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2 tablo 4 son\"/>
    </mc:Choice>
  </mc:AlternateContent>
  <bookViews>
    <workbookView xWindow="0" yWindow="0" windowWidth="24000" windowHeight="9615" tabRatio="932" firstSheet="1" activeTab="1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M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M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M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M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M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M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M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M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M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M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M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M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M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M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M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G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G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G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G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G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G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G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G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G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G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G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G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G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G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G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M25" i="198"/>
  <c r="C25" i="198"/>
  <c r="K25" i="198"/>
  <c r="I25" i="198"/>
  <c r="G25" i="198"/>
  <c r="O25" i="198"/>
  <c r="E33" i="198"/>
  <c r="M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G25" i="195"/>
  <c r="O25" i="195"/>
  <c r="G33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<sst xmlns="http://schemas.openxmlformats.org/spreadsheetml/2006/main" count="110889" uniqueCount="26969">
  <si>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</si>
  <si>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</si>
  <si>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</si>
  <si>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</si>
  <si>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</si>
  <si>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</si>
  <si>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</si>
  <si>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</si>
  <si>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</si>
  <si>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</si>
  <si>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</si>
  <si>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</si>
  <si>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</si>
  <si>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</si>
  <si>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</si>
  <si>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</si>
  <si>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</si>
  <si>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</si>
  <si>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</si>
  <si>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</si>
  <si>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</si>
  <si>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</si>
  <si>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</si>
  <si>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</si>
  <si>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</si>
  <si>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</si>
  <si>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</si>
  <si>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</si>
  <si>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</si>
  <si>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</si>
  <si>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</si>
  <si>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</si>
  <si>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</si>
  <si>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</si>
  <si>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</si>
  <si>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</si>
  <si>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</si>
  <si>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</si>
  <si>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</si>
  <si>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</si>
  <si>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</si>
  <si>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</si>
  <si>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</si>
  <si>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</si>
  <si>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</si>
  <si>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</si>
  <si>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</si>
  <si>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</si>
  <si>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</si>
  <si>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</si>
  <si>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</si>
  <si>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</si>
  <si>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</si>
  <si>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</si>
  <si>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</si>
  <si>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</si>
  <si>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</si>
  <si>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</si>
  <si>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</si>
  <si>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</si>
  <si>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</si>
  <si>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</si>
  <si>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</si>
  <si>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</si>
  <si>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</si>
  <si>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</si>
  <si>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</si>
  <si>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</si>
  <si>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</si>
  <si>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</si>
  <si>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</si>
  <si>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</si>
  <si>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</si>
  <si>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</si>
  <si>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</si>
  <si>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</si>
  <si>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</si>
  <si>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</si>
  <si>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</si>
  <si>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</si>
  <si>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</si>
  <si>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</si>
  <si>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</si>
  <si>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</si>
  <si>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</si>
  <si>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</si>
  <si>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</si>
  <si>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</si>
  <si>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</si>
  <si>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</si>
  <si>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</si>
  <si>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</si>
  <si>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</si>
  <si>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</si>
  <si>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</si>
  <si>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</si>
  <si>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</si>
  <si>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</si>
  <si>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</si>
  <si>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</si>
  <si>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</si>
  <si>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</si>
  <si>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</si>
  <si>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</si>
  <si>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</si>
  <si>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</si>
  <si>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</si>
  <si>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</si>
  <si>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</si>
  <si>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</si>
  <si>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</si>
  <si>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</si>
  <si>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</si>
  <si>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</si>
  <si>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</si>
  <si>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</si>
  <si>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</si>
  <si>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</si>
  <si>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</si>
  <si>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</si>
  <si>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</si>
  <si>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</si>
  <si>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</si>
  <si>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</si>
  <si>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</si>
  <si>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</si>
  <si>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</si>
  <si>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</si>
  <si>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</si>
  <si>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</si>
  <si>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</si>
  <si>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 xml:space="preserve">OG </t>
  </si>
  <si>
    <t>KÖK</t>
  </si>
  <si>
    <t>BOYNUYOĞUN KÖK 35-29-L00051_ESKİBOYNUYOĞUN L02_72215391</t>
  </si>
  <si>
    <t>OG Fider Açması</t>
  </si>
  <si>
    <t>Dağıtım-OG</t>
  </si>
  <si>
    <t>Uzun</t>
  </si>
  <si>
    <t>Şebeke işletmecisi</t>
  </si>
  <si>
    <t>Bildirimsiz</t>
  </si>
  <si>
    <t>02.06.2022 20:20:09</t>
  </si>
  <si>
    <t>02.06.2022 20:47:56</t>
  </si>
  <si>
    <t>DM</t>
  </si>
  <si>
    <t>ESKİ FOÇA İM 35-23-A00001_FOTAŞ-1 M07_2308535</t>
  </si>
  <si>
    <t>Şebeke Bakım Çalışması</t>
  </si>
  <si>
    <t>Bildirimli</t>
  </si>
  <si>
    <t>02.06.2022 09:34:16</t>
  </si>
  <si>
    <t>02.06.2022 17:45:11</t>
  </si>
  <si>
    <t>AG Fideri</t>
  </si>
  <si>
    <t>AKKOYUNLU TR-1 35-29-L00269_A_56360370_56360370</t>
  </si>
  <si>
    <t>AG Pano Kol Sigorta Atığı</t>
  </si>
  <si>
    <t>Dağıtım-AG</t>
  </si>
  <si>
    <t>02.06.2022 19:22:32</t>
  </si>
  <si>
    <t>02.06.2022 22:46:04</t>
  </si>
  <si>
    <t>Kullanıcı Bağlantı Hattı</t>
  </si>
  <si>
    <t>MÜTEVELLİ TR-6 45-80-M00105_956538062_956538062</t>
  </si>
  <si>
    <t>AG Havai Branşman Arızası</t>
  </si>
  <si>
    <t>02.06.2022 13:02:19</t>
  </si>
  <si>
    <t>02.06.2022 15:26:32</t>
  </si>
  <si>
    <t>Dağıtım Transformatörü</t>
  </si>
  <si>
    <t>KAYMAKÇI TR-8 35-15-M00409_35-15-M00409_65838177</t>
  </si>
  <si>
    <t>AG Kademe Ayarı</t>
  </si>
  <si>
    <t>02.06.2022 10:01:25</t>
  </si>
  <si>
    <t>02.06.2022 10:32:04</t>
  </si>
  <si>
    <t>NURİYE TR-6 45-80-M00121_A_56387520_56387520</t>
  </si>
  <si>
    <t>02.06.2022 22:01:35</t>
  </si>
  <si>
    <t>02.06.2022 23:02:20</t>
  </si>
  <si>
    <t>SALİHLİ İM 45-78-A00001_ŞEHİR-6 L04_48928861</t>
  </si>
  <si>
    <t>02.06.2022 22:26:59</t>
  </si>
  <si>
    <t>02.06.2022 22:50:19</t>
  </si>
  <si>
    <t>SEYREKLİ TR-14 35-15-L00437_A_56369968_56369968</t>
  </si>
  <si>
    <t>02.06.2022 23:44:28</t>
  </si>
  <si>
    <t>03.06.2022 04:12:59</t>
  </si>
  <si>
    <t>PAŞAKÖY KÖK 45-80-M00052_SARUHANLI TM GİRİŞ/TR-13 M02_72063777</t>
  </si>
  <si>
    <t>02.06.2022 12:00:47</t>
  </si>
  <si>
    <t>02.06.2022 12:30:58</t>
  </si>
  <si>
    <t>OG Fideri</t>
  </si>
  <si>
    <t>YUKARI SÜTÇÜLER KÖYÜ TR-1 35-27-M00410_ H_80310451</t>
  </si>
  <si>
    <t>Müteahhit Çalışması</t>
  </si>
  <si>
    <t>02.06.2022 09:15:58</t>
  </si>
  <si>
    <t>02.06.2022 17:07:21</t>
  </si>
  <si>
    <t>DM-1/33 35-29-M00033_48360844_56361414_56361414</t>
  </si>
  <si>
    <t>02.06.2022 22:51:30</t>
  </si>
  <si>
    <t>02.06.2022 23:51:15</t>
  </si>
  <si>
    <t>GERENKÖY TR-5 35-23-M00151_35-23-M00151_72154551</t>
  </si>
  <si>
    <t>02.06.2022 09:37:53</t>
  </si>
  <si>
    <t>02.06.2022 15:56:12</t>
  </si>
  <si>
    <t>DM-1/80 35-29-M00080_950345653_950345653</t>
  </si>
  <si>
    <t>02.06.2022 16:02:45</t>
  </si>
  <si>
    <t>02.06.2022 19:04:20</t>
  </si>
  <si>
    <t>ÜÇYOL KÖK 45-82-M00128_URUZLAR GES M06_2329339</t>
  </si>
  <si>
    <t>02.06.2022 10:15:25</t>
  </si>
  <si>
    <t>02.06.2022 17:44:38</t>
  </si>
  <si>
    <t>ÇAKIRBEYLİ TR-2 35-26-M00487_35-26-M00487_2370889</t>
  </si>
  <si>
    <t>Hırsızlık</t>
  </si>
  <si>
    <t>02.06.2022 12:44:57</t>
  </si>
  <si>
    <t>02.06.2022 14:31:00</t>
  </si>
  <si>
    <t>DM-21/08 45-71-M00459_DM-12/07 M04_72250209</t>
  </si>
  <si>
    <t>02.06.2022 09:54:31</t>
  </si>
  <si>
    <t>02.06.2022 17:44:37</t>
  </si>
  <si>
    <t>TOKMAKLI KÖK 45-86-M00047_TOKMAKLI M05_72227672</t>
  </si>
  <si>
    <t>02.06.2022 20:44:08</t>
  </si>
  <si>
    <t>02.06.2022 21:08:04</t>
  </si>
  <si>
    <t>BANKSİS TR-1 35-14-M00363_956648135_956648135</t>
  </si>
  <si>
    <t>AG Box / Sdk Abone Çıkış Sigorta Atığı</t>
  </si>
  <si>
    <t>02.06.2022 18:54:29</t>
  </si>
  <si>
    <t>02.06.2022 19:31:53</t>
  </si>
  <si>
    <t>SEYİRKENT TR-1 45-83-M00691_ERGENEKON TR-10 M02_61334548</t>
  </si>
  <si>
    <t>02.06.2022 22:36:29</t>
  </si>
  <si>
    <t>02.06.2022 22:59:35</t>
  </si>
  <si>
    <t>DUMANLAR TR-1 45-81-M00081_DIREK TIPI TRAFO HUCRESI H01_2052788</t>
  </si>
  <si>
    <t>OG Sigorta Atması</t>
  </si>
  <si>
    <t>02.06.2022 18:33:41</t>
  </si>
  <si>
    <t>02.06.2022 23:25:53</t>
  </si>
  <si>
    <t>M-528 35-02-M00528_ H_79572389</t>
  </si>
  <si>
    <t>02.06.2022 06:44:23</t>
  </si>
  <si>
    <t>02.06.2022 16:19:27</t>
  </si>
  <si>
    <t>POYRAZDAMLARI TR-1 KÖK 45-78-M00571_TR-11 M04_66081176</t>
  </si>
  <si>
    <t>OG İletken Kopması</t>
  </si>
  <si>
    <t>02.06.2022 21:44:08</t>
  </si>
  <si>
    <t>03.06.2022 01:29:44</t>
  </si>
  <si>
    <t>SARAÇLAR KÖK 45-77-L00104_HAMİDİYE L05_72240038</t>
  </si>
  <si>
    <t>02.06.2022 20:36:19</t>
  </si>
  <si>
    <t>02.06.2022 22:32:15</t>
  </si>
  <si>
    <t>MALAZ BAĞBAŞI TR-1 45-75-M00289_C_56397878_56397878</t>
  </si>
  <si>
    <t>02.06.2022 20:43:50</t>
  </si>
  <si>
    <t>03.06.2022 00:37:54</t>
  </si>
  <si>
    <t>SARIDERE TR-1 35-16-M00052_C_56396735_56396735</t>
  </si>
  <si>
    <t>02.06.2022 19:31:50</t>
  </si>
  <si>
    <t>02.06.2022 21:31:43</t>
  </si>
  <si>
    <t>MORDOĞAN TR-27 35-21-L00154_953365221_953365221</t>
  </si>
  <si>
    <t>02.06.2022 18:57:13</t>
  </si>
  <si>
    <t>02.06.2022 22:10:58</t>
  </si>
  <si>
    <t>KİLLİK TR-2 KÖK 45-73-M00343_KİLLİK MERKEZ TR-4 M02_2309304</t>
  </si>
  <si>
    <t>02.06.2022 17:53:55</t>
  </si>
  <si>
    <t>02.06.2022 19:11:02</t>
  </si>
  <si>
    <t>K-4460 35-07-K04460_35-07-K04460_48431771</t>
  </si>
  <si>
    <t>02.06.2022 16:59:00</t>
  </si>
  <si>
    <t>02.06.2022 17:22:10</t>
  </si>
  <si>
    <t>GÜNEŞLİ TR-1 35-16-M00125_47470075_56399695_56399695</t>
  </si>
  <si>
    <t>02.06.2022 21:03:52</t>
  </si>
  <si>
    <t>02.06.2022 22:43:24</t>
  </si>
  <si>
    <t>AKGEDİK KÖK-3 45-71-M00164_AKGEDİK M02_55994694</t>
  </si>
  <si>
    <t>02.06.2022 08:15:24</t>
  </si>
  <si>
    <t>02.06.2022 10:09:34</t>
  </si>
  <si>
    <t>YOLÜSTÜ TR-6 35-15-M00270_DIREK TIPI TRAFO HUCRESI H01_2045247</t>
  </si>
  <si>
    <t>02.06.2022 19:52:53</t>
  </si>
  <si>
    <t>03.06.2022 03:43:42</t>
  </si>
  <si>
    <t>ORHANLI ORTA M-90 35-14-M00090_7822183_56358770_56358770</t>
  </si>
  <si>
    <t>02.06.2022 09:54:42</t>
  </si>
  <si>
    <t>02.06.2022 15:05:01</t>
  </si>
  <si>
    <t>KARAİSALAR TR-1 45-74-M00239_A_56352243_56352243</t>
  </si>
  <si>
    <t>02.06.2022 16:37:19</t>
  </si>
  <si>
    <t>02.06.2022 18:11:18</t>
  </si>
  <si>
    <t>K-1557 35-01-K01557_911938638_911938638</t>
  </si>
  <si>
    <t>AG Branşman Yeraltı Kablo Arızası</t>
  </si>
  <si>
    <t>02.06.2022 16:10:09</t>
  </si>
  <si>
    <t>02.06.2022 19:46:26</t>
  </si>
  <si>
    <t>KUYUCAK KARAPINAR BEYGİRLER MAH. TR 45-75-M00092_A_56391361_56391361</t>
  </si>
  <si>
    <t>AG Tel Kopuğu</t>
  </si>
  <si>
    <t>02.06.2022 09:52:21</t>
  </si>
  <si>
    <t>02.06.2022 13:45:09</t>
  </si>
  <si>
    <t>IŞIKLAR KÖK 45-73-M00467_BAKLACI M06_83813233</t>
  </si>
  <si>
    <t>02.06.2022 18:29:00</t>
  </si>
  <si>
    <t>02.06.2022 21:56:34</t>
  </si>
  <si>
    <t>GÖLMARMARA TR-21 45-85-L00021_C_56404493_56404493</t>
  </si>
  <si>
    <t>02.06.2022 23:48:57</t>
  </si>
  <si>
    <t>03.06.2022 01:58:22</t>
  </si>
  <si>
    <t>DİKİLİ İM 35-30-A00001_DONANIMLI YEDEK L05_72357043</t>
  </si>
  <si>
    <t>02.06.2022 06:51:10</t>
  </si>
  <si>
    <t>02.06.2022 07:17:55</t>
  </si>
  <si>
    <t>ÇANAKÇI TR-1 45-74-M00168_A_56354347_56354347</t>
  </si>
  <si>
    <t>02.06.2022 21:24:43</t>
  </si>
  <si>
    <t>03.06.2022 01:09:53</t>
  </si>
  <si>
    <t>SARIKAYA İ.KARAGÜL TARIMSAL GRUP SULAMA 35-32-L00062_A_56393123_56393123</t>
  </si>
  <si>
    <t>02.06.2022 08:49:50</t>
  </si>
  <si>
    <t>02.06.2022 10:33:50</t>
  </si>
  <si>
    <t>DM-1/28 45-71-M00010_953196788_953196788</t>
  </si>
  <si>
    <t>02.06.2022 14:31:10</t>
  </si>
  <si>
    <t>02.06.2022 17:42:43</t>
  </si>
  <si>
    <t>K-26 35-01-K00026_912420122_912420122</t>
  </si>
  <si>
    <t>02.06.2022 06:34:08</t>
  </si>
  <si>
    <t>02.06.2022 08:11:37</t>
  </si>
  <si>
    <t>TİRE İM-DM-1 35-29-A00001_MAHMUTLAR L13_2060147</t>
  </si>
  <si>
    <t>02.06.2022 15:16:29</t>
  </si>
  <si>
    <t>02.06.2022 15:25:03</t>
  </si>
  <si>
    <t>Saha Dağıtım Kutusu (SDK)</t>
  </si>
  <si>
    <t>M-1549 35-03-M01549_B b2_5777632</t>
  </si>
  <si>
    <t>AG Box / Sdk Giriş Sigorta Atığı</t>
  </si>
  <si>
    <t>02.06.2022 14:26:35</t>
  </si>
  <si>
    <t>02.06.2022 18:18:56</t>
  </si>
  <si>
    <t>ÇAYKÖY TR-1 45-78-L00429_DIREK TIPI TRAFO HUCRESI H01_2107802</t>
  </si>
  <si>
    <t>02.06.2022 22:02:21</t>
  </si>
  <si>
    <t>03.06.2022 01:07:01</t>
  </si>
  <si>
    <t>DM-12/TR-1 45-73-M00067_945675545_945675545</t>
  </si>
  <si>
    <t>02.06.2022 18:20:24</t>
  </si>
  <si>
    <t>02.06.2022 19:20:09</t>
  </si>
  <si>
    <t>YOLÜSTÜ İM 35-15-A00002_KÜÇÜKAVULCUK L05_2074342</t>
  </si>
  <si>
    <t>02.06.2022 19:03:25</t>
  </si>
  <si>
    <t>02.06.2022 19:08:06</t>
  </si>
  <si>
    <t>L-425 BELLONA KABİN 35-18-L00425_915160644_915160644</t>
  </si>
  <si>
    <t>02.06.2022 15:49:56</t>
  </si>
  <si>
    <t>02.06.2022 17:25:07</t>
  </si>
  <si>
    <t>YOLÜSTÜ İM 35-15-A00002_YOLÜSTÜ-2 M06_2073148</t>
  </si>
  <si>
    <t>02.06.2022 19:37:01</t>
  </si>
  <si>
    <t>02.06.2022 19:48:00</t>
  </si>
  <si>
    <t>TR-26 35-27-M00026_B_56364579_56364579</t>
  </si>
  <si>
    <t>02.06.2022 21:44:15</t>
  </si>
  <si>
    <t>03.06.2022 00:24:36</t>
  </si>
  <si>
    <t>ÇAPAKLI TR-3 45-78-M00447_49250370_56393836_56393836</t>
  </si>
  <si>
    <t>02.06.2022 21:05:34</t>
  </si>
  <si>
    <t>03.06.2022 02:46:29</t>
  </si>
  <si>
    <t>M-1105 35-01-M01105_ M-2153 M02_2118772</t>
  </si>
  <si>
    <t>02.06.2022 02:12:10</t>
  </si>
  <si>
    <t>02.06.2022 03:37:43</t>
  </si>
  <si>
    <t>K-304 35-02-K00304_99997688_99997688</t>
  </si>
  <si>
    <t>02.06.2022 13:26:54</t>
  </si>
  <si>
    <t>02.06.2022 14:45:31</t>
  </si>
  <si>
    <t>KAYMAKÇI İM 35-15-A00004_ORHANGAZİ L08_2121825</t>
  </si>
  <si>
    <t>02.06.2022 19:34:43</t>
  </si>
  <si>
    <t>02.06.2022 19:47:15</t>
  </si>
  <si>
    <t>M-3084 (YATIRIM REZERVE) 35-02-M03084_B_56363530_56363530</t>
  </si>
  <si>
    <t>02.06.2022 10:03:21</t>
  </si>
  <si>
    <t>02.06.2022 18:27:56</t>
  </si>
  <si>
    <t>MURADİYE DM-4 45-71-M00190_KARAALİ M06_56296087</t>
  </si>
  <si>
    <t>02.06.2022 11:50:02</t>
  </si>
  <si>
    <t>02.06.2022 13:17:34</t>
  </si>
  <si>
    <t>PROMAR DM 35-27-M01206_6 NOLU DİREK M04_75531272</t>
  </si>
  <si>
    <t>02.06.2022 09:18:03</t>
  </si>
  <si>
    <t>02.06.2022 18:41:08</t>
  </si>
  <si>
    <t>KAYMAKÇI İM 35-15-A00004_EMİRLİOVA L07_2121823</t>
  </si>
  <si>
    <t>02.06.2022 23:23:00</t>
  </si>
  <si>
    <t>02.06.2022 23:40:09</t>
  </si>
  <si>
    <t>KULA İM 45-77-A00001_KULA-2(ŞEHİR-2) L03_2052211</t>
  </si>
  <si>
    <t>02.06.2022 17:34:26</t>
  </si>
  <si>
    <t>02.06.2022 17:42:04</t>
  </si>
  <si>
    <t>KATIRALAN TR-1 35-30-M00160_955295482_955295482</t>
  </si>
  <si>
    <t>AG Direkten Kesme Açma</t>
  </si>
  <si>
    <t>02.06.2022 13:27:25</t>
  </si>
  <si>
    <t>02.06.2022 14:42:44</t>
  </si>
  <si>
    <t>ÇINARLIKUYU KÖK 45-71-M00188_ÇINARLIKUYU TR-1 M02_72248777</t>
  </si>
  <si>
    <t>02.06.2022 21:30:04</t>
  </si>
  <si>
    <t>02.06.2022 23:14:07</t>
  </si>
  <si>
    <t>KARABURUN TR-3 35-21-L00007_C_56378241_56378241</t>
  </si>
  <si>
    <t>AG İzolatör Arızası</t>
  </si>
  <si>
    <t>02.06.2022 02:46:06</t>
  </si>
  <si>
    <t>02.06.2022 03:41:54</t>
  </si>
  <si>
    <t>TR-1/70 45-72-M00070_TR-1/77 M02_83462653</t>
  </si>
  <si>
    <t>02.06.2022 11:39:17</t>
  </si>
  <si>
    <t>02.06.2022 12:30:07</t>
  </si>
  <si>
    <t>GÜMÜLDÜR DM 35-25-M00100_BARAJ M01_2054404</t>
  </si>
  <si>
    <t>02.06.2022 16:19:07</t>
  </si>
  <si>
    <t>02.06.2022 16:34:46</t>
  </si>
  <si>
    <t>ÇITAK TR-2 35-17-M00450_7956734_56356956_56356956</t>
  </si>
  <si>
    <t>AG Sehim Bozukluğu</t>
  </si>
  <si>
    <t>02.06.2022 13:54:35</t>
  </si>
  <si>
    <t>02.06.2022 19:43:20</t>
  </si>
  <si>
    <t>MEDİ KÖK 35-27-M00425_AKALAN M01_72165947</t>
  </si>
  <si>
    <t>02.06.2022 11:16:12</t>
  </si>
  <si>
    <t>02.06.2022 12:21:14</t>
  </si>
  <si>
    <t>AHMETLİ TR-29 45-84-L00029__82105637_82105637</t>
  </si>
  <si>
    <t>02.06.2022 20:08:53</t>
  </si>
  <si>
    <t>02.06.2022 21:14:14</t>
  </si>
  <si>
    <t>MORDOĞAN TR-25 35-21-L00153_953357112_953357112</t>
  </si>
  <si>
    <t>02.06.2022 11:19:44</t>
  </si>
  <si>
    <t>02.06.2022 15:50:12</t>
  </si>
  <si>
    <t>YEŞİLOVA TR-2 45-78-M01059_49347206_56407976_56407976</t>
  </si>
  <si>
    <t>02.06.2022 20:30:28</t>
  </si>
  <si>
    <t>02.06.2022 23:25:26</t>
  </si>
  <si>
    <t>BAĞARASI TR-8 35-23-M00177_35-23-M00177_2373280</t>
  </si>
  <si>
    <t>02.06.2022 09:04:17</t>
  </si>
  <si>
    <t>02.06.2022 15:36:43</t>
  </si>
  <si>
    <t>SAĞANCI İM 35-16-A00003_SAĞANCI L03_2072976</t>
  </si>
  <si>
    <t>02.06.2022 09:31:35</t>
  </si>
  <si>
    <t>02.06.2022 09:56:46</t>
  </si>
  <si>
    <t>AHMETLİ TR-11 45-84-L00011_955180840_955180840</t>
  </si>
  <si>
    <t>02.06.2022 17:00:10</t>
  </si>
  <si>
    <t>02.06.2022 19:37:50</t>
  </si>
  <si>
    <t>KURUCUOVA TR-8 35-15-L00249_A_56361967_56361967</t>
  </si>
  <si>
    <t>03.06.2022 15:39:29</t>
  </si>
  <si>
    <t>03.06.2022 22:26:00</t>
  </si>
  <si>
    <t>ÇANDIR TR-1 45-74-M00113_A_56352947_56352947</t>
  </si>
  <si>
    <t>03.06.2022 12:13:01</t>
  </si>
  <si>
    <t>03.06.2022 13:09:42</t>
  </si>
  <si>
    <t>TR-359 ONURKENT 35-19-M00133_B B1_80719268</t>
  </si>
  <si>
    <t>AG Yeraltı Kablo Arızası</t>
  </si>
  <si>
    <t>03.06.2022 16:08:50</t>
  </si>
  <si>
    <t>03.06.2022 18:17:00</t>
  </si>
  <si>
    <t>RAŞİT AŞÇIOĞLU SULAMA GRB. BELEVİ TR-115 35-13-L00132_A_56379756_56379756</t>
  </si>
  <si>
    <t>03.06.2022 07:57:22</t>
  </si>
  <si>
    <t>03.06.2022 09:26:50</t>
  </si>
  <si>
    <t>KAZANLI KÖK 35-15-L00951_HatBaşıAyırıcı_53140799 L07_53140799</t>
  </si>
  <si>
    <t>03.06.2022 21:43:56</t>
  </si>
  <si>
    <t>04.06.2022 02:23:16</t>
  </si>
  <si>
    <t>GERELİ KÖYÜ KAVAKKUYU TR 9 35-15-M00226_B_56370378_56370378</t>
  </si>
  <si>
    <t>03.06.2022 10:25:01</t>
  </si>
  <si>
    <t>03.06.2022 12:10:28</t>
  </si>
  <si>
    <t>MORDOĞAN TR-1 35-21-L00201_D_56377163_56377163</t>
  </si>
  <si>
    <t>03.06.2022 09:21:47</t>
  </si>
  <si>
    <t>03.06.2022 10:20:35</t>
  </si>
  <si>
    <t>BEZİRGANLI ÇAMLIK TR-1 45-78-M00250_49417608_56407551_56407551</t>
  </si>
  <si>
    <t>03.06.2022 17:10:45</t>
  </si>
  <si>
    <t>03.06.2022 18:35:20</t>
  </si>
  <si>
    <t>KULA İM 45-77-A00001_DEMİRKÖPRÜ M03_2049496</t>
  </si>
  <si>
    <t>03.06.2022 19:47:38</t>
  </si>
  <si>
    <t>03.06.2022 20:17:35</t>
  </si>
  <si>
    <t>ALTINOLUK TR-11 35-31-L00293_DIREK TIPI TRAFO HUCRESI H01_2048515</t>
  </si>
  <si>
    <t>03.06.2022 08:55:32</t>
  </si>
  <si>
    <t>03.06.2022 13:46:29</t>
  </si>
  <si>
    <t>ZEYTİNLİPARK DM (M-400) 35-17-M00400_M-500 M014_66434811</t>
  </si>
  <si>
    <t>03.06.2022 13:24:33</t>
  </si>
  <si>
    <t>03.06.2022 13:31:00</t>
  </si>
  <si>
    <t>TR-26 35-27-M00026_98701117_98701117</t>
  </si>
  <si>
    <t>03.06.2022 09:44:55</t>
  </si>
  <si>
    <t>03.06.2022 11:45:13</t>
  </si>
  <si>
    <t>TM Fideri</t>
  </si>
  <si>
    <t>SALİHLİ TM 45-78-A00004_SALİHLİ-2 M06_2310851</t>
  </si>
  <si>
    <t>03.06.2022 14:01:01</t>
  </si>
  <si>
    <t>03.06.2022 14:18:41</t>
  </si>
  <si>
    <t>KEMALİYE TR-6 45-73-M00154_DAĞITIM TRAFOSU TR-6 M04_2090423</t>
  </si>
  <si>
    <t>OG Direk Yıkılması</t>
  </si>
  <si>
    <t>03.06.2022 16:56:43</t>
  </si>
  <si>
    <t>03.06.2022 21:11:14</t>
  </si>
  <si>
    <t>SUBATAN TR-3 35-15-L00337_B_56371061_56371061</t>
  </si>
  <si>
    <t>03.06.2022 17:31:55</t>
  </si>
  <si>
    <t>03.06.2022 22:48:57</t>
  </si>
  <si>
    <t>BAĞLARBAŞI TR-4 35-15-L00881__72373583_72373583</t>
  </si>
  <si>
    <t>03.06.2022 06:03:33</t>
  </si>
  <si>
    <t>03.06.2022 15:53:34</t>
  </si>
  <si>
    <t>DM-14/3 45-71-M00387_953197433_953197433</t>
  </si>
  <si>
    <t>03.06.2022 09:31:51</t>
  </si>
  <si>
    <t>03.06.2022 11:48:33</t>
  </si>
  <si>
    <t>M-529 35-02-M00529_35-02-M00529_2367232</t>
  </si>
  <si>
    <t>03.06.2022 07:09:23</t>
  </si>
  <si>
    <t>03.06.2022 10:20:15</t>
  </si>
  <si>
    <t>ÇİLE DM 35-22-M00086_HatBaşıAyırıcı_54668692 M04_54668692</t>
  </si>
  <si>
    <t>03.06.2022 08:10:47</t>
  </si>
  <si>
    <t>03.06.2022 10:27:56</t>
  </si>
  <si>
    <t>SARISU TR-1 35-31-L00078_47816996_56352553_56352553</t>
  </si>
  <si>
    <t>03.06.2022 08:34:26</t>
  </si>
  <si>
    <t>03.06.2022 17:24:43</t>
  </si>
  <si>
    <t>TR-140 35-19-L00140_956690169_956690169</t>
  </si>
  <si>
    <t>03.06.2022 12:46:18</t>
  </si>
  <si>
    <t>03.06.2022 14:26:00</t>
  </si>
  <si>
    <t>TR-47 45-78-L00047_953250767_953250767</t>
  </si>
  <si>
    <t>03.06.2022 09:38:16</t>
  </si>
  <si>
    <t>03.06.2022 11:54:05</t>
  </si>
  <si>
    <t>BAHADIRLAR TR-1 45-79-M00126_D_56385100_56385100</t>
  </si>
  <si>
    <t>03.06.2022 20:36:45</t>
  </si>
  <si>
    <t>04.06.2022 02:15:48</t>
  </si>
  <si>
    <t>UMURCALI TR-7 35-31-L00110_DIREK TIPI TRAFO HUCRESI H01_2049947</t>
  </si>
  <si>
    <t>03.06.2022 11:02:34</t>
  </si>
  <si>
    <t>03.06.2022 18:19:32</t>
  </si>
  <si>
    <t>BOSTANCI TR-1 45-76-L00025_45-76-L00025_2354005</t>
  </si>
  <si>
    <t>AG Termik Açması</t>
  </si>
  <si>
    <t>03.06.2022 17:17:08</t>
  </si>
  <si>
    <t>03.06.2022 18:10:31</t>
  </si>
  <si>
    <t>GÖKÇEÖREN TR-10 45-77-M00029_B_56387142_56387142</t>
  </si>
  <si>
    <t>03.06.2022 13:47:45</t>
  </si>
  <si>
    <t>03.06.2022 14:46:09</t>
  </si>
  <si>
    <t>EROĞLU TR-1 45-77-L00213_45-77-L00213_2375233</t>
  </si>
  <si>
    <t>03.06.2022 20:23:24</t>
  </si>
  <si>
    <t>03.06.2022 22:38:57</t>
  </si>
  <si>
    <t>ÇARIKBALLI KÖSELER TR 45-77-L00187_A_56384903_56384903</t>
  </si>
  <si>
    <t>AG Klemens Arızası</t>
  </si>
  <si>
    <t>03.06.2022 05:25:42</t>
  </si>
  <si>
    <t>03.06.2022 07:32:13</t>
  </si>
  <si>
    <t>ÖDEMİŞ İM 35-15-A00001_GÜNLÜCE L13_2062378</t>
  </si>
  <si>
    <t>Manevra</t>
  </si>
  <si>
    <t>Kısa</t>
  </si>
  <si>
    <t>03.06.2022 01:58:09</t>
  </si>
  <si>
    <t>03.06.2022 02:00:00</t>
  </si>
  <si>
    <t>HACI HASAN KÖYÜ TR-1 35-15-L00271_B_56407284_56407284</t>
  </si>
  <si>
    <t>03.06.2022 11:58:15</t>
  </si>
  <si>
    <t>03.06.2022 22:03:23</t>
  </si>
  <si>
    <t>SARIKAYA KÖK 35-31-L00284_ALTINOLUK TR-2 L05_2337274</t>
  </si>
  <si>
    <t>OG Hatta Yabancı Cisim</t>
  </si>
  <si>
    <t>03.06.2022 13:31:14</t>
  </si>
  <si>
    <t>03.06.2022 15:15:58</t>
  </si>
  <si>
    <t>HALİLLER VAKIFLAR TR-7 35-31-L00232_47919399_56403386_56403386</t>
  </si>
  <si>
    <t>03.06.2022 22:13:45</t>
  </si>
  <si>
    <t>04.06.2022 05:51:06</t>
  </si>
  <si>
    <t>TEPECİK KÖPRÜ DM 35-14-M00332_TAŞKENT DM-1 (DOĞANBEY-1 H.H. 477 SOL DEVRE) M15_49833960</t>
  </si>
  <si>
    <t>03.06.2022 09:23:42</t>
  </si>
  <si>
    <t>03.06.2022 16:36:25</t>
  </si>
  <si>
    <t>SOFTALAR TR-1 45-75-M00207_B_56386590_56386590</t>
  </si>
  <si>
    <t>03.06.2022 18:26:04</t>
  </si>
  <si>
    <t>03.06.2022 18:59:30</t>
  </si>
  <si>
    <t>ÇINARLIKUYU KÖK 45-71-M00188_HatBaşıAyırıcı_53137186 M02_53137186</t>
  </si>
  <si>
    <t>03.06.2022 07:29:54</t>
  </si>
  <si>
    <t>03.06.2022 14:30:29</t>
  </si>
  <si>
    <t>İM-2/TR-29 SIĞACIK 35-14-L00287_943189563_943189563</t>
  </si>
  <si>
    <t>03.06.2022 11:28:16</t>
  </si>
  <si>
    <t>03.06.2022 19:08:20</t>
  </si>
  <si>
    <t>ŞEHİTLİK MAH. TR 45-74-M00222_45-74-M00222_2371982</t>
  </si>
  <si>
    <t>03.06.2022 08:15:00</t>
  </si>
  <si>
    <t>03.06.2022 09:57:41</t>
  </si>
  <si>
    <t>TR-90 35-13-L00107_A_81213415_81213415</t>
  </si>
  <si>
    <t>03.06.2022 19:27:50</t>
  </si>
  <si>
    <t>03.06.2022 20:20:37</t>
  </si>
  <si>
    <t>KEMALİYE DM (TR-1) 45-73-M00150_ALAŞEHİR GİRİŞ PİYADELER KÖKDEN M08_66715924</t>
  </si>
  <si>
    <t>03.06.2022 12:05:13</t>
  </si>
  <si>
    <t>03.06.2022 14:16:27</t>
  </si>
  <si>
    <t>K-2560 35-03-K02560_D_56363652_56363652</t>
  </si>
  <si>
    <t>AG Hatta Ağaç Kesimi</t>
  </si>
  <si>
    <t>03.06.2022 11:12:11</t>
  </si>
  <si>
    <t>03.06.2022 11:27:25</t>
  </si>
  <si>
    <t>M-13 GERMİYAN 35-18-M00184_915928769_915928769</t>
  </si>
  <si>
    <t>03.06.2022 10:42:33</t>
  </si>
  <si>
    <t>03.06.2022 12:09:16</t>
  </si>
  <si>
    <t>L-393 YENİ OKUL 35-18-L00393_950465260_950465260</t>
  </si>
  <si>
    <t>03.06.2022 10:28:44</t>
  </si>
  <si>
    <t>03.06.2022 13:27:56</t>
  </si>
  <si>
    <t>ŞEREMET KÖYÜ TR-1 45-77-M00067_A_83869512_83869512</t>
  </si>
  <si>
    <t>NH Altlık Arızası</t>
  </si>
  <si>
    <t>03.06.2022 14:18:14</t>
  </si>
  <si>
    <t>03.06.2022 17:18:06</t>
  </si>
  <si>
    <t>KARABURUN TR-2 35-21-L00014_953367979_953367979</t>
  </si>
  <si>
    <t>03.06.2022 08:27:37</t>
  </si>
  <si>
    <t>03.06.2022 11:36:33</t>
  </si>
  <si>
    <t>TR-5 35-32-L00005_B_56377689_56377689</t>
  </si>
  <si>
    <t>03.06.2022 17:48:05</t>
  </si>
  <si>
    <t>03.06.2022 18:46:07</t>
  </si>
  <si>
    <t>UMURCALI TR 1 35-31-L00187_35-31-L00187_2361882</t>
  </si>
  <si>
    <t>03.06.2022 10:16:39</t>
  </si>
  <si>
    <t>03.06.2022 17:52:44</t>
  </si>
  <si>
    <t>M-147 SAKIZLIKOY 35-18-M00147_949457789_949457789</t>
  </si>
  <si>
    <t>03.06.2022 14:06:52</t>
  </si>
  <si>
    <t>03.06.2022 18:16:27</t>
  </si>
  <si>
    <t>MUZAFFER ERİNCE SULAMA GRUBU 35-20-L00388_955210397_955210397</t>
  </si>
  <si>
    <t>03.06.2022 15:58:24</t>
  </si>
  <si>
    <t>03.06.2022 17:49:34</t>
  </si>
  <si>
    <t>HÜSEYİN BUĞMAZ SULAMA GRUBU 35-29-M00387_A_56399046_56399046</t>
  </si>
  <si>
    <t>03.06.2022 23:09:10</t>
  </si>
  <si>
    <t>04.06.2022 04:26:33</t>
  </si>
  <si>
    <t>YAĞLAR YAYLA TR-3 35-31-L00040_48580922_56371037_56371037</t>
  </si>
  <si>
    <t>03.06.2022 13:06:00</t>
  </si>
  <si>
    <t>03.06.2022 16:57:18</t>
  </si>
  <si>
    <t>HAMİDİYE TR-1 45-77-L00114_45-77-L00114_2366672</t>
  </si>
  <si>
    <t>03.06.2022 06:36:10</t>
  </si>
  <si>
    <t>03.06.2022 09:19:04</t>
  </si>
  <si>
    <t>ALİAĞA GIS TM 35-17-A00014_EGE GÜBRE-2 (1H07) M07_66128142</t>
  </si>
  <si>
    <t>03.06.2022 14:25:29</t>
  </si>
  <si>
    <t>03.06.2022 15:03:51</t>
  </si>
  <si>
    <t>TR-34 35-27-M00034_TR-37 M05_82886801</t>
  </si>
  <si>
    <t>03.06.2022 07:25:24</t>
  </si>
  <si>
    <t>03.06.2022 08:44:47</t>
  </si>
  <si>
    <t>03.06.2022 17:10:19</t>
  </si>
  <si>
    <t>03.06.2022 18:26:21</t>
  </si>
  <si>
    <t>KIRANKÖY ALANYAKA TR-1 45-75-M00189_C_56385924_56385924</t>
  </si>
  <si>
    <t>03.06.2022 09:41:22</t>
  </si>
  <si>
    <t>03.06.2022 11:08:12</t>
  </si>
  <si>
    <t>K-817 35-04-K00817_TRAFO K04_2303894</t>
  </si>
  <si>
    <t>03.06.2022 15:00:46</t>
  </si>
  <si>
    <t>03.06.2022 17:14:08</t>
  </si>
  <si>
    <t>ELMABAĞ DM 35-15-L00317_OVACIK AKÇAKMAK L08_66822283</t>
  </si>
  <si>
    <t>03.06.2022 07:36:38</t>
  </si>
  <si>
    <t>03.06.2022 13:23:13</t>
  </si>
  <si>
    <t>YAHŞELLİ DM-5 35-28-M00882_KÖK-20 M09_66819936</t>
  </si>
  <si>
    <t>03.06.2022 11:37:21</t>
  </si>
  <si>
    <t>03.06.2022 13:04:05</t>
  </si>
  <si>
    <t>BAĞCILAR TR-3 45-78-M00685_49289564_56390762_56390762</t>
  </si>
  <si>
    <t>03.06.2022 21:05:48</t>
  </si>
  <si>
    <t>04.06.2022 00:54:35</t>
  </si>
  <si>
    <t>BALIKLIOVA TR-1 35-19-L00271_35-19-L00271_81735427</t>
  </si>
  <si>
    <t>03.06.2022 10:00:33</t>
  </si>
  <si>
    <t>03.06.2022 16:59:48</t>
  </si>
  <si>
    <t>KIZILCAAVLU TR-1 35-15-L00180_DIREK TIPI TRAFO HUCRESI H01_2039361</t>
  </si>
  <si>
    <t>03.06.2022 21:08:46</t>
  </si>
  <si>
    <t>03.06.2022 23:44:44</t>
  </si>
  <si>
    <t>BAĞLICA KÖK 45-79-M00248_ÇAVUŞLAR M04_72036889</t>
  </si>
  <si>
    <t>03.06.2022 00:03:57</t>
  </si>
  <si>
    <t>03.06.2022 02:16:21</t>
  </si>
  <si>
    <t>KURUDERE TR-1 45-83-L00419_955157501_955157501</t>
  </si>
  <si>
    <t>03.06.2022 21:49:21</t>
  </si>
  <si>
    <t>03.06.2022 22:38:05</t>
  </si>
  <si>
    <t>L-289 DEMET AKBAĞ TRAFO 35-18-L00289_950459911_950459911</t>
  </si>
  <si>
    <t>03.06.2022 23:23:47</t>
  </si>
  <si>
    <t>04.06.2022 01:02:16</t>
  </si>
  <si>
    <t>TR-13 35-16-L00013_A A2b_47585657</t>
  </si>
  <si>
    <t>03.06.2022 11:16:46</t>
  </si>
  <si>
    <t>03.06.2022 12:13:24</t>
  </si>
  <si>
    <t>DM-1/TR-18 (TR-47) 35-26-M00047_95000003362_95000003362</t>
  </si>
  <si>
    <t>03.06.2022 19:18:45</t>
  </si>
  <si>
    <t>03.06.2022 19:40:33</t>
  </si>
  <si>
    <t>BOĞAZİÇİ İM 35-01-A00001_TR-1 K14_2047755</t>
  </si>
  <si>
    <t>03.06.2022 02:04:43</t>
  </si>
  <si>
    <t>03.06.2022 02:10:26</t>
  </si>
  <si>
    <t>PAŞAKÖY TR-6 45-80-M00168_956536971_956536971</t>
  </si>
  <si>
    <t>03.06.2022 19:49:21</t>
  </si>
  <si>
    <t>03.06.2022 21:31:12</t>
  </si>
  <si>
    <t>DM-1/TR-17 SEFERİHİSAR 35-14-M00329_956642789_956642789</t>
  </si>
  <si>
    <t>03.06.2022 21:30:56</t>
  </si>
  <si>
    <t>03.06.2022 21:51:47</t>
  </si>
  <si>
    <t>ÇIRPI İM 35-20-A00002_ÇIRPI SULAMA M09_2056271</t>
  </si>
  <si>
    <t>03.06.2022 09:12:03</t>
  </si>
  <si>
    <t>03.06.2022 09:31:58</t>
  </si>
  <si>
    <t>TR-161 BAYRAMKUYU MEVKİİ 35-15-L00161_B_56379516_56379516</t>
  </si>
  <si>
    <t>03.06.2022 08:19:03</t>
  </si>
  <si>
    <t>03.06.2022 12:42:42</t>
  </si>
  <si>
    <t>DM-1/TR-18 (TR-47) 35-26-M00047__60982680_60982680</t>
  </si>
  <si>
    <t>03.06.2022 15:26:25</t>
  </si>
  <si>
    <t>03.06.2022 15:59:29</t>
  </si>
  <si>
    <t>TR-7 ÖZTAK (TR-237) 35-19-M00237_ H_77616527</t>
  </si>
  <si>
    <t>05.06.2022 18:34:20</t>
  </si>
  <si>
    <t>05.06.2022 19:10:58</t>
  </si>
  <si>
    <t>ÇAVUŞLAR TR-2 45-79-M00271_945564424_945564424</t>
  </si>
  <si>
    <t>05.06.2022 10:22:50</t>
  </si>
  <si>
    <t>05.06.2022 12:31:07</t>
  </si>
  <si>
    <t>TAYTAN TR-1 KÖK 45-78-M00305_TAYTAN MERKEZ ÇIKIŞ M01_65651002</t>
  </si>
  <si>
    <t>05.06.2022 16:34:37</t>
  </si>
  <si>
    <t>05.06.2022 17:11:00</t>
  </si>
  <si>
    <t>DM-2/2 35-26-M00813_DAĞITIM TRAFO DM-2/2 M02_2336760</t>
  </si>
  <si>
    <t>OG Kesici Arızası</t>
  </si>
  <si>
    <t>05.06.2022 14:40:38</t>
  </si>
  <si>
    <t>05.06.2022 15:05:54</t>
  </si>
  <si>
    <t>GRUPKENT TR-2 35-30-M00204_95001259285_95001259285</t>
  </si>
  <si>
    <t>05.06.2022 14:53:30</t>
  </si>
  <si>
    <t>05.06.2022 17:58:11</t>
  </si>
  <si>
    <t>DM-16 45-71-M00309_TR-16/15 M04_2321062</t>
  </si>
  <si>
    <t>05.06.2022 09:09:09</t>
  </si>
  <si>
    <t>05.06.2022 17:16:11</t>
  </si>
  <si>
    <t>TEMREK TR-1 45-83-M00485_45-83-M00485_2363021</t>
  </si>
  <si>
    <t>AG Atlama Kopuğu</t>
  </si>
  <si>
    <t>05.06.2022 20:25:45</t>
  </si>
  <si>
    <t>06.06.2022 00:32:36</t>
  </si>
  <si>
    <t>DEMİRKÖPRÜ TM 45-78-A00005_KULA M05_2096291</t>
  </si>
  <si>
    <t>05.06.2022 23:09:02</t>
  </si>
  <si>
    <t>05.06.2022 23:38:00</t>
  </si>
  <si>
    <t>İBRAHİMKUYU DM 35-15-M00286_ARITMA M10_67554617</t>
  </si>
  <si>
    <t>05.06.2022 07:27:28</t>
  </si>
  <si>
    <t>05.06.2022 07:57:53</t>
  </si>
  <si>
    <t>ÇİLE DM 35-22-M00086_ÇAKALTEPE M04_50064042</t>
  </si>
  <si>
    <t>05.06.2022 08:43:48</t>
  </si>
  <si>
    <t>05.06.2022 09:20:16</t>
  </si>
  <si>
    <t>TR-2/17 45-72-L00017_45-72-L00017_83507157</t>
  </si>
  <si>
    <t>05.06.2022 18:32:49</t>
  </si>
  <si>
    <t>05.06.2022 20:24:01</t>
  </si>
  <si>
    <t>TR-80 TAHSİN KUYUCU GRB. 35-15-M00080_95000502247_95000502247</t>
  </si>
  <si>
    <t>05.06.2022 09:53:12</t>
  </si>
  <si>
    <t>05.06.2022 13:48:17</t>
  </si>
  <si>
    <t>MORSAN TM 45-71-A00002_MURADİYE M13_2061931</t>
  </si>
  <si>
    <t>05.06.2022 05:18:46</t>
  </si>
  <si>
    <t>05.06.2022 05:48:10</t>
  </si>
  <si>
    <t>YEŞİLKÖY-3 35-26-M00792_95000553080_95000553080</t>
  </si>
  <si>
    <t>05.06.2022 15:27:36</t>
  </si>
  <si>
    <t>05.06.2022 17:44:58</t>
  </si>
  <si>
    <t>GÖKGEDİK TR-1 45-81-M00173_DIREK TIPI TRAFO HUCRESI H01_2054917</t>
  </si>
  <si>
    <t>05.06.2022 01:11:46</t>
  </si>
  <si>
    <t>05.06.2022 02:43:03</t>
  </si>
  <si>
    <t>M-30 35-02-M00030_M-454 M08_2121890</t>
  </si>
  <si>
    <t>05.06.2022 06:00:54</t>
  </si>
  <si>
    <t>05.06.2022 06:11:42</t>
  </si>
  <si>
    <t>M-2551 35-09-M02551_97745283_97745283</t>
  </si>
  <si>
    <t>05.06.2022 11:02:00</t>
  </si>
  <si>
    <t>05.06.2022 11:54:24</t>
  </si>
  <si>
    <t>DEREBAŞI TR-13 35-29-L00255_A_56361301_56361301</t>
  </si>
  <si>
    <t>05.06.2022 07:46:57</t>
  </si>
  <si>
    <t>05.06.2022 08:57:52</t>
  </si>
  <si>
    <t>ÖDEMİŞ İM 35-15-A00001_DONANIMLI YEDEK M03_2309732</t>
  </si>
  <si>
    <t>05.06.2022 13:25:29</t>
  </si>
  <si>
    <t>05.06.2022 13:59:20</t>
  </si>
  <si>
    <t>05.06.2022 16:29:41</t>
  </si>
  <si>
    <t>05.06.2022 16:30:28</t>
  </si>
  <si>
    <t>K-843 35-03-K00843_K-2312 K02_41937126</t>
  </si>
  <si>
    <t>05.06.2022 09:31:26</t>
  </si>
  <si>
    <t>05.06.2022 17:53:14</t>
  </si>
  <si>
    <t>ÇUKURALTI M-21 35-25-M00069__72374058_72374058</t>
  </si>
  <si>
    <t>05.06.2022 20:23:22</t>
  </si>
  <si>
    <t>06.06.2022 00:05:33</t>
  </si>
  <si>
    <t>TR-68 35-16-L00068_B_56397807_56397807</t>
  </si>
  <si>
    <t>05.06.2022 09:41:22</t>
  </si>
  <si>
    <t>05.06.2022 11:22:25</t>
  </si>
  <si>
    <t>K-1025 35-01-K01025_35-01-K01025_2372293</t>
  </si>
  <si>
    <t>05.06.2022 21:32:21</t>
  </si>
  <si>
    <t>05.06.2022 21:39:25</t>
  </si>
  <si>
    <t>KUŞÇULAR TR-6 35-19-M00218_DIREK TIPI TRAFO HUCRESI H01_2057920</t>
  </si>
  <si>
    <t>05.06.2022 08:44:26</t>
  </si>
  <si>
    <t>05.06.2022 10:15:23</t>
  </si>
  <si>
    <t>ÇANDARLI TATİL KÖYÜ KÖK-12 35-30-M00087_ASNUR-OLGU M01_2334668</t>
  </si>
  <si>
    <t>05.06.2022 21:00:03</t>
  </si>
  <si>
    <t>05.06.2022 22:03:35</t>
  </si>
  <si>
    <t>SARUHANLI TR-37 45-80-M02889_45-80-M02889_50225044</t>
  </si>
  <si>
    <t>05.06.2022 19:04:29</t>
  </si>
  <si>
    <t>05.06.2022 20:02:34</t>
  </si>
  <si>
    <t>KAYALIOĞLU TARIMSAL SULAMA TR-2 45-72-L00649_915896340_915896340</t>
  </si>
  <si>
    <t>05.06.2022 15:23:39</t>
  </si>
  <si>
    <t>05.06.2022 17:49:43</t>
  </si>
  <si>
    <t>DM-3/30 45-71-M00084_953243976_953243976</t>
  </si>
  <si>
    <t>05.06.2022 19:07:47</t>
  </si>
  <si>
    <t>05.06.2022 20:31:35</t>
  </si>
  <si>
    <t>KRAL KÖK 35-26-M00345_PEHLİNAOĞLU M01_66236494</t>
  </si>
  <si>
    <t>05.06.2022 09:25:10</t>
  </si>
  <si>
    <t>05.06.2022 10:19:16</t>
  </si>
  <si>
    <t>YEŞİLOVA ÇAYIR TR-3 35-20-L00128_11382936_56375633_56375633</t>
  </si>
  <si>
    <t>05.06.2022 20:41:46</t>
  </si>
  <si>
    <t>05.06.2022 21:29:39</t>
  </si>
  <si>
    <t>KAYIŞLAR KÖK 45-80-M00183_DİLEK M03_72195773</t>
  </si>
  <si>
    <t>05.06.2022 14:00:54</t>
  </si>
  <si>
    <t>05.06.2022 14:54:27</t>
  </si>
  <si>
    <t>GÜLBAHÇE TR-1 45-71-M00184_GÜLBAHÇE TR-2/GÜLBAHÇE TR-3 M04_72255609</t>
  </si>
  <si>
    <t>05.06.2022 14:21:49</t>
  </si>
  <si>
    <t>05.06.2022 15:29:22</t>
  </si>
  <si>
    <t>AYASKENT-2 TR 35-16-M00013_35-16-M00013_2362003</t>
  </si>
  <si>
    <t>Üçüncü Şahısların Vermiş Olduğu Hasarlar</t>
  </si>
  <si>
    <t>05.06.2022 11:08:08</t>
  </si>
  <si>
    <t>05.06.2022 13:30:31</t>
  </si>
  <si>
    <t>SOFTALAR TR-1 45-75-M00207_A_56386591_56386591</t>
  </si>
  <si>
    <t>05.06.2022 18:02:10</t>
  </si>
  <si>
    <t>05.06.2022 18:38:14</t>
  </si>
  <si>
    <t>SARPINCIK TR-1 35-21-L00070_953357782_953357782</t>
  </si>
  <si>
    <t>05.06.2022 09:42:39</t>
  </si>
  <si>
    <t>05.06.2022 12:47:09</t>
  </si>
  <si>
    <t>UZUNKÖY TR-1 35-31-L00144_C_72255943_72255943</t>
  </si>
  <si>
    <t>05.06.2022 10:18:46</t>
  </si>
  <si>
    <t>05.06.2022 12:31:17</t>
  </si>
  <si>
    <t>DERBENT İM-DM 45-83-A00004_HatBaşıAyırıcı_53137011 M14_53137011</t>
  </si>
  <si>
    <t>OG Ayırıcı Arızası</t>
  </si>
  <si>
    <t>05.06.2022 06:42:16</t>
  </si>
  <si>
    <t>05.06.2022 07:40:00</t>
  </si>
  <si>
    <t>HARMANDALI DM-2 (M-200) 35-09-M00200_M-2166Ö M01_45385845</t>
  </si>
  <si>
    <t>05.06.2022 17:20:00</t>
  </si>
  <si>
    <t>05.06.2022 17:30:45</t>
  </si>
  <si>
    <t>TR-31 45-74-M00031_TR-30 M04_72239058</t>
  </si>
  <si>
    <t>05.06.2022 09:02:34</t>
  </si>
  <si>
    <t>05.06.2022 12:11:40</t>
  </si>
  <si>
    <t>DERBENT İM-DM 45-83-A00004_B.BELEN M14_2331773</t>
  </si>
  <si>
    <t>05.06.2022 20:36:36</t>
  </si>
  <si>
    <t>05.06.2022 20:54:59</t>
  </si>
  <si>
    <t>L-401 ALTINYUNUS DM 35-18-L00401_950457590_950457590</t>
  </si>
  <si>
    <t>05.06.2022 13:36:34</t>
  </si>
  <si>
    <t>05.06.2022 14:26:12</t>
  </si>
  <si>
    <t>AKÖREN TR-19 KÖK 45-78-M00974_HatBaşıAyırıcı_53139499 M04_53139499</t>
  </si>
  <si>
    <t>05.06.2022 19:53:59</t>
  </si>
  <si>
    <t>05.06.2022 23:35:43</t>
  </si>
  <si>
    <t>BEYLER ÇAYIRI TR-7 35-16-M00732_60493351_60985233_60985233</t>
  </si>
  <si>
    <t>05.06.2022 08:54:06</t>
  </si>
  <si>
    <t>05.06.2022 09:33:12</t>
  </si>
  <si>
    <t>YELKİ TR-1 DM-2/7  (M-2341) 35-10-M02341_B B1_49593823</t>
  </si>
  <si>
    <t>05.06.2022 09:11:11</t>
  </si>
  <si>
    <t>05.06.2022 10:46:34</t>
  </si>
  <si>
    <t>K-3700 35-04-K03700_97476338_97476338</t>
  </si>
  <si>
    <t>05.06.2022 15:07:43</t>
  </si>
  <si>
    <t>05.06.2022 16:31:49</t>
  </si>
  <si>
    <t>M-10 35-02-M00010_M-280 M06_2046898</t>
  </si>
  <si>
    <t>05.06.2022 09:49:32</t>
  </si>
  <si>
    <t>05.06.2022 10:08:10</t>
  </si>
  <si>
    <t>AYRANCILAR DM-2 35-26-M00825_EGE KOOP. AVM M04_2076889</t>
  </si>
  <si>
    <t>05.06.2022 14:28:42</t>
  </si>
  <si>
    <t>05.06.2022 14:30:16</t>
  </si>
  <si>
    <t>BALÇOVA İM 35-07-A00001_TERMAL K08_42778674</t>
  </si>
  <si>
    <t>05.06.2022 02:21:27</t>
  </si>
  <si>
    <t>05.06.2022 02:34:25</t>
  </si>
  <si>
    <t>ALAÇATI İM 35-18-A00002_TR-2 15800 GİRİŞ L08_2052453</t>
  </si>
  <si>
    <t>05.06.2022 21:54:15</t>
  </si>
  <si>
    <t>05.06.2022 21:58:21</t>
  </si>
  <si>
    <t>TURPÇU TR-1 45-81-M00179__72373962_72373962</t>
  </si>
  <si>
    <t>05.06.2022 16:28:02</t>
  </si>
  <si>
    <t>05.06.2022 18:52:35</t>
  </si>
  <si>
    <t>TAYTAN OFİS KÖK 45-78-M00314_SALİHLİ DM-1 GİRİŞİ (DEMİRKÖPRÜ-1) M011_60669726</t>
  </si>
  <si>
    <t>05.06.2022 17:31:22</t>
  </si>
  <si>
    <t>05.06.2022 17:49:00</t>
  </si>
  <si>
    <t>DELEMENLER KÖK 45-73-M00490_HACIALİLER M03_2081975</t>
  </si>
  <si>
    <t>05.06.2022 13:51:49</t>
  </si>
  <si>
    <t>05.06.2022 15:41:42</t>
  </si>
  <si>
    <t>ÇAPAKLI GEBEŞ MAH. 45-78-M00419_49250300_56408003_56408003</t>
  </si>
  <si>
    <t>05.06.2022 11:28:04</t>
  </si>
  <si>
    <t>05.06.2022 11:59:59</t>
  </si>
  <si>
    <t>TR-42 45-77-L00042_A_56363006_56363006</t>
  </si>
  <si>
    <t>05.06.2022 06:23:59</t>
  </si>
  <si>
    <t>05.06.2022 07:06:02</t>
  </si>
  <si>
    <t>SARNIÇ İM 35-08-A00005_MEDYA M14_2308963</t>
  </si>
  <si>
    <t>05.06.2022 17:04:38</t>
  </si>
  <si>
    <t>05.06.2022 18:44:15</t>
  </si>
  <si>
    <t>SALİHLİ TM 45-78-A00004_DEMİRKÖPRÜ-1 M07_2054423</t>
  </si>
  <si>
    <t>OG Atlama(Jumper) Arızası</t>
  </si>
  <si>
    <t>05.06.2022 17:51:15</t>
  </si>
  <si>
    <t>05.06.2022 19:49:53</t>
  </si>
  <si>
    <t>TR-1/17 45-72-M00017_49742852 b2_49745899</t>
  </si>
  <si>
    <t>05.06.2022 10:31:08</t>
  </si>
  <si>
    <t>05.06.2022 12:27:16</t>
  </si>
  <si>
    <t>PAYAMLI M-23 35-25-M00190_D_56355077_56355077</t>
  </si>
  <si>
    <t>05.06.2022 23:04:38</t>
  </si>
  <si>
    <t>06.06.2022 02:05:52</t>
  </si>
  <si>
    <t>BEREKETLİ TR-2 YEĞENLER 45-79-M00322_B_56386813_56386813</t>
  </si>
  <si>
    <t>05.06.2022 09:46:37</t>
  </si>
  <si>
    <t>05.06.2022 10:56:14</t>
  </si>
  <si>
    <t>FOÇA JANDARMA ALAYI KÖK 35-23-M00240_HatBaşıAyırıcı_53172761 M02_53172761</t>
  </si>
  <si>
    <t>05.06.2022 20:59:54</t>
  </si>
  <si>
    <t>05.06.2022 23:46:22</t>
  </si>
  <si>
    <t>TR-1 35-31-L00001_956594489_956594489</t>
  </si>
  <si>
    <t>05.06.2022 12:14:42</t>
  </si>
  <si>
    <t>05.06.2022 15:52:43</t>
  </si>
  <si>
    <t>KIRANKÖY ALANYAKA TR-1 45-75-M00189_B_56385893_56385893</t>
  </si>
  <si>
    <t>05.06.2022 18:18:04</t>
  </si>
  <si>
    <t>05.06.2022 18:46:18</t>
  </si>
  <si>
    <t>_A_56385208_56385208</t>
  </si>
  <si>
    <t>05.06.2022 09:31:34</t>
  </si>
  <si>
    <t>05.06.2022 10:34:48</t>
  </si>
  <si>
    <t>PAYAMLI M-14 35-25-M00182_B_65587274_65587274</t>
  </si>
  <si>
    <t>05.06.2022 12:57:35</t>
  </si>
  <si>
    <t>05.06.2022 14:31:00</t>
  </si>
  <si>
    <t>MÜTEVELLİ KÖK 45-80-M00100_MÜTEVELLİ ŞEHİR-1(MÜTEVELLİ TR-2/TR-3/TR-4) M02_72196253</t>
  </si>
  <si>
    <t>05.06.2022 12:02:22</t>
  </si>
  <si>
    <t>05.06.2022 15:54:48</t>
  </si>
  <si>
    <t>FUNDACIK KÖK 45-75-M00068_HatBaşıAyırıcı_75445629 M03_75445629</t>
  </si>
  <si>
    <t>05.06.2022 20:08:37</t>
  </si>
  <si>
    <t>05.06.2022 23:08:04</t>
  </si>
  <si>
    <t>L-97 35-18-L00097_954920453_954920453</t>
  </si>
  <si>
    <t>05.06.2022 18:40:02</t>
  </si>
  <si>
    <t>05.06.2022 19:20:07</t>
  </si>
  <si>
    <t>BOĞAZİÇİ İM 35-01-A00001_GÜLTEPE K18_2043020</t>
  </si>
  <si>
    <t>05.06.2022 05:06:55</t>
  </si>
  <si>
    <t>05.06.2022 05:10:22</t>
  </si>
  <si>
    <t>MORDOĞAN TR-5 35-21-L00146_953365507_953365507</t>
  </si>
  <si>
    <t>05.06.2022 21:06:06</t>
  </si>
  <si>
    <t>05.06.2022 23:20:12</t>
  </si>
  <si>
    <t>ALTINKÖY TR-1 45-81-M00120_45-81-M00120_2376130</t>
  </si>
  <si>
    <t>05.06.2022 15:13:18</t>
  </si>
  <si>
    <t>05.06.2022 16:37:57</t>
  </si>
  <si>
    <t>AYRANCILAR DM-5 35-26-M00807_DM-5/8 M04_2125778</t>
  </si>
  <si>
    <t>05.06.2022 14:09:03</t>
  </si>
  <si>
    <t>05.06.2022 14:11:22</t>
  </si>
  <si>
    <t>TR-14 45-77-L00014_945511720_945511720</t>
  </si>
  <si>
    <t>07.06.2022 12:55:05</t>
  </si>
  <si>
    <t>07.06.2022 17:53:51</t>
  </si>
  <si>
    <t>TR-162 35-15-L00162_B_56364015_56364015</t>
  </si>
  <si>
    <t>07.06.2022 17:41:14</t>
  </si>
  <si>
    <t>07.06.2022 21:03:54</t>
  </si>
  <si>
    <t>L-357 EGEM SAHİL SİT. 35-18-L00357_950441746_950441746</t>
  </si>
  <si>
    <t>07.06.2022 16:04:55</t>
  </si>
  <si>
    <t>07.06.2022 21:57:42</t>
  </si>
  <si>
    <t>M-1387 35-09-M01387_35-09-M01387_47608296</t>
  </si>
  <si>
    <t>07.06.2022 10:16:53</t>
  </si>
  <si>
    <t>07.06.2022 12:37:04</t>
  </si>
  <si>
    <t>L-438 35-18-L00438_9350325 B01_5938694</t>
  </si>
  <si>
    <t>07.06.2022 15:06:45</t>
  </si>
  <si>
    <t>07.06.2022 20:35:17</t>
  </si>
  <si>
    <t>M-3100 35-02-M03100_913147067_913147067</t>
  </si>
  <si>
    <t>07.06.2022 15:45:29</t>
  </si>
  <si>
    <t>07.06.2022 18:12:53</t>
  </si>
  <si>
    <t>M-2425 35-04-M02425_E E01b_78917542</t>
  </si>
  <si>
    <t>07.06.2022 12:11:03</t>
  </si>
  <si>
    <t>07.06.2022 14:34:10</t>
  </si>
  <si>
    <t>M-2091 35-09-M02091_915133953_915133953</t>
  </si>
  <si>
    <t>07.06.2022 07:39:52</t>
  </si>
  <si>
    <t>07.06.2022 14:10:36</t>
  </si>
  <si>
    <t>YUNUSEMRE TR-1 45-77-L00130_945502724_945502724</t>
  </si>
  <si>
    <t>07.06.2022 19:57:00</t>
  </si>
  <si>
    <t>07.06.2022 21:18:48</t>
  </si>
  <si>
    <t>BALABANLI NİHAT KUZUM SULAMA GRB TR-9 35-15-M00341_35-15-M00341_2365377</t>
  </si>
  <si>
    <t>Yangın</t>
  </si>
  <si>
    <t>07.06.2022 15:48:37</t>
  </si>
  <si>
    <t>07.06.2022 23:28:17</t>
  </si>
  <si>
    <t>ÇARIKBALLI KÖSELER TR 45-77-L00187_B_56384901_56384901</t>
  </si>
  <si>
    <t>07.06.2022 13:28:45</t>
  </si>
  <si>
    <t>07.06.2022 16:33:12</t>
  </si>
  <si>
    <t>TR-18 35-17-M00018_11573043_56390726_56390726</t>
  </si>
  <si>
    <t>07.06.2022 08:52:24</t>
  </si>
  <si>
    <t>07.06.2022 16:54:41</t>
  </si>
  <si>
    <t>ÇAYLI TR-8 35-15-L00199_D_56368587_56368587</t>
  </si>
  <si>
    <t>07.06.2022 12:57:26</t>
  </si>
  <si>
    <t>07.06.2022 18:21:17</t>
  </si>
  <si>
    <t>AHMETLİ DM 45-77-M00187_ESKİ SELENDİ M08_80367394</t>
  </si>
  <si>
    <t>07.06.2022 17:09:25</t>
  </si>
  <si>
    <t>07.06.2022 17:30:51</t>
  </si>
  <si>
    <t>TR-1/64 DM 45-72-M00064_TR-1/70 M09_66484385</t>
  </si>
  <si>
    <t>07.06.2022 05:57:13</t>
  </si>
  <si>
    <t>07.06.2022 06:39:56</t>
  </si>
  <si>
    <t>CABARLAR KÖK 45-75-M00053_HatBaşıAyırıcı_53135116 M02_53135116</t>
  </si>
  <si>
    <t>07.06.2022 09:45:15</t>
  </si>
  <si>
    <t>07.06.2022 12:19:46</t>
  </si>
  <si>
    <t>EBSO TM 35-09-A00001_BORNOVA-1 M05_2311191</t>
  </si>
  <si>
    <t>OG Yeraltı Kablo Arızası</t>
  </si>
  <si>
    <t>07.06.2022 11:24:09</t>
  </si>
  <si>
    <t>07.06.2022 11:49:29</t>
  </si>
  <si>
    <t>M-2904 35-02-M02904_910201180_910201180</t>
  </si>
  <si>
    <t>07.06.2022 14:25:49</t>
  </si>
  <si>
    <t>07.06.2022 15:01:24</t>
  </si>
  <si>
    <t>M-626 35-09-M00626_M-3062 M01_42940606</t>
  </si>
  <si>
    <t>07.06.2022 19:09:40</t>
  </si>
  <si>
    <t>07.06.2022 20:40:02</t>
  </si>
  <si>
    <t>K-231 35-01-K00231_35-01-K00231_2347738</t>
  </si>
  <si>
    <t>07.06.2022 15:48:55</t>
  </si>
  <si>
    <t>07.06.2022 17:12:30</t>
  </si>
  <si>
    <t>L-220 35-18-L00220_950463865_950463865</t>
  </si>
  <si>
    <t>07.06.2022 15:08:44</t>
  </si>
  <si>
    <t>07.06.2022 19:08:05</t>
  </si>
  <si>
    <t>AKGEDİK KÖK-2 45-71-M00163_BELEDİYE İÇME SUYU M04_55994929</t>
  </si>
  <si>
    <t>07.06.2022 23:29:11</t>
  </si>
  <si>
    <t>08.06.2022 01:14:06</t>
  </si>
  <si>
    <t>GİRELLİ KIROĞLAN TR-4 45-73-M00764_45-73-M00764_2355700</t>
  </si>
  <si>
    <t>07.06.2022 20:50:00</t>
  </si>
  <si>
    <t>07.06.2022 22:08:07</t>
  </si>
  <si>
    <t>AŞAĞICUMA DM 35-16-M00103_TERZİHALİLLER M03_72040415</t>
  </si>
  <si>
    <t>07.06.2022 09:25:41</t>
  </si>
  <si>
    <t>07.06.2022 17:18:39</t>
  </si>
  <si>
    <t>TR-104 ZEYTİNALANI 35-19-L00104_A 1_5942652</t>
  </si>
  <si>
    <t>07.06.2022 18:30:20</t>
  </si>
  <si>
    <t>07.06.2022 20:01:45</t>
  </si>
  <si>
    <t>MEDAR TR-9 45-72-L00278_A_56392267_56392267</t>
  </si>
  <si>
    <t>AG Nötr İletken Kopması</t>
  </si>
  <si>
    <t>07.06.2022 19:54:09</t>
  </si>
  <si>
    <t>07.06.2022 21:57:51</t>
  </si>
  <si>
    <t>GÜLKENT KÖK-3 35-30-M00219_ALTINOVA-1 ÇIKIŞ M05_84885056</t>
  </si>
  <si>
    <t>07.06.2022 08:05:49</t>
  </si>
  <si>
    <t>07.06.2022 10:30:56</t>
  </si>
  <si>
    <t>KARABURUN TR-10 35-21-L00020_953367692_953367692</t>
  </si>
  <si>
    <t>07.06.2022 17:02:38</t>
  </si>
  <si>
    <t>07.06.2022 18:42:31</t>
  </si>
  <si>
    <t>İNCECİKLER TR-1 35-16-L00256_47538967_56397099_56397099</t>
  </si>
  <si>
    <t>07.06.2022 17:54:00</t>
  </si>
  <si>
    <t>07.06.2022 19:54:54</t>
  </si>
  <si>
    <t>YENİFOÇA TR-16 35-23-M00016_950427921_950427921</t>
  </si>
  <si>
    <t>07.06.2022 12:04:06</t>
  </si>
  <si>
    <t>07.06.2022 14:00:05</t>
  </si>
  <si>
    <t>TR-18 (M-718) 35-30-M00718_35-30-M00718_83485691</t>
  </si>
  <si>
    <t>AG Pano Arızası</t>
  </si>
  <si>
    <t>07.06.2022 12:53:16</t>
  </si>
  <si>
    <t>07.06.2022 14:49:53</t>
  </si>
  <si>
    <t>M-1974 35-09-M01974_M-1975 M02_54997745</t>
  </si>
  <si>
    <t>07.06.2022 08:56:00</t>
  </si>
  <si>
    <t>07.06.2022 18:23:45</t>
  </si>
  <si>
    <t>BADINCA TR-5 45-73-M00395_B_56404358_56404358</t>
  </si>
  <si>
    <t>07.06.2022 19:09:09</t>
  </si>
  <si>
    <t>07.06.2022 21:50:32</t>
  </si>
  <si>
    <t>CABERBURHAN TR-1 45-73-M00869_C_56404349_56404349</t>
  </si>
  <si>
    <t>07.06.2022 10:23:43</t>
  </si>
  <si>
    <t>07.06.2022 13:23:34</t>
  </si>
  <si>
    <t>TR-68 ÇAYIRÇEŞME 35-19-L00068_DIREK TIPI TRAFO HUCRESI H01_2053471</t>
  </si>
  <si>
    <t>07.06.2022 06:11:35</t>
  </si>
  <si>
    <t>07.06.2022 07:13:58</t>
  </si>
  <si>
    <t>KARGIN KÖK 45-71-M00095_AYTEKİNLER ESKİ HARMANDALI M07_2321769</t>
  </si>
  <si>
    <t>07.06.2022 08:57:09</t>
  </si>
  <si>
    <t>07.06.2022 17:29:11</t>
  </si>
  <si>
    <t>AŞAĞIKIRIKLAR DM 35-16-M00448_AŞAĞIKIRIKLAR M06_2115970</t>
  </si>
  <si>
    <t>07.06.2022 14:37:16</t>
  </si>
  <si>
    <t>07.06.2022 14:52:53</t>
  </si>
  <si>
    <t>ALİAĞA TR-43 DM 35-17-M00043_GÜZELHİSAR ÇIKIŞI M13_2315084</t>
  </si>
  <si>
    <t>07.06.2022 09:05:30</t>
  </si>
  <si>
    <t>07.06.2022 09:28:59</t>
  </si>
  <si>
    <t>TURGUTLU İM 45-83-A00001_ŞEHİR-2 L20_42295737</t>
  </si>
  <si>
    <t>07.06.2022 06:44:13</t>
  </si>
  <si>
    <t>07.06.2022 07:38:13</t>
  </si>
  <si>
    <t>ALÇUK TM 35-17-A00001_HatBaşıAyırıcı_53133714 M30_53133714</t>
  </si>
  <si>
    <t>07.06.2022 08:15:51</t>
  </si>
  <si>
    <t>07.06.2022 09:42:35</t>
  </si>
  <si>
    <t>L-434 MENDERES BP 35-18-L00434_950456905_950456905</t>
  </si>
  <si>
    <t>07.06.2022 00:18:48</t>
  </si>
  <si>
    <t>07.06.2022 01:20:28</t>
  </si>
  <si>
    <t>TR-1/43-A 45-72-M00113_A_56391978_56391978</t>
  </si>
  <si>
    <t>07.06.2022 18:08:53</t>
  </si>
  <si>
    <t>07.06.2022 19:10:28</t>
  </si>
  <si>
    <t>TR-104 45-78-L00104_953265625_953265625</t>
  </si>
  <si>
    <t>07.06.2022 19:04:36</t>
  </si>
  <si>
    <t>07.06.2022 21:26:08</t>
  </si>
  <si>
    <t>K-3372 35-01-K03372_912280819_912280819</t>
  </si>
  <si>
    <t>07.06.2022 12:19:45</t>
  </si>
  <si>
    <t>07.06.2022 14:35:50</t>
  </si>
  <si>
    <t>K-4017 35-02-K04017_C_56364830_56364830</t>
  </si>
  <si>
    <t>07.06.2022 09:00:00</t>
  </si>
  <si>
    <t>07.06.2022 09:29:34</t>
  </si>
  <si>
    <t>M-1999 35-09-M01999_M-1996 M02_2065863</t>
  </si>
  <si>
    <t>07.06.2022 20:40:06</t>
  </si>
  <si>
    <t>08.06.2022 02:38:53</t>
  </si>
  <si>
    <t>KORUKÖY KÖYÜ TR-1 45-71-M01683_DIREK TIPI TRAFO HUCRESI H01_2089356</t>
  </si>
  <si>
    <t>07.06.2022 19:16:39</t>
  </si>
  <si>
    <t>08.06.2022 00:34:41</t>
  </si>
  <si>
    <t>SAĞANCI İM 35-16-A00003_YAVAŞÇA L06_2316405</t>
  </si>
  <si>
    <t>Fiziki İrtibat</t>
  </si>
  <si>
    <t>07.06.2022 10:03:17</t>
  </si>
  <si>
    <t>07.06.2022 12:20:35</t>
  </si>
  <si>
    <t>AĞAÇ İŞLERİ TR-9 35-22-M00109_955291971_955291971</t>
  </si>
  <si>
    <t>07.06.2022 14:42:41</t>
  </si>
  <si>
    <t>07.06.2022 18:01:43</t>
  </si>
  <si>
    <t>PAŞAKÖY TR-5 45-80-M00167_956536702_956536702</t>
  </si>
  <si>
    <t>07.06.2022 10:33:00</t>
  </si>
  <si>
    <t>07.06.2022 13:06:11</t>
  </si>
  <si>
    <t>KUŞÇULAR TR-14 35-19-M00259_956698121_956698121</t>
  </si>
  <si>
    <t>07.06.2022 09:29:14</t>
  </si>
  <si>
    <t>07.06.2022 12:10:21</t>
  </si>
  <si>
    <t>TORBALI İM 35-26-A00001_ÖRNEK YAPI-SULAMA L05_2071927</t>
  </si>
  <si>
    <t>07.06.2022 11:36:25</t>
  </si>
  <si>
    <t>07.06.2022 11:55:19</t>
  </si>
  <si>
    <t>M-986 35-03-M00986_910603285_910603285</t>
  </si>
  <si>
    <t>07.06.2022 13:08:18</t>
  </si>
  <si>
    <t>07.06.2022 18:23:33</t>
  </si>
  <si>
    <t>KAPANCI KÖK 45-78-L00229_KENDİRLİ-YARAŞLI L04_2328991</t>
  </si>
  <si>
    <t>07.06.2022 09:03:19</t>
  </si>
  <si>
    <t>07.06.2022 16:53:01</t>
  </si>
  <si>
    <t>YİĞİTLER TR-3 35-27-L00227_B_56362805_56362805</t>
  </si>
  <si>
    <t>07.06.2022 08:12:27</t>
  </si>
  <si>
    <t>07.06.2022 14:04:21</t>
  </si>
  <si>
    <t>L-278 35-18-L00278_7492255_56369505_56369505</t>
  </si>
  <si>
    <t>07.06.2022 22:17:03</t>
  </si>
  <si>
    <t>07.06.2022 22:53:30</t>
  </si>
  <si>
    <t>K-4260 35-07-K04260_A_56381444_56381444</t>
  </si>
  <si>
    <t>07.06.2022 18:21:39</t>
  </si>
  <si>
    <t>07.06.2022 19:05:25</t>
  </si>
  <si>
    <t>AVŞAR İM 45-83-A00002_H KOLU L10_81661205</t>
  </si>
  <si>
    <t>07.06.2022 20:14:05</t>
  </si>
  <si>
    <t>07.06.2022 20:46:06</t>
  </si>
  <si>
    <t>K-2308 35-01-K02308_911787708_911787708</t>
  </si>
  <si>
    <t>07.06.2022 12:30:35</t>
  </si>
  <si>
    <t>07.06.2022 13:50:14</t>
  </si>
  <si>
    <t>KAYMAKÇI TR-22 35-15-M00250_950397538_950397538</t>
  </si>
  <si>
    <t>07.06.2022 16:47:01</t>
  </si>
  <si>
    <t>07.06.2022 19:00:00</t>
  </si>
  <si>
    <t>GÖKÇEN DM 35-29-M00123_ASMALIK M12_2104355</t>
  </si>
  <si>
    <t>07.06.2022 19:10:21</t>
  </si>
  <si>
    <t>07.06.2022 19:24:32</t>
  </si>
  <si>
    <t>L-376 PAZARYERİ 35-18-L00376_950464384_950464384</t>
  </si>
  <si>
    <t>07.06.2022 13:48:32</t>
  </si>
  <si>
    <t>07.06.2022 17:23:18</t>
  </si>
  <si>
    <t>TR-1/67 45-72-M00067_DIREK TIPI TRAFO HUCRESI H01_2105615</t>
  </si>
  <si>
    <t>07.06.2022 10:01:48</t>
  </si>
  <si>
    <t>07.06.2022 11:11:50</t>
  </si>
  <si>
    <t>K-3872 35-04-K03872_A A1B_5819795</t>
  </si>
  <si>
    <t>07.06.2022 14:14:53</t>
  </si>
  <si>
    <t>07.06.2022 17:12:19</t>
  </si>
  <si>
    <t>TR-50 35-19-L00050_35-19-L00050_2348973</t>
  </si>
  <si>
    <t>AG Kablo Başlığı Arızası</t>
  </si>
  <si>
    <t>07.06.2022 16:04:37</t>
  </si>
  <si>
    <t>07.06.2022 16:57:12</t>
  </si>
  <si>
    <t>ILICA GIS TM 35-07-A00002_ILICA-13 K19_2313380</t>
  </si>
  <si>
    <t>07.06.2022 21:40:45</t>
  </si>
  <si>
    <t>07.06.2022 21:52:10</t>
  </si>
  <si>
    <t>EGE İM 35-02-A00003_VETERİNERLİK K05_2053340</t>
  </si>
  <si>
    <t>07.06.2022 00:43:03</t>
  </si>
  <si>
    <t>07.06.2022 00:57:57</t>
  </si>
  <si>
    <t>L-10 MEZARLIK YANI 35-14-L00010_TR-12 L03_47484160</t>
  </si>
  <si>
    <t>07.06.2022 11:18:40</t>
  </si>
  <si>
    <t>07.06.2022 11:47:05</t>
  </si>
  <si>
    <t>VELİLER DM 35-15-L00840_SEKİKÖY-ŞİRİNKÖY L02_66946046</t>
  </si>
  <si>
    <t>07.06.2022 09:31:43</t>
  </si>
  <si>
    <t>07.06.2022 16:15:53</t>
  </si>
  <si>
    <t>M-2917 35-01-M02917_911377585_911377585</t>
  </si>
  <si>
    <t>07.06.2022 18:05:57</t>
  </si>
  <si>
    <t>07.06.2022 21:06:00</t>
  </si>
  <si>
    <t>TAYTAN TR-5 45-78-M00308_49267225_56405868_56405868</t>
  </si>
  <si>
    <t>07.06.2022 20:56:44</t>
  </si>
  <si>
    <t>07.06.2022 23:30:22</t>
  </si>
  <si>
    <t>PINARBAŞI TR-4 35-31-L00419_DIREK TIPI TRAFO HUCRESI H01_2064549</t>
  </si>
  <si>
    <t>07.06.2022 12:35:45</t>
  </si>
  <si>
    <t>07.06.2022 17:57:28</t>
  </si>
  <si>
    <t>TR-101 45-78-L00101_CAN HASTANESİ L04_61216307</t>
  </si>
  <si>
    <t>10.06.2022 15:28:16</t>
  </si>
  <si>
    <t>10.06.2022 16:13:23</t>
  </si>
  <si>
    <t>PANCAR KÖK 35-26-M00891_KARAKUYU M02_2302862</t>
  </si>
  <si>
    <t>10.06.2022 09:26:02</t>
  </si>
  <si>
    <t>10.06.2022 10:50:40</t>
  </si>
  <si>
    <t>AKKEÇİLİ KÖK 45-73-M00239_AKKEÇİLİ M03_72035013</t>
  </si>
  <si>
    <t>10.06.2022 09:46:53</t>
  </si>
  <si>
    <t>10.06.2022 17:26:22</t>
  </si>
  <si>
    <t>10.06.2022 09:46:52</t>
  </si>
  <si>
    <t>10.06.2022 18:21:56</t>
  </si>
  <si>
    <t>TAHTALIÇAY KÖK (M-751) 35-22-M00145_M-52 BASIN YAYIN M05_2330031</t>
  </si>
  <si>
    <t>10.06.2022 18:46:25</t>
  </si>
  <si>
    <t>10.06.2022 20:11:13</t>
  </si>
  <si>
    <t>SIĞACIK DM (L-35) 35-14-M00425_E_60984801_60984801</t>
  </si>
  <si>
    <t>10.06.2022 18:24:31</t>
  </si>
  <si>
    <t>10.06.2022 20:10:11</t>
  </si>
  <si>
    <t>BOZDAĞ TR-14 35-15-L00306_A_65499316_65499316</t>
  </si>
  <si>
    <t>10.06.2022 11:09:22</t>
  </si>
  <si>
    <t>10.06.2022 13:23:21</t>
  </si>
  <si>
    <t>K-4817 35-10-K04817_35-10-K04817_2351561</t>
  </si>
  <si>
    <t>10.06.2022 09:50:35</t>
  </si>
  <si>
    <t>10.06.2022 17:02:14</t>
  </si>
  <si>
    <t>GELENBE İM 45-76-A00001_ALACALAR L02_2326556</t>
  </si>
  <si>
    <t>10.06.2022 16:51:05</t>
  </si>
  <si>
    <t>10.06.2022 17:12:32</t>
  </si>
  <si>
    <t>GÖKÇEN DM 35-29-M00123_ASMALIK M12_2104356</t>
  </si>
  <si>
    <t>10.06.2022 10:20:00</t>
  </si>
  <si>
    <t>10.06.2022 15:42:45</t>
  </si>
  <si>
    <t>PANCAR KÖK 35-26-M00891_BULGURCA OĞLANANASI M03_2302863</t>
  </si>
  <si>
    <t>10.06.2022 13:34:51</t>
  </si>
  <si>
    <t>10.06.2022 18:39:00</t>
  </si>
  <si>
    <t>MURADİYE DM 45-71-M00006_ORMAN FİDANLIĞI M12_2322535</t>
  </si>
  <si>
    <t>10.06.2022 08:28:01</t>
  </si>
  <si>
    <t>10.06.2022 09:09:38</t>
  </si>
  <si>
    <t>ÜRKMEZ DM-4 (ÜRKMEZ M-21) 35-25-M00155_DONANIMLI YEDEK M03_72072948</t>
  </si>
  <si>
    <t>10.06.2022 09:05:11</t>
  </si>
  <si>
    <t>10.06.2022 09:42:16</t>
  </si>
  <si>
    <t>İKİZTEPE KÖK 45-78-M00258_İKİZTEPE M03_66251182</t>
  </si>
  <si>
    <t>10.06.2022 17:34:33</t>
  </si>
  <si>
    <t>10.06.2022 18:10:23</t>
  </si>
  <si>
    <t>TURGUTLU TR-1/1 DM 45-83-M00001_BLOKSAN M03_72159583</t>
  </si>
  <si>
    <t>10.06.2022 11:50:31</t>
  </si>
  <si>
    <t>10.06.2022 12:11:00</t>
  </si>
  <si>
    <t>M-1621 35-02-M01621__72569548_72569548</t>
  </si>
  <si>
    <t>10.06.2022 12:32:37</t>
  </si>
  <si>
    <t>10.06.2022 14:01:40</t>
  </si>
  <si>
    <t>10.06.2022 22:50:04</t>
  </si>
  <si>
    <t>10.06.2022 23:00:00</t>
  </si>
  <si>
    <t>TİRE İM-DM-1 35-29-A00001_ESKİOBA L03_2059644</t>
  </si>
  <si>
    <t>10.06.2022 00:51:19</t>
  </si>
  <si>
    <t>10.06.2022 00:51:39</t>
  </si>
  <si>
    <t>UMURCALI TR 5 35-31-L00109_DIREK TIPI TRAFO HUCRESI H01_2037211</t>
  </si>
  <si>
    <t>10.06.2022 10:49:59</t>
  </si>
  <si>
    <t>10.06.2022 12:51:24</t>
  </si>
  <si>
    <t>SAKARLI KÖK 45-76-M00046_KOCAİSKAN M03_72214545</t>
  </si>
  <si>
    <t>10.06.2022 09:35:41</t>
  </si>
  <si>
    <t>10.06.2022 10:45:28</t>
  </si>
  <si>
    <t>ÇANDARLI DM-TR-20 35-30-M00020_YAYLAYURT M06_72352926</t>
  </si>
  <si>
    <t>10.06.2022 09:25:05</t>
  </si>
  <si>
    <t>10.06.2022 09:52:00</t>
  </si>
  <si>
    <t>YAZIBAŞI DM-4 35-26-M00633_ŞEMSİOĞLU M01_66127401</t>
  </si>
  <si>
    <t>10.06.2022 07:05:49</t>
  </si>
  <si>
    <t>10.06.2022 07:43:44</t>
  </si>
  <si>
    <t>K-765 35-01-K00765_911447234_911447234</t>
  </si>
  <si>
    <t>10.06.2022 13:41:32</t>
  </si>
  <si>
    <t>10.06.2022 19:50:58</t>
  </si>
  <si>
    <t>L-191 35-18-L00191_950442579_950442579</t>
  </si>
  <si>
    <t>10.06.2022 19:39:15</t>
  </si>
  <si>
    <t>10.06.2022 22:42:04</t>
  </si>
  <si>
    <t>MENEMEN TR-81 35-28-L00081_35-28-L00081_66740740</t>
  </si>
  <si>
    <t>10.06.2022 09:12:09</t>
  </si>
  <si>
    <t>10.06.2022 12:51:11</t>
  </si>
  <si>
    <t>TR-1/3 45-83-M00003_PAŞATIMARI TR-1 M05_2095355</t>
  </si>
  <si>
    <t>10.06.2022 14:59:07</t>
  </si>
  <si>
    <t>10.06.2022 17:03:08</t>
  </si>
  <si>
    <t>AŞAĞI BOZKIR TR-1 45-83-L00252_45-83-L00252_2358621</t>
  </si>
  <si>
    <t>10.06.2022 09:06:28</t>
  </si>
  <si>
    <t>10.06.2022 13:37:46</t>
  </si>
  <si>
    <t>ARAPBAŞI TR-2 35-20-M00032_6908101_56359297_56359297</t>
  </si>
  <si>
    <t>10.06.2022 09:22:31</t>
  </si>
  <si>
    <t>10.06.2022 09:47:46</t>
  </si>
  <si>
    <t>L-264 ERK İNŞAAT ÖZEL 35-14-L00264Ö_ L03_2306686</t>
  </si>
  <si>
    <t>10.06.2022 09:59:02</t>
  </si>
  <si>
    <t>10.06.2022 11:19:28</t>
  </si>
  <si>
    <t>DM-3/22 35-26-M00796_6719906_65508698_65508698</t>
  </si>
  <si>
    <t>AG Direk Değişimi</t>
  </si>
  <si>
    <t>10.06.2022 14:25:12</t>
  </si>
  <si>
    <t>10.06.2022 15:10:50</t>
  </si>
  <si>
    <t>TİRE TR-3 35-29-L00003_48358314_56360602_56360602</t>
  </si>
  <si>
    <t>10.06.2022 17:33:49</t>
  </si>
  <si>
    <t>10.06.2022 18:51:10</t>
  </si>
  <si>
    <t>URLA İM 35-19-A00001_TR-2 (34.5) M02_2307118</t>
  </si>
  <si>
    <t>10.06.2022 05:13:10</t>
  </si>
  <si>
    <t>10.06.2022 06:03:06</t>
  </si>
  <si>
    <t>DEMİRCİ TM 45-74-A00001_HatBaşıAyırıcı_53134279 M15_53134279</t>
  </si>
  <si>
    <t>10.06.2022 18:37:04</t>
  </si>
  <si>
    <t>10.06.2022 20:13:57</t>
  </si>
  <si>
    <t>HATUNDERE TR-3 35-28-M00568_DIREK TIPI TRAFO HUCRESI H01_2107794</t>
  </si>
  <si>
    <t>10.06.2022 19:27:15</t>
  </si>
  <si>
    <t>10.06.2022 21:20:08</t>
  </si>
  <si>
    <t>YENİFOÇA TR-51 35-23-M00051_42097953_56376091_56376091</t>
  </si>
  <si>
    <t>10.06.2022 10:21:28</t>
  </si>
  <si>
    <t>10.06.2022 10:46:13</t>
  </si>
  <si>
    <t>TİRE TR-8 35-29-L00008_947312651_947312651</t>
  </si>
  <si>
    <t>10.06.2022 20:11:10</t>
  </si>
  <si>
    <t>10.06.2022 23:14:12</t>
  </si>
  <si>
    <t>ULUKENT DM-4/3 35-28-M00045_ULUKENT DM-4/2 M02_66497943</t>
  </si>
  <si>
    <t>10.06.2022 01:59:52</t>
  </si>
  <si>
    <t>10.06.2022 04:15:30</t>
  </si>
  <si>
    <t>10.06.2022 11:27:01</t>
  </si>
  <si>
    <t>10.06.2022 12:47:53</t>
  </si>
  <si>
    <t>MAHMUTLAR KÖK 45-74-M00354_HatBaşıAyırıcı_77952824 M09_77952824</t>
  </si>
  <si>
    <t>10.06.2022 19:51:04</t>
  </si>
  <si>
    <t>10.06.2022 20:02:10</t>
  </si>
  <si>
    <t>K-1034 35-04-K01034_35-04-K01034_2375617</t>
  </si>
  <si>
    <t>10.06.2022 16:18:40</t>
  </si>
  <si>
    <t>10.06.2022 17:39:27</t>
  </si>
  <si>
    <t>KAVAKLIDERE TR-12 45-73-M00145_TR-14 M05_2093011</t>
  </si>
  <si>
    <t>10.06.2022 11:05:07</t>
  </si>
  <si>
    <t>10.06.2022 12:06:54</t>
  </si>
  <si>
    <t>BERGAMA İM-1 35-16-A00001_ŞEHİR-1 L01_2093769</t>
  </si>
  <si>
    <t>10.06.2022 13:42:02</t>
  </si>
  <si>
    <t>10.06.2022 13:52:28</t>
  </si>
  <si>
    <t>KARAHIDIRLI KÖK 35-16-M00718_HatBaşıAyırıcı_53139686 M4_53139686</t>
  </si>
  <si>
    <t>10.06.2022 11:04:14</t>
  </si>
  <si>
    <t>10.06.2022 14:58:29</t>
  </si>
  <si>
    <t>BİMEYKO KÖK-10 35-30-M00048_DENİZKÖY M05_2325697</t>
  </si>
  <si>
    <t>10.06.2022 06:53:25</t>
  </si>
  <si>
    <t>10.06.2022 08:04:17</t>
  </si>
  <si>
    <t>L-277 35-18-L00277_950450394_950450394</t>
  </si>
  <si>
    <t>10.06.2022 23:14:54</t>
  </si>
  <si>
    <t>11.06.2022 04:43:38</t>
  </si>
  <si>
    <t>ULUKENT DM-1/16 35-28-M00069_ESKİ KARŞIYAKA M06_66552881</t>
  </si>
  <si>
    <t>10.06.2022 12:51:05</t>
  </si>
  <si>
    <t>10.06.2022 14:53:11</t>
  </si>
  <si>
    <t>ULUCAK TM 35-28-A00002_DSİ M06_2313768</t>
  </si>
  <si>
    <t>10.06.2022 11:18:30</t>
  </si>
  <si>
    <t>10.06.2022 12:14:32</t>
  </si>
  <si>
    <t>L-15 35-18-L00015_950440118_950440118</t>
  </si>
  <si>
    <t>10.06.2022 14:01:56</t>
  </si>
  <si>
    <t>10.06.2022 16:08:42</t>
  </si>
  <si>
    <t>DOĞANÇAY İM 35-04-A00004_KÖRFEZ EVLERİ K05_77533611</t>
  </si>
  <si>
    <t>10.06.2022 02:00:55</t>
  </si>
  <si>
    <t>10.06.2022 02:19:59</t>
  </si>
  <si>
    <t>M-1469 35-02-M01469_C c4b_5841305</t>
  </si>
  <si>
    <t>10.06.2022 09:08:54</t>
  </si>
  <si>
    <t>10.06.2022 14:28:00</t>
  </si>
  <si>
    <t>DM-2/40-A (SERİN SOKAK) 45-71-M00516_953187093_953187093</t>
  </si>
  <si>
    <t>10.06.2022 11:30:02</t>
  </si>
  <si>
    <t>10.06.2022 12:31:25</t>
  </si>
  <si>
    <t>K-442 35-01-K00442_M M4_5922382</t>
  </si>
  <si>
    <t>10.06.2022 21:03:48</t>
  </si>
  <si>
    <t>10.06.2022 22:29:43</t>
  </si>
  <si>
    <t>L-230 (45 KABİN) 35-18-L00230_950440719_950440719</t>
  </si>
  <si>
    <t>10.06.2022 17:05:47</t>
  </si>
  <si>
    <t>10.06.2022 20:16:23</t>
  </si>
  <si>
    <t>PINARLI KÖK 35-20-M00085_TR-6 - TR-7 M06_72358823</t>
  </si>
  <si>
    <t>10.06.2022 07:28:49</t>
  </si>
  <si>
    <t>10.06.2022 08:46:32</t>
  </si>
  <si>
    <t>BAYINDIR İM 35-20-A00001_ZEYTİNOVA-1 L07_2313518</t>
  </si>
  <si>
    <t>10.06.2022 17:38:36</t>
  </si>
  <si>
    <t>10.06.2022 18:19:32</t>
  </si>
  <si>
    <t>VEZİROĞLU TR-2 45-71-M02020_ H_47774155</t>
  </si>
  <si>
    <t>10.06.2022 13:01:43</t>
  </si>
  <si>
    <t>10.06.2022 15:20:55</t>
  </si>
  <si>
    <t>AHMET YAR KÖK 35-27-M00067_KLEMSAN KÖK M03_72177175</t>
  </si>
  <si>
    <t>10.06.2022 15:04:31</t>
  </si>
  <si>
    <t>10.06.2022 16:02:26</t>
  </si>
  <si>
    <t>M-1630 35-02-M01630_914985352_914985352</t>
  </si>
  <si>
    <t>10.06.2022 10:05:09</t>
  </si>
  <si>
    <t>10.06.2022 12:51:03</t>
  </si>
  <si>
    <t>KATIRALAN TR-1 35-30-M00160_955296368_955296368</t>
  </si>
  <si>
    <t>10.06.2022 09:14:58</t>
  </si>
  <si>
    <t>10.06.2022 10:57:43</t>
  </si>
  <si>
    <t>M-2543 35-02-M02543_WESTPARK(OSMANGAZİ-1) M24_73560524</t>
  </si>
  <si>
    <t>10.06.2022 10:35:55</t>
  </si>
  <si>
    <t>10.06.2022 10:44:00</t>
  </si>
  <si>
    <t>TEKKEDERE DM 35-16-M00137_KAZIKBAĞLAR M12_2306323</t>
  </si>
  <si>
    <t>10.06.2022 09:32:08</t>
  </si>
  <si>
    <t>10.06.2022 10:47:52</t>
  </si>
  <si>
    <t>TR-9 ( EŞREF ATMACA SULAMA GRUBU ) 35-27-M00009_A_56363210_56363210</t>
  </si>
  <si>
    <t>10.06.2022 18:21:34</t>
  </si>
  <si>
    <t>10.06.2022 22:01:38</t>
  </si>
  <si>
    <t>YİĞİTLER KÖK 35-27-M00707_HatBaşıAyırıcı_73736904 M04_73736904</t>
  </si>
  <si>
    <t>10.06.2022 13:59:12</t>
  </si>
  <si>
    <t>10.06.2022 20:09:02</t>
  </si>
  <si>
    <t>L-284 İMAMOĞLU TRAFO 35-18-L00284_950459225_950459225</t>
  </si>
  <si>
    <t>10.06.2022 15:46:17</t>
  </si>
  <si>
    <t>10.06.2022 18:26:12</t>
  </si>
  <si>
    <t>TR-2 35-19-L00002_URLA İM L01_2115697</t>
  </si>
  <si>
    <t>10.06.2022 12:37:45</t>
  </si>
  <si>
    <t>10.06.2022 12:40:27</t>
  </si>
  <si>
    <t>M-2441 35-04-M02441_E E01b_66000559</t>
  </si>
  <si>
    <t>10.06.2022 03:02:18</t>
  </si>
  <si>
    <t>10.06.2022 05:02:07</t>
  </si>
  <si>
    <t>M-2760 35-10-M02760_TCK M02_81656680</t>
  </si>
  <si>
    <t>10.06.2022 08:44:56</t>
  </si>
  <si>
    <t>10.06.2022 11:03:17</t>
  </si>
  <si>
    <t>K-739 35-04-K00739_B_56369223_56369223</t>
  </si>
  <si>
    <t>10.06.2022 17:04:00</t>
  </si>
  <si>
    <t>10.06.2022 18:43:35</t>
  </si>
  <si>
    <t>SELENDİ TR-3 45-81-M00003_TR-30 M05_2321606</t>
  </si>
  <si>
    <t>10.06.2022 05:56:33</t>
  </si>
  <si>
    <t>10.06.2022 08:34:53</t>
  </si>
  <si>
    <t>DEMİRCİ KÖK 35-26-M00779_KARACAAĞAÇ ENH M06_42707151</t>
  </si>
  <si>
    <t>10.06.2022 07:43:04</t>
  </si>
  <si>
    <t>10.06.2022 07:52:12</t>
  </si>
  <si>
    <t>TR-125 ZEYTİNALANI 35-19-L00125_956686247_956686247</t>
  </si>
  <si>
    <t>10.06.2022 14:58:30</t>
  </si>
  <si>
    <t>10.06.2022 15:28:44</t>
  </si>
  <si>
    <t>SİYEKLİ KÖK 45-71-M00185_DAĞYENİCE M07_72256926</t>
  </si>
  <si>
    <t>10.06.2022 03:42:47</t>
  </si>
  <si>
    <t>10.06.2022 04:44:00</t>
  </si>
  <si>
    <t>TAHTALIÇAY KÖK (M-751) 35-22-M00145_M-1548 TÜFEKÇİOĞLU M02_2330035</t>
  </si>
  <si>
    <t>11.06.2022 17:18:46</t>
  </si>
  <si>
    <t>11.06.2022 19:14:19</t>
  </si>
  <si>
    <t>TEKELİ DM 35-22-M00088_ESKİ AHMETBEYLİ M08_48495873</t>
  </si>
  <si>
    <t>11.06.2022 18:51:11</t>
  </si>
  <si>
    <t>11.06.2022 20:22:51</t>
  </si>
  <si>
    <t>SOMA KÖYLER DM-2 45-82-M00125_BERGAMA M02_2035736</t>
  </si>
  <si>
    <t>11.06.2022 15:41:33</t>
  </si>
  <si>
    <t>11.06.2022 15:57:45</t>
  </si>
  <si>
    <t>TR-2/31 45-83-L00031_48138171_56397683_56397683</t>
  </si>
  <si>
    <t>11.06.2022 11:04:41</t>
  </si>
  <si>
    <t>11.06.2022 11:41:39</t>
  </si>
  <si>
    <t>M-212(DM-3/10) 35-09-M00212_35-09-M00212_42943281</t>
  </si>
  <si>
    <t>11.06.2022 13:15:41</t>
  </si>
  <si>
    <t>11.06.2022 13:41:18</t>
  </si>
  <si>
    <t>ARMUTLU TR-3 35-27-L00003_914001841_914001841</t>
  </si>
  <si>
    <t>11.06.2022 14:57:52</t>
  </si>
  <si>
    <t>11.06.2022 17:36:40</t>
  </si>
  <si>
    <t>SARUHANLI DM 45-80-M00001_HACIRAHMANLI M13_2086516</t>
  </si>
  <si>
    <t>11.06.2022 06:49:55</t>
  </si>
  <si>
    <t>11.06.2022 06:54:00</t>
  </si>
  <si>
    <t>DURASILLI TR-1 KÖK 45-78-M01114_TR-21 M05_2328784</t>
  </si>
  <si>
    <t>11.06.2022 17:30:24</t>
  </si>
  <si>
    <t>11.06.2022 18:12:43</t>
  </si>
  <si>
    <t>TR-2/48 45-72-L00048_B b1_49745844</t>
  </si>
  <si>
    <t>11.06.2022 12:50:22</t>
  </si>
  <si>
    <t>11.06.2022 14:29:11</t>
  </si>
  <si>
    <t>YENİKÖY GÖLCÜK TR-2 35-31-L00184_35-31-L00184_72247329</t>
  </si>
  <si>
    <t>11.06.2022 15:08:13</t>
  </si>
  <si>
    <t>11.06.2022 19:27:22</t>
  </si>
  <si>
    <t>KÜÇÜKKALE KÖK 35-29-L00036_MEHMETLER L02_2327050</t>
  </si>
  <si>
    <t>11.06.2022 20:46:19</t>
  </si>
  <si>
    <t>11.06.2022 22:06:39</t>
  </si>
  <si>
    <t>K-3555 35-01-K03555_911152435_911152435</t>
  </si>
  <si>
    <t>11.06.2022 09:55:18</t>
  </si>
  <si>
    <t>11.06.2022 12:23:41</t>
  </si>
  <si>
    <t>PANCAR TM 35-26-A00003_OSB-1 M06_2306094</t>
  </si>
  <si>
    <t>11.06.2022 18:21:33</t>
  </si>
  <si>
    <t>11.06.2022 19:05:14</t>
  </si>
  <si>
    <t>K-2807 35-01-K02807_A_56357208_56357208</t>
  </si>
  <si>
    <t>11.06.2022 15:24:41</t>
  </si>
  <si>
    <t>11.06.2022 17:07:09</t>
  </si>
  <si>
    <t>11.06.2022 16:00:28</t>
  </si>
  <si>
    <t>11.06.2022 16:37:10</t>
  </si>
  <si>
    <t>K-1043 35-01-K01043__72410858_72410858</t>
  </si>
  <si>
    <t>11.06.2022 01:44:18</t>
  </si>
  <si>
    <t>11.06.2022 02:27:31</t>
  </si>
  <si>
    <t>ULUCAK TM 35-28-A00002_ULUKENT-2 M17_2313763</t>
  </si>
  <si>
    <t>11.06.2022 08:45:27</t>
  </si>
  <si>
    <t>11.06.2022 10:23:55</t>
  </si>
  <si>
    <t>TR-73 35-19-L00073_6376321_56376018_56376018</t>
  </si>
  <si>
    <t>11.06.2022 18:49:20</t>
  </si>
  <si>
    <t>11.06.2022 19:58:19</t>
  </si>
  <si>
    <t>TİRE İM-DM-1 35-29-A00001_YENİÇİFTLİK M18_2059040</t>
  </si>
  <si>
    <t>11.06.2022 18:36:55</t>
  </si>
  <si>
    <t>11.06.2022 18:41:59</t>
  </si>
  <si>
    <t>ALAŞEHİR TR-74 45-73-M00074_A_56404686_56404686</t>
  </si>
  <si>
    <t>11.06.2022 14:28:28</t>
  </si>
  <si>
    <t>11.06.2022 15:56:41</t>
  </si>
  <si>
    <t>İLHAN CAN SULAMA GRUBU 35-29-M00157_35-29-M00157_2361659</t>
  </si>
  <si>
    <t>11.06.2022 15:15:49</t>
  </si>
  <si>
    <t>11.06.2022 21:09:01</t>
  </si>
  <si>
    <t>MURADİYE DM-7/1 45-71-M01854_DM-5/7 KÖK M01_2125935</t>
  </si>
  <si>
    <t>11.06.2022 08:50:42</t>
  </si>
  <si>
    <t>11.06.2022 08:58:33</t>
  </si>
  <si>
    <t>MAVİ KÖY SİTESİ TR 35-30-M00320_A_56405415_56405415</t>
  </si>
  <si>
    <t>11.06.2022 11:55:07</t>
  </si>
  <si>
    <t>11.06.2022 12:47:18</t>
  </si>
  <si>
    <t>GELENBE İM 45-76-A00001_GELENBE L09_2324154</t>
  </si>
  <si>
    <t>11.06.2022 04:43:59</t>
  </si>
  <si>
    <t>11.06.2022 08:15:12</t>
  </si>
  <si>
    <t>MARUFLAR KÖK 35-16-M00262_İSMAİLLİ KÖK M04_72050333</t>
  </si>
  <si>
    <t>11.06.2022 19:14:18</t>
  </si>
  <si>
    <t>11.06.2022 21:07:11</t>
  </si>
  <si>
    <t>K-4253 35-07-K04253_97524559_97524559</t>
  </si>
  <si>
    <t>11.06.2022 19:03:37</t>
  </si>
  <si>
    <t>11.06.2022 20:47:44</t>
  </si>
  <si>
    <t>M-1147 GEÇİT 35-09-M01147_M-910 M03_47553535</t>
  </si>
  <si>
    <t>11.06.2022 18:01:53</t>
  </si>
  <si>
    <t>11.06.2022 18:34:10</t>
  </si>
  <si>
    <t>MURADİYE DM-4/20 45-71-M00854_DM-5/08A M04_72088442</t>
  </si>
  <si>
    <t>11.06.2022 09:54:49</t>
  </si>
  <si>
    <t>11.06.2022 12:23:20</t>
  </si>
  <si>
    <t>GÜLBAHÇE İM 35-19-A00006_BALIKLIOVA L03_72213969</t>
  </si>
  <si>
    <t>11.06.2022 15:30:13</t>
  </si>
  <si>
    <t>11.06.2022 16:55:19</t>
  </si>
  <si>
    <t>KOYUNDERE TR-6 35-28-M00158_DAĞITIM TRAFO KOYUNDERE TR-6 M01_78958295</t>
  </si>
  <si>
    <t>11.06.2022 11:52:43</t>
  </si>
  <si>
    <t>11.06.2022 13:31:46</t>
  </si>
  <si>
    <t>YENİŞEHİR TR-1 35-31-L00377_47864424_56390300_56390300</t>
  </si>
  <si>
    <t>11.06.2022 15:01:37</t>
  </si>
  <si>
    <t>11.06.2022 20:04:53</t>
  </si>
  <si>
    <t>IŞIKLAR TM 35-02-A00006_CUMAOVASI-2 M05_2307646</t>
  </si>
  <si>
    <t>11.06.2022 12:28:46</t>
  </si>
  <si>
    <t>11.06.2022 12:37:19</t>
  </si>
  <si>
    <t>KARAKÖY TR-1 45-72-L00275_956489976_956489976</t>
  </si>
  <si>
    <t>11.06.2022 10:52:59</t>
  </si>
  <si>
    <t>11.06.2022 12:22:43</t>
  </si>
  <si>
    <t>ÖRENCİK TR-3 45-73-M00553_A_56386605_56386605</t>
  </si>
  <si>
    <t>11.06.2022 23:46:54</t>
  </si>
  <si>
    <t>12.06.2022 01:28:22</t>
  </si>
  <si>
    <t>M-1392 35-09-M01392_35-09-M01392_42942431</t>
  </si>
  <si>
    <t>11.06.2022 09:10:53</t>
  </si>
  <si>
    <t>11.06.2022 17:35:23</t>
  </si>
  <si>
    <t>KIŞLAKÖY KÖYÜ TR-1 45-71-M01706_953211205_953211205</t>
  </si>
  <si>
    <t>11.06.2022 17:42:42</t>
  </si>
  <si>
    <t>11.06.2022 23:11:16</t>
  </si>
  <si>
    <t>ARMUTLU TR-9 35-27-M00566_ARMUTLU TR-7 M01_72163263</t>
  </si>
  <si>
    <t>11.06.2022 11:56:37</t>
  </si>
  <si>
    <t>11.06.2022 14:02:29</t>
  </si>
  <si>
    <t>ÖDEMİŞ İM 35-15-A00001_TR-110 M04_2309731</t>
  </si>
  <si>
    <t>11.06.2022 14:47:19</t>
  </si>
  <si>
    <t>11.06.2022 15:48:00</t>
  </si>
  <si>
    <t>SUBAŞI İM 35-26-A00002_SUBAŞI/TAMSA M01_2035577</t>
  </si>
  <si>
    <t>11.06.2022 13:57:12</t>
  </si>
  <si>
    <t>11.06.2022 14:11:15</t>
  </si>
  <si>
    <t>K-2559 35-07-K02559_954889413_954889413</t>
  </si>
  <si>
    <t>11.06.2022 18:40:21</t>
  </si>
  <si>
    <t>11.06.2022 19:20:27</t>
  </si>
  <si>
    <t>SARIGÖL DM 45-79-M00069_TR-37 FİDERİ M08_2076626</t>
  </si>
  <si>
    <t>11.06.2022 16:34:28</t>
  </si>
  <si>
    <t>11.06.2022 16:52:03</t>
  </si>
  <si>
    <t>İRİMAĞZI TR-21 35-15-L00698_A_56367953_56367953</t>
  </si>
  <si>
    <t>11.06.2022 19:41:50</t>
  </si>
  <si>
    <t>12.06.2022 05:22:04</t>
  </si>
  <si>
    <t>SEYREK TR-7 KÖK 35-28-M00379_HatBaşıAyırıcı_53132275 M04_53132275</t>
  </si>
  <si>
    <t>11.06.2022 13:47:32</t>
  </si>
  <si>
    <t>11.06.2022 15:58:34</t>
  </si>
  <si>
    <t>11.06.2022 17:35:17</t>
  </si>
  <si>
    <t>11.06.2022 19:19:34</t>
  </si>
  <si>
    <t>DOĞANÇAY İM 35-04-A00004_OĞUZHAN K04_77533610</t>
  </si>
  <si>
    <t>11.06.2022 08:28:13</t>
  </si>
  <si>
    <t>11.06.2022 08:35:00</t>
  </si>
  <si>
    <t>ŞAHYAR TR-1 45-73-M00189_45-73-M00189_2354710</t>
  </si>
  <si>
    <t>11.06.2022 16:13:34</t>
  </si>
  <si>
    <t>11.06.2022 18:58:45</t>
  </si>
  <si>
    <t>ULUKENT DM-4/11 35-28-M00028_ULUKENT DM-4/12 M03_66494441</t>
  </si>
  <si>
    <t>11.06.2022 10:28:25</t>
  </si>
  <si>
    <t>11.06.2022 16:52:31</t>
  </si>
  <si>
    <t>BEYDERE KÖK 45-71-M00128_YENİ KARAAĞAÇLI M08_50217161</t>
  </si>
  <si>
    <t>11.06.2022 16:44:08</t>
  </si>
  <si>
    <t>11.06.2022 21:08:33</t>
  </si>
  <si>
    <t>TR-106 ZEYTİNALANI 35-19-L00106_DIREK TIPI TRAFO HUCRESI H01_2057432</t>
  </si>
  <si>
    <t>OG İzolatör Arızası</t>
  </si>
  <si>
    <t>11.06.2022 17:12:37</t>
  </si>
  <si>
    <t>11.06.2022 18:22:22</t>
  </si>
  <si>
    <t>TR-17 45-77-L00017_TR-18 L03_2107674</t>
  </si>
  <si>
    <t>11.06.2022 10:07:59</t>
  </si>
  <si>
    <t>11.06.2022 13:38:02</t>
  </si>
  <si>
    <t>GEDİK KATRANDERE TR-2 35-31-L00133_DIREK TIPI TRAFO HUCRESI H01_2050103</t>
  </si>
  <si>
    <t>11.06.2022 21:03:42</t>
  </si>
  <si>
    <t>11.06.2022 23:08:27</t>
  </si>
  <si>
    <t>KEMALPAŞA TM 35-27-A00002_KEMALPAŞA-1 M06_2306690</t>
  </si>
  <si>
    <t>11.06.2022 18:54:27</t>
  </si>
  <si>
    <t>11.06.2022 20:04:59</t>
  </si>
  <si>
    <t>ORTA MAHALLE M-57 35-25-M00231_35-25-M00231_72125553</t>
  </si>
  <si>
    <t>11.06.2022 05:47:31</t>
  </si>
  <si>
    <t>11.06.2022 09:57:15</t>
  </si>
  <si>
    <t>DM03/TR27 35-27-M01000_ H_66135949</t>
  </si>
  <si>
    <t>11.06.2022 07:10:34</t>
  </si>
  <si>
    <t>11.06.2022 10:09:09</t>
  </si>
  <si>
    <t>PERLİT KÖK 35-22-M00094_YENİKÖY TR-1/TR-2/TR-3 M02_72139681</t>
  </si>
  <si>
    <t>11.06.2022 11:47:49</t>
  </si>
  <si>
    <t>11.06.2022 13:03:15</t>
  </si>
  <si>
    <t>DM-2/TR-10 35-13-L00051_946420854_946420854</t>
  </si>
  <si>
    <t>11.06.2022 19:34:07</t>
  </si>
  <si>
    <t>11.06.2022 22:52:54</t>
  </si>
  <si>
    <t>ESKİOBA KÖK 35-29-L00037_AYAKLIKIRI L07_2045393</t>
  </si>
  <si>
    <t>11.06.2022 13:42:19</t>
  </si>
  <si>
    <t>11.06.2022 14:58:00</t>
  </si>
  <si>
    <t>K-1208 35-01-K01208_35-01-K01208_48413335</t>
  </si>
  <si>
    <t>11.06.2022 02:54:20</t>
  </si>
  <si>
    <t>11.06.2022 03:53:52</t>
  </si>
  <si>
    <t>TR-68 ÇAYIRÇEŞME 35-19-L00068_12199863_56376690_56376690</t>
  </si>
  <si>
    <t>11.06.2022 07:43:38</t>
  </si>
  <si>
    <t>11.06.2022 11:16:46</t>
  </si>
  <si>
    <t>ARSLANLAR TM 35-26-A00004_DAĞKIZILCA-1 M32_2307566</t>
  </si>
  <si>
    <t>11.06.2022 18:02:21</t>
  </si>
  <si>
    <t>11.06.2022 18:40:34</t>
  </si>
  <si>
    <t>MENEMEN TR-16 35-28-L00016_953388025_953388025</t>
  </si>
  <si>
    <t>11.06.2022 08:57:10</t>
  </si>
  <si>
    <t>11.06.2022 13:02:09</t>
  </si>
  <si>
    <t>KARABULU KÖK 35-31-L00227_HALİLLER KÖK L06_2119140</t>
  </si>
  <si>
    <t>11.06.2022 16:06:49</t>
  </si>
  <si>
    <t>11.06.2022 16:22:00</t>
  </si>
  <si>
    <t>11.06.2022 18:04:43</t>
  </si>
  <si>
    <t>11.06.2022 19:38:24</t>
  </si>
  <si>
    <t>MENEMEN İM 35-28-A00001_HIDIR TEPE L15_2053539</t>
  </si>
  <si>
    <t>11.06.2022 12:34:43</t>
  </si>
  <si>
    <t>11.06.2022 13:28:45</t>
  </si>
  <si>
    <t>K-1547 35-02-K01547_E E1B_5885710</t>
  </si>
  <si>
    <t>11.06.2022 14:54:31</t>
  </si>
  <si>
    <t>11.06.2022 16:56:07</t>
  </si>
  <si>
    <t>TR-252 35-19-M00252_35-19-M00252_2363709</t>
  </si>
  <si>
    <t>11.06.2022 08:47:58</t>
  </si>
  <si>
    <t>11.06.2022 15:17:59</t>
  </si>
  <si>
    <t>K-765 35-01-K00765_911785816_911785816</t>
  </si>
  <si>
    <t>11.06.2022 12:10:43</t>
  </si>
  <si>
    <t>11.06.2022 13:43:27</t>
  </si>
  <si>
    <t>11.06.2022 19:51:34</t>
  </si>
  <si>
    <t>11.06.2022 21:26:48</t>
  </si>
  <si>
    <t>YUKARIKIRIKLAR TR-1 35-16-M00063_953323234_953323234</t>
  </si>
  <si>
    <t>11.06.2022 09:07:01</t>
  </si>
  <si>
    <t>11.06.2022 13:53:34</t>
  </si>
  <si>
    <t>YAKACIK TR-6 35-20-L00244_DIREK TIPI TRAFO HUCRESI H01_2048385</t>
  </si>
  <si>
    <t>OG Kademe Ayarı</t>
  </si>
  <si>
    <t>11.06.2022 09:49:38</t>
  </si>
  <si>
    <t>11.06.2022 10:04:57</t>
  </si>
  <si>
    <t>MENEMEN KÖK-20 35-28-M00020_YAHŞELLİ TR-3 M04_83590319</t>
  </si>
  <si>
    <t>11.06.2022 20:19:57</t>
  </si>
  <si>
    <t>12.06.2022 02:10:55</t>
  </si>
  <si>
    <t>KARABURUN TR-1 35-21-L00001_953367436_953367436</t>
  </si>
  <si>
    <t>11.06.2022 21:05:28</t>
  </si>
  <si>
    <t>11.06.2022 22:49:21</t>
  </si>
  <si>
    <t>FOÇA JANDARMA ALAYI KÖK 35-23-M00240_YENİFOÇA 7.JANDARMA ÖZEL M02_72144150</t>
  </si>
  <si>
    <t>13.06.2022 19:54:16</t>
  </si>
  <si>
    <t>13.06.2022 20:29:48</t>
  </si>
  <si>
    <t>AKÇAPINAR KÖK 45-83-L00131_ÇIKRIKÇI L02_72176478</t>
  </si>
  <si>
    <t>13.06.2022 16:38:01</t>
  </si>
  <si>
    <t>13.06.2022 17:15:45</t>
  </si>
  <si>
    <t>ÇIRPI İM 35-20-A00002_HatBaşıAyırıcı_53138497 M10_53138497</t>
  </si>
  <si>
    <t>13.06.2022 12:01:15</t>
  </si>
  <si>
    <t>13.06.2022 15:07:37</t>
  </si>
  <si>
    <t>SARIGÖL DM 45-79-M00069_DADAĞLI FİDERİ M17_2076608</t>
  </si>
  <si>
    <t>13.06.2022 18:17:47</t>
  </si>
  <si>
    <t>13.06.2022 18:57:40</t>
  </si>
  <si>
    <t>13.06.2022 15:03:12</t>
  </si>
  <si>
    <t>13.06.2022 17:00:50</t>
  </si>
  <si>
    <t>M-1100 35-03-M01100_A_56363280_56363280</t>
  </si>
  <si>
    <t>13.06.2022 21:26:05</t>
  </si>
  <si>
    <t>13.06.2022 22:28:07</t>
  </si>
  <si>
    <t>K-1235 35-02-K01235_99137162_99137162</t>
  </si>
  <si>
    <t>13.06.2022 21:11:19</t>
  </si>
  <si>
    <t>13.06.2022 22:23:24</t>
  </si>
  <si>
    <t>ARSLANLAR TM 35-26-A00004_ÖZBEY M15_2305567</t>
  </si>
  <si>
    <t>13.06.2022 08:53:14</t>
  </si>
  <si>
    <t>13.06.2022 08:58:37</t>
  </si>
  <si>
    <t>TÜRKELLİ DM (TR-4) 35-28-M00368_ALÇUK-2 M03_56299106</t>
  </si>
  <si>
    <t>13.06.2022 08:48:19</t>
  </si>
  <si>
    <t>13.06.2022 18:42:14</t>
  </si>
  <si>
    <t>SARIKAYA TR-2 (DOKTORLAR SİTESİ) 45-71-M00998_43150016_56398948_56398948</t>
  </si>
  <si>
    <t>13.06.2022 10:44:17</t>
  </si>
  <si>
    <t>13.06.2022 13:42:42</t>
  </si>
  <si>
    <t>İM-2/TR-21 SIĞACIK 35-14-L00301_956657762_956657762</t>
  </si>
  <si>
    <t>13.06.2022 09:17:23</t>
  </si>
  <si>
    <t>13.06.2022 15:00:15</t>
  </si>
  <si>
    <t>TR-65 KANLICAKONAĞI MEVKİİ 35-15-L00065_C_56372429_56372429</t>
  </si>
  <si>
    <t>13.06.2022 15:25:23</t>
  </si>
  <si>
    <t>13.06.2022 19:34:21</t>
  </si>
  <si>
    <t>SARIÇAY TR-2 35-22-M00855_ H_78960980</t>
  </si>
  <si>
    <t>13.06.2022 16:46:53</t>
  </si>
  <si>
    <t>13.06.2022 19:25:33</t>
  </si>
  <si>
    <t>TAŞLIYOL KÖK 35-27-M00495_TAŞLIYOL M03_72168905</t>
  </si>
  <si>
    <t>13.06.2022 09:00:00</t>
  </si>
  <si>
    <t>13.06.2022 10:09:00</t>
  </si>
  <si>
    <t>K-1181 35-04-K01181_913136589_913136589</t>
  </si>
  <si>
    <t>13.06.2022 20:47:02</t>
  </si>
  <si>
    <t>13.06.2022 21:36:01</t>
  </si>
  <si>
    <t>TR-1-5/11 (YANIKKAVAK MERKEZ) 35-20-L00056_955213728_955213728</t>
  </si>
  <si>
    <t>13.06.2022 17:02:06</t>
  </si>
  <si>
    <t>13.06.2022 18:46:59</t>
  </si>
  <si>
    <t>KARAOĞLANLI TR-6 45-71-M00094_953212015_953212015</t>
  </si>
  <si>
    <t>13.06.2022 15:53:29</t>
  </si>
  <si>
    <t>13.06.2022 23:04:41</t>
  </si>
  <si>
    <t>TR-99 35-15-L00099_950380932_950380932</t>
  </si>
  <si>
    <t>13.06.2022 20:09:02</t>
  </si>
  <si>
    <t>13.06.2022 21:37:43</t>
  </si>
  <si>
    <t>TATAR DM 35-19-M00256_ALAÇATI-1 ÇIKIŞ M12_2053774</t>
  </si>
  <si>
    <t>13.06.2022 19:35:48</t>
  </si>
  <si>
    <t>13.06.2022 19:40:27</t>
  </si>
  <si>
    <t>KULA İM 45-77-A00001_HatBaşıAyırıcı_79939740 M07_79939740</t>
  </si>
  <si>
    <t>13.06.2022 16:32:08</t>
  </si>
  <si>
    <t>13.06.2022 17:31:26</t>
  </si>
  <si>
    <t>K-1667 35-02-K01667_913135114_913135114</t>
  </si>
  <si>
    <t>13.06.2022 14:55:00</t>
  </si>
  <si>
    <t>13.06.2022 16:48:57</t>
  </si>
  <si>
    <t>MURADİYE DM 45-71-M00006_ÜÇPINAR DM M02_2322412</t>
  </si>
  <si>
    <t>13.06.2022 13:05:16</t>
  </si>
  <si>
    <t>13.06.2022 13:13:00</t>
  </si>
  <si>
    <t>M-1001 35-03-M01001_912868540_912868540</t>
  </si>
  <si>
    <t>13.06.2022 07:31:51</t>
  </si>
  <si>
    <t>13.06.2022 09:07:04</t>
  </si>
  <si>
    <t>13.06.2022 18:26:51</t>
  </si>
  <si>
    <t>13.06.2022 18:28:59</t>
  </si>
  <si>
    <t>SARIGÖL TR-67 45-79-M00067_945556306_945556306</t>
  </si>
  <si>
    <t>13.06.2022 08:55:07</t>
  </si>
  <si>
    <t>13.06.2022 09:17:09</t>
  </si>
  <si>
    <t>M-3252 35-04-M03252_99046676_99046676</t>
  </si>
  <si>
    <t>13.06.2022 18:34:30</t>
  </si>
  <si>
    <t>13.06.2022 22:06:46</t>
  </si>
  <si>
    <t>M-1555 35-08-M01555_915078713_915078713</t>
  </si>
  <si>
    <t>13.06.2022 13:57:55</t>
  </si>
  <si>
    <t>13.06.2022 14:55:44</t>
  </si>
  <si>
    <t>M-1028 35-04-M01028_B_56383426_56383426</t>
  </si>
  <si>
    <t>13.06.2022 23:58:30</t>
  </si>
  <si>
    <t>14.06.2022 02:12:07</t>
  </si>
  <si>
    <t>ÜRKMEZ M-22 35-25-M00156_35-25-M00156_72072508</t>
  </si>
  <si>
    <t>13.06.2022 13:24:09</t>
  </si>
  <si>
    <t>13.06.2022 19:09:44</t>
  </si>
  <si>
    <t>K-3866 35-01-K03866_35-01-K03866_2375943</t>
  </si>
  <si>
    <t>13.06.2022 10:22:40</t>
  </si>
  <si>
    <t>13.06.2022 13:21:55</t>
  </si>
  <si>
    <t>ARDIÇ MAHALLESİ TR-9 35-21-L00130_DIREK TIPI TRAFO HUCRESI H01_2085983</t>
  </si>
  <si>
    <t>13.06.2022 09:03:08</t>
  </si>
  <si>
    <t>13.06.2022 09:53:09</t>
  </si>
  <si>
    <t>GÖRDES TR-27 45-75-M00042_GÖRDES TR-28 M01_61335194</t>
  </si>
  <si>
    <t>13.06.2022 08:16:04</t>
  </si>
  <si>
    <t>13.06.2022 08:30:30</t>
  </si>
  <si>
    <t>T. IŞIK TARIMSAL GRUP SULAMA 35-32-L00033_35-32-L00033_2362977</t>
  </si>
  <si>
    <t>13.06.2022 20:39:06</t>
  </si>
  <si>
    <t>13.06.2022 22:37:35</t>
  </si>
  <si>
    <t>L-332 SERKANKENT 35-18-L00332_950450187_950450187</t>
  </si>
  <si>
    <t>13.06.2022 10:13:13</t>
  </si>
  <si>
    <t>13.06.2022 13:00:17</t>
  </si>
  <si>
    <t>SİYEKLİ KÖK 45-71-M00185_OSMANCALI M04_72256923</t>
  </si>
  <si>
    <t>13.06.2022 12:44:34</t>
  </si>
  <si>
    <t>13.06.2022 13:27:36</t>
  </si>
  <si>
    <t>SOMA TR-16/3 45-82-M00102_B_56400454_56400454</t>
  </si>
  <si>
    <t>13.06.2022 22:25:30</t>
  </si>
  <si>
    <t>14.06.2022 00:28:49</t>
  </si>
  <si>
    <t>KARAAĞAÇLI TR-13 45-71-M01075_BEYDERE KÖK M03_72307181</t>
  </si>
  <si>
    <t>13.06.2022 18:04:41</t>
  </si>
  <si>
    <t>13.06.2022 18:25:00</t>
  </si>
  <si>
    <t>TR-6 45-77-L00006_945488132_945488132</t>
  </si>
  <si>
    <t>13.06.2022 16:54:15</t>
  </si>
  <si>
    <t>13.06.2022 19:14:16</t>
  </si>
  <si>
    <t>K-1654 35-07-K01654_912150319_912150319</t>
  </si>
  <si>
    <t>13.06.2022 23:10:58</t>
  </si>
  <si>
    <t>14.06.2022 00:53:18</t>
  </si>
  <si>
    <t>SARIGÖL DM 45-79-M00069_DİNDARLI FİDERİ M19_2076604</t>
  </si>
  <si>
    <t>13.06.2022 18:14:14</t>
  </si>
  <si>
    <t>13.06.2022 18:34:21</t>
  </si>
  <si>
    <t>ÇAYLI TR-9 35-15-L00202_C_56368951_56368951</t>
  </si>
  <si>
    <t>13.06.2022 06:40:49</t>
  </si>
  <si>
    <t>13.06.2022 10:35:32</t>
  </si>
  <si>
    <t>K-3185 35-04-K03185_99310419_99310419</t>
  </si>
  <si>
    <t>13.06.2022 20:49:14</t>
  </si>
  <si>
    <t>13.06.2022 21:24:32</t>
  </si>
  <si>
    <t>BALABANLI TR-1 35-15-L00965_A_56369641_56369641</t>
  </si>
  <si>
    <t>13.06.2022 07:40:15</t>
  </si>
  <si>
    <t>13.06.2022 09:30:15</t>
  </si>
  <si>
    <t>TEPEKÖY TR-1 35-16-L00257_35-16-L00257_2348094</t>
  </si>
  <si>
    <t>13.06.2022 01:32:22</t>
  </si>
  <si>
    <t>13.06.2022 03:44:56</t>
  </si>
  <si>
    <t>ARPADERE TR-4 35-24-M00257_35-24-M00257_72334053</t>
  </si>
  <si>
    <t>13.06.2022 16:03:29</t>
  </si>
  <si>
    <t>13.06.2022 18:36:08</t>
  </si>
  <si>
    <t>YENİ FOÇA TR-30 35-23-M00030_A_56363738_56363738</t>
  </si>
  <si>
    <t>13.06.2022 11:12:47</t>
  </si>
  <si>
    <t>13.06.2022 12:55:54</t>
  </si>
  <si>
    <t>ELMABAĞ DM 35-15-L00317_ELMABAĞ L02_66822223</t>
  </si>
  <si>
    <t>13.06.2022 09:25:29</t>
  </si>
  <si>
    <t>13.06.2022 17:47:22</t>
  </si>
  <si>
    <t>AKHİSAR İM 45-72-A00001_TR-B L10_2308258</t>
  </si>
  <si>
    <t>Yük Aktarımı</t>
  </si>
  <si>
    <t>13.06.2022 02:34:57</t>
  </si>
  <si>
    <t>13.06.2022 02:37:57</t>
  </si>
  <si>
    <t>ÜRKMEZ M-7 35-25-M00144_ÜRKMEZ M-8 M02_72077514</t>
  </si>
  <si>
    <t>13.06.2022 09:36:07</t>
  </si>
  <si>
    <t>13.06.2022 15:41:40</t>
  </si>
  <si>
    <t>ALİ EŞEN SULAMA GRB. 35-20-L00183_9143021_56377474_56377474</t>
  </si>
  <si>
    <t>13.06.2022 15:22:11</t>
  </si>
  <si>
    <t>13.06.2022 16:36:00</t>
  </si>
  <si>
    <t>M-2877 35-07-M02877_99076969_99076969</t>
  </si>
  <si>
    <t>13.06.2022 12:05:19</t>
  </si>
  <si>
    <t>13.06.2022 12:24:34</t>
  </si>
  <si>
    <t>K-2580 35-07-K02580_C_56379347_56379347</t>
  </si>
  <si>
    <t>13.06.2022 10:01:51</t>
  </si>
  <si>
    <t>13.06.2022 11:22:07</t>
  </si>
  <si>
    <t>MERSİNLİDERE TR-2 (OKUL YANI) 35-31-L00196_ H_65824482</t>
  </si>
  <si>
    <t>13.06.2022 05:47:00</t>
  </si>
  <si>
    <t>13.06.2022 06:27:11</t>
  </si>
  <si>
    <t>L-499 35-18-L00499_950444883_950444883</t>
  </si>
  <si>
    <t>13.06.2022 10:18:18</t>
  </si>
  <si>
    <t>13.06.2022 11:33:59</t>
  </si>
  <si>
    <t>POYRAZ KÖK 45-78-M00651_HatBaşıAyırıcı_53140094 M03_53140094</t>
  </si>
  <si>
    <t>13.06.2022 08:16:09</t>
  </si>
  <si>
    <t>13.06.2022 09:21:19</t>
  </si>
  <si>
    <t>EVRENLİ KÖK 45-73-M00139_EVRENLİ OSMANİYE KOZLUCA M03_2309340</t>
  </si>
  <si>
    <t>13.06.2022 09:06:59</t>
  </si>
  <si>
    <t>13.06.2022 17:56:43</t>
  </si>
  <si>
    <t>BÜNYAN OSMANİYE TARIMSAL SULAMA TR-3 45-72-L00562_965569573_965569573</t>
  </si>
  <si>
    <t>13.06.2022 10:41:06</t>
  </si>
  <si>
    <t>13.06.2022 14:21:05</t>
  </si>
  <si>
    <t>SOMA MERKEZ DM-2 45-82-M00070_TR-44 M07_2092859</t>
  </si>
  <si>
    <t>13.06.2022 07:22:47</t>
  </si>
  <si>
    <t>13.06.2022 08:16:33</t>
  </si>
  <si>
    <t>K-4711 35-04-K04711_35-04-K04711_2361810</t>
  </si>
  <si>
    <t>13.06.2022 12:30:00</t>
  </si>
  <si>
    <t>13.06.2022 13:24:47</t>
  </si>
  <si>
    <t>K-3419 35-08-K03419_35-08-K03419_2372468</t>
  </si>
  <si>
    <t>13.06.2022 08:58:02</t>
  </si>
  <si>
    <t>13.06.2022 17:36:50</t>
  </si>
  <si>
    <t>YAĞCILAR TR-2 45-71-M01441_953216296_953216296</t>
  </si>
  <si>
    <t>13.06.2022 17:09:18</t>
  </si>
  <si>
    <t>14.06.2022 01:16:27</t>
  </si>
  <si>
    <t>L-401 ALTINYUNUS DM 35-18-L00401_950446056_950446056</t>
  </si>
  <si>
    <t>13.06.2022 17:41:47</t>
  </si>
  <si>
    <t>13.06.2022 20:55:01</t>
  </si>
  <si>
    <t>AHMETLİ TR-30 MEZARLIK 45-84-L00030_45-84-L00030_81564207</t>
  </si>
  <si>
    <t>AG Hatta Yabancı Cisim</t>
  </si>
  <si>
    <t>13.06.2022 11:12:15</t>
  </si>
  <si>
    <t>13.06.2022 11:52:59</t>
  </si>
  <si>
    <t>TR-1/40-C 45-72-M00108_956528592_956528592</t>
  </si>
  <si>
    <t>13.06.2022 15:54:31</t>
  </si>
  <si>
    <t>13.06.2022 18:54:16</t>
  </si>
  <si>
    <t>K-287 35-02-K00287_99259167_99259167</t>
  </si>
  <si>
    <t>13.06.2022 09:54:45</t>
  </si>
  <si>
    <t>13.06.2022 13:04:50</t>
  </si>
  <si>
    <t>ULUCAK TM 35-28-A00002_ULUKENT-1 M01_2313764</t>
  </si>
  <si>
    <t>13.06.2022 18:47:04</t>
  </si>
  <si>
    <t>13.06.2022 18:50:51</t>
  </si>
  <si>
    <t>K-1397 GÖRECE 35-22-K01397_958143588_958143588</t>
  </si>
  <si>
    <t>13.06.2022 19:48:46</t>
  </si>
  <si>
    <t>13.06.2022 22:53:02</t>
  </si>
  <si>
    <t>SARUHANLI DM 45-80-M00001_BEYDERE M08_2324160</t>
  </si>
  <si>
    <t>13.06.2022 18:03:00</t>
  </si>
  <si>
    <t>13.06.2022 18:28:00</t>
  </si>
  <si>
    <t>13.06.2022 00:57:46</t>
  </si>
  <si>
    <t>13.06.2022 01:50:23</t>
  </si>
  <si>
    <t>ÇÖMLEKÇİ TR-7/B 35-31-L00468_ H_61235428</t>
  </si>
  <si>
    <t>13.06.2022 09:20:16</t>
  </si>
  <si>
    <t>13.06.2022 10:58:22</t>
  </si>
  <si>
    <t>K-476 35-04-K00476_35-04-K00476_2373746</t>
  </si>
  <si>
    <t>13.06.2022 16:18:41</t>
  </si>
  <si>
    <t>13.06.2022 16:38:02</t>
  </si>
  <si>
    <t>TEKELİ DM 35-22-M00088_TEKELİ M10_48495871</t>
  </si>
  <si>
    <t>13.06.2022 15:05:16</t>
  </si>
  <si>
    <t>13.06.2022 16:03:32</t>
  </si>
  <si>
    <t>SEFERİHİSAR İM 35-14-A00002_HatBaşıAyırıcı_53138824 L09_53138824</t>
  </si>
  <si>
    <t>17.06.2022 09:29:23</t>
  </si>
  <si>
    <t>17.06.2022 17:09:00</t>
  </si>
  <si>
    <t>DM-14/24-A 45-71-M02217_953195984_953195984</t>
  </si>
  <si>
    <t>17.06.2022 10:30:31</t>
  </si>
  <si>
    <t>17.06.2022 17:50:53</t>
  </si>
  <si>
    <t>UĞURLU KÖK 45-86-M00045_KAVAKYERİ YEŞİLKÖY M03_72226052</t>
  </si>
  <si>
    <t>17.06.2022 09:05:45</t>
  </si>
  <si>
    <t>17.06.2022 10:35:36</t>
  </si>
  <si>
    <t>M-1154 35-03-M01154_B_72854180_72854180</t>
  </si>
  <si>
    <t>17.06.2022 20:50:54</t>
  </si>
  <si>
    <t>17.06.2022 21:55:21</t>
  </si>
  <si>
    <t>GÜNGÖR BOZYAKA TR-1 SULAMA 45-71-M01174_45-71-M01174_2366257</t>
  </si>
  <si>
    <t>17.06.2022 06:59:17</t>
  </si>
  <si>
    <t>17.06.2022 13:54:11</t>
  </si>
  <si>
    <t>DÜNDARLI TR-1 35-29-L00332_A_56400169_56400169</t>
  </si>
  <si>
    <t>17.06.2022 15:12:01</t>
  </si>
  <si>
    <t>17.06.2022 18:23:09</t>
  </si>
  <si>
    <t>ÖZGÖRKEY KÖK 35-26-M00256_UÇAK TEKSTİL M04_65969692</t>
  </si>
  <si>
    <t>17.06.2022 19:32:38</t>
  </si>
  <si>
    <t>17.06.2022 19:56:43</t>
  </si>
  <si>
    <t>SÜLEYMAN GÖZETEN SULAMA GRUBU 35-29-L00366_B_56361360_56361360</t>
  </si>
  <si>
    <t>17.06.2022 17:33:43</t>
  </si>
  <si>
    <t>17.06.2022 21:26:06</t>
  </si>
  <si>
    <t>ÇINARDİBİ TR-2 35-20-M00048_35-20-M00048_61278058</t>
  </si>
  <si>
    <t>17.06.2022 18:53:22</t>
  </si>
  <si>
    <t>17.06.2022 19:18:27</t>
  </si>
  <si>
    <t>KUŞÇUBURUN TR-5 35-26-M01261_A_60985086_60985086</t>
  </si>
  <si>
    <t>17.06.2022 18:17:19</t>
  </si>
  <si>
    <t>17.06.2022 18:46:14</t>
  </si>
  <si>
    <t>M-251 35-09-M00251_M-252 M03_47547415</t>
  </si>
  <si>
    <t>17.06.2022 03:05:42</t>
  </si>
  <si>
    <t>17.06.2022 04:10:05</t>
  </si>
  <si>
    <t>K-4253 35-07-K04253_K-4252 K01_48187411</t>
  </si>
  <si>
    <t>OG Trafo Arızası</t>
  </si>
  <si>
    <t>17.06.2022 20:04:20</t>
  </si>
  <si>
    <t>17.06.2022 21:58:20</t>
  </si>
  <si>
    <t>L-274 35-18-L00274_950445093_950445093</t>
  </si>
  <si>
    <t>17.06.2022 11:58:00</t>
  </si>
  <si>
    <t>17.06.2022 17:11:16</t>
  </si>
  <si>
    <t>17.06.2022 16:58:33</t>
  </si>
  <si>
    <t>17.06.2022 19:47:08</t>
  </si>
  <si>
    <t>YAĞCILI TR-2 45-82-M00367_HatBaşıAyırıcı_53136142 M02_53136142</t>
  </si>
  <si>
    <t>17.06.2022 21:35:03</t>
  </si>
  <si>
    <t>17.06.2022 23:59:09</t>
  </si>
  <si>
    <t>K-995 35-07-K00995_912515841_912515841</t>
  </si>
  <si>
    <t>17.06.2022 13:53:33</t>
  </si>
  <si>
    <t>17.06.2022 15:55:18</t>
  </si>
  <si>
    <t>K-724 35-01-K00724_911338803_911338803</t>
  </si>
  <si>
    <t>17.06.2022 02:05:11</t>
  </si>
  <si>
    <t>17.06.2022 04:14:03</t>
  </si>
  <si>
    <t>K-4027 35-01-K04027_911418280_911418280</t>
  </si>
  <si>
    <t>17.06.2022 23:14:45</t>
  </si>
  <si>
    <t>18.06.2022 00:37:22</t>
  </si>
  <si>
    <t>ÖZİMAR-ETKİNKENT SİTESİ 35-25-M00284_35-25-M00284_2352867</t>
  </si>
  <si>
    <t>17.06.2022 09:48:22</t>
  </si>
  <si>
    <t>17.06.2022 10:36:07</t>
  </si>
  <si>
    <t>L-37 YAT LİMANI 35-14-L00037_956636510_956636510</t>
  </si>
  <si>
    <t>17.06.2022 13:23:59</t>
  </si>
  <si>
    <t>17.06.2022 14:58:06</t>
  </si>
  <si>
    <t>MEMİŞ ÇERÇİOĞLU VE ARK. T-SULAMA GRB. 35-13-L00118_A_56379972_56379972</t>
  </si>
  <si>
    <t>17.06.2022 17:47:54</t>
  </si>
  <si>
    <t>17.06.2022 19:07:24</t>
  </si>
  <si>
    <t>DM-05/02 45-71-M00048_FABRİKALAR M03_66503089</t>
  </si>
  <si>
    <t>17.06.2022 16:08:33</t>
  </si>
  <si>
    <t>17.06.2022 17:02:26</t>
  </si>
  <si>
    <t>DM-2/2 35-28-M00128_A_56353382_56353382</t>
  </si>
  <si>
    <t>17.06.2022 20:58:30</t>
  </si>
  <si>
    <t>17.06.2022 22:01:58</t>
  </si>
  <si>
    <t>YAĞCILAR KÖK 45-71-M00179_HatBaşıAyırıcı_53135847 M04_53135847</t>
  </si>
  <si>
    <t>17.06.2022 13:25:49</t>
  </si>
  <si>
    <t>17.06.2022 16:11:35</t>
  </si>
  <si>
    <t>TR-120 ZEYTİNALANI 35-19-L00120_9150810_56373340_56373340</t>
  </si>
  <si>
    <t>17.06.2022 18:56:16</t>
  </si>
  <si>
    <t>17.06.2022 19:57:55</t>
  </si>
  <si>
    <t>DM-4/2 45-72-M00614_956531054_956531054</t>
  </si>
  <si>
    <t>17.06.2022 14:20:42</t>
  </si>
  <si>
    <t>17.06.2022 15:21:20</t>
  </si>
  <si>
    <t>L-200 35-18-L00200_950452064_950452064</t>
  </si>
  <si>
    <t>17.06.2022 19:24:01</t>
  </si>
  <si>
    <t>17.06.2022 21:47:58</t>
  </si>
  <si>
    <t>DM-1/10 (TR-18) 35-19-M00018_956664423_956664423</t>
  </si>
  <si>
    <t>17.06.2022 09:55:06</t>
  </si>
  <si>
    <t>17.06.2022 11:24:40</t>
  </si>
  <si>
    <t>ALOSBİ TM 35-17-A00006_ALİAĞA RES M06_2310718</t>
  </si>
  <si>
    <t>17.06.2022 17:21:10</t>
  </si>
  <si>
    <t>17.06.2022 17:24:00</t>
  </si>
  <si>
    <t>17.06.2022 09:56:38</t>
  </si>
  <si>
    <t>17.06.2022 11:04:56</t>
  </si>
  <si>
    <t>L-181 TAN SİTESİ 35-18-L00181_950437550_950437550</t>
  </si>
  <si>
    <t>17.06.2022 22:04:28</t>
  </si>
  <si>
    <t>17.06.2022 23:49:40</t>
  </si>
  <si>
    <t>EVRENOS TR-2 45-71-M01405_C_56384651_56384651</t>
  </si>
  <si>
    <t>17.06.2022 12:11:40</t>
  </si>
  <si>
    <t>17.06.2022 14:41:36</t>
  </si>
  <si>
    <t>ARMUTLU İM 35-27-A00001_TR-2 15.8 L07_2059144</t>
  </si>
  <si>
    <t>17.06.2022 05:55:49</t>
  </si>
  <si>
    <t>17.06.2022 06:18:00</t>
  </si>
  <si>
    <t>MENEMEN DM-6/19 35-28-L00163_953385839_953385839</t>
  </si>
  <si>
    <t>17.06.2022 17:45:52</t>
  </si>
  <si>
    <t>17.06.2022 20:00:31</t>
  </si>
  <si>
    <t>EVCİLER TR-1 45-77-L00268_45-77-L00268_2374419</t>
  </si>
  <si>
    <t>17.06.2022 15:46:52</t>
  </si>
  <si>
    <t>17.06.2022 16:54:39</t>
  </si>
  <si>
    <t>AKGEDİK KÖK-1 45-71-M00162_EMLAKDERE M03_56219277</t>
  </si>
  <si>
    <t>17.06.2022 10:39:59</t>
  </si>
  <si>
    <t>17.06.2022 11:35:12</t>
  </si>
  <si>
    <t>M-2845 35-03-M02845_ M06_82471648</t>
  </si>
  <si>
    <t>17.06.2022 07:49:22</t>
  </si>
  <si>
    <t>17.06.2022 09:24:17</t>
  </si>
  <si>
    <t>YENİKENT SULAMA TR-9 35-16-M00218_953354501_953354501</t>
  </si>
  <si>
    <t>17.06.2022 16:09:07</t>
  </si>
  <si>
    <t>17.06.2022 18:10:25</t>
  </si>
  <si>
    <t>YENİKÖY TR-2 35-23-M00086_DIREK TIPI TRAFO HUCRESI H01_2056540</t>
  </si>
  <si>
    <t>17.06.2022 09:02:15</t>
  </si>
  <si>
    <t>17.06.2022 10:34:03</t>
  </si>
  <si>
    <t>M-13 HIDIRLIK 35-14-M00013_956642968_956642968</t>
  </si>
  <si>
    <t>17.06.2022 22:17:43</t>
  </si>
  <si>
    <t>18.06.2022 00:15:23</t>
  </si>
  <si>
    <t>DM-2/19 35-27-M01091_913175158_913175158</t>
  </si>
  <si>
    <t>17.06.2022 13:29:18</t>
  </si>
  <si>
    <t>17.06.2022 18:12:13</t>
  </si>
  <si>
    <t>L-404 35-18-L00404_950448690_950448690</t>
  </si>
  <si>
    <t>17.06.2022 16:29:56</t>
  </si>
  <si>
    <t>17.06.2022 18:19:55</t>
  </si>
  <si>
    <t>DM-11/05 (TR-39) 45-71-M00283_953206679_953206679</t>
  </si>
  <si>
    <t>17.06.2022 19:46:06</t>
  </si>
  <si>
    <t>17.06.2022 20:59:27</t>
  </si>
  <si>
    <t>MEHMET  EROL VE ARK. T-SULAMA GRB. 35-13-L00134_DIREK TIPI TRAFO HUCRESI H01_2044646</t>
  </si>
  <si>
    <t>17.06.2022 08:55:24</t>
  </si>
  <si>
    <t>17.06.2022 13:03:03</t>
  </si>
  <si>
    <t>TR-138 35-16-L00138_DIREK TIPI TRAFO HUCRESI H01_2044077</t>
  </si>
  <si>
    <t>17.06.2022 09:59:13</t>
  </si>
  <si>
    <t>17.06.2022 10:29:24</t>
  </si>
  <si>
    <t>YENİFOÇA TR-11 35-23-M00011_A_56365422_56365422</t>
  </si>
  <si>
    <t>17.06.2022 18:30:28</t>
  </si>
  <si>
    <t>17.06.2022 19:45:11</t>
  </si>
  <si>
    <t>K-1027 35-01-K01027_M 1M_5861070</t>
  </si>
  <si>
    <t>17.06.2022 17:23:36</t>
  </si>
  <si>
    <t>17.06.2022 20:28:18</t>
  </si>
  <si>
    <t>DELEMENLER KÖK 45-73-M00490_GÜZLE BELENYAKA M05_2081977</t>
  </si>
  <si>
    <t>17.06.2022 09:14:06</t>
  </si>
  <si>
    <t>17.06.2022 17:20:05</t>
  </si>
  <si>
    <t>M-1951 35-09-M01951_M-1981 M02_45348082</t>
  </si>
  <si>
    <t>17.06.2022 03:05:38</t>
  </si>
  <si>
    <t>17.06.2022 03:36:41</t>
  </si>
  <si>
    <t>KARABURUN TR-6 35-21-L00032_953359798_953359798</t>
  </si>
  <si>
    <t>17.06.2022 10:42:53</t>
  </si>
  <si>
    <t>17.06.2022 16:03:09</t>
  </si>
  <si>
    <t>M-984 35-03-M00984_M-1023 M01_41952310</t>
  </si>
  <si>
    <t>17.06.2022 09:37:00</t>
  </si>
  <si>
    <t>17.06.2022 19:45:42</t>
  </si>
  <si>
    <t>TR-1/14 45-72-M00014_956530693_956530693</t>
  </si>
  <si>
    <t>17.06.2022 19:09:12</t>
  </si>
  <si>
    <t>17.06.2022 20:13:31</t>
  </si>
  <si>
    <t>TİRE İM-DM-1 35-29-A00001_DOYRANLI L11_2059658</t>
  </si>
  <si>
    <t>17.06.2022 14:47:28</t>
  </si>
  <si>
    <t>17.06.2022 14:51:17</t>
  </si>
  <si>
    <t>KARAKUYU KÖK 35-26-M00437_KÖYLER KORUCUK M06_66057229</t>
  </si>
  <si>
    <t>17.06.2022 04:49:44</t>
  </si>
  <si>
    <t>17.06.2022 05:33:23</t>
  </si>
  <si>
    <t>ÖZBEK DM (TR-315) 35-19-M00044_AKKUM M06_72140386</t>
  </si>
  <si>
    <t>17.06.2022 14:09:46</t>
  </si>
  <si>
    <t>17.06.2022 15:26:07</t>
  </si>
  <si>
    <t>KARACAALİ TR-3 45-79-M00485_A_56400584_56400584</t>
  </si>
  <si>
    <t>17.06.2022 20:43:12</t>
  </si>
  <si>
    <t>17.06.2022 22:16:51</t>
  </si>
  <si>
    <t>İBRAHİM ASLANOĞLU SULAMA GRUBU TR 35-27-M00206_35-27-M00206_2360571</t>
  </si>
  <si>
    <t>17.06.2022 09:12:07</t>
  </si>
  <si>
    <t>17.06.2022 17:58:11</t>
  </si>
  <si>
    <t>HALİLLER KÖK 35-31-L00228_KALEKÖY L02_72238538</t>
  </si>
  <si>
    <t>17.06.2022 07:02:57</t>
  </si>
  <si>
    <t>17.06.2022 07:38:34</t>
  </si>
  <si>
    <t>K-123 35-01-K00123_B_56374946_56374946</t>
  </si>
  <si>
    <t>17.06.2022 14:28:28</t>
  </si>
  <si>
    <t>17.06.2022 22:35:19</t>
  </si>
  <si>
    <t>URLA TM-1 35-19-A00004_ZEYTİNALANI İM M07_2313938</t>
  </si>
  <si>
    <t>17.06.2022 17:28:59</t>
  </si>
  <si>
    <t>17.06.2022 17:40:57</t>
  </si>
  <si>
    <t>K-724 35-01-K00724_913228536_913228536</t>
  </si>
  <si>
    <t>17.06.2022 15:16:35</t>
  </si>
  <si>
    <t>17.06.2022 16:03:56</t>
  </si>
  <si>
    <t>K-4097 35-10-K04097_35-10-K04097_47773403</t>
  </si>
  <si>
    <t>17.06.2022 09:24:28</t>
  </si>
  <si>
    <t>17.06.2022 17:23:15</t>
  </si>
  <si>
    <t>17.06.2022 08:19:38</t>
  </si>
  <si>
    <t>17.06.2022 08:48:26</t>
  </si>
  <si>
    <t>METAL İŞLERİ TR-12 KÖK 35-22-M00112_HatBaşıAyırıcı_53133263 M04_53133263</t>
  </si>
  <si>
    <t>17.06.2022 08:13:06</t>
  </si>
  <si>
    <t>17.06.2022 10:47:32</t>
  </si>
  <si>
    <t>KINIK ORGANİZE DM 35-24-M00208_SOMA KÖYLER M15_83158582</t>
  </si>
  <si>
    <t>17.06.2022 12:30:26</t>
  </si>
  <si>
    <t>17.06.2022 12:55:43</t>
  </si>
  <si>
    <t>KUM TR-1 45-82-L00006_A_65514163_65514163</t>
  </si>
  <si>
    <t>17.06.2022 20:36:43</t>
  </si>
  <si>
    <t>17.06.2022 23:23:35</t>
  </si>
  <si>
    <t>TR-1/3 45-83-M00003_PAŞATIMARI TR-1 M05_2331761</t>
  </si>
  <si>
    <t>17.06.2022 18:01:10</t>
  </si>
  <si>
    <t>17.06.2022 18:46:39</t>
  </si>
  <si>
    <t>17.06.2022 06:29:14</t>
  </si>
  <si>
    <t>17.06.2022 07:17:51</t>
  </si>
  <si>
    <t>M-2088 35-09-M02088_M-250 M04_75653674</t>
  </si>
  <si>
    <t>17.06.2022 19:26:57</t>
  </si>
  <si>
    <t>17.06.2022 21:28:12</t>
  </si>
  <si>
    <t>TR-2/78 45-83-L00078_TR-2/78-1 L07_61345067</t>
  </si>
  <si>
    <t>17.06.2022 10:29:26</t>
  </si>
  <si>
    <t>17.06.2022 15:39:34</t>
  </si>
  <si>
    <t>AKÇAKİLİSE TR-2 35-21-L00045_953361358_953361358</t>
  </si>
  <si>
    <t>17.06.2022 23:01:52</t>
  </si>
  <si>
    <t>18.06.2022 00:40:30</t>
  </si>
  <si>
    <t>M-32 CUMHURİYET 35-25-M00103_955254131_955254131</t>
  </si>
  <si>
    <t>17.06.2022 01:45:04</t>
  </si>
  <si>
    <t>17.06.2022 02:49:51</t>
  </si>
  <si>
    <t>TR-65 35-30-L00065_35-30-L00065_2368888</t>
  </si>
  <si>
    <t>19.06.2022 16:25:08</t>
  </si>
  <si>
    <t>19.06.2022 18:10:35</t>
  </si>
  <si>
    <t>19.06.2022 16:34:09</t>
  </si>
  <si>
    <t>19.06.2022 16:48:54</t>
  </si>
  <si>
    <t>K-1341 35-02-K01341_35-02-K01341_2374173</t>
  </si>
  <si>
    <t>19.06.2022 16:50:25</t>
  </si>
  <si>
    <t>19.06.2022 19:40:53</t>
  </si>
  <si>
    <t>DİNDARLI TR-2 YEŞİLOVA 45-79-M00427_D_56401964_56401964</t>
  </si>
  <si>
    <t>19.06.2022 16:37:45</t>
  </si>
  <si>
    <t>19.06.2022 22:28:07</t>
  </si>
  <si>
    <t>TATAR DM 35-19-M00256_HatBaşıAyırıcı_53134059 M12_53134059</t>
  </si>
  <si>
    <t>19.06.2022 16:56:05</t>
  </si>
  <si>
    <t>19.06.2022 19:08:49</t>
  </si>
  <si>
    <t>KABAKUM TR-3 35-30-L00129_35-30-L00129_2357157</t>
  </si>
  <si>
    <t>AG Yük Ayırıcı Arızası</t>
  </si>
  <si>
    <t>19.06.2022 16:56:38</t>
  </si>
  <si>
    <t>19.06.2022 18:33:04</t>
  </si>
  <si>
    <t>DAĞKIZILCA-4 35-26-M00519_5674406_56359545_56359545</t>
  </si>
  <si>
    <t>19.06.2022 16:53:21</t>
  </si>
  <si>
    <t>19.06.2022 18:00:05</t>
  </si>
  <si>
    <t>TÜRKMEN TR-298 TARIMSAL SULAMA 45-73-M00331_45-73-M00331_2356126</t>
  </si>
  <si>
    <t>19.06.2022 17:04:47</t>
  </si>
  <si>
    <t>19.06.2022 18:27:18</t>
  </si>
  <si>
    <t>DELİKTAŞ TR-3 35-30-M00632_955308431_955308431</t>
  </si>
  <si>
    <t>19.06.2022 17:09:52</t>
  </si>
  <si>
    <t>19.06.2022 19:07:51</t>
  </si>
  <si>
    <t>KURUDERE TR-3 35-32-L00023_B_60983568_60983568</t>
  </si>
  <si>
    <t>19.06.2022 17:11:16</t>
  </si>
  <si>
    <t>19.06.2022 19:21:46</t>
  </si>
  <si>
    <t>K-1685 35-01-K01685_911412553_911412553</t>
  </si>
  <si>
    <t>19.06.2022 17:07:15</t>
  </si>
  <si>
    <t>19.06.2022 18:35:59</t>
  </si>
  <si>
    <t>SİYEKLİ TR-3 45-71-M01973_953202200_953202200</t>
  </si>
  <si>
    <t>19.06.2022 17:17:39</t>
  </si>
  <si>
    <t>19.06.2022 19:08:23</t>
  </si>
  <si>
    <t>TR-113 35-16-L00113_953348041_953348041</t>
  </si>
  <si>
    <t>19.06.2022 17:21:52</t>
  </si>
  <si>
    <t>19.06.2022 18:32:42</t>
  </si>
  <si>
    <t>M-13 35-02-M00013_M-157 M03_44464453</t>
  </si>
  <si>
    <t>19.06.2022 16:54:52</t>
  </si>
  <si>
    <t>19.06.2022 17:59:54</t>
  </si>
  <si>
    <t>EMİRALEM TR-18 KÖK 35-28-M00239_EMİRALEM TR-7/EMİRALEM TR-13 M03_66567574</t>
  </si>
  <si>
    <t>19.06.2022 17:24:12</t>
  </si>
  <si>
    <t>19.06.2022 17:49:00</t>
  </si>
  <si>
    <t>L-426 ESKİ GARAJ 35-18-L00426_950465105_950465105</t>
  </si>
  <si>
    <t>19.06.2022 17:29:50</t>
  </si>
  <si>
    <t>19.06.2022 18:43:56</t>
  </si>
  <si>
    <t>19.06.2022 17:30:00</t>
  </si>
  <si>
    <t>19.06.2022 18:52:35</t>
  </si>
  <si>
    <t>SELENDİ TR-8 45-81-M00008_TR-33 M04_61176176</t>
  </si>
  <si>
    <t>19.06.2022 17:39:27</t>
  </si>
  <si>
    <t>19.06.2022 18:35:55</t>
  </si>
  <si>
    <t>HELVACI TR-9 35-17-M00369_966597968_966597968</t>
  </si>
  <si>
    <t>19.06.2022 17:41:12</t>
  </si>
  <si>
    <t>19.06.2022 18:39:22</t>
  </si>
  <si>
    <t>KARAKOVA KÖK 35-15-L01205_SEYREKLİ M01_85269012</t>
  </si>
  <si>
    <t>19.06.2022 17:28:48</t>
  </si>
  <si>
    <t>19.06.2022 18:56:57</t>
  </si>
  <si>
    <t>TR-299 35-19-L00355_B_76803495_76803495</t>
  </si>
  <si>
    <t>19.06.2022 17:51:33</t>
  </si>
  <si>
    <t>19.06.2022 21:42:23</t>
  </si>
  <si>
    <t>DM-5/TR-12 URLA 35-19-M00468_50039936 A01_5842145</t>
  </si>
  <si>
    <t>19.06.2022 17:54:22</t>
  </si>
  <si>
    <t>19.06.2022 20:25:31</t>
  </si>
  <si>
    <t>ÖZEGE KÖK 35-26-M00203_ARSLANLAR TM GİRİŞ M05_65967600</t>
  </si>
  <si>
    <t>19.06.2022 18:02:22</t>
  </si>
  <si>
    <t>19.06.2022 19:01:53</t>
  </si>
  <si>
    <t>TATAR DM 35-19-M00256_ALAÇATI-2 ÇIKIŞ ALİZE M03_2321143</t>
  </si>
  <si>
    <t>19.06.2022 18:10:19</t>
  </si>
  <si>
    <t>19.06.2022 19:36:37</t>
  </si>
  <si>
    <t>TR-113 35-16-L00113_47547129_56397133_56397133</t>
  </si>
  <si>
    <t>19.06.2022 18:13:43</t>
  </si>
  <si>
    <t>19.06.2022 18:44:59</t>
  </si>
  <si>
    <t>GÜNEŞLİ TR-1 35-16-M00125_47470214_56394925_56394925</t>
  </si>
  <si>
    <t>19.06.2022 18:29:56</t>
  </si>
  <si>
    <t>19.06.2022 20:46:45</t>
  </si>
  <si>
    <t>DENİZKÖY TR-1 35-30-M00594_955332966_955332966</t>
  </si>
  <si>
    <t>19.06.2022 18:35:43</t>
  </si>
  <si>
    <t>19.06.2022 21:23:53</t>
  </si>
  <si>
    <t>İBRAHİMKUYU DM 35-15-M00286_TR-9 TR-10 TR-11 M04_67554611</t>
  </si>
  <si>
    <t>19.06.2022 18:41:49</t>
  </si>
  <si>
    <t>19.06.2022 19:04:14</t>
  </si>
  <si>
    <t>BEYOBA TR-12 45-72-M00414_TR-10 M01_2102854</t>
  </si>
  <si>
    <t>19.06.2022 18:34:18</t>
  </si>
  <si>
    <t>19.06.2022 19:57:39</t>
  </si>
  <si>
    <t>YENİÇİFTLİK KÖK 35-20-L00373_ L04_2331263</t>
  </si>
  <si>
    <t>19.06.2022 18:32:10</t>
  </si>
  <si>
    <t>19.06.2022 19:31:43</t>
  </si>
  <si>
    <t>MORDOĞAN TR-3 35-21-L00141_953356729_953356729</t>
  </si>
  <si>
    <t>19.06.2022 18:42:48</t>
  </si>
  <si>
    <t>19.06.2022 21:02:26</t>
  </si>
  <si>
    <t>M-2560 35-04-M02560_99024820_99024820</t>
  </si>
  <si>
    <t>19.06.2022 18:54:45</t>
  </si>
  <si>
    <t>19.06.2022 20:33:18</t>
  </si>
  <si>
    <t>İSTASYONALTI KÖK 45-83-M00131_CELALETTİN AŞKIN M08_2329824</t>
  </si>
  <si>
    <t>19.06.2022 18:54:47</t>
  </si>
  <si>
    <t>19.06.2022 19:15:28</t>
  </si>
  <si>
    <t>MURADİYE TR-10 45-71-M02143_953221631_953221631</t>
  </si>
  <si>
    <t>19.06.2022 19:13:51</t>
  </si>
  <si>
    <t>19.06.2022 23:07:47</t>
  </si>
  <si>
    <t>L-177 35-18-L00177_950442698_950442698</t>
  </si>
  <si>
    <t>19.06.2022 19:15:07</t>
  </si>
  <si>
    <t>19.06.2022 20:02:12</t>
  </si>
  <si>
    <t>AKGEDİK KÖK-1 45-71-M00162_EMLAKDERE M03_56219224</t>
  </si>
  <si>
    <t>19.06.2022 19:20:11</t>
  </si>
  <si>
    <t>19.06.2022 20:26:51</t>
  </si>
  <si>
    <t>KARAVELİLER TR-5 35-20-L00449__72767568_72767568</t>
  </si>
  <si>
    <t>19.06.2022 19:25:43</t>
  </si>
  <si>
    <t>19.06.2022 20:42:34</t>
  </si>
  <si>
    <t>M-1462 35-01-M01462_913500443_913500443</t>
  </si>
  <si>
    <t>19.06.2022 19:25:42</t>
  </si>
  <si>
    <t>20.06.2022 00:44:59</t>
  </si>
  <si>
    <t>K-1768 35-01-K01768_B k1768b2b_5850147</t>
  </si>
  <si>
    <t>19.06.2022 19:31:49</t>
  </si>
  <si>
    <t>19.06.2022 21:26:16</t>
  </si>
  <si>
    <t>TR-9 45-78-L00009_45-78-L00009_65877411</t>
  </si>
  <si>
    <t>19.06.2022 19:03:10</t>
  </si>
  <si>
    <t>19.06.2022 22:26:29</t>
  </si>
  <si>
    <t>M-1147 GEÇİT 35-09-M01147_M-362 M02_47553534</t>
  </si>
  <si>
    <t>19.06.2022 19:37:26</t>
  </si>
  <si>
    <t>19.06.2022 19:41:06</t>
  </si>
  <si>
    <t>M-280 MİGROS TÜRK T.A.Ş 35-02-M00280Ö_HatBaşıAyırıcı_79573442 M01_79573442</t>
  </si>
  <si>
    <t>19.06.2022 19:40:42</t>
  </si>
  <si>
    <t>19.06.2022 22:42:37</t>
  </si>
  <si>
    <t>YAHŞELLİ TR-5 35-28-M00497_C_56361327_56361327</t>
  </si>
  <si>
    <t>19.06.2022 19:30:07</t>
  </si>
  <si>
    <t>19.06.2022 23:41:14</t>
  </si>
  <si>
    <t>ALÇUK TM 35-17-A00001_HatBaşıAyırıcı_53133693 M30_53133693</t>
  </si>
  <si>
    <t>19.06.2022 19:42:51</t>
  </si>
  <si>
    <t>19.06.2022 20:06:51</t>
  </si>
  <si>
    <t>YEŞİLOVA ÇAYIR TR-6 35-20-L00131_8543445_56377775_56377775</t>
  </si>
  <si>
    <t>19.06.2022 19:43:44</t>
  </si>
  <si>
    <t>19.06.2022 20:57:05</t>
  </si>
  <si>
    <t>KURTULMUŞ TR-1 45-72-L00201_956484963_956484963</t>
  </si>
  <si>
    <t>19.06.2022 19:09:47</t>
  </si>
  <si>
    <t>19.06.2022 22:27:13</t>
  </si>
  <si>
    <t>DENİZKÖY TR-1 35-30-M00594_C_56353090_56353090</t>
  </si>
  <si>
    <t>19.06.2022 20:45:43</t>
  </si>
  <si>
    <t>19.06.2022 21:43:51</t>
  </si>
  <si>
    <t>K-4547 35-03-K04547_35-03-K04547_2371383</t>
  </si>
  <si>
    <t>19.06.2022 19:48:07</t>
  </si>
  <si>
    <t>19.06.2022 20:45:15</t>
  </si>
  <si>
    <t>FAHRİ AYDIN SULAMA GRUBU 35-29-M00389_B_56407196_56407196</t>
  </si>
  <si>
    <t>19.06.2022 19:51:56</t>
  </si>
  <si>
    <t>19.06.2022 22:41:19</t>
  </si>
  <si>
    <t>ULUDERBENT DM 45-73-M00491_ÖRENCİK M01_66856544</t>
  </si>
  <si>
    <t>19.06.2022 20:06:12</t>
  </si>
  <si>
    <t>19.06.2022 20:07:12</t>
  </si>
  <si>
    <t>KABAKUM BANKACILAR TR-1 35-30-M00207_955312719_955312719</t>
  </si>
  <si>
    <t>19.06.2022 20:08:56</t>
  </si>
  <si>
    <t>19.06.2022 21:09:27</t>
  </si>
  <si>
    <t>YAHŞELLİ KÖK 35-28-M00293_HatBaşıAyırıcı_53133933 M01_53133933</t>
  </si>
  <si>
    <t>19.06.2022 20:12:06</t>
  </si>
  <si>
    <t>19.06.2022 22:02:13</t>
  </si>
  <si>
    <t>SÖĞÜTÇÜK MAH. TR-2 45-74-M00289_945590067_945590067</t>
  </si>
  <si>
    <t>19.06.2022 20:28:48</t>
  </si>
  <si>
    <t>19.06.2022 21:56:06</t>
  </si>
  <si>
    <t>ÇAMPINAR DERE MAH. TR-1 45-81-M00183_B_56402614_56402614</t>
  </si>
  <si>
    <t>19.06.2022 20:33:23</t>
  </si>
  <si>
    <t>19.06.2022 21:46:09</t>
  </si>
  <si>
    <t>ÇINARDİBİ TR-5 35-20-M00072_955208432_955208432</t>
  </si>
  <si>
    <t>19.06.2022 20:31:40</t>
  </si>
  <si>
    <t>19.06.2022 23:42:01</t>
  </si>
  <si>
    <t>AHMETBEYLER DM 35-16-M00154_HatBaşıAyırıcı_53139007 M08_53139007</t>
  </si>
  <si>
    <t>19.06.2022 20:36:35</t>
  </si>
  <si>
    <t>19.06.2022 23:14:31</t>
  </si>
  <si>
    <t>YENİKÖY TR-1 45-75-M00272_45-75-M00272_2372962</t>
  </si>
  <si>
    <t>19.06.2022 20:41:55</t>
  </si>
  <si>
    <t>19.06.2022 23:12:39</t>
  </si>
  <si>
    <t>KAHRAMAN YAVUZLAR SULAMA GRUBU 35-29-M00268_A_56361365_56361365</t>
  </si>
  <si>
    <t>19.06.2022 20:45:16</t>
  </si>
  <si>
    <t>19.06.2022 21:47:40</t>
  </si>
  <si>
    <t>L-633 35-18-L00633_95001238383_95001238383</t>
  </si>
  <si>
    <t>19.06.2022 20:52:46</t>
  </si>
  <si>
    <t>19.06.2022 23:37:29</t>
  </si>
  <si>
    <t>_A_56351991_56351991</t>
  </si>
  <si>
    <t>19.06.2022 20:50:02</t>
  </si>
  <si>
    <t>20.06.2022 00:28:03</t>
  </si>
  <si>
    <t>M-2373 35-02-M02373_913074690_913074690</t>
  </si>
  <si>
    <t>19.06.2022 20:47:38</t>
  </si>
  <si>
    <t>19.06.2022 22:44:53</t>
  </si>
  <si>
    <t>MENEMEN DM-3/13 35-28-M00722_953376007_953376007</t>
  </si>
  <si>
    <t>19.06.2022 20:59:47</t>
  </si>
  <si>
    <t>20.06.2022 01:53:09</t>
  </si>
  <si>
    <t>KOYUNDERE TR-1 35-28-M00154_953379441_953379441</t>
  </si>
  <si>
    <t>19.06.2022 21:06:11</t>
  </si>
  <si>
    <t>20.06.2022 01:04:31</t>
  </si>
  <si>
    <t>EMİRALEM TR-1 35-28-M00227_A_56357709_56357709</t>
  </si>
  <si>
    <t>19.06.2022 21:00:28</t>
  </si>
  <si>
    <t>20.06.2022 03:44:47</t>
  </si>
  <si>
    <t>TR-35 35-15-M00035_950350213_950350213</t>
  </si>
  <si>
    <t>19.06.2022 21:17:40</t>
  </si>
  <si>
    <t>19.06.2022 23:07:06</t>
  </si>
  <si>
    <t>TR-138 35-19-L00138_956672330_956672330</t>
  </si>
  <si>
    <t>19.06.2022 21:24:57</t>
  </si>
  <si>
    <t>19.06.2022 22:25:41</t>
  </si>
  <si>
    <t>YAHŞELLİ KÖK 35-28-M00293_HAYKIRAN M01_66582309</t>
  </si>
  <si>
    <t>19.06.2022 21:17:56</t>
  </si>
  <si>
    <t>19.06.2022 22:00:24</t>
  </si>
  <si>
    <t>KURTULMUŞ TR-1 45-72-L00201_956484979_956484979</t>
  </si>
  <si>
    <t>19.06.2022 21:00:27</t>
  </si>
  <si>
    <t>19.06.2022 22:39:17</t>
  </si>
  <si>
    <t>M-500 (DM-3/2) 35-17-M00500_950313678_950313678</t>
  </si>
  <si>
    <t>19.06.2022 21:26:53</t>
  </si>
  <si>
    <t>19.06.2022 23:56:40</t>
  </si>
  <si>
    <t>SOMA TR-18 45-82-M00018_945528069_945528069</t>
  </si>
  <si>
    <t>19.06.2022 21:36:23</t>
  </si>
  <si>
    <t>19.06.2022 23:44:06</t>
  </si>
  <si>
    <t>TR-131 35-19-L00131_956677455_956677455</t>
  </si>
  <si>
    <t>19.06.2022 21:39:42</t>
  </si>
  <si>
    <t>19.06.2022 23:43:29</t>
  </si>
  <si>
    <t>SART TR-10/A 45-78-M00182_45-78-M00182_2355410</t>
  </si>
  <si>
    <t>19.06.2022 21:43:38</t>
  </si>
  <si>
    <t>19.06.2022 23:02:15</t>
  </si>
  <si>
    <t>GÜLKENT TR-5 35-30-M00228_955309183_955309183</t>
  </si>
  <si>
    <t>21.06.2022 09:20:55</t>
  </si>
  <si>
    <t>21.06.2022 11:04:29</t>
  </si>
  <si>
    <t>ÖRNEKKÖY TR-2 45-73-M00260_45-73-M00260_2368525</t>
  </si>
  <si>
    <t>21.06.2022 12:37:47</t>
  </si>
  <si>
    <t>21.06.2022 15:24:39</t>
  </si>
  <si>
    <t>M-2948(YATIRIM REZERVE) 35-01-M02948_A_56363768_56363768</t>
  </si>
  <si>
    <t>21.06.2022 09:27:21</t>
  </si>
  <si>
    <t>21.06.2022 17:24:29</t>
  </si>
  <si>
    <t>AHMET YAR KÖK 35-27-M00067_KLEMSAN KÖK M03_72177223</t>
  </si>
  <si>
    <t>21.06.2022 18:09:34</t>
  </si>
  <si>
    <t>21.06.2022 18:56:28</t>
  </si>
  <si>
    <t>L-35 35-14-L00035_35-14-L00035_2348958</t>
  </si>
  <si>
    <t>21.06.2022 09:58:53</t>
  </si>
  <si>
    <t>21.06.2022 16:45:58</t>
  </si>
  <si>
    <t>DM-2/2 35-28-M00128_TR-90 M01_83507415</t>
  </si>
  <si>
    <t>21.06.2022 11:00:09</t>
  </si>
  <si>
    <t>21.06.2022 13:15:33</t>
  </si>
  <si>
    <t>MURADİYE TR-3 KÖPRÜYANI 45-71-M00254_953221253_953221253</t>
  </si>
  <si>
    <t>21.06.2022 19:31:41</t>
  </si>
  <si>
    <t>21.06.2022 23:00:07</t>
  </si>
  <si>
    <t>K-288 35-04-K00288_98541396_98541396</t>
  </si>
  <si>
    <t>21.06.2022 22:51:05</t>
  </si>
  <si>
    <t>22.06.2022 03:11:40</t>
  </si>
  <si>
    <t>TEKKE İSMAİL AKSU GRB. TR-4 35-15-L00126_35-15-L00126_2362228</t>
  </si>
  <si>
    <t>21.06.2022 13:44:17</t>
  </si>
  <si>
    <t>21.06.2022 20:39:40</t>
  </si>
  <si>
    <t>DM-3/TR-32 35-22-M00074_955260290_955260290</t>
  </si>
  <si>
    <t>21.06.2022 10:57:27</t>
  </si>
  <si>
    <t>21.06.2022 12:15:20</t>
  </si>
  <si>
    <t>TR-1-6/1 YAĞCI KAVAĞI 35-20-L00033_GENCER FİDERİ L02_66512522</t>
  </si>
  <si>
    <t>21.06.2022 06:26:54</t>
  </si>
  <si>
    <t>21.06.2022 07:50:26</t>
  </si>
  <si>
    <t>BEREKETLİ TR-2 YEĞENLER 45-79-M00322_45-79-M00322_2349137</t>
  </si>
  <si>
    <t>21.06.2022 14:54:48</t>
  </si>
  <si>
    <t>21.06.2022 19:32:23</t>
  </si>
  <si>
    <t>TR-37 TARIMSAL SULAMA 45-80-M01037_45-80-M01037_2367877</t>
  </si>
  <si>
    <t>21.06.2022 07:31:06</t>
  </si>
  <si>
    <t>21.06.2022 10:54:37</t>
  </si>
  <si>
    <t>K-1875 35-09-K01875_97824226_97824226</t>
  </si>
  <si>
    <t>21.06.2022 09:50:38</t>
  </si>
  <si>
    <t>21.06.2022 12:15:12</t>
  </si>
  <si>
    <t>KEMER TARIMSAL SULAMA-2 45-78-M00585_45-78-M00585_2352747</t>
  </si>
  <si>
    <t>21.06.2022 15:56:54</t>
  </si>
  <si>
    <t>21.06.2022 17:56:25</t>
  </si>
  <si>
    <t>L-518 OVACIK 35-18-L00518_956333195_956333195</t>
  </si>
  <si>
    <t>21.06.2022 19:14:54</t>
  </si>
  <si>
    <t>21.06.2022 23:02:18</t>
  </si>
  <si>
    <t>_A_56366803_56366803</t>
  </si>
  <si>
    <t>21.06.2022 19:54:48</t>
  </si>
  <si>
    <t>21.06.2022 20:49:42</t>
  </si>
  <si>
    <t>ADAKÜRE KÖYÜ TR-1 35-32-L00027_946416584_946416584</t>
  </si>
  <si>
    <t>21.06.2022 20:23:11</t>
  </si>
  <si>
    <t>21.06.2022 23:19:13</t>
  </si>
  <si>
    <t>ULUKENT DM-3/17 35-28-M00057_HARMANDALI M-217 M03_66483975</t>
  </si>
  <si>
    <t>21.06.2022 08:22:33</t>
  </si>
  <si>
    <t>21.06.2022 09:03:32</t>
  </si>
  <si>
    <t>KURŞUNLU KAYALI TR-1 45-81-M00185_A_56386491_56386491</t>
  </si>
  <si>
    <t>21.06.2022 10:49:09</t>
  </si>
  <si>
    <t>21.06.2022 12:40:13</t>
  </si>
  <si>
    <t>ULUCAK DM-2/5-A 35-27-M00338_912815744_912815744</t>
  </si>
  <si>
    <t>21.06.2022 10:20:50</t>
  </si>
  <si>
    <t>21.06.2022 12:34:38</t>
  </si>
  <si>
    <t>İSKELE KÖK 35-17-M00705_YENİ ŞAKRAN M05_85143067</t>
  </si>
  <si>
    <t>21.06.2022 14:25:41</t>
  </si>
  <si>
    <t>21.06.2022 15:28:43</t>
  </si>
  <si>
    <t>IŞIKLAR RAHMANLAR TR-1 35-29-M00274_B_56360479_56360479</t>
  </si>
  <si>
    <t>21.06.2022 18:50:48</t>
  </si>
  <si>
    <t>21.06.2022 20:38:37</t>
  </si>
  <si>
    <t>EKOTEN KÖK 35-26-M00380_TEDAŞ ÇIKIŞI M02_2303912</t>
  </si>
  <si>
    <t>21.06.2022 07:03:47</t>
  </si>
  <si>
    <t>21.06.2022 07:55:47</t>
  </si>
  <si>
    <t>TR-75 45-78-M00075_953260552_953260552</t>
  </si>
  <si>
    <t>21.06.2022 15:01:21</t>
  </si>
  <si>
    <t>21.06.2022 16:30:08</t>
  </si>
  <si>
    <t>K-231 35-01-K00231_911067517_911067517</t>
  </si>
  <si>
    <t>21.06.2022 10:20:06</t>
  </si>
  <si>
    <t>21.06.2022 11:49:26</t>
  </si>
  <si>
    <t>TR-75 45-78-M00075_ M04_63054671</t>
  </si>
  <si>
    <t>21.06.2022 10:39:45</t>
  </si>
  <si>
    <t>21.06.2022 11:12:38</t>
  </si>
  <si>
    <t>EKREM GÜL SULAMA GRUBU 35-20-L00390_49432739_56407160_56407160</t>
  </si>
  <si>
    <t>21.06.2022 13:32:32</t>
  </si>
  <si>
    <t>21.06.2022 17:58:35</t>
  </si>
  <si>
    <t>KARABURÇ TR-10 35-31-L00386_915185621_915185621</t>
  </si>
  <si>
    <t>21.06.2022 19:27:31</t>
  </si>
  <si>
    <t>21.06.2022 22:07:49</t>
  </si>
  <si>
    <t>SOMA MERKEZ DM-2 45-82-M00070_945522896_945522896</t>
  </si>
  <si>
    <t>21.06.2022 15:40:30</t>
  </si>
  <si>
    <t>21.06.2022 19:35:22</t>
  </si>
  <si>
    <t>BADEMLİ TR-1 DM 35-15-L01010_YAKAÇELEBİ (TR-10) L10_67544257</t>
  </si>
  <si>
    <t>21.06.2022 09:14:55</t>
  </si>
  <si>
    <t>21.06.2022 17:00:41</t>
  </si>
  <si>
    <t>GÖLCÜK TR-42 35-15-L01065_DIREK TIPI TRAFO HUCRESI H01_2118223</t>
  </si>
  <si>
    <t>21.06.2022 08:39:50</t>
  </si>
  <si>
    <t>21.06.2022 09:42:48</t>
  </si>
  <si>
    <t>TIRAZLAR TR-3 45-79-M00078_95001391350_95001391350</t>
  </si>
  <si>
    <t>21.06.2022 20:42:10</t>
  </si>
  <si>
    <t>21.06.2022 22:38:56</t>
  </si>
  <si>
    <t>21.06.2022 21:36:33</t>
  </si>
  <si>
    <t>21.06.2022 22:48:06</t>
  </si>
  <si>
    <t>LÜTFİYE TR-1 45-80-M00131_A_56386145_56386145</t>
  </si>
  <si>
    <t>21.06.2022 08:58:33</t>
  </si>
  <si>
    <t>21.06.2022 09:26:07</t>
  </si>
  <si>
    <t>M-209(DM-2/22) 35-09-M00209_97595035_97595035</t>
  </si>
  <si>
    <t>21.06.2022 17:48:06</t>
  </si>
  <si>
    <t>21.06.2022 18:50:55</t>
  </si>
  <si>
    <t>21.06.2022 20:07:06</t>
  </si>
  <si>
    <t>21.06.2022 20:19:31</t>
  </si>
  <si>
    <t>ALAÇATI TR-1 45-73-M00587_945653310_945653310</t>
  </si>
  <si>
    <t>21.06.2022 07:52:45</t>
  </si>
  <si>
    <t>21.06.2022 11:43:53</t>
  </si>
  <si>
    <t>PİYADELER KÖK 45-73-M00136_ŞAHYAR M03_66674754</t>
  </si>
  <si>
    <t>21.06.2022 09:13:05</t>
  </si>
  <si>
    <t>21.06.2022 17:12:15</t>
  </si>
  <si>
    <t>ÇUKURKÖY KÖK 35-29-L00034_HALİM İNMEZ L04_2327031</t>
  </si>
  <si>
    <t>21.06.2022 16:34:42</t>
  </si>
  <si>
    <t>M-1007 35-03-M01007__72374509_72374509</t>
  </si>
  <si>
    <t>21.06.2022 18:53:54</t>
  </si>
  <si>
    <t>21.06.2022 21:17:33</t>
  </si>
  <si>
    <t>KÜNER TR-1 35-22-M00229_35-22-M00229_2366912</t>
  </si>
  <si>
    <t>21.06.2022 10:23:51</t>
  </si>
  <si>
    <t>21.06.2022 11:05:08</t>
  </si>
  <si>
    <t>K-3109 35-04-K03109_99199664_99199664</t>
  </si>
  <si>
    <t>21.06.2022 12:47:07</t>
  </si>
  <si>
    <t>21.06.2022 21:33:22</t>
  </si>
  <si>
    <t>21.06.2022 06:55:11</t>
  </si>
  <si>
    <t>21.06.2022 09:16:18</t>
  </si>
  <si>
    <t>21.06.2022 23:16:23</t>
  </si>
  <si>
    <t>21.06.2022 23:48:53</t>
  </si>
  <si>
    <t>KILAVUZLAR KÖK 45-74-M00198_HatBaşıAyırıcı_53134454 M03_53134454</t>
  </si>
  <si>
    <t>21.06.2022 09:02:51</t>
  </si>
  <si>
    <t>21.06.2022 17:30:00</t>
  </si>
  <si>
    <t>ÇIPLAK KÖK 35-29-M00126_YENİÇİFTLİK ENH M09_72189962</t>
  </si>
  <si>
    <t>21.06.2022 09:36:18</t>
  </si>
  <si>
    <t>21.06.2022 10:12:09</t>
  </si>
  <si>
    <t>TR-1/8 45-83-M00008_48103883_56386261_56386261</t>
  </si>
  <si>
    <t>21.06.2022 20:41:39</t>
  </si>
  <si>
    <t>21.06.2022 21:31:27</t>
  </si>
  <si>
    <t>M-227 ORHANLI TEMESALTI-3 35-14-M00227_956638039_956638039</t>
  </si>
  <si>
    <t>21.06.2022 17:52:42</t>
  </si>
  <si>
    <t>21.06.2022 20:11:49</t>
  </si>
  <si>
    <t>M-1284 35-02-M01284_TRAFO M03_2114152</t>
  </si>
  <si>
    <t>21.06.2022 09:05:58</t>
  </si>
  <si>
    <t>21.06.2022 13:09:34</t>
  </si>
  <si>
    <t>ARSLANLAR TM 35-26-A00004_KUTLUTAŞ M29_2307568</t>
  </si>
  <si>
    <t>21.06.2022 06:46:48</t>
  </si>
  <si>
    <t>21.06.2022 06:54:39</t>
  </si>
  <si>
    <t>DM-2/20 35-27-M01092__72388530_72388530</t>
  </si>
  <si>
    <t>21.06.2022 07:47:30</t>
  </si>
  <si>
    <t>21.06.2022 09:17:21</t>
  </si>
  <si>
    <t>TR-61 HALİM AVCI GRB. 35-15-L00061_B_56407037_56407037</t>
  </si>
  <si>
    <t>21.06.2022 11:00:33</t>
  </si>
  <si>
    <t>21.06.2022 16:57:00</t>
  </si>
  <si>
    <t>M-913 35-02-M00913_M-632 M03_2118289</t>
  </si>
  <si>
    <t>21.06.2022 03:07:00</t>
  </si>
  <si>
    <t>21.06.2022 03:41:56</t>
  </si>
  <si>
    <t>İMBAT DM 35-15-M00370_KİRAZ-2 ( KİRAZ İM ) M04_2107625</t>
  </si>
  <si>
    <t>21.06.2022 10:12:36</t>
  </si>
  <si>
    <t>21.06.2022 10:13:33</t>
  </si>
  <si>
    <t>PANCAR TR-8 35-26-M00898__72372970_72372970</t>
  </si>
  <si>
    <t>21.06.2022 11:46:30</t>
  </si>
  <si>
    <t>21.06.2022 12:41:13</t>
  </si>
  <si>
    <t>K-1501 35-03-K01501_K-3284 K02_2314924</t>
  </si>
  <si>
    <t>21.06.2022 09:05:42</t>
  </si>
  <si>
    <t>21.06.2022 18:52:44</t>
  </si>
  <si>
    <t>İSKELE KÖK 35-17-M00705_YENİ ŞAKRAN M05_85143072</t>
  </si>
  <si>
    <t>21.06.2022 05:42:25</t>
  </si>
  <si>
    <t>21.06.2022 06:39:14</t>
  </si>
  <si>
    <t>HASAN HÜSEYİN ERBUDAK SULAMA GRUBU TR 35-22-M00216_35-22-M00216_2362191</t>
  </si>
  <si>
    <t>21.06.2022 20:04:25</t>
  </si>
  <si>
    <t>21.06.2022 20:52:09</t>
  </si>
  <si>
    <t>ULUCAK DM-2/10 35-27-M00337_A_56364879_56364879</t>
  </si>
  <si>
    <t>22.06.2022 12:23:12</t>
  </si>
  <si>
    <t>22.06.2022 14:04:21</t>
  </si>
  <si>
    <t>HAMİDİYE TR-1 45-76-M00161_45-76-M00161_2347475</t>
  </si>
  <si>
    <t>22.06.2022 09:18:54</t>
  </si>
  <si>
    <t>22.06.2022 17:45:28</t>
  </si>
  <si>
    <t>KURTULMUŞ TR-1 45-72-L00201_B_56392249_56392249</t>
  </si>
  <si>
    <t>22.06.2022 11:36:58</t>
  </si>
  <si>
    <t>22.06.2022 14:02:32</t>
  </si>
  <si>
    <t>K-4702 35-08-K04702_965931013_965931013</t>
  </si>
  <si>
    <t>22.06.2022 11:54:55</t>
  </si>
  <si>
    <t>22.06.2022 13:19:52</t>
  </si>
  <si>
    <t>22.06.2022 05:57:30</t>
  </si>
  <si>
    <t>22.06.2022 07:33:00</t>
  </si>
  <si>
    <t>SALİHLİ TR-73 45-78-M00073_B B01_65770003</t>
  </si>
  <si>
    <t>22.06.2022 11:21:13</t>
  </si>
  <si>
    <t>22.06.2022 13:30:06</t>
  </si>
  <si>
    <t>SELÇİKLİ TR-1 45-72-L00163__72373614_72373614</t>
  </si>
  <si>
    <t>22.06.2022 08:47:41</t>
  </si>
  <si>
    <t>22.06.2022 17:30:00</t>
  </si>
  <si>
    <t>ŞEMSİOĞLU KÖK 35-26-M00306_DM-4 M01_65913881</t>
  </si>
  <si>
    <t>22.06.2022 20:32:54</t>
  </si>
  <si>
    <t>22.06.2022 22:10:05</t>
  </si>
  <si>
    <t>PİYADELER KÖK 45-73-M00136_GÜRSU M07_66674819</t>
  </si>
  <si>
    <t>22.06.2022 10:28:11</t>
  </si>
  <si>
    <t>22.06.2022 18:52:02</t>
  </si>
  <si>
    <t>M-650 35-02-M00650_M-652 M02_2103541</t>
  </si>
  <si>
    <t>22.06.2022 19:35:31</t>
  </si>
  <si>
    <t>22.06.2022 19:50:41</t>
  </si>
  <si>
    <t>DM-2/20 35-27-M01092_ H_72388526</t>
  </si>
  <si>
    <t>22.06.2022 19:01:50</t>
  </si>
  <si>
    <t>22.06.2022 19:43:19</t>
  </si>
  <si>
    <t>YUSUFLU KÖK 35-20-L00077_YUSUFLU ÇAYIR L02_66528469</t>
  </si>
  <si>
    <t>22.06.2022 10:34:03</t>
  </si>
  <si>
    <t>22.06.2022 12:48:00</t>
  </si>
  <si>
    <t>SİMKUR SİTESİ M-307 35-30-M00307_955305772_955305772</t>
  </si>
  <si>
    <t>22.06.2022 15:23:30</t>
  </si>
  <si>
    <t>22.06.2022 17:28:38</t>
  </si>
  <si>
    <t>ŞEMSİLER KEMER TR-4 35-31-L00101_35-31-L00101_2363556</t>
  </si>
  <si>
    <t>23.06.2022 09:24:43</t>
  </si>
  <si>
    <t>23.06.2022 17:38:26</t>
  </si>
  <si>
    <t>YENİFOÇA TR-23 35-23-M00023_950420338_950420338</t>
  </si>
  <si>
    <t>23.06.2022 15:48:42</t>
  </si>
  <si>
    <t>23.06.2022 17:13:00</t>
  </si>
  <si>
    <t>EROĞLU TR-1 45-72-L00366_956529324_956529324</t>
  </si>
  <si>
    <t>23.06.2022 11:54:06</t>
  </si>
  <si>
    <t>23.06.2022 13:56:25</t>
  </si>
  <si>
    <t>M-1023 35-03-M01023_M-982 M01_41929675</t>
  </si>
  <si>
    <t>23.06.2022 09:36:39</t>
  </si>
  <si>
    <t>23.06.2022 19:27:00</t>
  </si>
  <si>
    <t>ÖZBEY İM 35-26-A00005_CEZA EVİ L12_2066112</t>
  </si>
  <si>
    <t>23.06.2022 20:17:55</t>
  </si>
  <si>
    <t>23.06.2022 20:27:09</t>
  </si>
  <si>
    <t>HELVACI TR-4 35-17-M00364_DIREK TIPI TRAFO HUCRESI H01_2047472</t>
  </si>
  <si>
    <t>23.06.2022 18:02:29</t>
  </si>
  <si>
    <t>23.06.2022 18:23:31</t>
  </si>
  <si>
    <t>TR-63 GERENLİKUYU MEVKİİ 35-15-L00063_B_56378247_56378247</t>
  </si>
  <si>
    <t>23.06.2022 14:35:53</t>
  </si>
  <si>
    <t>23.06.2022 20:35:06</t>
  </si>
  <si>
    <t>TARIMSAL SULAMA TR-40 45-85-L00164_DIREK TIPI TRAFO HUCRESI H01_2090908</t>
  </si>
  <si>
    <t>23.06.2022 09:46:43</t>
  </si>
  <si>
    <t>23.06.2022 12:39:00</t>
  </si>
  <si>
    <t>ÇATALOLUK DM 45-74-M00227_HatBaşıAyırıcı_53134463 M05_53134463</t>
  </si>
  <si>
    <t>23.06.2022 09:32:59</t>
  </si>
  <si>
    <t>23.06.2022 17:21:02</t>
  </si>
  <si>
    <t>TR-66 35-16-L00066_TR-73 L04_71994585</t>
  </si>
  <si>
    <t>23.06.2022 08:11:49</t>
  </si>
  <si>
    <t>23.06.2022 08:44:19</t>
  </si>
  <si>
    <t>L-437 ŞEHİTLİK 35-18-L00437_L-295 L01_2337307</t>
  </si>
  <si>
    <t>23.06.2022 02:11:34</t>
  </si>
  <si>
    <t>23.06.2022 03:33:44</t>
  </si>
  <si>
    <t>HORZUMKESERLER TR-1 45-73-M00295_45-73-M00295_2368610</t>
  </si>
  <si>
    <t>23.06.2022 17:24:59</t>
  </si>
  <si>
    <t>23.06.2022 19:54:43</t>
  </si>
  <si>
    <t>SARUHANLI TR-32 45-80-M00032_956561567_956561567</t>
  </si>
  <si>
    <t>23.06.2022 20:32:50</t>
  </si>
  <si>
    <t>23.06.2022 21:32:58</t>
  </si>
  <si>
    <t>M-1520 35-03-M01520_910364104_910364104</t>
  </si>
  <si>
    <t>23.06.2022 16:26:11</t>
  </si>
  <si>
    <t>23.06.2022 20:36:20</t>
  </si>
  <si>
    <t>TİYENLİ TR-4 45-85-M00014_945466311_945466311</t>
  </si>
  <si>
    <t>23.06.2022 15:10:31</t>
  </si>
  <si>
    <t>23.06.2022 21:24:29</t>
  </si>
  <si>
    <t>23.06.2022 21:05:52</t>
  </si>
  <si>
    <t>23.06.2022 22:19:56</t>
  </si>
  <si>
    <t>ASARLIK TR-1 35-28-M00167_D_56360127_56360127</t>
  </si>
  <si>
    <t>23.06.2022 13:12:23</t>
  </si>
  <si>
    <t>23.06.2022 13:47:50</t>
  </si>
  <si>
    <t>KAHRAMAN YAVUZLAR SULAMA GRUBU 35-29-M00268_C_56407212_56407212</t>
  </si>
  <si>
    <t>23.06.2022 18:45:23</t>
  </si>
  <si>
    <t>23.06.2022 19:43:15</t>
  </si>
  <si>
    <t>VİLLAKENT DM 35-28-M00381_DERSAN-1 M01_66521693</t>
  </si>
  <si>
    <t>23.06.2022 19:52:42</t>
  </si>
  <si>
    <t>23.06.2022 20:32:00</t>
  </si>
  <si>
    <t>ADALA TR-9 45-78-M00294_49238260_65509409_65509409</t>
  </si>
  <si>
    <t>24.06.2022 18:39:38</t>
  </si>
  <si>
    <t>24.06.2022 20:44:27</t>
  </si>
  <si>
    <t>CEYNAK KÖK 35-17-M00264_CEYNAK M03_66447902</t>
  </si>
  <si>
    <t>24.06.2022 11:35:23</t>
  </si>
  <si>
    <t>24.06.2022 13:19:25</t>
  </si>
  <si>
    <t>HACIBEKTAŞLI TR-2 45-78-M00693_49292003_56389633_56389633</t>
  </si>
  <si>
    <t>24.06.2022 09:27:41</t>
  </si>
  <si>
    <t>24.06.2022 11:46:13</t>
  </si>
  <si>
    <t>M-2926 35-03-M02926_35-03-M02926_73954572</t>
  </si>
  <si>
    <t>24.06.2022 09:04:55</t>
  </si>
  <si>
    <t>24.06.2022 13:59:28</t>
  </si>
  <si>
    <t>M-2916 35-01-M02916_911523312_911523312</t>
  </si>
  <si>
    <t>24.06.2022 11:07:03</t>
  </si>
  <si>
    <t>24.06.2022 12:19:37</t>
  </si>
  <si>
    <t>24.06.2022 09:17:49</t>
  </si>
  <si>
    <t>24.06.2022 09:22:38</t>
  </si>
  <si>
    <t>K-554 35-01-K00554_912028801_912028801</t>
  </si>
  <si>
    <t>24.06.2022 11:56:55</t>
  </si>
  <si>
    <t>24.06.2022 12:37:45</t>
  </si>
  <si>
    <t>ÖREN TR-1 KÖK 35-27-L00213_ŞEHİR ÖREN L07_72160452</t>
  </si>
  <si>
    <t>OG Hatta Ağaç Kesimi</t>
  </si>
  <si>
    <t>24.06.2022 14:00:38</t>
  </si>
  <si>
    <t>24.06.2022 14:29:27</t>
  </si>
  <si>
    <t>K-407 35-02-K00407_913075010_913075010</t>
  </si>
  <si>
    <t>24.06.2022 15:57:46</t>
  </si>
  <si>
    <t>24.06.2022 17:26:01</t>
  </si>
  <si>
    <t>EBSO TM 35-09-A00001_EBSO-17 K41_2312296</t>
  </si>
  <si>
    <t>24.06.2022 10:53:35</t>
  </si>
  <si>
    <t>24.06.2022 13:52:56</t>
  </si>
  <si>
    <t>K-1497 35-02-K01497_99668801_99668801</t>
  </si>
  <si>
    <t>24.06.2022 21:14:27</t>
  </si>
  <si>
    <t>25.06.2022 00:33:51</t>
  </si>
  <si>
    <t>K-1285 35-04-K01285_A_56372979_56372979</t>
  </si>
  <si>
    <t>24.06.2022 14:42:31</t>
  </si>
  <si>
    <t>24.06.2022 18:18:33</t>
  </si>
  <si>
    <t>TR-2/38 45-72-L00038_956497162_956497162</t>
  </si>
  <si>
    <t>24.06.2022 08:10:10</t>
  </si>
  <si>
    <t>24.06.2022 12:15:22</t>
  </si>
  <si>
    <t>M-1063 35-03-M01063_912842739_912842739</t>
  </si>
  <si>
    <t>24.06.2022 14:38:10</t>
  </si>
  <si>
    <t>24.06.2022 19:14:58</t>
  </si>
  <si>
    <t>BERGAMA TM 35-16-A00004_AŞAĞIKIRIKLAR-1 M06_2314062</t>
  </si>
  <si>
    <t>TEİAŞ Hat Bakım Çalışması</t>
  </si>
  <si>
    <t>İletim</t>
  </si>
  <si>
    <t>24.06.2022 09:21:47</t>
  </si>
  <si>
    <t>24.06.2022 18:19:51</t>
  </si>
  <si>
    <t>ÜÇPINAR DM 45-71-M00183_ÜÇPINAR M08_72249133</t>
  </si>
  <si>
    <t>24.06.2022 22:14:09</t>
  </si>
  <si>
    <t>24.06.2022 22:18:54</t>
  </si>
  <si>
    <t>L-10 KARADAĞ DM 35-18-L00010_950440112_950440112</t>
  </si>
  <si>
    <t>24.06.2022 00:24:34</t>
  </si>
  <si>
    <t>24.06.2022 02:58:30</t>
  </si>
  <si>
    <t>L-427 35-18-L00427_L-430 L04_72112019</t>
  </si>
  <si>
    <t>24.06.2022 18:23:59</t>
  </si>
  <si>
    <t>24.06.2022 19:48:44</t>
  </si>
  <si>
    <t>M-229 35-14-M00229_956638111_956638111</t>
  </si>
  <si>
    <t>24.06.2022 10:30:39</t>
  </si>
  <si>
    <t>24.06.2022 14:05:01</t>
  </si>
  <si>
    <t>K-2301 35-04-K02301_35-04-K02301_2358490</t>
  </si>
  <si>
    <t>24.06.2022 10:06:42</t>
  </si>
  <si>
    <t>24.06.2022 18:23:23</t>
  </si>
  <si>
    <t>KARAKOCA TR-1 45-71-M00978_45-71-M00978_2355322</t>
  </si>
  <si>
    <t>24.06.2022 17:02:18</t>
  </si>
  <si>
    <t>24.06.2022 20:24:16</t>
  </si>
  <si>
    <t>VEHBİ KILIÇ VE ARK.TARIMSAL SULAM GRUBU 45-71-M00953_DIREK TIPI TRAFO HUCRESI H01_2077141</t>
  </si>
  <si>
    <t>24.06.2022 06:51:20</t>
  </si>
  <si>
    <t>24.06.2022 10:30:35</t>
  </si>
  <si>
    <t>24.06.2022 12:56:35</t>
  </si>
  <si>
    <t>24.06.2022 13:21:44</t>
  </si>
  <si>
    <t>BADEMLİ ÜÇCEVİZLER ÇIKIŞI YOL KENARI TR-25 35-15-L01039_C_56361296_56361296</t>
  </si>
  <si>
    <t>24.06.2022 20:20:25</t>
  </si>
  <si>
    <t>24.06.2022 23:03:23</t>
  </si>
  <si>
    <t>SOLAKLAR TR-6 (ÇAVUŞLAR) 35-31-L00461_35-31-L00461_65805201</t>
  </si>
  <si>
    <t>24.06.2022 13:59:09</t>
  </si>
  <si>
    <t>24.06.2022 14:29:54</t>
  </si>
  <si>
    <t>ÇIPLAK KÖK 35-29-M00126_YENİÇİFTLİK ENH M09_72189968</t>
  </si>
  <si>
    <t>24.06.2022 05:50:01</t>
  </si>
  <si>
    <t>24.06.2022 06:01:36</t>
  </si>
  <si>
    <t>SELİMŞAHLAR TR-2 45-71-M00137_953202433_953202433</t>
  </si>
  <si>
    <t>24.06.2022 16:25:28</t>
  </si>
  <si>
    <t>24.06.2022 18:43:24</t>
  </si>
  <si>
    <t>ÖZDERE ORTA MAHALLE DM (M-1) 35-25-M00120_ORTA MAHALLE M-6(SAHİL) M05_72127253</t>
  </si>
  <si>
    <t>24.06.2022 09:28:21</t>
  </si>
  <si>
    <t>24.06.2022 17:13:01</t>
  </si>
  <si>
    <t>ÖZBEY TR-3 35-26-L00415_35-26-L00415_2346651</t>
  </si>
  <si>
    <t>24.06.2022 23:30:23</t>
  </si>
  <si>
    <t>25.06.2022 00:14:46</t>
  </si>
  <si>
    <t>KARAVELİLER TR-1 (SARNIÇKÖY) 45-72-L00260_956521180_956521180</t>
  </si>
  <si>
    <t>24.06.2022 17:37:44</t>
  </si>
  <si>
    <t>24.06.2022 18:58:28</t>
  </si>
  <si>
    <t>ÇAYLI TR-10 35-15-L00203_D_56371157_56371157</t>
  </si>
  <si>
    <t>24.06.2022 21:22:48</t>
  </si>
  <si>
    <t>24.06.2022 23:38:31</t>
  </si>
  <si>
    <t>M-936 35-04-M00936_M-935 M01_2054855</t>
  </si>
  <si>
    <t>24.06.2022 15:25:08</t>
  </si>
  <si>
    <t>24.06.2022 15:28:01</t>
  </si>
  <si>
    <t>GÜMÜLDÜR M-32 35-25-M00032_955262964_955262964</t>
  </si>
  <si>
    <t>24.06.2022 00:38:49</t>
  </si>
  <si>
    <t>24.06.2022 01:10:33</t>
  </si>
  <si>
    <t>ÇEBİTAŞ DM 35-17-M00266_ÖZKAN-2 ÇIKIŞ M05_66424891</t>
  </si>
  <si>
    <t>24.06.2022 07:46:39</t>
  </si>
  <si>
    <t>24.06.2022 08:28:08</t>
  </si>
  <si>
    <t>24.06.2022 12:31:02</t>
  </si>
  <si>
    <t>24.06.2022 15:21:26</t>
  </si>
  <si>
    <t>24.06.2022 05:59:32</t>
  </si>
  <si>
    <t>24.06.2022 08:54:10</t>
  </si>
  <si>
    <t>YEĞENOBA TR-2 45-72-M00214_956527644_956527644</t>
  </si>
  <si>
    <t>24.06.2022 09:39:27</t>
  </si>
  <si>
    <t>24.06.2022 12:06:10</t>
  </si>
  <si>
    <t>KALEKÖY TR-4 35-31-L00236_35-31-L00236_2365450</t>
  </si>
  <si>
    <t>24.06.2022 10:11:00</t>
  </si>
  <si>
    <t>24.06.2022 11:04:54</t>
  </si>
  <si>
    <t>ÇAMOBA TR-1 35-16-M00155_47450882_56400030_56400030</t>
  </si>
  <si>
    <t>24.06.2022 10:37:52</t>
  </si>
  <si>
    <t>24.06.2022 11:57:45</t>
  </si>
  <si>
    <t>YAĞBASAN TR-1 45-78-M00546_49222266_56405887_56405887</t>
  </si>
  <si>
    <t>24.06.2022 17:08:14</t>
  </si>
  <si>
    <t>24.06.2022 18:27:58</t>
  </si>
  <si>
    <t>L-291 35-18-L00291_L-431 HAPPY PARK L05_72186858</t>
  </si>
  <si>
    <t>24.06.2022 08:55:01</t>
  </si>
  <si>
    <t>24.06.2022 09:34:38</t>
  </si>
  <si>
    <t>POYRAZDAMLARI TR-11 45-78-M00576_HatBaşıAyırıcı_53137014 M05_53137014</t>
  </si>
  <si>
    <t>24.06.2022 22:43:33</t>
  </si>
  <si>
    <t>25.06.2022 00:34:58</t>
  </si>
  <si>
    <t>SEYREK TR-8 35-28-M00377_95000487441_95000487441</t>
  </si>
  <si>
    <t>24.06.2022 14:39:01</t>
  </si>
  <si>
    <t>24.06.2022 18:44:28</t>
  </si>
  <si>
    <t>AVŞAR TR-5 45-83-L00353_A_56399809_56399809</t>
  </si>
  <si>
    <t>24.06.2022 17:05:28</t>
  </si>
  <si>
    <t>24.06.2022 20:46:04</t>
  </si>
  <si>
    <t>DM-20/13 (ÇAPRA KABİN) 45-71-M00272_DM20/TR9-A M04_84188544</t>
  </si>
  <si>
    <t>24.06.2022 08:16:50</t>
  </si>
  <si>
    <t>24.06.2022 09:18:46</t>
  </si>
  <si>
    <t>LÜTFİYE KÖK 45-80-M02970_LÜTFİYE TR-1 TR-2 M05_84270516</t>
  </si>
  <si>
    <t>24.06.2022 08:16:37</t>
  </si>
  <si>
    <t>24.06.2022 09:18:15</t>
  </si>
  <si>
    <t>TR-29 35-16-L00029_A_56397797_56397797</t>
  </si>
  <si>
    <t>24.06.2022 20:25:17</t>
  </si>
  <si>
    <t>24.06.2022 22:40:36</t>
  </si>
  <si>
    <t>K-2871 35-04-K02871_35-04-K02871_2364179</t>
  </si>
  <si>
    <t>24.06.2022 14:43:59</t>
  </si>
  <si>
    <t>24.06.2022 21:53:38</t>
  </si>
  <si>
    <t>M-989 35-03-M00989_A_56363238_56363238</t>
  </si>
  <si>
    <t>24.06.2022 09:27:05</t>
  </si>
  <si>
    <t>24.06.2022 17:09:26</t>
  </si>
  <si>
    <t>SOMA TR-17/3 45-82-M00114_TR-18 M02_72183065</t>
  </si>
  <si>
    <t>OG Atlama Arızası</t>
  </si>
  <si>
    <t>24.06.2022 23:40:27</t>
  </si>
  <si>
    <t>25.06.2022 00:10:09</t>
  </si>
  <si>
    <t>TR-65 KANLICAKONAĞI MEVKİİ 35-15-L00065_35-15-L00065_2365764</t>
  </si>
  <si>
    <t>24.06.2022 10:29:13</t>
  </si>
  <si>
    <t>24.06.2022 11:03:28</t>
  </si>
  <si>
    <t>BOSTANCI TR-1 45-76-L00025_A_56388523_56388523</t>
  </si>
  <si>
    <t>24.06.2022 19:54:22</t>
  </si>
  <si>
    <t>24.06.2022 21:17:26</t>
  </si>
  <si>
    <t>CAFER BEY EVREN MAH.TR-1 45-78-L00711_49333362_56407631_56407631</t>
  </si>
  <si>
    <t>24.06.2022 12:31:24</t>
  </si>
  <si>
    <t>24.06.2022 14:14:14</t>
  </si>
  <si>
    <t>ALANİÇİ TR-1 35-28-M00265_A_56377882_56377882</t>
  </si>
  <si>
    <t>26.06.2022 20:12:39</t>
  </si>
  <si>
    <t>26.06.2022 21:45:09</t>
  </si>
  <si>
    <t>M-144 35-02-M00144_35-02-M00144_2359648</t>
  </si>
  <si>
    <t>26.06.2022 07:50:46</t>
  </si>
  <si>
    <t>26.06.2022 12:21:52</t>
  </si>
  <si>
    <t>SÜLEYMANLI KÖK 35-28-M00606_HatBaşıAyırıcı_53134122 M04_53134122</t>
  </si>
  <si>
    <t>26.06.2022 06:50:20</t>
  </si>
  <si>
    <t>26.06.2022 07:56:39</t>
  </si>
  <si>
    <t>HASAN VARLIK 35-26-M00535_35-26-M00535_2363279</t>
  </si>
  <si>
    <t>26.06.2022 20:50:44</t>
  </si>
  <si>
    <t>26.06.2022 23:58:45</t>
  </si>
  <si>
    <t>L-439 35-18-L00439_C C03_5943028</t>
  </si>
  <si>
    <t>26.06.2022 02:39:12</t>
  </si>
  <si>
    <t>26.06.2022 03:59:37</t>
  </si>
  <si>
    <t>SELENDİ TR-4 45-81-M00004_TR-19/A M01_2320336</t>
  </si>
  <si>
    <t>26.06.2022 10:49:02</t>
  </si>
  <si>
    <t>26.06.2022 13:18:00</t>
  </si>
  <si>
    <t>YENİ ŞAKRAN KÖK 35-17-M00174_KÖYLER M02_66296526</t>
  </si>
  <si>
    <t>26.06.2022 09:50:26</t>
  </si>
  <si>
    <t>26.06.2022 11:06:50</t>
  </si>
  <si>
    <t>DELEMENLER KÖK 45-73-M00490_HACIALİLER M03_2081976</t>
  </si>
  <si>
    <t>26.06.2022 23:21:53</t>
  </si>
  <si>
    <t>26.06.2022 23:24:37</t>
  </si>
  <si>
    <t>YENİFOÇA TR-37 35-23-M00037_A_56376045_56376045</t>
  </si>
  <si>
    <t>26.06.2022 12:53:41</t>
  </si>
  <si>
    <t>26.06.2022 13:56:54</t>
  </si>
  <si>
    <t>K-940 35-02-K00940_TRF-2 K01_2083421</t>
  </si>
  <si>
    <t>26.06.2022 11:11:13</t>
  </si>
  <si>
    <t>26.06.2022 12:02:52</t>
  </si>
  <si>
    <t>GERENKÖY KÖK 35-23-M00156_DONANIMLI YEDEK M03_72155661</t>
  </si>
  <si>
    <t>26.06.2022 09:14:59</t>
  </si>
  <si>
    <t>26.06.2022 10:09:36</t>
  </si>
  <si>
    <t>TR-2/107 (İBRAHİMCİ KÖK) 45-83-L00107_DAĞITIM TRAFOSU L06_72168209</t>
  </si>
  <si>
    <t>26.06.2022 12:09:51</t>
  </si>
  <si>
    <t>26.06.2022 15:59:41</t>
  </si>
  <si>
    <t>KUMKUYUCAK KÖK 45-80-M00093_ÇİFTLİK M04_72193246</t>
  </si>
  <si>
    <t>26.06.2022 06:57:25</t>
  </si>
  <si>
    <t>26.06.2022 08:40:17</t>
  </si>
  <si>
    <t>BEZİRGANLI ÇAMLIK TR-1 45-78-M00250_49417609_56406180_56406180</t>
  </si>
  <si>
    <t>26.06.2022 14:05:29</t>
  </si>
  <si>
    <t>26.06.2022 15:23:57</t>
  </si>
  <si>
    <t>ABDULLAH BOZYAKA SULAMA TR 45-71-M01304_DIREK TIPI TRAFO HUCRESI H01_2095551</t>
  </si>
  <si>
    <t>26.06.2022 13:32:48</t>
  </si>
  <si>
    <t>26.06.2022 14:32:40</t>
  </si>
  <si>
    <t>26.06.2022 08:48:29</t>
  </si>
  <si>
    <t>26.06.2022 11:03:45</t>
  </si>
  <si>
    <t>K-3195 35-03-K03195_913062434_913062434</t>
  </si>
  <si>
    <t>26.06.2022 16:26:49</t>
  </si>
  <si>
    <t>26.06.2022 20:20:12</t>
  </si>
  <si>
    <t>SELENDİ TR-13 45-81-M00013_TR-13-19 M04_2320787</t>
  </si>
  <si>
    <t>26.06.2022 12:28:28</t>
  </si>
  <si>
    <t>26.06.2022 12:33:00</t>
  </si>
  <si>
    <t>26.06.2022 18:21:12</t>
  </si>
  <si>
    <t>26.06.2022 19:54:20</t>
  </si>
  <si>
    <t>M-1269 35-02-M01269_M-427 M03_2097995</t>
  </si>
  <si>
    <t>26.06.2022 09:31:05</t>
  </si>
  <si>
    <t>26.06.2022 17:47:10</t>
  </si>
  <si>
    <t>TİRE İM-DM-1 35-29-A00001_HatBaşıAyırıcı_53138667 L04_53138667</t>
  </si>
  <si>
    <t>26.06.2022 06:41:06</t>
  </si>
  <si>
    <t>26.06.2022 07:50:13</t>
  </si>
  <si>
    <t>TR 24 B 45-74-M00049_945586033_945586033</t>
  </si>
  <si>
    <t>26.06.2022 18:45:36</t>
  </si>
  <si>
    <t>26.06.2022 19:23:47</t>
  </si>
  <si>
    <t>DM-11/6 (ŞİRİN SOKAK) 45-71-M01779_45-71-M01779_2364531</t>
  </si>
  <si>
    <t>26.06.2022 09:06:46</t>
  </si>
  <si>
    <t>26.06.2022 11:08:30</t>
  </si>
  <si>
    <t>TİYENLİ TR-3 45-85-M00012_45-85-M00012_2353545</t>
  </si>
  <si>
    <t>26.06.2022 20:12:23</t>
  </si>
  <si>
    <t>26.06.2022 21:34:56</t>
  </si>
  <si>
    <t>GÜMÜLDÜR M-25 35-25-M00025_35-25-M00025_2362183</t>
  </si>
  <si>
    <t>26.06.2022 09:11:02</t>
  </si>
  <si>
    <t>26.06.2022 14:09:06</t>
  </si>
  <si>
    <t>YENİFOÇA TR-51 35-23-M00051_YENİFOÇA TR-45 M02_72157029</t>
  </si>
  <si>
    <t>26.06.2022 11:18:33</t>
  </si>
  <si>
    <t>26.06.2022 12:22:48</t>
  </si>
  <si>
    <t>POYRAZDAMLARI TR-11 45-78-M00576_HatBaşıAyırıcı_53139047 M05_53139047</t>
  </si>
  <si>
    <t>26.06.2022 17:19:33</t>
  </si>
  <si>
    <t>26.06.2022 18:56:24</t>
  </si>
  <si>
    <t>KARAYAĞCI FIRINLI TR-1 45-72-L00862_DIREK TIPI TRAFO HUCRESI H01_2111380</t>
  </si>
  <si>
    <t>26.06.2022 18:22:55</t>
  </si>
  <si>
    <t>26.06.2022 22:47:52</t>
  </si>
  <si>
    <t>ELİFLİ TR-1 35-20-L00107_DIREK TIPI TRAFO HUCRESI H01_2100791</t>
  </si>
  <si>
    <t>26.06.2022 09:02:23</t>
  </si>
  <si>
    <t>26.06.2022 12:00:36</t>
  </si>
  <si>
    <t>L-319 BAHÇELİEVLER-2 35-18-L00319_950449651_950449651</t>
  </si>
  <si>
    <t>26.06.2022 10:21:02</t>
  </si>
  <si>
    <t>26.06.2022 12:25:28</t>
  </si>
  <si>
    <t>GÖLMARMARA İM 45-85-A00001_HatBaşıAyırıcı_53135892 L18_53135892</t>
  </si>
  <si>
    <t>26.06.2022 10:41:23</t>
  </si>
  <si>
    <t>26.06.2022 11:21:59</t>
  </si>
  <si>
    <t>YAHYA YAZAR TR-2 35-27-M01186_ H_82864055</t>
  </si>
  <si>
    <t>26.06.2022 18:24:01</t>
  </si>
  <si>
    <t>26.06.2022 20:46:34</t>
  </si>
  <si>
    <t>26.06.2022 11:28:04</t>
  </si>
  <si>
    <t>26.06.2022 11:28:55</t>
  </si>
  <si>
    <t>GÖKÇEAHMET TR-2 45-72-L00118_B_56390901_56390901</t>
  </si>
  <si>
    <t>26.06.2022 12:27:48</t>
  </si>
  <si>
    <t>26.06.2022 15:47:42</t>
  </si>
  <si>
    <t>TABAKLAR KÖYÜ TR-1 35-32-L00064_35-32-L00064_2349170</t>
  </si>
  <si>
    <t>26.06.2022 15:58:52</t>
  </si>
  <si>
    <t>26.06.2022 16:23:56</t>
  </si>
  <si>
    <t>TR-1/40 KÖK 45-72-M00040_TR-1/41 M04_61318173</t>
  </si>
  <si>
    <t>26.06.2022 10:19:03</t>
  </si>
  <si>
    <t>26.06.2022 11:00:48</t>
  </si>
  <si>
    <t>GİRELLİ TR-1 45-73-M00758_45-73-M00758_2355697</t>
  </si>
  <si>
    <t>26.06.2022 09:20:29</t>
  </si>
  <si>
    <t>26.06.2022 11:08:07</t>
  </si>
  <si>
    <t>MÜDÜROĞLU KÖK 35-26-M00940_FANSA M03_65893188</t>
  </si>
  <si>
    <t>26.06.2022 06:08:01</t>
  </si>
  <si>
    <t>26.06.2022 07:39:05</t>
  </si>
  <si>
    <t>L-113 OVACIK 35-18-L00113_950439291_950439291</t>
  </si>
  <si>
    <t>26.06.2022 16:12:18</t>
  </si>
  <si>
    <t>26.06.2022 17:12:49</t>
  </si>
  <si>
    <t>26.06.2022 09:35:14</t>
  </si>
  <si>
    <t>26.06.2022 09:37:12</t>
  </si>
  <si>
    <t>26.06.2022 17:00:52</t>
  </si>
  <si>
    <t>26.06.2022 18:36:44</t>
  </si>
  <si>
    <t>MORDOĞAN TR-24 35-21-L00210_50054632 B1_50054802</t>
  </si>
  <si>
    <t>26.06.2022 20:35:48</t>
  </si>
  <si>
    <t>26.06.2022 22:36:53</t>
  </si>
  <si>
    <t>DENİZGİREN TR-1 35-21-L00079_B_56354169_56354169</t>
  </si>
  <si>
    <t>26.06.2022 10:58:27</t>
  </si>
  <si>
    <t>26.06.2022 18:38:47</t>
  </si>
  <si>
    <t>K-908 35-04-K00908_913687465_913687465</t>
  </si>
  <si>
    <t>26.06.2022 00:23:36</t>
  </si>
  <si>
    <t>26.06.2022 01:43:05</t>
  </si>
  <si>
    <t>UMURCALI TR 3 35-31-L00106_DIREK TIPI TRAFO HUCRESI H01_2037214</t>
  </si>
  <si>
    <t>26.06.2022 07:14:39</t>
  </si>
  <si>
    <t>26.06.2022 09:56:15</t>
  </si>
  <si>
    <t>KORDON KÖK 45-78-M00730_HatBaşıAyırıcı_53133054 M04_53133054</t>
  </si>
  <si>
    <t>26.06.2022 18:51:56</t>
  </si>
  <si>
    <t>26.06.2022 19:56:02</t>
  </si>
  <si>
    <t>URGANLI TR-3 45-83-M00571_45-83-M00571_2356430</t>
  </si>
  <si>
    <t>26.06.2022 08:11:51</t>
  </si>
  <si>
    <t>26.06.2022 11:28:02</t>
  </si>
  <si>
    <t>ALAŞEHİR TR-72 45-73-M00072_B_56396247_56396247</t>
  </si>
  <si>
    <t>26.06.2022 13:18:31</t>
  </si>
  <si>
    <t>26.06.2022 15:01:12</t>
  </si>
  <si>
    <t>İSKELE MAH. TR 35-16-M00655_10630553_56392472_56392472</t>
  </si>
  <si>
    <t>26.06.2022 11:18:22</t>
  </si>
  <si>
    <t>26.06.2022 13:24:07</t>
  </si>
  <si>
    <t>PEHLİVANLAR KÖK 35-27-M00091_ALİ ÖZŞAHİNLER SULAMA M02_72176919</t>
  </si>
  <si>
    <t>26.06.2022 07:55:53</t>
  </si>
  <si>
    <t>26.06.2022 12:09:48</t>
  </si>
  <si>
    <t>KESİKKÖY DM 35-28-M00309_BURUNCUK M08_2323291</t>
  </si>
  <si>
    <t>26.06.2022 19:59:31</t>
  </si>
  <si>
    <t>26.06.2022 20:06:27</t>
  </si>
  <si>
    <t>K-486 35-01-K00486_35-01-K00486_64718023</t>
  </si>
  <si>
    <t>26.06.2022 09:05:18</t>
  </si>
  <si>
    <t>26.06.2022 16:31:32</t>
  </si>
  <si>
    <t>TR-51 35-27-M00051_914415822_914415822</t>
  </si>
  <si>
    <t>26.06.2022 21:56:02</t>
  </si>
  <si>
    <t>26.06.2022 22:34:08</t>
  </si>
  <si>
    <t>K-231 35-01-K00231_910405650_910405650</t>
  </si>
  <si>
    <t>26.06.2022 21:24:40</t>
  </si>
  <si>
    <t>26.06.2022 22:25:32</t>
  </si>
  <si>
    <t>HILAL GIS TM 35-01-A00010_HİLAL-9 K02_2313229</t>
  </si>
  <si>
    <t>26.06.2022 05:48:43</t>
  </si>
  <si>
    <t>26.06.2022 06:39:24</t>
  </si>
  <si>
    <t>KARAKUYU TR-3 35-22-M00291_A_56354206_56354206</t>
  </si>
  <si>
    <t>26.06.2022 13:50:25</t>
  </si>
  <si>
    <t>26.06.2022 16:07:57</t>
  </si>
  <si>
    <t>TR-34 35-15-M00034_48890397_56364392_56364392</t>
  </si>
  <si>
    <t>26.06.2022 09:51:14</t>
  </si>
  <si>
    <t>26.06.2022 11:33:05</t>
  </si>
  <si>
    <t>MENDERES DM-2/TR-1 35-22-M00300_HatBaşıAyırıcı_53132609 M15_53132609</t>
  </si>
  <si>
    <t>26.06.2022 20:24:06</t>
  </si>
  <si>
    <t>26.06.2022 21:53:02</t>
  </si>
  <si>
    <t>BAĞARASI TR-10 KÖK 35-23-M00179_ESKİİBAĞARASI M02_72143182</t>
  </si>
  <si>
    <t>26.06.2022 16:13:05</t>
  </si>
  <si>
    <t>26.06.2022 17:16:38</t>
  </si>
  <si>
    <t>26.06.2022 16:31:23</t>
  </si>
  <si>
    <t>26.06.2022 17:38:04</t>
  </si>
  <si>
    <t>K-4027 35-01-K04027_912223198_912223198</t>
  </si>
  <si>
    <t>26.06.2022 08:57:06</t>
  </si>
  <si>
    <t>26.06.2022 11:10:38</t>
  </si>
  <si>
    <t>DM08/TR02 45-73-M00003_DM-8 M02_66742785</t>
  </si>
  <si>
    <t>26.06.2022 21:10:47</t>
  </si>
  <si>
    <t>26.06.2022 21:38:26</t>
  </si>
  <si>
    <t>K-4343 35-01-K04343_912164774_912164774</t>
  </si>
  <si>
    <t>26.06.2022 22:06:24</t>
  </si>
  <si>
    <t>27.06.2022 01:04:35</t>
  </si>
  <si>
    <t>26.06.2022 00:59:44</t>
  </si>
  <si>
    <t>26.06.2022 01:06:56</t>
  </si>
  <si>
    <t>K-300 35-01-K00300_DAĞITIM TRAFOSU K-300 K01_2314934</t>
  </si>
  <si>
    <t>26.06.2022 09:54:17</t>
  </si>
  <si>
    <t>26.06.2022 12:00:05</t>
  </si>
  <si>
    <t>SARIGÖL DM 45-79-M00069_TR-37 FİDERİ M08_2318422</t>
  </si>
  <si>
    <t>26.06.2022 09:22:43</t>
  </si>
  <si>
    <t>26.06.2022 17:12:11</t>
  </si>
  <si>
    <t>TİRE İM-DM-1 35-29-A00001_DM-1/51 M17_2312219</t>
  </si>
  <si>
    <t>26.06.2022 15:31:53</t>
  </si>
  <si>
    <t>26.06.2022 15:49:36</t>
  </si>
  <si>
    <t>K-3703 35-01-K03703_910811343_910811343</t>
  </si>
  <si>
    <t>26.06.2022 20:57:42</t>
  </si>
  <si>
    <t>26.06.2022 22:08:13</t>
  </si>
  <si>
    <t>YASEMİN DM 35-19-M00002_KUŞÇULAR DM-2 M02_2116640</t>
  </si>
  <si>
    <t>26.06.2022 16:32:42</t>
  </si>
  <si>
    <t>26.06.2022 16:51:38</t>
  </si>
  <si>
    <t>HACIKÖSEALİ TR-1 45-78-M00882_A_56406049_56406049</t>
  </si>
  <si>
    <t>26.06.2022 19:52:24</t>
  </si>
  <si>
    <t>26.06.2022 21:53:32</t>
  </si>
  <si>
    <t>K-1477 35-03-K01477_TRAFO K04_41920185</t>
  </si>
  <si>
    <t>26.06.2022 11:52:06</t>
  </si>
  <si>
    <t>26.06.2022 12:52:48</t>
  </si>
  <si>
    <t>HALİLBEYLİ DM 35-27-M00620_KARMEZ-2 M09_2306332</t>
  </si>
  <si>
    <t>26.06.2022 17:57:03</t>
  </si>
  <si>
    <t>26.06.2022 18:54:23</t>
  </si>
  <si>
    <t>TIRAZLI KÖK 45-79-M00079_BAHARLAR M06_72036244</t>
  </si>
  <si>
    <t>28.06.2022 08:34:13</t>
  </si>
  <si>
    <t>28.06.2022 08:34:53</t>
  </si>
  <si>
    <t>ÇINARLIKUYU KÖK 45-71-M00188_HatBaşıAyırıcı_53134658 M02_53134658</t>
  </si>
  <si>
    <t>28.06.2022 08:54:53</t>
  </si>
  <si>
    <t>28.06.2022 16:38:28</t>
  </si>
  <si>
    <t>DM-14/24-A 45-71-M02217_953195925_953195925</t>
  </si>
  <si>
    <t>28.06.2022 12:47:00</t>
  </si>
  <si>
    <t>28.06.2022 13:52:47</t>
  </si>
  <si>
    <t>TR-1/87 45-72-M00087_A_56389970_56389970</t>
  </si>
  <si>
    <t>28.06.2022 09:24:22</t>
  </si>
  <si>
    <t>28.06.2022 11:10:40</t>
  </si>
  <si>
    <t>BADEMLİ KÖK-8 (BADEMLİ TR-9) 35-30-L00097_BADEMLİ L01_72058410</t>
  </si>
  <si>
    <t>28.06.2022 17:30:54</t>
  </si>
  <si>
    <t>28.06.2022 17:45:00</t>
  </si>
  <si>
    <t>TR-32 35-30-L00032_TR-52 L04_2330017</t>
  </si>
  <si>
    <t>28.06.2022 17:27:02</t>
  </si>
  <si>
    <t>28.06.2022 18:59:57</t>
  </si>
  <si>
    <t>TR-2/103 45-83-L00103_955145452_955145452</t>
  </si>
  <si>
    <t>28.06.2022 08:08:03</t>
  </si>
  <si>
    <t>28.06.2022 09:24:00</t>
  </si>
  <si>
    <t>M-2139 35-07-M02139_E E2_61163368</t>
  </si>
  <si>
    <t>28.06.2022 07:06:31</t>
  </si>
  <si>
    <t>28.06.2022 09:09:46</t>
  </si>
  <si>
    <t>TR-52 35-30-L00052_955332133_955332133</t>
  </si>
  <si>
    <t>28.06.2022 20:48:49</t>
  </si>
  <si>
    <t>28.06.2022 22:13:38</t>
  </si>
  <si>
    <t>TURGUTALP TR-1 45-82-M00051_45-82-M00051_85188562</t>
  </si>
  <si>
    <t>28.06.2022 11:48:00</t>
  </si>
  <si>
    <t>28.06.2022 12:34:33</t>
  </si>
  <si>
    <t>GÖÇBEYLİ TR-5 35-16-M00020_47429735_56381874_56381874</t>
  </si>
  <si>
    <t>28.06.2022 17:19:32</t>
  </si>
  <si>
    <t>28.06.2022 17:37:34</t>
  </si>
  <si>
    <t>ÇOBANLAR SUBATAN TR-2 35-15-L00357_B_56369348_56369348</t>
  </si>
  <si>
    <t>28.06.2022 19:49:32</t>
  </si>
  <si>
    <t>28.06.2022 23:13:20</t>
  </si>
  <si>
    <t>ANSIZCA TR-2 35-27-M00862_95000629273_95000629273</t>
  </si>
  <si>
    <t>28.06.2022 16:44:10</t>
  </si>
  <si>
    <t>28.06.2022 19:04:39</t>
  </si>
  <si>
    <t>DM-3/TR-33 (ESKİ TR-8) 35-22-M00008_955288867_955288867</t>
  </si>
  <si>
    <t>28.06.2022 15:17:03</t>
  </si>
  <si>
    <t>28.06.2022 17:51:46</t>
  </si>
  <si>
    <t>YEŞİLTEPE MERKEZ TR-1 35-32-L00048_A_56376347_56376347</t>
  </si>
  <si>
    <t>28.06.2022 07:35:39</t>
  </si>
  <si>
    <t>28.06.2022 09:35:01</t>
  </si>
  <si>
    <t>TR-38 TARIMSAL SULAMA 45-80-M01038_45-80-M01038_2358174</t>
  </si>
  <si>
    <t>28.06.2022 17:07:47</t>
  </si>
  <si>
    <t>28.06.2022 19:18:36</t>
  </si>
  <si>
    <t>K-1892 35-07-K01892_35-07-K01892_48190640</t>
  </si>
  <si>
    <t>28.06.2022 11:06:33</t>
  </si>
  <si>
    <t>28.06.2022 11:55:05</t>
  </si>
  <si>
    <t>ULUKENT DM-1 35-28-M00001_ULUKENT DM-1/13 M02_66562046</t>
  </si>
  <si>
    <t>28.06.2022 08:25:13</t>
  </si>
  <si>
    <t>28.06.2022 09:13:20</t>
  </si>
  <si>
    <t>K-190 35-01-K00190_910623146_910623146</t>
  </si>
  <si>
    <t>28.06.2022 13:34:30</t>
  </si>
  <si>
    <t>28.06.2022 18:18:22</t>
  </si>
  <si>
    <t>GÖLMARMARA TR-12 45-85-L00012_A_56401202_56401202</t>
  </si>
  <si>
    <t>28.06.2022 18:12:48</t>
  </si>
  <si>
    <t>28.06.2022 18:39:54</t>
  </si>
  <si>
    <t>PALAMUTÇUK CEVİZ DİBİ TR-2 35-32-L00078_35-32-L00078_2362394</t>
  </si>
  <si>
    <t>28.06.2022 09:23:50</t>
  </si>
  <si>
    <t>28.06.2022 10:40:10</t>
  </si>
  <si>
    <t>ULUCAK DM-2/13 35-27-M00329_ULUCAK DM-2/8 M02_72175899</t>
  </si>
  <si>
    <t>28.06.2022 18:45:39</t>
  </si>
  <si>
    <t>28.06.2022 19:47:31</t>
  </si>
  <si>
    <t>ÇAMLIK KÖYÜ TR-1 35-32-L00066_35-32-L00066_2362388</t>
  </si>
  <si>
    <t>28.06.2022 13:53:07</t>
  </si>
  <si>
    <t>28.06.2022 15:41:02</t>
  </si>
  <si>
    <t>KAREL DM 35-17-M00247_BAZTAŞ DM M05_66441215</t>
  </si>
  <si>
    <t>28.06.2022 06:21:52</t>
  </si>
  <si>
    <t>28.06.2022 08:02:53</t>
  </si>
  <si>
    <t>BAYINDIR İM 35-20-A00001_CANLI L09_2058778</t>
  </si>
  <si>
    <t>28.06.2022 09:06:53</t>
  </si>
  <si>
    <t>28.06.2022 09:15:00</t>
  </si>
  <si>
    <t>K-3298 35-04-K03298_35-04-K03298_2365115</t>
  </si>
  <si>
    <t>28.06.2022 09:48:35</t>
  </si>
  <si>
    <t>28.06.2022 12:01:06</t>
  </si>
  <si>
    <t>TARIMSAL SULAMA TR-45 45-85-L00157_DIREK TIPI TRAFO HUCRESI H01_2090901</t>
  </si>
  <si>
    <t>28.06.2022 16:09:58</t>
  </si>
  <si>
    <t>28.06.2022 18:13:30</t>
  </si>
  <si>
    <t>TR-39 35-17-M00039_DONANIMLI YEDEK/DAĞITIM TRAFO TR-39(M-39) M04_66463335</t>
  </si>
  <si>
    <t>28.06.2022 14:18:56</t>
  </si>
  <si>
    <t>28.06.2022 17:28:57</t>
  </si>
  <si>
    <t>M-2139 35-07-M02139_B b2_5838655</t>
  </si>
  <si>
    <t>28.06.2022 08:59:53</t>
  </si>
  <si>
    <t>28.06.2022 16:06:40</t>
  </si>
  <si>
    <t>BADEMLİ TR-1 DM 35-15-L01010_HatBaşıAyırıcı_53132661 L09_53132661</t>
  </si>
  <si>
    <t>28.06.2022 17:28:59</t>
  </si>
  <si>
    <t>29.06.2022 00:16:49</t>
  </si>
  <si>
    <t>TR-1/89 45-72-M00089_49662294_56394300_56394300</t>
  </si>
  <si>
    <t>28.06.2022 14:31:00</t>
  </si>
  <si>
    <t>28.06.2022 15:12:16</t>
  </si>
  <si>
    <t>DM-2/TR-12 (ESKİ TR-6) 35-13-L00006_ H_53088907</t>
  </si>
  <si>
    <t>28.06.2022 08:57:05</t>
  </si>
  <si>
    <t>28.06.2022 09:19:16</t>
  </si>
  <si>
    <t>GÜMÜLDÜR DM 35-25-M00100_BARAJ M01_2309330</t>
  </si>
  <si>
    <t>28.06.2022 10:56:21</t>
  </si>
  <si>
    <t>28.06.2022 11:25:13</t>
  </si>
  <si>
    <t>GÖKEYÜP SARISU TR-4 45-78-M00804_49194333_56385930_56385930</t>
  </si>
  <si>
    <t>28.06.2022 21:51:35</t>
  </si>
  <si>
    <t>28.06.2022 23:58:54</t>
  </si>
  <si>
    <t>TR-48 35-15-M00048_TR-49 M03_66571978</t>
  </si>
  <si>
    <t>28.06.2022 11:26:43</t>
  </si>
  <si>
    <t>28.06.2022 12:30:11</t>
  </si>
  <si>
    <t>DM-1/TR-21 35-14-M00303_956643107_956643107</t>
  </si>
  <si>
    <t>28.06.2022 16:04:15</t>
  </si>
  <si>
    <t>28.06.2022 17:19:09</t>
  </si>
  <si>
    <t>ANSIZCA TR-2 35-27-M00862_98973063_98973063</t>
  </si>
  <si>
    <t>28.06.2022 16:35:45</t>
  </si>
  <si>
    <t>28.06.2022 17:20:17</t>
  </si>
  <si>
    <t>TAYTAN OFİS KÖK 45-78-M00314_SALİHLİ DM-2 GİRİŞİ (DEMİRKÖPRÜ-2) M07_60669849</t>
  </si>
  <si>
    <t>28.06.2022 18:22:18</t>
  </si>
  <si>
    <t>28.06.2022 19:34:49</t>
  </si>
  <si>
    <t>KÖPRÜBAŞI TR-39 45-86-M00039_45-86-M00039_61348570</t>
  </si>
  <si>
    <t>28.06.2022 19:13:24</t>
  </si>
  <si>
    <t>28.06.2022 20:26:11</t>
  </si>
  <si>
    <t>DM-12/TR-1 45-72-L00062_TR-2/18 L011_66452633</t>
  </si>
  <si>
    <t>28.06.2022 07:22:01</t>
  </si>
  <si>
    <t>28.06.2022 07:44:44</t>
  </si>
  <si>
    <t>SÜZBEYLİ TR-1 35-28-M00421_DIREK TIPI TRAFO HUCRESI H01_2108315</t>
  </si>
  <si>
    <t>28.06.2022 15:04:58</t>
  </si>
  <si>
    <t>28.06.2022 19:11:14</t>
  </si>
  <si>
    <t>ÇUKURALTI M-37 35-25-M00078_948424143_948424143</t>
  </si>
  <si>
    <t>28.06.2022 22:59:56</t>
  </si>
  <si>
    <t>29.06.2022 00:08:38</t>
  </si>
  <si>
    <t>TR-96 35-16-L00096_953346778_953346778</t>
  </si>
  <si>
    <t>28.06.2022 08:40:05</t>
  </si>
  <si>
    <t>28.06.2022 09:14:26</t>
  </si>
  <si>
    <t>EBSO TM 35-09-A00001_BALATCIK M16_2314254</t>
  </si>
  <si>
    <t>28.06.2022 12:59:03</t>
  </si>
  <si>
    <t>28.06.2022 13:07:23</t>
  </si>
  <si>
    <t>BERGAMA İM-1 35-16-A00001_ŞEHİR-4 L16_2091608</t>
  </si>
  <si>
    <t>28.06.2022 13:36:07</t>
  </si>
  <si>
    <t>28.06.2022 13:56:00</t>
  </si>
  <si>
    <t>KAVAKLIDERE  KÖK 45-73-M00140_KAVAKLIDERE TR-2 M01_66675705</t>
  </si>
  <si>
    <t>28.06.2022 09:26:20</t>
  </si>
  <si>
    <t>28.06.2022 17:05:30</t>
  </si>
  <si>
    <t>TR-1/8 45-83-M00008_45-83-M00008_2356906</t>
  </si>
  <si>
    <t>28.06.2022 12:26:35</t>
  </si>
  <si>
    <t>28.06.2022 13:16:10</t>
  </si>
  <si>
    <t>L-512 REİSDERE 35-18-L00512_35-18-L00512_49092035</t>
  </si>
  <si>
    <t>28.06.2022 01:35:49</t>
  </si>
  <si>
    <t>28.06.2022 02:09:48</t>
  </si>
  <si>
    <t>28.06.2022 06:05:11</t>
  </si>
  <si>
    <t>28.06.2022 06:16:31</t>
  </si>
  <si>
    <t>M-2911(YATIRIM REZERVE) 35-01-M02911_B_56394167_56394167</t>
  </si>
  <si>
    <t>28.06.2022 09:02:01</t>
  </si>
  <si>
    <t>28.06.2022 17:43:57</t>
  </si>
  <si>
    <t>L-254 35-18-L00254_95001385615_95001385615</t>
  </si>
  <si>
    <t>28.06.2022 21:44:18</t>
  </si>
  <si>
    <t>28.06.2022 22:57:10</t>
  </si>
  <si>
    <t>YOLÜSTÜ TR-4 35-15-L00916_ H_79886394</t>
  </si>
  <si>
    <t>28.06.2022 13:10:26</t>
  </si>
  <si>
    <t>28.06.2022 19:03:25</t>
  </si>
  <si>
    <t>YENİFOÇA TR-48 35-23-M00048_DIREK TIPI TRAFO HUCRESI H01_2094881</t>
  </si>
  <si>
    <t>28.06.2022 12:01:26</t>
  </si>
  <si>
    <t>28.06.2022 12:48:53</t>
  </si>
  <si>
    <t>K-4027 35-01-K04027_911725591_911725591</t>
  </si>
  <si>
    <t>28.06.2022 12:34:10</t>
  </si>
  <si>
    <t>28.06.2022 16:14:52</t>
  </si>
  <si>
    <t>AHMETBEYLER DM 35-16-M00154_PAŞAKÖY (ARAPLIOVASI) GES DM M03_82985721</t>
  </si>
  <si>
    <t>28.06.2022 17:50:39</t>
  </si>
  <si>
    <t>28.06.2022 17:53:00</t>
  </si>
  <si>
    <t>TURAN KÖYÜ TR-1 35-20-L00070_35-20-L00070_49168578</t>
  </si>
  <si>
    <t>28.06.2022 17:57:24</t>
  </si>
  <si>
    <t>28.06.2022 18:30:20</t>
  </si>
  <si>
    <t>DM12/TR03 45-73-M00096__72372853_72372853</t>
  </si>
  <si>
    <t>28.06.2022 19:24:58</t>
  </si>
  <si>
    <t>28.06.2022 20:29:26</t>
  </si>
  <si>
    <t>ÇERKEZ MAHMUDİYE KÖYÜ TR-1 45-71-M01095_A_56404527_56404527</t>
  </si>
  <si>
    <t>28.06.2022 06:36:26</t>
  </si>
  <si>
    <t>28.06.2022 09:08:24</t>
  </si>
  <si>
    <t>YENİFOÇA TR-45 35-23-M00045_D_56365096_56365096</t>
  </si>
  <si>
    <t>28.06.2022 15:31:36</t>
  </si>
  <si>
    <t>28.06.2022 18:25:01</t>
  </si>
  <si>
    <t>İZSU İSKELE ARITMA ÖZEL TR 35-19-L00262Ö_ L01_2320820</t>
  </si>
  <si>
    <t>28.06.2022 09:55:14</t>
  </si>
  <si>
    <t>28.06.2022 12:21:48</t>
  </si>
  <si>
    <t>K-1229 35-01-K01229_35-01-K01229_2355499</t>
  </si>
  <si>
    <t>28.06.2022 11:10:07</t>
  </si>
  <si>
    <t>28.06.2022 13:27:10</t>
  </si>
  <si>
    <t>K-4591 35-10-K04591_K-1923 K02_47741576</t>
  </si>
  <si>
    <t>28.06.2022 09:37:03</t>
  </si>
  <si>
    <t>28.06.2022 18:17:13</t>
  </si>
  <si>
    <t>TR-1/39 45-72-M00039_45-72-M00039_2355480</t>
  </si>
  <si>
    <t>28.06.2022 19:10:40</t>
  </si>
  <si>
    <t>28.06.2022 20:30:47</t>
  </si>
  <si>
    <t>TR-8 35-15-L00008_35-15-L00008_67551200</t>
  </si>
  <si>
    <t>28.06.2022 09:30:00</t>
  </si>
  <si>
    <t>28.06.2022 17:35:00</t>
  </si>
  <si>
    <t>İĞDECİK KÖK 45-71-M00077_SULAMALAR M05_72234162</t>
  </si>
  <si>
    <t>28.06.2022 16:17:25</t>
  </si>
  <si>
    <t>28.06.2022 19:44:15</t>
  </si>
  <si>
    <t>28.06.2022 07:47:07</t>
  </si>
  <si>
    <t>28.06.2022 08:27:12</t>
  </si>
  <si>
    <t>KINIK İM 35-24-A00001_SOMA M01_2310183</t>
  </si>
  <si>
    <t>28.06.2022 10:39:18</t>
  </si>
  <si>
    <t>28.06.2022 13:18:37</t>
  </si>
  <si>
    <t>BEYDERE KÖK 45-71-M00128_ESKİ YENİKÖY M09_50217229</t>
  </si>
  <si>
    <t>28.06.2022 20:23:28</t>
  </si>
  <si>
    <t>28.06.2022 21:43:43</t>
  </si>
  <si>
    <t>TR-7 TARIMSAL SULAMA 45-80-M01507_45-80-M01507_2376635</t>
  </si>
  <si>
    <t>28.06.2022 08:26:13</t>
  </si>
  <si>
    <t>28.06.2022 10:21:27</t>
  </si>
  <si>
    <t>DOMBAYLI TR-1 45-78-M01111_45-78-M01111_2377321</t>
  </si>
  <si>
    <t>28.06.2022 10:13:21</t>
  </si>
  <si>
    <t>28.06.2022 17:39:21</t>
  </si>
  <si>
    <t>K-997 35-07-K00997_913655917_913655917</t>
  </si>
  <si>
    <t>28.06.2022 04:13:00</t>
  </si>
  <si>
    <t>28.06.2022 07:19:14</t>
  </si>
  <si>
    <t>K-165 35-03-K00165_910227493_910227493</t>
  </si>
  <si>
    <t>28.06.2022 17:28:36</t>
  </si>
  <si>
    <t>28.06.2022 19:40:39</t>
  </si>
  <si>
    <t>SART TR-6 45-78-M00178_TR-21 M02_2327160</t>
  </si>
  <si>
    <t>30.06.2022 09:30:39</t>
  </si>
  <si>
    <t>30.06.2022 17:05:36</t>
  </si>
  <si>
    <t>DM-2/TR-12 45-83-M00696_955177745_955177745</t>
  </si>
  <si>
    <t>30.06.2022 01:29:35</t>
  </si>
  <si>
    <t>30.06.2022 03:08:43</t>
  </si>
  <si>
    <t>30.06.2022 21:44:42</t>
  </si>
  <si>
    <t>30.06.2022 22:36:18</t>
  </si>
  <si>
    <t>ZEYTİNALAN TR-110 35-19-M00110_5855566_56377036_56377036</t>
  </si>
  <si>
    <t>30.06.2022 07:25:29</t>
  </si>
  <si>
    <t>30.06.2022 09:10:34</t>
  </si>
  <si>
    <t>M-392 35-03-M00392_910494949_910494949</t>
  </si>
  <si>
    <t>30.06.2022 08:48:04</t>
  </si>
  <si>
    <t>30.06.2022 11:16:27</t>
  </si>
  <si>
    <t>YENİ LİMAN TR-2 35-21-L00051_953357498_953357498</t>
  </si>
  <si>
    <t>30.06.2022 21:22:50</t>
  </si>
  <si>
    <t>30.06.2022 23:14:29</t>
  </si>
  <si>
    <t>ATAKÖY TR-4 35-22-M00193_955270079_955270079</t>
  </si>
  <si>
    <t>30.06.2022 20:06:35</t>
  </si>
  <si>
    <t>30.06.2022 21:32:23</t>
  </si>
  <si>
    <t>HİCABİ GÜNDÜZ GRB 35-30-M00368_35-30-M00368_2371557</t>
  </si>
  <si>
    <t>30.06.2022 23:46:23</t>
  </si>
  <si>
    <t>01.07.2022 01:25:36</t>
  </si>
  <si>
    <t>GÜLBAHÇE TR-1 45-71-M00184_BAĞYOLU TR-1 M03_72255579</t>
  </si>
  <si>
    <t>30.06.2022 06:39:22</t>
  </si>
  <si>
    <t>30.06.2022 07:09:37</t>
  </si>
  <si>
    <t>TR-150 35-15-M00150_35-15-M00150_66882162</t>
  </si>
  <si>
    <t>30.06.2022 12:20:25</t>
  </si>
  <si>
    <t>30.06.2022 12:34:59</t>
  </si>
  <si>
    <t>30.06.2022 09:09:38</t>
  </si>
  <si>
    <t>30.06.2022 16:49:26</t>
  </si>
  <si>
    <t>KARABURUN TR-9 35-21-L00027_953368417_953368417</t>
  </si>
  <si>
    <t>30.06.2022 18:49:29</t>
  </si>
  <si>
    <t>30.06.2022 20:31:53</t>
  </si>
  <si>
    <t>KAVAKLIDERE TR-12 45-73-M00145_TR-11 GİRİŞ M03_2093013</t>
  </si>
  <si>
    <t>30.06.2022 09:00:44</t>
  </si>
  <si>
    <t>30.06.2022 17:39:35</t>
  </si>
  <si>
    <t>DERE MAH. TR-1 45-76-M00156_A_56386284_56386284</t>
  </si>
  <si>
    <t>30.06.2022 17:11:42</t>
  </si>
  <si>
    <t>30.06.2022 21:00:58</t>
  </si>
  <si>
    <t>DEMİRCİLİ TR-2 35-19-M00212_7198159_56378040_56378040</t>
  </si>
  <si>
    <t>30.06.2022 08:40:45</t>
  </si>
  <si>
    <t>30.06.2022 10:17:29</t>
  </si>
  <si>
    <t>M-3048(YATIRIM REZERVE) 35-04-M03048_C_56370507_56370507</t>
  </si>
  <si>
    <t>30.06.2022 10:04:10</t>
  </si>
  <si>
    <t>30.06.2022 19:20:36</t>
  </si>
  <si>
    <t>K-4200 35-02-K04200_35-02-K04200_2372291</t>
  </si>
  <si>
    <t>30.06.2022 16:02:17</t>
  </si>
  <si>
    <t>30.06.2022 18:20:38</t>
  </si>
  <si>
    <t>SOMA DM-1 45-82-M00050_TR-41 M06_60207296</t>
  </si>
  <si>
    <t>30.06.2022 13:01:41</t>
  </si>
  <si>
    <t>30.06.2022 13:23:01</t>
  </si>
  <si>
    <t>L-10 KARADAĞ DM 35-18-L00010_L-105 L02_72054835</t>
  </si>
  <si>
    <t>30.06.2022 06:23:28</t>
  </si>
  <si>
    <t>30.06.2022 07:41:54</t>
  </si>
  <si>
    <t>ARIKBAŞI TOPRAK SU KOOP TR-2 35-20-L00216_955211197_955211197</t>
  </si>
  <si>
    <t>30.06.2022 15:22:37</t>
  </si>
  <si>
    <t>30.06.2022 19:04:34</t>
  </si>
  <si>
    <t>30.06.2022 07:15:31</t>
  </si>
  <si>
    <t>30.06.2022 09:34:38</t>
  </si>
  <si>
    <t>ÇARIKKARALAR TR-1 45-73-M01075_A_56404488_56404488</t>
  </si>
  <si>
    <t>30.06.2022 14:45:08</t>
  </si>
  <si>
    <t>30.06.2022 17:56:45</t>
  </si>
  <si>
    <t>SANCAKLI BOZKÖY TR-7 45-71-M00529_A_56392401_56392401</t>
  </si>
  <si>
    <t>30.06.2022 18:50:39</t>
  </si>
  <si>
    <t>30.06.2022 22:14:14</t>
  </si>
  <si>
    <t>PAYAMLI M-2 35-25-M00177_95001243746_95001243746</t>
  </si>
  <si>
    <t>30.06.2022 10:52:50</t>
  </si>
  <si>
    <t>30.06.2022 15:35:52</t>
  </si>
  <si>
    <t>ALAŞEHİR TR-79 45-73-M00079_A_56404994_56404994</t>
  </si>
  <si>
    <t>30.06.2022 21:41:00</t>
  </si>
  <si>
    <t>30.06.2022 22:57:42</t>
  </si>
  <si>
    <t>ESKİOBA KÖK 35-29-L00037_AYAKLIKIRI L07_2324400</t>
  </si>
  <si>
    <t>30.06.2022 09:47:36</t>
  </si>
  <si>
    <t>30.06.2022 17:02:55</t>
  </si>
  <si>
    <t>K-1904 35-10-K01904_35-10-K01904_47797617</t>
  </si>
  <si>
    <t>30.06.2022 20:05:13</t>
  </si>
  <si>
    <t>30.06.2022 22:01:08</t>
  </si>
  <si>
    <t>KÜÇÜKAVULCUK DM 35-15-L00727_KÜÇÜKAVLUCUK SULAMA KOOP. L06_72098465</t>
  </si>
  <si>
    <t>30.06.2022 06:47:43</t>
  </si>
  <si>
    <t>30.06.2022 07:13:32</t>
  </si>
  <si>
    <t>M-1460 35-09-M01460_95002397248_95002397248</t>
  </si>
  <si>
    <t>30.06.2022 14:54:31</t>
  </si>
  <si>
    <t>30.06.2022 17:41:33</t>
  </si>
  <si>
    <t>TR-23 35-31-L00023_A_56399071_56399071</t>
  </si>
  <si>
    <t>30.06.2022 03:14:04</t>
  </si>
  <si>
    <t>30.06.2022 04:10:27</t>
  </si>
  <si>
    <t>K-1879 35-09-K01879_D g5b_5861957</t>
  </si>
  <si>
    <t>30.06.2022 19:40:52</t>
  </si>
  <si>
    <t>30.06.2022 20:25:15</t>
  </si>
  <si>
    <t>L-332 SERKANKENT 35-18-L00332_962592023_962592023</t>
  </si>
  <si>
    <t>30.06.2022 13:11:32</t>
  </si>
  <si>
    <t>30.06.2022 18:07:57</t>
  </si>
  <si>
    <t>KAZIM ÖZTÜRK SULAMA GRUBU 35-29-M00337_A_56360486_56360486</t>
  </si>
  <si>
    <t>30.06.2022 10:06:52</t>
  </si>
  <si>
    <t>30.06.2022 12:09:09</t>
  </si>
  <si>
    <t>K-4698 35-01-K04698_911093404_911093404</t>
  </si>
  <si>
    <t>30.06.2022 20:56:57</t>
  </si>
  <si>
    <t>30.06.2022 22:24:27</t>
  </si>
  <si>
    <t>K-920 35-01-K00920_F_60984660_60984660</t>
  </si>
  <si>
    <t>30.06.2022 19:23:31</t>
  </si>
  <si>
    <t>30.06.2022 20:06:13</t>
  </si>
  <si>
    <t>30.06.2022 07:41:00</t>
  </si>
  <si>
    <t>30.06.2022 10:23:02</t>
  </si>
  <si>
    <t>DM-21/19 (BATI SK) 45-71-M00468_953193252_953193252</t>
  </si>
  <si>
    <t>30.06.2022 17:33:33</t>
  </si>
  <si>
    <t>30.06.2022 18:25:55</t>
  </si>
  <si>
    <t>MASKİ TOKİ-2 45-71-M00660_45-71-M00660_72082109</t>
  </si>
  <si>
    <t>30.06.2022 14:27:51</t>
  </si>
  <si>
    <t>30.06.2022 16:35:53</t>
  </si>
  <si>
    <t>YAYILGAN TR-1 35-16-M00253_47441907_56399712_56399712</t>
  </si>
  <si>
    <t>30.06.2022 16:43:19</t>
  </si>
  <si>
    <t>30.06.2022 19:54:05</t>
  </si>
  <si>
    <t>M-2948 35-01-M02948_35-01-M02948_75482640</t>
  </si>
  <si>
    <t>30.06.2022 09:05:07</t>
  </si>
  <si>
    <t>30.06.2022 13:44:28</t>
  </si>
  <si>
    <t>AĞAÇ İŞLERİ TR-9 35-22-M00109_6744529 TR9_5769654</t>
  </si>
  <si>
    <t>30.06.2022 12:23:20</t>
  </si>
  <si>
    <t>30.06.2022 12:54:48</t>
  </si>
  <si>
    <t>SUBATAN TR-6 35-15-L00341_950408591_950408591</t>
  </si>
  <si>
    <t>30.06.2022 16:05:09</t>
  </si>
  <si>
    <t>30.06.2022 19:22:08</t>
  </si>
  <si>
    <t>K-4000 35-04-K04000_99140373_99140373</t>
  </si>
  <si>
    <t>30.06.2022 11:02:08</t>
  </si>
  <si>
    <t>30.06.2022 14:33:11</t>
  </si>
  <si>
    <t>KARAPINAR İM 45-78-A00002_ERDELEK M02_66243739</t>
  </si>
  <si>
    <t>30.06.2022 09:02:04</t>
  </si>
  <si>
    <t>30.06.2022 10:40:39</t>
  </si>
  <si>
    <t>M-1045 35-02-M01045_35-02-M01045_2369003</t>
  </si>
  <si>
    <t>30.06.2022 11:40:40</t>
  </si>
  <si>
    <t>30.06.2022 12:49:22</t>
  </si>
  <si>
    <t>K-2311 35-03-K02311_C C1_5779502</t>
  </si>
  <si>
    <t>30.06.2022 13:46:05</t>
  </si>
  <si>
    <t>30.06.2022 16:45:25</t>
  </si>
  <si>
    <t>IŞIKLAR TR-511 TARIMSAL SULAMA 45-73-M00511_45-73-M00511_44984821</t>
  </si>
  <si>
    <t>30.06.2022 08:25:14</t>
  </si>
  <si>
    <t>30.06.2022 12:35:17</t>
  </si>
  <si>
    <t>K-3232 35-04-K03232_A_56362843_56362843</t>
  </si>
  <si>
    <t>30.06.2022 09:15:10</t>
  </si>
  <si>
    <t>30.06.2022 16:24:02</t>
  </si>
  <si>
    <t>K-1400 35-01-K01400_912422813_912422813</t>
  </si>
  <si>
    <t>30.06.2022 06:55:49</t>
  </si>
  <si>
    <t>30.06.2022 08:11:32</t>
  </si>
  <si>
    <t>SOMA KÖYLER DM-2 45-82-M00125_KÖYLER 34.5 M08_2035836</t>
  </si>
  <si>
    <t>30.06.2022 22:17:14</t>
  </si>
  <si>
    <t>01.07.2022 00:16:40</t>
  </si>
  <si>
    <t>ÇAKIRCA ALİ TR-1 45-73-M00557_945648936_945648936</t>
  </si>
  <si>
    <t>30.06.2022 15:29:26</t>
  </si>
  <si>
    <t>30.06.2022 17:13:23</t>
  </si>
  <si>
    <t>M-2909 35-02-M02909_910062354_910062354</t>
  </si>
  <si>
    <t>30.06.2022 16:09:05</t>
  </si>
  <si>
    <t>30.06.2022 19:29:30</t>
  </si>
  <si>
    <t>ÇOBANLAR SUBATAN TR-2 35-15-L00357_C_56369351_56369351</t>
  </si>
  <si>
    <t>30.06.2022 17:22:20</t>
  </si>
  <si>
    <t>30.06.2022 20:17:41</t>
  </si>
  <si>
    <t>TR-1/83 KAPTANOĞLU DM 45-83-M00083_TR-1/111 (BETOYA) ÇIKIŞ M09_61292041</t>
  </si>
  <si>
    <t>30.06.2022 07:50:36</t>
  </si>
  <si>
    <t>30.06.2022 09:46:49</t>
  </si>
  <si>
    <t>K-4163 35-02-K04163_DIREK TIPI TRAFO HUCRESI H01_2050334</t>
  </si>
  <si>
    <t>30.06.2022 08:51:13</t>
  </si>
  <si>
    <t>30.06.2022 11:15:14</t>
  </si>
  <si>
    <t>DURMUŞ MAHALLESİ TR-1 45-78-M00253_49237075_56389577_56389577</t>
  </si>
  <si>
    <t>30.06.2022 11:34:13</t>
  </si>
  <si>
    <t>30.06.2022 12:52:53</t>
  </si>
  <si>
    <t>M-2911 35-01-M02911_911700403_911700403</t>
  </si>
  <si>
    <t>30.06.2022 12:30:20</t>
  </si>
  <si>
    <t>30.06.2022 14:30:53</t>
  </si>
  <si>
    <t>AVDAN TR-5 KÖK 45-82-M00130_CENKYERİ M02_72194308</t>
  </si>
  <si>
    <t>30.06.2022 19:45:25</t>
  </si>
  <si>
    <t>30.06.2022 22:02:05</t>
  </si>
  <si>
    <t>ASARLIK TR-15 35-28-M00187_953369714_953369714</t>
  </si>
  <si>
    <t>30.06.2022 13:41:11</t>
  </si>
  <si>
    <t>30.06.2022 14:27:31</t>
  </si>
  <si>
    <t>30.06.2022 09:48:47</t>
  </si>
  <si>
    <t>30.06.2022 10:10:32</t>
  </si>
  <si>
    <t>DEMİRTAŞ TR-2 35-30-M00151_DIREK TIPI TRAFO HUCRESI H01_2039247</t>
  </si>
  <si>
    <t>30.06.2022 06:38:48</t>
  </si>
  <si>
    <t>30.06.2022 08:40:58</t>
  </si>
  <si>
    <t>L-294 35-18-L00294_11849427 A1_5960171</t>
  </si>
  <si>
    <t>30.06.2022 18:26:46</t>
  </si>
  <si>
    <t>30.06.2022 20:56:36</t>
  </si>
  <si>
    <t>YAKAKÖY KÖK 45-75-M00067_KAYACIK KÖK M01_2092153</t>
  </si>
  <si>
    <t>30.06.2022 11:24:57</t>
  </si>
  <si>
    <t>30.06.2022 11:26:04</t>
  </si>
  <si>
    <t>TR-299 35-19-L00355_956673289_956673289</t>
  </si>
  <si>
    <t>30.06.2022 11:55:13</t>
  </si>
  <si>
    <t>30.06.2022 12:15:46</t>
  </si>
  <si>
    <t>ÇUKURKÖY TR-1 35-28-M00212_A_56375371_56375371</t>
  </si>
  <si>
    <t>30.06.2022 12:55:50</t>
  </si>
  <si>
    <t>30.06.2022 13:42:40</t>
  </si>
  <si>
    <t>30.06.2022 08:37:12</t>
  </si>
  <si>
    <t>30.06.2022 12:44:01</t>
  </si>
  <si>
    <t>ÜÇPINAR DM 45-71-M00183_PELİTALAN M03_72249125</t>
  </si>
  <si>
    <t>30.06.2022 05:55:24</t>
  </si>
  <si>
    <t>30.06.2022 06:17:10</t>
  </si>
  <si>
    <t>M-13 HIDIRLIK 35-14-M00013_956639753_956639753</t>
  </si>
  <si>
    <t>30.06.2022 17:10:10</t>
  </si>
  <si>
    <t>30.06.2022 18:52:30</t>
  </si>
  <si>
    <t>M-2561 35-02-M02561_35-02-M02561_75311804</t>
  </si>
  <si>
    <t>30.06.2022 10:23:03</t>
  </si>
  <si>
    <t>30.06.2022 12:39:41</t>
  </si>
  <si>
    <t>M-2909 35-02-M02909_913782471_913782471</t>
  </si>
  <si>
    <t>30.06.2022 20:39:48</t>
  </si>
  <si>
    <t>30.06.2022 21:34:43</t>
  </si>
  <si>
    <t>L-224 SİBAM EVLERİ 35-18-L00224_950458670_950458670</t>
  </si>
  <si>
    <t>30.06.2022 08:55:23</t>
  </si>
  <si>
    <t>30.06.2022 12:34:07</t>
  </si>
  <si>
    <t>K-4903 35-01-K04903_K-273 K01_61474472</t>
  </si>
  <si>
    <t>30.06.2022 13:59:14</t>
  </si>
  <si>
    <t>30.06.2022 17:11:27</t>
  </si>
  <si>
    <t>DUMANLAR KÖK 45-81-M00044_HatBaşıAyırıcı_73215675 M03_73215675</t>
  </si>
  <si>
    <t>01.06.2022 17:07:18</t>
  </si>
  <si>
    <t>01.06.2022 19:56:25</t>
  </si>
  <si>
    <t>YENİOBA KÖK 35-29-M00125_ÇIRPI M07_72191064</t>
  </si>
  <si>
    <t>01.06.2022 10:41:23</t>
  </si>
  <si>
    <t>01.06.2022 17:44:34</t>
  </si>
  <si>
    <t>ARSLANLAR TM 35-26-A00004_KÖYLER-1 L42_2305571</t>
  </si>
  <si>
    <t>01.06.2022 16:56:56</t>
  </si>
  <si>
    <t>01.06.2022 17:01:22</t>
  </si>
  <si>
    <t>DERBENT İM-DM 45-83-A00004_MANİSA-2 M12_2331771</t>
  </si>
  <si>
    <t>01.06.2022 09:19:42</t>
  </si>
  <si>
    <t>01.06.2022 11:04:23</t>
  </si>
  <si>
    <t>01.06.2022 08:44:58</t>
  </si>
  <si>
    <t>01.06.2022 09:31:15</t>
  </si>
  <si>
    <t>K-2877 35-02-K02877_35-02-K02877_2354278</t>
  </si>
  <si>
    <t>01.06.2022 22:29:48</t>
  </si>
  <si>
    <t>01.06.2022 23:04:00</t>
  </si>
  <si>
    <t>K-811 35-01-K00811_911264245_911264245</t>
  </si>
  <si>
    <t>01.06.2022 10:07:52</t>
  </si>
  <si>
    <t>01.06.2022 12:01:30</t>
  </si>
  <si>
    <t>POYRAZ KÖK 45-78-M00651_49210171_56391577_56391577</t>
  </si>
  <si>
    <t>01.06.2022 20:47:39</t>
  </si>
  <si>
    <t>01.06.2022 22:31:55</t>
  </si>
  <si>
    <t>TEPECİK KÖYÜ TR-2 45-71-M01287_953218910_953218910</t>
  </si>
  <si>
    <t>01.06.2022 17:10:34</t>
  </si>
  <si>
    <t>01.06.2022 20:25:00</t>
  </si>
  <si>
    <t>GÜZELKÖY KÖK 45-71-M00123_HAŞİM AKCURA ENH M03_50218077</t>
  </si>
  <si>
    <t>01.06.2022 19:29:27</t>
  </si>
  <si>
    <t>01.06.2022 22:15:53</t>
  </si>
  <si>
    <t>SELENDİ TR-2 45-81-M00002_945634620_945634620</t>
  </si>
  <si>
    <t>01.06.2022 11:22:00</t>
  </si>
  <si>
    <t>01.06.2022 14:06:53</t>
  </si>
  <si>
    <t>K-4631 35-02-K04631_35-02-K04631_2358832</t>
  </si>
  <si>
    <t>01.06.2022 01:18:00</t>
  </si>
  <si>
    <t>01.06.2022 02:34:22</t>
  </si>
  <si>
    <t>YENİFOÇA TR-45 35-23-M00045_YENİFOÇA TR-52 M01_2334878</t>
  </si>
  <si>
    <t>01.06.2022 05:38:11</t>
  </si>
  <si>
    <t>01.06.2022 06:29:16</t>
  </si>
  <si>
    <t>K-4705 35-03-K04705_955027516_955027516</t>
  </si>
  <si>
    <t>01.06.2022 15:24:23</t>
  </si>
  <si>
    <t>01.06.2022 16:14:39</t>
  </si>
  <si>
    <t>TR-1/3 45-72-M00003_DAĞITIM TRAFOSU TR-1/3 M04_2329081</t>
  </si>
  <si>
    <t>01.06.2022 10:08:18</t>
  </si>
  <si>
    <t>01.06.2022 10:48:02</t>
  </si>
  <si>
    <t>ALANLAR TR-1 35-24-M00065_A_56372396_56372396</t>
  </si>
  <si>
    <t>01.06.2022 13:56:48</t>
  </si>
  <si>
    <t>01.06.2022 15:43:57</t>
  </si>
  <si>
    <t>ÇAPAK KÖK 35-26-M00435_DAĞKIZILCA-2 ÇIKIŞ M05_66033222</t>
  </si>
  <si>
    <t>01.06.2022 11:34:09</t>
  </si>
  <si>
    <t>01.06.2022 11:35:05</t>
  </si>
  <si>
    <t>GÜMÜLDÜR M-21 35-25-M00021_35-25-M00021_72086678</t>
  </si>
  <si>
    <t>01.06.2022 11:09:53</t>
  </si>
  <si>
    <t>01.06.2022 15:13:18</t>
  </si>
  <si>
    <t>KULALAR TR-1 45-74-M00208_DIREK TIPI TRAFO HUCRESI H01_2108116</t>
  </si>
  <si>
    <t>01.06.2022 17:53:16</t>
  </si>
  <si>
    <t>01.06.2022 19:23:29</t>
  </si>
  <si>
    <t>DERBENT İM-DM 45-83-A00004_MANİSA-2 M12_2097148</t>
  </si>
  <si>
    <t>01.06.2022 20:16:57</t>
  </si>
  <si>
    <t>01.06.2022 20:58:29</t>
  </si>
  <si>
    <t>HANIMO TR-1 45-74-M00101_B_56406383_56406383</t>
  </si>
  <si>
    <t>01.06.2022 12:47:58</t>
  </si>
  <si>
    <t>01.06.2022 13:39:38</t>
  </si>
  <si>
    <t>TR-44 (DM-6/21) 35-17-M00044_35-17-M00044_66459819</t>
  </si>
  <si>
    <t>01.06.2022 09:10:32</t>
  </si>
  <si>
    <t>01.06.2022 16:39:22</t>
  </si>
  <si>
    <t>01.06.2022 16:52:15</t>
  </si>
  <si>
    <t>01.06.2022 16:54:54</t>
  </si>
  <si>
    <t>M-2954 35-01-M02954_911972615_911972615</t>
  </si>
  <si>
    <t>01.06.2022 20:49:55</t>
  </si>
  <si>
    <t>02.06.2022 00:08:18</t>
  </si>
  <si>
    <t>K-200 35-04-K00200_K-4168 K01_2050352</t>
  </si>
  <si>
    <t>01.06.2022 08:58:37</t>
  </si>
  <si>
    <t>01.06.2022 18:01:51</t>
  </si>
  <si>
    <t>M-956 35-02-M00956_99866702_99866702</t>
  </si>
  <si>
    <t>01.06.2022 10:18:35</t>
  </si>
  <si>
    <t>01.06.2022 12:34:20</t>
  </si>
  <si>
    <t>TR-3 35-13-L00003__72538714_72538714</t>
  </si>
  <si>
    <t>01.06.2022 18:24:52</t>
  </si>
  <si>
    <t>01.06.2022 19:03:27</t>
  </si>
  <si>
    <t>K-4333 35-07-K04333_A A1B_5852618</t>
  </si>
  <si>
    <t>01.06.2022 12:07:22</t>
  </si>
  <si>
    <t>01.06.2022 12:45:18</t>
  </si>
  <si>
    <t>POYRAZDAMLARI TR-3 45-78-M00574_45-78-M00574_66076336</t>
  </si>
  <si>
    <t>01.06.2022 00:05:12</t>
  </si>
  <si>
    <t>01.06.2022 00:59:32</t>
  </si>
  <si>
    <t>KONURCA TR-1 45-77-M00108_ H_61324657</t>
  </si>
  <si>
    <t>01.06.2022 08:02:00</t>
  </si>
  <si>
    <t>01.06.2022 10:55:45</t>
  </si>
  <si>
    <t>COŞKUN EROĞLU VE ARK.ÖZEL 35-22-M00344Ö_DIREK TIPI TRAFO HUCRESI H01_2125497</t>
  </si>
  <si>
    <t>01.06.2022 11:32:52</t>
  </si>
  <si>
    <t>01.06.2022 13:01:09</t>
  </si>
  <si>
    <t>YENİ FOÇA TR-13 35-23-M00013_YENİFOÇA TR-16 M03_2335216</t>
  </si>
  <si>
    <t>01.06.2022 16:29:28</t>
  </si>
  <si>
    <t>01.06.2022 16:42:00</t>
  </si>
  <si>
    <t>DM-7/TR-5 35-22-M00076__65645795_65645795</t>
  </si>
  <si>
    <t>01.06.2022 15:21:51</t>
  </si>
  <si>
    <t>01.06.2022 15:46:02</t>
  </si>
  <si>
    <t>DOĞANCI TR-1 35-31-L00334_47797488_56352253_56352253</t>
  </si>
  <si>
    <t>01.06.2022 18:51:41</t>
  </si>
  <si>
    <t>01.06.2022 22:11:11</t>
  </si>
  <si>
    <t>M-13 GERMİYAN 35-18-M00184_954667605_954667605</t>
  </si>
  <si>
    <t>01.06.2022 09:47:26</t>
  </si>
  <si>
    <t>01.06.2022 12:46:59</t>
  </si>
  <si>
    <t>M-2331 35-01-M02331_912026602_912026602</t>
  </si>
  <si>
    <t>01.06.2022 18:05:44</t>
  </si>
  <si>
    <t>01.06.2022 19:21:35</t>
  </si>
  <si>
    <t>DM-25/37-A 45-71-M02282_953215436_953215436</t>
  </si>
  <si>
    <t>01.06.2022 14:38:59</t>
  </si>
  <si>
    <t>01.06.2022 18:55:57</t>
  </si>
  <si>
    <t>KÖYLÜCE TR-2 45-74-M00312_B_65508887_65508887</t>
  </si>
  <si>
    <t>01.06.2022 19:54:16</t>
  </si>
  <si>
    <t>01.06.2022 21:23:49</t>
  </si>
  <si>
    <t>_A_56399147_56399147</t>
  </si>
  <si>
    <t>01.06.2022 19:09:13</t>
  </si>
  <si>
    <t>01.06.2022 23:39:58</t>
  </si>
  <si>
    <t>GÜVERCİNLİK ZABITAĞA TR-1 45-77-L00338_45-77-L00338_2366733</t>
  </si>
  <si>
    <t>01.06.2022 18:10:15</t>
  </si>
  <si>
    <t>01.06.2022 19:15:57</t>
  </si>
  <si>
    <t>İZZETTİN KÖK 45-83-M00132_SİNİRLİ M02_2327937</t>
  </si>
  <si>
    <t>01.06.2022 16:06:23</t>
  </si>
  <si>
    <t>01.06.2022 16:42:42</t>
  </si>
  <si>
    <t>TR-86 35-17-M00086_950302507_950302507</t>
  </si>
  <si>
    <t>01.06.2022 19:39:43</t>
  </si>
  <si>
    <t>01.06.2022 20:17:11</t>
  </si>
  <si>
    <t>OĞLANANASI TR-14 35-22-M00686_961081109_961081109</t>
  </si>
  <si>
    <t>01.06.2022 13:34:02</t>
  </si>
  <si>
    <t>01.06.2022 17:08:32</t>
  </si>
  <si>
    <t>EKİZLER TR-1 35-16-M00094_A_56400034_56400034</t>
  </si>
  <si>
    <t>01.06.2022 21:08:42</t>
  </si>
  <si>
    <t>01.06.2022 22:40:40</t>
  </si>
  <si>
    <t>M-1929 GEÇİT 35-03-M01929_HatBaşıAyırıcı_53132264 M02_53132264</t>
  </si>
  <si>
    <t>01.06.2022 11:45:02</t>
  </si>
  <si>
    <t>01.06.2022 14:52:34</t>
  </si>
  <si>
    <t>01.06.2022 12:14:39</t>
  </si>
  <si>
    <t>01.06.2022 12:15:45</t>
  </si>
  <si>
    <t>TR-87 MENTEŞ KAVŞAĞI 35-19-L00087_5848562_56394183_56394183</t>
  </si>
  <si>
    <t>01.06.2022 23:10:26</t>
  </si>
  <si>
    <t>02.06.2022 01:04:18</t>
  </si>
  <si>
    <t>M-58 35-17-M00058_35-17-M00058_79438292</t>
  </si>
  <si>
    <t>01.06.2022 09:41:00</t>
  </si>
  <si>
    <t>01.06.2022 16:46:44</t>
  </si>
  <si>
    <t>TR-104 ZEYTİNALANI 35-19-L00104_956672384_956672384</t>
  </si>
  <si>
    <t>01.06.2022 09:52:03</t>
  </si>
  <si>
    <t>01.06.2022 11:53:22</t>
  </si>
  <si>
    <t>M-975 35-03-M00975_A_56358567_56358567</t>
  </si>
  <si>
    <t>01.06.2022 13:05:09</t>
  </si>
  <si>
    <t>01.06.2022 13:51:01</t>
  </si>
  <si>
    <t>01.06.2022 19:07:58</t>
  </si>
  <si>
    <t>01.06.2022 19:56:21</t>
  </si>
  <si>
    <t>DAĞKIZILCA TR-6 35-26-M01466_B_82987084_82987084</t>
  </si>
  <si>
    <t>01.06.2022 17:37:10</t>
  </si>
  <si>
    <t>01.06.2022 18:19:15</t>
  </si>
  <si>
    <t>M-2737 35-02-M02737_912582812_912582812</t>
  </si>
  <si>
    <t>01.06.2022 10:50:31</t>
  </si>
  <si>
    <t>01.06.2022 11:35:38</t>
  </si>
  <si>
    <t>SOMA A SANTRALİ İM/DM 45-82-A00001_KIRKAĞAÇ L15_2324961</t>
  </si>
  <si>
    <t>01.06.2022 06:42:49</t>
  </si>
  <si>
    <t>01.06.2022 07:30:55</t>
  </si>
  <si>
    <t>ÇANDARLI DM-TR-20 35-30-M00020_ŞEHİR-2 M02_72352922</t>
  </si>
  <si>
    <t>01.06.2022 16:37:25</t>
  </si>
  <si>
    <t>01.06.2022 17:21:07</t>
  </si>
  <si>
    <t>TR-43 45-77-L00043_945493499_945493499</t>
  </si>
  <si>
    <t>01.06.2022 17:45:12</t>
  </si>
  <si>
    <t>01.06.2022 19:30:49</t>
  </si>
  <si>
    <t>ALAÇATI TM 35-18-A00005_URLA-1 M09_2311010</t>
  </si>
  <si>
    <t>01.06.2022 18:30:43</t>
  </si>
  <si>
    <t>01.06.2022 19:46:39</t>
  </si>
  <si>
    <t>K-4537 35-07-K04537_99401375_99401375</t>
  </si>
  <si>
    <t>01.06.2022 11:46:27</t>
  </si>
  <si>
    <t>01.06.2022 14:29:42</t>
  </si>
  <si>
    <t>HACIÖMERLİ KARAKUYULAR TR 35-17-M00444_35-17-M00444_2362951</t>
  </si>
  <si>
    <t>01.06.2022 13:40:29</t>
  </si>
  <si>
    <t>01.06.2022 14:39:26</t>
  </si>
  <si>
    <t>BADEMLİ TR-1 DM 35-15-L01010_KETENDERESİ (HACI MUSA) L11_67544258</t>
  </si>
  <si>
    <t>01.06.2022 09:36:23</t>
  </si>
  <si>
    <t>01.06.2022 18:28:34</t>
  </si>
  <si>
    <t>M-2538 35-02-M02538_F_56363124_56363124</t>
  </si>
  <si>
    <t>01.06.2022 12:11:04</t>
  </si>
  <si>
    <t>01.06.2022 13:09:23</t>
  </si>
  <si>
    <t>DM-13/20 (HAFSA SULTAN CAMİİ YANI) 45-71-M00334_45-71-M00334_72049545</t>
  </si>
  <si>
    <t>01.06.2022 19:39:35</t>
  </si>
  <si>
    <t>01.06.2022 21:19:40</t>
  </si>
  <si>
    <t>L-228 ILICA GARAJ 35-18-L00228_950440671_950440671</t>
  </si>
  <si>
    <t>01.06.2022 10:21:34</t>
  </si>
  <si>
    <t>01.06.2022 11:46:00</t>
  </si>
  <si>
    <t>KULA TM 45-77-A00002_SELENDİ M24_2334807</t>
  </si>
  <si>
    <t>01.06.2022 17:03:00</t>
  </si>
  <si>
    <t>BÜYÜKBELEN KÖK 45-80-M00066_BELEN ŞEHİR-2 M05_72191840</t>
  </si>
  <si>
    <t>01.06.2022 09:03:15</t>
  </si>
  <si>
    <t>01.06.2022 17:13:33</t>
  </si>
  <si>
    <t>YEŞİLYAYLA TR-12 AHATLAR 45-77-M00134_954914923_954914923</t>
  </si>
  <si>
    <t>01.06.2022 20:08:56</t>
  </si>
  <si>
    <t>01.06.2022 22:49:59</t>
  </si>
  <si>
    <t>ÇUKURALTI M-18 35-25-M00066_955026191_955026191</t>
  </si>
  <si>
    <t>01.06.2022 09:12:46</t>
  </si>
  <si>
    <t>01.06.2022 12:09:04</t>
  </si>
  <si>
    <t>BALLICA TR-1 45-72-L00547_45-72-L00547_66549897</t>
  </si>
  <si>
    <t>01.06.2022 11:40:53</t>
  </si>
  <si>
    <t>01.06.2022 13:42:03</t>
  </si>
  <si>
    <t>TR-2/15 45-83-L00015_955143134_955143134</t>
  </si>
  <si>
    <t>01.06.2022 16:04:18</t>
  </si>
  <si>
    <t>01.06.2022 16:51:25</t>
  </si>
  <si>
    <t>MORSAN TM 45-71-A00002_MURADİYE M13_2312167</t>
  </si>
  <si>
    <t>01.06.2022 15:33:59</t>
  </si>
  <si>
    <t>01.06.2022 15:46:44</t>
  </si>
  <si>
    <t>GRUPKENT TR-2 35-30-M00204_95001283710_95001283710</t>
  </si>
  <si>
    <t>01.06.2022 12:17:43</t>
  </si>
  <si>
    <t>01.06.2022 15:52:53</t>
  </si>
  <si>
    <t>DM06/TR25 45-73-M00076_ÜZÜM İŞLETMESİ M05_66684380</t>
  </si>
  <si>
    <t>01.06.2022 09:17:45</t>
  </si>
  <si>
    <t>01.06.2022 12:17:32</t>
  </si>
  <si>
    <t>ABDÜL ÖZTÜRK TEDAŞ 35-26-L00055_95000489711_95000489711</t>
  </si>
  <si>
    <t>01.06.2022 17:35:58</t>
  </si>
  <si>
    <t>01.06.2022 19:12:15</t>
  </si>
  <si>
    <t>BİRGİ DM 35-15-L01013_KEMER L06_67562405</t>
  </si>
  <si>
    <t>01.06.2022 23:07:05</t>
  </si>
  <si>
    <t>01.06.2022 23:19:36</t>
  </si>
  <si>
    <t>YEĞENOBA TR-2 45-72-M00214_B_56407508_56407508</t>
  </si>
  <si>
    <t>01.06.2022 09:56:12</t>
  </si>
  <si>
    <t>01.06.2022 11:11:22</t>
  </si>
  <si>
    <t>01.06.2022 11:38:00</t>
  </si>
  <si>
    <t>01.06.2022 12:28:58</t>
  </si>
  <si>
    <t>KULA İM 45-77-A00001_KONURCA M01_2049499</t>
  </si>
  <si>
    <t>01.06.2022 06:18:28</t>
  </si>
  <si>
    <t>01.06.2022 06:47:46</t>
  </si>
  <si>
    <t>K-816 35-04-K00816_35-04-K00816_2356856</t>
  </si>
  <si>
    <t>01.06.2022 10:56:11</t>
  </si>
  <si>
    <t>01.06.2022 11:24:59</t>
  </si>
  <si>
    <t>AKILLAR DAĞDİBİ TR-1 45-81-M00104_45-81-M00104_2375762</t>
  </si>
  <si>
    <t>01.06.2022 16:19:15</t>
  </si>
  <si>
    <t>01.06.2022 20:50:58</t>
  </si>
  <si>
    <t>L-291 35-18-L00291_6980785_56370172_56370172</t>
  </si>
  <si>
    <t>01.06.2022 10:26:35</t>
  </si>
  <si>
    <t>01.06.2022 15:00:00</t>
  </si>
  <si>
    <t>TR-1/36 45-72-M00036_B_56393620_56393620</t>
  </si>
  <si>
    <t>01.06.2022 09:04:29</t>
  </si>
  <si>
    <t>01.06.2022 12:43:47</t>
  </si>
  <si>
    <t>CABBAR DM 45-73-M00100_DSİ ÇIKIŞ M03_2057597</t>
  </si>
  <si>
    <t>01.06.2022 19:28:45</t>
  </si>
  <si>
    <t>01.06.2022 19:34:47</t>
  </si>
  <si>
    <t>ÇANŞA KÖK 45-81-M00047_45-81-M00047_2355362</t>
  </si>
  <si>
    <t>01.06.2022 11:17:15</t>
  </si>
  <si>
    <t>01.06.2022 13:14:17</t>
  </si>
  <si>
    <t>K-4001 35-01-K04001_95000020060_95000020060</t>
  </si>
  <si>
    <t>01.06.2022 17:14:07</t>
  </si>
  <si>
    <t>01.06.2022 19:07:20</t>
  </si>
  <si>
    <t>K-3102 35-04-K03102_99468933_99468933</t>
  </si>
  <si>
    <t>01.06.2022 21:15:17</t>
  </si>
  <si>
    <t>01.06.2022 21:57:22</t>
  </si>
  <si>
    <t>K-2932 35-07-K02932_A_56377953_56377953</t>
  </si>
  <si>
    <t>01.06.2022 10:06:34</t>
  </si>
  <si>
    <t>01.06.2022 10:49:30</t>
  </si>
  <si>
    <t>TR-170 35-26-M01191_956616009_956616009</t>
  </si>
  <si>
    <t>01.06.2022 11:51:39</t>
  </si>
  <si>
    <t>01.06.2022 12:50:17</t>
  </si>
  <si>
    <t>HACIBAŞTANLAR TR-1 45-85-L00193_945467879_945467879</t>
  </si>
  <si>
    <t>01.06.2022 10:38:58</t>
  </si>
  <si>
    <t>01.06.2022 11:58:12</t>
  </si>
  <si>
    <t>MURADİYE TR-5 (ESKİ MEZARLIK YANI) 45-71-M00204_COCA COLA M02_2091441</t>
  </si>
  <si>
    <t>01.06.2022 17:12:59</t>
  </si>
  <si>
    <t>01.06.2022 18:51:31</t>
  </si>
  <si>
    <t>K-4326 35-04-K04326_98997474_98997474</t>
  </si>
  <si>
    <t>01.06.2022 13:11:03</t>
  </si>
  <si>
    <t>01.06.2022 14:29:01</t>
  </si>
  <si>
    <t>AHMETLİ İM 45-84-A00001_GÖKKAYA L16_2067187</t>
  </si>
  <si>
    <t>01.06.2022 17:46:32</t>
  </si>
  <si>
    <t>01.06.2022 19:28:18</t>
  </si>
  <si>
    <t>MURADİYE DM-5/6 KÖK 45-71-M00245_KENT BETON M08_72097653</t>
  </si>
  <si>
    <t>01.06.2022 11:45:48</t>
  </si>
  <si>
    <t>01.06.2022 11:53:15</t>
  </si>
  <si>
    <t>01.06.2022 15:14:59</t>
  </si>
  <si>
    <t>01.06.2022 16:43:30</t>
  </si>
  <si>
    <t>K-869 35-04-K00869_99548809_99548809</t>
  </si>
  <si>
    <t>01.06.2022 20:44:25</t>
  </si>
  <si>
    <t>02.06.2022 00:21:05</t>
  </si>
  <si>
    <t>YENİ LİMAN TR-2 35-21-L00051_953357558_953357558</t>
  </si>
  <si>
    <t>01.06.2022 11:53:53</t>
  </si>
  <si>
    <t>01.06.2022 15:10:44</t>
  </si>
  <si>
    <t>TR-43 35-26-M00043_956620523_956620523</t>
  </si>
  <si>
    <t>01.06.2022 17:24:27</t>
  </si>
  <si>
    <t>01.06.2022 17:58:17</t>
  </si>
  <si>
    <t>HACIHALİLLER TR-1 KÖK 45-71-M00066_43141094_56393388_56393388</t>
  </si>
  <si>
    <t>01.06.2022 07:40:12</t>
  </si>
  <si>
    <t>01.06.2022 10:24:38</t>
  </si>
  <si>
    <t>MUSTAFA YILMAZ SULAMA GRUBU 35-29-M00226_950346867_950346867</t>
  </si>
  <si>
    <t>01.06.2022 19:56:19</t>
  </si>
  <si>
    <t>01.06.2022 21:02:47</t>
  </si>
  <si>
    <t>K-1017 35-02-K01017_A_56368234_56368234</t>
  </si>
  <si>
    <t>01.06.2022 18:13:44</t>
  </si>
  <si>
    <t>01.06.2022 19:41:13</t>
  </si>
  <si>
    <t>AHMETBEYLİ M-5 35-22-M00243_955256285_955256285</t>
  </si>
  <si>
    <t>01.06.2022 08:41:10</t>
  </si>
  <si>
    <t>01.06.2022 13:32:29</t>
  </si>
  <si>
    <t>TÜRKELLİ DM (TR-4) 35-28-M00368_TÜRKELLİ ÇIKIŞ M04_56298987</t>
  </si>
  <si>
    <t>01.06.2022 18:16:25</t>
  </si>
  <si>
    <t>01.06.2022 19:21:08</t>
  </si>
  <si>
    <t>GÖLCÜK DM 35-15-L01153_SUBATAN L04_67177075</t>
  </si>
  <si>
    <t>01.06.2022 14:53:46</t>
  </si>
  <si>
    <t>01.06.2022 18:53:33</t>
  </si>
  <si>
    <t>DM-2/38 ÜÇPINARLAR 35-26-M00849_956627418_956627418</t>
  </si>
  <si>
    <t>01.06.2022 13:50:03</t>
  </si>
  <si>
    <t>01.06.2022 14:52:00</t>
  </si>
  <si>
    <t>DM-3/22 (SULTANPARK) 45-71-M00110_C dm3/22c1b_45179524</t>
  </si>
  <si>
    <t>01.06.2022 09:53:54</t>
  </si>
  <si>
    <t>01.06.2022 12:39:15</t>
  </si>
  <si>
    <t>ISMET ERTEN SULAMA GRUBU 35-29-M00206_A_56361312_56361312</t>
  </si>
  <si>
    <t>01.06.2022 13:43:06</t>
  </si>
  <si>
    <t>01.06.2022 15:15:35</t>
  </si>
  <si>
    <t>ÇATALOLUK DM 45-74-M00227_AYVAALAN M03_2115039</t>
  </si>
  <si>
    <t>01.06.2022 16:49:26</t>
  </si>
  <si>
    <t>01.06.2022 16:52:39</t>
  </si>
  <si>
    <t>MURADİYE TR-5 (ESKİ MEZARLIK YANI) 45-71-M00204_A A3_5966186</t>
  </si>
  <si>
    <t>01.06.2022 23:22:25</t>
  </si>
  <si>
    <t>02.06.2022 03:06:52</t>
  </si>
  <si>
    <t>K-2371 35-10-K02371_TRAFO K04_47767578</t>
  </si>
  <si>
    <t>01.06.2022 09:50:42</t>
  </si>
  <si>
    <t>01.06.2022 19:55:00</t>
  </si>
  <si>
    <t>AKGEDİK KÖK-3 45-71-M00164_GÜRLE M04_55994699</t>
  </si>
  <si>
    <t>01.06.2022 14:06:41</t>
  </si>
  <si>
    <t>01.06.2022 17:23:39</t>
  </si>
  <si>
    <t>K-4339 35-01-K04339_910674576_910674576</t>
  </si>
  <si>
    <t>01.06.2022 09:19:46</t>
  </si>
  <si>
    <t>01.06.2022 13:11:06</t>
  </si>
  <si>
    <t>01.06.2022 20:45:33</t>
  </si>
  <si>
    <t>01.06.2022 21:30:33</t>
  </si>
  <si>
    <t>01.06.2022 22:25:16</t>
  </si>
  <si>
    <t>01.06.2022 22:27:15</t>
  </si>
  <si>
    <t>TR-29 45-78-L00029__72373540_72373540</t>
  </si>
  <si>
    <t>01.06.2022 17:54:39</t>
  </si>
  <si>
    <t>01.06.2022 21:26:59</t>
  </si>
  <si>
    <t>L-426 ESKİ GARAJ 35-18-L00426_950447837_950447837</t>
  </si>
  <si>
    <t>01.06.2022 14:34:50</t>
  </si>
  <si>
    <t>01.06.2022 17:46:43</t>
  </si>
  <si>
    <t>ALAŞEHİR TR-4 45-73-M00004_45-73-M00004_2352251</t>
  </si>
  <si>
    <t>01.06.2022 21:02:20</t>
  </si>
  <si>
    <t>01.06.2022 22:38:39</t>
  </si>
  <si>
    <t>BAĞYURDU TR-4 (DM-2/3) 35-27-L00233_913565524_913565524</t>
  </si>
  <si>
    <t>01.06.2022 11:52:19</t>
  </si>
  <si>
    <t>01.06.2022 14:06:37</t>
  </si>
  <si>
    <t>M-639 OLDURUK KÖK 35-03-M00639_M-1929 M04_42868457</t>
  </si>
  <si>
    <t>01.06.2022 13:34:35</t>
  </si>
  <si>
    <t>01.06.2022 14:34:23</t>
  </si>
  <si>
    <t>K-3814 35-02-K03814_E_65502348_65502348</t>
  </si>
  <si>
    <t>01.06.2022 19:31:20</t>
  </si>
  <si>
    <t>02.06.2022 01:01:24</t>
  </si>
  <si>
    <t>YAZIBAŞI TOKİ TR-1 35-26-M00767_DAĞITIM TRAFO YAZIBAŞI TOKİ TR-1 M03_65957564</t>
  </si>
  <si>
    <t>01.06.2022 05:21:28</t>
  </si>
  <si>
    <t>01.06.2022 06:23:27</t>
  </si>
  <si>
    <t>DURASILLI TR-7 45-78-M01118_YENİKENT M04_2328935</t>
  </si>
  <si>
    <t>01.06.2022 14:30:07</t>
  </si>
  <si>
    <t>01.06.2022 15:06:56</t>
  </si>
  <si>
    <t>AKÇAPINAR KÖK 45-83-L00131_AKÇAPINAR L06_72176518</t>
  </si>
  <si>
    <t>01.06.2022 09:17:51</t>
  </si>
  <si>
    <t>01.06.2022 17:20:38</t>
  </si>
  <si>
    <t>DM-16/20 45-71-M02397_953200179_953200179</t>
  </si>
  <si>
    <t>01.06.2022 11:54:09</t>
  </si>
  <si>
    <t>01.06.2022 15:36:00</t>
  </si>
  <si>
    <t>KIZILOBA TR-1 35-20-L00257_955205159_955205159</t>
  </si>
  <si>
    <t>01.06.2022 14:28:07</t>
  </si>
  <si>
    <t>01.06.2022 20:16:34</t>
  </si>
  <si>
    <t>ÇALTIDERE KÖK 35-17-M00231_ÖLÇÜ M02_66291233</t>
  </si>
  <si>
    <t>01.06.2022 10:51:35</t>
  </si>
  <si>
    <t>01.06.2022 11:22:34</t>
  </si>
  <si>
    <t>K-1683 35-01-K01683_K-162 K01_2047845</t>
  </si>
  <si>
    <t>01.06.2022 16:35:16</t>
  </si>
  <si>
    <t>01.06.2022 16:53:29</t>
  </si>
  <si>
    <t>GÖRDES TR-27 45-75-M00042_GÖRDES TR-28 M01_61363690</t>
  </si>
  <si>
    <t>01.06.2022 13:46:20</t>
  </si>
  <si>
    <t>01.06.2022 14:58:00</t>
  </si>
  <si>
    <t>K-4325 35-04-K04325_915034735_915034735</t>
  </si>
  <si>
    <t>01.06.2022 18:48:10</t>
  </si>
  <si>
    <t>01.06.2022 20:13:36</t>
  </si>
  <si>
    <t>SIĞIRTMAÇLI TR-2 45-79-M00094_C_56385507_56385507</t>
  </si>
  <si>
    <t>01.06.2022 09:06:01</t>
  </si>
  <si>
    <t>01.06.2022 10:46:58</t>
  </si>
  <si>
    <t>KARABEL KÖK(VİŞNELİ KÖK) 35-26-M01207_KARABEL RES M06_66051330</t>
  </si>
  <si>
    <t>01.06.2022 05:32:31</t>
  </si>
  <si>
    <t>01.06.2022 07:00:13</t>
  </si>
  <si>
    <t>DELEMENLER BAHÇEARASI TR-1 45-73-M00670_B_56397493_56397493</t>
  </si>
  <si>
    <t>01.06.2022 13:21:12</t>
  </si>
  <si>
    <t>01.06.2022 16:01:00</t>
  </si>
  <si>
    <t>YUKARIBEY SULAMA TR-2 35-16-M00167_47478887_65511997_65511997</t>
  </si>
  <si>
    <t>01.06.2022 09:31:10</t>
  </si>
  <si>
    <t>01.06.2022 11:13:24</t>
  </si>
  <si>
    <t>TR-1/43 45-83-M00043_955159968_955159968</t>
  </si>
  <si>
    <t>01.06.2022 16:46:26</t>
  </si>
  <si>
    <t>01.06.2022 18:30:16</t>
  </si>
  <si>
    <t>GÜLBAHÇE TR-10 35-19-L00249_35-19-L00249_2350458</t>
  </si>
  <si>
    <t>01.06.2022 09:12:16</t>
  </si>
  <si>
    <t>01.06.2022 18:51:00</t>
  </si>
  <si>
    <t>ÇAPAKLI KÖK 45-78-M01161_ÇAPAKLI MERKEZ M03_78225838</t>
  </si>
  <si>
    <t>01.06.2022 20:52:31</t>
  </si>
  <si>
    <t>01.06.2022 23:36:05</t>
  </si>
  <si>
    <t>TR-15 35-31-L00015_B_79912862_79912862</t>
  </si>
  <si>
    <t>01.06.2022 18:16:33</t>
  </si>
  <si>
    <t>01.06.2022 19:11:49</t>
  </si>
  <si>
    <t>BALKAYASI TR-1 45-73-M00883_45-73-M00883_2355871</t>
  </si>
  <si>
    <t>01.06.2022 19:35:47</t>
  </si>
  <si>
    <t>01.06.2022 22:37:50</t>
  </si>
  <si>
    <t>K-1405 35-01-K01405_911147575_911147575</t>
  </si>
  <si>
    <t>01.06.2022 08:11:24</t>
  </si>
  <si>
    <t>M-2954 35-01-M02954_911830128_911830128</t>
  </si>
  <si>
    <t>01.06.2022 15:26:40</t>
  </si>
  <si>
    <t>01.06.2022 18:22:47</t>
  </si>
  <si>
    <t>M-1297 35-02-M01297_915182925_915182925</t>
  </si>
  <si>
    <t>01.06.2022 16:05:16</t>
  </si>
  <si>
    <t>01.06.2022 17:41:28</t>
  </si>
  <si>
    <t>TR-59 35-17-M00059_G G02_5765510</t>
  </si>
  <si>
    <t>01.06.2022 10:42:41</t>
  </si>
  <si>
    <t>01.06.2022 14:59:24</t>
  </si>
  <si>
    <t>_C_56395529_56395529</t>
  </si>
  <si>
    <t>01.06.2022 09:02:31</t>
  </si>
  <si>
    <t>01.06.2022 17:07:17</t>
  </si>
  <si>
    <t>K-1634 35-01-K01634_911126725_911126725</t>
  </si>
  <si>
    <t>01.06.2022 11:26:15</t>
  </si>
  <si>
    <t>01.06.2022 13:42:50</t>
  </si>
  <si>
    <t>ÖDEMİŞ İM 35-15-A00001_LİBERO L03_83647584</t>
  </si>
  <si>
    <t>01.06.2022 09:15:16</t>
  </si>
  <si>
    <t>01.06.2022 17:20:09</t>
  </si>
  <si>
    <t>İCİKLER TR-3 45-74-M00253_945583212_945583212</t>
  </si>
  <si>
    <t>01.06.2022 17:51:54</t>
  </si>
  <si>
    <t>01.06.2022 20:29:00</t>
  </si>
  <si>
    <t>MURADİYE DM-5/6 KÖK 45-71-M00245_DM-5/6-C M04_72097658</t>
  </si>
  <si>
    <t>01.06.2022 11:45:54</t>
  </si>
  <si>
    <t>01.06.2022 11:51:37</t>
  </si>
  <si>
    <t>M-1544 35-01-M01544_910933680_910933680</t>
  </si>
  <si>
    <t>01.06.2022 20:11:25</t>
  </si>
  <si>
    <t>01.06.2022 21:43:54</t>
  </si>
  <si>
    <t>L-295 35-18-L00295_DIREK TIPI TRAFO HUCRESI H01_2099652</t>
  </si>
  <si>
    <t>01.06.2022 12:52:24</t>
  </si>
  <si>
    <t>01.06.2022 15:49:44</t>
  </si>
  <si>
    <t>SOMA A SANTRALİ İM/DM 45-82-A00001_HatBaşıAyırıcı_53136611 M08_53136611</t>
  </si>
  <si>
    <t>01.06.2022 08:40:47</t>
  </si>
  <si>
    <t>01.06.2022 09:35:46</t>
  </si>
  <si>
    <t>MENEMEN TR-79 35-28-M00679_953374637_953374637</t>
  </si>
  <si>
    <t>01.06.2022 06:56:50</t>
  </si>
  <si>
    <t>01.06.2022 09:24:09</t>
  </si>
  <si>
    <t>ÇAPAKLI TR-1 45-78-M00445_49250532_56402337_56402337</t>
  </si>
  <si>
    <t>01.06.2022 18:35:10</t>
  </si>
  <si>
    <t>01.06.2022 18:42:40</t>
  </si>
  <si>
    <t>ÇAPAKLI TR-3 45-78-M00447_49250725_56407955_56407955</t>
  </si>
  <si>
    <t>01.06.2022 19:15:13</t>
  </si>
  <si>
    <t>02.06.2022 00:05:49</t>
  </si>
  <si>
    <t>DM-16/21 45-71-M00587_953200358_953200358</t>
  </si>
  <si>
    <t>01.06.2022 19:06:39</t>
  </si>
  <si>
    <t>01.06.2022 21:55:28</t>
  </si>
  <si>
    <t>DM-13/04(CEMİYET KARŞISI) 45-71-M00057_953215500_953215500</t>
  </si>
  <si>
    <t>01.06.2022 19:38:06</t>
  </si>
  <si>
    <t>01.06.2022 21:00:25</t>
  </si>
  <si>
    <t>L-226 ARITMA 35-18-L00226_950463983_950463983</t>
  </si>
  <si>
    <t>01.06.2022 13:45:07</t>
  </si>
  <si>
    <t>01.06.2022 17:23:19</t>
  </si>
  <si>
    <t>AŞAĞICUMA DM 35-16-M00103_HatBaşıAyırıcı_53139680 M01_53139680</t>
  </si>
  <si>
    <t>01.06.2022 11:56:58</t>
  </si>
  <si>
    <t>01.06.2022 17:36:03</t>
  </si>
  <si>
    <t>K-811 35-01-K00811_B_56357496_56357496</t>
  </si>
  <si>
    <t>01.06.2022 11:23:38</t>
  </si>
  <si>
    <t>01.06.2022 12:06:40</t>
  </si>
  <si>
    <t>DEMİRKÖPRÜ TM 45-78-A00005_HatBaşıAyırıcı_53139462 M05_53139462</t>
  </si>
  <si>
    <t>01.06.2022 08:22:58</t>
  </si>
  <si>
    <t>01.06.2022 13:23:33</t>
  </si>
  <si>
    <t>ÇAMURHAMAMI TR-2 45-78-L00272_45-78-L00272_2357381</t>
  </si>
  <si>
    <t>01.06.2022 16:41:49</t>
  </si>
  <si>
    <t>01.06.2022 16:56:40</t>
  </si>
  <si>
    <t>KÖPRÜBAŞI TR-28 (OKUL YANI) 45-86-M00028__72374593_72374593</t>
  </si>
  <si>
    <t>01.06.2022 17:08:09</t>
  </si>
  <si>
    <t>01.06.2022 18:53:46</t>
  </si>
  <si>
    <t>POYRAZ KÖK 45-78-M00651_POYRAZ MERKEZ-BOZAĞAÇ M03_2307304</t>
  </si>
  <si>
    <t>01.06.2022 09:03:41</t>
  </si>
  <si>
    <t>01.06.2022 17:45:33</t>
  </si>
  <si>
    <t>DM-13/21-A 45-71-M02374_966713795_966713795</t>
  </si>
  <si>
    <t>01.06.2022 15:33:26</t>
  </si>
  <si>
    <t>01.06.2022 17:18:33</t>
  </si>
  <si>
    <t>K-821 35-03-K00821_910914165_910914165</t>
  </si>
  <si>
    <t>01.06.2022 16:48:32</t>
  </si>
  <si>
    <t>01.06.2022 19:19:56</t>
  </si>
  <si>
    <t>TR-1/43 45-83-M00043_ÖZEL M01_2330143</t>
  </si>
  <si>
    <t>01.06.2022 13:55:45</t>
  </si>
  <si>
    <t>01.06.2022 15:09:34</t>
  </si>
  <si>
    <t>K-4147 35-01-K04147_911246834_911246834</t>
  </si>
  <si>
    <t>01.06.2022 11:32:01</t>
  </si>
  <si>
    <t>01.06.2022 12:23:39</t>
  </si>
  <si>
    <t>HASKÖY TR-2 45-72-L00251_956490756_956490756</t>
  </si>
  <si>
    <t>01.06.2022 20:29:06</t>
  </si>
  <si>
    <t>01.06.2022 22:52:48</t>
  </si>
  <si>
    <t>BÖRTLÜCE TR-1 45-77-M00115_B_56403519_56403519</t>
  </si>
  <si>
    <t>AG Pano Faz Sigorta Atığı</t>
  </si>
  <si>
    <t>01.06.2022 17:44:30</t>
  </si>
  <si>
    <t>01.06.2022 21:24:32</t>
  </si>
  <si>
    <t>HACIBEKTAŞLI TR-2 45-78-M00693_45-78-M00693_2360280</t>
  </si>
  <si>
    <t>01.06.2022 09:08:39</t>
  </si>
  <si>
    <t>01.06.2022 17:20:54</t>
  </si>
  <si>
    <t>K-3187 35-01-K03187_912076039_912076039</t>
  </si>
  <si>
    <t>01.06.2022 23:27:30</t>
  </si>
  <si>
    <t>02.06.2022 01:47:13</t>
  </si>
  <si>
    <t>K-2370 35-01-K02370_C C1_5856666</t>
  </si>
  <si>
    <t>01.06.2022 18:31:17</t>
  </si>
  <si>
    <t>01.06.2022 20:46:18</t>
  </si>
  <si>
    <t>DENİZGİREN TR-3 35-21-L00206_A_56355091_56355091</t>
  </si>
  <si>
    <t>01.06.2022 10:22:57</t>
  </si>
  <si>
    <t>01.06.2022 12:34:24</t>
  </si>
  <si>
    <t>01.06.2022 15:01:45</t>
  </si>
  <si>
    <t>01.06.2022 16:38:18</t>
  </si>
  <si>
    <t>KİPA DM 35-26-M00283_LA ŞARAP İDOL ÇIKIŞI M06_66064755</t>
  </si>
  <si>
    <t>01.06.2022 10:24:58</t>
  </si>
  <si>
    <t>01.06.2022 11:22:25</t>
  </si>
  <si>
    <t>K-3187 35-01-K03187_911412519_911412519</t>
  </si>
  <si>
    <t>01.06.2022 21:10:15</t>
  </si>
  <si>
    <t>01.06.2022 22:23:57</t>
  </si>
  <si>
    <t>HARMANDALI KÖK 45-71-M00061_NURİ SORMAN M11_72231091</t>
  </si>
  <si>
    <t>01.06.2022 11:13:32</t>
  </si>
  <si>
    <t>01.06.2022 15:35:42</t>
  </si>
  <si>
    <t>SELENDİ DM 45-81-M00001_SELENDİ M13_2079211</t>
  </si>
  <si>
    <t>01.06.2022 17:03:05</t>
  </si>
  <si>
    <t>01.06.2022 17:07:48</t>
  </si>
  <si>
    <t>KARABURUN TR-8 35-21-L00015_95000598504_95000598504</t>
  </si>
  <si>
    <t>01.06.2022 21:04:39</t>
  </si>
  <si>
    <t>02.06.2022 00:04:17</t>
  </si>
  <si>
    <t>SARNIÇ İM 35-08-A00005_SARNIÇ-9 K09_2308975</t>
  </si>
  <si>
    <t>01.06.2022 23:18:45</t>
  </si>
  <si>
    <t>02.06.2022 01:06:32</t>
  </si>
  <si>
    <t>ÇATALOLUK DM 45-74-M00227_GÜVELİ M05_2115043</t>
  </si>
  <si>
    <t>K-3015 35-07-K03015_913135816_913135816</t>
  </si>
  <si>
    <t>01.06.2022 10:01:21</t>
  </si>
  <si>
    <t>01.06.2022 10:53:18</t>
  </si>
  <si>
    <t>M-1 35-02-M00001_99662241_99662241</t>
  </si>
  <si>
    <t>01.06.2022 17:34:53</t>
  </si>
  <si>
    <t>01.06.2022 19:51:09</t>
  </si>
  <si>
    <t>MURADİYE DM-5/9 KÖK 45-71-M00673_DM-9/2 M03_72117073</t>
  </si>
  <si>
    <t>01.06.2022 19:46:02</t>
  </si>
  <si>
    <t>01.06.2022 22:48:08</t>
  </si>
  <si>
    <t>K-843 35-03-K00843_910676097_910676097</t>
  </si>
  <si>
    <t>01.06.2022 13:59:53</t>
  </si>
  <si>
    <t>01.06.2022 15:56:44</t>
  </si>
  <si>
    <t>L-292 35-18-L00292_B_56370487_56370487</t>
  </si>
  <si>
    <t>01.06.2022 12:48:07</t>
  </si>
  <si>
    <t>01.06.2022 14:03:25</t>
  </si>
  <si>
    <t>ATAKÖY TR-3 35-22-M00192_DIREK TIPI TRAFO HUCRESI H01_2126882</t>
  </si>
  <si>
    <t>01.06.2022 09:10:34</t>
  </si>
  <si>
    <t>01.06.2022 10:43:10</t>
  </si>
  <si>
    <t>ALAŞEHİR TM 45-73-A00001_IŞIKLAR M18_2312683</t>
  </si>
  <si>
    <t>01.06.2022 16:20:45</t>
  </si>
  <si>
    <t>01.06.2022 16:24:45</t>
  </si>
  <si>
    <t>L-290 35-18-L00290_DAĞITIM TRAFO L-290 L01_72106156</t>
  </si>
  <si>
    <t>01.06.2022 08:49:36</t>
  </si>
  <si>
    <t>01.06.2022 18:08:45</t>
  </si>
  <si>
    <t>TR-24 45-78-L00024_49380579_56387458_56387458</t>
  </si>
  <si>
    <t>01.06.2022 17:49:51</t>
  </si>
  <si>
    <t>01.06.2022 19:17:28</t>
  </si>
  <si>
    <t>MORDOĞAN TR-41 35-21-L00164_C_56379221_56379221</t>
  </si>
  <si>
    <t>AG Direk Kırılması</t>
  </si>
  <si>
    <t>01.06.2022 19:57:14</t>
  </si>
  <si>
    <t>02.06.2022 01:25:37</t>
  </si>
  <si>
    <t>KURUCUOVA TR-2 35-15-L00253_35-15-L00253_2365159</t>
  </si>
  <si>
    <t>01.06.2022 07:48:07</t>
  </si>
  <si>
    <t>01.06.2022 09:06:19</t>
  </si>
  <si>
    <t>TR-83 35-30-L00083_955293204_955293204</t>
  </si>
  <si>
    <t>01.06.2022 13:14:52</t>
  </si>
  <si>
    <t>01.06.2022 20:01:30</t>
  </si>
  <si>
    <t>AYDOĞDU TR-2 35-31-L00086_956594777_956594777</t>
  </si>
  <si>
    <t>01.06.2022 09:13:50</t>
  </si>
  <si>
    <t>01.06.2022 10:48:47</t>
  </si>
  <si>
    <t>K-4341 35-01-K04341_K-486 K01_65824569</t>
  </si>
  <si>
    <t>01.06.2022 11:59:24</t>
  </si>
  <si>
    <t>01.06.2022 12:48:05</t>
  </si>
  <si>
    <t>DEMİRTAŞ KÖK 35-30-M00149_HatBaşıAyırıcı_66094615 M02_66094615</t>
  </si>
  <si>
    <t>01.06.2022 14:13:50</t>
  </si>
  <si>
    <t>01.06.2022 18:54:59</t>
  </si>
  <si>
    <t>DM-14/13 45-71-M00562_953208762_953208762</t>
  </si>
  <si>
    <t>01.06.2022 14:22:21</t>
  </si>
  <si>
    <t>01.06.2022 18:20:29</t>
  </si>
  <si>
    <t>TEKKEDERE TARIMSAL SULAMA TR 35-16-M00179_DIREK TIPI TRAFO HUCRESI H01_2040984</t>
  </si>
  <si>
    <t>01.06.2022 14:16:10</t>
  </si>
  <si>
    <t>01.06.2022 17:13:14</t>
  </si>
  <si>
    <t>ÇAPAKLI KÖK 45-78-M01161_HatBaşıAyırıcı_53140251 M04_53140251</t>
  </si>
  <si>
    <t>01.06.2022 17:46:05</t>
  </si>
  <si>
    <t>01.06.2022 21:06:21</t>
  </si>
  <si>
    <t>L-284 İMAMOĞLU TRAFO 35-18-L00284_950459412_950459412</t>
  </si>
  <si>
    <t>01.06.2022 00:15:05</t>
  </si>
  <si>
    <t>01.06.2022 00:53:10</t>
  </si>
  <si>
    <t>DİKİLİ İM 35-30-A00001_ŞEHİR-3 M19_72357034</t>
  </si>
  <si>
    <t>01.06.2022 05:01:39</t>
  </si>
  <si>
    <t>01.06.2022 06:32:01</t>
  </si>
  <si>
    <t>TR-1/20B 45-72-M00104_95001306167_95001306167</t>
  </si>
  <si>
    <t>01.06.2022 10:51:17</t>
  </si>
  <si>
    <t>01.06.2022 14:38:13</t>
  </si>
  <si>
    <t>ÜZÜMLÜ TR-185 TARIMSAL SULAMA 45-73-M00656_45-73-M00656_2346735</t>
  </si>
  <si>
    <t>01.06.2022 19:48:07</t>
  </si>
  <si>
    <t>01.06.2022 21:22:39</t>
  </si>
  <si>
    <t>MURADİYE TR-5 (ESKİ MEZARLIK YANI) 45-71-M00204_BELEDİYE M10_2091429</t>
  </si>
  <si>
    <t>01.06.2022 12:27:38</t>
  </si>
  <si>
    <t>01.06.2022 13:50:18</t>
  </si>
  <si>
    <t>KOZAKLI TR-1 45-86-M00093_DIREK TIPI TRAFO HUCRESI H01_2082499</t>
  </si>
  <si>
    <t>01.06.2022 18:49:23</t>
  </si>
  <si>
    <t>01.06.2022 19:26:40</t>
  </si>
  <si>
    <t>M-907 35-03-M00907_912812124_912812124</t>
  </si>
  <si>
    <t>01.06.2022 15:18:35</t>
  </si>
  <si>
    <t>01.06.2022 18:14:08</t>
  </si>
  <si>
    <t>ÖRENLİ TR-2 35-16-M00700_953325268_953325268</t>
  </si>
  <si>
    <t>01.06.2022 11:40:41</t>
  </si>
  <si>
    <t>01.06.2022 14:28:31</t>
  </si>
  <si>
    <t>DM-1/TR-15 SEFERİHİSAR 35-14-M00327_956643644_956643644</t>
  </si>
  <si>
    <t>01.06.2022 09:45:42</t>
  </si>
  <si>
    <t>01.06.2022 11:37:22</t>
  </si>
  <si>
    <t>TİRE DM2/11 35-29-M00117_35-29-M00117_2372189</t>
  </si>
  <si>
    <t>01.06.2022 09:25:48</t>
  </si>
  <si>
    <t>01.06.2022 17:03:42</t>
  </si>
  <si>
    <t>TR-11 ( RAMAZAN IŞIK SULAMA GRUBU ) 35-27-M00011_A_56356487_56356487</t>
  </si>
  <si>
    <t>01.06.2022 08:54:07</t>
  </si>
  <si>
    <t>01.06.2022 11:57:42</t>
  </si>
  <si>
    <t>ÇARIKBOZDAĞ TR-4 45-73-M01235_45-73-M01235_81235469</t>
  </si>
  <si>
    <t>01.06.2022 15:51:22</t>
  </si>
  <si>
    <t>01.06.2022 19:40:51</t>
  </si>
  <si>
    <t>KİLLİK TR-2 KÖK 45-73-M00343_KİLLİK MERKEZ TR-4 M02_2056937</t>
  </si>
  <si>
    <t>01.06.2022 16:24:29</t>
  </si>
  <si>
    <t>01.06.2022 17:19:40</t>
  </si>
  <si>
    <t>KAVAKLIDERE TR-12 45-73-M00145_TR-13 M02_2093015</t>
  </si>
  <si>
    <t>01.06.2022 09:09:06</t>
  </si>
  <si>
    <t>01.06.2022 17:13:50</t>
  </si>
  <si>
    <t>ÖVEÇLİ KÖK 45-76-L00002_HatBaşıAyırıcı_53136583 L03_53136583</t>
  </si>
  <si>
    <t>01.06.2022 21:22:01</t>
  </si>
  <si>
    <t>01.06.2022 23:02:37</t>
  </si>
  <si>
    <t>KAYRANOKÇULAR TR-1 45-74-M00202_A_56353480_56353480</t>
  </si>
  <si>
    <t>01.06.2022 20:23:02</t>
  </si>
  <si>
    <t>01.06.2022 22:30:45</t>
  </si>
  <si>
    <t>GÖBELLER TR-2 35-16-M00111_35-16-M00111_2349955</t>
  </si>
  <si>
    <t>01.06.2022 09:22:59</t>
  </si>
  <si>
    <t>01.06.2022 11:08:24</t>
  </si>
  <si>
    <t>L-211 35-18-L00211_L-211 DAĞITIM TRAFO L03_82736607</t>
  </si>
  <si>
    <t>01.06.2022 17:25:31</t>
  </si>
  <si>
    <t>01.06.2022 19:27:01</t>
  </si>
  <si>
    <t>KARAVELİLER TR-1 KÖK 35-20-L00137_KIZILCAOVA L03_2328879</t>
  </si>
  <si>
    <t>01.06.2022 10:02:51</t>
  </si>
  <si>
    <t>01.06.2022 13:05:50</t>
  </si>
  <si>
    <t>ZIRAMAN TR-1 45-81-M00116_45-81-M00116_2376065</t>
  </si>
  <si>
    <t>01.06.2022 18:20:35</t>
  </si>
  <si>
    <t>01.06.2022 21:07:21</t>
  </si>
  <si>
    <t>K-3613 35-01-K03613_911236531_911236531</t>
  </si>
  <si>
    <t>01.06.2022 11:50:29</t>
  </si>
  <si>
    <t>01.06.2022 16:54:42</t>
  </si>
  <si>
    <t>DM-13/21-A 45-71-M02374_953215088_953215088</t>
  </si>
  <si>
    <t>01.06.2022 09:54:46</t>
  </si>
  <si>
    <t>01.06.2022 17:15:31</t>
  </si>
  <si>
    <t>SARIGÖL TR-42 45-79-M00042_945556739_945556739</t>
  </si>
  <si>
    <t>01.06.2022 14:04:17</t>
  </si>
  <si>
    <t>01.06.2022 15:28:14</t>
  </si>
  <si>
    <t>M-1685 35-09-M01685_A_56382840_56382840</t>
  </si>
  <si>
    <t>01.06.2022 11:06:40</t>
  </si>
  <si>
    <t>01.06.2022 12:18:37</t>
  </si>
  <si>
    <t>KARABURUN TR-4/18 35-21-L00012_953360061_953360061</t>
  </si>
  <si>
    <t>01.06.2022 11:30:49</t>
  </si>
  <si>
    <t>01.06.2022 16:00:35</t>
  </si>
  <si>
    <t>KARABURUN TR-7 35-21-L00033_95001236152_95001236152</t>
  </si>
  <si>
    <t>01.06.2022 13:55:23</t>
  </si>
  <si>
    <t>01.06.2022 21:27:35</t>
  </si>
  <si>
    <t>VİLLAKENT TR-9 35-28-M00384_953394150_953394150</t>
  </si>
  <si>
    <t>01.06.2022 14:34:18</t>
  </si>
  <si>
    <t>01.06.2022 15:36:42</t>
  </si>
  <si>
    <t>01.06.2022 20:15:38</t>
  </si>
  <si>
    <t>01.06.2022 21:38:20</t>
  </si>
  <si>
    <t>MURADİYE DM-5/6 KÖK 45-71-M00245_DM-6/1 M07_72097654</t>
  </si>
  <si>
    <t>01.06.2022 11:45:49</t>
  </si>
  <si>
    <t>01.06.2022 11:53:08</t>
  </si>
  <si>
    <t>MURADİYE DM-4 45-71-M00190_MURADİYE GİRİŞ M01_56295735</t>
  </si>
  <si>
    <t>01.06.2022 09:09:46</t>
  </si>
  <si>
    <t>01.06.2022 12:52:40</t>
  </si>
  <si>
    <t>YAĞLAR TR-3 35-31-L00421_35-31-L00421_2375273</t>
  </si>
  <si>
    <t>01.06.2022 18:33:17</t>
  </si>
  <si>
    <t>01.06.2022 19:39:34</t>
  </si>
  <si>
    <t>DM-25/12 45-71-M00051_45-71-M00051_72051799</t>
  </si>
  <si>
    <t>01.06.2022 10:23:28</t>
  </si>
  <si>
    <t>01.06.2022 11:34:24</t>
  </si>
  <si>
    <t>VELİLER KÖK 35-31-L00116_VELİLER TR-1 L02_2337022</t>
  </si>
  <si>
    <t>01.06.2022 18:10:26</t>
  </si>
  <si>
    <t>01.06.2022 22:03:28</t>
  </si>
  <si>
    <t>KÖREZ TR-1 45-77-L00367__72373187_72373187</t>
  </si>
  <si>
    <t>01.06.2022 14:33:19</t>
  </si>
  <si>
    <t>01.06.2022 15:42:15</t>
  </si>
  <si>
    <t>K-3844 35-04-K03844_99087285_99087285</t>
  </si>
  <si>
    <t>01.06.2022 02:42:04</t>
  </si>
  <si>
    <t>01.06.2022 04:45:57</t>
  </si>
  <si>
    <t>M-2902 35-02-M02902_C_56374113_56374113</t>
  </si>
  <si>
    <t>01.06.2022 10:03:32</t>
  </si>
  <si>
    <t>01.06.2022 10:16:09</t>
  </si>
  <si>
    <t>KAPANCI KÖK 45-78-L00229_HASALAN L02_2328992</t>
  </si>
  <si>
    <t>01.06.2022 19:56:05</t>
  </si>
  <si>
    <t>01.06.2022 20:01:00</t>
  </si>
  <si>
    <t>DEMİRCİ KÖK 35-26-M00779_YEŞİLKÖY ENH M01_42707156</t>
  </si>
  <si>
    <t>01.06.2022 08:18:07</t>
  </si>
  <si>
    <t>01.06.2022 08:22:08</t>
  </si>
  <si>
    <t>PAYAMLI M-19 35-25-M00172__72374033_72374033</t>
  </si>
  <si>
    <t>01.06.2022 01:08:57</t>
  </si>
  <si>
    <t>01.06.2022 03:10:35</t>
  </si>
  <si>
    <t>TAYTAN BEZİRGANLI TR-2 45-78-M00267_ H_83620355</t>
  </si>
  <si>
    <t>01.06.2022 16:04:16</t>
  </si>
  <si>
    <t>01.06.2022 21:33:43</t>
  </si>
  <si>
    <t>ALİ ŞAHİN SULAMA GRUBU 35-29-M00175_950347964_950347964</t>
  </si>
  <si>
    <t>01.06.2022 08:48:29</t>
  </si>
  <si>
    <t>01.06.2022 12:00:21</t>
  </si>
  <si>
    <t>ÇANKAYA KÖK 35-26-M00587_TORUN M05_65934376</t>
  </si>
  <si>
    <t>01.06.2022 08:08:45</t>
  </si>
  <si>
    <t>01.06.2022 10:59:13</t>
  </si>
  <si>
    <t>İSMAİL AKSOY SLM GRB TR 35-27-M00703_914598130_914598130</t>
  </si>
  <si>
    <t>01.06.2022 15:26:41</t>
  </si>
  <si>
    <t>01.06.2022 19:18:41</t>
  </si>
  <si>
    <t>HAMAM TR-2 35-29-L00501_950388870_950388870</t>
  </si>
  <si>
    <t>01.06.2022 11:46:15</t>
  </si>
  <si>
    <t>01.06.2022 14:37:57</t>
  </si>
  <si>
    <t>ZEYTİNALAN İM 35-19-A00002_HatBaşıAyırıcı_53134102 M11_53134102</t>
  </si>
  <si>
    <t>01.06.2022 11:33:03</t>
  </si>
  <si>
    <t>01.06.2022 13:00:33</t>
  </si>
  <si>
    <t>TR-4 35-31-L00004_35-31-L00004_2351391</t>
  </si>
  <si>
    <t>01.06.2022 09:16:34</t>
  </si>
  <si>
    <t>01.06.2022 17:53:35</t>
  </si>
  <si>
    <t>GÖRDES DM 45-75-M00050_KAŞIKÇI M11_2083718</t>
  </si>
  <si>
    <t>01.06.2022 17:44:48</t>
  </si>
  <si>
    <t>01.06.2022 17:48:42</t>
  </si>
  <si>
    <t>MURADİYE DM-5/6 KÖK 45-71-M00245_DM-5/10 M03_72097657</t>
  </si>
  <si>
    <t>01.06.2022 11:45:00</t>
  </si>
  <si>
    <t>01.06.2022 11:51:58</t>
  </si>
  <si>
    <t>TR-1/47 45-72-M00047_DAĞITIM TRAFOSU TR-1/47 M04_2099968</t>
  </si>
  <si>
    <t>01.06.2022 11:38:27</t>
  </si>
  <si>
    <t>01.06.2022 12:08:05</t>
  </si>
  <si>
    <t>K-3727 35-01-K03727_911632515_911632515</t>
  </si>
  <si>
    <t>01.06.2022 12:56:55</t>
  </si>
  <si>
    <t>01.06.2022 13:40:11</t>
  </si>
  <si>
    <t>HALIKÖY OVACIK MAH. TR-4 35-32-L00125_C_56368719_56368719</t>
  </si>
  <si>
    <t>01.06.2022 20:14:06</t>
  </si>
  <si>
    <t>02.06.2022 01:14:50</t>
  </si>
  <si>
    <t>K-1439 35-01-K01439_C_56382898_56382898</t>
  </si>
  <si>
    <t>01.06.2022 10:54:01</t>
  </si>
  <si>
    <t>01.06.2022 11:16:59</t>
  </si>
  <si>
    <t>TÜRKELLİ DM (TR-4) 35-28-M00368_HatBaşıAyırıcı_53133583 M04_53133583</t>
  </si>
  <si>
    <t>01.06.2022 09:55:17</t>
  </si>
  <si>
    <t>01.06.2022 11:24:31</t>
  </si>
  <si>
    <t>ÇAPAKLI KÖK 45-78-M01161_SÜLEYMANİYE M06_78225754</t>
  </si>
  <si>
    <t>01.06.2022 22:35:24</t>
  </si>
  <si>
    <t>01.06.2022 23:27:05</t>
  </si>
  <si>
    <t>ÇINARKÖY DM03/TR02 35-27-M00999_35-27-M00999_66126568</t>
  </si>
  <si>
    <t>01.06.2022 18:13:22</t>
  </si>
  <si>
    <t>01.06.2022 23:21:40</t>
  </si>
  <si>
    <t>ÇIRPI İM 35-20-A00002_ÇIPPI TİRE SULAMA M10_2056273</t>
  </si>
  <si>
    <t>01.06.2022 09:39:56</t>
  </si>
  <si>
    <t>01.06.2022 17:40:15</t>
  </si>
  <si>
    <t>K-2437 35-01-K02437_A_56374550_56374550</t>
  </si>
  <si>
    <t>01.06.2022 17:00:39</t>
  </si>
  <si>
    <t>01.06.2022 17:13:11</t>
  </si>
  <si>
    <t>ÇAMBEL TR-2 35-27-M00857_A_56389430_56389430</t>
  </si>
  <si>
    <t>01.06.2022 01:55:55</t>
  </si>
  <si>
    <t>01.06.2022 03:19:29</t>
  </si>
  <si>
    <t>KABAZLI TR-3 45-78-M00680_49289466_56390410_56390410</t>
  </si>
  <si>
    <t>01.06.2022 19:33:07</t>
  </si>
  <si>
    <t>01.06.2022 23:11:01</t>
  </si>
  <si>
    <t>ÇALTIDERE KÖK 35-17-M00231_ÇALTIDERE TR-2 M04_66291164</t>
  </si>
  <si>
    <t>01.06.2022 08:30:57</t>
  </si>
  <si>
    <t>01.06.2022 08:35:07</t>
  </si>
  <si>
    <t>01.06.2022 15:26:32</t>
  </si>
  <si>
    <t>01.06.2022 15:44:35</t>
  </si>
  <si>
    <t>K-1294 35-04-K01294_TRAFO K03_2059828</t>
  </si>
  <si>
    <t>01.06.2022 09:00:31</t>
  </si>
  <si>
    <t>01.06.2022 20:40:10</t>
  </si>
  <si>
    <t>M-286 35-02-M00286_910199069_910199069</t>
  </si>
  <si>
    <t>01.06.2022 15:38:55</t>
  </si>
  <si>
    <t>01.06.2022 18:44:10</t>
  </si>
  <si>
    <t>ÇAKIRBEYLİ TR-5 35-26-M01421_95001316401_95001316401</t>
  </si>
  <si>
    <t>01.06.2022 16:15:33</t>
  </si>
  <si>
    <t>01.06.2022 17:32:59</t>
  </si>
  <si>
    <t>BULGURCA TR-3 35-22-M00253_DAĞITIM TRAFOSU TR-3 M01_65881107</t>
  </si>
  <si>
    <t>01.06.2022 19:59:37</t>
  </si>
  <si>
    <t>01.06.2022 21:27:12</t>
  </si>
  <si>
    <t>KEMHALLI KÖK 45-86-M00044_HatBaşıAyırıcı_62800049 M03_62800049</t>
  </si>
  <si>
    <t>01.06.2022 15:47:09</t>
  </si>
  <si>
    <t>01.06.2022 16:51:17</t>
  </si>
  <si>
    <t>ÇEŞNELİ TR-439 TARIMSAL SULAMA 45-73-M00945_A_56389755_56389755</t>
  </si>
  <si>
    <t>01.06.2022 21:08:07</t>
  </si>
  <si>
    <t>01.06.2022 23:44:59</t>
  </si>
  <si>
    <t>PAZARKÖY TR-1 45-78-L00699_953272167_953272167</t>
  </si>
  <si>
    <t>01.06.2022 08:38:03</t>
  </si>
  <si>
    <t>01.06.2022 14:36:30</t>
  </si>
  <si>
    <t>MURADİYE DM-5/6 KÖK 45-71-M00245_DM-5-5 M01_72322312</t>
  </si>
  <si>
    <t>01.06.2022 11:39:49</t>
  </si>
  <si>
    <t>01.06.2022 12:11:24</t>
  </si>
  <si>
    <t>BADEMBÜKÜ TR-1 35-21-L00075_A_76840972_76840972</t>
  </si>
  <si>
    <t>01.06.2022 14:44:50</t>
  </si>
  <si>
    <t>01.06.2022 22:52:42</t>
  </si>
  <si>
    <t>TR-2/48 45-72-L00048_E D4b_49745947</t>
  </si>
  <si>
    <t>01.06.2022 17:45:54</t>
  </si>
  <si>
    <t>01.06.2022 19:29:00</t>
  </si>
  <si>
    <t>K-264 35-02-K00264__86516164_86516164</t>
  </si>
  <si>
    <t>01.06.2022 09:20:09</t>
  </si>
  <si>
    <t>01.06.2022 10:17:04</t>
  </si>
  <si>
    <t>K-3015 35-07-K03015_99522426_99522426</t>
  </si>
  <si>
    <t>01.06.2022 17:17:32</t>
  </si>
  <si>
    <t>01.06.2022 17:56:29</t>
  </si>
  <si>
    <t>CABBAR FAKILI TR-4 45-73-M00641_A_56384722_56384722</t>
  </si>
  <si>
    <t>01.06.2022 18:43:05</t>
  </si>
  <si>
    <t>01.06.2022 21:57:56</t>
  </si>
  <si>
    <t>ÖDEMİŞ İM 35-15-A00001_YENİCEKÖY L04_83647136</t>
  </si>
  <si>
    <t>01.06.2022 10:53:35</t>
  </si>
  <si>
    <t>01.06.2022 15:04:58</t>
  </si>
  <si>
    <t>ÇAVUŞLAR TR-2 45-79-M00271_945564566_945564566</t>
  </si>
  <si>
    <t>01.06.2022 12:29:02</t>
  </si>
  <si>
    <t>01.06.2022 14:27:24</t>
  </si>
  <si>
    <t>01.06.2022 06:53:35</t>
  </si>
  <si>
    <t>01.06.2022 06:59:49</t>
  </si>
  <si>
    <t>TR-28 35-19-L00028__72372442_72372442</t>
  </si>
  <si>
    <t>01.06.2022 09:13:46</t>
  </si>
  <si>
    <t>01.06.2022 09:55:45</t>
  </si>
  <si>
    <t>K-2932 35-07-K02932_99194922_99194922</t>
  </si>
  <si>
    <t>01.06.2022 08:42:43</t>
  </si>
  <si>
    <t>01.06.2022 10:43:09</t>
  </si>
  <si>
    <t>YENİ FOÇA TR-13 35-23-M00013_DAĞITIM TRAFO YENİFOÇA TR-13 M06_2115940</t>
  </si>
  <si>
    <t>01.06.2022 15:42:47</t>
  </si>
  <si>
    <t>01.06.2022 16:57:01</t>
  </si>
  <si>
    <t>KAŞIKÇI BAHADIRLAR TR 45-75-M00097_B_56392356_56392356</t>
  </si>
  <si>
    <t>01.06.2022 19:41:55</t>
  </si>
  <si>
    <t>01.06.2022 20:12:43</t>
  </si>
  <si>
    <t>ARMUTLU TR-18 35-27-M00456_99038801_99038801</t>
  </si>
  <si>
    <t>01.06.2022 20:02:45</t>
  </si>
  <si>
    <t>01.06.2022 23:43:29</t>
  </si>
  <si>
    <t>K-144 35-02-K00144_910915567_910915567</t>
  </si>
  <si>
    <t>01.06.2022 14:42:51</t>
  </si>
  <si>
    <t>01.06.2022 18:10:03</t>
  </si>
  <si>
    <t>MURADİYE TR-5 (ESKİ MEZARLIK YANI) 45-71-M00204_A A1_5966162</t>
  </si>
  <si>
    <t>01.06.2022 18:14:11</t>
  </si>
  <si>
    <t>01.06.2022 19:42:06</t>
  </si>
  <si>
    <t>DM-2/14-A 35-29-M00094_48383808 c1b_48384482</t>
  </si>
  <si>
    <t>01.06.2022 11:49:56</t>
  </si>
  <si>
    <t>01.06.2022 13:17:04</t>
  </si>
  <si>
    <t>GÜLBAHÇE TR-16 (KARAPINAR) 35-19-L00042_956670297_956670297</t>
  </si>
  <si>
    <t>01.06.2022 00:03:16</t>
  </si>
  <si>
    <t>01.06.2022 01:28:57</t>
  </si>
  <si>
    <t>URLA İM 35-19-A00001_TR-1 (15.8) VE ÖLÇÜ L07_2048631</t>
  </si>
  <si>
    <t>01.06.2022 21:17:28</t>
  </si>
  <si>
    <t>01.06.2022 21:36:00</t>
  </si>
  <si>
    <t>DURASILLI TR-1 KÖK 45-78-M01114_TR-2 M04_2328783</t>
  </si>
  <si>
    <t>01.06.2022 13:45:23</t>
  </si>
  <si>
    <t>01.06.2022 14:01:49</t>
  </si>
  <si>
    <t>MORDOĞAN TR-35 35-21-L00147_953365040_953365040</t>
  </si>
  <si>
    <t>01.06.2022 11:23:05</t>
  </si>
  <si>
    <t>01.06.2022 17:58:00</t>
  </si>
  <si>
    <t>01.06.2022 11:25:01</t>
  </si>
  <si>
    <t>01.06.2022 14:04:12</t>
  </si>
  <si>
    <t>GÖRDES DM 45-75-M00050_HatBaşıAyırıcı_53135589 M11_53135589</t>
  </si>
  <si>
    <t>01.06.2022 18:22:32</t>
  </si>
  <si>
    <t>01.06.2022 19:33:35</t>
  </si>
  <si>
    <t>SUBAŞI TR-1 45-73-M00808_945645408_945645408</t>
  </si>
  <si>
    <t>01.06.2022 13:09:53</t>
  </si>
  <si>
    <t>01.06.2022 15:05:01</t>
  </si>
  <si>
    <t>GÖKEYÜP KÖK 45-86-M00334_GÖKEYÜP M04_81494918</t>
  </si>
  <si>
    <t>01.06.2022 10:05:26</t>
  </si>
  <si>
    <t>01.06.2022 13:01:30</t>
  </si>
  <si>
    <t>ULUCAK DM-2/12 35-27-M00320_98694650_98694650</t>
  </si>
  <si>
    <t>AG Box / Sdk Abone Çıkış Faz Sigorta Atığı</t>
  </si>
  <si>
    <t>01.06.2022 16:35:35</t>
  </si>
  <si>
    <t>01.06.2022 18:38:33</t>
  </si>
  <si>
    <t>M-1178 35-04-M01178_99298327_99298327</t>
  </si>
  <si>
    <t>01.06.2022 17:49:35</t>
  </si>
  <si>
    <t>01.06.2022 23:06:06</t>
  </si>
  <si>
    <t>M-2647 35-04-M02647_35-04-M02647_79552321</t>
  </si>
  <si>
    <t>01.06.2022 12:28:09</t>
  </si>
  <si>
    <t>01.06.2022 13:38:44</t>
  </si>
  <si>
    <t>CABBAR DM 45-73-M00100_KÖYLER ÇIKIŞI M04_2057594</t>
  </si>
  <si>
    <t>01.06.2022 16:08:25</t>
  </si>
  <si>
    <t>01.06.2022 16:14:51</t>
  </si>
  <si>
    <t>HILAL GIS TM 35-01-A00010_HİLAL-5 K13_2313223</t>
  </si>
  <si>
    <t>01.06.2022 10:42:25</t>
  </si>
  <si>
    <t>01.06.2022 11:58:47</t>
  </si>
  <si>
    <t>M-2877 35-07-M02877_912522510_912522510</t>
  </si>
  <si>
    <t>01.06.2022 10:54:15</t>
  </si>
  <si>
    <t>01.06.2022 11:37:56</t>
  </si>
  <si>
    <t>KAZANLI TR-1 35-15-L00964_950379625_950379625</t>
  </si>
  <si>
    <t>01.06.2022 20:20:51</t>
  </si>
  <si>
    <t>02.06.2022 00:57:14</t>
  </si>
  <si>
    <t>ÇIKRIKÇI TR-1 45-81-M00206_45-81-M00206_2376292</t>
  </si>
  <si>
    <t>01.06.2022 14:12:04</t>
  </si>
  <si>
    <t>01.06.2022 17:11:35</t>
  </si>
  <si>
    <t>TR-5 35-15-L00005_D d2b_48912900</t>
  </si>
  <si>
    <t>Plansız Kesinti / Müdahale</t>
  </si>
  <si>
    <t>01.06.2022 18:36:12</t>
  </si>
  <si>
    <t>01.06.2022 23:10:01</t>
  </si>
  <si>
    <t>M-1573 35-01-M01573_B_56374787_56374787</t>
  </si>
  <si>
    <t>01.06.2022 09:45:24</t>
  </si>
  <si>
    <t>01.06.2022 10:20:45</t>
  </si>
  <si>
    <t>SALİHLİ BİOKÜTLE YAKITLI ENERJİ SANTRALİ KÖK 45-78-M01333_HatBaşıAyırıcı_53139523 M02_53139523</t>
  </si>
  <si>
    <t>01.06.2022 09:00:39</t>
  </si>
  <si>
    <t>01.06.2022 12:45:30</t>
  </si>
  <si>
    <t>BOYABAĞ TR-1 35-21-L00113_B_56376967_56376967</t>
  </si>
  <si>
    <t>01.06.2022 17:41:39</t>
  </si>
  <si>
    <t>02.06.2022 02:51:50</t>
  </si>
  <si>
    <t>AVLAŞA DEVECİLER TR-1 45-81-M00165_A_56400293_56400293</t>
  </si>
  <si>
    <t>02.06.2022 18:20:37</t>
  </si>
  <si>
    <t>02.06.2022 21:03:18</t>
  </si>
  <si>
    <t>K-25 35-03-K00025_35-03-K00025_41950422</t>
  </si>
  <si>
    <t>02.06.2022 09:51:24</t>
  </si>
  <si>
    <t>02.06.2022 10:09:47</t>
  </si>
  <si>
    <t>02.06.2022 00:30:15</t>
  </si>
  <si>
    <t>02.06.2022 00:38:56</t>
  </si>
  <si>
    <t>ADALA TR-3 45-78-M00290_49237251_56385347_56385347</t>
  </si>
  <si>
    <t>02.06.2022 16:29:48</t>
  </si>
  <si>
    <t>02.06.2022 16:54:26</t>
  </si>
  <si>
    <t>L-36 35-18-L00036_49952321_56406672_56406672</t>
  </si>
  <si>
    <t>02.06.2022 09:33:50</t>
  </si>
  <si>
    <t>02.06.2022 10:38:04</t>
  </si>
  <si>
    <t>AKGEDİK KÖK-3 45-71-M00164_AKGEDİK M02_55994733</t>
  </si>
  <si>
    <t>02.06.2022 13:55:43</t>
  </si>
  <si>
    <t>02.06.2022 14:29:18</t>
  </si>
  <si>
    <t>MESCİTLİ TR-2 35-15-L01019_A_56361453_56361453</t>
  </si>
  <si>
    <t>02.06.2022 21:01:41</t>
  </si>
  <si>
    <t>03.06.2022 01:31:11</t>
  </si>
  <si>
    <t>EMCELLİ TR-4 KARAOĞLANLAR 45-79-M00371_B_56386134_56386134</t>
  </si>
  <si>
    <t>02.06.2022 18:14:04</t>
  </si>
  <si>
    <t>03.06.2022 01:05:39</t>
  </si>
  <si>
    <t>TİRE İM-DM-1 35-29-A00001_BOYNUYOĞUN L04_2059646</t>
  </si>
  <si>
    <t>02.06.2022 06:41:10</t>
  </si>
  <si>
    <t>02.06.2022 06:47:42</t>
  </si>
  <si>
    <t>HORZUMKESERLER TR-1 45-73-M00295_A_56391480_56391480</t>
  </si>
  <si>
    <t>02.06.2022 21:24:37</t>
  </si>
  <si>
    <t>03.06.2022 00:31:29</t>
  </si>
  <si>
    <t>VİLLAKENT TR-1 35-28-M00391_95001294437_95001294437</t>
  </si>
  <si>
    <t>02.06.2022 16:33:32</t>
  </si>
  <si>
    <t>02.06.2022 17:10:24</t>
  </si>
  <si>
    <t>BAHADIRLAR TR-2 45-79-M00125_45-79-M00125_2366290</t>
  </si>
  <si>
    <t>02.06.2022 20:18:40</t>
  </si>
  <si>
    <t>02.06.2022 23:48:07</t>
  </si>
  <si>
    <t>BÜYÜK AVULCUK TR-3 35-15-L00700_A_56373032_56373032</t>
  </si>
  <si>
    <t>02.06.2022 08:15:38</t>
  </si>
  <si>
    <t>02.06.2022 09:13:50</t>
  </si>
  <si>
    <t>ÇAYAĞZI TR-23 35-31-L00409_C_56404393_56404393</t>
  </si>
  <si>
    <t>02.06.2022 14:54:17</t>
  </si>
  <si>
    <t>02.06.2022 15:27:32</t>
  </si>
  <si>
    <t>ÖREN TOPRAK SU KÖK 35-27-M00760_ÖREN TOPRAK SULAMA-2 M02_80024021</t>
  </si>
  <si>
    <t>02.06.2022 23:02:24</t>
  </si>
  <si>
    <t>03.06.2022 01:15:23</t>
  </si>
  <si>
    <t>BAĞYURDU DM-1/12 35-27-L00230_BAĞYURDU DM-2/22 L02_72158487</t>
  </si>
  <si>
    <t>02.06.2022 15:29:21</t>
  </si>
  <si>
    <t>02.06.2022 17:23:51</t>
  </si>
  <si>
    <t>BOYABAĞ TR-1 35-21-L00113_953360649_953360649</t>
  </si>
  <si>
    <t>02.06.2022 09:09:27</t>
  </si>
  <si>
    <t>02.06.2022 10:26:59</t>
  </si>
  <si>
    <t>KEMALİYE TR-7 45-73-M00155_SARI SIĞIRLI İÇME SUYU ÇIKIŞI M01_2088527</t>
  </si>
  <si>
    <t>02.06.2022 20:26:00</t>
  </si>
  <si>
    <t>02.06.2022 22:33:40</t>
  </si>
  <si>
    <t>KULA İM 45-77-A00001_KULA-3(ŞEHİR-3) L04_2052209</t>
  </si>
  <si>
    <t>02.06.2022 17:21:08</t>
  </si>
  <si>
    <t>02.06.2022 17:25:22</t>
  </si>
  <si>
    <t>ULUCAK DM 35-27-M00792_ESKİ ÇAMBEL M16_2311044</t>
  </si>
  <si>
    <t>02.06.2022 12:47:40</t>
  </si>
  <si>
    <t>02.06.2022 13:53:19</t>
  </si>
  <si>
    <t>KOZAKLI HACI MUSALI 45-86-M00095_45-86-M00095_2358773</t>
  </si>
  <si>
    <t>02.06.2022 21:47:01</t>
  </si>
  <si>
    <t>02.06.2022 22:49:27</t>
  </si>
  <si>
    <t>TAYTAN GEDİZ MAH. TR-1 45-78-M00355_49238056_56392830_56392830</t>
  </si>
  <si>
    <t>02.06.2022 19:33:10</t>
  </si>
  <si>
    <t>02.06.2022 20:45:06</t>
  </si>
  <si>
    <t>02.06.2022 07:27:39</t>
  </si>
  <si>
    <t>02.06.2022 13:10:15</t>
  </si>
  <si>
    <t>CABBAR KAMARA TR-1 45-73-M00857_A_56391170_56391170</t>
  </si>
  <si>
    <t>02.06.2022 19:58:13</t>
  </si>
  <si>
    <t>02.06.2022 22:44:21</t>
  </si>
  <si>
    <t>TR-35/A 45-77-L00061_45-77-L00061_72205870</t>
  </si>
  <si>
    <t>02.06.2022 21:01:20</t>
  </si>
  <si>
    <t>02.06.2022 23:23:11</t>
  </si>
  <si>
    <t>TR-2/17 45-83-L00017_955140989_955140989</t>
  </si>
  <si>
    <t>02.06.2022 21:21:18</t>
  </si>
  <si>
    <t>02.06.2022 21:54:22</t>
  </si>
  <si>
    <t>K-3814 35-02-K03814_98017577_98017577</t>
  </si>
  <si>
    <t>02.06.2022 01:03:32</t>
  </si>
  <si>
    <t>02.06.2022 04:13:10</t>
  </si>
  <si>
    <t>YAĞLAR TR-3 35-31-L00421_B_56386676_56386676</t>
  </si>
  <si>
    <t>02.06.2022 18:47:34</t>
  </si>
  <si>
    <t>02.06.2022 23:41:58</t>
  </si>
  <si>
    <t>02.06.2022 21:00:40</t>
  </si>
  <si>
    <t>02.06.2022 21:20:33</t>
  </si>
  <si>
    <t>M-1023 35-03-M01023_910273275_910273275</t>
  </si>
  <si>
    <t>02.06.2022 17:32:36</t>
  </si>
  <si>
    <t>02.06.2022 20:03:51</t>
  </si>
  <si>
    <t>SARIGÖL DM 45-79-M00069_SELİMİYE FİDERİ M18_2076606</t>
  </si>
  <si>
    <t>02.06.2022 06:19:15</t>
  </si>
  <si>
    <t>02.06.2022 06:30:17</t>
  </si>
  <si>
    <t>TR-67 45-78-M00067_49415199 C3b_49409387</t>
  </si>
  <si>
    <t>02.06.2022 23:31:36</t>
  </si>
  <si>
    <t>03.06.2022 04:45:04</t>
  </si>
  <si>
    <t>KARADOĞAN  TR-4 35-15-L00397_950352116_950352116</t>
  </si>
  <si>
    <t>02.06.2022 16:14:02</t>
  </si>
  <si>
    <t>02.06.2022 17:15:44</t>
  </si>
  <si>
    <t>TR-65 35-30-L00065_955326934_955326934</t>
  </si>
  <si>
    <t>02.06.2022 17:53:45</t>
  </si>
  <si>
    <t>02.06.2022 19:17:09</t>
  </si>
  <si>
    <t>YEŞİLYURT DM 45-73-M00476_SOBRAN M02_2086185</t>
  </si>
  <si>
    <t>15.06.2022 16:28:35</t>
  </si>
  <si>
    <t>15.06.2022 18:02:24</t>
  </si>
  <si>
    <t>M-2911 35-01-M02911_35-01-M02911_73603361</t>
  </si>
  <si>
    <t>15.06.2022 08:56:04</t>
  </si>
  <si>
    <t>15.06.2022 18:31:24</t>
  </si>
  <si>
    <t>15.06.2022 06:56:01</t>
  </si>
  <si>
    <t>15.06.2022 07:58:40</t>
  </si>
  <si>
    <t>TR-38 35-19-L00038_8796182_56390362_56390362</t>
  </si>
  <si>
    <t>15.06.2022 18:58:16</t>
  </si>
  <si>
    <t>15.06.2022 20:32:31</t>
  </si>
  <si>
    <t>MEDAR TR-6 45-72-L00276_956514208_956514208</t>
  </si>
  <si>
    <t>15.06.2022 19:55:23</t>
  </si>
  <si>
    <t>15.06.2022 21:10:06</t>
  </si>
  <si>
    <t>KILAVUZLAR TR-1 45-74-M00199_DIREK TIPI TRAFO HUCRESI H01_2053781</t>
  </si>
  <si>
    <t>15.06.2022 21:00:45</t>
  </si>
  <si>
    <t>15.06.2022 22:42:11</t>
  </si>
  <si>
    <t>İBRAHİM TÜRK SLM GRB TR 35-27-M00717_35-27-M00717_2369938</t>
  </si>
  <si>
    <t>15.06.2022 20:21:24</t>
  </si>
  <si>
    <t>15.06.2022 22:41:12</t>
  </si>
  <si>
    <t>FOÇA TR-32 35-23-L00032_DIREK TIPI TRAFO HUCRESI H01_2046017</t>
  </si>
  <si>
    <t>15.06.2022 09:08:56</t>
  </si>
  <si>
    <t>15.06.2022 11:43:59</t>
  </si>
  <si>
    <t>ARMUTLU TR-7 35-27-M00550_ARMUTLU TR-9 M02_72164688</t>
  </si>
  <si>
    <t>15.06.2022 12:32:16</t>
  </si>
  <si>
    <t>15.06.2022 14:16:06</t>
  </si>
  <si>
    <t>L-67 ELMASTAŞ 35-14-L00067_956634887_956634887</t>
  </si>
  <si>
    <t>15.06.2022 11:02:06</t>
  </si>
  <si>
    <t>15.06.2022 11:47:45</t>
  </si>
  <si>
    <t>PAMUKYAZI TOP.SULAMA TR-1 35-26-L00385_DIREK TIPI TRAFO HUCRESI H01_2040387</t>
  </si>
  <si>
    <t>15.06.2022 15:19:16</t>
  </si>
  <si>
    <t>15.06.2022 17:20:30</t>
  </si>
  <si>
    <t>GÜLBAHÇE İM 35-19-A00006_GÜLBAHÇE L02_72213957</t>
  </si>
  <si>
    <t>15.06.2022 09:09:52</t>
  </si>
  <si>
    <t>15.06.2022 11:56:20</t>
  </si>
  <si>
    <t>L-400 35-18-L00400_EMNİYET L10_2324792</t>
  </si>
  <si>
    <t>15.06.2022 09:55:41</t>
  </si>
  <si>
    <t>15.06.2022 10:46:55</t>
  </si>
  <si>
    <t>K-3332 35-02-K03332_B_56364230_56364230</t>
  </si>
  <si>
    <t>15.06.2022 05:11:41</t>
  </si>
  <si>
    <t>15.06.2022 10:47:54</t>
  </si>
  <si>
    <t>M-1984 35-09-M01984_97697444_97697444</t>
  </si>
  <si>
    <t>15.06.2022 00:28:49</t>
  </si>
  <si>
    <t>15.06.2022 01:51:16</t>
  </si>
  <si>
    <t>MAHMUTLAR KÖK 45-74-M00354_DEMİRKÖPRÜ M08_79385666</t>
  </si>
  <si>
    <t>15.06.2022 15:02:25</t>
  </si>
  <si>
    <t>15.06.2022 18:26:00</t>
  </si>
  <si>
    <t>M-3252(YATIRIM REZERVE) 35-04-M03252_A_56381078_56381078</t>
  </si>
  <si>
    <t>15.06.2022 10:17:02</t>
  </si>
  <si>
    <t>15.06.2022 16:37:39</t>
  </si>
  <si>
    <t>ILIPINAR TR-1 35-23-M00081_C_56357021_56357021</t>
  </si>
  <si>
    <t>15.06.2022 19:26:51</t>
  </si>
  <si>
    <t>15.06.2022 19:59:10</t>
  </si>
  <si>
    <t>URGANLI TR-7 45-83-M00550_45-83-M00550_72145676</t>
  </si>
  <si>
    <t>15.06.2022 18:36:27</t>
  </si>
  <si>
    <t>15.06.2022 19:11:22</t>
  </si>
  <si>
    <t>15.06.2022 19:55:35</t>
  </si>
  <si>
    <t>15.06.2022 20:14:15</t>
  </si>
  <si>
    <t>M-650 35-02-M00650_M-652 M02_2325058</t>
  </si>
  <si>
    <t>15.06.2022 09:20:34</t>
  </si>
  <si>
    <t>15.06.2022 10:29:29</t>
  </si>
  <si>
    <t>TEKELİ TR-3 35-22-M00233_35-22-M00233_2358987</t>
  </si>
  <si>
    <t>15.06.2022 17:58:36</t>
  </si>
  <si>
    <t>15.06.2022 20:01:43</t>
  </si>
  <si>
    <t>YEŞİLKAVAK TR-4 45-78-M00718_49283826_56403321_56403321</t>
  </si>
  <si>
    <t>15.06.2022 20:44:08</t>
  </si>
  <si>
    <t>16.06.2022 00:34:46</t>
  </si>
  <si>
    <t>AŞAĞIÇOBANİSA TR-18 45-71-M00107_TR-24 M03_2324359</t>
  </si>
  <si>
    <t>15.06.2022 09:43:19</t>
  </si>
  <si>
    <t>15.06.2022 14:37:00</t>
  </si>
  <si>
    <t>KURUCUOVA TR-2 35-15-L00253_A_56407306_56407306</t>
  </si>
  <si>
    <t>15.06.2022 17:43:00</t>
  </si>
  <si>
    <t>15.06.2022 21:19:05</t>
  </si>
  <si>
    <t>15.06.2022 09:14:38</t>
  </si>
  <si>
    <t>15.06.2022 19:09:49</t>
  </si>
  <si>
    <t>L-308 35-18-L00308_950456818_950456818</t>
  </si>
  <si>
    <t>15.06.2022 17:21:12</t>
  </si>
  <si>
    <t>15.06.2022 22:05:55</t>
  </si>
  <si>
    <t>ALAYLI TR-1 35-29-L00186_DIREK TIPI TRAFO HUCRESI H01_2099052</t>
  </si>
  <si>
    <t>15.06.2022 13:51:10</t>
  </si>
  <si>
    <t>15.06.2022 16:14:07</t>
  </si>
  <si>
    <t>ÇUKURALTI M-44 35-25-M00083_C_56357991_56357991</t>
  </si>
  <si>
    <t>15.06.2022 08:52:56</t>
  </si>
  <si>
    <t>15.06.2022 09:44:59</t>
  </si>
  <si>
    <t>ALÇUK TM 35-17-A00001_MENEMEN-1 M30_2307955</t>
  </si>
  <si>
    <t>15.06.2022 20:30:59</t>
  </si>
  <si>
    <t>15.06.2022 21:06:41</t>
  </si>
  <si>
    <t>YEŞİLOVA ÇAYIR TR-5 35-20-L00130_955208852_955208852</t>
  </si>
  <si>
    <t>15.06.2022 20:57:06</t>
  </si>
  <si>
    <t>16.06.2022 01:44:40</t>
  </si>
  <si>
    <t>ILIPINAR KÖK 35-23-M00154_ILIPINAR SULAMA ÇIKIŞI M08_67163398</t>
  </si>
  <si>
    <t>15.06.2022 16:39:56</t>
  </si>
  <si>
    <t>15.06.2022 18:49:25</t>
  </si>
  <si>
    <t>M-2088 35-09-M02088_947240746_947240746</t>
  </si>
  <si>
    <t>15.06.2022 21:50:52</t>
  </si>
  <si>
    <t>16.06.2022 00:56:26</t>
  </si>
  <si>
    <t>MORALILAR TR-1 45-72-L00674_C_56402739_56402739</t>
  </si>
  <si>
    <t>15.06.2022 01:49:13</t>
  </si>
  <si>
    <t>15.06.2022 02:49:57</t>
  </si>
  <si>
    <t>ADALA TR-2 45-78-M00289_49237771_56390038_56390038</t>
  </si>
  <si>
    <t>15.06.2022 19:13:29</t>
  </si>
  <si>
    <t>15.06.2022 20:56:10</t>
  </si>
  <si>
    <t>M-3090 35-09-M03090_97851056_97851056</t>
  </si>
  <si>
    <t>15.06.2022 00:45:20</t>
  </si>
  <si>
    <t>15.06.2022 03:14:38</t>
  </si>
  <si>
    <t>KARAPINAR İM 45-78-A00002_HatBaşıAyırıcı_53140417 M02_53140417</t>
  </si>
  <si>
    <t>15.06.2022 17:30:26</t>
  </si>
  <si>
    <t>16.06.2022 01:31:45</t>
  </si>
  <si>
    <t>M-1555 35-08-M01555_35-08-M01555_41976288</t>
  </si>
  <si>
    <t>15.06.2022 11:46:26</t>
  </si>
  <si>
    <t>15.06.2022 13:14:26</t>
  </si>
  <si>
    <t>EVCİLER TR-1 45-77-L00268_B_56402969_56402969</t>
  </si>
  <si>
    <t>15.06.2022 05:42:44</t>
  </si>
  <si>
    <t>15.06.2022 09:55:51</t>
  </si>
  <si>
    <t>BAĞARASI TR-9 35-23-M00178_35-23-M00178_2370139</t>
  </si>
  <si>
    <t>15.06.2022 08:39:51</t>
  </si>
  <si>
    <t>15.06.2022 09:23:17</t>
  </si>
  <si>
    <t>AYASKENT DM-1 35-16-M00009_AYASKENT DM-2 M10_82964605</t>
  </si>
  <si>
    <t>15.06.2022 11:29:19</t>
  </si>
  <si>
    <t>15.06.2022 12:53:47</t>
  </si>
  <si>
    <t>DM-2/22 35-26-M00853__56406162_56406162</t>
  </si>
  <si>
    <t>15.06.2022 10:20:33</t>
  </si>
  <si>
    <t>15.06.2022 11:57:47</t>
  </si>
  <si>
    <t>L-310 35-18-L00310_950463307_950463307</t>
  </si>
  <si>
    <t>15.06.2022 07:32:09</t>
  </si>
  <si>
    <t>15.06.2022 09:04:44</t>
  </si>
  <si>
    <t>AVŞAR İM 45-83-A00002_ERGENEKON M02_81660984</t>
  </si>
  <si>
    <t>15.06.2022 15:45:53</t>
  </si>
  <si>
    <t>15.06.2022 16:44:33</t>
  </si>
  <si>
    <t>MENDERES DM-2/TR-1 35-22-M00300_KÖYLER-1 M15_2328470</t>
  </si>
  <si>
    <t>15.06.2022 15:05:48</t>
  </si>
  <si>
    <t>15.06.2022 15:45:01</t>
  </si>
  <si>
    <t>15.06.2022 18:04:36</t>
  </si>
  <si>
    <t>15.06.2022 18:18:45</t>
  </si>
  <si>
    <t>BADINCA TR-5 45-73-M00395_C_56394446_56394446</t>
  </si>
  <si>
    <t>15.06.2022 11:29:36</t>
  </si>
  <si>
    <t>15.06.2022 14:15:39</t>
  </si>
  <si>
    <t>AHMETLİ TR-2 45-84-L00002_GÖKKAYA POMPAJ L04_72143102</t>
  </si>
  <si>
    <t>15.06.2022 09:00:01</t>
  </si>
  <si>
    <t>15.06.2022 11:38:53</t>
  </si>
  <si>
    <t>M-1676 35-04-M01676_912486897_912486897</t>
  </si>
  <si>
    <t>15.06.2022 17:48:16</t>
  </si>
  <si>
    <t>15.06.2022 19:59:05</t>
  </si>
  <si>
    <t>K-4232 35-03-K04232_912183586_912183586</t>
  </si>
  <si>
    <t>15.06.2022 19:09:40</t>
  </si>
  <si>
    <t>15.06.2022 21:13:17</t>
  </si>
  <si>
    <t>YOLÜSTÜ TR-5 (ÜÇ DUTLAR MEVKİİ) 35-15-M00219_35-15-M00219_2365386</t>
  </si>
  <si>
    <t>15.06.2022 14:39:48</t>
  </si>
  <si>
    <t>15.06.2022 15:51:13</t>
  </si>
  <si>
    <t>L-374 VENEDİK EVLERİ 35-18-L00374_967145141_967145141</t>
  </si>
  <si>
    <t>15.06.2022 14:07:48</t>
  </si>
  <si>
    <t>15.06.2022 18:27:44</t>
  </si>
  <si>
    <t>ÇAKIRCA ALİ TR-4 45-73-M00367_A_56368823_56368823</t>
  </si>
  <si>
    <t>15.06.2022 20:25:49</t>
  </si>
  <si>
    <t>15.06.2022 22:21:08</t>
  </si>
  <si>
    <t>OVAKENT TR-7 35-15-L00583_B_56357846_56357846</t>
  </si>
  <si>
    <t>15.06.2022 17:40:20</t>
  </si>
  <si>
    <t>15.06.2022 20:11:59</t>
  </si>
  <si>
    <t>ÇATALOLUK DM 45-74-M00227_DEMİRCİ M10_2111070</t>
  </si>
  <si>
    <t>15.06.2022 16:39:06</t>
  </si>
  <si>
    <t>15.06.2022 17:25:30</t>
  </si>
  <si>
    <t>MENEMEN TR-81 35-28-M00681_95001297441_95001297441</t>
  </si>
  <si>
    <t>15.06.2022 17:29:15</t>
  </si>
  <si>
    <t>15.06.2022 19:21:23</t>
  </si>
  <si>
    <t>İLYASLAR TR-5 45-76-M00104_DIREK TIPI TRAFO HUCRESI H01_2084843</t>
  </si>
  <si>
    <t>15.06.2022 12:46:06</t>
  </si>
  <si>
    <t>15.06.2022 14:00:34</t>
  </si>
  <si>
    <t>15.06.2022 20:07:58</t>
  </si>
  <si>
    <t>15.06.2022 23:42:48</t>
  </si>
  <si>
    <t>İKİZTEPE KÖK 45-78-M00258_İKİZTEPE M03_66251203</t>
  </si>
  <si>
    <t>15.06.2022 01:52:35</t>
  </si>
  <si>
    <t>15.06.2022 02:28:42</t>
  </si>
  <si>
    <t>ASARLIK TR-14 KÖK 35-28-M00168_953391936_953391936</t>
  </si>
  <si>
    <t>15.06.2022 12:52:17</t>
  </si>
  <si>
    <t>15.06.2022 14:08:38</t>
  </si>
  <si>
    <t>K-55 35-04-K00055_G G1B_5807338</t>
  </si>
  <si>
    <t>15.06.2022 19:03:20</t>
  </si>
  <si>
    <t>15.06.2022 22:17:27</t>
  </si>
  <si>
    <t>AŞAĞIÇOBANİSA KÖK 45-71-M00096_AŞAĞIÇOBANİSA TR-3 M06_2321776</t>
  </si>
  <si>
    <t>15.06.2022 08:30:09</t>
  </si>
  <si>
    <t>15.06.2022 09:48:01</t>
  </si>
  <si>
    <t>AVŞAR İM 45-83-A00002_E KOLU L02_81661009</t>
  </si>
  <si>
    <t>15.06.2022 15:45:48</t>
  </si>
  <si>
    <t>15.06.2022 18:17:12</t>
  </si>
  <si>
    <t>ÇAPAKLI KÖK 45-78-M01161_İKİZTEPE M04_78225837</t>
  </si>
  <si>
    <t>15.06.2022 16:20:25</t>
  </si>
  <si>
    <t>15.06.2022 21:59:33</t>
  </si>
  <si>
    <t>M-1563 35-02-M01563_99636065_99636065</t>
  </si>
  <si>
    <t>15.06.2022 10:44:42</t>
  </si>
  <si>
    <t>15.06.2022 12:50:54</t>
  </si>
  <si>
    <t>L-284 İMAMOĞLU TRAFO 35-18-L00284_950456445_950456445</t>
  </si>
  <si>
    <t>15.06.2022 14:20:02</t>
  </si>
  <si>
    <t>15.06.2022 18:48:44</t>
  </si>
  <si>
    <t>ORTAKÖY ESKİMALAKLAR TR 45-77-L00306_A_56386732_56386732</t>
  </si>
  <si>
    <t>15.06.2022 16:55:57</t>
  </si>
  <si>
    <t>15.06.2022 17:46:15</t>
  </si>
  <si>
    <t>KARMEZ DM 35-27-M00657_İLHAN ADAŞ M03_72158883</t>
  </si>
  <si>
    <t>15.06.2022 20:34:05</t>
  </si>
  <si>
    <t>16.06.2022 05:21:03</t>
  </si>
  <si>
    <t>DM-1/65 45-71-M00011_953196678_953196678</t>
  </si>
  <si>
    <t>15.06.2022 16:13:01</t>
  </si>
  <si>
    <t>15.06.2022 20:47:35</t>
  </si>
  <si>
    <t>M-1570 35-02-M01570_M-1054 M01_2309768</t>
  </si>
  <si>
    <t>15.06.2022 06:02:29</t>
  </si>
  <si>
    <t>15.06.2022 06:44:44</t>
  </si>
  <si>
    <t>KABAZLI KÖK 45-78-M00675_KORDON KÖSEALİ ÇIKIŞ M02_65971404</t>
  </si>
  <si>
    <t>15.06.2022 13:31:46</t>
  </si>
  <si>
    <t>15.06.2022 14:49:54</t>
  </si>
  <si>
    <t>BİMEYKO TR-3 35-30-M00050_B_56352764_56352764</t>
  </si>
  <si>
    <t>15.06.2022 23:21:34</t>
  </si>
  <si>
    <t>16.06.2022 02:06:09</t>
  </si>
  <si>
    <t>KEMHALLI TR-2 45-86-M00259_DIREK TIPI TRAFO HUCRESI H01_2083310</t>
  </si>
  <si>
    <t>02.06.2022 20:13:36</t>
  </si>
  <si>
    <t>02.06.2022 20:50:13</t>
  </si>
  <si>
    <t>DEMİRKÖPRÜ TM 45-78-A00005_KÖPRÜBAŞI M07_2329516</t>
  </si>
  <si>
    <t>02.06.2022 17:48:54</t>
  </si>
  <si>
    <t>02.06.2022 17:54:00</t>
  </si>
  <si>
    <t>ÇAPAK TR-1 35-26-M00425_35-26-M00425_2353582</t>
  </si>
  <si>
    <t>02.06.2022 21:14:46</t>
  </si>
  <si>
    <t>02.06.2022 21:40:30</t>
  </si>
  <si>
    <t>ÇETİN ALTINDAĞ SULAMA TR 45-71-M01463_DIREK TIPI TRAFO HUCRESI H01_2090582</t>
  </si>
  <si>
    <t>02.06.2022 18:01:41</t>
  </si>
  <si>
    <t>03.06.2022 01:50:37</t>
  </si>
  <si>
    <t>KOZLUCA TR-1 45-73-M00500__72372289_72372289</t>
  </si>
  <si>
    <t>02.06.2022 14:12:29</t>
  </si>
  <si>
    <t>02.06.2022 17:40:47</t>
  </si>
  <si>
    <t>AKPINAR GÖKSU MAH. TR-1 45-75-M00077_B_56386993_56386993</t>
  </si>
  <si>
    <t>02.06.2022 15:27:20</t>
  </si>
  <si>
    <t>02.06.2022 17:10:51</t>
  </si>
  <si>
    <t>MEYDANCIK MAH. TR-1 45-74-M00261_B_56352115_56352115</t>
  </si>
  <si>
    <t>02.06.2022 19:23:11</t>
  </si>
  <si>
    <t>02.06.2022 20:56:58</t>
  </si>
  <si>
    <t>SALİHLİ İM 45-78-A00001_ŞEHİR-1 L05_48929108</t>
  </si>
  <si>
    <t>02.06.2022 18:29:58</t>
  </si>
  <si>
    <t>02.06.2022 19:12:44</t>
  </si>
  <si>
    <t>02.06.2022 21:40:27</t>
  </si>
  <si>
    <t>02.06.2022 21:47:00</t>
  </si>
  <si>
    <t>SUBAŞI TR-2 45-73-M00820_45-73-M00820_2354538</t>
  </si>
  <si>
    <t>02.06.2022 04:41:44</t>
  </si>
  <si>
    <t>02.06.2022 05:32:45</t>
  </si>
  <si>
    <t>02.06.2022 22:57:37</t>
  </si>
  <si>
    <t>03.06.2022 02:23:09</t>
  </si>
  <si>
    <t>TR-1/9 45-72-M00009_A_56392650_56392650</t>
  </si>
  <si>
    <t>02.06.2022 14:39:26</t>
  </si>
  <si>
    <t>02.06.2022 15:41:39</t>
  </si>
  <si>
    <t>TR-56 35-17-M00056_TR-53/M-579 M02_66228748</t>
  </si>
  <si>
    <t>02.06.2022 09:24:00</t>
  </si>
  <si>
    <t>02.06.2022 17:12:51</t>
  </si>
  <si>
    <t>MENEMEN DM-5/27 35-28-L00099__72410380_72410380</t>
  </si>
  <si>
    <t>02.06.2022 10:39:00</t>
  </si>
  <si>
    <t>02.06.2022 13:47:42</t>
  </si>
  <si>
    <t>ALANKÖY TR-1 35-20-L00288_A_56373789_56373789</t>
  </si>
  <si>
    <t>02.06.2022 22:18:32</t>
  </si>
  <si>
    <t>02.06.2022 23:45:39</t>
  </si>
  <si>
    <t>L-140 35-18-L00140_950461079_950461079</t>
  </si>
  <si>
    <t>02.06.2022 08:11:32</t>
  </si>
  <si>
    <t>02.06.2022 09:00:25</t>
  </si>
  <si>
    <t>ÇOBANLAR SUBATAN TR-2 35-15-L00357_DIREK TIPI TRAFO HUCRESI H01_2048567</t>
  </si>
  <si>
    <t>02.06.2022 09:48:22</t>
  </si>
  <si>
    <t>02.06.2022 18:53:57</t>
  </si>
  <si>
    <t>KARAYAĞCI TR-1 45-75-M00195_A_56385268_56385268</t>
  </si>
  <si>
    <t>02.06.2022 13:37:32</t>
  </si>
  <si>
    <t>02.06.2022 14:52:04</t>
  </si>
  <si>
    <t>MENEMEN TR-79 35-28-M00679_953374650_953374650</t>
  </si>
  <si>
    <t>02.06.2022 20:48:48</t>
  </si>
  <si>
    <t>02.06.2022 21:28:28</t>
  </si>
  <si>
    <t>PANCAR KÖK 35-26-M00891_BULGURCA OĞLANANASI M03_2123368</t>
  </si>
  <si>
    <t>02.06.2022 09:34:28</t>
  </si>
  <si>
    <t>02.06.2022 13:39:44</t>
  </si>
  <si>
    <t>ÇAYAĞZI TR-11 35-31-L00275_DIREK TIPI TRAFO HUCRESI H01_2050613</t>
  </si>
  <si>
    <t>02.06.2022 23:42:39</t>
  </si>
  <si>
    <t>03.06.2022 05:07:16</t>
  </si>
  <si>
    <t>ÜRKMEZ M-18 35-25-M00151_6151739_56378062_56378062</t>
  </si>
  <si>
    <t>02.06.2022 09:07:22</t>
  </si>
  <si>
    <t>02.06.2022 10:12:50</t>
  </si>
  <si>
    <t>KURUCUOVA TR-8 35-15-L00249_B_56361727_56361727</t>
  </si>
  <si>
    <t>02.06.2022 20:03:50</t>
  </si>
  <si>
    <t>02.06.2022 21:54:54</t>
  </si>
  <si>
    <t>L-278 DM-1/TR-19 35-14-L00278_956643404_956643404</t>
  </si>
  <si>
    <t>02.06.2022 08:00:07</t>
  </si>
  <si>
    <t>02.06.2022 10:23:51</t>
  </si>
  <si>
    <t>BAHARLAR TR-1 45-79-M00161_B_56386450_56386450</t>
  </si>
  <si>
    <t>02.06.2022 20:16:16</t>
  </si>
  <si>
    <t>02.06.2022 23:03:28</t>
  </si>
  <si>
    <t>02.06.2022 16:30:13</t>
  </si>
  <si>
    <t>02.06.2022 16:35:56</t>
  </si>
  <si>
    <t>KÜÇÜK AVULCUK TR-1 35-15-L00715_A_56370049_56370049</t>
  </si>
  <si>
    <t>02.06.2022 21:33:19</t>
  </si>
  <si>
    <t>03.06.2022 05:03:32</t>
  </si>
  <si>
    <t>GERENKÖY TR-7 35-23-M00153_35-23-M00153_2356642</t>
  </si>
  <si>
    <t>02.06.2022 09:28:49</t>
  </si>
  <si>
    <t>02.06.2022 16:25:09</t>
  </si>
  <si>
    <t>AHMETLİ İM 45-84-A00001_BAHÇECİK L17_2120373</t>
  </si>
  <si>
    <t>02.06.2022 19:18:46</t>
  </si>
  <si>
    <t>02.06.2022 23:15:00</t>
  </si>
  <si>
    <t>TR-18 35-13-L00018_C_56356974_56356974</t>
  </si>
  <si>
    <t>02.06.2022 21:08:02</t>
  </si>
  <si>
    <t>02.06.2022 21:44:05</t>
  </si>
  <si>
    <t>URGANLI TR-4 45-83-M00554_MERA M03_2103479</t>
  </si>
  <si>
    <t>02.06.2022 15:25:54</t>
  </si>
  <si>
    <t>02.06.2022 16:36:35</t>
  </si>
  <si>
    <t>MURADİYE DM-5/10 45-71-M00775_DM-5/10C M03_2124686</t>
  </si>
  <si>
    <t>02.06.2022 05:39:59</t>
  </si>
  <si>
    <t>02.06.2022 06:22:12</t>
  </si>
  <si>
    <t>02.06.2022 14:18:00</t>
  </si>
  <si>
    <t>02.06.2022 17:03:40</t>
  </si>
  <si>
    <t>SOBRAN TR-1 45-73-M00952_DIREK TIPI TRAFO HUCRESI H01_2081771</t>
  </si>
  <si>
    <t>02.06.2022 21:43:38</t>
  </si>
  <si>
    <t>03.06.2022 00:09:55</t>
  </si>
  <si>
    <t>KULA İM 45-77-A00001_BAŞI BÜYÜK L14_2049995</t>
  </si>
  <si>
    <t>02.06.2022 18:09:26</t>
  </si>
  <si>
    <t>02.06.2022 18:12:00</t>
  </si>
  <si>
    <t>TİYENLİ KÖK 45-85-M00004_TİYENLİ -  KAPASİTÖR M05_72102276</t>
  </si>
  <si>
    <t>02.06.2022 22:18:51</t>
  </si>
  <si>
    <t>02.06.2022 23:42:55</t>
  </si>
  <si>
    <t>YELKİ TR-22 35-10-L00022_915018742_915018742</t>
  </si>
  <si>
    <t>02.06.2022 07:18:25</t>
  </si>
  <si>
    <t>02.06.2022 09:55:48</t>
  </si>
  <si>
    <t>KUŞÇULAR TR-11(KASABA EVLERİ) 35-19-M00264_956678153_956678153</t>
  </si>
  <si>
    <t>02.06.2022 13:34:11</t>
  </si>
  <si>
    <t>02.06.2022 19:10:26</t>
  </si>
  <si>
    <t>KÖPRÜBAŞI TR-25 (SANAYİ) 45-86-M00025_KÖPRÜBAŞI TR-26 M01_72219343</t>
  </si>
  <si>
    <t>02.06.2022 11:00:35</t>
  </si>
  <si>
    <t>02.06.2022 12:41:55</t>
  </si>
  <si>
    <t>FOÇA TR-25 35-23-L00025_42134794 1b_42054601</t>
  </si>
  <si>
    <t>02.06.2022 11:29:29</t>
  </si>
  <si>
    <t>02.06.2022 11:45:16</t>
  </si>
  <si>
    <t>KARAMAN TR-1 35-31-L00435_ H_49848534</t>
  </si>
  <si>
    <t>02.06.2022 20:56:24</t>
  </si>
  <si>
    <t>02.06.2022 21:44:19</t>
  </si>
  <si>
    <t>TR-54 YILDIZTEPE 35-19-L00054__72371923_72371923</t>
  </si>
  <si>
    <t>02.06.2022 18:40:45</t>
  </si>
  <si>
    <t>02.06.2022 20:14:25</t>
  </si>
  <si>
    <t>BADEMLİ KARAHAYIT MEV. TR-27 35-15-L01024_C_56361125_56361125</t>
  </si>
  <si>
    <t>02.06.2022 12:16:39</t>
  </si>
  <si>
    <t>02.06.2022 15:40:51</t>
  </si>
  <si>
    <t>02.06.2022 12:43:00</t>
  </si>
  <si>
    <t>02.06.2022 15:25:20</t>
  </si>
  <si>
    <t>ÇAĞLAYAN TR-1 45-73-M00173_915795420_915795420</t>
  </si>
  <si>
    <t>02.06.2022 14:44:21</t>
  </si>
  <si>
    <t>02.06.2022 17:41:34</t>
  </si>
  <si>
    <t>TR-113 45-78-L00113_A_56405788_56405788</t>
  </si>
  <si>
    <t>02.06.2022 21:13:25</t>
  </si>
  <si>
    <t>02.06.2022 22:17:26</t>
  </si>
  <si>
    <t>MATARLI TR-279 TARIMSAL SULAMA 45-73-M00288_45-73-M00288_2353963</t>
  </si>
  <si>
    <t>02.06.2022 09:49:26</t>
  </si>
  <si>
    <t>02.06.2022 10:45:50</t>
  </si>
  <si>
    <t>GÖLMARMARA TR-12 45-85-L00012_E_56403351_56403351</t>
  </si>
  <si>
    <t>02.06.2022 22:11:01</t>
  </si>
  <si>
    <t>02.06.2022 23:19:52</t>
  </si>
  <si>
    <t>YENİŞEHİR TR-4 35-31-L00112_47864169_56390316_56390316</t>
  </si>
  <si>
    <t>02.06.2022 21:33:16</t>
  </si>
  <si>
    <t>03.06.2022 07:04:28</t>
  </si>
  <si>
    <t>02.06.2022 06:36:29</t>
  </si>
  <si>
    <t>02.06.2022 12:24:18</t>
  </si>
  <si>
    <t>02.06.2022 19:25:16</t>
  </si>
  <si>
    <t>02.06.2022 21:08:00</t>
  </si>
  <si>
    <t>KAYAKÖY TR-1 45-74-M00122_A_56352141_56352141</t>
  </si>
  <si>
    <t>02.06.2022 21:20:45</t>
  </si>
  <si>
    <t>02.06.2022 22:52:26</t>
  </si>
  <si>
    <t>M-3084 35-02-M03084_910205998_910205998</t>
  </si>
  <si>
    <t>02.06.2022 18:17:37</t>
  </si>
  <si>
    <t>02.06.2022 20:37:43</t>
  </si>
  <si>
    <t>DM-1/62 45-71-M00064_953210844_953210844</t>
  </si>
  <si>
    <t>02.06.2022 16:31:03</t>
  </si>
  <si>
    <t>02.06.2022 16:45:20</t>
  </si>
  <si>
    <t>02.06.2022 06:23:56</t>
  </si>
  <si>
    <t>02.06.2022 10:11:34</t>
  </si>
  <si>
    <t>DERNEKLİ TR-1 35-20-M00039_A_83185051_83185051</t>
  </si>
  <si>
    <t>02.06.2022 17:52:27</t>
  </si>
  <si>
    <t>02.06.2022 18:34:00</t>
  </si>
  <si>
    <t>GAZİLER TR-1 35-20-L00282_955208697_955208697</t>
  </si>
  <si>
    <t>02.06.2022 21:01:11</t>
  </si>
  <si>
    <t>02.06.2022 23:20:17</t>
  </si>
  <si>
    <t>M-2144 35-07-M02144_F_56381162_56381162</t>
  </si>
  <si>
    <t>02.06.2022 11:03:35</t>
  </si>
  <si>
    <t>02.06.2022 15:46:52</t>
  </si>
  <si>
    <t>KAYMAKÇI İM 35-15-A00004_YEŞİLKÖY L05_2121821</t>
  </si>
  <si>
    <t>02.06.2022 19:28:25</t>
  </si>
  <si>
    <t>02.06.2022 23:30:39</t>
  </si>
  <si>
    <t>AŞAĞI YENMİŞ KÖYÜ TR1 35-27-M00383_913728994_913728994</t>
  </si>
  <si>
    <t>02.06.2022 20:07:59</t>
  </si>
  <si>
    <t>02.06.2022 23:33:11</t>
  </si>
  <si>
    <t>K-1027 35-01-K01027_911198079_911198079</t>
  </si>
  <si>
    <t>02.06.2022 23:22:29</t>
  </si>
  <si>
    <t>03.06.2022 03:40:37</t>
  </si>
  <si>
    <t>K-1706 35-04-K01706_K-1372 K02_2120786</t>
  </si>
  <si>
    <t>02.06.2022 10:03:37</t>
  </si>
  <si>
    <t>02.06.2022 18:06:00</t>
  </si>
  <si>
    <t>YOLÜSTÜ TR-3 35-15-L00917_A_56361759_56361759</t>
  </si>
  <si>
    <t>02.06.2022 20:01:25</t>
  </si>
  <si>
    <t>02.06.2022 21:00:44</t>
  </si>
  <si>
    <t>DM-13/04(CEMİYET KARŞISI) 45-71-M00057_A a2b_44922232</t>
  </si>
  <si>
    <t>02.06.2022 16:34:58</t>
  </si>
  <si>
    <t>02.06.2022 22:40:33</t>
  </si>
  <si>
    <t>K-4444 35-08-K04444_35-08-K04444_42027771</t>
  </si>
  <si>
    <t>02.06.2022 15:38:01</t>
  </si>
  <si>
    <t>02.06.2022 17:35:15</t>
  </si>
  <si>
    <t>L-287 SCOTCH PARK 35-18-L00287_950459165_950459165</t>
  </si>
  <si>
    <t>02.06.2022 16:07:40</t>
  </si>
  <si>
    <t>02.06.2022 21:17:56</t>
  </si>
  <si>
    <t>DAĞDERE DM 45-72-M00097_KARAGÖZLER M08_2106076</t>
  </si>
  <si>
    <t>02.06.2022 09:11:41</t>
  </si>
  <si>
    <t>02.06.2022 11:51:59</t>
  </si>
  <si>
    <t>HAYRİ KARALI SULAMA GRUBU 35-29-M00208_955208041_955208041</t>
  </si>
  <si>
    <t>02.06.2022 10:46:02</t>
  </si>
  <si>
    <t>02.06.2022 11:40:37</t>
  </si>
  <si>
    <t>KARGIN KÖK 45-71-M00095_HatBaşıAyırıcı_53134684 M04_53134684</t>
  </si>
  <si>
    <t>02.06.2022 11:31:11</t>
  </si>
  <si>
    <t>02.06.2022 16:27:23</t>
  </si>
  <si>
    <t>İSTASYONALTI KÖK 45-83-M00131_MANİSA-2 ÇIKIŞ M01_2329936</t>
  </si>
  <si>
    <t>02.06.2022 18:57:47</t>
  </si>
  <si>
    <t>02.06.2022 19:21:35</t>
  </si>
  <si>
    <t>GÖKÇEN İM 35-29-A00004_GÖKÇEN ŞEHİR L15_2329146</t>
  </si>
  <si>
    <t>02.06.2022 10:06:48</t>
  </si>
  <si>
    <t>02.06.2022 10:34:07</t>
  </si>
  <si>
    <t>BÜYÜKBELEN TR-2 45-80-M00067_956551547_956551547</t>
  </si>
  <si>
    <t>02.06.2022 22:30:00</t>
  </si>
  <si>
    <t>03.06.2022 01:46:22</t>
  </si>
  <si>
    <t>PINARLAR TR-1 45-81-M00241_B_56399145_56399145</t>
  </si>
  <si>
    <t>02.06.2022 21:48:54</t>
  </si>
  <si>
    <t>03.06.2022 02:51:28</t>
  </si>
  <si>
    <t>TEKELİ ARITMA KÖK 35-22-M00090_ÇİLEME M05_2127063</t>
  </si>
  <si>
    <t>02.06.2022 19:55:55</t>
  </si>
  <si>
    <t>02.06.2022 20:24:53</t>
  </si>
  <si>
    <t>ÇAYLI TR-11 35-15-L00196_B_56367905_56367905</t>
  </si>
  <si>
    <t>02.06.2022 17:22:30</t>
  </si>
  <si>
    <t>03.06.2022 01:16:18</t>
  </si>
  <si>
    <t>BİRGİ DM 35-15-L01013_CEVİZALAN L05_67562404</t>
  </si>
  <si>
    <t>02.06.2022 19:06:52</t>
  </si>
  <si>
    <t>02.06.2022 19:24:05</t>
  </si>
  <si>
    <t>TR-318 ZEYTİNALANI 35-19-L00366_956693573_956693573</t>
  </si>
  <si>
    <t>02.06.2022 18:25:15</t>
  </si>
  <si>
    <t>02.06.2022 21:58:36</t>
  </si>
  <si>
    <t>PARLAK TR-1 35-21-L00074_953358199_953358199</t>
  </si>
  <si>
    <t>02.06.2022 10:13:35</t>
  </si>
  <si>
    <t>02.06.2022 12:09:04</t>
  </si>
  <si>
    <t>ALTINOLUK TR-7 35-31-L00439_A_56406140_56406140</t>
  </si>
  <si>
    <t>02.06.2022 09:50:01</t>
  </si>
  <si>
    <t>02.06.2022 14:01:00</t>
  </si>
  <si>
    <t>ADALA TR-8 45-78-M00293_DIREK TIPI TRAFO HUCRESI H01_2125169</t>
  </si>
  <si>
    <t>02.06.2022 21:19:14</t>
  </si>
  <si>
    <t>02.06.2022 22:29:03</t>
  </si>
  <si>
    <t>M-2728 35-04-M02728_35-04-M02728_77307930</t>
  </si>
  <si>
    <t>02.06.2022 14:25:43</t>
  </si>
  <si>
    <t>02.06.2022 15:01:57</t>
  </si>
  <si>
    <t>TR-4 35-31-M00004_956595378_956595378</t>
  </si>
  <si>
    <t>02.06.2022 20:45:54</t>
  </si>
  <si>
    <t>02.06.2022 23:19:59</t>
  </si>
  <si>
    <t>M-2144 35-07-M02144_E_56380810_56380810</t>
  </si>
  <si>
    <t>02.06.2022 10:47:15</t>
  </si>
  <si>
    <t>02.06.2022 15:45:45</t>
  </si>
  <si>
    <t>ALAŞEHİR TR-24 45-73-M00024_45-73-M00024_79700138</t>
  </si>
  <si>
    <t>02.06.2022 20:47:39</t>
  </si>
  <si>
    <t>02.06.2022 21:43:43</t>
  </si>
  <si>
    <t>SELCE TR-1 45-73-M00716_45-73-M00716_65887449</t>
  </si>
  <si>
    <t>02.06.2022 19:09:43</t>
  </si>
  <si>
    <t>02.06.2022 23:57:21</t>
  </si>
  <si>
    <t>L-332 SERKANKENT 35-18-L00332_12269839_56358032_56358032</t>
  </si>
  <si>
    <t>02.06.2022 22:07:55</t>
  </si>
  <si>
    <t>02.06.2022 23:18:12</t>
  </si>
  <si>
    <t>SULUDERE TR-3 35-31-L00063_956585832_956585832</t>
  </si>
  <si>
    <t>02.06.2022 16:40:21</t>
  </si>
  <si>
    <t>02.06.2022 17:25:00</t>
  </si>
  <si>
    <t>02.06.2022 20:50:35</t>
  </si>
  <si>
    <t>02.06.2022 20:52:53</t>
  </si>
  <si>
    <t>SALİHLİ TM 45-78-A00004_HatBaşıAyırıcı_53140381 M08_53140381</t>
  </si>
  <si>
    <t>02.06.2022 08:16:03</t>
  </si>
  <si>
    <t>02.06.2022 12:52:26</t>
  </si>
  <si>
    <t>VEDAT YILDIZ TARIMSAL SULAMA 35-26-M00332_11492651_56359292_56359292</t>
  </si>
  <si>
    <t>02.06.2022 22:56:08</t>
  </si>
  <si>
    <t>02.06.2022 23:40:37</t>
  </si>
  <si>
    <t>SOMA TR-12 45-82-M00012_TR-12/3 M04_83333966</t>
  </si>
  <si>
    <t>02.06.2022 14:51:07</t>
  </si>
  <si>
    <t>02.06.2022 15:25:05</t>
  </si>
  <si>
    <t>TR-2/11-A 45-83-L00156_45-83-L00156_2355087</t>
  </si>
  <si>
    <t>02.06.2022 12:00:57</t>
  </si>
  <si>
    <t>02.06.2022 13:10:08</t>
  </si>
  <si>
    <t>TR-134 35-15-M00134_48878235_56364419_56364419</t>
  </si>
  <si>
    <t>02.06.2022 09:12:16</t>
  </si>
  <si>
    <t>02.06.2022 11:39:32</t>
  </si>
  <si>
    <t>02.06.2022 20:42:49</t>
  </si>
  <si>
    <t>02.06.2022 21:48:53</t>
  </si>
  <si>
    <t>L-321 35-18-L00321_950449415_950449415</t>
  </si>
  <si>
    <t>02.06.2022 14:20:05</t>
  </si>
  <si>
    <t>02.06.2022 19:06:20</t>
  </si>
  <si>
    <t>DM-2/1  DENİZKENARI 35-18-L00577_950454526_950454526</t>
  </si>
  <si>
    <t>02.06.2022 17:24:07</t>
  </si>
  <si>
    <t>02.06.2022 19:46:31</t>
  </si>
  <si>
    <t>AKSELENDİ İM 45-72-A00004_KULAKSIZLAR L20_2326921</t>
  </si>
  <si>
    <t>02.06.2022 19:58:41</t>
  </si>
  <si>
    <t>02.06.2022 23:58:35</t>
  </si>
  <si>
    <t>KOLDERE KÖK 45-80-M00051_ÇAVUŞOĞLU TST M06_73403318</t>
  </si>
  <si>
    <t>02.06.2022 07:32:12</t>
  </si>
  <si>
    <t>02.06.2022 08:31:16</t>
  </si>
  <si>
    <t>L-66 GÜNEŞLİKENT 35-14-L00066_956635308_956635308</t>
  </si>
  <si>
    <t>02.06.2022 15:59:55</t>
  </si>
  <si>
    <t>02.06.2022 19:16:16</t>
  </si>
  <si>
    <t>KAVAKLIDERE TR-12 45-73-M00145_TR-17 M01_2093007</t>
  </si>
  <si>
    <t>02.06.2022 13:44:16</t>
  </si>
  <si>
    <t>02.06.2022 14:28:27</t>
  </si>
  <si>
    <t>SELENDİ TR-3 45-81-M00003_A_56400727_56400727</t>
  </si>
  <si>
    <t>02.06.2022 21:56:03</t>
  </si>
  <si>
    <t>03.06.2022 01:26:34</t>
  </si>
  <si>
    <t>KÖYLÜCE TR-2 45-74-M00312_A_65496793_65496793</t>
  </si>
  <si>
    <t>02.06.2022 10:13:12</t>
  </si>
  <si>
    <t>02.06.2022 12:38:12</t>
  </si>
  <si>
    <t>L-252 SİSSUS HASTANE 35-18-L00252_95000160690_95000160690</t>
  </si>
  <si>
    <t>02.06.2022 14:31:13</t>
  </si>
  <si>
    <t>02.06.2022 19:09:49</t>
  </si>
  <si>
    <t>ADALA-9 TARIMSAL SULAMA 45-78-M00410_DIREK TIPI TRAFO HUCRESI H01_2108368</t>
  </si>
  <si>
    <t>02.06.2022 23:21:38</t>
  </si>
  <si>
    <t>03.06.2022 02:24:45</t>
  </si>
  <si>
    <t>M-1399 35-03-M01399_35-03-M01399_41948129</t>
  </si>
  <si>
    <t>02.06.2022 09:05:19</t>
  </si>
  <si>
    <t>02.06.2022 10:08:49</t>
  </si>
  <si>
    <t>K-872 35-04-K00872_C C5B_5809508</t>
  </si>
  <si>
    <t>02.06.2022 15:16:09</t>
  </si>
  <si>
    <t>02.06.2022 17:57:43</t>
  </si>
  <si>
    <t>TR-24 35-32-L00024_A_56393103_56393103</t>
  </si>
  <si>
    <t>02.06.2022 19:04:44</t>
  </si>
  <si>
    <t>02.06.2022 20:17:12</t>
  </si>
  <si>
    <t>TR-69 M.ALİ SOYLU GRB. YANIKIR MEVKİİ 35-15-L00069_950407359_950407359</t>
  </si>
  <si>
    <t>02.06.2022 20:14:45</t>
  </si>
  <si>
    <t>03.06.2022 03:07:47</t>
  </si>
  <si>
    <t>MURADİYE DM-9/2 KÖK 45-71-M00676_HatBaşıAyırıcı_53132954 M02_53132954</t>
  </si>
  <si>
    <t>02.06.2022 07:58:53</t>
  </si>
  <si>
    <t>02.06.2022 09:54:07</t>
  </si>
  <si>
    <t>FAHRİ ÇAPUN SULAMA GRB 35-20-L00176_950142904_950142904</t>
  </si>
  <si>
    <t>02.06.2022 12:32:52</t>
  </si>
  <si>
    <t>02.06.2022 15:39:02</t>
  </si>
  <si>
    <t>SARIKAYA KÖK 35-31-L00284_ALTINOLUK TR-2 L05_2113768</t>
  </si>
  <si>
    <t>02.06.2022 21:16:51</t>
  </si>
  <si>
    <t>02.06.2022 23:32:21</t>
  </si>
  <si>
    <t>M-1222 35-01-M01222_M-1223 M01_2059320</t>
  </si>
  <si>
    <t>02.06.2022 02:23:29</t>
  </si>
  <si>
    <t>02.06.2022 04:10:53</t>
  </si>
  <si>
    <t>ALAŞEHİR TR-87 45-73-M00087_B_56404021_56404021</t>
  </si>
  <si>
    <t>02.06.2022 10:33:20</t>
  </si>
  <si>
    <t>02.06.2022 11:38:01</t>
  </si>
  <si>
    <t>M-1028 35-04-M01028_M-1832 M03_2119047</t>
  </si>
  <si>
    <t>02.06.2022 09:30:04</t>
  </si>
  <si>
    <t>02.06.2022 18:19:19</t>
  </si>
  <si>
    <t>MAVİ KÖŞE TR-1 KÖK 35-17-M00224__56356204_56356204</t>
  </si>
  <si>
    <t>02.06.2022 21:08:43</t>
  </si>
  <si>
    <t>02.06.2022 22:18:01</t>
  </si>
  <si>
    <t>ÇİFTLİK RUMBEYLİ TR-2 35-32-L00053_A_56376681_56376681</t>
  </si>
  <si>
    <t>02.06.2022 21:34:02</t>
  </si>
  <si>
    <t>02.06.2022 22:52:59</t>
  </si>
  <si>
    <t>POYRACIK TR-4 35-24-L00027_955220483_955220483</t>
  </si>
  <si>
    <t>02.06.2022 18:08:29</t>
  </si>
  <si>
    <t>02.06.2022 19:06:46</t>
  </si>
  <si>
    <t>K-817 35-04-K00817_912487443_912487443</t>
  </si>
  <si>
    <t>02.06.2022 02:57:26</t>
  </si>
  <si>
    <t>02.06.2022 03:34:14</t>
  </si>
  <si>
    <t>TR-31 35-30-L00031_TR-15 L03_72050536</t>
  </si>
  <si>
    <t>02.06.2022 07:12:25</t>
  </si>
  <si>
    <t>02.06.2022 15:01:46</t>
  </si>
  <si>
    <t>ÇEPNİDERE TR-3 45-83-L00223_965661887_965661887</t>
  </si>
  <si>
    <t>02.06.2022 17:30:09</t>
  </si>
  <si>
    <t>02.06.2022 19:24:32</t>
  </si>
  <si>
    <t>İLTUR TR-2 35-19-M00434_İLTUR TR-2 DAĞITIM TRAFO M01_82711044</t>
  </si>
  <si>
    <t>02.06.2022 10:09:25</t>
  </si>
  <si>
    <t>02.06.2022 17:46:06</t>
  </si>
  <si>
    <t>BALIKLI TR-2 45-75-M00373__72372033_72372033</t>
  </si>
  <si>
    <t>02.06.2022 21:52:51</t>
  </si>
  <si>
    <t>03.06.2022 00:56:19</t>
  </si>
  <si>
    <t>DM-19/02 45-71-M00713_ORTA ÖLÇEKLİ HAVAİ HAT M07_2321101</t>
  </si>
  <si>
    <t>02.06.2022 10:15:45</t>
  </si>
  <si>
    <t>02.06.2022 11:02:30</t>
  </si>
  <si>
    <t>02.06.2022 19:47:28</t>
  </si>
  <si>
    <t>02.06.2022 20:15:15</t>
  </si>
  <si>
    <t>02.06.2022 18:27:26</t>
  </si>
  <si>
    <t>02.06.2022 20:43:43</t>
  </si>
  <si>
    <t>İLTUR TR-1 35-19-M00433_İLTUR TR-1 DAĞITIM TRAFO M01_82710754</t>
  </si>
  <si>
    <t>02.06.2022 09:44:30</t>
  </si>
  <si>
    <t>02.06.2022 17:45:12</t>
  </si>
  <si>
    <t>İNECİK TR-1 35-21-L00121_953360701_953360701</t>
  </si>
  <si>
    <t>02.06.2022 11:21:39</t>
  </si>
  <si>
    <t>02.06.2022 18:05:26</t>
  </si>
  <si>
    <t>AHMETLİ TR-77 TARİŞ 45-84-L00077_955181296_955181296</t>
  </si>
  <si>
    <t>02.06.2022 12:27:06</t>
  </si>
  <si>
    <t>02.06.2022 13:09:18</t>
  </si>
  <si>
    <t>GÖKYAKA TR-2 35-27-M01179_ H_82733431</t>
  </si>
  <si>
    <t>02.06.2022 09:01:34</t>
  </si>
  <si>
    <t>02.06.2022 11:45:34</t>
  </si>
  <si>
    <t>TR-127 35-15-M00127_A_56364407_56364407</t>
  </si>
  <si>
    <t>02.06.2022 23:29:17</t>
  </si>
  <si>
    <t>03.06.2022 02:33:07</t>
  </si>
  <si>
    <t>YAYALAR TR-2 45-73-M00163_945662464_945662464</t>
  </si>
  <si>
    <t>02.06.2022 15:56:04</t>
  </si>
  <si>
    <t>02.06.2022 16:56:48</t>
  </si>
  <si>
    <t>AKILLAR DAĞDİBİ TR-1 45-81-M00104_C_56399486_56399486</t>
  </si>
  <si>
    <t>02.06.2022 07:56:54</t>
  </si>
  <si>
    <t>02.06.2022 10:29:34</t>
  </si>
  <si>
    <t>TİRE TR-3 35-29-L00003_35-29-L00003_2358472</t>
  </si>
  <si>
    <t>02.06.2022 20:35:46</t>
  </si>
  <si>
    <t>02.06.2022 22:13:51</t>
  </si>
  <si>
    <t>ÖZDERE ORTA MAHALLE DM (M-1) 35-25-M00120_ORTA MAHALLE M-46 M04_72127258</t>
  </si>
  <si>
    <t>02.06.2022 19:26:19</t>
  </si>
  <si>
    <t>02.06.2022 19:47:55</t>
  </si>
  <si>
    <t>AVDAL TR-3 45-71-M02336_A_80810203_80810203</t>
  </si>
  <si>
    <t>02.06.2022 06:51:27</t>
  </si>
  <si>
    <t>02.06.2022 14:04:35</t>
  </si>
  <si>
    <t>TR-46 45-78-L00046_45-78-L00046_65902001</t>
  </si>
  <si>
    <t>02.06.2022 19:02:49</t>
  </si>
  <si>
    <t>02.06.2022 19:40:37</t>
  </si>
  <si>
    <t>HALİLBEYLİ DM 35-27-M00620_KARMEZ-1 M04_2306343</t>
  </si>
  <si>
    <t>02.06.2022 20:21:55</t>
  </si>
  <si>
    <t>02.06.2022 21:26:09</t>
  </si>
  <si>
    <t>L-92 ULAMIŞ MEZARLIK 35-14-L00092_956660504_956660504</t>
  </si>
  <si>
    <t>02.06.2022 15:20:15</t>
  </si>
  <si>
    <t>02.06.2022 17:41:05</t>
  </si>
  <si>
    <t>L-436 35-18-L00436_950446822_950446822</t>
  </si>
  <si>
    <t>02.06.2022 11:43:29</t>
  </si>
  <si>
    <t>02.06.2022 14:22:50</t>
  </si>
  <si>
    <t>KURUDERE KÖYÜ TR-1 35-32-L00052_35-32-L00052_2350239</t>
  </si>
  <si>
    <t>02.06.2022 20:57:31</t>
  </si>
  <si>
    <t>03.06.2022 00:16:57</t>
  </si>
  <si>
    <t>KAYMAKÇI İM 35-15-A00004_EMİRLİOVA L07_2121824</t>
  </si>
  <si>
    <t>02.06.2022 09:42:28</t>
  </si>
  <si>
    <t>02.06.2022 17:47:06</t>
  </si>
  <si>
    <t>KORDON KÖK 45-78-M00730_KABAZLI M01_2105504</t>
  </si>
  <si>
    <t>02.06.2022 22:00:50</t>
  </si>
  <si>
    <t>02.06.2022 22:54:37</t>
  </si>
  <si>
    <t>KULA İM 45-77-A00001_HatBaşıAyırıcı_72322599 M01_72322599</t>
  </si>
  <si>
    <t>02.06.2022 09:58:39</t>
  </si>
  <si>
    <t>02.06.2022 11:25:06</t>
  </si>
  <si>
    <t>TR-1/53 45-72-M00053_956507349_956507349</t>
  </si>
  <si>
    <t>02.06.2022 16:52:00</t>
  </si>
  <si>
    <t>02.06.2022 18:34:18</t>
  </si>
  <si>
    <t>KOCAKAĞAN TR-1 45-72-L00223_A_56406195_56406195</t>
  </si>
  <si>
    <t>02.06.2022 09:42:07</t>
  </si>
  <si>
    <t>02.06.2022 11:18:11</t>
  </si>
  <si>
    <t>TR-160 BAYRAMKUYU MEVKİİ 35-15-L00160_95000500951_95000500951</t>
  </si>
  <si>
    <t>02.06.2022 14:33:18</t>
  </si>
  <si>
    <t>02.06.2022 18:53:02</t>
  </si>
  <si>
    <t>KÜÇÜKKALE YEŞİLKENT TR-2 35-29-L00268_35-29-L00268_2368270</t>
  </si>
  <si>
    <t>02.06.2022 20:54:11</t>
  </si>
  <si>
    <t>02.06.2022 23:13:48</t>
  </si>
  <si>
    <t>L-190 35-18-L00190_950443391_950443391</t>
  </si>
  <si>
    <t>02.06.2022 09:41:49</t>
  </si>
  <si>
    <t>02.06.2022 16:39:15</t>
  </si>
  <si>
    <t>K-1362 35-02-K01362_910510657_910510657</t>
  </si>
  <si>
    <t>02.06.2022 06:58:59</t>
  </si>
  <si>
    <t>02.06.2022 11:26:15</t>
  </si>
  <si>
    <t>YEŞİLYURT DM 45-73-M00476_KÖYLER HATTI M04_2086188</t>
  </si>
  <si>
    <t>02.06.2022 20:55:22</t>
  </si>
  <si>
    <t>03.06.2022 00:27:23</t>
  </si>
  <si>
    <t>TR-67 45-78-M00067_49415101 a2_49409079</t>
  </si>
  <si>
    <t>02.06.2022 21:06:53</t>
  </si>
  <si>
    <t>02.06.2022 22:37:03</t>
  </si>
  <si>
    <t>KIZILAVLU KÖK 45-78-M00837_DELİBAŞLI GRUBU M02_66247833</t>
  </si>
  <si>
    <t>02.06.2022 21:00:19</t>
  </si>
  <si>
    <t>02.06.2022 21:04:21</t>
  </si>
  <si>
    <t>MORDOĞAN TR-41 35-21-L00164_MORDOĞAN TR-29 L04_72179977</t>
  </si>
  <si>
    <t>02.06.2022 01:18:10</t>
  </si>
  <si>
    <t>02.06.2022 01:31:47</t>
  </si>
  <si>
    <t>K-1024 35-01-K01024_911409170_911409170</t>
  </si>
  <si>
    <t>02.06.2022 21:19:39</t>
  </si>
  <si>
    <t>02.06.2022 23:56:59</t>
  </si>
  <si>
    <t>MALTA TR-2 35-22-M00154_955282383_955282383</t>
  </si>
  <si>
    <t>02.06.2022 17:00:26</t>
  </si>
  <si>
    <t>02.06.2022 19:00:01</t>
  </si>
  <si>
    <t>ARMUTLU DM 35-27-M00879_TANBOĞA ÇIKIŞI M07_2329962</t>
  </si>
  <si>
    <t>02.06.2022 09:34:38</t>
  </si>
  <si>
    <t>02.06.2022 11:05:21</t>
  </si>
  <si>
    <t>02.06.2022 18:14:43</t>
  </si>
  <si>
    <t>02.06.2022 20:30:07</t>
  </si>
  <si>
    <t>ÇOMAKLAR KÖYÜ TR-1 35-32-L00077_B_56357605_56357605</t>
  </si>
  <si>
    <t>02.06.2022 23:42:46</t>
  </si>
  <si>
    <t>03.06.2022 02:12:54</t>
  </si>
  <si>
    <t>02.06.2022 08:11:50</t>
  </si>
  <si>
    <t>02.06.2022 09:43:26</t>
  </si>
  <si>
    <t>K-1027 35-01-K01027_F F3_5865750</t>
  </si>
  <si>
    <t>02.06.2022 20:36:28</t>
  </si>
  <si>
    <t>02.06.2022 22:16:09</t>
  </si>
  <si>
    <t>DM-1/TR-16 SEFERİHİSAR 35-14-M00328_956642706_956642706</t>
  </si>
  <si>
    <t>02.06.2022 17:45:27</t>
  </si>
  <si>
    <t>02.06.2022 19:07:53</t>
  </si>
  <si>
    <t>AHMETBEYLİ MAYDANOZ M-7 35-22-M00245_955272806_955272806</t>
  </si>
  <si>
    <t>02.06.2022 11:55:11</t>
  </si>
  <si>
    <t>02.06.2022 15:52:53</t>
  </si>
  <si>
    <t>SANAYİ TR-4 35-14-M00307_956642503_956642503</t>
  </si>
  <si>
    <t>02.06.2022 16:29:52</t>
  </si>
  <si>
    <t>02.06.2022 17:29:49</t>
  </si>
  <si>
    <t>02.06.2022 06:12:46</t>
  </si>
  <si>
    <t>02.06.2022 06:27:53</t>
  </si>
  <si>
    <t>02.06.2022 11:50:38</t>
  </si>
  <si>
    <t>02.06.2022 12:15:51</t>
  </si>
  <si>
    <t>K-1229 35-01-K01229_910456147_910456147</t>
  </si>
  <si>
    <t>02.06.2022 15:20:50</t>
  </si>
  <si>
    <t>02.06.2022 18:30:24</t>
  </si>
  <si>
    <t>SULTANİYE KÖYÜ TR-1 35-13-L00080_DIREK TIPI TRAFO HUCRESI H01_2039951</t>
  </si>
  <si>
    <t>02.06.2022 22:50:00</t>
  </si>
  <si>
    <t>03.06.2022 00:22:56</t>
  </si>
  <si>
    <t>DEĞİRMENDERE DM 35-22-M00085_ÇİLEME-MALTA-SANCAKLI M08_50066611</t>
  </si>
  <si>
    <t>02.06.2022 13:37:24</t>
  </si>
  <si>
    <t>02.06.2022 15:47:51</t>
  </si>
  <si>
    <t>KIZILOBA TR-1 35-20-L00257_A_56366762_56366762</t>
  </si>
  <si>
    <t>02.06.2022 20:44:31</t>
  </si>
  <si>
    <t>02.06.2022 22:04:43</t>
  </si>
  <si>
    <t>KARAREİS KÖK 35-19-M00442_KARAREİS M02_72153263</t>
  </si>
  <si>
    <t>02.06.2022 09:29:07</t>
  </si>
  <si>
    <t>02.06.2022 10:08:55</t>
  </si>
  <si>
    <t>L-515 OVACIK 35-18-L00515_950467122_950467122</t>
  </si>
  <si>
    <t>02.06.2022 14:46:24</t>
  </si>
  <si>
    <t>02.06.2022 23:07:53</t>
  </si>
  <si>
    <t>M-2516 35-02-M02516_98949823_98949823</t>
  </si>
  <si>
    <t>02.06.2022 12:35:34</t>
  </si>
  <si>
    <t>02.06.2022 16:48:20</t>
  </si>
  <si>
    <t>CUMHURİYET KÖK 35-29-L00057_KAZANLI KÖK L05_2311614</t>
  </si>
  <si>
    <t>02.06.2022 21:25:30</t>
  </si>
  <si>
    <t>02.06.2022 22:18:12</t>
  </si>
  <si>
    <t>ARMUTLU TR-3 35-27-L00003_A_56356268_56356268</t>
  </si>
  <si>
    <t>02.06.2022 07:27:29</t>
  </si>
  <si>
    <t>02.06.2022 09:29:47</t>
  </si>
  <si>
    <t>02.06.2022 20:01:24</t>
  </si>
  <si>
    <t>02.06.2022 20:06:13</t>
  </si>
  <si>
    <t>GÜNEY DM 45-83-L00130_DERBENT L08_2096777</t>
  </si>
  <si>
    <t>02.06.2022 10:03:33</t>
  </si>
  <si>
    <t>02.06.2022 17:29:41</t>
  </si>
  <si>
    <t>SARUHANLI TR-15 45-80-M00015_SARUHANLI TR-13 M02_60962831</t>
  </si>
  <si>
    <t>02.06.2022 09:07:58</t>
  </si>
  <si>
    <t>02.06.2022 10:16:04</t>
  </si>
  <si>
    <t>02.06.2022 09:33:41</t>
  </si>
  <si>
    <t>02.06.2022 17:38:50</t>
  </si>
  <si>
    <t>M-21 HAMAM ALANI 35-14-M00021_956643728_956643728</t>
  </si>
  <si>
    <t>02.06.2022 16:08:16</t>
  </si>
  <si>
    <t>02.06.2022 18:08:41</t>
  </si>
  <si>
    <t>TR-31 35-15-M00031_950350792_950350792</t>
  </si>
  <si>
    <t>02.06.2022 20:39:45</t>
  </si>
  <si>
    <t>03.06.2022 01:07:30</t>
  </si>
  <si>
    <t>KARAMAN TR-4 MERKEZ 35-31-L00051_47864304_56394732_56394732</t>
  </si>
  <si>
    <t>02.06.2022 20:57:12</t>
  </si>
  <si>
    <t>02.06.2022 21:59:11</t>
  </si>
  <si>
    <t>02.06.2022 20:42:58</t>
  </si>
  <si>
    <t>02.06.2022 20:51:10</t>
  </si>
  <si>
    <t>L-253 35-18-L00253_6207190_56363670_56363670</t>
  </si>
  <si>
    <t>02.06.2022 22:05:54</t>
  </si>
  <si>
    <t>03.06.2022 00:15:59</t>
  </si>
  <si>
    <t>TIRAZLI KÖK 45-79-M00079_BAHARLAR M06_72036291</t>
  </si>
  <si>
    <t>02.06.2022 10:01:54</t>
  </si>
  <si>
    <t>02.06.2022 12:53:54</t>
  </si>
  <si>
    <t>02.06.2022 06:29:05</t>
  </si>
  <si>
    <t>02.06.2022 06:50:00</t>
  </si>
  <si>
    <t>M-3251(YATIRIM REZERVE) 35-04-M03251_B_56368227_56368227</t>
  </si>
  <si>
    <t>02.06.2022 10:37:08</t>
  </si>
  <si>
    <t>02.06.2022 11:44:57</t>
  </si>
  <si>
    <t>KARGINIŞIKLAR TR-1 45-74-M00125_A_56352210_56352210</t>
  </si>
  <si>
    <t>02.06.2022 21:13:45</t>
  </si>
  <si>
    <t>02.06.2022 22:32:59</t>
  </si>
  <si>
    <t>ÇARIKTEKKE MAH.TR-1 45-73-M00722_A_56391172_56391172</t>
  </si>
  <si>
    <t>02.06.2022 19:31:22</t>
  </si>
  <si>
    <t>02.06.2022 23:53:21</t>
  </si>
  <si>
    <t>MERSİN MAH. 35-20-M00036_955198723_955198723</t>
  </si>
  <si>
    <t>02.06.2022 13:14:44</t>
  </si>
  <si>
    <t>02.06.2022 18:06:07</t>
  </si>
  <si>
    <t>K-4537 35-07-K04537_99233479_99233479</t>
  </si>
  <si>
    <t>02.06.2022 12:51:41</t>
  </si>
  <si>
    <t>02.06.2022 14:38:01</t>
  </si>
  <si>
    <t>02.06.2022 04:52:35</t>
  </si>
  <si>
    <t>02.06.2022 06:08:00</t>
  </si>
  <si>
    <t>KEMERDAMLARI ORHANİYE MAH.TR-1 45-78-L00661_953294949_953294949</t>
  </si>
  <si>
    <t>02.06.2022 16:32:51</t>
  </si>
  <si>
    <t>02.06.2022 17:50:59</t>
  </si>
  <si>
    <t>DM-13/04(CEMİYET KARŞISI) 45-71-M00057_45-71-M00057_72051497</t>
  </si>
  <si>
    <t>02.06.2022 14:49:15</t>
  </si>
  <si>
    <t>02.06.2022 15:52:51</t>
  </si>
  <si>
    <t>02.06.2022 18:40:09</t>
  </si>
  <si>
    <t>02.06.2022 20:21:00</t>
  </si>
  <si>
    <t>KIZILAVLU KÖK 45-78-M00837_HatBaşıAyırıcı_53137221 M02_53137221</t>
  </si>
  <si>
    <t>02.06.2022 07:25:01</t>
  </si>
  <si>
    <t>02.06.2022 10:43:33</t>
  </si>
  <si>
    <t>TR-1/85 45-72-M00085_C_56391898_56391898</t>
  </si>
  <si>
    <t>02.06.2022 10:06:51</t>
  </si>
  <si>
    <t>02.06.2022 12:53:31</t>
  </si>
  <si>
    <t>KALE ARDI 35-16-M00064_47536262_56397096_56397096</t>
  </si>
  <si>
    <t>02.06.2022 22:58:26</t>
  </si>
  <si>
    <t>03.06.2022 01:34:16</t>
  </si>
  <si>
    <t>K-1129 35-03-K01129_910473236_910473236</t>
  </si>
  <si>
    <t>02.06.2022 11:08:08</t>
  </si>
  <si>
    <t>02.06.2022 19:30:22</t>
  </si>
  <si>
    <t>TR-2/51 45-83-L00051__72410334_72410334</t>
  </si>
  <si>
    <t>02.06.2022 10:58:42</t>
  </si>
  <si>
    <t>02.06.2022 11:29:36</t>
  </si>
  <si>
    <t>ÖDEMİŞ İM 35-15-A00001_HatBaşıAyırıcı_72391840 L13_72391840</t>
  </si>
  <si>
    <t>02.06.2022 21:00:32</t>
  </si>
  <si>
    <t>03.06.2022 02:18:32</t>
  </si>
  <si>
    <t>02.06.2022 08:41:00</t>
  </si>
  <si>
    <t>02.06.2022 14:58:20</t>
  </si>
  <si>
    <t>KÖREZ KÖK 45-77-L00284_DEREKÖY KÖK L04_2060290</t>
  </si>
  <si>
    <t>02.06.2022 18:23:09</t>
  </si>
  <si>
    <t>02.06.2022 19:38:37</t>
  </si>
  <si>
    <t>CEVİZLİ BOSTANYERİ TR-2 35-31-L00322_47798314_56352326_56352326</t>
  </si>
  <si>
    <t>02.06.2022 00:05:03</t>
  </si>
  <si>
    <t>02.06.2022 02:20:09</t>
  </si>
  <si>
    <t>TR-17 45-77-L00017_A_56403924_56403924</t>
  </si>
  <si>
    <t>02.06.2022 21:13:52</t>
  </si>
  <si>
    <t>03.06.2022 03:34:26</t>
  </si>
  <si>
    <t>KEMHALLI KÖK 45-86-M00044_DEMİRKÖPRÜ T.M. M02_72224708</t>
  </si>
  <si>
    <t>02.06.2022 13:40:54</t>
  </si>
  <si>
    <t>02.06.2022 13:41:54</t>
  </si>
  <si>
    <t>TR-72 35-30-L00072_955331153_955331153</t>
  </si>
  <si>
    <t>02.06.2022 17:14:45</t>
  </si>
  <si>
    <t>02.06.2022 18:51:03</t>
  </si>
  <si>
    <t>02.06.2022 21:05:08</t>
  </si>
  <si>
    <t>03.06.2022 03:17:29</t>
  </si>
  <si>
    <t>AHMET EVİŞ VE ARK. SULAMA GRB. 45-84-L00041_45-84-L00041_2360399</t>
  </si>
  <si>
    <t>02.06.2022 19:47:44</t>
  </si>
  <si>
    <t>02.06.2022 22:26:01</t>
  </si>
  <si>
    <t>TR-1/6 45-72-M00006_956503422_956503422</t>
  </si>
  <si>
    <t>02.06.2022 16:05:05</t>
  </si>
  <si>
    <t>02.06.2022 17:50:03</t>
  </si>
  <si>
    <t>M-315 35-02-M00315_99447637_99447637</t>
  </si>
  <si>
    <t>02.06.2022 10:18:37</t>
  </si>
  <si>
    <t>02.06.2022 14:05:31</t>
  </si>
  <si>
    <t>TR-9 35-26-M00009_956623925_956623925</t>
  </si>
  <si>
    <t>02.06.2022 12:36:14</t>
  </si>
  <si>
    <t>02.06.2022 16:39:06</t>
  </si>
  <si>
    <t>SULUDERE TR-4 DEDE KAHVE ALTI 35-31-L00065_956595039_956595039</t>
  </si>
  <si>
    <t>02.06.2022 06:38:33</t>
  </si>
  <si>
    <t>02.06.2022 07:17:04</t>
  </si>
  <si>
    <t>TAYTAN OFİS KÖK 45-78-M00314_ÜLKÜ FABRİKALAR M014_60669844</t>
  </si>
  <si>
    <t>02.06.2022 21:17:32</t>
  </si>
  <si>
    <t>02.06.2022 22:54:53</t>
  </si>
  <si>
    <t>TR-74 45-77-L00074_A_56395822_56395822</t>
  </si>
  <si>
    <t>02.06.2022 18:03:20</t>
  </si>
  <si>
    <t>02.06.2022 19:32:26</t>
  </si>
  <si>
    <t>M-3084 (YATIRIM REZERVE) 35-02-M03084_A_56363529_56363529</t>
  </si>
  <si>
    <t>02.06.2022 10:05:34</t>
  </si>
  <si>
    <t>02.06.2022 18:04:32</t>
  </si>
  <si>
    <t>TR-2/11 45-83-L00011_955145876_955145876</t>
  </si>
  <si>
    <t>02.06.2022 14:19:51</t>
  </si>
  <si>
    <t>02.06.2022 15:29:23</t>
  </si>
  <si>
    <t>AĞAÇ İŞLERİ KÖK-2 (M-703) 35-22-M00125_KISIKKÖY(KARTAL) M02_72110798</t>
  </si>
  <si>
    <t>02.06.2022 22:13:34</t>
  </si>
  <si>
    <t>02.06.2022 23:03:57</t>
  </si>
  <si>
    <t>AĞAÇ İŞLERİ TR-12 35-22-M00124_C_56353300_56353300</t>
  </si>
  <si>
    <t>02.06.2022 15:10:05</t>
  </si>
  <si>
    <t>02.06.2022 17:45:44</t>
  </si>
  <si>
    <t>SELÇUK İM/DM 35-13-A00004_SELÇUK ZİRAİ SULAMA L05_65986069</t>
  </si>
  <si>
    <t>02.06.2022 21:07:06</t>
  </si>
  <si>
    <t>02.06.2022 21:40:28</t>
  </si>
  <si>
    <t>SARIPINAR TR-8 45-73-M00582_45-73-M00582_2356059</t>
  </si>
  <si>
    <t>02.06.2022 19:34:40</t>
  </si>
  <si>
    <t>03.06.2022 02:06:45</t>
  </si>
  <si>
    <t>BOZYAKA TM 35-01-A00007_GÜRÇEŞME-2 M12_2312202</t>
  </si>
  <si>
    <t>02.06.2022 02:11:05</t>
  </si>
  <si>
    <t>02.06.2022 02:23:15</t>
  </si>
  <si>
    <t>TR-43 35-15-M00043_F f1b_48886519</t>
  </si>
  <si>
    <t>02.06.2022 10:36:51</t>
  </si>
  <si>
    <t>02.06.2022 12:17:39</t>
  </si>
  <si>
    <t>K-3420 35-08-K03420_35-08-K03420_42037220</t>
  </si>
  <si>
    <t>02.06.2022 11:47:55</t>
  </si>
  <si>
    <t>02.06.2022 12:09:47</t>
  </si>
  <si>
    <t>KARAMAN TR-1 35-31-L00049_DIREK TIPI TRAFO HUCRESI H01_2048879</t>
  </si>
  <si>
    <t>02.06.2022 22:46:07</t>
  </si>
  <si>
    <t>03.06.2022 06:36:16</t>
  </si>
  <si>
    <t>K-4537 35-07-K04537_99006086_99006086</t>
  </si>
  <si>
    <t>02.06.2022 14:14:45</t>
  </si>
  <si>
    <t>02.06.2022 16:17:20</t>
  </si>
  <si>
    <t>SOMA TR-11/2 45-82-M00033_945542643_945542643</t>
  </si>
  <si>
    <t>02.06.2022 08:49:15</t>
  </si>
  <si>
    <t>02.06.2022 10:06:19</t>
  </si>
  <si>
    <t>ADALA TR-8 45-78-M00293_49237694_56390021_56390021</t>
  </si>
  <si>
    <t>02.06.2022 09:44:57</t>
  </si>
  <si>
    <t>02.06.2022 17:01:12</t>
  </si>
  <si>
    <t>M-992 35-03-M00992_910912513_910912513</t>
  </si>
  <si>
    <t>02.06.2022 12:43:20</t>
  </si>
  <si>
    <t>02.06.2022 19:36:43</t>
  </si>
  <si>
    <t>02.06.2022 09:20:22</t>
  </si>
  <si>
    <t>02.06.2022 11:09:18</t>
  </si>
  <si>
    <t>02.06.2022 13:53:42</t>
  </si>
  <si>
    <t>02.06.2022 14:45:00</t>
  </si>
  <si>
    <t>K-3303 35-04-K03303_35-04-K03303_2356298</t>
  </si>
  <si>
    <t>02.06.2022 10:28:30</t>
  </si>
  <si>
    <t>02.06.2022 11:05:11</t>
  </si>
  <si>
    <t>KÜÇÜKAVULCUK DM 35-15-L00727_KÜÇÜKAVLUCUK SULAMA KOOP. L06_72098464</t>
  </si>
  <si>
    <t>02.06.2022 20:10:02</t>
  </si>
  <si>
    <t>02.06.2022 20:32:10</t>
  </si>
  <si>
    <t>GÖRDES DM 45-75-M00050_HatBaşıAyırıcı_53135653 M11_53135653</t>
  </si>
  <si>
    <t>02.06.2022 20:48:30</t>
  </si>
  <si>
    <t>02.06.2022 21:51:17</t>
  </si>
  <si>
    <t>SARIKAYA MERKEZ TR-1 35-32-L00063_A_56389723_56389723</t>
  </si>
  <si>
    <t>02.06.2022 20:52:43</t>
  </si>
  <si>
    <t>02.06.2022 21:30:48</t>
  </si>
  <si>
    <t>KAYMAKÇI TR-36 35-15-L00230_DIREK TIPI TRAFO HUCRESI H01_2046457</t>
  </si>
  <si>
    <t>02.06.2022 22:01:59</t>
  </si>
  <si>
    <t>03.06.2022 01:24:28</t>
  </si>
  <si>
    <t>YAKAKÖY TR-1 45-75-M00249_A_56394126_56394126</t>
  </si>
  <si>
    <t>02.06.2022 21:40:07</t>
  </si>
  <si>
    <t>03.06.2022 01:47:58</t>
  </si>
  <si>
    <t>02.06.2022 19:30:00</t>
  </si>
  <si>
    <t>02.06.2022 19:47:33</t>
  </si>
  <si>
    <t>KÖPRÜBAŞI TR-27 (FUTBOL SAHASI) 45-86-M00027_HatBaşıAyırıcı_53135413 M03_53135413</t>
  </si>
  <si>
    <t>02.06.2022 21:54:16</t>
  </si>
  <si>
    <t>02.06.2022 22:32:13</t>
  </si>
  <si>
    <t>SİYEKLİ KÖK 45-71-M00185_MALDAN M05_72256924</t>
  </si>
  <si>
    <t>02.06.2022 06:45:02</t>
  </si>
  <si>
    <t>02.06.2022 06:49:59</t>
  </si>
  <si>
    <t>GÖKÇEN İM 35-29-A00004_KİRELLİ L14_2105918</t>
  </si>
  <si>
    <t>02.06.2022 21:18:23</t>
  </si>
  <si>
    <t>02.06.2022 21:48:44</t>
  </si>
  <si>
    <t>URLA İM 35-19-A00001_TR-16 L11_2308139</t>
  </si>
  <si>
    <t>02.06.2022 01:37:05</t>
  </si>
  <si>
    <t>02.06.2022 02:40:04</t>
  </si>
  <si>
    <t>TR-63 45-77-L00063_A_56395857_56395857</t>
  </si>
  <si>
    <t>02.06.2022 18:44:20</t>
  </si>
  <si>
    <t>02.06.2022 20:46:28</t>
  </si>
  <si>
    <t>L-66 GÜNEŞLİKENT 35-14-L00066_35-14-L00066_72210643</t>
  </si>
  <si>
    <t>02.06.2022 08:25:23</t>
  </si>
  <si>
    <t>02.06.2022 13:46:48</t>
  </si>
  <si>
    <t>DM-12/TR-1 45-73-M00067_KEMALİYE-1 GİRİŞ M04_65918030</t>
  </si>
  <si>
    <t>02.06.2022 17:53:29</t>
  </si>
  <si>
    <t>02.06.2022 18:28:12</t>
  </si>
  <si>
    <t>02.06.2022 21:11:23</t>
  </si>
  <si>
    <t>02.06.2022 21:18:37</t>
  </si>
  <si>
    <t>MARMARACIK TR-1 45-74-M00270_B_56352945_56352945</t>
  </si>
  <si>
    <t>02.06.2022 20:20:28</t>
  </si>
  <si>
    <t>02.06.2022 23:44:12</t>
  </si>
  <si>
    <t>VELİLER KÖK 35-31-L00116_CERİTLER TR-1 L03_2119151</t>
  </si>
  <si>
    <t>02.06.2022 20:28:31</t>
  </si>
  <si>
    <t>02.06.2022 20:29:49</t>
  </si>
  <si>
    <t>TR-98 35-17-M00098_TR-56 M01_66218882</t>
  </si>
  <si>
    <t>02.06.2022 09:01:14</t>
  </si>
  <si>
    <t>02.06.2022 10:07:00</t>
  </si>
  <si>
    <t>GÖKÇEN İM 35-29-A00004_GÖKÇEN ŞEHİR L15_2105916</t>
  </si>
  <si>
    <t>02.06.2022 13:55:44</t>
  </si>
  <si>
    <t>02.06.2022 15:06:08</t>
  </si>
  <si>
    <t>MURADİYE DM 45-71-M00006_DM-4 KÜÇÜK ÖLÇEKLİ SAN. SİTESİ M10_2322533</t>
  </si>
  <si>
    <t>02.06.2022 10:42:14</t>
  </si>
  <si>
    <t>02.06.2022 11:37:21</t>
  </si>
  <si>
    <t>ÇAMLIK KÖYÜ TR-1 35-32-L00066_A_56357470_56357470</t>
  </si>
  <si>
    <t>02.06.2022 20:25:58</t>
  </si>
  <si>
    <t>02.06.2022 23:44:55</t>
  </si>
  <si>
    <t>KARAKUYU KÖK 35-22-M00091_KARAKUYU M02_72111688</t>
  </si>
  <si>
    <t>02.06.2022 09:17:44</t>
  </si>
  <si>
    <t>02.06.2022 13:16:06</t>
  </si>
  <si>
    <t>YUNTDAĞIKÖSELER KÖYÜ TR-1 45-71-M01748_915770275_915770275</t>
  </si>
  <si>
    <t>02.06.2022 16:11:04</t>
  </si>
  <si>
    <t>02.06.2022 22:20:51</t>
  </si>
  <si>
    <t>ERGENEKON TR-3 45-83-L00140__72374807_72374807</t>
  </si>
  <si>
    <t>02.06.2022 16:48:58</t>
  </si>
  <si>
    <t>02.06.2022 17:57:28</t>
  </si>
  <si>
    <t>ARSLANLAR TM 35-26-A00004_KÖYLER-3 L45_2305569</t>
  </si>
  <si>
    <t>02.06.2022 07:49:04</t>
  </si>
  <si>
    <t>02.06.2022 07:52:58</t>
  </si>
  <si>
    <t>02.06.2022 21:23:25</t>
  </si>
  <si>
    <t>02.06.2022 21:30:45</t>
  </si>
  <si>
    <t>DEMİRKÖPRÜ TM 45-78-A00005_HatBaşıAyırıcı_53139700 M05_53139700</t>
  </si>
  <si>
    <t>02.06.2022 12:18:38</t>
  </si>
  <si>
    <t>02.06.2022 12:51:25</t>
  </si>
  <si>
    <t>TR-23 45-77-L00023_TR-22 L01_2107227</t>
  </si>
  <si>
    <t>02.06.2022 17:21:27</t>
  </si>
  <si>
    <t>02.06.2022 18:18:18</t>
  </si>
  <si>
    <t>BOZDAĞ TR-8 35-15-L00287_A_56372997_56372997</t>
  </si>
  <si>
    <t>02.06.2022 11:14:57</t>
  </si>
  <si>
    <t>02.06.2022 14:42:16</t>
  </si>
  <si>
    <t>M-2125 35-03-M02125_A_72410347_72410347</t>
  </si>
  <si>
    <t>02.06.2022 20:48:24</t>
  </si>
  <si>
    <t>02.06.2022 21:41:25</t>
  </si>
  <si>
    <t>KAZANLI TR-3 35-15-L00977_A_56369640_56369640</t>
  </si>
  <si>
    <t>02.06.2022 08:51:10</t>
  </si>
  <si>
    <t>02.06.2022 14:49:18</t>
  </si>
  <si>
    <t>02.06.2022 08:37:38</t>
  </si>
  <si>
    <t>02.06.2022 08:44:28</t>
  </si>
  <si>
    <t>SUBATAN TR-8 35-15-L00347_ H_61256761</t>
  </si>
  <si>
    <t>02.06.2022 23:23:58</t>
  </si>
  <si>
    <t>03.06.2022 04:03:27</t>
  </si>
  <si>
    <t>KARAMAN İÇME SUYU YANI TR-3 35-31-L00050_47863837_56394332_56394332</t>
  </si>
  <si>
    <t>02.06.2022 20:45:44</t>
  </si>
  <si>
    <t>02.06.2022 22:14:34</t>
  </si>
  <si>
    <t>MENEMEN DM-7 35-28-M00967_TR-79 L06_83531038</t>
  </si>
  <si>
    <t>02.06.2022 09:07:27</t>
  </si>
  <si>
    <t>02.06.2022 17:52:00</t>
  </si>
  <si>
    <t>MUSA GÖKHAN SÖĞÜT ÖZEL TR 35-27-M01142Ö_972026188_972026188</t>
  </si>
  <si>
    <t>02.06.2022 06:53:20</t>
  </si>
  <si>
    <t>02.06.2022 10:26:20</t>
  </si>
  <si>
    <t>L-121 35-18-L00121_9693745_56389403_56389403</t>
  </si>
  <si>
    <t>02.06.2022 16:20:13</t>
  </si>
  <si>
    <t>OVAKENT İM 35-15-A00003_ÇATAL ARMUT L05_2057398</t>
  </si>
  <si>
    <t>02.06.2022 20:13:00</t>
  </si>
  <si>
    <t>03.06.2022 00:16:41</t>
  </si>
  <si>
    <t>K-907 35-04-K00907_912490499_912490499</t>
  </si>
  <si>
    <t>02.06.2022 18:49:36</t>
  </si>
  <si>
    <t>02.06.2022 22:25:07</t>
  </si>
  <si>
    <t>ATALAN KÖK 35-26-L00247_GÖLLÜCE L06_72823413</t>
  </si>
  <si>
    <t>02.06.2022 21:07:12</t>
  </si>
  <si>
    <t>02.06.2022 21:39:27</t>
  </si>
  <si>
    <t>SELENDİ TR-20/A 45-81-M00255_945633393_945633393</t>
  </si>
  <si>
    <t>02.06.2022 13:01:15</t>
  </si>
  <si>
    <t>02.06.2022 19:27:49</t>
  </si>
  <si>
    <t>02.06.2022 21:32:12</t>
  </si>
  <si>
    <t>02.06.2022 23:49:27</t>
  </si>
  <si>
    <t>ÜRKMEZ DM-2 (ÜRKMEZ M-1) 35-25-M00137_GÜMÜLDÜR DM-5(ÜRKMEZ M-34) M02_72079416</t>
  </si>
  <si>
    <t>02.06.2022 05:38:45</t>
  </si>
  <si>
    <t>02.06.2022 06:40:00</t>
  </si>
  <si>
    <t>L-269 35-18-L00269_950445245_950445245</t>
  </si>
  <si>
    <t>02.06.2022 17:27:48</t>
  </si>
  <si>
    <t>03.06.2022 01:46:43</t>
  </si>
  <si>
    <t>K-4153 35-01-K04153_911756897_911756897</t>
  </si>
  <si>
    <t>02.06.2022 18:05:20</t>
  </si>
  <si>
    <t>02.06.2022 19:12:10</t>
  </si>
  <si>
    <t>L-425 BELLONA KABİN 35-18-L00425_950447066_950447066</t>
  </si>
  <si>
    <t>02.06.2022 14:01:21</t>
  </si>
  <si>
    <t>02.06.2022 14:39:16</t>
  </si>
  <si>
    <t>POYRAZDAMLARI TR-1 KÖK 45-78-M00571_YAĞBASAN-KARASAVCI ÇIKIŞI M06_66671035</t>
  </si>
  <si>
    <t>02.06.2022 21:54:33</t>
  </si>
  <si>
    <t>03.06.2022 03:08:21</t>
  </si>
  <si>
    <t>GÖLMARMARA TR-21 45-85-L00021_45-85-L00021_2357767</t>
  </si>
  <si>
    <t>02.06.2022 22:16:51</t>
  </si>
  <si>
    <t>02.06.2022 23:30:57</t>
  </si>
  <si>
    <t>GÜMÜLDÜR M-35 35-25-M00035_7288436 b1b_5940317</t>
  </si>
  <si>
    <t>02.06.2022 10:12:22</t>
  </si>
  <si>
    <t>02.06.2022 14:21:24</t>
  </si>
  <si>
    <t>SULUDERE KÖK 35-31-L00057_AYDOĞDU L04_2337260</t>
  </si>
  <si>
    <t>02.06.2022 10:02:05</t>
  </si>
  <si>
    <t>02.06.2022 15:38:07</t>
  </si>
  <si>
    <t>K-3181 35-01-K03181_35-01-K03181_2374452</t>
  </si>
  <si>
    <t>02.06.2022 00:07:31</t>
  </si>
  <si>
    <t>02.06.2022 03:41:01</t>
  </si>
  <si>
    <t>BOYABAĞ TR-1 35-21-L00113_948145052_948145052</t>
  </si>
  <si>
    <t>02.06.2022 17:31:36</t>
  </si>
  <si>
    <t>02.06.2022 20:52:18</t>
  </si>
  <si>
    <t>TR-77 45-78-L00077_953264198_953264198</t>
  </si>
  <si>
    <t>02.06.2022 14:35:57</t>
  </si>
  <si>
    <t>02.06.2022 18:38:50</t>
  </si>
  <si>
    <t>KOYUNDERE TR-1 35-28-M00154_D_56367126_56367126</t>
  </si>
  <si>
    <t>02.06.2022 12:22:25</t>
  </si>
  <si>
    <t>02.06.2022 13:07:58</t>
  </si>
  <si>
    <t>BEYLİKLİ TR-1 45-78-M00727_DIREK TIPI TRAFO HUCRESI H01_2112345</t>
  </si>
  <si>
    <t>02.06.2022 20:18:57</t>
  </si>
  <si>
    <t>03.06.2022 00:01:55</t>
  </si>
  <si>
    <t>SARIGÖL DM 45-79-M00069_ESKİ KÖYLER FİDERİ M05_2076620</t>
  </si>
  <si>
    <t>02.06.2022 18:42:59</t>
  </si>
  <si>
    <t>02.06.2022 22:08:48</t>
  </si>
  <si>
    <t>TR-76 45-77-L00076_45-77-L00076_2367120</t>
  </si>
  <si>
    <t>02.06.2022 20:36:36</t>
  </si>
  <si>
    <t>03.06.2022 03:44:24</t>
  </si>
  <si>
    <t>M-2902 35-02-M02902_910118476_910118476</t>
  </si>
  <si>
    <t>02.06.2022 09:44:23</t>
  </si>
  <si>
    <t>02.06.2022 18:51:47</t>
  </si>
  <si>
    <t>02.06.2022 08:28:46</t>
  </si>
  <si>
    <t>02.06.2022 10:12:46</t>
  </si>
  <si>
    <t>ÇİFTLİK İM 35-18-A00003_PIRLANTA L03_2307803</t>
  </si>
  <si>
    <t>02.06.2022 09:30:29</t>
  </si>
  <si>
    <t>02.06.2022 10:19:31</t>
  </si>
  <si>
    <t>YAĞCILAR KÖK 45-71-M00179_YAĞCILAR M04_72258021</t>
  </si>
  <si>
    <t>02.06.2022 09:06:43</t>
  </si>
  <si>
    <t>02.06.2022 17:27:05</t>
  </si>
  <si>
    <t>02.06.2022 23:31:44</t>
  </si>
  <si>
    <t>02.06.2022 23:49:26</t>
  </si>
  <si>
    <t>K-2759 35-02-K02759_910689306_910689306</t>
  </si>
  <si>
    <t>02.06.2022 20:11:11</t>
  </si>
  <si>
    <t>02.06.2022 22:28:38</t>
  </si>
  <si>
    <t>ÖDEMİŞ İM 35-15-A00001_GÜNLÜCE L13_2310684</t>
  </si>
  <si>
    <t>02.06.2022 19:57:19</t>
  </si>
  <si>
    <t>02.06.2022 20:44:00</t>
  </si>
  <si>
    <t>YUKARI AKTEPE KÖYÜ TR-1 35-32-L00073_C_65513132_65513132</t>
  </si>
  <si>
    <t>02.06.2022 20:56:22</t>
  </si>
  <si>
    <t>03.06.2022 01:11:42</t>
  </si>
  <si>
    <t>TR-24 45-77-L00024_SB b1b_42438284</t>
  </si>
  <si>
    <t>02.06.2022 20:19:51</t>
  </si>
  <si>
    <t>03.06.2022 03:29:40</t>
  </si>
  <si>
    <t>AKÇAŞEHİR KÖK 35-29-L00035_AKÇAŞEHİR-1 L01_72208770</t>
  </si>
  <si>
    <t>02.06.2022 08:11:58</t>
  </si>
  <si>
    <t>02.06.2022 08:51:36</t>
  </si>
  <si>
    <t>K-963 35-02-K00963_98746249_98746249</t>
  </si>
  <si>
    <t>02.06.2022 20:26:02</t>
  </si>
  <si>
    <t>02.06.2022 21:59:12</t>
  </si>
  <si>
    <t>02.06.2022 22:35:26</t>
  </si>
  <si>
    <t>DEREKÖY TR-1 35-20-L00255_955209684_955209684</t>
  </si>
  <si>
    <t>02.06.2022 14:09:54</t>
  </si>
  <si>
    <t>02.06.2022 17:31:15</t>
  </si>
  <si>
    <t>KISMALI TR-2 45-83-M00725__72373730_72373730</t>
  </si>
  <si>
    <t>02.06.2022 12:50:48</t>
  </si>
  <si>
    <t>02.06.2022 13:43:42</t>
  </si>
  <si>
    <t>ALAÇATI TM 35-18-A00005_KARABURUN-1 M19_2310585</t>
  </si>
  <si>
    <t>02.06.2022 19:10:41</t>
  </si>
  <si>
    <t>02.06.2022 19:16:39</t>
  </si>
  <si>
    <t>İZZETTİN KÖK 45-83-M00132_SİNİRLİ M02_2107098</t>
  </si>
  <si>
    <t>02.06.2022 02:39:29</t>
  </si>
  <si>
    <t>02.06.2022 03:24:13</t>
  </si>
  <si>
    <t>ÖDEMİŞ TM-2 35-15-A00005_OVAKENT M03_2334249</t>
  </si>
  <si>
    <t>02.06.2022 19:22:37</t>
  </si>
  <si>
    <t>02.06.2022 19:32:22</t>
  </si>
  <si>
    <t>ÇANAKÇI TR-2 45-79-M00186_945564890_945564890</t>
  </si>
  <si>
    <t>02.06.2022 13:29:33</t>
  </si>
  <si>
    <t>02.06.2022 15:16:26</t>
  </si>
  <si>
    <t>ESANYAZI TR-1 45-77-M00017_45-77-M00017_2366408</t>
  </si>
  <si>
    <t>02.06.2022 21:15:37</t>
  </si>
  <si>
    <t>03.06.2022 04:14:19</t>
  </si>
  <si>
    <t>K-294 35-04-K00294_A A1B_5827623</t>
  </si>
  <si>
    <t>02.06.2022 10:10:56</t>
  </si>
  <si>
    <t>02.06.2022 10:32:41</t>
  </si>
  <si>
    <t>YAĞCILAR KÖK 45-71-M00179_SULAMALAR-AT ÇİFTLİĞİ M02_72258016</t>
  </si>
  <si>
    <t>02.06.2022 14:41:38</t>
  </si>
  <si>
    <t>02.06.2022 17:32:05</t>
  </si>
  <si>
    <t>L-326 35-18-L00326_950460177_950460177</t>
  </si>
  <si>
    <t>02.06.2022 17:33:25</t>
  </si>
  <si>
    <t>02.06.2022 18:36:58</t>
  </si>
  <si>
    <t>AHMETLİ TR-29 45-84-L00029_95001243294_95001243294</t>
  </si>
  <si>
    <t>02.06.2022 13:50:40</t>
  </si>
  <si>
    <t>02.06.2022 14:59:13</t>
  </si>
  <si>
    <t>TİRE İM-DM-1 35-29-A00001_HatBaşıAyırıcı_53133405 L04_53133405</t>
  </si>
  <si>
    <t>02.06.2022 08:35:45</t>
  </si>
  <si>
    <t>02.06.2022 12:26:46</t>
  </si>
  <si>
    <t>GÖKDERE TR 45-77-M00101_A_56386141_56386141</t>
  </si>
  <si>
    <t>02.06.2022 19:13:14</t>
  </si>
  <si>
    <t>02.06.2022 21:02:01</t>
  </si>
  <si>
    <t>YUSUFLU TR-2 35-20-L00238_35-20-L00238_2351240</t>
  </si>
  <si>
    <t>02.06.2022 22:13:43</t>
  </si>
  <si>
    <t>02.06.2022 22:34:43</t>
  </si>
  <si>
    <t>02.06.2022 09:05:13</t>
  </si>
  <si>
    <t>02.06.2022 17:00:42</t>
  </si>
  <si>
    <t>HACIBEKTAŞLI TR-3 45-78-M00694_49292033_56407960_56407960</t>
  </si>
  <si>
    <t>02.06.2022 20:23:51</t>
  </si>
  <si>
    <t>02.06.2022 21:40:35</t>
  </si>
  <si>
    <t>ORHAN BATURAY 35-26-L00081_35-26-L00081_2363892</t>
  </si>
  <si>
    <t>02.06.2022 12:30:30</t>
  </si>
  <si>
    <t>02.06.2022 15:45:28</t>
  </si>
  <si>
    <t>TR-59 35-17-M00059_G F01_5765503</t>
  </si>
  <si>
    <t>02.06.2022 14:35:55</t>
  </si>
  <si>
    <t>02.06.2022 16:09:56</t>
  </si>
  <si>
    <t>ÜZÜMLÜ TR-2 45-73-M00608_B_56390814_56390814</t>
  </si>
  <si>
    <t>03.06.2022 20:50:48</t>
  </si>
  <si>
    <t>04.06.2022 04:06:21</t>
  </si>
  <si>
    <t>KOZLUCA TR-1 45-73-M00500__72372292_72372292</t>
  </si>
  <si>
    <t>03.06.2022 06:54:49</t>
  </si>
  <si>
    <t>03.06.2022 08:21:16</t>
  </si>
  <si>
    <t>MURADİYE TR-5 (ESKİ MEZARLIK YANI) 45-71-M00204_A_56400302_56400302</t>
  </si>
  <si>
    <t>03.06.2022 13:41:35</t>
  </si>
  <si>
    <t>03.06.2022 21:53:21</t>
  </si>
  <si>
    <t>EŞREFPAŞA İM 35-01-A00002_TINAZTEPE K26_2309533</t>
  </si>
  <si>
    <t>03.06.2022 06:40:32</t>
  </si>
  <si>
    <t>03.06.2022 08:46:19</t>
  </si>
  <si>
    <t>ESKİOBA TR-3 35-29-L00145_35-29-L00145_2372902</t>
  </si>
  <si>
    <t>03.06.2022 04:20:56</t>
  </si>
  <si>
    <t>03.06.2022 05:05:51</t>
  </si>
  <si>
    <t>TOPARLAR KARŞI MAH.TR-2 35-29-L00324_D_56395290_56395290</t>
  </si>
  <si>
    <t>03.06.2022 09:37:29</t>
  </si>
  <si>
    <t>03.06.2022 13:16:13</t>
  </si>
  <si>
    <t>03.06.2022 10:17:28</t>
  </si>
  <si>
    <t>03.06.2022 10:23:32</t>
  </si>
  <si>
    <t>03.06.2022 10:36:08</t>
  </si>
  <si>
    <t>03.06.2022 10:40:04</t>
  </si>
  <si>
    <t>ANADOLU İM 35-02-A00001_LİSELER K32_2049174</t>
  </si>
  <si>
    <t>03.06.2022 16:33:07</t>
  </si>
  <si>
    <t>03.06.2022 18:54:00</t>
  </si>
  <si>
    <t>DEMİRTAŞ TR-2 35-30-M00151_35-30-M00151_2365761</t>
  </si>
  <si>
    <t>03.06.2022 16:10:37</t>
  </si>
  <si>
    <t>03.06.2022 17:21:31</t>
  </si>
  <si>
    <t>SULUDERE KÖK 35-31-L00057_AYDOĞDU L04_2113666</t>
  </si>
  <si>
    <t>03.06.2022 20:38:58</t>
  </si>
  <si>
    <t>03.06.2022 23:48:00</t>
  </si>
  <si>
    <t>TR-58 35-30-L00058_D_56367282_56367282</t>
  </si>
  <si>
    <t>03.06.2022 09:20:45</t>
  </si>
  <si>
    <t>03.06.2022 10:15:38</t>
  </si>
  <si>
    <t>KÖPRÜBAŞI TR-3 DAMLAR MAH. 45-86-M00003_B_56398083_56398083</t>
  </si>
  <si>
    <t>03.06.2022 21:01:44</t>
  </si>
  <si>
    <t>03.06.2022 21:49:52</t>
  </si>
  <si>
    <t>L-321 35-18-L00321_950449366_950449366</t>
  </si>
  <si>
    <t>03.06.2022 11:47:55</t>
  </si>
  <si>
    <t>03.06.2022 12:36:21</t>
  </si>
  <si>
    <t>ARAPBAŞI TR-1 35-20-L00082_955215627_955215627</t>
  </si>
  <si>
    <t>03.06.2022 12:43:56</t>
  </si>
  <si>
    <t>03.06.2022 16:54:43</t>
  </si>
  <si>
    <t>BALIKLIOVA TR-4 35-19-L00274_35-19-L00274_66020303</t>
  </si>
  <si>
    <t>03.06.2022 09:45:12</t>
  </si>
  <si>
    <t>03.06.2022 17:27:34</t>
  </si>
  <si>
    <t>TIRMANLAR DM 35-16-M00171_YOĞURTANLI M01_72041584</t>
  </si>
  <si>
    <t>03.06.2022 22:12:14</t>
  </si>
  <si>
    <t>KARABULU TR-1 35-31-L00348_47897795_56392372_56392372</t>
  </si>
  <si>
    <t>03.06.2022 23:23:53</t>
  </si>
  <si>
    <t>04.06.2022 06:46:18</t>
  </si>
  <si>
    <t>PİYADELER KÖK 45-73-M00136_ALKAN M06_66674813</t>
  </si>
  <si>
    <t>03.06.2022 22:34:42</t>
  </si>
  <si>
    <t>04.06.2022 03:16:49</t>
  </si>
  <si>
    <t>MATARLI KÖYÜ TR-1 45-73-M00325_A_56393734_56393734</t>
  </si>
  <si>
    <t>03.06.2022 21:41:15</t>
  </si>
  <si>
    <t>04.06.2022 04:32:14</t>
  </si>
  <si>
    <t>M-3090 35-09-M03090_912714443_912714443</t>
  </si>
  <si>
    <t>03.06.2022 19:23:08</t>
  </si>
  <si>
    <t>03.06.2022 20:55:43</t>
  </si>
  <si>
    <t>TR-118 35-15-M00118_G_56380226_56380226</t>
  </si>
  <si>
    <t>03.06.2022 21:33:13</t>
  </si>
  <si>
    <t>03.06.2022 23:52:37</t>
  </si>
  <si>
    <t>NEZİR GÜMÜŞ ÖZEL TR 35-27-M00403Ö_ M01_2054017</t>
  </si>
  <si>
    <t>03.06.2022 14:19:14</t>
  </si>
  <si>
    <t>03.06.2022 15:44:37</t>
  </si>
  <si>
    <t>DURASILLI TR-1 KÖK 45-78-M01114_45-78-M01114_2352452</t>
  </si>
  <si>
    <t>03.06.2022 05:43:01</t>
  </si>
  <si>
    <t>03.06.2022 06:34:12</t>
  </si>
  <si>
    <t>ÇANAKÇI TR-2 45-79-M00186_A_56400381_56400381</t>
  </si>
  <si>
    <t>03.06.2022 19:52:52</t>
  </si>
  <si>
    <t>03.06.2022 21:32:36</t>
  </si>
  <si>
    <t>KARAPINAR İM 45-78-A00002_HatBaşıAyırıcı_53140487 M02_53140487</t>
  </si>
  <si>
    <t>03.06.2022 02:08:06</t>
  </si>
  <si>
    <t>03.06.2022 06:48:49</t>
  </si>
  <si>
    <t>AKKOYUNLU TR-3 35-29-L00692_A_56359904_56359904</t>
  </si>
  <si>
    <t>03.06.2022 15:19:45</t>
  </si>
  <si>
    <t>03.06.2022 18:33:59</t>
  </si>
  <si>
    <t>M-626 35-09-M00626_B_56369542_56369542</t>
  </si>
  <si>
    <t>03.06.2022 09:44:26</t>
  </si>
  <si>
    <t>03.06.2022 10:40:18</t>
  </si>
  <si>
    <t>KESKİNOĞLU KÖK 45-80-M00107_ALİRIZA BEY/TR-37/TR-38 TARIMSAL SULAMA M01_72195195</t>
  </si>
  <si>
    <t>03.06.2022 06:03:02</t>
  </si>
  <si>
    <t>03.06.2022 07:40:41</t>
  </si>
  <si>
    <t>L-353 İŞTUR 35-18-L00353_12483134_56375212_56375212</t>
  </si>
  <si>
    <t>03.06.2022 17:57:41</t>
  </si>
  <si>
    <t>03.06.2022 18:46:09</t>
  </si>
  <si>
    <t>PINARKÖY TR-2 35-16-L00266_35-16-L00266_2362168</t>
  </si>
  <si>
    <t>03.06.2022 14:37:13</t>
  </si>
  <si>
    <t>03.06.2022 17:31:47</t>
  </si>
  <si>
    <t>ÇAMLIK DM 35-17-M00173_HatBaşıAyırıcı_65358229 M08_65358229</t>
  </si>
  <si>
    <t>03.06.2022 09:54:40</t>
  </si>
  <si>
    <t>03.06.2022 11:43:19</t>
  </si>
  <si>
    <t>KRAL KÖK 35-26-M00345_PEHLİNAOĞLU M01_66236438</t>
  </si>
  <si>
    <t>03.06.2022 10:37:43</t>
  </si>
  <si>
    <t>03.06.2022 11:04:47</t>
  </si>
  <si>
    <t>TR-46 35-15-L00046_48874670_56366524_56366524</t>
  </si>
  <si>
    <t>03.06.2022 14:35:24</t>
  </si>
  <si>
    <t>03.06.2022 18:26:09</t>
  </si>
  <si>
    <t>SAYIK TR-1 45-74-M00217_A_56352388_56352388</t>
  </si>
  <si>
    <t>03.06.2022 14:55:43</t>
  </si>
  <si>
    <t>03.06.2022 16:29:56</t>
  </si>
  <si>
    <t>TR-2/85 45-83-L00085_955155358_955155358</t>
  </si>
  <si>
    <t>03.06.2022 19:43:48</t>
  </si>
  <si>
    <t>03.06.2022 20:34:21</t>
  </si>
  <si>
    <t>ESENYAZI TR-2 45-77-M00018_A_56386777_56386777</t>
  </si>
  <si>
    <t>03.06.2022 05:20:43</t>
  </si>
  <si>
    <t>03.06.2022 06:14:09</t>
  </si>
  <si>
    <t>03.06.2022 20:34:18</t>
  </si>
  <si>
    <t>03.06.2022 22:45:34</t>
  </si>
  <si>
    <t>03.06.2022 18:32:48</t>
  </si>
  <si>
    <t>03.06.2022 18:51:04</t>
  </si>
  <si>
    <t>DELEMENLER BAHÇEARASI TR-2 45-73-M00795_A_56392733_56392733</t>
  </si>
  <si>
    <t>03.06.2022 21:08:29</t>
  </si>
  <si>
    <t>04.06.2022 04:54:56</t>
  </si>
  <si>
    <t>03.06.2022 12:07:03</t>
  </si>
  <si>
    <t>03.06.2022 12:07:54</t>
  </si>
  <si>
    <t>ÖZKILIÇ İNŞAAT TOKİ ŞANTİYESİ ÖZEL TR 35-15-L01166Ö_35-15-L01166Ö_72950261</t>
  </si>
  <si>
    <t>03.06.2022 08:57:59</t>
  </si>
  <si>
    <t>03.06.2022 18:34:29</t>
  </si>
  <si>
    <t>TEPECİK KÖPRÜ DM 35-14-M00332_TEPECİK ÇIKIŞI (M-78) M04_49833964</t>
  </si>
  <si>
    <t>03.06.2022 09:30:14</t>
  </si>
  <si>
    <t>03.06.2022 16:37:40</t>
  </si>
  <si>
    <t>M-647 35-09-M00647_B_60984941_60984941</t>
  </si>
  <si>
    <t>03.06.2022 13:09:30</t>
  </si>
  <si>
    <t>L-263 TANSAŞ YANI 35-18-L00263_950450850_950450850</t>
  </si>
  <si>
    <t>03.06.2022 08:56:33</t>
  </si>
  <si>
    <t>03.06.2022 09:46:13</t>
  </si>
  <si>
    <t>ULUCAK TM 35-28-A00002_MENEMEN-2 M11_2313463</t>
  </si>
  <si>
    <t>03.06.2022 20:20:03</t>
  </si>
  <si>
    <t>03.06.2022 20:27:00</t>
  </si>
  <si>
    <t>AZMAK TR-1 35-21-L00046_953361381_953361381</t>
  </si>
  <si>
    <t>03.06.2022 10:43:01</t>
  </si>
  <si>
    <t>03.06.2022 12:27:07</t>
  </si>
  <si>
    <t>APAK TR-1 45-80-M00126_956547831_956547831</t>
  </si>
  <si>
    <t>03.06.2022 21:50:05</t>
  </si>
  <si>
    <t>03.06.2022 23:05:44</t>
  </si>
  <si>
    <t>BURHAN GÖZTEPE TR 45-78-M00746_45-78-M00746_2367028</t>
  </si>
  <si>
    <t>03.06.2022 01:51:46</t>
  </si>
  <si>
    <t>03.06.2022 08:10:00</t>
  </si>
  <si>
    <t>YUNTDAĞ KÖK 35-16-M00010_HatBaşıAyırıcı_53140585 M01_53140585</t>
  </si>
  <si>
    <t>03.06.2022 21:11:27</t>
  </si>
  <si>
    <t>03.06.2022 22:44:57</t>
  </si>
  <si>
    <t>İĞDELİ TR-1 35-31-L00300_DIREK TIPI TRAFO HUCRESI H01_2048522</t>
  </si>
  <si>
    <t>03.06.2022 22:43:40</t>
  </si>
  <si>
    <t>04.06.2022 06:08:20</t>
  </si>
  <si>
    <t>DEREKÖY TR-1 45-84-L00015_45-84-L00015_2356669</t>
  </si>
  <si>
    <t>03.06.2022 13:45:19</t>
  </si>
  <si>
    <t>03.06.2022 14:11:28</t>
  </si>
  <si>
    <t>DELİBAŞLI TR-1 45-78-M00845_49187618_56405881_56405881</t>
  </si>
  <si>
    <t>03.06.2022 15:39:11</t>
  </si>
  <si>
    <t>03.06.2022 17:13:22</t>
  </si>
  <si>
    <t>ÇUKURALTI M-18 35-25-M00066_A_56371745_56371745</t>
  </si>
  <si>
    <t>03.06.2022 15:57:37</t>
  </si>
  <si>
    <t>03.06.2022 17:12:40</t>
  </si>
  <si>
    <t>YEŞİLYURT TR-3 45-73-M00482_C_56400967_56400967</t>
  </si>
  <si>
    <t>03.06.2022 20:45:46</t>
  </si>
  <si>
    <t>03.06.2022 23:48:40</t>
  </si>
  <si>
    <t>YEŞİLYURT TR-13 45-73-M00488_945641306_945641306</t>
  </si>
  <si>
    <t>03.06.2022 17:34:17</t>
  </si>
  <si>
    <t>04.06.2022 03:30:01</t>
  </si>
  <si>
    <t>BALIKLIOVA TR-6 35-19-L00307_35-19-L00307_2364670</t>
  </si>
  <si>
    <t>03.06.2022 09:40:44</t>
  </si>
  <si>
    <t>03.06.2022 17:07:59</t>
  </si>
  <si>
    <t>SOLAKLAR TR-5 (HATİPLER) 35-31-L00462__72373472_72373472</t>
  </si>
  <si>
    <t>03.06.2022 12:16:28</t>
  </si>
  <si>
    <t>03.06.2022 21:37:05</t>
  </si>
  <si>
    <t>M-1335 KAYADİBİ KÖK 35-02-M01335_M-2625 M07_72281500</t>
  </si>
  <si>
    <t>03.06.2022 10:59:55</t>
  </si>
  <si>
    <t>03.06.2022 11:52:41</t>
  </si>
  <si>
    <t>K-329 35-02-K00329_35-02-K00329_2375732</t>
  </si>
  <si>
    <t>03.06.2022 10:26:00</t>
  </si>
  <si>
    <t>03.06.2022 12:00:24</t>
  </si>
  <si>
    <t>ARPALIK TARIMSAL SULAMA TR-1 45-83-M00333_48047829_56400103_56400103</t>
  </si>
  <si>
    <t>03.06.2022 17:51:39</t>
  </si>
  <si>
    <t>03.06.2022 19:32:17</t>
  </si>
  <si>
    <t>03.06.2022 14:42:56</t>
  </si>
  <si>
    <t>03.06.2022 17:57:47</t>
  </si>
  <si>
    <t>KAŞIKÇI KÖYÜ TR-1 45-75-M00078_A_56385316_56385316</t>
  </si>
  <si>
    <t>03.06.2022 07:39:20</t>
  </si>
  <si>
    <t>03.06.2022 09:40:56</t>
  </si>
  <si>
    <t>PAYAMLI M-15 35-25-M00180_9377697_65587893_65587893</t>
  </si>
  <si>
    <t>03.06.2022 19:39:38</t>
  </si>
  <si>
    <t>03.06.2022 22:15:43</t>
  </si>
  <si>
    <t>M-1282 35-02-M01282_913203500_913203500</t>
  </si>
  <si>
    <t>03.06.2022 12:00:03</t>
  </si>
  <si>
    <t>03.06.2022 21:07:53</t>
  </si>
  <si>
    <t>DM-2/16 35-29-M00097_DM-2/25 M02_72189560</t>
  </si>
  <si>
    <t>03.06.2022 13:38:15</t>
  </si>
  <si>
    <t>03.06.2022 17:49:58</t>
  </si>
  <si>
    <t>DİNGİLLER ÇAYBAŞI TR-1 45-72-L00170_A_56394331_56394331</t>
  </si>
  <si>
    <t>03.06.2022 20:14:40</t>
  </si>
  <si>
    <t>03.06.2022 23:05:03</t>
  </si>
  <si>
    <t>AVUNDURUK TR-1 35-31-L00179_35-31-L00179_2364350</t>
  </si>
  <si>
    <t>03.06.2022 23:58:55</t>
  </si>
  <si>
    <t>04.06.2022 08:49:55</t>
  </si>
  <si>
    <t>DM-2/TR-20 35-22-M00853_TR-51 (ALTINTEPE) M01_66057503</t>
  </si>
  <si>
    <t>03.06.2022 09:21:22</t>
  </si>
  <si>
    <t>03.06.2022 09:41:39</t>
  </si>
  <si>
    <t>YENMİŞ KÖK 35-27-M00366_ÇAMBEL-1 M03_72163706</t>
  </si>
  <si>
    <t>03.06.2022 14:03:09</t>
  </si>
  <si>
    <t>03.06.2022 16:31:34</t>
  </si>
  <si>
    <t>DEĞİRMENCİELİ TR-1 35-24-M00076_35-24-M00076_2376343</t>
  </si>
  <si>
    <t>03.06.2022 09:51:54</t>
  </si>
  <si>
    <t>03.06.2022 14:24:23</t>
  </si>
  <si>
    <t>03.06.2022 05:59:04</t>
  </si>
  <si>
    <t>03.06.2022 06:04:26</t>
  </si>
  <si>
    <t>ÜÇPINAR TR-5 45-71-M01536_953217190_953217190</t>
  </si>
  <si>
    <t>03.06.2022 02:39:01</t>
  </si>
  <si>
    <t>03.06.2022 06:40:44</t>
  </si>
  <si>
    <t>M-36 35-02-M00036_35-02-M00036_2350436</t>
  </si>
  <si>
    <t>03.06.2022 13:50:07</t>
  </si>
  <si>
    <t>03.06.2022 18:39:08</t>
  </si>
  <si>
    <t>KAPANCI KÖK 45-78-L00229_HatBaşıAyırıcı_53140003 L03_53140003</t>
  </si>
  <si>
    <t>03.06.2022 10:03:49</t>
  </si>
  <si>
    <t>03.06.2022 16:11:13</t>
  </si>
  <si>
    <t>EBSO TM 35-09-A00001_EBSO-9 K33_2312288</t>
  </si>
  <si>
    <t>03.06.2022 12:10:34</t>
  </si>
  <si>
    <t>03.06.2022 13:34:09</t>
  </si>
  <si>
    <t>MAHMUTLAR TR-1 35-29-L00118_A_56361323_56361323</t>
  </si>
  <si>
    <t>03.06.2022 08:00:11</t>
  </si>
  <si>
    <t>03.06.2022 11:27:30</t>
  </si>
  <si>
    <t>LÜTUFLAR TR-2 35-20-L00470_955207911_955207911</t>
  </si>
  <si>
    <t>03.06.2022 17:32:50</t>
  </si>
  <si>
    <t>03.06.2022 19:54:16</t>
  </si>
  <si>
    <t>DM-12/TR-1 45-73-M00067_ASKERİYE M02_65917903</t>
  </si>
  <si>
    <t>03.06.2022 10:27:31</t>
  </si>
  <si>
    <t>YENİŞEHİR TR-4 35-31-L00112_47864172_56390340_56390340</t>
  </si>
  <si>
    <t>03.06.2022 09:32:28</t>
  </si>
  <si>
    <t>03.06.2022 14:50:06</t>
  </si>
  <si>
    <t>K-3102 35-04-K03102_912474066_912474066</t>
  </si>
  <si>
    <t>03.06.2022 15:50:52</t>
  </si>
  <si>
    <t>03.06.2022 19:46:56</t>
  </si>
  <si>
    <t>K-2815 35-04-K02815_99296787_99296787</t>
  </si>
  <si>
    <t>03.06.2022 13:02:38</t>
  </si>
  <si>
    <t>03.06.2022 15:55:03</t>
  </si>
  <si>
    <t>TR-72 M.MAVİOĞLU GRB. 35-15-M00072_A_56370034_56370034</t>
  </si>
  <si>
    <t>03.06.2022 13:32:43</t>
  </si>
  <si>
    <t>03.06.2022 19:49:35</t>
  </si>
  <si>
    <t>TATLIÇEŞME TR-1 45-77-L00208_45-77-L00208_2375239</t>
  </si>
  <si>
    <t>03.06.2022 20:57:25</t>
  </si>
  <si>
    <t>03.06.2022 22:30:32</t>
  </si>
  <si>
    <t>TR-5 35-16-L00005_C_56353605_56353605</t>
  </si>
  <si>
    <t>03.06.2022 09:10:34</t>
  </si>
  <si>
    <t>03.06.2022 09:46:43</t>
  </si>
  <si>
    <t>HORZUM TR-1 35-15-L01137_950398207_950398207</t>
  </si>
  <si>
    <t>03.06.2022 18:27:59</t>
  </si>
  <si>
    <t>03.06.2022 23:50:43</t>
  </si>
  <si>
    <t>DM-1/TR-15 SEFERİHİSAR 35-14-M00327_956643646_956643646</t>
  </si>
  <si>
    <t>03.06.2022 11:39:15</t>
  </si>
  <si>
    <t>03.06.2022 14:21:50</t>
  </si>
  <si>
    <t>03.06.2022 11:32:43</t>
  </si>
  <si>
    <t>03.06.2022 17:39:16</t>
  </si>
  <si>
    <t>KARAYENİCE TR-2 45-71-M01507_A_56395546_56395546</t>
  </si>
  <si>
    <t>03.06.2022 15:37:26</t>
  </si>
  <si>
    <t>03.06.2022 18:49:09</t>
  </si>
  <si>
    <t>ÇERİKÖZÜ YAYLA TR-2 35-29-L00327__72410800_72410800</t>
  </si>
  <si>
    <t>03.06.2022 18:47:40</t>
  </si>
  <si>
    <t>03.06.2022 21:34:42</t>
  </si>
  <si>
    <t>GÖKKAYA TR-3 45-84-L00020_A_56402219_56402219</t>
  </si>
  <si>
    <t>03.06.2022 17:53:42</t>
  </si>
  <si>
    <t>03.06.2022 20:07:20</t>
  </si>
  <si>
    <t>BALIKLIOVA TR-3 35-19-L00324_35-19-L00324_81733477</t>
  </si>
  <si>
    <t>03.06.2022 10:02:00</t>
  </si>
  <si>
    <t>03.06.2022 17:19:04</t>
  </si>
  <si>
    <t>SELENDİ TR-10 45-81-M00010_B_56386889_56386889</t>
  </si>
  <si>
    <t>03.06.2022 07:32:44</t>
  </si>
  <si>
    <t>03.06.2022 09:16:03</t>
  </si>
  <si>
    <t>SELENDİ TR-10 45-81-M00010_C_56362078_56362078</t>
  </si>
  <si>
    <t>03.06.2022 20:41:01</t>
  </si>
  <si>
    <t>03.06.2022 23:48:05</t>
  </si>
  <si>
    <t>YAĞMURLU TR-2 45-76-L00170_DIREK TIPI TRAFO HUCRESI H01_2093233</t>
  </si>
  <si>
    <t>03.06.2022 20:18:48</t>
  </si>
  <si>
    <t>04.06.2022 01:52:33</t>
  </si>
  <si>
    <t>M-626 35-09-M00626_A_56368867_56368867</t>
  </si>
  <si>
    <t>03.06.2022 10:41:24</t>
  </si>
  <si>
    <t>03.06.2022 11:18:00</t>
  </si>
  <si>
    <t>03.06.2022 10:07:59</t>
  </si>
  <si>
    <t>03.06.2022 11:19:11</t>
  </si>
  <si>
    <t>MENEMEN İM 35-28-A00001_KESİKKÖY-1 M17_2311063</t>
  </si>
  <si>
    <t>03.06.2022 07:11:02</t>
  </si>
  <si>
    <t>03.06.2022 07:28:47</t>
  </si>
  <si>
    <t>KIZILÇUKUR TR-3 45-79-M00473_B_56386779_56386779</t>
  </si>
  <si>
    <t>03.06.2022 20:45:35</t>
  </si>
  <si>
    <t>04.06.2022 03:16:06</t>
  </si>
  <si>
    <t>DM-4/8 (YENİ MALİYE) 45-71-M00279_A a1_45125226</t>
  </si>
  <si>
    <t>03.06.2022 13:27:19</t>
  </si>
  <si>
    <t>03.06.2022 14:34:29</t>
  </si>
  <si>
    <t>FOÇA TR-17 35-23-L00017_962505148_962505148</t>
  </si>
  <si>
    <t>03.06.2022 16:32:41</t>
  </si>
  <si>
    <t>03.06.2022 17:23:15</t>
  </si>
  <si>
    <t>03.06.2022 20:23:19</t>
  </si>
  <si>
    <t>03.06.2022 20:28:16</t>
  </si>
  <si>
    <t>03.06.2022 20:58:59</t>
  </si>
  <si>
    <t>03.06.2022 21:58:07</t>
  </si>
  <si>
    <t>TİRE İM-DM-1 35-29-A00001_DM-1/66 M04_2059514</t>
  </si>
  <si>
    <t>03.06.2022 18:12:18</t>
  </si>
  <si>
    <t>03.06.2022 18:16:48</t>
  </si>
  <si>
    <t>03.06.2022 05:55:14</t>
  </si>
  <si>
    <t>03.06.2022 07:44:48</t>
  </si>
  <si>
    <t>GÜNEY DM 45-83-L00130_DAĞMARMARA L07_2303291</t>
  </si>
  <si>
    <t>03.06.2022 09:53:10</t>
  </si>
  <si>
    <t>03.06.2022 17:40:02</t>
  </si>
  <si>
    <t>SULUDERE TR-3 35-31-L00063_47982789_56399848_56399848</t>
  </si>
  <si>
    <t>03.06.2022 22:22:42</t>
  </si>
  <si>
    <t>04.06.2022 03:05:54</t>
  </si>
  <si>
    <t>K-1989 35-04-K01989_TRAFO K03_2303020</t>
  </si>
  <si>
    <t>03.06.2022 09:35:10</t>
  </si>
  <si>
    <t>03.06.2022 19:29:00</t>
  </si>
  <si>
    <t>DURMUŞ SAYGILI SULAMA GRUBU 35-29-L00718_DIREK TIPI TRAFO HUCRESI H01_2046656</t>
  </si>
  <si>
    <t>03.06.2022 06:53:25</t>
  </si>
  <si>
    <t>03.06.2022 09:53:29</t>
  </si>
  <si>
    <t>KALINHARMAN TR-1 45-77-L00303_45-77-L00303_2370292</t>
  </si>
  <si>
    <t>03.06.2022 20:57:05</t>
  </si>
  <si>
    <t>03.06.2022 22:36:11</t>
  </si>
  <si>
    <t>GÜNLÜCE KÖYÜ TR-1 35-15-L00837_DIREK TIPI TRAFO HUCRESI H01_2049238</t>
  </si>
  <si>
    <t>03.06.2022 00:16:37</t>
  </si>
  <si>
    <t>03.06.2022 02:10:55</t>
  </si>
  <si>
    <t>DURASILLI TR-6 45-78-M01117_49275182_56393380_56393380</t>
  </si>
  <si>
    <t>03.06.2022 00:28:48</t>
  </si>
  <si>
    <t>03.06.2022 03:27:18</t>
  </si>
  <si>
    <t>SARIGÖL TR-59 45-79-M00059_45-79-M00059_2368549</t>
  </si>
  <si>
    <t>03.06.2022 08:32:14</t>
  </si>
  <si>
    <t>03.06.2022 12:29:43</t>
  </si>
  <si>
    <t>_A_56395530_56395530</t>
  </si>
  <si>
    <t>03.06.2022 09:07:59</t>
  </si>
  <si>
    <t>03.06.2022 18:38:23</t>
  </si>
  <si>
    <t>03.06.2022 19:07:41</t>
  </si>
  <si>
    <t>03.06.2022 19:55:57</t>
  </si>
  <si>
    <t>TR-7 (KURTULUŞ PARKI KABİN) 35-32-L00007_C_56393106_56393106</t>
  </si>
  <si>
    <t>03.06.2022 21:11:52</t>
  </si>
  <si>
    <t>03.06.2022 22:20:28</t>
  </si>
  <si>
    <t>TR-2/67-A 45-83-L00205_C_56400697_56400697</t>
  </si>
  <si>
    <t>03.06.2022 16:45:07</t>
  </si>
  <si>
    <t>03.06.2022 17:47:22</t>
  </si>
  <si>
    <t>İCİKLER TR-3 45-74-M00253_945583311_945583311</t>
  </si>
  <si>
    <t>03.06.2022 13:57:18</t>
  </si>
  <si>
    <t>03.06.2022 15:24:53</t>
  </si>
  <si>
    <t>K-4021 35-04-K04021_K-1673 K01_2114403</t>
  </si>
  <si>
    <t>03.06.2022 01:11:00</t>
  </si>
  <si>
    <t>03.06.2022 01:24:10</t>
  </si>
  <si>
    <t>BAYRAMCILAR TR-1 35-16-M00039_953321346_953321346</t>
  </si>
  <si>
    <t>03.06.2022 11:41:13</t>
  </si>
  <si>
    <t>03.06.2022 15:39:33</t>
  </si>
  <si>
    <t>TR-63 GERENLİKUYU MEVKİİ 35-15-L00063_C_56370681_56370681</t>
  </si>
  <si>
    <t>03.06.2022 04:23:31</t>
  </si>
  <si>
    <t>03.06.2022 11:19:29</t>
  </si>
  <si>
    <t>KUŞLUK TR-1 45-75-M00181_A_56384629_56384629</t>
  </si>
  <si>
    <t>03.06.2022 15:27:45</t>
  </si>
  <si>
    <t>03.06.2022 16:45:56</t>
  </si>
  <si>
    <t>HACIYERİ TR-1 45-81-M00071_B_56398798_56398798</t>
  </si>
  <si>
    <t>03.06.2022 09:35:21</t>
  </si>
  <si>
    <t>03.06.2022 15:03:29</t>
  </si>
  <si>
    <t>BAĞLICA TR-6 45-79-M00291_A_56390856_56390856</t>
  </si>
  <si>
    <t>03.06.2022 19:50:58</t>
  </si>
  <si>
    <t>03.06.2022 22:52:44</t>
  </si>
  <si>
    <t>TR-52 45-77-L00052_A_56368002_56368002</t>
  </si>
  <si>
    <t>03.06.2022 17:16:38</t>
  </si>
  <si>
    <t>03.06.2022 20:47:02</t>
  </si>
  <si>
    <t>TR-53 35-17-M00053__56390046_56390046</t>
  </si>
  <si>
    <t>03.06.2022 09:01:01</t>
  </si>
  <si>
    <t>03.06.2022 16:15:18</t>
  </si>
  <si>
    <t>03.06.2022 06:58:21</t>
  </si>
  <si>
    <t>03.06.2022 15:30:16</t>
  </si>
  <si>
    <t>_6358338_56366104_56366104</t>
  </si>
  <si>
    <t>03.06.2022 09:24:41</t>
  </si>
  <si>
    <t>03.06.2022 17:12:51</t>
  </si>
  <si>
    <t>GÖKÇEN DM 35-29-M00123_ASMALIK M12_2328948</t>
  </si>
  <si>
    <t>03.06.2022 22:04:15</t>
  </si>
  <si>
    <t>03.06.2022 22:31:59</t>
  </si>
  <si>
    <t>03.06.2022 20:29:37</t>
  </si>
  <si>
    <t>03.06.2022 20:44:21</t>
  </si>
  <si>
    <t>ÇARIKBOZDAĞ TR-2 45-73-M01233_945652621_945652621</t>
  </si>
  <si>
    <t>03.06.2022 19:10:32</t>
  </si>
  <si>
    <t>SAİPALTI TR-1 35-21-L00101_A_56375409_56375409</t>
  </si>
  <si>
    <t>03.06.2022 11:37:14</t>
  </si>
  <si>
    <t>03.06.2022 13:12:52</t>
  </si>
  <si>
    <t>YENMİŞ KÖK 35-27-M00366_HatBaşıAyırıcı_54697564 M06_54697564</t>
  </si>
  <si>
    <t>03.06.2022 18:09:37</t>
  </si>
  <si>
    <t>03.06.2022 20:28:24</t>
  </si>
  <si>
    <t>M-626 35-09-M00626_C_56369543_56369543</t>
  </si>
  <si>
    <t>03.06.2022 10:42:59</t>
  </si>
  <si>
    <t>03.06.2022 11:17:24</t>
  </si>
  <si>
    <t>TİRE DM-2/7 35-29-L00735_950316489_950316489</t>
  </si>
  <si>
    <t>03.06.2022 08:08:55</t>
  </si>
  <si>
    <t>03.06.2022 12:40:51</t>
  </si>
  <si>
    <t>TR-39 35-17-M00039_M-41(TR-41) M03_66463296</t>
  </si>
  <si>
    <t>03.06.2022 09:50:29</t>
  </si>
  <si>
    <t>03.06.2022 16:17:29</t>
  </si>
  <si>
    <t>GÖKÇEN DM 35-29-M00123_SEYREKLİ M03_2104368</t>
  </si>
  <si>
    <t>03.06.2022 21:15:48</t>
  </si>
  <si>
    <t>03.06.2022 21:39:17</t>
  </si>
  <si>
    <t>DEREBEBEKLER TR-1 35-15-L00481_A_56379917_56379917</t>
  </si>
  <si>
    <t>03.06.2022 17:34:10</t>
  </si>
  <si>
    <t>04.06.2022 01:05:16</t>
  </si>
  <si>
    <t>ÇİLEME TR-3 35-22-M00162_955268030_955268030</t>
  </si>
  <si>
    <t>03.06.2022 09:39:54</t>
  </si>
  <si>
    <t>03.06.2022 11:15:54</t>
  </si>
  <si>
    <t>K-1497 35-02-K01497_D_56383415_56383415</t>
  </si>
  <si>
    <t>03.06.2022 09:22:43</t>
  </si>
  <si>
    <t>03.06.2022 12:40:17</t>
  </si>
  <si>
    <t>RAMİZ IŞIK TARIMSAL SULAMA 45-76-L00016_A_56385230_56385230</t>
  </si>
  <si>
    <t>03.06.2022 15:45:51</t>
  </si>
  <si>
    <t>03.06.2022 17:53:48</t>
  </si>
  <si>
    <t>K-3181 35-01-K03181_E_56373476_56373476</t>
  </si>
  <si>
    <t>03.06.2022 16:42:24</t>
  </si>
  <si>
    <t>03.06.2022 20:46:50</t>
  </si>
  <si>
    <t>L-140 35-18-L00140_DAĞITIM TRAFO L-140 L10_2325386</t>
  </si>
  <si>
    <t>03.06.2022 04:33:24</t>
  </si>
  <si>
    <t>03.06.2022 05:21:24</t>
  </si>
  <si>
    <t>YOLÜSTÜ TR-8 35-15-M00271_35-15-M00271_2365406</t>
  </si>
  <si>
    <t>03.06.2022 12:46:03</t>
  </si>
  <si>
    <t>03.06.2022 14:07:23</t>
  </si>
  <si>
    <t>GÖÇBEYLİ DM 35-16-M00139_KOZLUCA M07_72044684</t>
  </si>
  <si>
    <t>03.06.2022 01:12:52</t>
  </si>
  <si>
    <t>03.06.2022 07:47:25</t>
  </si>
  <si>
    <t>AYAKLIKIRI TR-2 35-29-L00098_48246655_56406334_56406334</t>
  </si>
  <si>
    <t>03.06.2022 19:09:53</t>
  </si>
  <si>
    <t>04.06.2022 04:53:28</t>
  </si>
  <si>
    <t>YABACI KÖYÜ TR-1 45-86-M00187_915847285_915847285</t>
  </si>
  <si>
    <t>03.06.2022 12:48:39</t>
  </si>
  <si>
    <t>03.06.2022 16:12:54</t>
  </si>
  <si>
    <t>SEFERİHİSAR İM 35-14-A00002_SEFERİHİSAR ŞEHİR-2 L04_72378556</t>
  </si>
  <si>
    <t>03.06.2022 14:54:23</t>
  </si>
  <si>
    <t>03.06.2022 16:32:55</t>
  </si>
  <si>
    <t>ÇANAKÇI KÖK 45-79-M00194_HatBaşıAyırıcı_64251015 M01_64251015</t>
  </si>
  <si>
    <t>03.06.2022 07:03:57</t>
  </si>
  <si>
    <t>03.06.2022 09:16:47</t>
  </si>
  <si>
    <t>M-2600 35-01-M02600_C 1C_5863766</t>
  </si>
  <si>
    <t>03.06.2022 15:39:48</t>
  </si>
  <si>
    <t>03.06.2022 16:19:40</t>
  </si>
  <si>
    <t>DEMİRKÖPRÜ TM 45-78-A00005_HatBaşıAyırıcı_53135875 M07_53135875</t>
  </si>
  <si>
    <t>03.06.2022 09:02:09</t>
  </si>
  <si>
    <t>03.06.2022 10:28:50</t>
  </si>
  <si>
    <t>K-1247 35-01-K01247_35-01-K01247_2353859</t>
  </si>
  <si>
    <t>03.06.2022 22:13:04</t>
  </si>
  <si>
    <t>03.06.2022 22:43:57</t>
  </si>
  <si>
    <t>03.06.2022 18:25:51</t>
  </si>
  <si>
    <t>03.06.2022 18:37:07</t>
  </si>
  <si>
    <t>TR-1/73-A 45-72-M00630_ H_83483519</t>
  </si>
  <si>
    <t>03.06.2022 03:29:00</t>
  </si>
  <si>
    <t>03.06.2022 04:12:19</t>
  </si>
  <si>
    <t>YEŞİLYAYLA TR-6 ÇAVDARLAR 45-77-M00136_A_56385926_56385926</t>
  </si>
  <si>
    <t>03.06.2022 17:10:28</t>
  </si>
  <si>
    <t>03.06.2022 22:59:00</t>
  </si>
  <si>
    <t>TIRMANLAR DM 35-16-M00171_HatBaşıAyırıcı_53139825 M01_53139825</t>
  </si>
  <si>
    <t>03.06.2022 17:37:03</t>
  </si>
  <si>
    <t>03.06.2022 22:07:37</t>
  </si>
  <si>
    <t>ÇARIKBALLI ALİ HOCALAR TR-1 45-77-L00189_45-77-L00189_2374991</t>
  </si>
  <si>
    <t>03.06.2022 08:34:08</t>
  </si>
  <si>
    <t>03.06.2022 11:28:55</t>
  </si>
  <si>
    <t>DM-14/3 45-71-M00387_B_60984657_60984657</t>
  </si>
  <si>
    <t>03.06.2022 19:21:13</t>
  </si>
  <si>
    <t>03.06.2022 20:24:33</t>
  </si>
  <si>
    <t>DERBENT TR-3 45-83-L00323_955160176_955160176</t>
  </si>
  <si>
    <t>03.06.2022 22:18:43</t>
  </si>
  <si>
    <t>03.06.2022 23:53:47</t>
  </si>
  <si>
    <t>KIZILCAAVLU TR-2 35-29-L00573_35-29-L00573_2370771</t>
  </si>
  <si>
    <t>03.06.2022 21:46:12</t>
  </si>
  <si>
    <t>04.06.2022 05:46:39</t>
  </si>
  <si>
    <t>ARMUTLU TR-1 35-29-L00802_B_82470811_82470811</t>
  </si>
  <si>
    <t>03.06.2022 17:50:07</t>
  </si>
  <si>
    <t>04.06.2022 02:52:43</t>
  </si>
  <si>
    <t>L-470 KÖK 35-18-L00470_950450060_950450060</t>
  </si>
  <si>
    <t>03.06.2022 10:02:20</t>
  </si>
  <si>
    <t>03.06.2022 11:43:46</t>
  </si>
  <si>
    <t>SOĞUKYURT (OKULYANI) TR-1 45-73-M00207_B_56391821_56391821</t>
  </si>
  <si>
    <t>03.06.2022 06:11:03</t>
  </si>
  <si>
    <t>03.06.2022 10:22:12</t>
  </si>
  <si>
    <t>KAVAKLIDERE TR-17 45-73-M00146_B_56400402_56400402</t>
  </si>
  <si>
    <t>03.06.2022 09:11:18</t>
  </si>
  <si>
    <t>03.06.2022 16:54:25</t>
  </si>
  <si>
    <t>KAYMAKÇI TR-29 35-15-L00241_C_56368295_56368295</t>
  </si>
  <si>
    <t>03.06.2022 10:26:37</t>
  </si>
  <si>
    <t>03.06.2022 19:16:01</t>
  </si>
  <si>
    <t>03.06.2022 17:40:25</t>
  </si>
  <si>
    <t>03.06.2022 19:25:55</t>
  </si>
  <si>
    <t>DM-19/02A 45-71-M02184_AMCAOĞLU GIDA HATTI M09_65995478</t>
  </si>
  <si>
    <t>03.06.2022 18:34:57</t>
  </si>
  <si>
    <t>03.06.2022 19:27:59</t>
  </si>
  <si>
    <t>GÖLMARMARA TR-20 45-85-L00020_945465334_945465334</t>
  </si>
  <si>
    <t>03.06.2022 15:11:04</t>
  </si>
  <si>
    <t>K-1762 35-01-K01762_A_56372131_56372131</t>
  </si>
  <si>
    <t>03.06.2022 15:29:53</t>
  </si>
  <si>
    <t>03.06.2022 17:35:36</t>
  </si>
  <si>
    <t>KEMERDAMLARI MUSALAR TR-1 45-78-M00597_C_65509672_65509672</t>
  </si>
  <si>
    <t>03.06.2022 16:41:23</t>
  </si>
  <si>
    <t>03.06.2022 22:45:52</t>
  </si>
  <si>
    <t>SARIGÖL TR-42 45-79-M00042__72410458_72410458</t>
  </si>
  <si>
    <t>03.06.2022 14:04:53</t>
  </si>
  <si>
    <t>03.06.2022 15:51:32</t>
  </si>
  <si>
    <t>03.06.2022 05:42:21</t>
  </si>
  <si>
    <t>03.06.2022 05:49:35</t>
  </si>
  <si>
    <t>TR-1-5/15A 35-20-L00466_955210804_955210804</t>
  </si>
  <si>
    <t>03.06.2022 12:08:27</t>
  </si>
  <si>
    <t>03.06.2022 14:49:56</t>
  </si>
  <si>
    <t>ÇİLE DM 35-22-M00086_AHMETBEYLİ M06_50064044</t>
  </si>
  <si>
    <t>03.06.2022 20:38:06</t>
  </si>
  <si>
    <t>03.06.2022 20:41:46</t>
  </si>
  <si>
    <t>L-254 35-18-L00254_915152335_915152335</t>
  </si>
  <si>
    <t>03.06.2022 16:49:23</t>
  </si>
  <si>
    <t>03.06.2022 20:09:35</t>
  </si>
  <si>
    <t>03.06.2022 20:44:01</t>
  </si>
  <si>
    <t>03.06.2022 22:39:37</t>
  </si>
  <si>
    <t>KIŞLAK TR-1 45-74-M00147_A_56352182_56352182</t>
  </si>
  <si>
    <t>03.06.2022 16:08:11</t>
  </si>
  <si>
    <t>03.06.2022 17:28:11</t>
  </si>
  <si>
    <t>MALAZ TR-1 45-75-M00290_B_56398894_56398894</t>
  </si>
  <si>
    <t>03.06.2022 20:52:37</t>
  </si>
  <si>
    <t>03.06.2022 23:48:23</t>
  </si>
  <si>
    <t>TR-13 35-31-L00013_956593767_956593767</t>
  </si>
  <si>
    <t>03.06.2022 08:47:15</t>
  </si>
  <si>
    <t>03.06.2022 15:42:34</t>
  </si>
  <si>
    <t>M-1723 35-02-M01723_912873435_912873435</t>
  </si>
  <si>
    <t>03.06.2022 09:50:22</t>
  </si>
  <si>
    <t>03.06.2022 11:30:25</t>
  </si>
  <si>
    <t>MURADİYE TR-5 (ESKİ MEZARLIK YANI) 45-71-M00204_953239400_953239400</t>
  </si>
  <si>
    <t>03.06.2022 07:38:13</t>
  </si>
  <si>
    <t>03.06.2022 11:59:25</t>
  </si>
  <si>
    <t>TR-31 35-15-M00031_48860915_56371030_56371030</t>
  </si>
  <si>
    <t>03.06.2022 02:44:35</t>
  </si>
  <si>
    <t>03.06.2022 07:52:55</t>
  </si>
  <si>
    <t>TR-47 45-78-L00047_953250856_953250856</t>
  </si>
  <si>
    <t>03.06.2022 15:57:38</t>
  </si>
  <si>
    <t>03.06.2022 19:57:46</t>
  </si>
  <si>
    <t>SARAÇLAR TR-1 45-77-L00105_C_56384858_56384858</t>
  </si>
  <si>
    <t>AG Travers Arızası</t>
  </si>
  <si>
    <t>03.06.2022 08:37:46</t>
  </si>
  <si>
    <t>03.06.2022 12:19:23</t>
  </si>
  <si>
    <t>ÖZLER A.Ş. ÖZEL TR 35-27-M00402Ö_DIREK TIPI TRAFO HUCRESI H01_2054016</t>
  </si>
  <si>
    <t>03.06.2022 14:16:47</t>
  </si>
  <si>
    <t>03.06.2022 15:41:12</t>
  </si>
  <si>
    <t>03.06.2022 19:32:07</t>
  </si>
  <si>
    <t>03.06.2022 22:36:42</t>
  </si>
  <si>
    <t>İLHAMİ ERMAN VE ARK 35-24-M00212_11815260_56354762_56354762</t>
  </si>
  <si>
    <t>03.06.2022 11:43:50</t>
  </si>
  <si>
    <t>03.06.2022 13:14:36</t>
  </si>
  <si>
    <t>03.06.2022 23:35:40</t>
  </si>
  <si>
    <t>03.06.2022 23:43:25</t>
  </si>
  <si>
    <t>BİRGİ TR-12 35-15-L00267_TR-13 L02_67560043</t>
  </si>
  <si>
    <t>03.06.2022 00:07:33</t>
  </si>
  <si>
    <t>03.06.2022 01:21:50</t>
  </si>
  <si>
    <t>TIRAZLAR TR-3 45-79-M00078_A_56395904_56395904</t>
  </si>
  <si>
    <t>03.06.2022 20:16:52</t>
  </si>
  <si>
    <t>04.06.2022 01:54:45</t>
  </si>
  <si>
    <t>YENMİŞ KÖK 35-27-M00366_DSİ M06_72163658</t>
  </si>
  <si>
    <t>03.06.2022 20:20:21</t>
  </si>
  <si>
    <t>03.06.2022 20:24:36</t>
  </si>
  <si>
    <t>K-1117 35-08-K01117__72410710_72410710</t>
  </si>
  <si>
    <t>03.06.2022 10:42:10</t>
  </si>
  <si>
    <t>03.06.2022 11:12:25</t>
  </si>
  <si>
    <t>MAVİDERE TR-4 35-31-L00213_35-31-L00213_2363084</t>
  </si>
  <si>
    <t>03.06.2022 01:55:59</t>
  </si>
  <si>
    <t>03.06.2022 09:35:27</t>
  </si>
  <si>
    <t>KARABULU TR-4 35-31-L00353_47897193_56394087_56394087</t>
  </si>
  <si>
    <t>03.06.2022 16:28:27</t>
  </si>
  <si>
    <t>03.06.2022 19:31:20</t>
  </si>
  <si>
    <t>KAYAPINAR KÖK 45-71-M02146_MORSAN TM GİRİŞ M02_60777332</t>
  </si>
  <si>
    <t>03.06.2022 09:05:54</t>
  </si>
  <si>
    <t>03.06.2022 17:22:36</t>
  </si>
  <si>
    <t>PANCAR TR-4 35-26-M00896_ H_66407128</t>
  </si>
  <si>
    <t>03.06.2022 09:34:50</t>
  </si>
  <si>
    <t>03.06.2022 11:04:49</t>
  </si>
  <si>
    <t>TR-64 GERENLİKUYU 35-15-L00064_A_56370705_56370705</t>
  </si>
  <si>
    <t>03.06.2022 21:21:23</t>
  </si>
  <si>
    <t>03.06.2022 22:45:41</t>
  </si>
  <si>
    <t>KARAVELİLER TR-2 35-16-M00127_47470088_56399696_56399696</t>
  </si>
  <si>
    <t>03.06.2022 12:14:37</t>
  </si>
  <si>
    <t>03.06.2022 19:33:35</t>
  </si>
  <si>
    <t>TR-53 35-30-L00053_955329634_955329634</t>
  </si>
  <si>
    <t>03.06.2022 17:54:15</t>
  </si>
  <si>
    <t>03.06.2022 18:46:03</t>
  </si>
  <si>
    <t>SELENDİ TR-23 45-81-M00023_B_56361670_56361670</t>
  </si>
  <si>
    <t>03.06.2022 21:13:20</t>
  </si>
  <si>
    <t>03.06.2022 23:41:18</t>
  </si>
  <si>
    <t>DİNDARLI KÖK TR-3 KAKLIK 45-79-M00395_SARIGÖL DM M02_72035364</t>
  </si>
  <si>
    <t>03.06.2022 21:05:43</t>
  </si>
  <si>
    <t>03.06.2022 21:07:08</t>
  </si>
  <si>
    <t>ÖREN TR-8 35-27-L00374__65505857_65505857</t>
  </si>
  <si>
    <t>03.06.2022 08:20:14</t>
  </si>
  <si>
    <t>03.06.2022 15:08:57</t>
  </si>
  <si>
    <t>ÇAYLI TR-8 35-15-L00199_A_56368586_56368586</t>
  </si>
  <si>
    <t>03.06.2022 07:41:07</t>
  </si>
  <si>
    <t>03.06.2022 15:42:46</t>
  </si>
  <si>
    <t>03.06.2022 06:40:47</t>
  </si>
  <si>
    <t>03.06.2022 10:06:24</t>
  </si>
  <si>
    <t>TR-65 45-77-L00065_TR-73 L02_2109415</t>
  </si>
  <si>
    <t>03.06.2022 20:18:42</t>
  </si>
  <si>
    <t>03.06.2022 21:29:42</t>
  </si>
  <si>
    <t>DERBENT İM-DM 45-83-A00004_FABRİKALAR L06_2097157</t>
  </si>
  <si>
    <t>03.06.2022 10:18:28</t>
  </si>
  <si>
    <t>03.06.2022 11:00:24</t>
  </si>
  <si>
    <t>KEMERDAMLARI ORHANİYE MAH.TR-1 45-78-L00661_DIREK TIPI TRAFO HUCRESI H01_2112768</t>
  </si>
  <si>
    <t>03.06.2022 11:25:07</t>
  </si>
  <si>
    <t>03.06.2022 16:03:46</t>
  </si>
  <si>
    <t>KEMER KÖYÜ TR-1 35-15-L00274_950400107_950400107</t>
  </si>
  <si>
    <t>03.06.2022 16:40:56</t>
  </si>
  <si>
    <t>03.06.2022 21:51:16</t>
  </si>
  <si>
    <t>K-985 35-07-K00985_35-07-K00985_2350915</t>
  </si>
  <si>
    <t>03.06.2022 15:33:53</t>
  </si>
  <si>
    <t>03.06.2022 16:07:28</t>
  </si>
  <si>
    <t>YENİKÖY İSMAİL AFACAN SULAMA GRUBU 35-31-L00185_47967939_56399527_56399527</t>
  </si>
  <si>
    <t>03.06.2022 17:23:11</t>
  </si>
  <si>
    <t>03.06.2022 19:47:36</t>
  </si>
  <si>
    <t>TEPECİK KÖPRÜ DM 35-14-M00332_TAŞKENT DM-2 (DOĞANBEY-2 477 H.H. SAĞ DEVRE) M07_49833970</t>
  </si>
  <si>
    <t>03.06.2022 09:27:44</t>
  </si>
  <si>
    <t>03.06.2022 14:52:29</t>
  </si>
  <si>
    <t>BEĞENLER SUBAŞI TR-1 45-75-M00176_A_56392063_56392063</t>
  </si>
  <si>
    <t>03.06.2022 15:08:01</t>
  </si>
  <si>
    <t>03.06.2022 17:35:28</t>
  </si>
  <si>
    <t>ARSLANLAR TM 35-26-A00004_SANAYİ-2 M11_2305578</t>
  </si>
  <si>
    <t>03.06.2022 08:50:09</t>
  </si>
  <si>
    <t>03.06.2022 09:19:43</t>
  </si>
  <si>
    <t>ÜRKMEZ M-22 35-25-M00156_D d1b_5914818</t>
  </si>
  <si>
    <t>03.06.2022 12:02:57</t>
  </si>
  <si>
    <t>03.06.2022 13:14:43</t>
  </si>
  <si>
    <t>KARAKURT TR-4 45-76-M00088_A_56402324_56402324</t>
  </si>
  <si>
    <t>03.06.2022 18:35:04</t>
  </si>
  <si>
    <t>03.06.2022 19:13:53</t>
  </si>
  <si>
    <t>BALIKLIOVA TR-2 35-19-L00272_35-19-L00272_81734356</t>
  </si>
  <si>
    <t>03.06.2022 10:01:19</t>
  </si>
  <si>
    <t>03.06.2022 17:14:12</t>
  </si>
  <si>
    <t>03.06.2022 13:01:02</t>
  </si>
  <si>
    <t>03.06.2022 17:20:15</t>
  </si>
  <si>
    <t>M-1396 35-01-M01396__72410572_72410572</t>
  </si>
  <si>
    <t>03.06.2022 12:11:54</t>
  </si>
  <si>
    <t>03.06.2022 15:31:17</t>
  </si>
  <si>
    <t>BOYNUYOĞUN TR-4 35-29-L00786_950320451_950320451</t>
  </si>
  <si>
    <t>03.06.2022 23:28:48</t>
  </si>
  <si>
    <t>04.06.2022 01:13:24</t>
  </si>
  <si>
    <t>03.06.2022 18:55:09</t>
  </si>
  <si>
    <t>03.06.2022 20:25:12</t>
  </si>
  <si>
    <t>K-1556 35-01-K01556_910976310_910976310</t>
  </si>
  <si>
    <t>03.06.2022 00:13:00</t>
  </si>
  <si>
    <t>03.06.2022 00:47:43</t>
  </si>
  <si>
    <t>ÇAPAKLI KÖK 45-78-M01161_HatBaşıAyırıcı_53138944 M07_53138944</t>
  </si>
  <si>
    <t>03.06.2022 01:59:30</t>
  </si>
  <si>
    <t>03.06.2022 05:02:16</t>
  </si>
  <si>
    <t>TR-64 35-19-L00064_915184541_915184541</t>
  </si>
  <si>
    <t>03.06.2022 11:53:33</t>
  </si>
  <si>
    <t>03.06.2022 20:05:33</t>
  </si>
  <si>
    <t>AHMETLİ İM 45-84-A00001_ŞEHİR-2 L15_2314539</t>
  </si>
  <si>
    <t>03.06.2022 09:04:33</t>
  </si>
  <si>
    <t>03.06.2022 17:01:50</t>
  </si>
  <si>
    <t>TR-76 FETHİ KUŞÇU GRB. 35-15-M00076_A_56371024_56371024</t>
  </si>
  <si>
    <t>03.06.2022 08:23:27</t>
  </si>
  <si>
    <t>03.06.2022 17:31:44</t>
  </si>
  <si>
    <t>K-885 35-04-K00885_K-817 K03_2319967</t>
  </si>
  <si>
    <t>03.06.2022 09:38:19</t>
  </si>
  <si>
    <t>03.06.2022 14:51:45</t>
  </si>
  <si>
    <t>ÜÇPINAR TR-5 45-71-M01536_B_56364061_56364061</t>
  </si>
  <si>
    <t>03.06.2022 06:47:54</t>
  </si>
  <si>
    <t>03.06.2022 10:47:28</t>
  </si>
  <si>
    <t>ÇALTI KÖY TR-1 35-24-M00075_35-24-M00075_2373552</t>
  </si>
  <si>
    <t>03.06.2022 09:06:09</t>
  </si>
  <si>
    <t>03.06.2022 14:28:11</t>
  </si>
  <si>
    <t>TR-98 35-15-L00098_A a1_48898274</t>
  </si>
  <si>
    <t>03.06.2022 16:32:56</t>
  </si>
  <si>
    <t>03.06.2022 19:38:59</t>
  </si>
  <si>
    <t>CABBAR DM 45-73-M00100_KEMALİYE-1 ÇIKIŞ M09_2058104</t>
  </si>
  <si>
    <t>03.06.2022 20:08:00</t>
  </si>
  <si>
    <t>03.06.2022 20:36:17</t>
  </si>
  <si>
    <t>GÜNEYDAMLARI TR-2 45-79-M00118_A_65509861_65509861</t>
  </si>
  <si>
    <t>03.06.2022 20:33:08</t>
  </si>
  <si>
    <t>04.06.2022 03:39:01</t>
  </si>
  <si>
    <t>ARMUTLU İM 35-27-A00001_HatBaşıAyırıcı_73020287 L01_73020287</t>
  </si>
  <si>
    <t>03.06.2022 18:56:48</t>
  </si>
  <si>
    <t>03.06.2022 20:00:43</t>
  </si>
  <si>
    <t>TARIMSAL SULAMA TR-89 45-85-M00040_DIREK TIPI TRAFO HUCRESI H01_2082020</t>
  </si>
  <si>
    <t>03.06.2022 11:42:15</t>
  </si>
  <si>
    <t>03.06.2022 14:54:58</t>
  </si>
  <si>
    <t>ULUDERBENT DM 45-73-M00491_ÖRENCİK M01_66856615</t>
  </si>
  <si>
    <t>03.06.2022 10:59:38</t>
  </si>
  <si>
    <t>03.06.2022 18:08:58</t>
  </si>
  <si>
    <t>M-35 MOBİL KÖK 35-25-M00105_A_56355555_56355555</t>
  </si>
  <si>
    <t>03.06.2022 15:52:34</t>
  </si>
  <si>
    <t>03.06.2022 16:16:33</t>
  </si>
  <si>
    <t>K-2503 35-02-K02503_K-2502 K01_41960878</t>
  </si>
  <si>
    <t>03.06.2022 18:46:44</t>
  </si>
  <si>
    <t>03.06.2022 19:10:30</t>
  </si>
  <si>
    <t>DM-12/TR-1 45-73-M00067_A a1_45119878</t>
  </si>
  <si>
    <t>03.06.2022 23:45:30</t>
  </si>
  <si>
    <t>04.06.2022 05:50:25</t>
  </si>
  <si>
    <t>03.06.2022 09:54:04</t>
  </si>
  <si>
    <t>03.06.2022 09:59:43</t>
  </si>
  <si>
    <t>KUZUKÖY TR-1 45-74-M00204_45-74-M00204_2352258</t>
  </si>
  <si>
    <t>03.06.2022 03:16:42</t>
  </si>
  <si>
    <t>03.06.2022 04:21:24</t>
  </si>
  <si>
    <t>HASKÖY TR-3 35-20-L00208_A_56373405_56373405</t>
  </si>
  <si>
    <t>03.06.2022 03:45:36</t>
  </si>
  <si>
    <t>03.06.2022 05:06:20</t>
  </si>
  <si>
    <t>L-291 35-18-L00291_L-431 HAPPY PARK L05_72186894</t>
  </si>
  <si>
    <t>03.06.2022 08:57:51</t>
  </si>
  <si>
    <t>03.06.2022 18:47:23</t>
  </si>
  <si>
    <t>DEMİRTAŞ TR-2 45-76-M00166_955245344_955245344</t>
  </si>
  <si>
    <t>03.06.2022 20:23:17</t>
  </si>
  <si>
    <t>04.06.2022 01:45:50</t>
  </si>
  <si>
    <t>TR-57 HALİL KÖŞKTEPE YANI 35-15-L00057_B_56372050_56372050</t>
  </si>
  <si>
    <t>03.06.2022 14:38:14</t>
  </si>
  <si>
    <t>03.06.2022 22:30:58</t>
  </si>
  <si>
    <t>ÇANDARLI DM-TR-20 35-30-M00020_ŞEHİR-2 M02_72352811</t>
  </si>
  <si>
    <t>03.06.2022 05:57:22</t>
  </si>
  <si>
    <t>03.06.2022 07:30:00</t>
  </si>
  <si>
    <t>DAĞÖREN TR-1 45-83-L00288_45-83-L00288_83688491</t>
  </si>
  <si>
    <t>03.06.2022 17:41:32</t>
  </si>
  <si>
    <t>03.06.2022 18:34:49</t>
  </si>
  <si>
    <t>KIZILÇUKUR TR-3 45-79-M00473_A_56388832_56388832</t>
  </si>
  <si>
    <t>03.06.2022 20:15:10</t>
  </si>
  <si>
    <t>04.06.2022 03:30:47</t>
  </si>
  <si>
    <t>CABARLAR TR-6 45-75-M00117_B_56398185_56398185</t>
  </si>
  <si>
    <t>03.06.2022 07:08:49</t>
  </si>
  <si>
    <t>03.06.2022 08:53:42</t>
  </si>
  <si>
    <t>YAĞBASAN AYDINLAR TR-1 45-78-M00559_49226280_56391284_56391284</t>
  </si>
  <si>
    <t>03.06.2022 18:10:07</t>
  </si>
  <si>
    <t>03.06.2022 19:06:06</t>
  </si>
  <si>
    <t>YEŞİLDERE KAZALLI TR-3 35-31-L00164_47837261_56391151_56391151</t>
  </si>
  <si>
    <t>03.06.2022 06:56:16</t>
  </si>
  <si>
    <t>03.06.2022 12:20:28</t>
  </si>
  <si>
    <t>L-300 DM 35-18-L00300_E E01_5940925</t>
  </si>
  <si>
    <t>03.06.2022 09:55:43</t>
  </si>
  <si>
    <t>03.06.2022 15:45:15</t>
  </si>
  <si>
    <t>M-3332 35-04-M03332_A_56371962_56371962</t>
  </si>
  <si>
    <t>03.06.2022 09:30:30</t>
  </si>
  <si>
    <t>03.06.2022 11:26:47</t>
  </si>
  <si>
    <t>K-3548 35-03-K03548_35-03-K03548_42297466</t>
  </si>
  <si>
    <t>03.06.2022 09:36:22</t>
  </si>
  <si>
    <t>03.06.2022 17:58:55</t>
  </si>
  <si>
    <t>DIRAZLAR TR-1 45-81-M00223_A_56400563_56400563</t>
  </si>
  <si>
    <t>03.06.2022 06:11:24</t>
  </si>
  <si>
    <t>03.06.2022 10:08:36</t>
  </si>
  <si>
    <t>K-1772 35-01-K01772_B_56372726_56372726</t>
  </si>
  <si>
    <t>03.06.2022 08:29:52</t>
  </si>
  <si>
    <t>03.06.2022 12:10:13</t>
  </si>
  <si>
    <t>TOPALAHMETLER TR-1 45-81-M00099_A_56387580_56387580</t>
  </si>
  <si>
    <t>03.06.2022 00:44:15</t>
  </si>
  <si>
    <t>03.06.2022 07:27:35</t>
  </si>
  <si>
    <t>03.06.2022 11:15:33</t>
  </si>
  <si>
    <t>03.06.2022 13:12:49</t>
  </si>
  <si>
    <t>K-3313 35-09-K03313_A a1b_5872316</t>
  </si>
  <si>
    <t>03.06.2022 16:19:49</t>
  </si>
  <si>
    <t>03.06.2022 18:25:32</t>
  </si>
  <si>
    <t>EVCİLER TR-1 45-77-L00268_A_56402968_56402968</t>
  </si>
  <si>
    <t>04.06.2022 01:01:25</t>
  </si>
  <si>
    <t>DM-1/TR-18 (TR-47) 35-26-M00047__60982678_60982678</t>
  </si>
  <si>
    <t>03.06.2022 16:08:55</t>
  </si>
  <si>
    <t>03.06.2022 17:23:00</t>
  </si>
  <si>
    <t>TURGUTLU TR-1/1 DM 45-83-M00001_BLOKSAN M03_72159676</t>
  </si>
  <si>
    <t>22.06.2022 15:58:53</t>
  </si>
  <si>
    <t>22.06.2022 16:37:57</t>
  </si>
  <si>
    <t>M-2484 DADAŞKENT KÖK 35-10-M02484_HatBaşıAyırıcı_53138154 M02_53138154</t>
  </si>
  <si>
    <t>22.06.2022 01:12:09</t>
  </si>
  <si>
    <t>22.06.2022 01:45:47</t>
  </si>
  <si>
    <t>TR-1/57 45-83-M00057_48104213_56401311_56401311</t>
  </si>
  <si>
    <t>22.06.2022 09:15:53</t>
  </si>
  <si>
    <t>22.06.2022 09:44:01</t>
  </si>
  <si>
    <t>L-279 ERDİL SİTESİ 35-18-L00279_11330636_56370868_56370868</t>
  </si>
  <si>
    <t>22.06.2022 18:23:16</t>
  </si>
  <si>
    <t>22.06.2022 20:13:21</t>
  </si>
  <si>
    <t>K-1915 35-10-K01915_98148073_98148073</t>
  </si>
  <si>
    <t>22.06.2022 11:35:02</t>
  </si>
  <si>
    <t>22.06.2022 12:57:17</t>
  </si>
  <si>
    <t>TR-126 35-15-M00126_950366630_950366630</t>
  </si>
  <si>
    <t>22.06.2022 13:16:33</t>
  </si>
  <si>
    <t>22.06.2022 15:32:29</t>
  </si>
  <si>
    <t>K-3159 35-07-K03159_D_56382849_56382849</t>
  </si>
  <si>
    <t>22.06.2022 17:10:12</t>
  </si>
  <si>
    <t>22.06.2022 17:47:35</t>
  </si>
  <si>
    <t>KARADOĞAN TR-1 35-15-L00469__72372018_72372018</t>
  </si>
  <si>
    <t>22.06.2022 09:01:25</t>
  </si>
  <si>
    <t>22.06.2022 09:24:48</t>
  </si>
  <si>
    <t>URGANLI TR-4 45-83-M00554_MERA M03_2328740</t>
  </si>
  <si>
    <t>22.06.2022 08:20:42</t>
  </si>
  <si>
    <t>22.06.2022 09:19:27</t>
  </si>
  <si>
    <t>22.06.2022 17:40:53</t>
  </si>
  <si>
    <t>22.06.2022 18:31:49</t>
  </si>
  <si>
    <t>22.06.2022 08:44:06</t>
  </si>
  <si>
    <t>22.06.2022 08:48:46</t>
  </si>
  <si>
    <t>K-3412 35-08-K03412_915078686_915078686</t>
  </si>
  <si>
    <t>22.06.2022 16:28:55</t>
  </si>
  <si>
    <t>22.06.2022 18:12:13</t>
  </si>
  <si>
    <t>CENKYERİ TR-5 45-82-M00253_B_56405309_56405309</t>
  </si>
  <si>
    <t>22.06.2022 11:58:44</t>
  </si>
  <si>
    <t>22.06.2022 12:25:09</t>
  </si>
  <si>
    <t>TEPECİK KÖPRÜ DM 35-14-M00332_HatBaşıAyırıcı_53138337 M15_53138337</t>
  </si>
  <si>
    <t>22.06.2022 11:55:20</t>
  </si>
  <si>
    <t>22.06.2022 11:56:23</t>
  </si>
  <si>
    <t>ALAŞEHİR TM 45-73-A00001_TR-A M05_2312671</t>
  </si>
  <si>
    <t>TEİAŞ Trafo Arızası</t>
  </si>
  <si>
    <t>22.06.2022 19:48:30</t>
  </si>
  <si>
    <t>22.06.2022 20:36:00</t>
  </si>
  <si>
    <t>TEPEKÖY TR-1 45-73-M00785_A_56385761_56385761</t>
  </si>
  <si>
    <t>22.06.2022 17:23:55</t>
  </si>
  <si>
    <t>22.06.2022 19:35:33</t>
  </si>
  <si>
    <t>AHMETLİ TR-1 35-26-L00125_7378655_56358845_56358845</t>
  </si>
  <si>
    <t>22.06.2022 19:06:09</t>
  </si>
  <si>
    <t>22.06.2022 20:28:42</t>
  </si>
  <si>
    <t>TR-1/90 45-72-M00090_941926976_941926976</t>
  </si>
  <si>
    <t>22.06.2022 11:19:50</t>
  </si>
  <si>
    <t>22.06.2022 14:56:00</t>
  </si>
  <si>
    <t>KOYUNDERE TR-15 35-28-M00159_KOYUNDERE TR-16(DM-4/21) M02_66534518</t>
  </si>
  <si>
    <t>22.06.2022 05:27:46</t>
  </si>
  <si>
    <t>22.06.2022 06:06:51</t>
  </si>
  <si>
    <t>TR-142 YAĞCILAR KÖK 35-19-M00142_YAĞCILAR M01_72114523</t>
  </si>
  <si>
    <t>22.06.2022 19:35:48</t>
  </si>
  <si>
    <t>22.06.2022 20:25:49</t>
  </si>
  <si>
    <t>K-142 35-02-K00142_35-02-K00142_2356224</t>
  </si>
  <si>
    <t>22.06.2022 15:11:47</t>
  </si>
  <si>
    <t>22.06.2022 20:41:01</t>
  </si>
  <si>
    <t>TR-1/40-C 45-72-M00108_B_56406896_56406896</t>
  </si>
  <si>
    <t>22.06.2022 00:47:33</t>
  </si>
  <si>
    <t>22.06.2022 01:53:39</t>
  </si>
  <si>
    <t>22.06.2022 20:09:30</t>
  </si>
  <si>
    <t>22.06.2022 20:28:51</t>
  </si>
  <si>
    <t>TROPİKAL DM 35-27-L00056_HatBaşıAyırıcı_75843323 L04_75843323</t>
  </si>
  <si>
    <t>22.06.2022 13:12:37</t>
  </si>
  <si>
    <t>22.06.2022 14:18:44</t>
  </si>
  <si>
    <t>M-1361 35-03-M01361_M-3088 M04_72266039</t>
  </si>
  <si>
    <t>22.06.2022 09:45:16</t>
  </si>
  <si>
    <t>22.06.2022 11:38:07</t>
  </si>
  <si>
    <t>TR-99 35-15-L00099_950380986_950380986</t>
  </si>
  <si>
    <t>22.06.2022 18:28:22</t>
  </si>
  <si>
    <t>22.06.2022 22:23:08</t>
  </si>
  <si>
    <t>DİNDARLI TR-2 YEŞİLOVA 45-79-M00427_B_56385421_56385421</t>
  </si>
  <si>
    <t>22.06.2022 21:48:43</t>
  </si>
  <si>
    <t>23.06.2022 00:31:08</t>
  </si>
  <si>
    <t>M-2506 35-01-M02506_910703923_910703923</t>
  </si>
  <si>
    <t>22.06.2022 08:10:18</t>
  </si>
  <si>
    <t>22.06.2022 09:17:40</t>
  </si>
  <si>
    <t>URGANLI TR-4 45-83-M00554__72372435_72372435</t>
  </si>
  <si>
    <t>22.06.2022 13:25:51</t>
  </si>
  <si>
    <t>22.06.2022 15:14:35</t>
  </si>
  <si>
    <t>L-117 OVACIK 35-18-L00117_ H_49094069</t>
  </si>
  <si>
    <t>22.06.2022 18:37:35</t>
  </si>
  <si>
    <t>22.06.2022 21:33:54</t>
  </si>
  <si>
    <t>TR-64 45-78-M00064_953258414_953258414</t>
  </si>
  <si>
    <t>22.06.2022 09:28:29</t>
  </si>
  <si>
    <t>22.06.2022 10:39:59</t>
  </si>
  <si>
    <t>KARAKUYU KÖK 35-26-M00437_KÖYLER KORUCUK M06_66057122</t>
  </si>
  <si>
    <t>22.06.2022 06:42:53</t>
  </si>
  <si>
    <t>22.06.2022 06:43:33</t>
  </si>
  <si>
    <t>M-1710 35-09-M01710_M-201 M02_47349232</t>
  </si>
  <si>
    <t>22.06.2022 07:26:36</t>
  </si>
  <si>
    <t>22.06.2022 09:48:45</t>
  </si>
  <si>
    <t>M-1386 35-03-M01386_A_56363291_56363291</t>
  </si>
  <si>
    <t>22.06.2022 13:46:23</t>
  </si>
  <si>
    <t>22.06.2022 14:20:57</t>
  </si>
  <si>
    <t>YAHŞELLİ DM-5 35-28-M00882_İZSU ENH M12_66811806</t>
  </si>
  <si>
    <t>22.06.2022 10:39:37</t>
  </si>
  <si>
    <t>22.06.2022 11:37:03</t>
  </si>
  <si>
    <t>SARUHANLI DM 45-80-M00001_SARUHANLI TM-2 M15_2086525</t>
  </si>
  <si>
    <t>22.06.2022 09:26:50</t>
  </si>
  <si>
    <t>22.06.2022 09:40:34</t>
  </si>
  <si>
    <t>M-1682 35-01-M01682_DAĞITIM TRAFOSU M01_66846203</t>
  </si>
  <si>
    <t>22.06.2022 08:53:59</t>
  </si>
  <si>
    <t>22.06.2022 13:03:10</t>
  </si>
  <si>
    <t>K-1505 35-03-K01505_910063465_910063465</t>
  </si>
  <si>
    <t>22.06.2022 16:08:15</t>
  </si>
  <si>
    <t>22.06.2022 17:03:47</t>
  </si>
  <si>
    <t>K-955 35-03-K00955_910170970_910170970</t>
  </si>
  <si>
    <t>22.06.2022 16:26:32</t>
  </si>
  <si>
    <t>22.06.2022 19:01:27</t>
  </si>
  <si>
    <t>TEKELİ TR-6 35-22-M00236_955255001_955255001</t>
  </si>
  <si>
    <t>22.06.2022 17:18:53</t>
  </si>
  <si>
    <t>22.06.2022 22:49:53</t>
  </si>
  <si>
    <t>22.06.2022 20:05:40</t>
  </si>
  <si>
    <t>22.06.2022 20:53:14</t>
  </si>
  <si>
    <t>DAĞISTAN KÖŞE RAMAZAN GÖKMEN TR 35-24-M00060_35-24-M00060_2362264</t>
  </si>
  <si>
    <t>22.06.2022 22:09:15</t>
  </si>
  <si>
    <t>23.06.2022 05:32:38</t>
  </si>
  <si>
    <t>BADEMBÜKÜ TR-1 35-21-L00075_ H_76840963</t>
  </si>
  <si>
    <t>22.06.2022 16:38:34</t>
  </si>
  <si>
    <t>22.06.2022 18:37:22</t>
  </si>
  <si>
    <t>22.06.2022 12:39:03</t>
  </si>
  <si>
    <t>22.06.2022 12:58:15</t>
  </si>
  <si>
    <t>ILDIR KÖK 35-18-M00069_M-30 TERMAL KENT M03_72093159</t>
  </si>
  <si>
    <t>22.06.2022 07:32:55</t>
  </si>
  <si>
    <t>22.06.2022 10:03:44</t>
  </si>
  <si>
    <t>BAŞIBÜYÜK TR-2 45-77-L00217_945492387_945492387</t>
  </si>
  <si>
    <t>22.06.2022 18:46:27</t>
  </si>
  <si>
    <t>22.06.2022 20:55:33</t>
  </si>
  <si>
    <t>ÇATALOLUK DM 45-74-M00227_HatBaşıAyırıcı_77952940 M05_77952940</t>
  </si>
  <si>
    <t>22.06.2022 09:11:12</t>
  </si>
  <si>
    <t>22.06.2022 17:18:38</t>
  </si>
  <si>
    <t>BUCA TM 35-03-A00003_Adatepe M31_2311290</t>
  </si>
  <si>
    <t>22.06.2022 18:41:30</t>
  </si>
  <si>
    <t>22.06.2022 18:47:00</t>
  </si>
  <si>
    <t>K-2519 35-02-K02519_913162997_913162997</t>
  </si>
  <si>
    <t>22.06.2022 15:36:36</t>
  </si>
  <si>
    <t>22.06.2022 18:08:25</t>
  </si>
  <si>
    <t>TR-4 35-31-L00004_47996166_56398743_56398743</t>
  </si>
  <si>
    <t>22.06.2022 15:03:50</t>
  </si>
  <si>
    <t>22.06.2022 15:36:31</t>
  </si>
  <si>
    <t>L-426 ESKİ GARAJ 35-18-L00426_950430212_950430212</t>
  </si>
  <si>
    <t>22.06.2022 11:12:03</t>
  </si>
  <si>
    <t>22.06.2022 12:03:20</t>
  </si>
  <si>
    <t>ÖREN TR-6 35-27-L00215_97493672_97493672</t>
  </si>
  <si>
    <t>22.06.2022 10:16:15</t>
  </si>
  <si>
    <t>22.06.2022 11:46:08</t>
  </si>
  <si>
    <t>L-286 35-18-L00286_950430528_950430528</t>
  </si>
  <si>
    <t>22.06.2022 14:23:06</t>
  </si>
  <si>
    <t>22.06.2022 16:05:16</t>
  </si>
  <si>
    <t>KARŞIYAKA GIS TM 35-04-A00002_Karşıyaka-16 K30_2311896</t>
  </si>
  <si>
    <t>22.06.2022 13:34:53</t>
  </si>
  <si>
    <t>22.06.2022 14:37:43</t>
  </si>
  <si>
    <t>PAZARKÖY KÖK 45-78-L00700_HatBaşıAyırıcı_53140463 L05_53140463</t>
  </si>
  <si>
    <t>22.06.2022 10:40:19</t>
  </si>
  <si>
    <t>22.06.2022 11:57:00</t>
  </si>
  <si>
    <t>22.06.2022 18:03:51</t>
  </si>
  <si>
    <t>22.06.2022 18:16:01</t>
  </si>
  <si>
    <t>22.06.2022 06:24:13</t>
  </si>
  <si>
    <t>22.06.2022 07:18:53</t>
  </si>
  <si>
    <t>DM02/TR04 45-73-M00062_HatBaşıAyırıcı_53136078 M03_53136078</t>
  </si>
  <si>
    <t>22.06.2022 11:27:17</t>
  </si>
  <si>
    <t>22.06.2022 14:41:06</t>
  </si>
  <si>
    <t>22.06.2022 19:16:14</t>
  </si>
  <si>
    <t>22.06.2022 20:48:06</t>
  </si>
  <si>
    <t>TR-1/64 DM 45-72-M00064_DM-04/TR-2 M17_66484986</t>
  </si>
  <si>
    <t>22.06.2022 07:18:25</t>
  </si>
  <si>
    <t>22.06.2022 08:03:51</t>
  </si>
  <si>
    <t>BELEVİ İM 35-13-A00002_İL FİDANLIĞI - SULAMA-2 L08_2313342</t>
  </si>
  <si>
    <t>22.06.2022 16:45:46</t>
  </si>
  <si>
    <t>22.06.2022 18:43:14</t>
  </si>
  <si>
    <t>BOZDAĞ TR-1 35-15-L00309_A_56367962_56367962</t>
  </si>
  <si>
    <t>22.06.2022 08:38:17</t>
  </si>
  <si>
    <t>22.06.2022 11:28:27</t>
  </si>
  <si>
    <t>M-3090(YATIRIM REZERVE) 35-09-M03090_A a1b_5866750</t>
  </si>
  <si>
    <t>22.06.2022 17:21:12</t>
  </si>
  <si>
    <t>22.06.2022 20:15:34</t>
  </si>
  <si>
    <t>PAYAMLI M-27 (SAKIZAĞACI KÖK) 35-25-M00188_7288964_56354722_56354722</t>
  </si>
  <si>
    <t>22.06.2022 10:58:14</t>
  </si>
  <si>
    <t>22.06.2022 12:27:44</t>
  </si>
  <si>
    <t>K-190 35-01-K00190_35-01-K00190_2366297</t>
  </si>
  <si>
    <t>22.06.2022 01:54:26</t>
  </si>
  <si>
    <t>22.06.2022 02:07:27</t>
  </si>
  <si>
    <t>KARABURUN TR-1 35-21-L00001_A_56357078_56357078</t>
  </si>
  <si>
    <t>22.06.2022 12:29:27</t>
  </si>
  <si>
    <t>22.06.2022 15:02:37</t>
  </si>
  <si>
    <t>TR-142 YAĞCILAR KÖK 35-19-M00142_YAĞCILAR M01_72114553</t>
  </si>
  <si>
    <t>22.06.2022 11:43:31</t>
  </si>
  <si>
    <t>22.06.2022 16:29:48</t>
  </si>
  <si>
    <t>SÜLEYMANLI TR-12 45-72-L00332_A_56392867_56392867</t>
  </si>
  <si>
    <t>22.06.2022 09:06:36</t>
  </si>
  <si>
    <t>22.06.2022 10:50:10</t>
  </si>
  <si>
    <t>K-363 35-04-K00363_A A1B_5829218</t>
  </si>
  <si>
    <t>22.06.2022 10:42:03</t>
  </si>
  <si>
    <t>22.06.2022 18:11:09</t>
  </si>
  <si>
    <t>OKLUİSA KÖK 45-81-M00046_ESKİN GRUP M03_71994463</t>
  </si>
  <si>
    <t>22.06.2022 15:49:20</t>
  </si>
  <si>
    <t>22.06.2022 15:51:00</t>
  </si>
  <si>
    <t>IŞIKLAR TR-510 TARIMSAL SULAMA 45-73-M00662_45-73-M00662_2352487</t>
  </si>
  <si>
    <t>22.06.2022 11:32:34</t>
  </si>
  <si>
    <t>22.06.2022 13:47:24</t>
  </si>
  <si>
    <t>M-1043 35-02-M01043_915933908_915933908</t>
  </si>
  <si>
    <t>22.06.2022 14:52:28</t>
  </si>
  <si>
    <t>22.06.2022 16:53:18</t>
  </si>
  <si>
    <t>KABAKUM TR-3 35-30-L00129_D_56404147_56404147</t>
  </si>
  <si>
    <t>22.06.2022 17:36:50</t>
  </si>
  <si>
    <t>22.06.2022 19:10:42</t>
  </si>
  <si>
    <t>HELVACI DM-2 35-17-M00359_HELVACI M04_66476613</t>
  </si>
  <si>
    <t>22.06.2022 12:12:29</t>
  </si>
  <si>
    <t>22.06.2022 12:23:29</t>
  </si>
  <si>
    <t>ÇUKURALTI M-13 ÇAMLIK KÖK 35-25-M00059_ÇUKURALTI M-23 KÖK M02_72121116</t>
  </si>
  <si>
    <t>22.06.2022 06:54:35</t>
  </si>
  <si>
    <t>22.06.2022 07:58:26</t>
  </si>
  <si>
    <t>DAĞISTAN KÖK 35-16-M00186_HatBaşıAyırıcı_53138902 M03_53138902</t>
  </si>
  <si>
    <t>22.06.2022 09:53:40</t>
  </si>
  <si>
    <t>22.06.2022 17:53:39</t>
  </si>
  <si>
    <t>22.06.2022 05:41:34</t>
  </si>
  <si>
    <t>22.06.2022 05:52:41</t>
  </si>
  <si>
    <t>M-1149 35-09-M01149_M-344 M03_47615748</t>
  </si>
  <si>
    <t>22.06.2022 09:39:48</t>
  </si>
  <si>
    <t>22.06.2022 09:47:13</t>
  </si>
  <si>
    <t>SARPINCIK TR-1 35-21-L00070_953357748_953357748</t>
  </si>
  <si>
    <t>22.06.2022 22:34:09</t>
  </si>
  <si>
    <t>23.06.2022 00:48:59</t>
  </si>
  <si>
    <t>DEĞİRMENDERE ILDIZLAR YANI TR-3 45-73-M00299_44572399_56394075_56394075</t>
  </si>
  <si>
    <t>22.06.2022 18:55:43</t>
  </si>
  <si>
    <t>22.06.2022 20:19:38</t>
  </si>
  <si>
    <t>SIRIMLI CINGILLAR TR-4 35-31-L00195_47908950_56385183_56385183</t>
  </si>
  <si>
    <t>22.06.2022 18:18:43</t>
  </si>
  <si>
    <t>22.06.2022 19:24:59</t>
  </si>
  <si>
    <t>MENEMEN DM-7 35-28-M00967_TR-37 L04_83532056</t>
  </si>
  <si>
    <t>22.06.2022 10:56:13</t>
  </si>
  <si>
    <t>22.06.2022 11:36:40</t>
  </si>
  <si>
    <t>K-4336 35-09-K04336_913328773_913328773</t>
  </si>
  <si>
    <t>22.06.2022 21:34:55</t>
  </si>
  <si>
    <t>23.06.2022 01:37:54</t>
  </si>
  <si>
    <t>TR-64 35-30-L00064_955314938_955314938</t>
  </si>
  <si>
    <t>22.06.2022 17:06:32</t>
  </si>
  <si>
    <t>22.06.2022 19:02:28</t>
  </si>
  <si>
    <t>SELİMŞAHLAR TR-2 45-71-M00137_TOKİ M03_2080336</t>
  </si>
  <si>
    <t>22.06.2022 07:43:42</t>
  </si>
  <si>
    <t>22.06.2022 09:13:15</t>
  </si>
  <si>
    <t>ÖRENCİK TR-1 45-73-M00551_A_56401970_56401970</t>
  </si>
  <si>
    <t>22.06.2022 06:46:35</t>
  </si>
  <si>
    <t>22.06.2022 11:31:05</t>
  </si>
  <si>
    <t>TR-65 45-78-M00065_953271345_953271345</t>
  </si>
  <si>
    <t>22.06.2022 16:26:40</t>
  </si>
  <si>
    <t>22.06.2022 17:27:26</t>
  </si>
  <si>
    <t>_A_56395249_56395249</t>
  </si>
  <si>
    <t>22.06.2022 15:40:49</t>
  </si>
  <si>
    <t>22.06.2022 18:49:27</t>
  </si>
  <si>
    <t>BAŞIBÜYÜK TR-1 45-77-L00218_945492125_945492125</t>
  </si>
  <si>
    <t>22.06.2022 08:36:34</t>
  </si>
  <si>
    <t>22.06.2022 10:48:46</t>
  </si>
  <si>
    <t>FAHRETTİN AVCI 35-26-L00067_DIREK TIPI TRAFO HUCRESI H01_2047213</t>
  </si>
  <si>
    <t>22.06.2022 11:14:17</t>
  </si>
  <si>
    <t>22.06.2022 12:06:03</t>
  </si>
  <si>
    <t>K-77 35-01-K00077_A_56376423_56376423</t>
  </si>
  <si>
    <t>22.06.2022 11:18:54</t>
  </si>
  <si>
    <t>22.06.2022 13:22:37</t>
  </si>
  <si>
    <t>22.06.2022 06:57:16</t>
  </si>
  <si>
    <t>22.06.2022 08:35:29</t>
  </si>
  <si>
    <t>ULUKENT DM-1/16 35-28-M00069_ESKİ KARŞIYAKA M06_66552816</t>
  </si>
  <si>
    <t>22.06.2022 22:45:06</t>
  </si>
  <si>
    <t>22.06.2022 23:42:36</t>
  </si>
  <si>
    <t>22.06.2022 00:02:23</t>
  </si>
  <si>
    <t>22.06.2022 02:04:19</t>
  </si>
  <si>
    <t>YUKARIKEMER TR-1 45-78-M00621_953288956_953288956</t>
  </si>
  <si>
    <t>22.06.2022 13:52:12</t>
  </si>
  <si>
    <t>22.06.2022 17:02:44</t>
  </si>
  <si>
    <t>BEYLİKLİ TR-2 45-78-M00728_953280236_953280236</t>
  </si>
  <si>
    <t>22.06.2022 17:37:24</t>
  </si>
  <si>
    <t>22.06.2022 18:58:40</t>
  </si>
  <si>
    <t>GÖKEYÜP TR-3 45-78-M00816_49203150_56387732_56387732</t>
  </si>
  <si>
    <t>22.06.2022 20:28:21</t>
  </si>
  <si>
    <t>22.06.2022 21:58:50</t>
  </si>
  <si>
    <t>M-749 KIRIKLAR CEZAEVİ KÖK 35-03-M00749_M-750 CEZAEVİ M01_49932292</t>
  </si>
  <si>
    <t>22.06.2022 10:41:58</t>
  </si>
  <si>
    <t>22.06.2022 19:53:35</t>
  </si>
  <si>
    <t>22.06.2022 09:35:19</t>
  </si>
  <si>
    <t>22.06.2022 11:02:28</t>
  </si>
  <si>
    <t>K-1913 35-10-K01913_TRAFO K03_47769090</t>
  </si>
  <si>
    <t>22.06.2022 09:34:07</t>
  </si>
  <si>
    <t>22.06.2022 17:32:43</t>
  </si>
  <si>
    <t>APAK TR-1 45-80-M00126_956547782_956547782</t>
  </si>
  <si>
    <t>22.06.2022 00:39:03</t>
  </si>
  <si>
    <t>22.06.2022 01:37:57</t>
  </si>
  <si>
    <t>M-2925(YATIRIM REZERVE) 35-03-M02925_ M01_73954428</t>
  </si>
  <si>
    <t>22.06.2022 09:01:24</t>
  </si>
  <si>
    <t>22.06.2022 18:24:20</t>
  </si>
  <si>
    <t>TR-12 45-78-L00012_953301286_953301286</t>
  </si>
  <si>
    <t>22.06.2022 18:52:14</t>
  </si>
  <si>
    <t>22.06.2022 20:42:02</t>
  </si>
  <si>
    <t>KOYUNDERE TR-6 35-28-M00158_TR-12 M05_78958291</t>
  </si>
  <si>
    <t>22.06.2022 04:15:30</t>
  </si>
  <si>
    <t>22.06.2022 05:27:34</t>
  </si>
  <si>
    <t>L-113 OVACIK 35-18-L00113_950458041_950458041</t>
  </si>
  <si>
    <t>22.06.2022 11:51:48</t>
  </si>
  <si>
    <t>22.06.2022 19:31:59</t>
  </si>
  <si>
    <t>TR-82 TARIMSAL SULAMA 45-80-M01082_45-80-M01082_2369980</t>
  </si>
  <si>
    <t>22.06.2022 13:10:50</t>
  </si>
  <si>
    <t>22.06.2022 13:46:26</t>
  </si>
  <si>
    <t>22.06.2022 08:02:33</t>
  </si>
  <si>
    <t>22.06.2022 08:13:33</t>
  </si>
  <si>
    <t>ÇELİKLİ CELİLLER TR-1 45-78-M00749__72373587_72373587</t>
  </si>
  <si>
    <t>22.06.2022 21:39:08</t>
  </si>
  <si>
    <t>22.06.2022 23:03:45</t>
  </si>
  <si>
    <t>TR-1 77/A 45-72-M00118_956504910_956504910</t>
  </si>
  <si>
    <t>22.06.2022 16:30:08</t>
  </si>
  <si>
    <t>22.06.2022 17:08:12</t>
  </si>
  <si>
    <t>L-272 35-18-L00272_9583828_56376570_56376570</t>
  </si>
  <si>
    <t>22.06.2022 09:23:51</t>
  </si>
  <si>
    <t>22.06.2022 14:58:14</t>
  </si>
  <si>
    <t>M-1928 35-04-M01928_915059692_915059692</t>
  </si>
  <si>
    <t>22.06.2022 13:15:51</t>
  </si>
  <si>
    <t>22.06.2022 20:58:49</t>
  </si>
  <si>
    <t>TR-32 35-30-L00032_A_56365528_56365528</t>
  </si>
  <si>
    <t>22.06.2022 12:20:31</t>
  </si>
  <si>
    <t>22.06.2022 13:19:35</t>
  </si>
  <si>
    <t>GÜRES KÖK 45-80-M00053_KOLDERE-GÜMÜRCELİ-MTV M01_72195951</t>
  </si>
  <si>
    <t>22.06.2022 09:37:30</t>
  </si>
  <si>
    <t>22.06.2022 10:00:06</t>
  </si>
  <si>
    <t>L-436 35-18-L00436_950459032_950459032</t>
  </si>
  <si>
    <t>22.06.2022 11:20:42</t>
  </si>
  <si>
    <t>22.06.2022 15:05:40</t>
  </si>
  <si>
    <t>DEMİRCİLİ TR-2 35-15-L01136_950352234_950352234</t>
  </si>
  <si>
    <t>22.06.2022 10:27:46</t>
  </si>
  <si>
    <t>22.06.2022 12:12:36</t>
  </si>
  <si>
    <t>İSTASYONALTI KÖK 45-83-M00131_GÜRKÖY M09_2329930</t>
  </si>
  <si>
    <t>22.06.2022 20:56:43</t>
  </si>
  <si>
    <t>22.06.2022 21:44:40</t>
  </si>
  <si>
    <t>M-985 35-03-M00985_L l3b_5803279</t>
  </si>
  <si>
    <t>22.06.2022 20:11:07</t>
  </si>
  <si>
    <t>22.06.2022 22:00:19</t>
  </si>
  <si>
    <t>ARMUTLU TR-7 35-27-M00550_YASEMİN SALAMURA M01_72164640</t>
  </si>
  <si>
    <t>22.06.2022 07:11:19</t>
  </si>
  <si>
    <t>22.06.2022 07:44:49</t>
  </si>
  <si>
    <t>FERİZLER SULAMA TR-5 35-16-M00307_35-16-M00307_2361419</t>
  </si>
  <si>
    <t>22.06.2022 06:10:23</t>
  </si>
  <si>
    <t>22.06.2022 07:26:46</t>
  </si>
  <si>
    <t>22.06.2022 07:23:00</t>
  </si>
  <si>
    <t>22.06.2022 10:26:38</t>
  </si>
  <si>
    <t>L-179 35-18-L00179__72373253_72373253</t>
  </si>
  <si>
    <t>22.06.2022 00:48:12</t>
  </si>
  <si>
    <t>22.06.2022 03:51:26</t>
  </si>
  <si>
    <t>TR-1/66 45-72-M00066_45-72-M00066_2346620</t>
  </si>
  <si>
    <t>22.06.2022 08:02:51</t>
  </si>
  <si>
    <t>22.06.2022 08:43:44</t>
  </si>
  <si>
    <t>TEPECİK KÖYÜ TR-2 45-71-M01287_DIREK TIPI TRAFO HUCRESI H01_2082802</t>
  </si>
  <si>
    <t>22.06.2022 10:02:24</t>
  </si>
  <si>
    <t>22.06.2022 12:37:53</t>
  </si>
  <si>
    <t>22.06.2022 14:44:08</t>
  </si>
  <si>
    <t>22.06.2022 19:06:16</t>
  </si>
  <si>
    <t>UMURLU TR-4 35-31-L00359_35-31-L00359_2365357</t>
  </si>
  <si>
    <t>22.06.2022 03:07:51</t>
  </si>
  <si>
    <t>22.06.2022 04:56:13</t>
  </si>
  <si>
    <t>OSMANİYE TR-1 45-73-M00503_945688786_945688786</t>
  </si>
  <si>
    <t>22.06.2022 11:43:08</t>
  </si>
  <si>
    <t>22.06.2022 12:45:33</t>
  </si>
  <si>
    <t>ALİ ŞAHİN SULAMA GRUBU 35-29-M00175_950347965_950347965</t>
  </si>
  <si>
    <t>22.06.2022 18:30:59</t>
  </si>
  <si>
    <t>22.06.2022 20:23:18</t>
  </si>
  <si>
    <t>M-2188 KARAAĞAÇ TR-1 35-03-M02188__79465655_79465655</t>
  </si>
  <si>
    <t>22.06.2022 13:31:00</t>
  </si>
  <si>
    <t>22.06.2022 14:45:25</t>
  </si>
  <si>
    <t>22.06.2022 09:21:00</t>
  </si>
  <si>
    <t>22.06.2022 17:13:41</t>
  </si>
  <si>
    <t>M-1360 35-04-M01360_A_56377916_56377916</t>
  </si>
  <si>
    <t>22.06.2022 17:12:39</t>
  </si>
  <si>
    <t>22.06.2022 17:49:03</t>
  </si>
  <si>
    <t>KURUÇAY TR-1 45-72-M00234_B_56406209_56406209</t>
  </si>
  <si>
    <t>22.06.2022 17:37:13</t>
  </si>
  <si>
    <t>22.06.2022 20:31:20</t>
  </si>
  <si>
    <t>22.06.2022 09:28:10</t>
  </si>
  <si>
    <t>22.06.2022 17:25:39</t>
  </si>
  <si>
    <t>L-105 35-18-L00105_OVACIK KÖYÜ AZMAK MEVKİ L03_2324753</t>
  </si>
  <si>
    <t>22.06.2022 21:06:36</t>
  </si>
  <si>
    <t>22.06.2022 22:40:23</t>
  </si>
  <si>
    <t>DİNDARLI KÖK TR-3 KAKLIK 45-79-M00395_HatBaşıAyırıcı_53134370 M01_53134370</t>
  </si>
  <si>
    <t>22.06.2022 15:58:20</t>
  </si>
  <si>
    <t>22.06.2022 21:04:51</t>
  </si>
  <si>
    <t>KARABURUN İM 35-21-A00001_YENİ LİMAN L03_2062912</t>
  </si>
  <si>
    <t>22.06.2022 01:52:47</t>
  </si>
  <si>
    <t>22.06.2022 01:54:58</t>
  </si>
  <si>
    <t>M-1004 35-03-M01004_A_56378927_56378927</t>
  </si>
  <si>
    <t>22.06.2022 21:58:24</t>
  </si>
  <si>
    <t>23.06.2022 01:39:51</t>
  </si>
  <si>
    <t>KUŞÇUBURUN-1 35-26-M00536_35-26-M00536_2362206</t>
  </si>
  <si>
    <t>22.06.2022 08:17:40</t>
  </si>
  <si>
    <t>22.06.2022 10:14:21</t>
  </si>
  <si>
    <t>L-244 35-18-L00244_950457463_950457463</t>
  </si>
  <si>
    <t>22.06.2022 17:04:03</t>
  </si>
  <si>
    <t>22.06.2022 23:31:09</t>
  </si>
  <si>
    <t>M-2337 35-10-M02337_915112574_915112574</t>
  </si>
  <si>
    <t>22.06.2022 14:42:39</t>
  </si>
  <si>
    <t>22.06.2022 16:23:23</t>
  </si>
  <si>
    <t>K-3045 35-02-K03045_910242341_910242341</t>
  </si>
  <si>
    <t>22.06.2022 10:53:54</t>
  </si>
  <si>
    <t>22.06.2022 13:21:57</t>
  </si>
  <si>
    <t>M-1039 35-04-M01039_A_56379826_56379826</t>
  </si>
  <si>
    <t>22.06.2022 10:20:53</t>
  </si>
  <si>
    <t>22.06.2022 17:50:01</t>
  </si>
  <si>
    <t>YAĞCILI TR-1 45-82-M00331_D_56387936_56387936</t>
  </si>
  <si>
    <t>22.06.2022 13:36:46</t>
  </si>
  <si>
    <t>22.06.2022 16:08:31</t>
  </si>
  <si>
    <t>M-36 GÖKÇE ÇİÇEK SİTESİ 35-18-M00036_35-18-M00036_2371030</t>
  </si>
  <si>
    <t>22.06.2022 11:29:32</t>
  </si>
  <si>
    <t>22.06.2022 17:38:31</t>
  </si>
  <si>
    <t>K-4641 35-04-K04641_99290397_99290397</t>
  </si>
  <si>
    <t>22.06.2022 10:35:55</t>
  </si>
  <si>
    <t>22.06.2022 13:14:46</t>
  </si>
  <si>
    <t>DİKİLİ İM 35-30-A00001_KABAKUM L09_72357046</t>
  </si>
  <si>
    <t>22.06.2022 11:12:40</t>
  </si>
  <si>
    <t>22.06.2022 12:24:19</t>
  </si>
  <si>
    <t>GÜZELKÖY KÖK 45-71-M00123_SULAMA M06_50218009</t>
  </si>
  <si>
    <t>22.06.2022 08:38:57</t>
  </si>
  <si>
    <t>22.06.2022 10:59:06</t>
  </si>
  <si>
    <t>K-1659 35-01-K01659_912089534_912089534</t>
  </si>
  <si>
    <t>22.06.2022 15:15:01</t>
  </si>
  <si>
    <t>22.06.2022 18:22:28</t>
  </si>
  <si>
    <t>M-1039 35-04-M01039_C_56379786_56379786</t>
  </si>
  <si>
    <t>22.06.2022 10:24:29</t>
  </si>
  <si>
    <t>22.06.2022 17:38:08</t>
  </si>
  <si>
    <t>MENDERES DM-2/TR-1 35-22-M00300_PERLİT M18_2095706</t>
  </si>
  <si>
    <t>22.06.2022 06:25:24</t>
  </si>
  <si>
    <t>22.06.2022 06:40:03</t>
  </si>
  <si>
    <t>MÜTEVELLİ TR-4 45-80-M00103_45-80-M00103_2376623</t>
  </si>
  <si>
    <t>22.06.2022 20:31:00</t>
  </si>
  <si>
    <t>22.06.2022 21:35:56</t>
  </si>
  <si>
    <t>VODAFONE GÜVERCİNLİK ÖZEL TR 45-77-L00317Ö_DIREK TIPI TRAFO HUCRESI H01_2051006</t>
  </si>
  <si>
    <t>22.06.2022 14:05:57</t>
  </si>
  <si>
    <t>22.06.2022 17:44:23</t>
  </si>
  <si>
    <t>YENİFOÇA TR-45 35-23-M00045_HatBaşıAyırıcı_53139096 M01_53139096</t>
  </si>
  <si>
    <t>22.06.2022 06:44:54</t>
  </si>
  <si>
    <t>22.06.2022 09:40:52</t>
  </si>
  <si>
    <t>ARSLANLAR TM 35-26-A00004_DAĞKIZILCA-2 M07_2306547</t>
  </si>
  <si>
    <t>22.06.2022 09:12:40</t>
  </si>
  <si>
    <t>22.06.2022 09:32:08</t>
  </si>
  <si>
    <t>TR-57 45-77-L00057_42425313_56403917_56403917</t>
  </si>
  <si>
    <t>22.06.2022 17:30:39</t>
  </si>
  <si>
    <t>22.06.2022 19:42:17</t>
  </si>
  <si>
    <t>SAKARLI KÖK 45-76-M00046_BADEMLİ M02_72214544</t>
  </si>
  <si>
    <t>22.06.2022 22:27:17</t>
  </si>
  <si>
    <t>22.06.2022 22:40:39</t>
  </si>
  <si>
    <t>L-157 YEŞİLKENT 35-14-L00157_35-14-L00157_72217001</t>
  </si>
  <si>
    <t>22.06.2022 17:22:34</t>
  </si>
  <si>
    <t>22.06.2022 18:32:27</t>
  </si>
  <si>
    <t>FOÇAKÖY TR-2 35-23-M00223_95001178153_95001178153</t>
  </si>
  <si>
    <t>22.06.2022 14:32:42</t>
  </si>
  <si>
    <t>22.06.2022 18:51:19</t>
  </si>
  <si>
    <t>K-3185 35-04-K03185_912529933_912529933</t>
  </si>
  <si>
    <t>22.06.2022 11:05:20</t>
  </si>
  <si>
    <t>22.06.2022 12:59:19</t>
  </si>
  <si>
    <t>L-58 HAVACILAR SİTESİ 35-14-L00058_956652612_956652612</t>
  </si>
  <si>
    <t>22.06.2022 15:28:56</t>
  </si>
  <si>
    <t>22.06.2022 21:13:45</t>
  </si>
  <si>
    <t>M-1512 35-02-M01512_35-02-M01512_2357072</t>
  </si>
  <si>
    <t>22.06.2022 09:09:03</t>
  </si>
  <si>
    <t>22.06.2022 10:46:23</t>
  </si>
  <si>
    <t>22.06.2022 19:49:45</t>
  </si>
  <si>
    <t>22.06.2022 20:36:36</t>
  </si>
  <si>
    <t>YENİ LİMAN TR-4 35-21-L00199_DIREK TIPI TRAFO HUCRESI H01_2040849</t>
  </si>
  <si>
    <t>22.06.2022 03:19:55</t>
  </si>
  <si>
    <t>22.06.2022 04:45:12</t>
  </si>
  <si>
    <t>GÖKÇEN İM 35-29-A00004_KAZANLI L07_2106421</t>
  </si>
  <si>
    <t>22.06.2022 19:47:47</t>
  </si>
  <si>
    <t>22.06.2022 20:21:03</t>
  </si>
  <si>
    <t>SELENDİ TR-12 45-81-M00012_TR-11 M02_2077949</t>
  </si>
  <si>
    <t>22.06.2022 06:48:00</t>
  </si>
  <si>
    <t>22.06.2022 08:28:35</t>
  </si>
  <si>
    <t>DURASILLI TARIMSAL SULAMA-1 TR 45-78-M00984_DIREK TIPI TRAFO HUCRESI H01_2111765</t>
  </si>
  <si>
    <t>22.06.2022 18:41:26</t>
  </si>
  <si>
    <t>22.06.2022 19:42:09</t>
  </si>
  <si>
    <t>ATAKÖY TR-3 35-22-M00192_95000087215_95000087215</t>
  </si>
  <si>
    <t>22.06.2022 17:49:47</t>
  </si>
  <si>
    <t>22.06.2022 19:18:34</t>
  </si>
  <si>
    <t>DM-2/8 BAŞKENT TR 35-18-L00588_950467737_950467737</t>
  </si>
  <si>
    <t>22.06.2022 10:38:03</t>
  </si>
  <si>
    <t>22.06.2022 15:43:14</t>
  </si>
  <si>
    <t>KEMER KÖYÜ TR-1 35-15-L00274_950400048_950400048</t>
  </si>
  <si>
    <t>22.06.2022 11:28:23</t>
  </si>
  <si>
    <t>22.06.2022 12:44:57</t>
  </si>
  <si>
    <t>YENİFOÇA TR-23 35-23-M00023_950413584_950413584</t>
  </si>
  <si>
    <t>22.06.2022 13:48:08</t>
  </si>
  <si>
    <t>22.06.2022 15:43:26</t>
  </si>
  <si>
    <t>M-2241 BELENBAŞI TR-1 35-03-M02241_35-03-M02241_79439383</t>
  </si>
  <si>
    <t>22.06.2022 09:34:00</t>
  </si>
  <si>
    <t>22.06.2022 17:19:22</t>
  </si>
  <si>
    <t>SEFERİHİSAR İM 35-14-A00002_KÖYLER L09_72378551</t>
  </si>
  <si>
    <t>22.06.2022 09:09:34</t>
  </si>
  <si>
    <t>22.06.2022 17:20:52</t>
  </si>
  <si>
    <t>TR-2/11-A 45-83-L00156_955145745_955145745</t>
  </si>
  <si>
    <t>22.06.2022 21:19:36</t>
  </si>
  <si>
    <t>22.06.2022 22:08:29</t>
  </si>
  <si>
    <t>DM02/TR10 45-73-M00014_A_56401360_56401360</t>
  </si>
  <si>
    <t>22.06.2022 22:05:51</t>
  </si>
  <si>
    <t>22.06.2022 23:07:15</t>
  </si>
  <si>
    <t>M-1335 KAYADİBİ KÖK 35-02-M01335_M-1157 KARAÇAM M05_2053136</t>
  </si>
  <si>
    <t>22.06.2022 03:53:03</t>
  </si>
  <si>
    <t>22.06.2022 03:58:26</t>
  </si>
  <si>
    <t>22.06.2022 18:49:58</t>
  </si>
  <si>
    <t>22.06.2022 20:38:57</t>
  </si>
  <si>
    <t>YENİ BAĞARASI TR-1 35-23-M00207_42066867_56357178_56357178</t>
  </si>
  <si>
    <t>22.06.2022 11:52:51</t>
  </si>
  <si>
    <t>22.06.2022 12:46:05</t>
  </si>
  <si>
    <t>TR-81 35-19-L00081_ÖZKANLAR L03_72133516</t>
  </si>
  <si>
    <t>22.06.2022 07:52:30</t>
  </si>
  <si>
    <t>22.06.2022 08:45:32</t>
  </si>
  <si>
    <t>KAZIM AVŞAR SULAMA GRUBU 35-29-M00259_A_56361134_56361134</t>
  </si>
  <si>
    <t>22.06.2022 15:19:40</t>
  </si>
  <si>
    <t>22.06.2022 17:37:28</t>
  </si>
  <si>
    <t>EVRENLİ KÖK 45-73-M00139_BAHADIR ÇIKIŞ M02_2055359</t>
  </si>
  <si>
    <t>22.06.2022 09:23:32</t>
  </si>
  <si>
    <t>22.06.2022 17:35:12</t>
  </si>
  <si>
    <t>M-1179 35-04-M01179_C c1b_5815243</t>
  </si>
  <si>
    <t>22.06.2022 07:05:19</t>
  </si>
  <si>
    <t>22.06.2022 09:05:13</t>
  </si>
  <si>
    <t>YEŞİLKÖY-3 35-26-M00792_35-26-M00792_2373662</t>
  </si>
  <si>
    <t>22.06.2022 15:07:43</t>
  </si>
  <si>
    <t>22.06.2022 16:12:16</t>
  </si>
  <si>
    <t>DM-21/08-E 45-71-M00585_45-71-M00585_2358481</t>
  </si>
  <si>
    <t>22.06.2022 19:28:49</t>
  </si>
  <si>
    <t>22.06.2022 20:26:32</t>
  </si>
  <si>
    <t>L-283 35-18-L00283_10859528_56372298_56372298</t>
  </si>
  <si>
    <t>22.06.2022 22:22:18</t>
  </si>
  <si>
    <t>23.06.2022 00:30:57</t>
  </si>
  <si>
    <t>22.06.2022 00:35:29</t>
  </si>
  <si>
    <t>22.06.2022 01:05:53</t>
  </si>
  <si>
    <t>PALAMUTÇUK CEVİZ DİBİ TR-2 35-32-L00078_A_56357646_56357646</t>
  </si>
  <si>
    <t>22.06.2022 14:12:14</t>
  </si>
  <si>
    <t>22.06.2022 16:58:04</t>
  </si>
  <si>
    <t>URLA TM-1 35-19-A00004_HatBaşıAyırıcı_75048334 M07_75048334</t>
  </si>
  <si>
    <t>22.06.2022 10:35:00</t>
  </si>
  <si>
    <t>22.06.2022 11:30:14</t>
  </si>
  <si>
    <t>ÇAMÖNÜ TR-5 35-22-M00172_955286546_955286546</t>
  </si>
  <si>
    <t>22.06.2022 19:05:25</t>
  </si>
  <si>
    <t>22.06.2022 19:53:43</t>
  </si>
  <si>
    <t>22.06.2022 09:17:54</t>
  </si>
  <si>
    <t>22.06.2022 10:22:22</t>
  </si>
  <si>
    <t>22.06.2022 18:54:56</t>
  </si>
  <si>
    <t>23.06.2022 00:17:02</t>
  </si>
  <si>
    <t>22.06.2022 04:32:08</t>
  </si>
  <si>
    <t>22.06.2022 04:39:00</t>
  </si>
  <si>
    <t>TR-1/66 45-72-M00066_A_56394404_56394404</t>
  </si>
  <si>
    <t>22.06.2022 09:51:19</t>
  </si>
  <si>
    <t>22.06.2022 10:51:02</t>
  </si>
  <si>
    <t>SELÇUK TR-1 35-13-L00041_946425488_946425488</t>
  </si>
  <si>
    <t>22.06.2022 13:12:28</t>
  </si>
  <si>
    <t>22.06.2022 14:23:01</t>
  </si>
  <si>
    <t>TR-103 MEZARLIK YOLU 35-26-M00103_6339113_56359797_56359797</t>
  </si>
  <si>
    <t>22.06.2022 10:49:55</t>
  </si>
  <si>
    <t>22.06.2022 13:54:07</t>
  </si>
  <si>
    <t>M-1101 35-03-M01101_M-1004 M02_41929473</t>
  </si>
  <si>
    <t>22.06.2022 09:05:00</t>
  </si>
  <si>
    <t>22.06.2022 20:07:21</t>
  </si>
  <si>
    <t>GÖLMARMARA TR-9 45-85-L00009_TR-10 L01_2082466</t>
  </si>
  <si>
    <t>22.06.2022 08:06:38</t>
  </si>
  <si>
    <t>22.06.2022 08:52:35</t>
  </si>
  <si>
    <t>PİYADELER TR-3 45-73-M00168_C_56394052_56394052</t>
  </si>
  <si>
    <t>22.06.2022 21:33:45</t>
  </si>
  <si>
    <t>22.06.2022 23:33:22</t>
  </si>
  <si>
    <t>EMİNBEY ASMALI MAHALLE TR-1 45-78-M00855_49187464_56408020_56408020</t>
  </si>
  <si>
    <t>22.06.2022 11:04:41</t>
  </si>
  <si>
    <t>22.06.2022 13:21:31</t>
  </si>
  <si>
    <t>DEĞİRMENDERE TR-5 35-22-M00201_955270648_955270648</t>
  </si>
  <si>
    <t>22.06.2022 16:28:34</t>
  </si>
  <si>
    <t>22.06.2022 17:58:16</t>
  </si>
  <si>
    <t>CEVİZLİ BALYERİ TR-8 35-31-L00326_47797223_56351958_56351958</t>
  </si>
  <si>
    <t>22.06.2022 15:23:12</t>
  </si>
  <si>
    <t>22.06.2022 19:00:50</t>
  </si>
  <si>
    <t>GÖKEYÜP TR-3 45-78-M00816_49203291_56386961_56386961</t>
  </si>
  <si>
    <t>22.06.2022 11:21:17</t>
  </si>
  <si>
    <t>22.06.2022 15:24:41</t>
  </si>
  <si>
    <t>22.06.2022 08:47:32</t>
  </si>
  <si>
    <t>22.06.2022 08:53:36</t>
  </si>
  <si>
    <t>SOMA TR-40/3 45-82-M00075_945537510_945537510</t>
  </si>
  <si>
    <t>22.06.2022 23:33:06</t>
  </si>
  <si>
    <t>23.06.2022 00:15:43</t>
  </si>
  <si>
    <t>22.06.2022 09:56:19</t>
  </si>
  <si>
    <t>22.06.2022 10:04:11</t>
  </si>
  <si>
    <t>K-1215 35-01-K01215_912840011_912840011</t>
  </si>
  <si>
    <t>22.06.2022 10:28:57</t>
  </si>
  <si>
    <t>22.06.2022 11:52:53</t>
  </si>
  <si>
    <t>22.06.2022 05:45:23</t>
  </si>
  <si>
    <t>22.06.2022 07:00:00</t>
  </si>
  <si>
    <t>K-3073 35-04-K03073_912454421_912454421</t>
  </si>
  <si>
    <t>22.06.2022 01:05:59</t>
  </si>
  <si>
    <t>22.06.2022 02:50:56</t>
  </si>
  <si>
    <t>K-2929 35-02-K02929_TRAFO K01_2311716</t>
  </si>
  <si>
    <t>22.06.2022 00:19:32</t>
  </si>
  <si>
    <t>22.06.2022 01:43:49</t>
  </si>
  <si>
    <t>ALAŞEHİR TR-77 BAKLACI KÖYÜ 45-73-M00077_DIREK TIPI TRAFO HUCRESI H01_2085537</t>
  </si>
  <si>
    <t>22.06.2022 09:16:37</t>
  </si>
  <si>
    <t>22.06.2022 18:04:23</t>
  </si>
  <si>
    <t>ULUDERBENT TR-3 45-73-M00543_A_56386596_56386596</t>
  </si>
  <si>
    <t>22.06.2022 21:37:51</t>
  </si>
  <si>
    <t>22.06.2022 23:13:16</t>
  </si>
  <si>
    <t>22.06.2022 21:32:17</t>
  </si>
  <si>
    <t>22.06.2022 22:18:07</t>
  </si>
  <si>
    <t>L-436 35-18-L00436_7391132_56369104_56369104</t>
  </si>
  <si>
    <t>22.06.2022 12:57:18</t>
  </si>
  <si>
    <t>22.06.2022 14:40:12</t>
  </si>
  <si>
    <t>GÖLMARMARA TR-25 45-85-L00025_TR-2 L03_61351359</t>
  </si>
  <si>
    <t>22.06.2022 03:16:31</t>
  </si>
  <si>
    <t>22.06.2022 04:34:28</t>
  </si>
  <si>
    <t>K-385 35-01-K00385_95001207400_95001207400</t>
  </si>
  <si>
    <t>22.06.2022 16:19:09</t>
  </si>
  <si>
    <t>K-700 35-04-K00700_954705674_954705674</t>
  </si>
  <si>
    <t>22.06.2022 10:00:48</t>
  </si>
  <si>
    <t>22.06.2022 17:28:04</t>
  </si>
  <si>
    <t>KABAZLI KÖK 45-78-M00675_KORDON KÖSEALİ ÇIKIŞ M02_65971366</t>
  </si>
  <si>
    <t>22.06.2022 09:35:46</t>
  </si>
  <si>
    <t>22.06.2022 10:07:20</t>
  </si>
  <si>
    <t>K-405 35-02-K00405_B_56363139_56363139</t>
  </si>
  <si>
    <t>22.06.2022 17:59:39</t>
  </si>
  <si>
    <t>22.06.2022 19:26:09</t>
  </si>
  <si>
    <t>YENİCEKÖY TR-6 35-15-L00414_DIREK TIPI TRAFO HUCRESI H01_2047363</t>
  </si>
  <si>
    <t>22.06.2022 12:29:12</t>
  </si>
  <si>
    <t>22.06.2022 13:53:02</t>
  </si>
  <si>
    <t>TR-47 35-16-L00047_47569355_56352663_56352663</t>
  </si>
  <si>
    <t>22.06.2022 17:21:58</t>
  </si>
  <si>
    <t>22.06.2022 17:41:04</t>
  </si>
  <si>
    <t>BAHATTİN DOĞANER KÖK 35-27-M00482_ÇİFTEL KAZAN M05_72166834</t>
  </si>
  <si>
    <t>22.06.2022 16:29:27</t>
  </si>
  <si>
    <t>22.06.2022 16:56:47</t>
  </si>
  <si>
    <t>M-2846 35-03-M02846_M-2845 M02_72156317</t>
  </si>
  <si>
    <t>22.06.2022 10:14:34</t>
  </si>
  <si>
    <t>22.06.2022 17:22:26</t>
  </si>
  <si>
    <t>M-2144 35-07-M02144_99328252_99328252</t>
  </si>
  <si>
    <t>22.06.2022 13:28:52</t>
  </si>
  <si>
    <t>22.06.2022 14:25:29</t>
  </si>
  <si>
    <t>SARIGÖL TR-58 45-79-M00058_45-79-M00058_2346808</t>
  </si>
  <si>
    <t>22.06.2022 15:57:06</t>
  </si>
  <si>
    <t>22.06.2022 17:40:55</t>
  </si>
  <si>
    <t>SELİMŞAHLAR TR-2 45-71-M00137_TOKİ M03_2320416</t>
  </si>
  <si>
    <t>22.06.2022 14:14:32</t>
  </si>
  <si>
    <t>22.06.2022 20:01:23</t>
  </si>
  <si>
    <t>M-235 KAVAKDERE CEVİZALTI 35-14-M00235_956662045_956662045</t>
  </si>
  <si>
    <t>22.06.2022 11:59:21</t>
  </si>
  <si>
    <t>22.06.2022 19:32:12</t>
  </si>
  <si>
    <t>ULUKENT DM-1/16 35-28-M00069_953382609_953382609</t>
  </si>
  <si>
    <t>22.06.2022 15:12:05</t>
  </si>
  <si>
    <t>22.06.2022 17:33:14</t>
  </si>
  <si>
    <t>DM-18/07 45-71-M02377_TURGUTALP M03_83785517</t>
  </si>
  <si>
    <t>22.06.2022 19:04:57</t>
  </si>
  <si>
    <t>22.06.2022 20:28:58</t>
  </si>
  <si>
    <t>L-286 35-18-L00286_950452961_950452961</t>
  </si>
  <si>
    <t>22.06.2022 10:32:12</t>
  </si>
  <si>
    <t>22.06.2022 14:11:10</t>
  </si>
  <si>
    <t>TR-58 (SERAY SÜT) 45-81-M00152_B_56387294_56387294</t>
  </si>
  <si>
    <t>22.06.2022 21:03:16</t>
  </si>
  <si>
    <t>23.06.2022 00:16:40</t>
  </si>
  <si>
    <t>TOPRAK-SU KOOP. ŞİRİNCE YOLU TR-44 35-13-L00048_DIREK TIPI TRAFO HUCRESI H01_2036268</t>
  </si>
  <si>
    <t>22.06.2022 16:42:59</t>
  </si>
  <si>
    <t>22.06.2022 17:13:42</t>
  </si>
  <si>
    <t>22.06.2022 07:18:22</t>
  </si>
  <si>
    <t>22.06.2022 15:09:00</t>
  </si>
  <si>
    <t>M-313 35-02-M00313_M-624 M04_2323987</t>
  </si>
  <si>
    <t>22.06.2022 22:14:32</t>
  </si>
  <si>
    <t>M-1222 35-01-M01222_B_56353988_56353988</t>
  </si>
  <si>
    <t>22.06.2022 05:54:54</t>
  </si>
  <si>
    <t>22.06.2022 08:27:48</t>
  </si>
  <si>
    <t>SEYDİKÖY TR-1 45-84-L00044_A_56401497_56401497</t>
  </si>
  <si>
    <t>22.06.2022 18:30:00</t>
  </si>
  <si>
    <t>22.06.2022 20:16:48</t>
  </si>
  <si>
    <t>K-3273 35-07-K03273_99117869_99117869</t>
  </si>
  <si>
    <t>22.06.2022 11:36:12</t>
  </si>
  <si>
    <t>22.06.2022 13:24:13</t>
  </si>
  <si>
    <t>YUKARI ÇOBANİSA ŞİRİN MAHALLE 45-71-M00622_43137449_56393031_56393031</t>
  </si>
  <si>
    <t>22.06.2022 21:59:11</t>
  </si>
  <si>
    <t>22.06.2022 23:21:38</t>
  </si>
  <si>
    <t>YOLÜSTÜ TR-6 35-15-M00270_B_56362095_56362095</t>
  </si>
  <si>
    <t>22.06.2022 17:10:42</t>
  </si>
  <si>
    <t>22.06.2022 17:59:13</t>
  </si>
  <si>
    <t>KAYMAKÇI İM 35-15-A00004_EMİRLİOVA L07_2333299</t>
  </si>
  <si>
    <t>22.06.2022 09:26:31</t>
  </si>
  <si>
    <t>22.06.2022 09:34:22</t>
  </si>
  <si>
    <t>ÖZBEY İM 35-26-A00005_KAPLANCIK L03_2314109</t>
  </si>
  <si>
    <t>22.06.2022 09:31:22</t>
  </si>
  <si>
    <t>22.06.2022 11:31:01</t>
  </si>
  <si>
    <t>L-469 35-18-L00469_950449781_950449781</t>
  </si>
  <si>
    <t>22.06.2022 17:47:33</t>
  </si>
  <si>
    <t>DM-2/20 35-27-M01092_95000610951_95000610951</t>
  </si>
  <si>
    <t>22.06.2022 14:14:57</t>
  </si>
  <si>
    <t>22.06.2022 14:57:12</t>
  </si>
  <si>
    <t>L-27 İZMİRLİ LİMANLAR 35-18-L00027_6674541 a1_5775902</t>
  </si>
  <si>
    <t>22.06.2022 13:18:44</t>
  </si>
  <si>
    <t>22.06.2022 16:04:22</t>
  </si>
  <si>
    <t>DM-16/22 45-71-M02398_953200095_953200095</t>
  </si>
  <si>
    <t>22.06.2022 21:03:45</t>
  </si>
  <si>
    <t>22.06.2022 22:12:55</t>
  </si>
  <si>
    <t>M-180 DALYAN ARITMA DM 35-18-M00180_950442598_950442598</t>
  </si>
  <si>
    <t>22.06.2022 19:07:49</t>
  </si>
  <si>
    <t>22.06.2022 20:23:32</t>
  </si>
  <si>
    <t>DM-4/TR-3 (TR-37) 35-13-L00037_956294939_956294939</t>
  </si>
  <si>
    <t>22.06.2022 10:35:53</t>
  </si>
  <si>
    <t>22.06.2022 13:44:31</t>
  </si>
  <si>
    <t>ÖDEMİŞ İM 35-15-A00001_DONANIMLI YEDEK L06_83647572</t>
  </si>
  <si>
    <t>22.06.2022 06:28:43</t>
  </si>
  <si>
    <t>22.06.2022 06:36:50</t>
  </si>
  <si>
    <t>22.06.2022 20:19:25</t>
  </si>
  <si>
    <t>22.06.2022 23:36:11</t>
  </si>
  <si>
    <t>AŞAĞIÇOBANİSA TR-3 45-71-M00103_ M01_72236822</t>
  </si>
  <si>
    <t>22.06.2022 08:52:07</t>
  </si>
  <si>
    <t>22.06.2022 17:48:54</t>
  </si>
  <si>
    <t>ALAŞEHİR TR-57 45-73-M00057_TR-58 TR-86 M01_81564840</t>
  </si>
  <si>
    <t>22.06.2022 21:17:00</t>
  </si>
  <si>
    <t>22.06.2022 21:53:44</t>
  </si>
  <si>
    <t>22.06.2022 21:58:40</t>
  </si>
  <si>
    <t>22.06.2022 22:40:13</t>
  </si>
  <si>
    <t>YAKAKÖY ULUBEY TR-1 45-75-M00263_B_56391370_56391370</t>
  </si>
  <si>
    <t>22.06.2022 18:37:52</t>
  </si>
  <si>
    <t>22.06.2022 20:57:14</t>
  </si>
  <si>
    <t>DİNDARLI KÖK TR-3 KAKLIK 45-79-M00395_HatBaşıAyırıcı_53134221 M06_53134221</t>
  </si>
  <si>
    <t>22.06.2022 02:39:53</t>
  </si>
  <si>
    <t>22.06.2022 03:53:52</t>
  </si>
  <si>
    <t>MENEMEN TR-48 35-28-L00048_953395997_953395997</t>
  </si>
  <si>
    <t>22.06.2022 11:39:10</t>
  </si>
  <si>
    <t>22.06.2022 12:12:22</t>
  </si>
  <si>
    <t>M-1850 ÇİÇEKLİ TR-1 35-02-M01850_ H_79886740</t>
  </si>
  <si>
    <t>22.06.2022 14:40:24</t>
  </si>
  <si>
    <t>22.06.2022 21:23:36</t>
  </si>
  <si>
    <t>M-1687 35-02-M01687_A a1b_5850795</t>
  </si>
  <si>
    <t>22.06.2022 15:34:02</t>
  </si>
  <si>
    <t>22.06.2022 18:03:57</t>
  </si>
  <si>
    <t>TR-1-5/2A 35-20-L00286_955203564_955203564</t>
  </si>
  <si>
    <t>22.06.2022 14:56:04</t>
  </si>
  <si>
    <t>22.06.2022 19:15:20</t>
  </si>
  <si>
    <t>K-2593 35-04-K02593_35-04-K02593_65776846</t>
  </si>
  <si>
    <t>22.06.2022 11:15:24</t>
  </si>
  <si>
    <t>22.06.2022 12:10:23</t>
  </si>
  <si>
    <t>KUŞÇULAR DM 35-19-M00461_ALAÇATI-1 GİRİŞ M01_46998894</t>
  </si>
  <si>
    <t>22.06.2022 19:32:40</t>
  </si>
  <si>
    <t>22.06.2022 19:34:50</t>
  </si>
  <si>
    <t>SOMA KÖYLER DM-2 45-82-M00125_HatBaşıAyırıcı_53135526 M08_53135526</t>
  </si>
  <si>
    <t>22.06.2022 18:44:13</t>
  </si>
  <si>
    <t>22.06.2022 22:44:18</t>
  </si>
  <si>
    <t>M-3090(YATIRIM REZERVE) 35-09-M03090_E e4b_5875875</t>
  </si>
  <si>
    <t>22.06.2022 20:18:40</t>
  </si>
  <si>
    <t>23.06.2022 01:36:14</t>
  </si>
  <si>
    <t>CABARLAR KÖK 45-75-M00053_HatBaşıAyırıcı_53135134 M02_53135134</t>
  </si>
  <si>
    <t>22.06.2022 10:19:37</t>
  </si>
  <si>
    <t>22.06.2022 11:41:51</t>
  </si>
  <si>
    <t>K-466 35-04-K00466_A_56364242_56364242</t>
  </si>
  <si>
    <t>22.06.2022 16:16:19</t>
  </si>
  <si>
    <t>22.06.2022 19:55:58</t>
  </si>
  <si>
    <t>K-1913 35-10-K01913_C_56380447_56380447</t>
  </si>
  <si>
    <t>22.06.2022 17:42:00</t>
  </si>
  <si>
    <t>TR-32 DEREKÖY 35-22-M00032_D_56372535_56372535</t>
  </si>
  <si>
    <t>22.06.2022 09:13:53</t>
  </si>
  <si>
    <t>22.06.2022 17:56:55</t>
  </si>
  <si>
    <t>22.06.2022 21:31:10</t>
  </si>
  <si>
    <t>22.06.2022 22:40:35</t>
  </si>
  <si>
    <t>M-865 ÇAMİÇİ KÖYÜ 35-02-M00865_DIREK TIPI TRAFO HUCRESI H01_2061800</t>
  </si>
  <si>
    <t>22.06.2022 00:22:16</t>
  </si>
  <si>
    <t>22.06.2022 04:20:02</t>
  </si>
  <si>
    <t>K-732 35-01-K00732_912288885_912288885</t>
  </si>
  <si>
    <t>22.06.2022 11:48:30</t>
  </si>
  <si>
    <t>22.06.2022 14:21:31</t>
  </si>
  <si>
    <t>K-363 35-04-K00363_99286876_99286876</t>
  </si>
  <si>
    <t>22.06.2022 04:00:50</t>
  </si>
  <si>
    <t>22.06.2022 05:20:20</t>
  </si>
  <si>
    <t>K-904 35-02-K00904_35-02-K00904_42316465</t>
  </si>
  <si>
    <t>22.06.2022 12:34:20</t>
  </si>
  <si>
    <t>22.06.2022 13:13:06</t>
  </si>
  <si>
    <t>ÇAMPINAR YAŞAR ÖZ 45-81-M00184_A_56401945_56401945</t>
  </si>
  <si>
    <t>22.06.2022 07:36:37</t>
  </si>
  <si>
    <t>22.06.2022 10:24:08</t>
  </si>
  <si>
    <t>DERBENT İM-DM 45-83-A00004_B.BELEN M14_2097152</t>
  </si>
  <si>
    <t>22.06.2022 16:54:36</t>
  </si>
  <si>
    <t>22.06.2022 17:02:05</t>
  </si>
  <si>
    <t>K-1507 35-03-K01507_912521600_912521600</t>
  </si>
  <si>
    <t>22.06.2022 09:50:04</t>
  </si>
  <si>
    <t>22.06.2022 10:12:15</t>
  </si>
  <si>
    <t>M-1039 35-04-M01039_B_56379788_56379788</t>
  </si>
  <si>
    <t>22.06.2022 10:25:44</t>
  </si>
  <si>
    <t>22.06.2022 17:50:59</t>
  </si>
  <si>
    <t>URLA TM-1 35-19-A00004_ALAÇATI-1 M02_2313932</t>
  </si>
  <si>
    <t>22.06.2022 19:32:42</t>
  </si>
  <si>
    <t>22.06.2022 19:34:39</t>
  </si>
  <si>
    <t>DERBENT ALTI TST KÖK 45-83-M00127_AKÇAPINAR M02_72202043</t>
  </si>
  <si>
    <t>22.06.2022 15:19:02</t>
  </si>
  <si>
    <t>22.06.2022 15:49:38</t>
  </si>
  <si>
    <t>PAŞATIMARI TARIMSAL SULAMA TR-6 45-83-M00248_48140636_56396027_56396027</t>
  </si>
  <si>
    <t>22.06.2022 11:59:44</t>
  </si>
  <si>
    <t>22.06.2022 17:27:09</t>
  </si>
  <si>
    <t>ÜÇPINAR TR-2 45-71-M00187_ÜÇPINAR TR-7 M01_72250574</t>
  </si>
  <si>
    <t>22.06.2022 09:31:50</t>
  </si>
  <si>
    <t>22.06.2022 11:12:46</t>
  </si>
  <si>
    <t>PALAMATÇUK MERKEZ TR-1 35-32-L00067_C_56358325_56358325</t>
  </si>
  <si>
    <t>22.06.2022 06:45:48</t>
  </si>
  <si>
    <t>22.06.2022 09:42:48</t>
  </si>
  <si>
    <t>M-271 KARAKAYALAR DM 35-14-M00271_ÇEVREKENT M06_2323243</t>
  </si>
  <si>
    <t>22.06.2022 17:28:08</t>
  </si>
  <si>
    <t>22.06.2022 18:39:53</t>
  </si>
  <si>
    <t>M-51 ALAÇATI 35-18-M00051_TETUSA AQUA PARK KÖK M01_72137631</t>
  </si>
  <si>
    <t>OG Kablo Başlığı Arızası</t>
  </si>
  <si>
    <t>22.06.2022 18:08:57</t>
  </si>
  <si>
    <t>22.06.2022 18:57:48</t>
  </si>
  <si>
    <t>KADIDAĞ TR-1 45-72-L00122_B_56394634_56394634</t>
  </si>
  <si>
    <t>22.06.2022 18:51:58</t>
  </si>
  <si>
    <t>22.06.2022 21:25:03</t>
  </si>
  <si>
    <t>M-2760 35-10-M02760_M-2892 M05_82470758</t>
  </si>
  <si>
    <t>22.06.2022 17:22:41</t>
  </si>
  <si>
    <t>22.06.2022 18:50:50</t>
  </si>
  <si>
    <t>PAZARKÖY KÖK 45-78-L00700_HatBaşıAyırıcı_53139757 L01_53139757</t>
  </si>
  <si>
    <t>22.06.2022 18:16:03</t>
  </si>
  <si>
    <t>22.06.2022 19:28:35</t>
  </si>
  <si>
    <t>KAYRAKALTI TR-1 45-82-M00353_A_56400548_56400548</t>
  </si>
  <si>
    <t>22.06.2022 09:35:02</t>
  </si>
  <si>
    <t>22.06.2022 11:30:00</t>
  </si>
  <si>
    <t>22.06.2022 12:55:11</t>
  </si>
  <si>
    <t>22.06.2022 13:04:44</t>
  </si>
  <si>
    <t>23.06.2022 05:48:02</t>
  </si>
  <si>
    <t>23.06.2022 06:46:52</t>
  </si>
  <si>
    <t>GEDİK TR-1 35-31-L00135_DIREK TIPI TRAFO HUCRESI H01_2050105</t>
  </si>
  <si>
    <t>23.06.2022 10:33:59</t>
  </si>
  <si>
    <t>23.06.2022 17:15:24</t>
  </si>
  <si>
    <t>YENİ ŞAKRAN KÖK 35-17-M00174_KÖYLER M02_66296493</t>
  </si>
  <si>
    <t>23.06.2022 11:19:13</t>
  </si>
  <si>
    <t>23.06.2022 11:30:39</t>
  </si>
  <si>
    <t>TR-1/71 45-72-M00071_B_56392199_56392199</t>
  </si>
  <si>
    <t>23.06.2022 18:10:12</t>
  </si>
  <si>
    <t>23.06.2022 19:45:18</t>
  </si>
  <si>
    <t>TR-23 35-17-M00023_F_56392839_56392839</t>
  </si>
  <si>
    <t>23.06.2022 16:12:34</t>
  </si>
  <si>
    <t>23.06.2022 16:40:48</t>
  </si>
  <si>
    <t>EMİRALEM TR-15 35-28-M00237__72372355_72372355</t>
  </si>
  <si>
    <t>23.06.2022 09:11:36</t>
  </si>
  <si>
    <t>23.06.2022 10:16:20</t>
  </si>
  <si>
    <t>L-10 MEZARLIK YANI 35-14-L00010_B l10b1_5951973</t>
  </si>
  <si>
    <t>23.06.2022 16:36:51</t>
  </si>
  <si>
    <t>23.06.2022 17:23:01</t>
  </si>
  <si>
    <t>M-2431 35-02-M02431_M-2745 M04_55011859</t>
  </si>
  <si>
    <t>23.06.2022 15:51:09</t>
  </si>
  <si>
    <t>23.06.2022 18:24:34</t>
  </si>
  <si>
    <t>KOYUNDERE TR-3 35-28-M00124_7000544_56373832_56373832</t>
  </si>
  <si>
    <t>23.06.2022 08:50:38</t>
  </si>
  <si>
    <t>23.06.2022 11:46:59</t>
  </si>
  <si>
    <t>TR-64 GERENLİKUYU 35-15-L00064_C_83757696_83757696</t>
  </si>
  <si>
    <t>23.06.2022 07:24:28</t>
  </si>
  <si>
    <t>23.06.2022 08:24:44</t>
  </si>
  <si>
    <t>ARİF ŞENOL 35-26-L00057_DIREK TIPI TRAFO HUCRESI H01_2041737</t>
  </si>
  <si>
    <t>23.06.2022 19:00:52</t>
  </si>
  <si>
    <t>23.06.2022 20:40:31</t>
  </si>
  <si>
    <t>MAHMUT YILDIZDAĞ SULAMA GRUBU TR 35-27-M00536_95000460456_95000460456</t>
  </si>
  <si>
    <t>23.06.2022 19:43:30</t>
  </si>
  <si>
    <t>23.06.2022 20:39:43</t>
  </si>
  <si>
    <t>MESCİTLİ DM 35-15-L00904_MESCİTLİ SULAMA-2 L04_72321001</t>
  </si>
  <si>
    <t>23.06.2022 23:13:11</t>
  </si>
  <si>
    <t>24.06.2022 00:17:48</t>
  </si>
  <si>
    <t>K-217 35-01-K00217_911154070_911154070</t>
  </si>
  <si>
    <t>23.06.2022 03:29:37</t>
  </si>
  <si>
    <t>23.06.2022 07:44:35</t>
  </si>
  <si>
    <t>HASKÖY TR-2 35-20-L00207_A_56378460_56378460</t>
  </si>
  <si>
    <t>23.06.2022 12:39:40</t>
  </si>
  <si>
    <t>23.06.2022 17:48:59</t>
  </si>
  <si>
    <t>ŞAHYAR TR-420 TARIMSAL SULAMA 45-73-M00943_945355540_945355540</t>
  </si>
  <si>
    <t>23.06.2022 15:31:54</t>
  </si>
  <si>
    <t>23.06.2022 19:15:32</t>
  </si>
  <si>
    <t>KARAKUYU KÖK 35-22-M00091_PANCAR M06_72111628</t>
  </si>
  <si>
    <t>23.06.2022 19:53:58</t>
  </si>
  <si>
    <t>23.06.2022 22:00:29</t>
  </si>
  <si>
    <t>YENİŞEHİR TR-3 35-31-L00113_47863299_56360785_56360785</t>
  </si>
  <si>
    <t>23.06.2022 08:55:00</t>
  </si>
  <si>
    <t>23.06.2022 11:51:21</t>
  </si>
  <si>
    <t>PAYAMLI M-27 (SAKIZAĞACI KÖK) 35-25-M00188_M-25/M-22/M-23/M-24/İZSU M03_72070683</t>
  </si>
  <si>
    <t>23.06.2022 09:26:16</t>
  </si>
  <si>
    <t>23.06.2022 17:11:36</t>
  </si>
  <si>
    <t>YILMAZ İM 45-78-A00003_HatBaşıAyırıcı_53140497 L01_53140497</t>
  </si>
  <si>
    <t>23.06.2022 17:39:17</t>
  </si>
  <si>
    <t>23.06.2022 18:40:32</t>
  </si>
  <si>
    <t>TR-2/25 45-83-L00025_A_81591174_81591174</t>
  </si>
  <si>
    <t>23.06.2022 17:43:49</t>
  </si>
  <si>
    <t>23.06.2022 20:18:38</t>
  </si>
  <si>
    <t>DM-2/8 BAŞKENT TR 35-18-L00588_950461236_950461236</t>
  </si>
  <si>
    <t>23.06.2022 09:46:09</t>
  </si>
  <si>
    <t>23.06.2022 17:29:45</t>
  </si>
  <si>
    <t>L-46 HARİTACILAR 35-14-L00046_956634442_956634442</t>
  </si>
  <si>
    <t>23.06.2022 17:34:48</t>
  </si>
  <si>
    <t>23.06.2022 19:50:34</t>
  </si>
  <si>
    <t>K-4059 35-04-K04059_B_56383092_56383092</t>
  </si>
  <si>
    <t>23.06.2022 12:47:37</t>
  </si>
  <si>
    <t>23.06.2022 20:30:36</t>
  </si>
  <si>
    <t>MEHMET İNCE SULAMA GRUBU 35-27-M00174_DIREK TIPI TRAFO HUCRESI H01_2051630</t>
  </si>
  <si>
    <t>23.06.2022 17:58:33</t>
  </si>
  <si>
    <t>23.06.2022 23:35:29</t>
  </si>
  <si>
    <t>AKHİSAR İM 45-72-A00001_TR-2/8 L01_2308695</t>
  </si>
  <si>
    <t>23.06.2022 20:25:25</t>
  </si>
  <si>
    <t>23.06.2022 23:26:00</t>
  </si>
  <si>
    <t>KİLLİK TR-17 45-73-M00874_45-73-M00874_2353739</t>
  </si>
  <si>
    <t>23.06.2022 07:39:49</t>
  </si>
  <si>
    <t>23.06.2022 09:37:25</t>
  </si>
  <si>
    <t>ÇİLE DM 35-22-M00086_ÇAKALTEPE M04_50064049</t>
  </si>
  <si>
    <t>23.06.2022 11:27:02</t>
  </si>
  <si>
    <t>23.06.2022 11:40:59</t>
  </si>
  <si>
    <t>BADEMLİ TR-1 DM 35-15-L01010_MERKEZ TR-5 L03_67544250</t>
  </si>
  <si>
    <t>23.06.2022 09:12:16</t>
  </si>
  <si>
    <t>23.06.2022 15:48:49</t>
  </si>
  <si>
    <t>ANADOLU YEM KÖK 35-26-M00754_EMAR M04_65910737</t>
  </si>
  <si>
    <t>23.06.2022 17:59:48</t>
  </si>
  <si>
    <t>23.06.2022 18:19:46</t>
  </si>
  <si>
    <t>TR-52 35-30-L00052_A_56397945_56397945</t>
  </si>
  <si>
    <t>23.06.2022 19:39:00</t>
  </si>
  <si>
    <t>23.06.2022 21:16:11</t>
  </si>
  <si>
    <t>FOÇA M-259 BAĞARASI 35-23-M00259_C_56364306_56364306</t>
  </si>
  <si>
    <t>23.06.2022 19:42:56</t>
  </si>
  <si>
    <t>23.06.2022 19:47:06</t>
  </si>
  <si>
    <t>K-594 35-04-K00594_B_56369942_56369942</t>
  </si>
  <si>
    <t>23.06.2022 08:22:41</t>
  </si>
  <si>
    <t>23.06.2022 09:37:49</t>
  </si>
  <si>
    <t>AKPINAR TR-1 45-75-M00079_A_56398896_56398896</t>
  </si>
  <si>
    <t>23.06.2022 15:14:15</t>
  </si>
  <si>
    <t>23.06.2022 17:45:23</t>
  </si>
  <si>
    <t>YAZIBAŞI DM-3 35-26-M00764_AYRANCILAR DM-3 M01_2335682</t>
  </si>
  <si>
    <t>23.06.2022 09:43:13</t>
  </si>
  <si>
    <t>23.06.2022 10:02:00</t>
  </si>
  <si>
    <t>K-3236 35-03-K03236_TRAFO K01_41918526</t>
  </si>
  <si>
    <t>23.06.2022 16:16:38</t>
  </si>
  <si>
    <t>23.06.2022 23:23:30</t>
  </si>
  <si>
    <t>HİKMET GIDA KÖK 45-72-M00122_HARTA BAKIR FİDERİ ÇIKIŞ M04_66519783</t>
  </si>
  <si>
    <t>23.06.2022 20:51:23</t>
  </si>
  <si>
    <t>23.06.2022 22:05:31</t>
  </si>
  <si>
    <t>AKHİSAR İM 45-72-A00001_AKHİSAR TM ŞEHİR-2 M15_2058454</t>
  </si>
  <si>
    <t>23.06.2022 15:48:29</t>
  </si>
  <si>
    <t>23.06.2022 19:00:07</t>
  </si>
  <si>
    <t>SAĞLIKÇILAR DM 35-18-L00544_ALTINYUNUS DM L01_2324613</t>
  </si>
  <si>
    <t>23.06.2022 10:07:07</t>
  </si>
  <si>
    <t>23.06.2022 10:15:17</t>
  </si>
  <si>
    <t>K-3012 35-04-K03012_99829696_99829696</t>
  </si>
  <si>
    <t>23.06.2022 08:34:16</t>
  </si>
  <si>
    <t>23.06.2022 12:19:09</t>
  </si>
  <si>
    <t>23.06.2022 09:08:33</t>
  </si>
  <si>
    <t>23.06.2022 16:44:02</t>
  </si>
  <si>
    <t>GÜMÜLDÜR M-47 35-25-M00047__81571095_81571095</t>
  </si>
  <si>
    <t>23.06.2022 11:28:23</t>
  </si>
  <si>
    <t>23.06.2022 14:28:06</t>
  </si>
  <si>
    <t>L-377 35-18-L00377_950448952_950448952</t>
  </si>
  <si>
    <t>23.06.2022 00:32:28</t>
  </si>
  <si>
    <t>23.06.2022 02:16:32</t>
  </si>
  <si>
    <t>TR-23 35-17-M00023_G G1b_5814722</t>
  </si>
  <si>
    <t>23.06.2022 12:16:06</t>
  </si>
  <si>
    <t>23.06.2022 13:00:05</t>
  </si>
  <si>
    <t>K-3778 35-04-K03778_35-04-K03778_2375615</t>
  </si>
  <si>
    <t>23.06.2022 09:43:49</t>
  </si>
  <si>
    <t>23.06.2022 13:22:58</t>
  </si>
  <si>
    <t>KIRKAĞAÇ DM 45-76-M00043_HatBaşıAyırıcı_53136596 M03_53136596</t>
  </si>
  <si>
    <t>23.06.2022 15:40:42</t>
  </si>
  <si>
    <t>23.06.2022 17:15:21</t>
  </si>
  <si>
    <t>M-1281 35-02-M01281_M-1767 M02_2119195</t>
  </si>
  <si>
    <t>23.06.2022 07:47:38</t>
  </si>
  <si>
    <t>23.06.2022 09:07:22</t>
  </si>
  <si>
    <t>AYASKENT DM-2 (TR-1) 35-16-M00011_ÖZBATILILAR BELEDİYE-AZİZİYE-PAŞAKÖY M05_72045944</t>
  </si>
  <si>
    <t>23.06.2022 09:32:17</t>
  </si>
  <si>
    <t>23.06.2022 17:29:23</t>
  </si>
  <si>
    <t>K-4251 35-02-K04251_912679895_912679895</t>
  </si>
  <si>
    <t>23.06.2022 21:38:19</t>
  </si>
  <si>
    <t>23.06.2022 22:28:51</t>
  </si>
  <si>
    <t>M-1004 35-03-M01004_35-03-M01004_41931413</t>
  </si>
  <si>
    <t>23.06.2022 00:44:34</t>
  </si>
  <si>
    <t>23.06.2022 02:05:12</t>
  </si>
  <si>
    <t>23.06.2022 20:09:19</t>
  </si>
  <si>
    <t>23.06.2022 22:38:35</t>
  </si>
  <si>
    <t>23.06.2022 09:04:25</t>
  </si>
  <si>
    <t>23.06.2022 10:35:55</t>
  </si>
  <si>
    <t>ÇAMURHAMAMI KÖK 45-78-L00230_GÖKKÖY L04_2105172</t>
  </si>
  <si>
    <t>23.06.2022 09:33:21</t>
  </si>
  <si>
    <t>23.06.2022 14:41:08</t>
  </si>
  <si>
    <t>BAYIRLI TR-2 35-15-L00332_95000604065_95000604065</t>
  </si>
  <si>
    <t>23.06.2022 07:09:39</t>
  </si>
  <si>
    <t>23.06.2022 11:01:33</t>
  </si>
  <si>
    <t>TR-7 35-26-M00007_956614449_956614449</t>
  </si>
  <si>
    <t>23.06.2022 15:13:18</t>
  </si>
  <si>
    <t>23.06.2022 15:50:48</t>
  </si>
  <si>
    <t>23.06.2022 08:36:37</t>
  </si>
  <si>
    <t>23.06.2022 08:40:10</t>
  </si>
  <si>
    <t>TR-2/21 45-72-L00021_E_56407089_56407089</t>
  </si>
  <si>
    <t>23.06.2022 16:25:36</t>
  </si>
  <si>
    <t>23.06.2022 17:02:45</t>
  </si>
  <si>
    <t>AYRANCILAR DM-3 35-26-M00795_DONANIMLI YEDEK M02_2335355</t>
  </si>
  <si>
    <t>23.06.2022 10:36:46</t>
  </si>
  <si>
    <t>23.06.2022 17:51:00</t>
  </si>
  <si>
    <t>TR-2/103 45-83-L00103_955145523_955145523</t>
  </si>
  <si>
    <t>23.06.2022 14:59:41</t>
  </si>
  <si>
    <t>23.06.2022 15:54:07</t>
  </si>
  <si>
    <t>BALLICA TR-1 45-72-L00547_DAĞITIM TRAFOSU BALLICA TR-1 TRH_66549637</t>
  </si>
  <si>
    <t>23.06.2022 13:59:24</t>
  </si>
  <si>
    <t>23.06.2022 14:23:23</t>
  </si>
  <si>
    <t>AKHİSAR İM 45-72-A00001_ESKİ ZEYTİN OVA L06_2308263</t>
  </si>
  <si>
    <t>23.06.2022 10:59:01</t>
  </si>
  <si>
    <t>23.06.2022 11:39:20</t>
  </si>
  <si>
    <t>M-1189 35-03-M01189_M-2866 M02_2119487</t>
  </si>
  <si>
    <t>23.06.2022 09:36:00</t>
  </si>
  <si>
    <t>24.06.2022 00:46:00</t>
  </si>
  <si>
    <t>KARABEYLER TELLİ TR-1 45-81-M00309__84188995_84188995</t>
  </si>
  <si>
    <t>23.06.2022 16:10:54</t>
  </si>
  <si>
    <t>23.06.2022 17:13:03</t>
  </si>
  <si>
    <t>L-261 SİTESPOR 35-18-L00261_950450884_950450884</t>
  </si>
  <si>
    <t>23.06.2022 19:13:08</t>
  </si>
  <si>
    <t>23.06.2022 20:45:54</t>
  </si>
  <si>
    <t>K-2844 35-01-K02844_K-1636 K03_2068586</t>
  </si>
  <si>
    <t>23.06.2022 09:46:04</t>
  </si>
  <si>
    <t>23.06.2022 10:56:49</t>
  </si>
  <si>
    <t>AŞAĞIÇOBANİSA TR-13 45-71-M00932_953197651_953197651</t>
  </si>
  <si>
    <t>23.06.2022 19:58:04</t>
  </si>
  <si>
    <t>23.06.2022 23:33:26</t>
  </si>
  <si>
    <t>MENDERES DM-2/TR-1 35-22-M00300_PERLİT M18_2328467</t>
  </si>
  <si>
    <t>23.06.2022 09:32:45</t>
  </si>
  <si>
    <t>23.06.2022 10:10:21</t>
  </si>
  <si>
    <t>23.06.2022 17:42:21</t>
  </si>
  <si>
    <t>23.06.2022 18:43:37</t>
  </si>
  <si>
    <t>M-3250(YATIRIM REZERVE) 35-04-M03250_B_56364515_56364515</t>
  </si>
  <si>
    <t>23.06.2022 09:15:07</t>
  </si>
  <si>
    <t>23.06.2022 14:33:21</t>
  </si>
  <si>
    <t>SARUHANLI TR-34 45-80-M00034_B_56387234_56387234</t>
  </si>
  <si>
    <t>23.06.2022 14:05:01</t>
  </si>
  <si>
    <t>23.06.2022 14:59:33</t>
  </si>
  <si>
    <t>TR-2/37 45-72-L00037_C_56394443_56394443</t>
  </si>
  <si>
    <t>23.06.2022 20:59:30</t>
  </si>
  <si>
    <t>23.06.2022 22:17:18</t>
  </si>
  <si>
    <t>M-1520 35-03-M01520_A_56363254_56363254</t>
  </si>
  <si>
    <t>23.06.2022 10:44:00</t>
  </si>
  <si>
    <t>23.06.2022 18:06:05</t>
  </si>
  <si>
    <t>M-2747 35-01-M02747_C_56354120_56354120</t>
  </si>
  <si>
    <t>23.06.2022 12:48:14</t>
  </si>
  <si>
    <t>23.06.2022 13:25:23</t>
  </si>
  <si>
    <t>DOMBAYLI BAHÇELER TR-2 45-78-M00276_95000456365_95000456365</t>
  </si>
  <si>
    <t>23.06.2022 18:36:55</t>
  </si>
  <si>
    <t>23.06.2022 20:13:28</t>
  </si>
  <si>
    <t>DM-13/07 45-71-M00347_953210080_953210080</t>
  </si>
  <si>
    <t>23.06.2022 11:45:37</t>
  </si>
  <si>
    <t>23.06.2022 12:49:04</t>
  </si>
  <si>
    <t>SUDELİĞİ KÖK 45-72-L00111_SELCİKLİ ÇIKIŞI L04_66544620</t>
  </si>
  <si>
    <t>23.06.2022 06:54:19</t>
  </si>
  <si>
    <t>23.06.2022 06:54:50</t>
  </si>
  <si>
    <t>TR-3 (KÖPRÜBAŞI KABİN) 35-32-L00003_35-32-L00003_2348864</t>
  </si>
  <si>
    <t>23.06.2022 11:32:47</t>
  </si>
  <si>
    <t>23.06.2022 11:45:42</t>
  </si>
  <si>
    <t>_9859002_56359977_56359977</t>
  </si>
  <si>
    <t>23.06.2022 09:18:04</t>
  </si>
  <si>
    <t>23.06.2022 11:02:00</t>
  </si>
  <si>
    <t>AYASKENT DM-2 (TR-1) 35-16-M00011_AYASKÖY TR-4 M03_72045872</t>
  </si>
  <si>
    <t>23.06.2022 09:36:13</t>
  </si>
  <si>
    <t>23.06.2022 17:28:17</t>
  </si>
  <si>
    <t>ÜÇPINAR DM 45-71-M00183_HatBaşıAyırıcı_72322970 M03_72322970</t>
  </si>
  <si>
    <t>23.06.2022 12:26:25</t>
  </si>
  <si>
    <t>23.06.2022 14:56:42</t>
  </si>
  <si>
    <t>K-2755 35-04-K02755_35-04-K02755_2350739</t>
  </si>
  <si>
    <t>23.06.2022 09:50:50</t>
  </si>
  <si>
    <t>23.06.2022 17:37:06</t>
  </si>
  <si>
    <t>23.06.2022 11:56:34</t>
  </si>
  <si>
    <t>23.06.2022 12:12:07</t>
  </si>
  <si>
    <t>TR-1/55 45-72-M00055_A_56394395_56394395</t>
  </si>
  <si>
    <t>23.06.2022 16:26:50</t>
  </si>
  <si>
    <t>23.06.2022 17:50:49</t>
  </si>
  <si>
    <t>M-1842 GEÇİT 35-01-M01842_M-3281 M01_72005055</t>
  </si>
  <si>
    <t>23.06.2022 19:36:32</t>
  </si>
  <si>
    <t>23.06.2022 19:45:46</t>
  </si>
  <si>
    <t>K-492 35-01-K00492_911819779_911819779</t>
  </si>
  <si>
    <t>23.06.2022 19:19:26</t>
  </si>
  <si>
    <t>23.06.2022 20:52:48</t>
  </si>
  <si>
    <t>L-456 35-18-L00456_950453230_950453230</t>
  </si>
  <si>
    <t>23.06.2022 14:52:34</t>
  </si>
  <si>
    <t>23.06.2022 15:52:25</t>
  </si>
  <si>
    <t>DEĞİRMENDERE DM 35-22-M00085_ÇAMÖNÜ - ATAKÖY M09_50066540</t>
  </si>
  <si>
    <t>23.06.2022 09:59:02</t>
  </si>
  <si>
    <t>23.06.2022 10:33:20</t>
  </si>
  <si>
    <t>BORNOVA TM 35-02-A00005_BOĞAZİÇİ-1 M32_2308397</t>
  </si>
  <si>
    <t>23.06.2022 07:26:29</t>
  </si>
  <si>
    <t>23.06.2022 08:04:00</t>
  </si>
  <si>
    <t>SAKARLI KÖK 45-76-M00046_GELENBE İ.M. M01_72214502</t>
  </si>
  <si>
    <t>23.06.2022 15:33:03</t>
  </si>
  <si>
    <t>23.06.2022 17:11:08</t>
  </si>
  <si>
    <t>DM-1/TR-9 URLA 35-19-M00467_956662995_956662995</t>
  </si>
  <si>
    <t>23.06.2022 10:11:49</t>
  </si>
  <si>
    <t>23.06.2022 11:28:01</t>
  </si>
  <si>
    <t>TR-69 35-16-L00069_A A1b_47588850</t>
  </si>
  <si>
    <t>23.06.2022 18:29:45</t>
  </si>
  <si>
    <t>23.06.2022 20:07:41</t>
  </si>
  <si>
    <t>TR-42 45-77-L00042_945490950_945490950</t>
  </si>
  <si>
    <t>23.06.2022 15:44:52</t>
  </si>
  <si>
    <t>23.06.2022 16:56:22</t>
  </si>
  <si>
    <t>TR-83 35-30-L00083_955293347_955293347</t>
  </si>
  <si>
    <t>23.06.2022 09:44:39</t>
  </si>
  <si>
    <t>23.06.2022 13:23:54</t>
  </si>
  <si>
    <t>DAYIOĞLU TR-2 45-72-L00340_B_56389647_56389647</t>
  </si>
  <si>
    <t>23.06.2022 20:58:28</t>
  </si>
  <si>
    <t>24.06.2022 00:22:21</t>
  </si>
  <si>
    <t>M-3078 35-02-M03078_95001337027_95001337027</t>
  </si>
  <si>
    <t>23.06.2022 17:57:45</t>
  </si>
  <si>
    <t>23.06.2022 19:00:42</t>
  </si>
  <si>
    <t>FOÇA TR-49 35-23-L00049_42134486_56398919_56398919</t>
  </si>
  <si>
    <t>23.06.2022 09:53:52</t>
  </si>
  <si>
    <t>23.06.2022 11:12:14</t>
  </si>
  <si>
    <t>TR-1/64 DM 45-72-M00064_45-72-M00064_66484395</t>
  </si>
  <si>
    <t>23.06.2022 09:24:51</t>
  </si>
  <si>
    <t>23.06.2022 18:58:47</t>
  </si>
  <si>
    <t>M-3077 35-02-M03077_910156219_910156219</t>
  </si>
  <si>
    <t>23.06.2022 09:00:07</t>
  </si>
  <si>
    <t>23.06.2022 12:26:58</t>
  </si>
  <si>
    <t>SEYREKLİ TR-1 35-15-L00441_C_56361749_56361749</t>
  </si>
  <si>
    <t>23.06.2022 12:32:46</t>
  </si>
  <si>
    <t>23.06.2022 14:25:59</t>
  </si>
  <si>
    <t>23.06.2022 08:58:15</t>
  </si>
  <si>
    <t>23.06.2022 10:14:34</t>
  </si>
  <si>
    <t>M-1426 35-04-M01426_966503154_966503154</t>
  </si>
  <si>
    <t>23.06.2022 14:42:48</t>
  </si>
  <si>
    <t>23.06.2022 21:06:10</t>
  </si>
  <si>
    <t>23.06.2022 01:13:07</t>
  </si>
  <si>
    <t>23.06.2022 02:48:55</t>
  </si>
  <si>
    <t>L-308 35-18-L00308_950447478_950447478</t>
  </si>
  <si>
    <t>23.06.2022 16:01:59</t>
  </si>
  <si>
    <t>23.06.2022 21:06:12</t>
  </si>
  <si>
    <t>SOMA DM-1 45-82-M00050_KÖYLER DM-2 FİDER-2 RİNG M09_60207313</t>
  </si>
  <si>
    <t>23.06.2022 15:13:57</t>
  </si>
  <si>
    <t>23.06.2022 15:44:54</t>
  </si>
  <si>
    <t>BOZDAĞ TR-7 35-15-L00290_B_56368274_56368274</t>
  </si>
  <si>
    <t>23.06.2022 10:19:22</t>
  </si>
  <si>
    <t>23.06.2022 14:13:54</t>
  </si>
  <si>
    <t>L-436 35-18-L00436_950456926_950456926</t>
  </si>
  <si>
    <t>23.06.2022 09:48:00</t>
  </si>
  <si>
    <t>23.06.2022 15:51:00</t>
  </si>
  <si>
    <t>MUSTAFA BAHÇIVAN VE ARK 35-24-M00040_A_56352512_56352512</t>
  </si>
  <si>
    <t>23.06.2022 18:48:14</t>
  </si>
  <si>
    <t>23.06.2022 20:09:58</t>
  </si>
  <si>
    <t>OVAKENT TR-10 35-15-L00630_DIREK TIPI TRAFO HUCRESI H01_2048558</t>
  </si>
  <si>
    <t>23.06.2022 21:38:42</t>
  </si>
  <si>
    <t>24.06.2022 00:11:44</t>
  </si>
  <si>
    <t>HALİTPAŞA TR-8 45-80-M00079_45-80-M00079_2351037</t>
  </si>
  <si>
    <t>23.06.2022 07:15:57</t>
  </si>
  <si>
    <t>23.06.2022 09:18:27</t>
  </si>
  <si>
    <t>TR-13 35-16-L00013_35-16-L00013_79458307</t>
  </si>
  <si>
    <t>23.06.2022 03:39:11</t>
  </si>
  <si>
    <t>23.06.2022 04:28:14</t>
  </si>
  <si>
    <t>M-3090 35-09-M03090_97743424_97743424</t>
  </si>
  <si>
    <t>23.06.2022 20:57:41</t>
  </si>
  <si>
    <t>23.06.2022 21:48:02</t>
  </si>
  <si>
    <t>M-2877 35-07-M02877_MALTEPE M04_75276736</t>
  </si>
  <si>
    <t>23.06.2022 07:04:56</t>
  </si>
  <si>
    <t>23.06.2022 08:14:20</t>
  </si>
  <si>
    <t>DOĞANBEY M-101 35-14-M00101_B_56355102_56355102</t>
  </si>
  <si>
    <t>23.06.2022 17:05:03</t>
  </si>
  <si>
    <t>23.06.2022 18:57:13</t>
  </si>
  <si>
    <t>M-3250(YATIRIM REZERVE) 35-04-M03250_D_56364518_56364518</t>
  </si>
  <si>
    <t>23.06.2022 10:54:27</t>
  </si>
  <si>
    <t>23.06.2022 14:34:11</t>
  </si>
  <si>
    <t>DM-2/TR-20 35-22-M00853_TR-51 (ALTINTEPE) M01_66057540</t>
  </si>
  <si>
    <t>23.06.2022 08:46:35</t>
  </si>
  <si>
    <t>23.06.2022 09:04:50</t>
  </si>
  <si>
    <t>TR-1/80 45-72-M00080_B_56392122_56392122</t>
  </si>
  <si>
    <t>23.06.2022 15:34:34</t>
  </si>
  <si>
    <t>24.06.2022 00:33:34</t>
  </si>
  <si>
    <t>23.06.2022 17:19:16</t>
  </si>
  <si>
    <t>23.06.2022 17:29:34</t>
  </si>
  <si>
    <t>ŞEHİTLER TR-3 45-72-L00988_ H_79218073</t>
  </si>
  <si>
    <t>23.06.2022 13:59:54</t>
  </si>
  <si>
    <t>23.06.2022 15:31:02</t>
  </si>
  <si>
    <t>23.06.2022 20:23:45</t>
  </si>
  <si>
    <t>23.06.2022 22:32:48</t>
  </si>
  <si>
    <t>DM-16/04 VES DAYANIKLI TÜKETİM ÖZEL TR 45-71-M00269Ö_45-71-M00269Ö_2367306</t>
  </si>
  <si>
    <t>23.06.2022 19:03:57</t>
  </si>
  <si>
    <t>23.06.2022 19:44:35</t>
  </si>
  <si>
    <t>DEREBAŞI TR-12 35-29-L00258_A_56407300_56407300</t>
  </si>
  <si>
    <t>23.06.2022 07:31:43</t>
  </si>
  <si>
    <t>23.06.2022 09:11:49</t>
  </si>
  <si>
    <t>ÇIRPI TR-1-2/2 35-20-M00007_B_65507725_65507725</t>
  </si>
  <si>
    <t>23.06.2022 00:22:01</t>
  </si>
  <si>
    <t>23.06.2022 01:51:27</t>
  </si>
  <si>
    <t>K-3996 35-08-K03996_K-3997 K03_42029693</t>
  </si>
  <si>
    <t>23.06.2022 09:49:22</t>
  </si>
  <si>
    <t>23.06.2022 13:34:57</t>
  </si>
  <si>
    <t>KAYMAKÇI TR-31 35-15-L00243_35-15-L00243_2365153</t>
  </si>
  <si>
    <t>23.06.2022 08:58:08</t>
  </si>
  <si>
    <t>23.06.2022 11:19:22</t>
  </si>
  <si>
    <t>ADEM SILAY SULAMA GRUBU 35-29-M00262_A_56361366_56361366</t>
  </si>
  <si>
    <t>23.06.2022 11:20:53</t>
  </si>
  <si>
    <t>23.06.2022 18:23:28</t>
  </si>
  <si>
    <t>23.06.2022 19:40:24</t>
  </si>
  <si>
    <t>23.06.2022 22:36:40</t>
  </si>
  <si>
    <t>23.06.2022 08:22:52</t>
  </si>
  <si>
    <t>23.06.2022 09:13:37</t>
  </si>
  <si>
    <t>23.06.2022 18:50:59</t>
  </si>
  <si>
    <t>23.06.2022 19:29:14</t>
  </si>
  <si>
    <t>MENEMEN TR-40 35-28-L00040_6675367 e2b_5761360</t>
  </si>
  <si>
    <t>23.06.2022 15:37:44</t>
  </si>
  <si>
    <t>23.06.2022 19:43:50</t>
  </si>
  <si>
    <t>BOZKÖY TARIMSAL SULAMA TR-3 35-16-M00223_47525058_56398141_56398141</t>
  </si>
  <si>
    <t>23.06.2022 20:05:50</t>
  </si>
  <si>
    <t>23.06.2022 21:56:07</t>
  </si>
  <si>
    <t>K-2643 35-01-K02643_911713231_911713231</t>
  </si>
  <si>
    <t>23.06.2022 14:31:51</t>
  </si>
  <si>
    <t>23.06.2022 20:34:11</t>
  </si>
  <si>
    <t>TR-2/21 45-72-L00021_D_56407090_56407090</t>
  </si>
  <si>
    <t>23.06.2022 17:43:52</t>
  </si>
  <si>
    <t>23.06.2022 21:05:55</t>
  </si>
  <si>
    <t>ÇİFTÇİİBRAHİM DERE MAH. TR 45-77-M00094_A_56356774_56356774</t>
  </si>
  <si>
    <t>23.06.2022 21:08:30</t>
  </si>
  <si>
    <t>23.06.2022 23:02:48</t>
  </si>
  <si>
    <t>ALİAĞA TR-43 DM 35-17-M00043_M-54 ÇIKIŞI M12_2315083</t>
  </si>
  <si>
    <t>23.06.2022 06:35:00</t>
  </si>
  <si>
    <t>23.06.2022 08:20:39</t>
  </si>
  <si>
    <t>KAYRAKALTI TR-1 45-82-M00353_DIREK TIPI TRAFO HUCRESI H01_2086958</t>
  </si>
  <si>
    <t>23.06.2022 13:55:07</t>
  </si>
  <si>
    <t>23.06.2022 15:16:19</t>
  </si>
  <si>
    <t>TR-1/3 45-83-M00003_TR-1/6 M03_2331764</t>
  </si>
  <si>
    <t>23.06.2022 07:54:11</t>
  </si>
  <si>
    <t>23.06.2022 08:39:27</t>
  </si>
  <si>
    <t>M-1043 35-02-M01043_99935131_99935131</t>
  </si>
  <si>
    <t>23.06.2022 15:11:27</t>
  </si>
  <si>
    <t>23.06.2022 16:22:30</t>
  </si>
  <si>
    <t>ERTUĞRUL TR-3 35-15-L00676_35-15-L00676_2364884</t>
  </si>
  <si>
    <t>23.06.2022 13:42:32</t>
  </si>
  <si>
    <t>23.06.2022 13:52:57</t>
  </si>
  <si>
    <t>KOYUNDERE DM 35-28-M00165_KOYUNDERE TR-13 M05_66524566</t>
  </si>
  <si>
    <t>23.06.2022 07:26:50</t>
  </si>
  <si>
    <t>23.06.2022 08:29:41</t>
  </si>
  <si>
    <t>TÜPÜLER TR-1 45-75-M00217_B_56388165_56388165</t>
  </si>
  <si>
    <t>23.06.2022 14:58:54</t>
  </si>
  <si>
    <t>23.06.2022 16:37:44</t>
  </si>
  <si>
    <t>BAKIR KÖK 45-76-M00047_KIRKAĞAÇ OTOYOL DM M06_72212577</t>
  </si>
  <si>
    <t>23.06.2022 10:10:19</t>
  </si>
  <si>
    <t>23.06.2022 10:16:00</t>
  </si>
  <si>
    <t>K-3659 35-08-K03659_C_56368918_56368918</t>
  </si>
  <si>
    <t>23.06.2022 12:05:07</t>
  </si>
  <si>
    <t>23.06.2022 13:42:10</t>
  </si>
  <si>
    <t>ALİAĞA TR-43 DM 35-17-M00043_HatBaşıAyırıcı_53134056 M12_53134056</t>
  </si>
  <si>
    <t>23.06.2022 09:34:21</t>
  </si>
  <si>
    <t>23.06.2022 11:24:43</t>
  </si>
  <si>
    <t>DM-4/TR-13 45-72-M00620__81571435_81571435</t>
  </si>
  <si>
    <t>23.06.2022 18:10:35</t>
  </si>
  <si>
    <t>23.06.2022 19:14:06</t>
  </si>
  <si>
    <t>23.06.2022 09:32:34</t>
  </si>
  <si>
    <t>23.06.2022 17:38:15</t>
  </si>
  <si>
    <t>AKHİSAR İM 45-72-A00001_ZEYTİNLİOVA ÇIKIŞ M06_42545397</t>
  </si>
  <si>
    <t>23.06.2022 16:53:53</t>
  </si>
  <si>
    <t>23.06.2022 20:36:49</t>
  </si>
  <si>
    <t>MAHMUTLAR KÖK 45-74-M00354_HatBaşıAyırıcı_53132848 M04_53132848</t>
  </si>
  <si>
    <t>23.06.2022 08:19:00</t>
  </si>
  <si>
    <t>23.06.2022 09:31:29</t>
  </si>
  <si>
    <t>DELEMENLER KÖK 45-73-M00490_HACIALİLER M03_2317059</t>
  </si>
  <si>
    <t>23.06.2022 09:02:22</t>
  </si>
  <si>
    <t>23.06.2022 17:14:09</t>
  </si>
  <si>
    <t>DM-1/TR-15 35-13-M00029_DM-1/TR-24 M03_66202386</t>
  </si>
  <si>
    <t>23.06.2022 18:34:18</t>
  </si>
  <si>
    <t>23.06.2022 21:42:13</t>
  </si>
  <si>
    <t>PAŞATIMARI TARIMSAL SULAMA TR-5 45-83-M00247_48140610_56396318_56396318</t>
  </si>
  <si>
    <t>23.06.2022 21:24:49</t>
  </si>
  <si>
    <t>24.06.2022 05:03:11</t>
  </si>
  <si>
    <t>23.06.2022 14:18:07</t>
  </si>
  <si>
    <t>23.06.2022 17:20:58</t>
  </si>
  <si>
    <t>TR-82 35-19-L00082_6299707_65509101_65509101</t>
  </si>
  <si>
    <t>23.06.2022 12:43:58</t>
  </si>
  <si>
    <t>23.06.2022 14:49:43</t>
  </si>
  <si>
    <t>ERGENEKON TR-11 45-83-M00623_48087179_56387567_56387567</t>
  </si>
  <si>
    <t>23.06.2022 10:58:15</t>
  </si>
  <si>
    <t>23.06.2022 12:09:45</t>
  </si>
  <si>
    <t>_911230436_911230436</t>
  </si>
  <si>
    <t>23.06.2022 08:33:55</t>
  </si>
  <si>
    <t>23.06.2022 09:20:44</t>
  </si>
  <si>
    <t>23.06.2022 18:39:49</t>
  </si>
  <si>
    <t>23.06.2022 20:21:15</t>
  </si>
  <si>
    <t>KIRKAĞAÇ TR-1 45-76-M00001_KIRKAĞAÇ TR-2/TR-3/TR-18/TR-24 M03_72215520</t>
  </si>
  <si>
    <t>23.06.2022 17:26:06</t>
  </si>
  <si>
    <t>23.06.2022 18:40:37</t>
  </si>
  <si>
    <t>ALİAĞA GIS TM 35-17-A00014_EGE GÜBRE-1 (2H06) M019_66128139</t>
  </si>
  <si>
    <t>23.06.2022 11:32:52</t>
  </si>
  <si>
    <t>23.06.2022 13:43:29</t>
  </si>
  <si>
    <t>23.06.2022 10:08:42</t>
  </si>
  <si>
    <t>23.06.2022 11:01:45</t>
  </si>
  <si>
    <t>SOMA KÖYLER DM-2 45-82-M00125_HatBaşıAyırıcı_53136198 M08_53136198</t>
  </si>
  <si>
    <t>23.06.2022 09:05:50</t>
  </si>
  <si>
    <t>23.06.2022 13:21:44</t>
  </si>
  <si>
    <t>VELİLER KÖK 35-31-L00116_VELİLER TR-1 L02_2119147</t>
  </si>
  <si>
    <t>23.06.2022 18:24:42</t>
  </si>
  <si>
    <t>23.06.2022 18:26:12</t>
  </si>
  <si>
    <t>M-1201 35-10-M01201_35-10-M01201_2351565</t>
  </si>
  <si>
    <t>23.06.2022 11:10:17</t>
  </si>
  <si>
    <t>23.06.2022 11:34:52</t>
  </si>
  <si>
    <t>AHMETBEYLER DM 35-16-M00154_FERİZLER SULAMA M06_82965208</t>
  </si>
  <si>
    <t>23.06.2022 12:14:02</t>
  </si>
  <si>
    <t>23.06.2022 13:04:23</t>
  </si>
  <si>
    <t>KIZLARALANI KÖK 45-72-L00698_HatBaşıAyırıcı_53140451 L02_53140451</t>
  </si>
  <si>
    <t>23.06.2022 21:56:39</t>
  </si>
  <si>
    <t>24.06.2022 00:20:45</t>
  </si>
  <si>
    <t>TR-99 35-15-L00099_950381076_950381076</t>
  </si>
  <si>
    <t>23.06.2022 16:47:08</t>
  </si>
  <si>
    <t>23.06.2022 19:49:36</t>
  </si>
  <si>
    <t>M-1104 35-03-M01104_912651541_912651541</t>
  </si>
  <si>
    <t>23.06.2022 08:01:19</t>
  </si>
  <si>
    <t>23.06.2022 14:49:58</t>
  </si>
  <si>
    <t>ŞAHYAR TR-1 45-73-M00189_B_56369515_56369515</t>
  </si>
  <si>
    <t>23.06.2022 20:31:54</t>
  </si>
  <si>
    <t>23.06.2022 22:29:33</t>
  </si>
  <si>
    <t>M-3090 35-09-M03090_35-09-M03090_80918110</t>
  </si>
  <si>
    <t>23.06.2022 09:25:05</t>
  </si>
  <si>
    <t>23.06.2022 10:40:08</t>
  </si>
  <si>
    <t>_A_56399231_56399231</t>
  </si>
  <si>
    <t>23.06.2022 15:31:20</t>
  </si>
  <si>
    <t>23.06.2022 16:52:15</t>
  </si>
  <si>
    <t>DEMİRCİ TM 45-74-A00001_KÖYLER M03_2053924</t>
  </si>
  <si>
    <t>23.06.2022 07:23:12</t>
  </si>
  <si>
    <t>23.06.2022 07:29:00</t>
  </si>
  <si>
    <t>ŞEYHYAYLA TR-1 45-75-M00151_ H_84142601</t>
  </si>
  <si>
    <t>23.06.2022 17:56:10</t>
  </si>
  <si>
    <t>23.06.2022 19:01:18</t>
  </si>
  <si>
    <t>SALUR KÖK 45-75-M00062_GÜNEŞLİ M02_72037154</t>
  </si>
  <si>
    <t>23.06.2022 14:00:44</t>
  </si>
  <si>
    <t>23.06.2022 14:56:57</t>
  </si>
  <si>
    <t>GÖKÇELER TR-1 45-72-M00233_DIREK TIPI TRAFO HUCRESI H01_2107874</t>
  </si>
  <si>
    <t>23.06.2022 13:09:19</t>
  </si>
  <si>
    <t>23.06.2022 16:03:25</t>
  </si>
  <si>
    <t>KIZLARALANI KÖK 45-72-L00698_HatBaşıAyırıcı_53140477 L02_53140477</t>
  </si>
  <si>
    <t>23.06.2022 21:00:44</t>
  </si>
  <si>
    <t>24.06.2022 00:00:00</t>
  </si>
  <si>
    <t>DAĞDERE DM 45-72-M00097_ÇITAK M05_2106082</t>
  </si>
  <si>
    <t>23.06.2022 06:57:41</t>
  </si>
  <si>
    <t>23.06.2022 07:04:38</t>
  </si>
  <si>
    <t>HANPAŞA TR-1 45-72-M00205_A_65499294_65499294</t>
  </si>
  <si>
    <t>23.06.2022 18:25:17</t>
  </si>
  <si>
    <t>24.06.2022 01:04:06</t>
  </si>
  <si>
    <t>DM-3/25 (MUTLU MAH. MUHTARLIK) 45-71-M00076_953210429_953210429</t>
  </si>
  <si>
    <t>23.06.2022 12:48:09</t>
  </si>
  <si>
    <t>23.06.2022 14:49:10</t>
  </si>
  <si>
    <t>TR-1/6 45-72-M00006_TR-1/5 M01_83423308</t>
  </si>
  <si>
    <t>23.06.2022 16:05:29</t>
  </si>
  <si>
    <t>L-360 İMBAT SİTESİ 35-18-L00360_950455926_950455926</t>
  </si>
  <si>
    <t>23.06.2022 10:57:05</t>
  </si>
  <si>
    <t>23.06.2022 12:06:23</t>
  </si>
  <si>
    <t>M-3090(YATIRIM REZERVE) 35-09-M03090_E e1b_5866798</t>
  </si>
  <si>
    <t>23.06.2022 10:29:53</t>
  </si>
  <si>
    <t>23.06.2022 18:52:47</t>
  </si>
  <si>
    <t>KABAKUM TR-3 35-30-L00129_A_56404173_56404173</t>
  </si>
  <si>
    <t>23.06.2022 09:18:33</t>
  </si>
  <si>
    <t>23.06.2022 10:59:07</t>
  </si>
  <si>
    <t>ÇAMLIK DM 35-17-M00173_ZEYTİNDAĞ-1 M08_66328132</t>
  </si>
  <si>
    <t>23.06.2022 11:18:03</t>
  </si>
  <si>
    <t>23.06.2022 11:21:31</t>
  </si>
  <si>
    <t>LATİF HASIRCI ÖZEL TR 35-15-M00186Ö_DIREK TIPI TRAFO HUCRESI H01_2046835</t>
  </si>
  <si>
    <t>23.06.2022 08:02:04</t>
  </si>
  <si>
    <t>23.06.2022 09:15:18</t>
  </si>
  <si>
    <t>M-2911 35-01-M02911_910907650_910907650</t>
  </si>
  <si>
    <t>23.06.2022 00:37:15</t>
  </si>
  <si>
    <t>23.06.2022 02:19:49</t>
  </si>
  <si>
    <t>CENKYERİ TR-7 45-82-M00255_A_56405229_56405229</t>
  </si>
  <si>
    <t>23.06.2022 13:24:53</t>
  </si>
  <si>
    <t>23.06.2022 14:35:45</t>
  </si>
  <si>
    <t>PAYAMLI M-23 35-25-M00190_956651329_956651329</t>
  </si>
  <si>
    <t>23.06.2022 19:09:07</t>
  </si>
  <si>
    <t>23.06.2022 20:10:55</t>
  </si>
  <si>
    <t>SÜLEYMANLI KÖK 45-72-L00299_HatBaşıAyırıcı_53140149 L03_53140149</t>
  </si>
  <si>
    <t>23.06.2022 21:17:59</t>
  </si>
  <si>
    <t>24.06.2022 00:40:26</t>
  </si>
  <si>
    <t>M-1224(YATIRIM REZERVE) 35-01-M01224_ M03_75929754</t>
  </si>
  <si>
    <t>23.06.2022 09:44:00</t>
  </si>
  <si>
    <t>23.06.2022 12:27:46</t>
  </si>
  <si>
    <t>TİRE DM-2 35-29-M00002_DM-1/23 M16_2060791</t>
  </si>
  <si>
    <t>23.06.2022 09:13:59</t>
  </si>
  <si>
    <t>23.06.2022 14:56:18</t>
  </si>
  <si>
    <t>MADEN KÖK 45-83-M00128_İZZETTİN M03_47316729</t>
  </si>
  <si>
    <t>23.06.2022 20:08:22</t>
  </si>
  <si>
    <t>23.06.2022 21:21:58</t>
  </si>
  <si>
    <t>VELİLER KÖK 35-31-L00116_SAÇLI TR-1 L01_2119154</t>
  </si>
  <si>
    <t>23.06.2022 18:00:49</t>
  </si>
  <si>
    <t>23.06.2022 18:32:39</t>
  </si>
  <si>
    <t>23.06.2022 17:36:20</t>
  </si>
  <si>
    <t>23.06.2022 19:24:44</t>
  </si>
  <si>
    <t>L-295 35-18-L00295_6197188_56370179_56370179</t>
  </si>
  <si>
    <t>23.06.2022 09:27:28</t>
  </si>
  <si>
    <t>23.06.2022 17:41:38</t>
  </si>
  <si>
    <t>ÇAMÖNÜ TR-7 35-22-M00175_DIREK TIPI TRAFO HUCRESI H01_2126254</t>
  </si>
  <si>
    <t>23.06.2022 07:11:14</t>
  </si>
  <si>
    <t>23.06.2022 10:30:36</t>
  </si>
  <si>
    <t>SARPINCIK TR-1 35-21-L00070_953357698_953357698</t>
  </si>
  <si>
    <t>23.06.2022 11:49:56</t>
  </si>
  <si>
    <t>23.06.2022 13:25:31</t>
  </si>
  <si>
    <t>M-2911 35-01-M02911_911431660_911431660</t>
  </si>
  <si>
    <t>23.06.2022 14:04:51</t>
  </si>
  <si>
    <t>23.06.2022 15:52:50</t>
  </si>
  <si>
    <t>KARAALİ DM 45-71-M02127_MURADİYE ÇIKIŞ M08_54851031</t>
  </si>
  <si>
    <t>23.06.2022 08:47:41</t>
  </si>
  <si>
    <t>23.06.2022 09:04:44</t>
  </si>
  <si>
    <t>HACIHALİLLER TR-1 KÖK 45-71-M00066_TARIMSAL SULAMA M03_72238376</t>
  </si>
  <si>
    <t>23.06.2022 09:23:55</t>
  </si>
  <si>
    <t>23.06.2022 10:34:43</t>
  </si>
  <si>
    <t>KIRKAĞAÇ TR-3 45-76-M00003_45-76-M00003_2354351</t>
  </si>
  <si>
    <t>23.06.2022 17:10:26</t>
  </si>
  <si>
    <t>23.06.2022 18:44:23</t>
  </si>
  <si>
    <t>PANCAR TR-6 35-26-M00903_35-26-M00903_66216105</t>
  </si>
  <si>
    <t>23.06.2022 09:40:40</t>
  </si>
  <si>
    <t>23.06.2022 16:19:55</t>
  </si>
  <si>
    <t>ÇINARKÖY TR-33 35-27-M00033_97501825_97501825</t>
  </si>
  <si>
    <t>23.06.2022 12:39:21</t>
  </si>
  <si>
    <t>23.06.2022 15:47:34</t>
  </si>
  <si>
    <t>K-4207 35-03-K04207_35-03-K04207_41929146</t>
  </si>
  <si>
    <t>Trafo Bakım Çalışması</t>
  </si>
  <si>
    <t>23.06.2022 09:12:06</t>
  </si>
  <si>
    <t>23.06.2022 10:36:24</t>
  </si>
  <si>
    <t>K-3814 35-02-K03814_98014445_98014445</t>
  </si>
  <si>
    <t>23.06.2022 18:04:03</t>
  </si>
  <si>
    <t>23.06.2022 19:20:40</t>
  </si>
  <si>
    <t>23.06.2022 15:05:56</t>
  </si>
  <si>
    <t>23.06.2022 15:14:13</t>
  </si>
  <si>
    <t>23.06.2022 13:45:51</t>
  </si>
  <si>
    <t>23.06.2022 15:02:36</t>
  </si>
  <si>
    <t>TR-2/52 45-72-L00052_45-72-L00052_2373704</t>
  </si>
  <si>
    <t>23.06.2022 20:58:55</t>
  </si>
  <si>
    <t>23.06.2022 23:31:00</t>
  </si>
  <si>
    <t>KARAPINAR İM 45-78-A00002_HatBaşıAyırıcı_53139450 M02_53139450</t>
  </si>
  <si>
    <t>23.06.2022 08:11:09</t>
  </si>
  <si>
    <t>23.06.2022 12:26:44</t>
  </si>
  <si>
    <t>M-1507 35-01-M01507_912060541_912060541</t>
  </si>
  <si>
    <t>23.06.2022 19:28:31</t>
  </si>
  <si>
    <t>23.06.2022 22:39:36</t>
  </si>
  <si>
    <t>TR-73 35-19-L00073_9034564_56376986_56376986</t>
  </si>
  <si>
    <t>23.06.2022 16:30:11</t>
  </si>
  <si>
    <t>23.06.2022 18:03:05</t>
  </si>
  <si>
    <t>23.06.2022 14:19:07</t>
  </si>
  <si>
    <t>23.06.2022 20:43:29</t>
  </si>
  <si>
    <t>L-431 HAPPY PARK 35-18-L00431_950465005_950465005</t>
  </si>
  <si>
    <t>23.06.2022 16:06:15</t>
  </si>
  <si>
    <t>23.06.2022 21:34:27</t>
  </si>
  <si>
    <t>ALİAĞA GIS TM 35-17-A00014_KARDEMİR-2 (2H07) M020_66128137</t>
  </si>
  <si>
    <t>23.06.2022 10:15:49</t>
  </si>
  <si>
    <t>23.06.2022 13:41:58</t>
  </si>
  <si>
    <t>K-2371 35-10-K02371_35-10-K02371_47767598</t>
  </si>
  <si>
    <t>23.06.2022 09:00:31</t>
  </si>
  <si>
    <t>23.06.2022 17:34:56</t>
  </si>
  <si>
    <t>23.06.2022 07:32:22</t>
  </si>
  <si>
    <t>23.06.2022 12:39:23</t>
  </si>
  <si>
    <t>23.06.2022 08:20:54</t>
  </si>
  <si>
    <t>23.06.2022 09:47:08</t>
  </si>
  <si>
    <t>TR-1/18 45-72-M00018_B_56391703_56391703</t>
  </si>
  <si>
    <t>23.06.2022 16:27:23</t>
  </si>
  <si>
    <t>23.06.2022 17:44:13</t>
  </si>
  <si>
    <t>İZZET HANAY SULAMA GRUBU 35-29-M00359_A_56396978_56396978</t>
  </si>
  <si>
    <t>23.06.2022 20:02:54</t>
  </si>
  <si>
    <t>23.06.2022 20:51:41</t>
  </si>
  <si>
    <t>K-3719 35-04-K03719_35-04-K03719_2355084</t>
  </si>
  <si>
    <t>23.06.2022 15:36:53</t>
  </si>
  <si>
    <t>23.06.2022 16:57:58</t>
  </si>
  <si>
    <t>TR-2/14-B 45-72-L00069_A_56407216_56407216</t>
  </si>
  <si>
    <t>23.06.2022 20:45:31</t>
  </si>
  <si>
    <t>23.06.2022 21:41:00</t>
  </si>
  <si>
    <t>ŞEVKET ŞAKI SULAMA GRUBU 35-29-M00361_A_56368047_56368047</t>
  </si>
  <si>
    <t>23.06.2022 09:37:15</t>
  </si>
  <si>
    <t>23.06.2022 15:48:22</t>
  </si>
  <si>
    <t>23.06.2022 20:18:00</t>
  </si>
  <si>
    <t>KİRAZ İM 35-31-A00001_TR-3 (34.5) M12_49995795</t>
  </si>
  <si>
    <t>23.06.2022 12:34:39</t>
  </si>
  <si>
    <t>23.06.2022 13:21:28</t>
  </si>
  <si>
    <t>ASARLIK TR-1 35-28-M00167_953376731_953376731</t>
  </si>
  <si>
    <t>23.06.2022 11:55:52</t>
  </si>
  <si>
    <t>23.06.2022 13:42:43</t>
  </si>
  <si>
    <t>TR-1/4-A 45-72-M00130_B_56407055_56407055</t>
  </si>
  <si>
    <t>23.06.2022 20:58:57</t>
  </si>
  <si>
    <t>23.06.2022 23:11:46</t>
  </si>
  <si>
    <t>BAKIR TR-4 45-76-M00073_A_56404639_56404639</t>
  </si>
  <si>
    <t>23.06.2022 18:43:06</t>
  </si>
  <si>
    <t>23.06.2022 20:19:43</t>
  </si>
  <si>
    <t>DAĞHACIYUSUF TR-5 45-73-M00527_45-73-M00527_2353258</t>
  </si>
  <si>
    <t>23.06.2022 13:36:24</t>
  </si>
  <si>
    <t>23.06.2022 17:23:08</t>
  </si>
  <si>
    <t>PANAZTEPE DM 35-28-M00732_MALTEPE M03_2055987</t>
  </si>
  <si>
    <t>23.06.2022 11:08:39</t>
  </si>
  <si>
    <t>23.06.2022 12:09:31</t>
  </si>
  <si>
    <t>KARGIN KÖK 45-71-M00095_HatBaşıAyırıcı_53134727 M07_53134727</t>
  </si>
  <si>
    <t>23.06.2022 19:04:02</t>
  </si>
  <si>
    <t>23.06.2022 19:04:32</t>
  </si>
  <si>
    <t>23.06.2022 07:26:15</t>
  </si>
  <si>
    <t>23.06.2022 07:41:16</t>
  </si>
  <si>
    <t>23.06.2022 08:18:33</t>
  </si>
  <si>
    <t>23.06.2022 09:17:54</t>
  </si>
  <si>
    <t>SELENDİ TR-4 45-81-M00004_TR-5 M05_2320338</t>
  </si>
  <si>
    <t>23.06.2022 17:42:29</t>
  </si>
  <si>
    <t>23.06.2022 18:43:01</t>
  </si>
  <si>
    <t>FERİZLER SULAMA TR-4 35-16-M00306_DIREK TIPI TRAFO HUCRESI H01_2041015</t>
  </si>
  <si>
    <t>23.06.2022 10:50:18</t>
  </si>
  <si>
    <t>23.06.2022 13:11:14</t>
  </si>
  <si>
    <t>KALE KÖY TR-1 45-71-M01658_43197633_56389185_56389185</t>
  </si>
  <si>
    <t>23.06.2022 16:29:10</t>
  </si>
  <si>
    <t>23.06.2022 20:23:16</t>
  </si>
  <si>
    <t>ÇERKEZ HAMİDİYE TR-1 45-82-M00259_945536128_945536128</t>
  </si>
  <si>
    <t>23.06.2022 21:46:21</t>
  </si>
  <si>
    <t>GÖLMARMARA İM 45-85-A00001_HatBaşıAyırıcı_53135740 L18_53135740</t>
  </si>
  <si>
    <t>23.06.2022 18:24:35</t>
  </si>
  <si>
    <t>23.06.2022 20:58:13</t>
  </si>
  <si>
    <t>K-4027 35-01-K04027_35-01-K04027_2360449</t>
  </si>
  <si>
    <t>23.06.2022 08:55:06</t>
  </si>
  <si>
    <t>23.06.2022 18:18:14</t>
  </si>
  <si>
    <t>ALAŞEHİR TR-16 45-73-M00016_A_56405046_56405046</t>
  </si>
  <si>
    <t>23.06.2022 17:39:31</t>
  </si>
  <si>
    <t>23.06.2022 21:10:30</t>
  </si>
  <si>
    <t>OTOKENT İM 35-08-A00004_GEDİZ K09_2308673</t>
  </si>
  <si>
    <t>23.06.2022 14:26:29</t>
  </si>
  <si>
    <t>23.06.2022 16:13:29</t>
  </si>
  <si>
    <t>M-3337 35-04-M03337_99501435_99501435</t>
  </si>
  <si>
    <t>23.06.2022 20:48:33</t>
  </si>
  <si>
    <t>23.06.2022 21:58:37</t>
  </si>
  <si>
    <t>GEMİ SÖKÜM(M-130) TR 35-17-M00130_ŞİMŞEKLER M04_79389033</t>
  </si>
  <si>
    <t>23.06.2022 15:27:02</t>
  </si>
  <si>
    <t>23.06.2022 16:00:55</t>
  </si>
  <si>
    <t>23.06.2022 11:41:37</t>
  </si>
  <si>
    <t>23.06.2022 13:26:35</t>
  </si>
  <si>
    <t>GÖRDES TR-27 45-75-M00042_HatBaşıAyırıcı_53135103 M01_53135103</t>
  </si>
  <si>
    <t>23.06.2022 07:58:12</t>
  </si>
  <si>
    <t>23.06.2022 09:05:31</t>
  </si>
  <si>
    <t>DUMANLAR KÖK 45-81-M00044_DUMANLAR M03_72038303</t>
  </si>
  <si>
    <t>23.06.2022 10:36:09</t>
  </si>
  <si>
    <t>23.06.2022 10:36:42</t>
  </si>
  <si>
    <t>ILGIN TR-346 TARIMSAL SULAMA 45-73-M00583_45-73-M00583_2353435</t>
  </si>
  <si>
    <t>23.06.2022 10:02:41</t>
  </si>
  <si>
    <t>23.06.2022 12:54:30</t>
  </si>
  <si>
    <t>KAPAKLI DM 45-72-M00309_KAPAKLI-2 GİRİŞ M14_2099428</t>
  </si>
  <si>
    <t>23.06.2022 15:49:23</t>
  </si>
  <si>
    <t>23.06.2022 15:50:39</t>
  </si>
  <si>
    <t>SOMA A SANTRALİ İM/DM 45-82-A00001_SAVAŞTEPE 15.8 L14_2324960</t>
  </si>
  <si>
    <t>23.06.2022 15:14:49</t>
  </si>
  <si>
    <t>23.06.2022 15:42:35</t>
  </si>
  <si>
    <t>23.06.2022 10:57:37</t>
  </si>
  <si>
    <t>23.06.2022 14:09:23</t>
  </si>
  <si>
    <t>BÜYÜK AVULCUK TR-3 35-15-L00700_C_56373005_56373005</t>
  </si>
  <si>
    <t>23.06.2022 10:04:04</t>
  </si>
  <si>
    <t>23.06.2022 15:08:49</t>
  </si>
  <si>
    <t>ÜÇPINAR TR-7 (ESKİ TR-9) 45-71-M01545_953185118_953185118</t>
  </si>
  <si>
    <t>23.06.2022 18:06:08</t>
  </si>
  <si>
    <t>23.06.2022 21:25:09</t>
  </si>
  <si>
    <t>23.06.2022 09:45:26</t>
  </si>
  <si>
    <t>23.06.2022 10:25:48</t>
  </si>
  <si>
    <t>TR-1/59A 45-71-M02142_953188090_953188090</t>
  </si>
  <si>
    <t>23.06.2022 12:12:06</t>
  </si>
  <si>
    <t>23.06.2022 15:20:59</t>
  </si>
  <si>
    <t>ABALIOĞLU DM 45-83-M00136_BAĞYURDU-DOĞALGAZ-OZAN BLOK M09_72134615</t>
  </si>
  <si>
    <t>23.06.2022 08:59:58</t>
  </si>
  <si>
    <t>23.06.2022 09:46:22</t>
  </si>
  <si>
    <t>K-4027 35-01-K04027_954677346_954677346</t>
  </si>
  <si>
    <t>23.06.2022 19:07:58</t>
  </si>
  <si>
    <t>23.06.2022 21:05:36</t>
  </si>
  <si>
    <t>L-264 ŞİFNE CAD. SONU 35-18-L00264_950458142_950458142</t>
  </si>
  <si>
    <t>23.06.2022 09:04:37</t>
  </si>
  <si>
    <t>23.06.2022 14:44:58</t>
  </si>
  <si>
    <t>TURGUTALP KÖK 45-71-M00260_KOOPERATİF M03_72233757</t>
  </si>
  <si>
    <t>23.06.2022 08:56:47</t>
  </si>
  <si>
    <t>23.06.2022 12:35:10</t>
  </si>
  <si>
    <t>FADİME KAYAYURT ÖZEL TR 35-13-L00266Ö_DIREK TIPI TRAFO HUCRESI H01_2036492</t>
  </si>
  <si>
    <t>23.06.2022 12:42:52</t>
  </si>
  <si>
    <t>23.06.2022 16:05:10</t>
  </si>
  <si>
    <t>ÇUKURALTI M-27 35-25-M00075_D_56354930_56354930</t>
  </si>
  <si>
    <t>23.06.2022 22:10:01</t>
  </si>
  <si>
    <t>23.06.2022 23:21:54</t>
  </si>
  <si>
    <t>K-4168 35-04-K04168_35-04-K04168_2370803</t>
  </si>
  <si>
    <t>23.06.2022 16:19:35</t>
  </si>
  <si>
    <t>23.06.2022 18:44:39</t>
  </si>
  <si>
    <t>TR-40 35-27-M00040_A_56371302_56371302</t>
  </si>
  <si>
    <t>23.06.2022 17:53:59</t>
  </si>
  <si>
    <t>23.06.2022 19:37:11</t>
  </si>
  <si>
    <t>K-2416 35-07-K02416_912142051_912142051</t>
  </si>
  <si>
    <t>23.06.2022 17:40:10</t>
  </si>
  <si>
    <t>23.06.2022 17:57:32</t>
  </si>
  <si>
    <t>AŞAĞIÇOBANİSA TR-12 45-71-M00097_TR-23 M02_60972113</t>
  </si>
  <si>
    <t>23.06.2022 09:06:39</t>
  </si>
  <si>
    <t>23.06.2022 16:59:13</t>
  </si>
  <si>
    <t>DM-25/18 45-71-M00366_953195722_953195722</t>
  </si>
  <si>
    <t>23.06.2022 13:26:03</t>
  </si>
  <si>
    <t>23.06.2022 18:12:40</t>
  </si>
  <si>
    <t>ORTA MAHALLE M-40 35-25-M00112_A_56374651_56374651</t>
  </si>
  <si>
    <t>23.06.2022 20:38:08</t>
  </si>
  <si>
    <t>23.06.2022 21:18:12</t>
  </si>
  <si>
    <t>TR-2/76 45-83-M00774_955155074_955155074</t>
  </si>
  <si>
    <t>23.06.2022 18:05:00</t>
  </si>
  <si>
    <t>23.06.2022 19:58:41</t>
  </si>
  <si>
    <t>BAKIR KÖK 45-76-M00047_İLYASLAR KARAKURT M03_72212574</t>
  </si>
  <si>
    <t>23.06.2022 15:42:06</t>
  </si>
  <si>
    <t>23.06.2022 16:51:03</t>
  </si>
  <si>
    <t>AKÇAPINAR TR-3 45-83-L00441_A_56400742_56400742</t>
  </si>
  <si>
    <t>23.06.2022 11:26:54</t>
  </si>
  <si>
    <t>23.06.2022 11:44:45</t>
  </si>
  <si>
    <t>23.06.2022 20:10:02</t>
  </si>
  <si>
    <t>23.06.2022 22:07:17</t>
  </si>
  <si>
    <t>L-140 35-18-L00140_L-139 - L-138 - L-137 L09_2325378</t>
  </si>
  <si>
    <t>23.06.2022 09:01:28</t>
  </si>
  <si>
    <t>23.06.2022 11:59:51</t>
  </si>
  <si>
    <t>ÇELİKLİ CELİLLER TR-2 45-78-M01303_45-78-M01303_65886840</t>
  </si>
  <si>
    <t>23.06.2022 19:17:28</t>
  </si>
  <si>
    <t>24.06.2022 00:06:00</t>
  </si>
  <si>
    <t>ÇINARLIKUYU KÖK 45-71-M00188_ÇINARLIKUYU TR-1 M02_72248738</t>
  </si>
  <si>
    <t>23.06.2022 19:59:45</t>
  </si>
  <si>
    <t>23.06.2022 20:34:24</t>
  </si>
  <si>
    <t>MEDAR DM 45-72-L00079_KÖYLER L03_66588731</t>
  </si>
  <si>
    <t>23.06.2022 15:43:53</t>
  </si>
  <si>
    <t>23.06.2022 17:46:00</t>
  </si>
  <si>
    <t>TR-142 45-78-L00142_49381227_56407616_56407616</t>
  </si>
  <si>
    <t>23.06.2022 19:46:36</t>
  </si>
  <si>
    <t>23.06.2022 21:55:04</t>
  </si>
  <si>
    <t>ÖDEMİŞ TM-2 35-15-A00005_OSMANTEPE M19_2334264</t>
  </si>
  <si>
    <t>23.06.2022 07:05:29</t>
  </si>
  <si>
    <t>23.06.2022 07:37:09</t>
  </si>
  <si>
    <t>TR-73 35-16-L00073_TR-66 L01_71993451</t>
  </si>
  <si>
    <t>23.06.2022 05:45:33</t>
  </si>
  <si>
    <t>23.06.2022 06:31:12</t>
  </si>
  <si>
    <t>M-639 OLDURUK KÖK 35-03-M00639_M-738  ( GÖLET) M02_42868422</t>
  </si>
  <si>
    <t>23.06.2022 09:54:03</t>
  </si>
  <si>
    <t>23.06.2022 17:21:19</t>
  </si>
  <si>
    <t>KAVAKLIDERE TR-12 45-73-M00145_TR-14 M05_2317559</t>
  </si>
  <si>
    <t>23.06.2022 18:22:45</t>
  </si>
  <si>
    <t>23.06.2022 19:21:19</t>
  </si>
  <si>
    <t>K-157 35-07-K00157_B b3b_5824161</t>
  </si>
  <si>
    <t>23.06.2022 12:52:32</t>
  </si>
  <si>
    <t>23.06.2022 14:03:19</t>
  </si>
  <si>
    <t>L-470 KÖK 35-18-L00470_A_56357366_56357366</t>
  </si>
  <si>
    <t>23.06.2022 08:45:57</t>
  </si>
  <si>
    <t>23.06.2022 10:56:38</t>
  </si>
  <si>
    <t>TR-2/33 45-72-L00033_B_56406755_56406755</t>
  </si>
  <si>
    <t>23.06.2022 16:25:12</t>
  </si>
  <si>
    <t>23.06.2022 18:01:40</t>
  </si>
  <si>
    <t>PARLAK TR-1 35-21-L00074_953358171_953358171</t>
  </si>
  <si>
    <t>23.06.2022 09:06:10</t>
  </si>
  <si>
    <t>23.06.2022 10:39:57</t>
  </si>
  <si>
    <t>23.06.2022 09:21:19</t>
  </si>
  <si>
    <t>23.06.2022 10:51:59</t>
  </si>
  <si>
    <t>PELİTALAN TR-2 45-71-M01571__73773347_73773347</t>
  </si>
  <si>
    <t>23.06.2022 11:11:32</t>
  </si>
  <si>
    <t>23.06.2022 13:04:05</t>
  </si>
  <si>
    <t>AKGEDİK TR-1 45-71-M01047_45-71-M01047_2349562</t>
  </si>
  <si>
    <t>23.06.2022 18:09:02</t>
  </si>
  <si>
    <t>23.06.2022 21:07:01</t>
  </si>
  <si>
    <t>K-4256 35-03-K04256_TRAFO K01_42463836</t>
  </si>
  <si>
    <t>23.06.2022 13:40:28</t>
  </si>
  <si>
    <t>23.06.2022 14:48:57</t>
  </si>
  <si>
    <t>PAŞAKÖY KÖK 45-80-M00052_AYDINLAR ÇIKIŞI M06_72063857</t>
  </si>
  <si>
    <t>23.06.2022 19:17:19</t>
  </si>
  <si>
    <t>23.06.2022 20:02:27</t>
  </si>
  <si>
    <t>23.06.2022 17:30:16</t>
  </si>
  <si>
    <t>23.06.2022 17:39:12</t>
  </si>
  <si>
    <t>DM-11/02 45-71-M02414_953188059_953188059</t>
  </si>
  <si>
    <t>23.06.2022 21:36:32</t>
  </si>
  <si>
    <t>23.06.2022 21:57:34</t>
  </si>
  <si>
    <t>TR-1/78 45-72-M00078_C_56391712_56391712</t>
  </si>
  <si>
    <t>23.06.2022 17:50:34</t>
  </si>
  <si>
    <t>23.06.2022 22:48:26</t>
  </si>
  <si>
    <t>BERGAMA İM-2 35-16-A00002_TR-117(TM-2/117) L03_72053281</t>
  </si>
  <si>
    <t>23.06.2022 07:18:09</t>
  </si>
  <si>
    <t>23.06.2022 07:36:34</t>
  </si>
  <si>
    <t>23.06.2022 10:47:08</t>
  </si>
  <si>
    <t>23.06.2022 11:25:52</t>
  </si>
  <si>
    <t>İSMET DAĞLI SULAMA GRUBU TR 35-27-M00259_DIREK TIPI TRAFO HUCRESI H01_2052644</t>
  </si>
  <si>
    <t>23.06.2022 13:05:37</t>
  </si>
  <si>
    <t>23.06.2022 15:35:55</t>
  </si>
  <si>
    <t>23.06.2022 08:50:03</t>
  </si>
  <si>
    <t>23.06.2022 08:57:30</t>
  </si>
  <si>
    <t>TR-75 35-19-L00075_956666977_956666977</t>
  </si>
  <si>
    <t>23.06.2022 19:14:28</t>
  </si>
  <si>
    <t>23.06.2022 22:28:24</t>
  </si>
  <si>
    <t>MURADİYE TR-5(BELEDİYE KABİN) 45-71-M00194_953243934_953243934</t>
  </si>
  <si>
    <t>03.06.2022 22:55:12</t>
  </si>
  <si>
    <t>04.06.2022 01:15:36</t>
  </si>
  <si>
    <t>03.06.2022 12:37:50</t>
  </si>
  <si>
    <t>03.06.2022 14:56:32</t>
  </si>
  <si>
    <t>03.06.2022 20:55:08</t>
  </si>
  <si>
    <t>K-123 35-01-K00123_910917543_910917543</t>
  </si>
  <si>
    <t>03.06.2022 17:46:16</t>
  </si>
  <si>
    <t>03.06.2022 19:23:02</t>
  </si>
  <si>
    <t>DİNDARLI TR-6 45-79-M00424_A_56402256_56402256</t>
  </si>
  <si>
    <t>03.06.2022 21:39:47</t>
  </si>
  <si>
    <t>04.06.2022 03:48:06</t>
  </si>
  <si>
    <t>SİYEKLİ KÖYÜ TR-1 45-71-M01660_45-71-M01660_2371338</t>
  </si>
  <si>
    <t>03.06.2022 15:25:40</t>
  </si>
  <si>
    <t>03.06.2022 17:36:17</t>
  </si>
  <si>
    <t>YUKARI ESKİN TR-1 45-81-M00236_A_56389344_56389344</t>
  </si>
  <si>
    <t>03.06.2022 20:50:56</t>
  </si>
  <si>
    <t>03.06.2022 22:24:48</t>
  </si>
  <si>
    <t>YOLÜSTÜ TR-3 35-15-L00917_D_56383978_56383978</t>
  </si>
  <si>
    <t>03.06.2022 15:08:47</t>
  </si>
  <si>
    <t>03.06.2022 20:07:36</t>
  </si>
  <si>
    <t>MAHMUT DÖNMEZ SULAMA GRUBU 35-29-M00224_B_56360571_56360571</t>
  </si>
  <si>
    <t>03.06.2022 08:18:34</t>
  </si>
  <si>
    <t>03.06.2022 11:50:01</t>
  </si>
  <si>
    <t>ÇAPAKLI KÖK 45-78-M01161_HatBaşıAyırıcı_53140079 M04_53140079</t>
  </si>
  <si>
    <t>03.06.2022 14:33:48</t>
  </si>
  <si>
    <t>03.06.2022 16:39:08</t>
  </si>
  <si>
    <t>YAĞLAR AZMAK TARIMSAL SULAMA GRUBU 35-31-L00048_DIREK TIPI TRAFO HUCRESI H01_2048878</t>
  </si>
  <si>
    <t>03.06.2022 07:49:07</t>
  </si>
  <si>
    <t>03.06.2022 12:25:59</t>
  </si>
  <si>
    <t>TR-1 35-15-M00001_48879929_56364041_56364041</t>
  </si>
  <si>
    <t>03.06.2022 06:46:37</t>
  </si>
  <si>
    <t>03.06.2022 09:39:58</t>
  </si>
  <si>
    <t>PAZARKÖY KÖK 45-78-L00700_HatBaşıAyırıcı_53139697 L05_53139697</t>
  </si>
  <si>
    <t>03.06.2022 17:34:21</t>
  </si>
  <si>
    <t>03.06.2022 20:17:09</t>
  </si>
  <si>
    <t>03.06.2022 10:09:10</t>
  </si>
  <si>
    <t>03.06.2022 12:21:00</t>
  </si>
  <si>
    <t>YANIKKÖY TR-2 35-28-M00214_B_56358371_56358371</t>
  </si>
  <si>
    <t>03.06.2022 11:26:42</t>
  </si>
  <si>
    <t>03.06.2022 11:52:38</t>
  </si>
  <si>
    <t>KIRKAĞAÇ TR-18 45-76-M00018_955253105_955253105</t>
  </si>
  <si>
    <t>03.06.2022 17:30:11</t>
  </si>
  <si>
    <t>03.06.2022 20:38:15</t>
  </si>
  <si>
    <t>K-3616 35-01-K03616_35-01-K03616_2368167</t>
  </si>
  <si>
    <t>03.06.2022 09:49:09</t>
  </si>
  <si>
    <t>03.06.2022 11:04:00</t>
  </si>
  <si>
    <t>AKÇAŞEHİR KÖK 35-29-L00035_ALAYLI ENH L04_72208822</t>
  </si>
  <si>
    <t>03.06.2022 09:06:13</t>
  </si>
  <si>
    <t>03.06.2022 10:00:08</t>
  </si>
  <si>
    <t>DEMİRKÖPRÜ TM 45-78-A00005_HatBaşıAyırıcı_53139846 M05_53139846</t>
  </si>
  <si>
    <t>03.06.2022 15:08:53</t>
  </si>
  <si>
    <t>03.06.2022 18:28:41</t>
  </si>
  <si>
    <t>BURHAN AŞIKTEPE TR-1 45-78-M00744_DIREK TIPI TRAFO HUCRESI H01_2112356</t>
  </si>
  <si>
    <t>03.06.2022 12:56:49</t>
  </si>
  <si>
    <t>03.06.2022 16:31:05</t>
  </si>
  <si>
    <t>03.06.2022 14:41:45</t>
  </si>
  <si>
    <t>03.06.2022 14:54:18</t>
  </si>
  <si>
    <t>K-1557 35-01-K01557_913342711_913342711</t>
  </si>
  <si>
    <t>03.06.2022 19:47:55</t>
  </si>
  <si>
    <t>03.06.2022 22:39:34</t>
  </si>
  <si>
    <t>SALİHLİ TM 45-78-A00004_DEMİRKÖPRÜ-1 M07_2310852</t>
  </si>
  <si>
    <t>03.06.2022 10:41:03</t>
  </si>
  <si>
    <t>03.06.2022 10:51:03</t>
  </si>
  <si>
    <t>MUTAFLAR ORTA MAH. TR-2 35-32-L00071_A_56358203_56358203</t>
  </si>
  <si>
    <t>03.06.2022 21:44:30</t>
  </si>
  <si>
    <t>04.06.2022 03:15:29</t>
  </si>
  <si>
    <t>03.06.2022 10:14:17</t>
  </si>
  <si>
    <t>03.06.2022 11:00:30</t>
  </si>
  <si>
    <t>SELİMİYE TR-7 DUTLUKUYU 45-79-M00363_A_56385702_56385702</t>
  </si>
  <si>
    <t>03.06.2022 20:39:55</t>
  </si>
  <si>
    <t>04.06.2022 02:36:49</t>
  </si>
  <si>
    <t>03.06.2022 05:46:52</t>
  </si>
  <si>
    <t>03.06.2022 10:34:04</t>
  </si>
  <si>
    <t>KULA İM 45-77-A00001_HatBaşıAyırıcı_53135910 M03_53135910</t>
  </si>
  <si>
    <t>OG Parafudr Patlaması</t>
  </si>
  <si>
    <t>03.06.2022 19:55:01</t>
  </si>
  <si>
    <t>04.06.2022 03:43:08</t>
  </si>
  <si>
    <t>TR-67 45-78-M00067_49415199 tr67/c1_49409397</t>
  </si>
  <si>
    <t>03.06.2022 08:38:32</t>
  </si>
  <si>
    <t>03.06.2022 12:28:38</t>
  </si>
  <si>
    <t>KAYMAKÇI TR-38 35-15-M00304_35-15-M00304_72100148</t>
  </si>
  <si>
    <t>03.06.2022 02:41:39</t>
  </si>
  <si>
    <t>03.06.2022 06:01:40</t>
  </si>
  <si>
    <t>K-1915 35-10-K01915_K-3163 K02_2073033</t>
  </si>
  <si>
    <t>03.06.2022 09:34:16</t>
  </si>
  <si>
    <t>03.06.2022 19:29:56</t>
  </si>
  <si>
    <t>M-3332 35-04-M03332_99396045_99396045</t>
  </si>
  <si>
    <t>03.06.2022 11:22:00</t>
  </si>
  <si>
    <t>03.06.2022 13:33:04</t>
  </si>
  <si>
    <t>K-225 35-07-K00225_97534817_97534817</t>
  </si>
  <si>
    <t>03.06.2022 09:41:09</t>
  </si>
  <si>
    <t>03.06.2022 11:33:27</t>
  </si>
  <si>
    <t>ÇANAKÇI TR-1 45-74-M00168_B_56354345_56354345</t>
  </si>
  <si>
    <t>03.06.2022 06:49:22</t>
  </si>
  <si>
    <t>03.06.2022 07:44:12</t>
  </si>
  <si>
    <t>BAHARLAR TR-2 45-79-M00162_A_56386128_56386128</t>
  </si>
  <si>
    <t>03.06.2022 21:19:33</t>
  </si>
  <si>
    <t>04.06.2022 04:00:23</t>
  </si>
  <si>
    <t>K-1472 35-08-K01472_35-08-K01472_42036548</t>
  </si>
  <si>
    <t>03.06.2022 16:10:54</t>
  </si>
  <si>
    <t>03.06.2022 16:57:03</t>
  </si>
  <si>
    <t>KARABEYLER KAFALAR TR-1 45-81-M00128_A_56389363_56389363</t>
  </si>
  <si>
    <t>03.06.2022 21:24:40</t>
  </si>
  <si>
    <t>03.06.2022 23:53:37</t>
  </si>
  <si>
    <t>M-2703 35-01-M02703__81571149_81571149</t>
  </si>
  <si>
    <t>03.06.2022 09:04:59</t>
  </si>
  <si>
    <t>03.06.2022 14:06:14</t>
  </si>
  <si>
    <t>L-357 EGEM SAHİL SİT. 35-18-L00357_950441784_950441784</t>
  </si>
  <si>
    <t>03.06.2022 16:02:33</t>
  </si>
  <si>
    <t>03.06.2022 20:46:39</t>
  </si>
  <si>
    <t>HASİBE KAYAHAN ÖZEL TR 35-27-M00404Ö_ M01_2311809</t>
  </si>
  <si>
    <t>03.06.2022 15:39:38</t>
  </si>
  <si>
    <t>K-1408 35-01-K01408_D_56377895_56377895</t>
  </si>
  <si>
    <t>03.06.2022 13:57:35</t>
  </si>
  <si>
    <t>03.06.2022 14:58:58</t>
  </si>
  <si>
    <t>SİNDEL TR-1 35-16-M00029_47495540_56395690_56395690</t>
  </si>
  <si>
    <t>03.06.2022 10:57:09</t>
  </si>
  <si>
    <t>03.06.2022 13:14:45</t>
  </si>
  <si>
    <t>KARABURUN TR-2 35-21-L00014_953368001_953368001</t>
  </si>
  <si>
    <t>03.06.2022 18:37:41</t>
  </si>
  <si>
    <t>03.06.2022 21:43:09</t>
  </si>
  <si>
    <t>M-1539 35-01-M01539_910888138_910888138</t>
  </si>
  <si>
    <t>03.06.2022 17:59:53</t>
  </si>
  <si>
    <t>03.06.2022 19:13:55</t>
  </si>
  <si>
    <t>SOĞANLI TR-1 45-73-M01034_45-73-M01034_2358384</t>
  </si>
  <si>
    <t>03.06.2022 08:10:09</t>
  </si>
  <si>
    <t>03.06.2022 12:05:51</t>
  </si>
  <si>
    <t>DM-16/21 45-71-M00587_953200360_953200360</t>
  </si>
  <si>
    <t>03.06.2022 19:03:28</t>
  </si>
  <si>
    <t>03.06.2022 19:44:21</t>
  </si>
  <si>
    <t>03.06.2022 17:27:24</t>
  </si>
  <si>
    <t>03.06.2022 18:46:58</t>
  </si>
  <si>
    <t>L-455 35-18-L00455_950462459_950462459</t>
  </si>
  <si>
    <t>03.06.2022 15:04:02</t>
  </si>
  <si>
    <t>03.06.2022 17:10:23</t>
  </si>
  <si>
    <t>TR-66 35-30-L00066_955317313_955317313</t>
  </si>
  <si>
    <t>03.06.2022 12:55:03</t>
  </si>
  <si>
    <t>03.06.2022 17:10:06</t>
  </si>
  <si>
    <t>ÇAPAKLI KÖK 45-78-M01161_HatBaşıAyırıcı_53138942 M07_53138942</t>
  </si>
  <si>
    <t>03.06.2022 05:30:15</t>
  </si>
  <si>
    <t>03.06.2022 13:45:00</t>
  </si>
  <si>
    <t>YAHŞELLİ DM-5 35-28-M00882_EMİRALEM SULAMA M10_66811804</t>
  </si>
  <si>
    <t>03.06.2022 20:26:39</t>
  </si>
  <si>
    <t>03.06.2022 21:16:01</t>
  </si>
  <si>
    <t>LOKMANKUYU KÖK 35-15-L00903_48738064_56372795_56372795</t>
  </si>
  <si>
    <t>03.06.2022 07:55:11</t>
  </si>
  <si>
    <t>03.06.2022 14:30:53</t>
  </si>
  <si>
    <t>TR-72A 45-77-L00462_945493641_945493641</t>
  </si>
  <si>
    <t>03.06.2022 09:51:15</t>
  </si>
  <si>
    <t>03.06.2022 14:14:07</t>
  </si>
  <si>
    <t>DİKİLİTAŞ TR-1 45-75-M00314_A_56389778_56389778</t>
  </si>
  <si>
    <t>03.06.2022 20:44:38</t>
  </si>
  <si>
    <t>03.06.2022 21:47:04</t>
  </si>
  <si>
    <t>ŞAHYAR TR-2 45-73-M00192_45-73-M00192_2353350</t>
  </si>
  <si>
    <t>03.06.2022 21:25:28</t>
  </si>
  <si>
    <t>04.06.2022 03:33:51</t>
  </si>
  <si>
    <t>ÜZÜMLÜ KAHVELER TR-1 35-15-L00477_B_56361908_56361908</t>
  </si>
  <si>
    <t>03.06.2022 05:56:16</t>
  </si>
  <si>
    <t>03.06.2022 09:04:44</t>
  </si>
  <si>
    <t>KARABURUN TR-1/15 35-21-L00019_C_56358263_56358263</t>
  </si>
  <si>
    <t>03.06.2022 11:51:40</t>
  </si>
  <si>
    <t>03.06.2022 14:20:31</t>
  </si>
  <si>
    <t>TR-85 35-17-M00085_950306638_950306638</t>
  </si>
  <si>
    <t>03.06.2022 22:27:32</t>
  </si>
  <si>
    <t>03.06.2022 23:00:07</t>
  </si>
  <si>
    <t>ÇAMLIK DM 35-17-M00173_HatBaşıAyırıcı_72921876 M08_72921876</t>
  </si>
  <si>
    <t>03.06.2022 09:17:16</t>
  </si>
  <si>
    <t>03.06.2022 12:17:42</t>
  </si>
  <si>
    <t>03.06.2022 07:04:03</t>
  </si>
  <si>
    <t>03.06.2022 07:58:39</t>
  </si>
  <si>
    <t>SARIKAYA TR-2 (DOKTORLAR SİTESİ) 45-71-M00998_45-71-M00998_2351570</t>
  </si>
  <si>
    <t>03.06.2022 20:35:17</t>
  </si>
  <si>
    <t>04.06.2022 02:14:16</t>
  </si>
  <si>
    <t>İLYASLAR TR-5 45-76-M00104_C_56403042_56403042</t>
  </si>
  <si>
    <t>03.06.2022 15:40:42</t>
  </si>
  <si>
    <t>03.06.2022 18:37:26</t>
  </si>
  <si>
    <t>BADEMLİ TR-15 35-15-L01031_C_56371404_56371404</t>
  </si>
  <si>
    <t>03.06.2022 17:31:31</t>
  </si>
  <si>
    <t>03.06.2022 21:38:16</t>
  </si>
  <si>
    <t>AŞAĞICUMA DM 35-16-M00103_OKÇULAR M02_72040416</t>
  </si>
  <si>
    <t>03.06.2022 09:05:58</t>
  </si>
  <si>
    <t>03.06.2022 18:36:27</t>
  </si>
  <si>
    <t>GERÇEKLİ TR-2 35-15-L00649_A_56371072_56371072</t>
  </si>
  <si>
    <t>03.06.2022 00:14:01</t>
  </si>
  <si>
    <t>03.06.2022 01:52:16</t>
  </si>
  <si>
    <t>CAVİT YALÇIN GRB 35-20-M00022_DIREK TIPI TRAFO HUCRESI H01_2049509</t>
  </si>
  <si>
    <t>03.06.2022 07:55:22</t>
  </si>
  <si>
    <t>03.06.2022 09:39:55</t>
  </si>
  <si>
    <t>PİRENTEPE TR-1 35-22-M00270_955290329_955290329</t>
  </si>
  <si>
    <t>03.06.2022 19:49:25</t>
  </si>
  <si>
    <t>OVAKENT TR-9 35-15-L00589_C_56357765_56357765</t>
  </si>
  <si>
    <t>03.06.2022 01:22:33</t>
  </si>
  <si>
    <t>03.06.2022 04:17:26</t>
  </si>
  <si>
    <t>ÇAVUŞLAR TR-2 45-79-M00271_C_56389545_56389545</t>
  </si>
  <si>
    <t>03.06.2022 20:10:55</t>
  </si>
  <si>
    <t>03.06.2022 23:10:56</t>
  </si>
  <si>
    <t>K-4155 35-02-K04155_99682972_99682972</t>
  </si>
  <si>
    <t>03.06.2022 19:02:52</t>
  </si>
  <si>
    <t>03.06.2022 20:28:38</t>
  </si>
  <si>
    <t>SOMA TR-3/1 45-82-M00081_A_56388273_56388273</t>
  </si>
  <si>
    <t>03.06.2022 16:07:13</t>
  </si>
  <si>
    <t>03.06.2022 17:04:20</t>
  </si>
  <si>
    <t>K-3616 35-01-K03616_C_56362818_56362818</t>
  </si>
  <si>
    <t>03.06.2022 11:29:29</t>
  </si>
  <si>
    <t>03.06.2022 12:36:12</t>
  </si>
  <si>
    <t>TÜRKELLİ TR-1 35-28-M00462_E_56376081_56376081</t>
  </si>
  <si>
    <t>03.06.2022 13:11:23</t>
  </si>
  <si>
    <t>03.06.2022 13:50:20</t>
  </si>
  <si>
    <t>KAYMAKÇI TR-37 35-15-L00231_DIREK TIPI TRAFO HUCRESI H01_2046458</t>
  </si>
  <si>
    <t>03.06.2022 18:54:45</t>
  </si>
  <si>
    <t>K-1673 35-04-K01673_K-4021 K03_2069023</t>
  </si>
  <si>
    <t>03.06.2022 09:01:14</t>
  </si>
  <si>
    <t>03.06.2022 18:38:00</t>
  </si>
  <si>
    <t>PAZARKÖY KÖK 45-78-L00700_PAZARKÖY TR-1 TR-2 L02_2327902</t>
  </si>
  <si>
    <t>03.06.2022 15:50:56</t>
  </si>
  <si>
    <t>03.06.2022 16:21:02</t>
  </si>
  <si>
    <t>ABALIOĞLU DM 45-83-M00136_BAĞYURDU-DOĞALGAZ-OZAN BLOK M09_72134524</t>
  </si>
  <si>
    <t>03.06.2022 07:23:54</t>
  </si>
  <si>
    <t>03.06.2022 08:02:32</t>
  </si>
  <si>
    <t>TR-9 KİRAZ MERKEZ EMNİYET KARŞISI 35-31-L00009_47996300_56399050_56399050</t>
  </si>
  <si>
    <t>03.06.2022 21:06:33</t>
  </si>
  <si>
    <t>03.06.2022 22:43:52</t>
  </si>
  <si>
    <t>DERBENT İM-DM 45-83-A00004_FABRİKALAR L06_2331775</t>
  </si>
  <si>
    <t>03.06.2022 11:43:01</t>
  </si>
  <si>
    <t>03.06.2022 12:14:49</t>
  </si>
  <si>
    <t>ÇIRPI İM 35-20-A00002_KANDAK(ÇIRPI-3) M02_2055128</t>
  </si>
  <si>
    <t>03.06.2022 09:22:00</t>
  </si>
  <si>
    <t>03.06.2022 10:48:25</t>
  </si>
  <si>
    <t>AHMETLİ TR-10 EMNİYET 45-84-L00010_TR-74 KURTULUŞ L03_72401309</t>
  </si>
  <si>
    <t>03.06.2022 17:06:08</t>
  </si>
  <si>
    <t>03.06.2022 19:50:48</t>
  </si>
  <si>
    <t>DM-3/27 (KÜTÜPHANE) 45-71-M00078_953210541_953210541</t>
  </si>
  <si>
    <t>03.06.2022 21:20:17</t>
  </si>
  <si>
    <t>04.06.2022 02:03:57</t>
  </si>
  <si>
    <t>TR-104 45-78-L00104_953258547_953258547</t>
  </si>
  <si>
    <t>03.06.2022 18:22:16</t>
  </si>
  <si>
    <t>03.06.2022 22:32:55</t>
  </si>
  <si>
    <t>M-1056 35-02-M01056_B_56365199_56365199</t>
  </si>
  <si>
    <t>03.06.2022 17:28:19</t>
  </si>
  <si>
    <t>03.06.2022 19:33:47</t>
  </si>
  <si>
    <t>TR-81 35-17-M00081_ZEYTİNDAĞ M01_65883374</t>
  </si>
  <si>
    <t>03.06.2022 14:45:26</t>
  </si>
  <si>
    <t>03.06.2022 15:11:24</t>
  </si>
  <si>
    <t>M-427 35-02-M00427_M-36 M03_2101947</t>
  </si>
  <si>
    <t>03.06.2022 13:52:49</t>
  </si>
  <si>
    <t>03.06.2022 14:51:00</t>
  </si>
  <si>
    <t>ADNAN MERT TARIMSAL SULAMA 45-76-L00028_B_56385578_56385578</t>
  </si>
  <si>
    <t>03.06.2022 18:47:20</t>
  </si>
  <si>
    <t>_A_56374426_56374426</t>
  </si>
  <si>
    <t>03.06.2022 20:45:16</t>
  </si>
  <si>
    <t>03.06.2022 21:46:17</t>
  </si>
  <si>
    <t>SARPINCIK TR-1 35-21-L00070_953357724_953357724</t>
  </si>
  <si>
    <t>03.06.2022 10:21:41</t>
  </si>
  <si>
    <t>03.06.2022 18:06:13</t>
  </si>
  <si>
    <t>03.06.2022 16:01:12</t>
  </si>
  <si>
    <t>03.06.2022 17:43:18</t>
  </si>
  <si>
    <t>03.06.2022 06:05:31</t>
  </si>
  <si>
    <t>03.06.2022 14:27:34</t>
  </si>
  <si>
    <t>GÖKÇEÖREN TR-4 45-77-M00033_A_56387123_56387123</t>
  </si>
  <si>
    <t>03.06.2022 20:30:14</t>
  </si>
  <si>
    <t>04.06.2022 01:55:15</t>
  </si>
  <si>
    <t>ÇOBANLAR TR-1 45-76-M00150_955236298_955236298</t>
  </si>
  <si>
    <t>03.06.2022 09:56:37</t>
  </si>
  <si>
    <t>03.06.2022 13:19:54</t>
  </si>
  <si>
    <t>TR-75 45-78-M00075_965925570_965925570</t>
  </si>
  <si>
    <t>03.06.2022 16:40:15</t>
  </si>
  <si>
    <t>03.06.2022 19:30:49</t>
  </si>
  <si>
    <t>YOLÜSTÜ İM 35-15-A00002_KAVAKKUYU M04_2074354</t>
  </si>
  <si>
    <t>03.06.2022 09:07:36</t>
  </si>
  <si>
    <t>03.06.2022 09:46:07</t>
  </si>
  <si>
    <t>K-1346 35-03-K01346_35-03-K01346_41962547</t>
  </si>
  <si>
    <t>03.06.2022 09:38:00</t>
  </si>
  <si>
    <t>03.06.2022 17:58:19</t>
  </si>
  <si>
    <t>03.06.2022 00:40:00</t>
  </si>
  <si>
    <t>03.06.2022 00:49:19</t>
  </si>
  <si>
    <t>YAĞCILI TR-1 45-82-M00331_945517285_945517285</t>
  </si>
  <si>
    <t>03.06.2022 22:42:44</t>
  </si>
  <si>
    <t>03.06.2022 23:45:10</t>
  </si>
  <si>
    <t>M-3121(YATIRIM REZERVE) 35-10-M03121_ M01_81756691</t>
  </si>
  <si>
    <t>03.06.2022 19:41:26</t>
  </si>
  <si>
    <t>03.06.2022 20:01:33</t>
  </si>
  <si>
    <t>KEMER KÖYÜ TR-1 35-15-L00274_A_56371706_56371706</t>
  </si>
  <si>
    <t>03.06.2022 01:07:35</t>
  </si>
  <si>
    <t>03.06.2022 05:50:45</t>
  </si>
  <si>
    <t>DM-2/12 45-72-M00610_956508766_956508766</t>
  </si>
  <si>
    <t>03.06.2022 15:49:01</t>
  </si>
  <si>
    <t>03.06.2022 17:46:32</t>
  </si>
  <si>
    <t>03.06.2022 10:25:12</t>
  </si>
  <si>
    <t>03.06.2022 13:54:52</t>
  </si>
  <si>
    <t>TR-41 35-17-M00041_DIREK TIPI TRAFO HUCRESI H01_2048921</t>
  </si>
  <si>
    <t>03.06.2022 18:02:52</t>
  </si>
  <si>
    <t>03.06.2022 18:35:13</t>
  </si>
  <si>
    <t>03.06.2022 17:10:02</t>
  </si>
  <si>
    <t>03.06.2022 17:35:50</t>
  </si>
  <si>
    <t>MERSİNLİDERE TR-6 (KIRKOÇLAR) 35-31-L00486__72372378_72372378</t>
  </si>
  <si>
    <t>03.06.2022 23:56:38</t>
  </si>
  <si>
    <t>04.06.2022 07:02:25</t>
  </si>
  <si>
    <t>SARIKAYA KÖK 35-31-L00284_İĞDELİ L01_2113777</t>
  </si>
  <si>
    <t>03.06.2022 20:29:08</t>
  </si>
  <si>
    <t>03.06.2022 20:32:28</t>
  </si>
  <si>
    <t>GERELİ KÖYÜ KÖPRÜ YANYI TR 3 35-15-M00220_DIREK TIPI TRAFO HUCRESI H01_2043189</t>
  </si>
  <si>
    <t>03.06.2022 03:57:49</t>
  </si>
  <si>
    <t>03.06.2022 10:22:37</t>
  </si>
  <si>
    <t>GÖLCÜK DM 35-15-L01153_SUBATAN L04_67177011</t>
  </si>
  <si>
    <t>03.06.2022 03:22:45</t>
  </si>
  <si>
    <t>03.06.2022 04:22:55</t>
  </si>
  <si>
    <t>TR-114 35-26-M00114_CANET/TORBALI DEVLET HASTANESİ M01_65974760</t>
  </si>
  <si>
    <t>03.06.2022 09:19:59</t>
  </si>
  <si>
    <t>03.06.2022 10:22:55</t>
  </si>
  <si>
    <t>SÜNNETÇİLER TR-5 45-72-L00311_DIREK TIPI TRAFO HUCRESI H01_2126947</t>
  </si>
  <si>
    <t>03.06.2022 13:16:56</t>
  </si>
  <si>
    <t>03.06.2022 17:40:14</t>
  </si>
  <si>
    <t>SEYREKLİ TR-14 35-15-L00437_950404199_950404199</t>
  </si>
  <si>
    <t>03.06.2022 08:17:37</t>
  </si>
  <si>
    <t>GÜLBAHÇE TR-21 (TR-280) 35-19-L00280_956690948_956690948</t>
  </si>
  <si>
    <t>03.06.2022 10:22:38</t>
  </si>
  <si>
    <t>03.06.2022 15:02:33</t>
  </si>
  <si>
    <t>KURUCUOVA TR-8 35-15-L00249_D_56361728_56361728</t>
  </si>
  <si>
    <t>03.06.2022 07:16:01</t>
  </si>
  <si>
    <t>03.06.2022 13:51:19</t>
  </si>
  <si>
    <t>ÜÇPINAR DM 45-71-M00183_GÖKBEL M09_72249134</t>
  </si>
  <si>
    <t>03.06.2022 18:14:14</t>
  </si>
  <si>
    <t>03.06.2022 18:15:11</t>
  </si>
  <si>
    <t>03.06.2022 10:42:40</t>
  </si>
  <si>
    <t>03.06.2022 18:11:19</t>
  </si>
  <si>
    <t>SARIGÖL TR-42 45-79-M00042_D_56397317_56397317</t>
  </si>
  <si>
    <t>03.06.2022 20:25:55</t>
  </si>
  <si>
    <t>04.06.2022 01:31:50</t>
  </si>
  <si>
    <t>M-2516 35-02-M02516_912121508_912121508</t>
  </si>
  <si>
    <t>03.06.2022 18:41:34</t>
  </si>
  <si>
    <t>03.06.2022 20:13:06</t>
  </si>
  <si>
    <t>DM-12/TR-1 45-73-M00067_AKKEÇİLİ M03_65917910</t>
  </si>
  <si>
    <t>03.06.2022 20:37:56</t>
  </si>
  <si>
    <t>03.06.2022 21:56:40</t>
  </si>
  <si>
    <t>KAYMAKÇI TR-32 35-15-L00242_B_56361964_56361964</t>
  </si>
  <si>
    <t>03.06.2022 08:01:55</t>
  </si>
  <si>
    <t>03.06.2022 16:56:02</t>
  </si>
  <si>
    <t>GÜMÜLDÜR M-36 35-25-M00036_B_56368392_56368392</t>
  </si>
  <si>
    <t>03.06.2022 08:43:51</t>
  </si>
  <si>
    <t>03.06.2022 10:41:27</t>
  </si>
  <si>
    <t>03.06.2022 20:54:09</t>
  </si>
  <si>
    <t>04.06.2022 01:41:44</t>
  </si>
  <si>
    <t>03.06.2022 11:01:25</t>
  </si>
  <si>
    <t>03.06.2022 11:40:22</t>
  </si>
  <si>
    <t>BEBEKLİ TR-1 45-77-L00196_45-77-L00196_2374997</t>
  </si>
  <si>
    <t>03.06.2022 20:46:27</t>
  </si>
  <si>
    <t>03.06.2022 23:08:01</t>
  </si>
  <si>
    <t>TR-15 ( M-715) 35-30-M00715_DAĞITIM TRAFOSU TR-15(M-715) M02_2103302</t>
  </si>
  <si>
    <t>03.06.2022 13:56:03</t>
  </si>
  <si>
    <t>03.06.2022 14:39:50</t>
  </si>
  <si>
    <t>PINARKÖY TR-1 35-16-L00265_35-16-L00265_2362169</t>
  </si>
  <si>
    <t>03.06.2022 09:11:30</t>
  </si>
  <si>
    <t>03.06.2022 17:26:32</t>
  </si>
  <si>
    <t>KORDON TR-2 45-78-M00760_953287366_953287366</t>
  </si>
  <si>
    <t>03.06.2022 21:18:23</t>
  </si>
  <si>
    <t>04.06.2022 01:01:46</t>
  </si>
  <si>
    <t>ÇANDARLI TR-15 (SANAYİ) 35-30-M00015_955311223_955311223</t>
  </si>
  <si>
    <t>03.06.2022 17:47:06</t>
  </si>
  <si>
    <t>03.06.2022 19:24:00</t>
  </si>
  <si>
    <t>04.06.2022 15:03:14</t>
  </si>
  <si>
    <t>04.06.2022 16:04:17</t>
  </si>
  <si>
    <t>TR-72 M.MAVİOĞLU GRB. 35-15-M00072_B_56406103_56406103</t>
  </si>
  <si>
    <t>04.06.2022 07:13:44</t>
  </si>
  <si>
    <t>04.06.2022 11:03:43</t>
  </si>
  <si>
    <t>04.06.2022 13:46:02</t>
  </si>
  <si>
    <t>04.06.2022 13:57:36</t>
  </si>
  <si>
    <t>SARIGÖL TR-29 45-79-M00029_A_56403471_56403471</t>
  </si>
  <si>
    <t>04.06.2022 08:05:16</t>
  </si>
  <si>
    <t>04.06.2022 09:53:00</t>
  </si>
  <si>
    <t>MURADİYE DM-5 45-71-M00618_45-71-M00618_2346523</t>
  </si>
  <si>
    <t>04.06.2022 08:57:15</t>
  </si>
  <si>
    <t>04.06.2022 17:04:05</t>
  </si>
  <si>
    <t>K-805 35-01-K00805_35-01-K00805_2349113</t>
  </si>
  <si>
    <t>04.06.2022 14:22:28</t>
  </si>
  <si>
    <t>04.06.2022 16:56:44</t>
  </si>
  <si>
    <t>04.06.2022 10:47:32</t>
  </si>
  <si>
    <t>04.06.2022 11:32:23</t>
  </si>
  <si>
    <t>ULUDERBENT TR-4 45-73-M00541_B_56385009_56385009</t>
  </si>
  <si>
    <t>04.06.2022 06:49:25</t>
  </si>
  <si>
    <t>04.06.2022 11:03:07</t>
  </si>
  <si>
    <t>ÇİFTÇİİBRAHİM CAMİ MAH.TR-1 45-77-M00098_A_56356724_56356724</t>
  </si>
  <si>
    <t>04.06.2022 15:21:09</t>
  </si>
  <si>
    <t>04.06.2022 19:45:24</t>
  </si>
  <si>
    <t>04.06.2022 01:10:28</t>
  </si>
  <si>
    <t>04.06.2022 01:28:03</t>
  </si>
  <si>
    <t>DAĞDERE TR-1 45-72-M00256_A_56406436_56406436</t>
  </si>
  <si>
    <t>04.06.2022 19:58:53</t>
  </si>
  <si>
    <t>04.06.2022 21:51:21</t>
  </si>
  <si>
    <t>TR-39 TARIMSAL SULAMA 45-80-M01039_45-80-M01039_2361973</t>
  </si>
  <si>
    <t>04.06.2022 09:15:57</t>
  </si>
  <si>
    <t>04.06.2022 11:10:11</t>
  </si>
  <si>
    <t>BİRGİ TR-3 (TR-283) 35-19-M00283_35-19-M00283_49159393</t>
  </si>
  <si>
    <t>04.06.2022 09:05:53</t>
  </si>
  <si>
    <t>04.06.2022 17:14:26</t>
  </si>
  <si>
    <t>EROL ERBİL SULAMA TR-5 35-15-L00863_A_56372083_56372083</t>
  </si>
  <si>
    <t>04.06.2022 21:39:17</t>
  </si>
  <si>
    <t>05.06.2022 03:18:29</t>
  </si>
  <si>
    <t>SELEKLER TR-1 45-86-M00163_B_56405169_56405169</t>
  </si>
  <si>
    <t>04.06.2022 09:20:38</t>
  </si>
  <si>
    <t>04.06.2022 10:22:48</t>
  </si>
  <si>
    <t>ERGENEKON TR-4 45-83-L00141__72373888_72373888</t>
  </si>
  <si>
    <t>04.06.2022 17:24:04</t>
  </si>
  <si>
    <t>04.06.2022 17:58:59</t>
  </si>
  <si>
    <t>TR-81 35-19-L00081_956664630_956664630</t>
  </si>
  <si>
    <t>04.06.2022 08:46:53</t>
  </si>
  <si>
    <t>04.06.2022 10:33:34</t>
  </si>
  <si>
    <t>KARADUT MAHALLESİ TR-1 45-73-M01057_A_56405698_56405698</t>
  </si>
  <si>
    <t>04.06.2022 20:22:09</t>
  </si>
  <si>
    <t>04.06.2022 23:40:38</t>
  </si>
  <si>
    <t>DİNDARLI TR-8 45-79-M00430__75354469_75354469</t>
  </si>
  <si>
    <t>04.06.2022 08:00:31</t>
  </si>
  <si>
    <t>04.06.2022 10:26:24</t>
  </si>
  <si>
    <t>SIRIMLI DERE MAH. TR-3 35-31-L00194_47918250_56386192_56386192</t>
  </si>
  <si>
    <t>04.06.2022 05:59:06</t>
  </si>
  <si>
    <t>04.06.2022 09:11:21</t>
  </si>
  <si>
    <t>YAKAKÖY KÖK 45-75-M00067_BOYALI M03_2324688</t>
  </si>
  <si>
    <t>04.06.2022 17:28:00</t>
  </si>
  <si>
    <t>04.06.2022 19:15:54</t>
  </si>
  <si>
    <t>K-4060 35-08-K04060_99084942_99084942</t>
  </si>
  <si>
    <t>04.06.2022 22:40:50</t>
  </si>
  <si>
    <t>04.06.2022 23:47:16</t>
  </si>
  <si>
    <t>ÖDEMİŞ TM-2 35-15-A00005_YOLÜSTÜ M18_2334263</t>
  </si>
  <si>
    <t>04.06.2022 16:47:16</t>
  </si>
  <si>
    <t>04.06.2022 16:51:22</t>
  </si>
  <si>
    <t>04.06.2022 19:13:24</t>
  </si>
  <si>
    <t>04.06.2022 20:43:35</t>
  </si>
  <si>
    <t>04.06.2022 09:14:38</t>
  </si>
  <si>
    <t>04.06.2022 16:01:24</t>
  </si>
  <si>
    <t>DM-01/06 45-71-M00023_953200762_953200762</t>
  </si>
  <si>
    <t>04.06.2022 15:59:26</t>
  </si>
  <si>
    <t>04.06.2022 16:46:39</t>
  </si>
  <si>
    <t>04.06.2022 11:29:33</t>
  </si>
  <si>
    <t>04.06.2022 12:40:39</t>
  </si>
  <si>
    <t>SULUDERE TR-3 35-31-L00063_35-31-L00063_2364627</t>
  </si>
  <si>
    <t>04.06.2022 06:45:22</t>
  </si>
  <si>
    <t>04.06.2022 14:43:29</t>
  </si>
  <si>
    <t>L-100 DÜZCE 35-14-L00100_5767193_56367514_56367514</t>
  </si>
  <si>
    <t>04.06.2022 14:58:27</t>
  </si>
  <si>
    <t>04.06.2022 15:54:46</t>
  </si>
  <si>
    <t>04.06.2022 08:20:14</t>
  </si>
  <si>
    <t>04.06.2022 16:52:22</t>
  </si>
  <si>
    <t>GERÇEKLİ TR-4 35-15-L00652_D_56373008_56373008</t>
  </si>
  <si>
    <t>04.06.2022 15:11:32</t>
  </si>
  <si>
    <t>04.06.2022 19:56:57</t>
  </si>
  <si>
    <t>DM-16/23 45-71-M02399_953227841_953227841</t>
  </si>
  <si>
    <t>04.06.2022 21:09:50</t>
  </si>
  <si>
    <t>04.06.2022 23:09:01</t>
  </si>
  <si>
    <t>TR-69 35-19-L00069_956678186_956678186</t>
  </si>
  <si>
    <t>04.06.2022 13:52:06</t>
  </si>
  <si>
    <t>04.06.2022 16:09:12</t>
  </si>
  <si>
    <t>BADEMLİ TR-15 35-15-L01031_B_56371403_56371403</t>
  </si>
  <si>
    <t>04.06.2022 01:09:28</t>
  </si>
  <si>
    <t>04.06.2022 02:54:00</t>
  </si>
  <si>
    <t>BAŞLAR TR-1 45-78-L00768_A_81494301_81494301</t>
  </si>
  <si>
    <t>04.06.2022 20:44:13</t>
  </si>
  <si>
    <t>04.06.2022 23:24:18</t>
  </si>
  <si>
    <t>04.06.2022 18:27:46</t>
  </si>
  <si>
    <t>04.06.2022 19:48:39</t>
  </si>
  <si>
    <t>YUNTDAĞYENİCE KÖYÜ TR-1 45-71-M01699_953214064_953214064</t>
  </si>
  <si>
    <t>04.06.2022 12:34:34</t>
  </si>
  <si>
    <t>04.06.2022 18:29:49</t>
  </si>
  <si>
    <t>DM-1/TR-18 (TR-47) 35-26-M00047__60982679_60982679</t>
  </si>
  <si>
    <t>04.06.2022 16:33:30</t>
  </si>
  <si>
    <t>04.06.2022 19:21:55</t>
  </si>
  <si>
    <t>ÇIRPI TOPRAK SULAMA TR-3 35-20-L00189_35-20-L00189_2368094</t>
  </si>
  <si>
    <t>04.06.2022 13:09:35</t>
  </si>
  <si>
    <t>04.06.2022 14:23:02</t>
  </si>
  <si>
    <t>MORDOĞAN TR-24 35-21-L00210_50054641 A1_50054814</t>
  </si>
  <si>
    <t>04.06.2022 17:42:33</t>
  </si>
  <si>
    <t>04.06.2022 18:35:34</t>
  </si>
  <si>
    <t>EMCELLİ TR-4 KARAOĞLANLAR 45-79-M00371_A_56386133_56386133</t>
  </si>
  <si>
    <t>04.06.2022 14:11:05</t>
  </si>
  <si>
    <t>04.06.2022 17:25:46</t>
  </si>
  <si>
    <t>KAYMAKÇI İM 35-15-A00004_KAYMAKÇI ŞEHİR -  DM-2 M10_2315155</t>
  </si>
  <si>
    <t>04.06.2022 09:31:17</t>
  </si>
  <si>
    <t>04.06.2022 18:02:32</t>
  </si>
  <si>
    <t>KÖSELER TR-1 45-75-M00170_A_56354666_56354666</t>
  </si>
  <si>
    <t>04.06.2022 17:43:40</t>
  </si>
  <si>
    <t>04.06.2022 20:14:57</t>
  </si>
  <si>
    <t>DERBENT İM-DM 45-83-A00004_DSİ-2 M04_2331766</t>
  </si>
  <si>
    <t>04.06.2022 09:03:00</t>
  </si>
  <si>
    <t>04.06.2022 11:43:01</t>
  </si>
  <si>
    <t>KAPAKLI DM 45-72-M00309_KAYIŞLAR M09_2322957</t>
  </si>
  <si>
    <t>04.06.2022 05:49:43</t>
  </si>
  <si>
    <t>04.06.2022 06:37:37</t>
  </si>
  <si>
    <t>KARABULU KÖK 35-31-L00227_KARABULU L05_2337017</t>
  </si>
  <si>
    <t>04.06.2022 19:22:13</t>
  </si>
  <si>
    <t>04.06.2022 19:46:39</t>
  </si>
  <si>
    <t>K-2417 35-01-K02417_D_56376901_56376901</t>
  </si>
  <si>
    <t>04.06.2022 09:05:47</t>
  </si>
  <si>
    <t>04.06.2022 11:35:45</t>
  </si>
  <si>
    <t>M-2453 35-03-M02453_910694289_910694289</t>
  </si>
  <si>
    <t>04.06.2022 16:05:44</t>
  </si>
  <si>
    <t>04.06.2022 20:57:30</t>
  </si>
  <si>
    <t>BAŞIBÜYÜK TR-1 45-77-L00218_B_56398881_56398881</t>
  </si>
  <si>
    <t>04.06.2022 08:02:30</t>
  </si>
  <si>
    <t>04.06.2022 14:45:54</t>
  </si>
  <si>
    <t>L-633 35-18-L00633_950458684_950458684</t>
  </si>
  <si>
    <t>04.06.2022 12:47:20</t>
  </si>
  <si>
    <t>04.06.2022 14:44:10</t>
  </si>
  <si>
    <t>K-4163 35-02-K04163_35-02-K04163_2347919</t>
  </si>
  <si>
    <t>04.06.2022 12:12:43</t>
  </si>
  <si>
    <t>04.06.2022 15:39:40</t>
  </si>
  <si>
    <t>K-1433 35-04-K01433_K-2316 K01_2059357</t>
  </si>
  <si>
    <t>04.06.2022 18:55:45</t>
  </si>
  <si>
    <t>04.06.2022 19:18:30</t>
  </si>
  <si>
    <t>04.06.2022 09:27:30</t>
  </si>
  <si>
    <t>04.06.2022 10:32:34</t>
  </si>
  <si>
    <t>TR-136 35-15-M00136__72374185_72374185</t>
  </si>
  <si>
    <t>04.06.2022 18:31:16</t>
  </si>
  <si>
    <t>04.06.2022 23:17:29</t>
  </si>
  <si>
    <t>04.06.2022 06:54:55</t>
  </si>
  <si>
    <t>04.06.2022 13:30:17</t>
  </si>
  <si>
    <t>HALİLLER KÖK 35-31-L00228_SIRIMLI L011_72238625</t>
  </si>
  <si>
    <t>04.06.2022 21:08:22</t>
  </si>
  <si>
    <t>04.06.2022 21:39:45</t>
  </si>
  <si>
    <t>TR-62 MUSTAFA BOZKURT GRB 35-15-M00062_48857536_56406814_56406814</t>
  </si>
  <si>
    <t>04.06.2022 14:01:00</t>
  </si>
  <si>
    <t>04.06.2022 21:00:29</t>
  </si>
  <si>
    <t>DELEMENLER BAHÇEARASI TR-1 45-73-M00670_C_56407015_56407015</t>
  </si>
  <si>
    <t>04.06.2022 06:50:28</t>
  </si>
  <si>
    <t>04.06.2022 09:18:00</t>
  </si>
  <si>
    <t>M-359 35-14-M00359_956659806_956659806</t>
  </si>
  <si>
    <t>04.06.2022 15:16:50</t>
  </si>
  <si>
    <t>04.06.2022 18:19:59</t>
  </si>
  <si>
    <t>BAŞIBÜYÜK KÖK 45-77-L00158_TATLIÇEŞME ÇIKIŞI L04_61353396</t>
  </si>
  <si>
    <t>04.06.2022 06:17:52</t>
  </si>
  <si>
    <t>04.06.2022 08:42:37</t>
  </si>
  <si>
    <t>04.06.2022 18:34:40</t>
  </si>
  <si>
    <t>04.06.2022 18:39:00</t>
  </si>
  <si>
    <t>GÜMÜLDÜR M-14 35-25-M00014_DIREK TIPI TRAFO HUCRESI H01_2114729</t>
  </si>
  <si>
    <t>04.06.2022 10:00:43</t>
  </si>
  <si>
    <t>04.06.2022 10:50:30</t>
  </si>
  <si>
    <t>04.06.2022 09:44:53</t>
  </si>
  <si>
    <t>04.06.2022 11:04:49</t>
  </si>
  <si>
    <t>DİLEK TR-5 45-80-M02951_956545351_956545351</t>
  </si>
  <si>
    <t>04.06.2022 14:33:27</t>
  </si>
  <si>
    <t>04.06.2022 15:37:12</t>
  </si>
  <si>
    <t>ALAŞEHİR TR-23 45-73-M00023_945683740_945683740</t>
  </si>
  <si>
    <t>04.06.2022 23:36:01</t>
  </si>
  <si>
    <t>05.06.2022 01:35:51</t>
  </si>
  <si>
    <t>AZMAK TR-22 35-21-L00178_953366891_953366891</t>
  </si>
  <si>
    <t>04.06.2022 09:04:24</t>
  </si>
  <si>
    <t>04.06.2022 13:29:19</t>
  </si>
  <si>
    <t>BADEMLİ TR-37 35-15-L01053_A_56362122_56362122</t>
  </si>
  <si>
    <t>04.06.2022 21:45:46</t>
  </si>
  <si>
    <t>04.06.2022 23:24:48</t>
  </si>
  <si>
    <t>TR-2/11-A 45-83-L00156_C_56388613_56388613</t>
  </si>
  <si>
    <t>04.06.2022 11:30:41</t>
  </si>
  <si>
    <t>04.06.2022 13:09:39</t>
  </si>
  <si>
    <t>YENİFOÇA TR-53 35-23-M00053_950423716_950423716</t>
  </si>
  <si>
    <t>04.06.2022 13:29:15</t>
  </si>
  <si>
    <t>04.06.2022 15:45:09</t>
  </si>
  <si>
    <t>04.06.2022 16:57:52</t>
  </si>
  <si>
    <t>04.06.2022 17:01:20</t>
  </si>
  <si>
    <t>BEZİRGANLI KANAL MAH. TARIMSAL SULAMA 45-78-M00360_45-78-M00360_2372294</t>
  </si>
  <si>
    <t>04.06.2022 07:47:57</t>
  </si>
  <si>
    <t>04.06.2022 10:03:50</t>
  </si>
  <si>
    <t>ÇUKURALTI M-52 35-25-M00087__72455166_72455166</t>
  </si>
  <si>
    <t>04.06.2022 20:35:55</t>
  </si>
  <si>
    <t>04.06.2022 21:48:27</t>
  </si>
  <si>
    <t>04.06.2022 20:30:39</t>
  </si>
  <si>
    <t>04.06.2022 22:11:38</t>
  </si>
  <si>
    <t>K-4136 35-07-K04136_DIREK TIPI TRAFO HUCRESI H01_2074869</t>
  </si>
  <si>
    <t>04.06.2022 21:11:06</t>
  </si>
  <si>
    <t>05.06.2022 02:39:18</t>
  </si>
  <si>
    <t>KONAKLI TR-4 35-15-L00901_B_56368654_56368654</t>
  </si>
  <si>
    <t>04.06.2022 12:26:48</t>
  </si>
  <si>
    <t>MORSAN TM 45-71-A00002_AKGEDİK M14_2312168</t>
  </si>
  <si>
    <t>04.06.2022 10:49:13</t>
  </si>
  <si>
    <t>04.06.2022 11:36:00</t>
  </si>
  <si>
    <t>PİYADELER TR-2 45-73-M00167__72372437_72372437</t>
  </si>
  <si>
    <t>04.06.2022 08:26:29</t>
  </si>
  <si>
    <t>04.06.2022 15:04:20</t>
  </si>
  <si>
    <t>GÜMÜŞGÖLÜ TARIMSAL SULAMA TR-1 35-22-M00210_35-22-M00210_2358305</t>
  </si>
  <si>
    <t>04.06.2022 16:19:04</t>
  </si>
  <si>
    <t>04.06.2022 19:08:45</t>
  </si>
  <si>
    <t>L-393 YENİ OKUL 35-18-L00393_950448751_950448751</t>
  </si>
  <si>
    <t>04.06.2022 16:04:56</t>
  </si>
  <si>
    <t>04.06.2022 21:07:33</t>
  </si>
  <si>
    <t>İM-1/DM-1/A 35-14-M00313_956643548_956643548</t>
  </si>
  <si>
    <t>04.06.2022 09:29:20</t>
  </si>
  <si>
    <t>04.06.2022 10:34:12</t>
  </si>
  <si>
    <t>AYAKLIKIRI TR-2 35-29-L00098_A_56406345_56406345</t>
  </si>
  <si>
    <t>04.06.2022 06:53:26</t>
  </si>
  <si>
    <t>04.06.2022 09:48:58</t>
  </si>
  <si>
    <t>ALİ TUNCEL SLM TR 35-26-L00351_DIREK TIPI TRAFO HUCRESI H01_2039786</t>
  </si>
  <si>
    <t>04.06.2022 20:02:45</t>
  </si>
  <si>
    <t>04.06.2022 21:18:14</t>
  </si>
  <si>
    <t>SOMA A SANTRALİ İM/DM 45-82-A00001_MADEN L16_2091661</t>
  </si>
  <si>
    <t>04.06.2022 16:21:48</t>
  </si>
  <si>
    <t>04.06.2022 17:08:04</t>
  </si>
  <si>
    <t>DM-16/16-A 45-71-M00427_953244739_953244739</t>
  </si>
  <si>
    <t>04.06.2022 08:34:24</t>
  </si>
  <si>
    <t>04.06.2022 10:41:48</t>
  </si>
  <si>
    <t>DEMİRCİ KÖK 35-26-M00779_HatBaşıAyırıcı_66075070 M06_66075070</t>
  </si>
  <si>
    <t>04.06.2022 14:03:57</t>
  </si>
  <si>
    <t>04.06.2022 18:41:06</t>
  </si>
  <si>
    <t>K-1711 35-02-K01711_D_56374884_56374884</t>
  </si>
  <si>
    <t>04.06.2022 20:06:24</t>
  </si>
  <si>
    <t>04.06.2022 21:38:14</t>
  </si>
  <si>
    <t>04.06.2022 09:44:24</t>
  </si>
  <si>
    <t>04.06.2022 11:21:52</t>
  </si>
  <si>
    <t>04.06.2022 17:30:59</t>
  </si>
  <si>
    <t>04.06.2022 18:19:48</t>
  </si>
  <si>
    <t>TR-40 45-77-L00040_A a1b_42437980</t>
  </si>
  <si>
    <t>04.06.2022 17:46:23</t>
  </si>
  <si>
    <t>04.06.2022 21:18:57</t>
  </si>
  <si>
    <t>AŞAĞICUMA DM 35-16-M00103_AŞAĞICUMA M04_72040418</t>
  </si>
  <si>
    <t>04.06.2022 09:27:45</t>
  </si>
  <si>
    <t>04.06.2022 16:23:54</t>
  </si>
  <si>
    <t>TR-1/40 45-83-M00040_TR-1/1 M03_2096925</t>
  </si>
  <si>
    <t>04.06.2022 06:12:23</t>
  </si>
  <si>
    <t>04.06.2022 06:39:08</t>
  </si>
  <si>
    <t>TAYLAN SAVRAN SULAMA GRUBU 35-29-M00307_A_56360538_56360538</t>
  </si>
  <si>
    <t>04.06.2022 15:15:29</t>
  </si>
  <si>
    <t>04.06.2022 17:10:10</t>
  </si>
  <si>
    <t>MAVİKENT TR-1 35-30-M00132_95000480030_95000480030</t>
  </si>
  <si>
    <t>04.06.2022 18:50:26</t>
  </si>
  <si>
    <t>04.06.2022 20:48:27</t>
  </si>
  <si>
    <t>K-3597 35-01-K03597_911550753_911550753</t>
  </si>
  <si>
    <t>04.06.2022 15:47:12</t>
  </si>
  <si>
    <t>04.06.2022 18:18:55</t>
  </si>
  <si>
    <t>TR-59 45-78-M00059_953248807_953248807</t>
  </si>
  <si>
    <t>04.06.2022 02:53:41</t>
  </si>
  <si>
    <t>04.06.2022 04:20:54</t>
  </si>
  <si>
    <t>K-3975 35-04-K03975_99518556_99518556</t>
  </si>
  <si>
    <t>04.06.2022 23:47:17</t>
  </si>
  <si>
    <t>05.06.2022 00:24:24</t>
  </si>
  <si>
    <t>KARAPINAR İM 45-78-A00002_HatBaşıAyırıcı_53139296 M02_53139296</t>
  </si>
  <si>
    <t>04.06.2022 16:43:18</t>
  </si>
  <si>
    <t>04.06.2022 21:11:38</t>
  </si>
  <si>
    <t>DM-2/2 35-26-M00813_10333133 A1B_5926767</t>
  </si>
  <si>
    <t>04.06.2022 13:26:38</t>
  </si>
  <si>
    <t>04.06.2022 14:18:15</t>
  </si>
  <si>
    <t>TR-7 35-27-M00007_35-27-M00007_72180951</t>
  </si>
  <si>
    <t>04.06.2022 09:54:07</t>
  </si>
  <si>
    <t>04.06.2022 18:13:12</t>
  </si>
  <si>
    <t>KEMALİYE DM (TR-1) 45-73-M00150_İSMETİYE M02_66715922</t>
  </si>
  <si>
    <t>04.06.2022 18:45:49</t>
  </si>
  <si>
    <t>04.06.2022 20:10:05</t>
  </si>
  <si>
    <t>BACAKLAR TR-1 45-81-M00095_A_56388887_56388887</t>
  </si>
  <si>
    <t>04.06.2022 21:38:30</t>
  </si>
  <si>
    <t>04.06.2022 23:34:18</t>
  </si>
  <si>
    <t>04.06.2022 20:33:28</t>
  </si>
  <si>
    <t>04.06.2022 22:13:00</t>
  </si>
  <si>
    <t>İBRAHİM SEZEN-2 SULAMA GRUBU 35-29-M00379_B_56356661_56356661</t>
  </si>
  <si>
    <t>04.06.2022 07:25:02</t>
  </si>
  <si>
    <t>04.06.2022 13:34:58</t>
  </si>
  <si>
    <t>KARABULU TR-2 35-31-L00349_47897557_56394077_56394077</t>
  </si>
  <si>
    <t>04.06.2022 17:31:49</t>
  </si>
  <si>
    <t>04.06.2022 21:35:22</t>
  </si>
  <si>
    <t>POYRACIK TR-9 35-24-L00032_35-24-L00032_2377348</t>
  </si>
  <si>
    <t>04.06.2022 09:33:54</t>
  </si>
  <si>
    <t>04.06.2022 17:03:44</t>
  </si>
  <si>
    <t>L-110 OVACIK 35-18-L00110_950428941_950428941</t>
  </si>
  <si>
    <t>04.06.2022 14:20:49</t>
  </si>
  <si>
    <t>04.06.2022 19:08:25</t>
  </si>
  <si>
    <t>DM-13/04(CEMİYET KARŞISI) 45-71-M00057_A a1b_44922236</t>
  </si>
  <si>
    <t>04.06.2022 13:35:55</t>
  </si>
  <si>
    <t>04.06.2022 18:12:02</t>
  </si>
  <si>
    <t>BAYAT ALANDAMLARI TR-1 45-75-M00243_A_56369766_56369766</t>
  </si>
  <si>
    <t>04.06.2022 15:20:02</t>
  </si>
  <si>
    <t>04.06.2022 16:48:07</t>
  </si>
  <si>
    <t>ŞEMSİLER MANDAL TR-2 35-31-L00102_47982560_56400202_56400202</t>
  </si>
  <si>
    <t>04.06.2022 06:36:45</t>
  </si>
  <si>
    <t>04.06.2022 15:24:18</t>
  </si>
  <si>
    <t>ÇAVUŞALİ MAHALLESİ 35-16-L00254_47539205_56398109_56398109</t>
  </si>
  <si>
    <t>04.06.2022 14:16:14</t>
  </si>
  <si>
    <t>04.06.2022 15:17:58</t>
  </si>
  <si>
    <t>L-353 İŞTUR 35-18-L00353_12483134_56373444_56373444</t>
  </si>
  <si>
    <t>04.06.2022 10:07:48</t>
  </si>
  <si>
    <t>04.06.2022 11:10:58</t>
  </si>
  <si>
    <t>DM-7/15 35-26-M00635__56359844_56359844</t>
  </si>
  <si>
    <t>04.06.2022 11:04:59</t>
  </si>
  <si>
    <t>04.06.2022 17:36:03</t>
  </si>
  <si>
    <t>K-1762 35-01-K01762_A a2_5906387</t>
  </si>
  <si>
    <t>04.06.2022 08:34:51</t>
  </si>
  <si>
    <t>04.06.2022 10:25:29</t>
  </si>
  <si>
    <t>K-1408 35-01-K01408_35-01-K01408_2348891</t>
  </si>
  <si>
    <t>04.06.2022 01:05:14</t>
  </si>
  <si>
    <t>04.06.2022 02:24:17</t>
  </si>
  <si>
    <t>DM-1/TR-24 35-14-M00291_956658905_956658905</t>
  </si>
  <si>
    <t>04.06.2022 16:14:03</t>
  </si>
  <si>
    <t>04.06.2022 20:23:41</t>
  </si>
  <si>
    <t>BELENYAKA TR-3 45-73-M00699_45-73-M00699_2353695</t>
  </si>
  <si>
    <t>04.06.2022 15:51:15</t>
  </si>
  <si>
    <t>04.06.2022 19:43:58</t>
  </si>
  <si>
    <t>TR-1 35-27-M00001_TR-60 M06_83485137</t>
  </si>
  <si>
    <t>04.06.2022 17:22:27</t>
  </si>
  <si>
    <t>04.06.2022 17:52:00</t>
  </si>
  <si>
    <t>04.06.2022 21:07:44</t>
  </si>
  <si>
    <t>05.06.2022 00:37:08</t>
  </si>
  <si>
    <t>GÖKÇEN DM 35-29-M00123_HatBaşıAyırıcı_53133192 M03_53133192</t>
  </si>
  <si>
    <t>04.06.2022 11:27:19</t>
  </si>
  <si>
    <t>DM02/TR27 45-73-M00044_945671903_945671903</t>
  </si>
  <si>
    <t>04.06.2022 18:57:20</t>
  </si>
  <si>
    <t>04.06.2022 20:50:47</t>
  </si>
  <si>
    <t>AĞAÇ İŞLERİ KÖK-2 (M-703) 35-22-M00125_KISIKKÖY(KARTAL) M02_72110742</t>
  </si>
  <si>
    <t>04.06.2022 20:15:22</t>
  </si>
  <si>
    <t>04.06.2022 20:47:03</t>
  </si>
  <si>
    <t>M-2453 35-03-M02453_D_56367011_56367011</t>
  </si>
  <si>
    <t>04.06.2022 16:05:48</t>
  </si>
  <si>
    <t>04.06.2022 19:58:38</t>
  </si>
  <si>
    <t>IŞIKLAR KÖK 45-73-M00467_BAKLACI M06_83813303</t>
  </si>
  <si>
    <t>04.06.2022 12:45:22</t>
  </si>
  <si>
    <t>04.06.2022 14:34:11</t>
  </si>
  <si>
    <t>MERSİNLİDERE TR-6 (KIRKOÇLAR) 35-31-L00486__72372379_72372379</t>
  </si>
  <si>
    <t>04.06.2022 07:08:49</t>
  </si>
  <si>
    <t>04.06.2022 10:04:56</t>
  </si>
  <si>
    <t>04.06.2022 22:33:35</t>
  </si>
  <si>
    <t>05.06.2022 03:58:20</t>
  </si>
  <si>
    <t>KARAKEÇİLİ TR-1 45-75-M00102_DIREK TIPI TRAFO HUCRESI H01_2087753</t>
  </si>
  <si>
    <t>04.06.2022 10:24:35</t>
  </si>
  <si>
    <t>04.06.2022 11:06:15</t>
  </si>
  <si>
    <t>MURADİYE DM-7/1 45-71-M01854_DM-7/2 M04_2116726</t>
  </si>
  <si>
    <t>04.06.2022 09:01:16</t>
  </si>
  <si>
    <t>04.06.2022 11:13:54</t>
  </si>
  <si>
    <t>BAKLACI TR-406 TARIMSAL SULAMA 45-73-M00745_DIREK TIPI TRAFO HUCRESI H01_2094313</t>
  </si>
  <si>
    <t>04.06.2022 08:37:18</t>
  </si>
  <si>
    <t>04.06.2022 14:40:49</t>
  </si>
  <si>
    <t>M-1054 35-02-M01054_35-02-M01054_2363717</t>
  </si>
  <si>
    <t>04.06.2022 18:07:37</t>
  </si>
  <si>
    <t>04.06.2022 21:41:34</t>
  </si>
  <si>
    <t>04.06.2022 15:59:05</t>
  </si>
  <si>
    <t>04.06.2022 18:46:35</t>
  </si>
  <si>
    <t>ILICA GIS TM 35-07-A00002_SEZAİ SAÇAK M03_2313386</t>
  </si>
  <si>
    <t>04.06.2022 22:17:12</t>
  </si>
  <si>
    <t>04.06.2022 22:46:11</t>
  </si>
  <si>
    <t>ARTICAK TR-3 35-15-L00346_B_56354077_56354077</t>
  </si>
  <si>
    <t>04.06.2022 13:26:31</t>
  </si>
  <si>
    <t>04.06.2022 15:45:55</t>
  </si>
  <si>
    <t>04.06.2022 14:17:56</t>
  </si>
  <si>
    <t>04.06.2022 14:33:13</t>
  </si>
  <si>
    <t>_C c3b_5870134</t>
  </si>
  <si>
    <t>04.06.2022 18:08:03</t>
  </si>
  <si>
    <t>04.06.2022 19:50:29</t>
  </si>
  <si>
    <t>TR-47 35-27-M00047_DAĞITIM TRAFO TR-47 M03_72180532</t>
  </si>
  <si>
    <t>04.06.2022 10:00:33</t>
  </si>
  <si>
    <t>04.06.2022 18:09:02</t>
  </si>
  <si>
    <t>K-687 35-01-K00687_911315869_911315869</t>
  </si>
  <si>
    <t>04.06.2022 14:58:40</t>
  </si>
  <si>
    <t>04.06.2022 16:03:03</t>
  </si>
  <si>
    <t>CABBAR KAMARA TR-2 45-73-M00858_A_56391169_56391169</t>
  </si>
  <si>
    <t>04.06.2022 09:04:28</t>
  </si>
  <si>
    <t>04.06.2022 17:33:48</t>
  </si>
  <si>
    <t>AKKOYUNLU TR-4 35-29-L00128_B_56359848_56359848</t>
  </si>
  <si>
    <t>04.06.2022 17:12:47</t>
  </si>
  <si>
    <t>04.06.2022 18:02:27</t>
  </si>
  <si>
    <t>L-55 ÖZMET 35-14-L00055_956640055_956640055</t>
  </si>
  <si>
    <t>04.06.2022 21:22:58</t>
  </si>
  <si>
    <t>04.06.2022 23:19:49</t>
  </si>
  <si>
    <t>ZEYTİNALAN TR-110 35-19-M00110_956675068_956675068</t>
  </si>
  <si>
    <t>04.06.2022 13:44:32</t>
  </si>
  <si>
    <t>04.06.2022 20:00:02</t>
  </si>
  <si>
    <t>ÇAMLIK DM 35-17-M00173_TR-10 M11_66328135</t>
  </si>
  <si>
    <t>04.06.2022 19:52:46</t>
  </si>
  <si>
    <t>04.06.2022 19:58:14</t>
  </si>
  <si>
    <t>BAHADIRLAR TR-2 45-79-M00125_D_56386948_56386948</t>
  </si>
  <si>
    <t>04.06.2022 11:47:53</t>
  </si>
  <si>
    <t>04.06.2022 18:58:43</t>
  </si>
  <si>
    <t>TR-45 35-15-M00045_DIREK TIPI TRAFO HUCRESI H01_2046133</t>
  </si>
  <si>
    <t>04.06.2022 09:15:08</t>
  </si>
  <si>
    <t>04.06.2022 12:04:55</t>
  </si>
  <si>
    <t>ÇAPAKLI GEBEŞ MAH. 45-78-M00419_45-78-M00419_2366526</t>
  </si>
  <si>
    <t>AG Sigorta Atığı</t>
  </si>
  <si>
    <t>04.06.2022 15:21:16</t>
  </si>
  <si>
    <t>04.06.2022 18:18:24</t>
  </si>
  <si>
    <t>TARIMSAL SULAMA TR-86 45-85-M00032_45-85-M00032_2370588</t>
  </si>
  <si>
    <t>04.06.2022 07:58:18</t>
  </si>
  <si>
    <t>04.06.2022 08:46:48</t>
  </si>
  <si>
    <t>KARAAĞAÇLI TR-3 45-71-M01083_953244391_953244391</t>
  </si>
  <si>
    <t>04.06.2022 19:06:05</t>
  </si>
  <si>
    <t>04.06.2022 20:45:59</t>
  </si>
  <si>
    <t>MESCİTLİ S. KASAP GRB. TR-5 35-15-L01011_35-15-L01011_2364778</t>
  </si>
  <si>
    <t>04.06.2022 20:02:25</t>
  </si>
  <si>
    <t>04.06.2022 22:27:55</t>
  </si>
  <si>
    <t>04.06.2022 06:33:33</t>
  </si>
  <si>
    <t>04.06.2022 06:43:50</t>
  </si>
  <si>
    <t>DM06-TR09 45-73-M01268_945677762_945677762</t>
  </si>
  <si>
    <t>04.06.2022 17:17:35</t>
  </si>
  <si>
    <t>04.06.2022 18:13:47</t>
  </si>
  <si>
    <t>AVŞAR İM 45-83-A00002_H KOLU L10_81661025</t>
  </si>
  <si>
    <t>04.06.2022 14:52:51</t>
  </si>
  <si>
    <t>04.06.2022 16:36:44</t>
  </si>
  <si>
    <t>KARABURUN TEPEBOZ KÖYÜ TR 35-21-L00056_10450175_56359759_56359759</t>
  </si>
  <si>
    <t>04.06.2022 04:33:09</t>
  </si>
  <si>
    <t>04.06.2022 09:39:29</t>
  </si>
  <si>
    <t>K-1711 35-02-K01711_B_56374883_56374883</t>
  </si>
  <si>
    <t>04.06.2022 20:43:55</t>
  </si>
  <si>
    <t>04.06.2022 21:44:53</t>
  </si>
  <si>
    <t>PANCAR OSB DM-1 35-26-M00869_TAHTALI-1 M36_2303823</t>
  </si>
  <si>
    <t>04.06.2022 05:43:25</t>
  </si>
  <si>
    <t>04.06.2022 05:50:47</t>
  </si>
  <si>
    <t>K-1757 35-02-K01757_A_56379934_56379934</t>
  </si>
  <si>
    <t>04.06.2022 22:18:18</t>
  </si>
  <si>
    <t>04.06.2022 23:56:08</t>
  </si>
  <si>
    <t>PAYAMLI M-29 35-25-M00173__81571173_81571173</t>
  </si>
  <si>
    <t>04.06.2022 15:30:36</t>
  </si>
  <si>
    <t>04.06.2022 16:19:19</t>
  </si>
  <si>
    <t>04.06.2022 06:54:40</t>
  </si>
  <si>
    <t>04.06.2022 07:04:50</t>
  </si>
  <si>
    <t>CANLI TR-4 35-20-L00135_11892788_56375669_56375669</t>
  </si>
  <si>
    <t>04.06.2022 16:20:16</t>
  </si>
  <si>
    <t>04.06.2022 17:26:47</t>
  </si>
  <si>
    <t>EMİRLİ TR-7 35-15-L00636_B_56369761_56369761</t>
  </si>
  <si>
    <t>04.06.2022 08:26:52</t>
  </si>
  <si>
    <t>04.06.2022 10:16:31</t>
  </si>
  <si>
    <t>TR-82 35-17-M00082__56394496_56394496</t>
  </si>
  <si>
    <t>04.06.2022 10:50:52</t>
  </si>
  <si>
    <t>04.06.2022 12:18:25</t>
  </si>
  <si>
    <t>04.06.2022 06:58:05</t>
  </si>
  <si>
    <t>04.06.2022 07:27:31</t>
  </si>
  <si>
    <t>SOLAKLAR TR-6 (ÇAVUŞLAR) 35-31-L00461_956576107_956576107</t>
  </si>
  <si>
    <t>04.06.2022 14:58:43</t>
  </si>
  <si>
    <t>04.06.2022 22:27:46</t>
  </si>
  <si>
    <t>HALİTPAŞA DM 45-80-M00060_HALİTPAŞA ŞEHİR M04_72188718</t>
  </si>
  <si>
    <t>04.06.2022 10:00:27</t>
  </si>
  <si>
    <t>04.06.2022 16:46:44</t>
  </si>
  <si>
    <t>TR-80 TAHSİN KUYUCU GRB. 35-15-M00080_A_56371033_56371033</t>
  </si>
  <si>
    <t>04.06.2022 01:18:08</t>
  </si>
  <si>
    <t>04.06.2022 03:24:45</t>
  </si>
  <si>
    <t>04.06.2022 12:38:41</t>
  </si>
  <si>
    <t>04.06.2022 18:27:36</t>
  </si>
  <si>
    <t>TEKELİ TR-12 35-22-M00230_A_56368729_56368729</t>
  </si>
  <si>
    <t>04.06.2022 19:49:22</t>
  </si>
  <si>
    <t>04.06.2022 20:37:04</t>
  </si>
  <si>
    <t>TR-19 35-32-L00019_946411487_946411487</t>
  </si>
  <si>
    <t>04.06.2022 16:21:44</t>
  </si>
  <si>
    <t>04.06.2022 16:46:26</t>
  </si>
  <si>
    <t>AŞAĞI YENMİŞ KÖYÜ TR1 35-27-M00383_914048226_914048226</t>
  </si>
  <si>
    <t>04.06.2022 12:26:15</t>
  </si>
  <si>
    <t>04.06.2022 13:23:21</t>
  </si>
  <si>
    <t>ÇOBANKÖY KÖK 35-29-L00066_EĞRİDERE FİDERİ L04_72212365</t>
  </si>
  <si>
    <t>04.06.2022 09:27:37</t>
  </si>
  <si>
    <t>04.06.2022 18:12:30</t>
  </si>
  <si>
    <t>HACIALİLER TR-4 45-73-M00729_A_56406696_56406696</t>
  </si>
  <si>
    <t>04.06.2022 21:00:22</t>
  </si>
  <si>
    <t>04.06.2022 22:32:57</t>
  </si>
  <si>
    <t>HÜSEYİN BUĞMAZ SULAMA GRUBU 35-29-M00387_B_56399045_56399045</t>
  </si>
  <si>
    <t>04.06.2022 09:13:26</t>
  </si>
  <si>
    <t>04.06.2022 13:06:27</t>
  </si>
  <si>
    <t>KARABAĞ TR-2 35-31-L00129_47853078_56393880_56393880</t>
  </si>
  <si>
    <t>04.06.2022 20:58:55</t>
  </si>
  <si>
    <t>05.06.2022 01:09:23</t>
  </si>
  <si>
    <t>DEMİRTAŞ KÖK 35-30-M00149_DELİKTAŞ TR-1 M04_72078598</t>
  </si>
  <si>
    <t>04.06.2022 09:02:57</t>
  </si>
  <si>
    <t>04.06.2022 10:29:44</t>
  </si>
  <si>
    <t>M-639 OLDURUK KÖK 35-03-M00639_HatBaşıAyırıcı_64935674 M02_64935674</t>
  </si>
  <si>
    <t>04.06.2022 18:26:46</t>
  </si>
  <si>
    <t>04.06.2022 22:08:29</t>
  </si>
  <si>
    <t>04.06.2022 17:49:47</t>
  </si>
  <si>
    <t>04.06.2022 18:25:14</t>
  </si>
  <si>
    <t>ÇARIKMAHMUTLU TR 45-77-L00172_45-77-L00172_2374732</t>
  </si>
  <si>
    <t>04.06.2022 20:28:49</t>
  </si>
  <si>
    <t>04.06.2022 22:39:35</t>
  </si>
  <si>
    <t>AKÇAŞEHİR TR-1 35-29-L00173_B_56360488_56360488</t>
  </si>
  <si>
    <t>04.06.2022 11:37:49</t>
  </si>
  <si>
    <t>04.06.2022 14:39:16</t>
  </si>
  <si>
    <t>SUBAŞI TR-345 TARIMSAL SULAMA 45-73-M00806_45-73-M00806_2352666</t>
  </si>
  <si>
    <t>04.06.2022 16:50:40</t>
  </si>
  <si>
    <t>04.06.2022 18:36:42</t>
  </si>
  <si>
    <t>K-1863 35-09-K01863_B B2B_5866606</t>
  </si>
  <si>
    <t>04.06.2022 10:44:10</t>
  </si>
  <si>
    <t>04.06.2022 13:16:34</t>
  </si>
  <si>
    <t>04.06.2022 15:34:33</t>
  </si>
  <si>
    <t>04.06.2022 15:51:38</t>
  </si>
  <si>
    <t>L-46 HARİTACILAR 35-14-L00046_956634474_956634474</t>
  </si>
  <si>
    <t>04.06.2022 08:10:50</t>
  </si>
  <si>
    <t>04.06.2022 09:30:40</t>
  </si>
  <si>
    <t>GÖKÇEALAN KÖK 35-13-L00401_GÖKÇEALAN L02_66680400</t>
  </si>
  <si>
    <t>04.06.2022 08:58:00</t>
  </si>
  <si>
    <t>04.06.2022 11:39:50</t>
  </si>
  <si>
    <t>K-188 35-01-K00188_35-01-K00188_2361998</t>
  </si>
  <si>
    <t>04.06.2022 11:26:33</t>
  </si>
  <si>
    <t>04.06.2022 12:06:39</t>
  </si>
  <si>
    <t>TR-1 35-27-M00001_TR-2/3/4 M04_83485150</t>
  </si>
  <si>
    <t>04.06.2022 09:11:26</t>
  </si>
  <si>
    <t>04.06.2022 18:12:12</t>
  </si>
  <si>
    <t>K-4438 35-09-K04438_913298261_913298261</t>
  </si>
  <si>
    <t>04.06.2022 01:08:58</t>
  </si>
  <si>
    <t>04.06.2022 03:28:21</t>
  </si>
  <si>
    <t>BİRGİ TR-1 (TR-201) 35-19-M00201_35-19-M00201_49091240</t>
  </si>
  <si>
    <t>04.06.2022 09:25:06</t>
  </si>
  <si>
    <t>04.06.2022 17:06:10</t>
  </si>
  <si>
    <t>KÖPRÜBAŞI TR-8 45-86-M00008_DIREK TIPI TRAFO HUCRESI H01_2077088</t>
  </si>
  <si>
    <t>04.06.2022 12:39:13</t>
  </si>
  <si>
    <t>04.06.2022 13:07:19</t>
  </si>
  <si>
    <t>K-3322 35-09-K03322_35-09-K03322_47442154</t>
  </si>
  <si>
    <t>04.06.2022 10:02:19</t>
  </si>
  <si>
    <t>04.06.2022 16:54:53</t>
  </si>
  <si>
    <t>KFC KÖK 35-28-M00534_ M01_2329272</t>
  </si>
  <si>
    <t>04.06.2022 06:55:19</t>
  </si>
  <si>
    <t>04.06.2022 07:45:54</t>
  </si>
  <si>
    <t>04.06.2022 09:20:08</t>
  </si>
  <si>
    <t>04.06.2022 11:12:17</t>
  </si>
  <si>
    <t>04.06.2022 17:56:21</t>
  </si>
  <si>
    <t>04.06.2022 18:31:30</t>
  </si>
  <si>
    <t>K-1863 35-09-K01863_A a1b_5866654</t>
  </si>
  <si>
    <t>04.06.2022 02:11:20</t>
  </si>
  <si>
    <t>04.06.2022 03:55:50</t>
  </si>
  <si>
    <t>SOMA A SANTRALİ İM/DM 45-82-A00001_HatBaşıAyırıcı_53136045 L14_53136045</t>
  </si>
  <si>
    <t>04.06.2022 13:51:02</t>
  </si>
  <si>
    <t>04.06.2022 16:55:02</t>
  </si>
  <si>
    <t>K-1699 35-02-K01699_D_56376946_56376946</t>
  </si>
  <si>
    <t>04.06.2022 09:06:10</t>
  </si>
  <si>
    <t>04.06.2022 10:33:01</t>
  </si>
  <si>
    <t>TR-76 45-77-L00076_A_56395481_56395481</t>
  </si>
  <si>
    <t>04.06.2022 18:04:56</t>
  </si>
  <si>
    <t>04.06.2022 20:42:46</t>
  </si>
  <si>
    <t>BADEMLİ KARAHAYIT MEV. TR-27 35-15-L01024_B_56361126_56361126</t>
  </si>
  <si>
    <t>04.06.2022 08:05:15</t>
  </si>
  <si>
    <t>04.06.2022 10:52:29</t>
  </si>
  <si>
    <t>GERÇEKLİ TR-4 35-15-L00652_DIREK TIPI TRAFO HUCRESI H01_2048700</t>
  </si>
  <si>
    <t>04.06.2022 20:35:26</t>
  </si>
  <si>
    <t>04.06.2022 21:32:40</t>
  </si>
  <si>
    <t>AYRANCILAR DM-3 35-26-M00795_DM-2/20 M13_2335346</t>
  </si>
  <si>
    <t>04.06.2022 06:04:08</t>
  </si>
  <si>
    <t>04.06.2022 07:19:39</t>
  </si>
  <si>
    <t>GÖKÇEÖREN TR-3 45-77-M00032_A_56386070_56386070</t>
  </si>
  <si>
    <t>04.06.2022 20:21:39</t>
  </si>
  <si>
    <t>04.06.2022 22:23:16</t>
  </si>
  <si>
    <t>M-2038 35-07-M02038_MALTEPE KESİCİLİ ÇIKIŞ (Direk No 20) M01_60894391</t>
  </si>
  <si>
    <t>04.06.2022 22:42:18</t>
  </si>
  <si>
    <t>05.06.2022 03:34:45</t>
  </si>
  <si>
    <t>04.06.2022 13:18:30</t>
  </si>
  <si>
    <t>04.06.2022 18:45:24</t>
  </si>
  <si>
    <t>GERELİ TR-1 35-15-L00669_C_56369685_56369685</t>
  </si>
  <si>
    <t>04.06.2022 19:25:08</t>
  </si>
  <si>
    <t>04.06.2022 21:52:16</t>
  </si>
  <si>
    <t>YUVACALI TR-413 TATIMSAL SULAMA 45-73-M00270_45-73-M00270_2353073</t>
  </si>
  <si>
    <t>04.06.2022 07:17:34</t>
  </si>
  <si>
    <t>04.06.2022 09:23:06</t>
  </si>
  <si>
    <t>M-417 35-02-M00417_962687118_962687118</t>
  </si>
  <si>
    <t>04.06.2022 16:01:06</t>
  </si>
  <si>
    <t>04.06.2022 17:51:02</t>
  </si>
  <si>
    <t>K-601 35-01-K00601_911227844_911227844</t>
  </si>
  <si>
    <t>04.06.2022 09:42:06</t>
  </si>
  <si>
    <t>04.06.2022 10:41:39</t>
  </si>
  <si>
    <t>04.06.2022 08:58:39</t>
  </si>
  <si>
    <t>04.06.2022 16:02:36</t>
  </si>
  <si>
    <t>KURUCUOVA TR-8 35-15-L00249_C_56361948_56361948</t>
  </si>
  <si>
    <t>04.06.2022 09:21:25</t>
  </si>
  <si>
    <t>04.06.2022 16:15:03</t>
  </si>
  <si>
    <t>L-29 35-14-L00029_9084520_56355750_56355750</t>
  </si>
  <si>
    <t>04.06.2022 11:23:15</t>
  </si>
  <si>
    <t>04.06.2022 14:25:33</t>
  </si>
  <si>
    <t>DEĞİRMENDERE TR-1 45-73-M00298_44572441_56387049_56387049</t>
  </si>
  <si>
    <t>04.06.2022 08:38:58</t>
  </si>
  <si>
    <t>04.06.2022 13:12:01</t>
  </si>
  <si>
    <t>ÇARIKBOZDAĞ TR-2 45-73-M01233_C_81233265_81233265</t>
  </si>
  <si>
    <t>04.06.2022 16:26:45</t>
  </si>
  <si>
    <t>04.06.2022 19:52:05</t>
  </si>
  <si>
    <t>04.06.2022 12:35:03</t>
  </si>
  <si>
    <t>04.06.2022 13:18:36</t>
  </si>
  <si>
    <t>GÜMÜLDÜR M-25 35-25-M00025_B_56403222_56403222</t>
  </si>
  <si>
    <t>04.06.2022 09:51:52</t>
  </si>
  <si>
    <t>04.06.2022 11:12:59</t>
  </si>
  <si>
    <t>ASRİ ADALI 35-26-L00064_35-26-L00064_2350818</t>
  </si>
  <si>
    <t>04.06.2022 14:07:59</t>
  </si>
  <si>
    <t>04.06.2022 15:18:04</t>
  </si>
  <si>
    <t>MURADİYE TR-4 45-71-M02427_95001392610_95001392610</t>
  </si>
  <si>
    <t>04.06.2022 23:57:19</t>
  </si>
  <si>
    <t>05.06.2022 04:28:37</t>
  </si>
  <si>
    <t>ÇEPNİBEKTAŞ TR-1 45-83-L00300_A_56400730_56400730</t>
  </si>
  <si>
    <t>04.06.2022 17:34:35</t>
  </si>
  <si>
    <t>04.06.2022 18:17:52</t>
  </si>
  <si>
    <t>KUŞÇULAR TR-12 35-19-M00266_956673514_956673514</t>
  </si>
  <si>
    <t>04.06.2022 10:59:07</t>
  </si>
  <si>
    <t>04.06.2022 18:10:27</t>
  </si>
  <si>
    <t>YUKARIBEY DM (TR-3) 35-16-M00866_HatBaşıAyırıcı_53140753 M05_53140753</t>
  </si>
  <si>
    <t>04.06.2022 10:03:59</t>
  </si>
  <si>
    <t>04.06.2022 17:37:47</t>
  </si>
  <si>
    <t>KONURCA TR-1 45-77-M00108__72373975_72373975</t>
  </si>
  <si>
    <t>04.06.2022 07:52:43</t>
  </si>
  <si>
    <t>04.06.2022 15:54:36</t>
  </si>
  <si>
    <t>04.06.2022 11:08:34</t>
  </si>
  <si>
    <t>04.06.2022 12:32:21</t>
  </si>
  <si>
    <t>BAHARLAR TR-1 45-79-M00161_C_56386388_56386388</t>
  </si>
  <si>
    <t>04.06.2022 06:52:03</t>
  </si>
  <si>
    <t>04.06.2022 09:27:10</t>
  </si>
  <si>
    <t>KURŞUNLU KAYALI TR-1 45-81-M00185_45-81-M00185_2368331</t>
  </si>
  <si>
    <t>04.06.2022 17:34:41</t>
  </si>
  <si>
    <t>04.06.2022 15:44:04</t>
  </si>
  <si>
    <t>04.06.2022 21:41:28</t>
  </si>
  <si>
    <t>ALEMŞAHLI TR-5 ÇÖLDERE 45-79-M00457_A_56386632_56386632</t>
  </si>
  <si>
    <t>04.06.2022 06:25:06</t>
  </si>
  <si>
    <t>04.06.2022 07:46:52</t>
  </si>
  <si>
    <t>ALAŞARLI H.ALİ ÇİFTÇİ GRUBU TR-4 35-15-L00222_C_56368280_56368280</t>
  </si>
  <si>
    <t>04.06.2022 18:48:18</t>
  </si>
  <si>
    <t>04.06.2022 22:26:30</t>
  </si>
  <si>
    <t>HALİLLER KÖK 35-31-L00228_SIRIMLI L011_72238546</t>
  </si>
  <si>
    <t>04.06.2022 19:34:57</t>
  </si>
  <si>
    <t>04.06.2022 20:45:51</t>
  </si>
  <si>
    <t>FIRINLI TR-9 35-20-L00366_955209647_955209647</t>
  </si>
  <si>
    <t>04.06.2022 13:25:25</t>
  </si>
  <si>
    <t>04.06.2022 14:28:10</t>
  </si>
  <si>
    <t>ÜRKMEZ M-7 35-25-M00144_956638776_956638776</t>
  </si>
  <si>
    <t>04.06.2022 09:51:15</t>
  </si>
  <si>
    <t>04.06.2022 11:10:23</t>
  </si>
  <si>
    <t>SULUDERE KÖK 35-31-L00057_KELETEPE L01_72236997</t>
  </si>
  <si>
    <t>04.06.2022 19:11:43</t>
  </si>
  <si>
    <t>04.06.2022 20:32:00</t>
  </si>
  <si>
    <t>İZSU KEMALPAŞA ÖZEL TR 35-27-M01098Ö_ M01_64667465</t>
  </si>
  <si>
    <t>04.06.2022 04:37:25</t>
  </si>
  <si>
    <t>04.06.2022 05:24:34</t>
  </si>
  <si>
    <t>TR-43 45-77-L00043_A_56395804_56395804</t>
  </si>
  <si>
    <t>04.06.2022 22:10:30</t>
  </si>
  <si>
    <t>04.06.2022 23:21:40</t>
  </si>
  <si>
    <t>ZEYTİNELİ TR-2 35-19-M00209_9590129_56390392_56390392</t>
  </si>
  <si>
    <t>04.06.2022 11:31:53</t>
  </si>
  <si>
    <t>04.06.2022 15:00:40</t>
  </si>
  <si>
    <t>_48136600_56385945_56385945</t>
  </si>
  <si>
    <t>04.06.2022 17:46:00</t>
  </si>
  <si>
    <t>04.06.2022 19:10:32</t>
  </si>
  <si>
    <t>PAZARKÖY KÖK 45-78-L00700_PAZARKÖY GRB L04_2106683</t>
  </si>
  <si>
    <t>04.06.2022 16:23:27</t>
  </si>
  <si>
    <t>04.06.2022 18:34:53</t>
  </si>
  <si>
    <t>TIRMANLAR DM 35-16-M00171_HatBaşıAyırıcı_53139827 M01_53139827</t>
  </si>
  <si>
    <t>04.06.2022 09:06:32</t>
  </si>
  <si>
    <t>04.06.2022 14:22:36</t>
  </si>
  <si>
    <t>04.06.2022 13:17:47</t>
  </si>
  <si>
    <t>04.06.2022 15:09:27</t>
  </si>
  <si>
    <t>BERGAMA TM 35-16-A00004_DAĞISTAN M13_2314069</t>
  </si>
  <si>
    <t>04.06.2022 15:59:49</t>
  </si>
  <si>
    <t>04.06.2022 21:49:03</t>
  </si>
  <si>
    <t>04.06.2022 12:03:32</t>
  </si>
  <si>
    <t>04.06.2022 13:31:44</t>
  </si>
  <si>
    <t>GÖKEYÜP TR-1 KÖK 45-78-M00798_GÖKEYÜP MERKEZ M03_2328537</t>
  </si>
  <si>
    <t>04.06.2022 10:57:46</t>
  </si>
  <si>
    <t>04.06.2022 17:12:20</t>
  </si>
  <si>
    <t>04.06.2022 09:31:19</t>
  </si>
  <si>
    <t>04.06.2022 19:24:41</t>
  </si>
  <si>
    <t>CELENGÖZ MAH. TR 45-77-L00221_B_56387439_56387439</t>
  </si>
  <si>
    <t>04.06.2022 18:10:54</t>
  </si>
  <si>
    <t>04.06.2022 19:45:53</t>
  </si>
  <si>
    <t>04.06.2022 19:58:17</t>
  </si>
  <si>
    <t>04.06.2022 21:57:02</t>
  </si>
  <si>
    <t>TR-2/8 45-72-L00008_45-72-L00008_66444764</t>
  </si>
  <si>
    <t>04.06.2022 21:11:56</t>
  </si>
  <si>
    <t>04.06.2022 22:15:51</t>
  </si>
  <si>
    <t>PAYAMLI M-29 35-25-M00173_956661596_956661596</t>
  </si>
  <si>
    <t>04.06.2022 08:36:04</t>
  </si>
  <si>
    <t>04.06.2022 10:12:07</t>
  </si>
  <si>
    <t>TR-71 45-78-L00071_953257578_953257578</t>
  </si>
  <si>
    <t>04.06.2022 21:21:37</t>
  </si>
  <si>
    <t>04.06.2022 22:17:45</t>
  </si>
  <si>
    <t>M-1028 35-04-M01028_35-04-M01028_2358920</t>
  </si>
  <si>
    <t>04.06.2022 18:34:03</t>
  </si>
  <si>
    <t>04.06.2022 19:13:42</t>
  </si>
  <si>
    <t>L-393 YENİ OKUL 35-18-L00393_950448133_950448133</t>
  </si>
  <si>
    <t>04.06.2022 09:44:43</t>
  </si>
  <si>
    <t>04.06.2022 12:01:37</t>
  </si>
  <si>
    <t>ÖREN TR-1 45-74-M00107_945577973_945577973</t>
  </si>
  <si>
    <t>04.06.2022 21:54:04</t>
  </si>
  <si>
    <t>04.06.2022 22:36:39</t>
  </si>
  <si>
    <t>04.06.2022 04:13:03</t>
  </si>
  <si>
    <t>04.06.2022 04:50:30</t>
  </si>
  <si>
    <t>L-277 35-18-L00277_950450371_950450371</t>
  </si>
  <si>
    <t>04.06.2022 11:30:02</t>
  </si>
  <si>
    <t>04.06.2022 13:12:13</t>
  </si>
  <si>
    <t>04.06.2022 17:31:50</t>
  </si>
  <si>
    <t>KEMALİYE DM (TR-1) 45-73-M00150_HatBaşıAyırıcı_53136127 M02_53136127</t>
  </si>
  <si>
    <t>04.06.2022 09:01:36</t>
  </si>
  <si>
    <t>04.06.2022 17:45:14</t>
  </si>
  <si>
    <t>KAYALIOĞLU TR-7 45-72-L00072_E_56394284_56394284</t>
  </si>
  <si>
    <t>04.06.2022 14:49:19</t>
  </si>
  <si>
    <t>04.06.2022 16:16:02</t>
  </si>
  <si>
    <t>K-4243 35-07-K04243_C_56381438_56381438</t>
  </si>
  <si>
    <t>04.06.2022 10:20:38</t>
  </si>
  <si>
    <t>04.06.2022 11:50:30</t>
  </si>
  <si>
    <t>BELENYAKA TR-3 45-73-M00699_B_56400952_56400952</t>
  </si>
  <si>
    <t>04.06.2022 00:22:37</t>
  </si>
  <si>
    <t>04.06.2022 04:32:22</t>
  </si>
  <si>
    <t>SULUDERE TR-12 35-31-L00391_47983213_56399864_56399864</t>
  </si>
  <si>
    <t>04.06.2022 05:37:40</t>
  </si>
  <si>
    <t>04.06.2022 06:39:39</t>
  </si>
  <si>
    <t>HALIKÖY OVACIK MAH. TR-4 35-32-L00125_A_56368041_56368041</t>
  </si>
  <si>
    <t>04.06.2022 06:45:41</t>
  </si>
  <si>
    <t>04.06.2022 09:44:33</t>
  </si>
  <si>
    <t>TR-78 TARIMSAL SULAMA 45-80-M01078_45-80-M01078_2375690</t>
  </si>
  <si>
    <t>04.06.2022 18:52:36</t>
  </si>
  <si>
    <t>04.06.2022 19:52:22</t>
  </si>
  <si>
    <t>L-29 35-14-L00029_956653553_956653553</t>
  </si>
  <si>
    <t>04.06.2022 09:49:11</t>
  </si>
  <si>
    <t>04.06.2022 14:48:54</t>
  </si>
  <si>
    <t>YILDIZ TR-1 PEHLİVANLAR 45-81-M00039_A_56402589_56402589</t>
  </si>
  <si>
    <t>04.06.2022 07:31:17</t>
  </si>
  <si>
    <t>04.06.2022 09:36:09</t>
  </si>
  <si>
    <t>ÇANDARLI TR-17 35-30-M00017_E_56364034_56364034</t>
  </si>
  <si>
    <t>04.06.2022 10:11:41</t>
  </si>
  <si>
    <t>04.06.2022 15:45:08</t>
  </si>
  <si>
    <t>KELLETEPE KÖK 35-31-L00035_ŞEMSİLER TR-1 L04_72230944</t>
  </si>
  <si>
    <t>04.06.2022 13:44:27</t>
  </si>
  <si>
    <t>04.06.2022 14:33:00</t>
  </si>
  <si>
    <t>YENİ ŞAKRAN TR-4 35-17-M00204_950308705_950308705</t>
  </si>
  <si>
    <t>04.06.2022 12:15:43</t>
  </si>
  <si>
    <t>04.06.2022 13:23:04</t>
  </si>
  <si>
    <t>ALÇUK TM 35-17-A00001_HatBaşıAyırıcı_53133535 M30_53133535</t>
  </si>
  <si>
    <t>04.06.2022 09:23:23</t>
  </si>
  <si>
    <t>04.06.2022 10:53:46</t>
  </si>
  <si>
    <t>HALİTPAŞA DM 45-80-M00060_HALİTPAŞA TARIMSAL SULAMA-1 M06_72188715</t>
  </si>
  <si>
    <t>04.06.2022 09:15:56</t>
  </si>
  <si>
    <t>04.06.2022 09:52:22</t>
  </si>
  <si>
    <t>TİRE İM-DM-1 35-29-A00001_HatBaşıAyırıcı_53138710 L11_53138710</t>
  </si>
  <si>
    <t>04.06.2022 18:43:16</t>
  </si>
  <si>
    <t>04.06.2022 20:07:13</t>
  </si>
  <si>
    <t>GÜLTEPE TR-1 35-16-M00090_953326827_953326827</t>
  </si>
  <si>
    <t>04.06.2022 08:02:35</t>
  </si>
  <si>
    <t>04.06.2022 15:23:24</t>
  </si>
  <si>
    <t>DM-21/08 45-71-M00459_DM-12/05 M01_72250160</t>
  </si>
  <si>
    <t>04.06.2022 09:06:18</t>
  </si>
  <si>
    <t>04.06.2022 17:28:42</t>
  </si>
  <si>
    <t>MURSALLI TR-1 35-15-L00744_C_56369682_56369682</t>
  </si>
  <si>
    <t>04.06.2022 08:40:17</t>
  </si>
  <si>
    <t>04.06.2022 15:58:35</t>
  </si>
  <si>
    <t>MUSTAFA HEZER SULAMA GRUBU 35-29-M00339_A_56355935_56355935</t>
  </si>
  <si>
    <t>04.06.2022 20:57:31</t>
  </si>
  <si>
    <t>04.06.2022 22:02:28</t>
  </si>
  <si>
    <t>04.06.2022 17:14:59</t>
  </si>
  <si>
    <t>04.06.2022 19:46:30</t>
  </si>
  <si>
    <t>K-1478 35-03-K01478_A_56373203_56373203</t>
  </si>
  <si>
    <t>04.06.2022 20:15:47</t>
  </si>
  <si>
    <t>04.06.2022 21:41:32</t>
  </si>
  <si>
    <t>04.06.2022 07:03:58</t>
  </si>
  <si>
    <t>04.06.2022 11:30:13</t>
  </si>
  <si>
    <t>DAĞARLAR TR-2 45-73-M00600_A_56386394_56386394</t>
  </si>
  <si>
    <t>04.06.2022 20:19:05</t>
  </si>
  <si>
    <t>04.06.2022 23:48:13</t>
  </si>
  <si>
    <t>AYRANCILAR DM-2 35-26-M00825_DM-2/20 M05_2335360</t>
  </si>
  <si>
    <t>04.06.2022 15:56:42</t>
  </si>
  <si>
    <t>04.06.2022 16:31:00</t>
  </si>
  <si>
    <t>POYRACIK TR-5 35-24-L00028_35-24-L00028_2377047</t>
  </si>
  <si>
    <t>04.06.2022 09:39:09</t>
  </si>
  <si>
    <t>04.06.2022 15:06:06</t>
  </si>
  <si>
    <t>MEHMET TÜRK TR 35-27-M00510_95000044491_95000044491</t>
  </si>
  <si>
    <t>04.06.2022 13:08:05</t>
  </si>
  <si>
    <t>04.06.2022 15:21:35</t>
  </si>
  <si>
    <t>KARŞIYAKA GIS TM 35-04-A00002_Karşıyaka-17 K31_2309960</t>
  </si>
  <si>
    <t>04.06.2022 09:02:17</t>
  </si>
  <si>
    <t>04.06.2022 18:57:15</t>
  </si>
  <si>
    <t>04.06.2022 19:18:33</t>
  </si>
  <si>
    <t>04.06.2022 23:57:50</t>
  </si>
  <si>
    <t>KAYALIOĞLU TR-8 45-72-L00073_C_56390793_56390793</t>
  </si>
  <si>
    <t>04.06.2022 09:35:05</t>
  </si>
  <si>
    <t>04.06.2022 10:02:30</t>
  </si>
  <si>
    <t>BALIKLIOVA TR-1 35-19-L00271_A_81735435_81735435</t>
  </si>
  <si>
    <t>04.06.2022 18:38:28</t>
  </si>
  <si>
    <t>04.06.2022 21:23:58</t>
  </si>
  <si>
    <t>L-121 35-18-L00121_95000598986_95000598986</t>
  </si>
  <si>
    <t>04.06.2022 13:41:32</t>
  </si>
  <si>
    <t>04.06.2022 17:21:39</t>
  </si>
  <si>
    <t>04.06.2022 13:01:25</t>
  </si>
  <si>
    <t>04.06.2022 13:15:56</t>
  </si>
  <si>
    <t>K-3181 35-01-K03181_911552273_911552273</t>
  </si>
  <si>
    <t>04.06.2022 13:59:25</t>
  </si>
  <si>
    <t>04.06.2022 17:37:26</t>
  </si>
  <si>
    <t>TR-65 KANLICAKONAĞI MEVKİİ 35-15-L00065_950403841_950403841</t>
  </si>
  <si>
    <t>04.06.2022 10:34:46</t>
  </si>
  <si>
    <t>04.06.2022 11:47:30</t>
  </si>
  <si>
    <t>KIZILÇUKUR TR-3 45-79-M00473_C_56386271_56386271</t>
  </si>
  <si>
    <t>04.06.2022 08:02:47</t>
  </si>
  <si>
    <t>04.06.2022 14:54:31</t>
  </si>
  <si>
    <t>K-2876 35-02-K02876_D D2B_5817264</t>
  </si>
  <si>
    <t>04.06.2022 18:49:13</t>
  </si>
  <si>
    <t>04.06.2022 22:54:31</t>
  </si>
  <si>
    <t>_912795480_912795480</t>
  </si>
  <si>
    <t>04.06.2022 17:22:14</t>
  </si>
  <si>
    <t>BİRGİ TR-2 (TR-282) 35-19-M00282_35-19-M00282_49092415</t>
  </si>
  <si>
    <t>04.06.2022 09:17:29</t>
  </si>
  <si>
    <t>04.06.2022 17:09:48</t>
  </si>
  <si>
    <t>TR-67 45-78-M00067_49415190 tr67/d3_49409395</t>
  </si>
  <si>
    <t>04.06.2022 07:55:29</t>
  </si>
  <si>
    <t>04.06.2022 17:34:02</t>
  </si>
  <si>
    <t>TR-113 45-78-L00113_C_56388402_56388402</t>
  </si>
  <si>
    <t>04.06.2022 20:06:55</t>
  </si>
  <si>
    <t>04.06.2022 20:55:30</t>
  </si>
  <si>
    <t>04.06.2022 17:23:29</t>
  </si>
  <si>
    <t>04.06.2022 18:39:17</t>
  </si>
  <si>
    <t>DM-19/02A 45-71-M02184_DM-20/20 M03_65995483</t>
  </si>
  <si>
    <t>04.06.2022 08:46:58</t>
  </si>
  <si>
    <t>04.06.2022 09:38:29</t>
  </si>
  <si>
    <t>PANCAR KÖK 35-26-M00891_PANCAR ŞEHİR M01_2302861</t>
  </si>
  <si>
    <t>04.06.2022 15:59:38</t>
  </si>
  <si>
    <t>04.06.2022 16:56:00</t>
  </si>
  <si>
    <t>ASARLIK TR-14 KÖK 35-28-M00168_DAĞITIM TRAFO ASARLIK TR-14 KÖK M07_66531870</t>
  </si>
  <si>
    <t>04.06.2022 09:42:40</t>
  </si>
  <si>
    <t>04.06.2022 10:54:03</t>
  </si>
  <si>
    <t>HACITUFAN KÖYÜ TR 45-77-L00162_B_56357046_56357046</t>
  </si>
  <si>
    <t>04.06.2022 18:07:03</t>
  </si>
  <si>
    <t>04.06.2022 21:40:51</t>
  </si>
  <si>
    <t>M-287 35-02-M00287_99921986_99921986</t>
  </si>
  <si>
    <t>04.06.2022 10:29:10</t>
  </si>
  <si>
    <t>04.06.2022 11:52:16</t>
  </si>
  <si>
    <t>TR-11 45-78-L00828_953271111_953271111</t>
  </si>
  <si>
    <t>04.06.2022 11:12:44</t>
  </si>
  <si>
    <t>04.06.2022 17:54:43</t>
  </si>
  <si>
    <t>DM-1/52 45-71-M00325_953239549_953239549</t>
  </si>
  <si>
    <t>04.06.2022 11:25:45</t>
  </si>
  <si>
    <t>04.06.2022 13:18:17</t>
  </si>
  <si>
    <t>M-2144 35-07-M02144_35-07-M02144_61057750</t>
  </si>
  <si>
    <t>04.06.2022 17:59:19</t>
  </si>
  <si>
    <t>KINIK ORGANİZE DM 35-24-M00208_SOMA KÖYLER M15_83158735</t>
  </si>
  <si>
    <t>04.06.2022 15:01:41</t>
  </si>
  <si>
    <t>04.06.2022 18:34:07</t>
  </si>
  <si>
    <t>TR-1 45-78-L00001_49382058_60985004_60985004</t>
  </si>
  <si>
    <t>04.06.2022 09:11:37</t>
  </si>
  <si>
    <t>04.06.2022 18:11:06</t>
  </si>
  <si>
    <t>SUBAŞI İM 35-26-A00002_NAİME L03_2035579</t>
  </si>
  <si>
    <t>04.06.2022 21:06:43</t>
  </si>
  <si>
    <t>04.06.2022 21:21:54</t>
  </si>
  <si>
    <t>ARMUTLU TR-15 35-27-M00580_941934880_941934880</t>
  </si>
  <si>
    <t>04.06.2022 08:31:08</t>
  </si>
  <si>
    <t>04.06.2022 12:10:39</t>
  </si>
  <si>
    <t>KÖSEDERE TR-1 35-21-L00124_953359408_953359408</t>
  </si>
  <si>
    <t>04.06.2022 21:14:56</t>
  </si>
  <si>
    <t>04.06.2022 23:00:33</t>
  </si>
  <si>
    <t>K-692 35-04-K00692_98964077_98964077</t>
  </si>
  <si>
    <t>04.06.2022 17:26:30</t>
  </si>
  <si>
    <t>04.06.2022 21:25:32</t>
  </si>
  <si>
    <t>L-231 35-18-L00231_950440544_950440544</t>
  </si>
  <si>
    <t>04.06.2022 13:58:58</t>
  </si>
  <si>
    <t>04.06.2022 19:07:17</t>
  </si>
  <si>
    <t>TR-38 (M-1083) 35-22-M00038_DIREK TIPI TRAFO HUCRESI H01_2099574</t>
  </si>
  <si>
    <t>04.06.2022 02:23:43</t>
  </si>
  <si>
    <t>04.06.2022 03:53:02</t>
  </si>
  <si>
    <t>K-3851 35-04-K03851_TRAFO K02_2065058</t>
  </si>
  <si>
    <t>04.06.2022 18:35:41</t>
  </si>
  <si>
    <t>K-627 35-04-K00627_912493281_912493281</t>
  </si>
  <si>
    <t>04.06.2022 23:44:50</t>
  </si>
  <si>
    <t>05.06.2022 00:15:15</t>
  </si>
  <si>
    <t>GÖLCÜK TR-25 35-15-L00320_48779163_56369637_56369637</t>
  </si>
  <si>
    <t>04.06.2022 18:43:27</t>
  </si>
  <si>
    <t>05.06.2022 00:26:11</t>
  </si>
  <si>
    <t>SART TR-11 45-78-M00177_49316227_56391926_56391926</t>
  </si>
  <si>
    <t>04.06.2022 21:48:56</t>
  </si>
  <si>
    <t>04.06.2022 23:41:53</t>
  </si>
  <si>
    <t>YENİŞEHİR TR-3 35-31-L00113_DIREK TIPI TRAFO HUCRESI H01_2050074</t>
  </si>
  <si>
    <t>04.06.2022 08:50:28</t>
  </si>
  <si>
    <t>04.06.2022 14:27:23</t>
  </si>
  <si>
    <t>M-2761 35-02-M02761_35-02-M02761_79914432</t>
  </si>
  <si>
    <t>04.06.2022 18:20:48</t>
  </si>
  <si>
    <t>04.06.2022 21:53:20</t>
  </si>
  <si>
    <t>KAVAKLIDERE TR-9 45-73-M00143_KAVAKLIDERE TR-7 M03_2317688</t>
  </si>
  <si>
    <t>04.06.2022 15:44:37</t>
  </si>
  <si>
    <t>04.06.2022 17:58:23</t>
  </si>
  <si>
    <t>04.06.2022 21:53:56</t>
  </si>
  <si>
    <t>05.06.2022 03:52:07</t>
  </si>
  <si>
    <t>04.06.2022 06:08:05</t>
  </si>
  <si>
    <t>04.06.2022 11:59:33</t>
  </si>
  <si>
    <t>TR-309 35-19-L00360__77737683_77737683</t>
  </si>
  <si>
    <t>04.06.2022 19:26:58</t>
  </si>
  <si>
    <t>05.06.2022 00:01:00</t>
  </si>
  <si>
    <t>TR-146 35-16-L00146_953335613_953335613</t>
  </si>
  <si>
    <t>04.06.2022 09:38:54</t>
  </si>
  <si>
    <t>04.06.2022 12:43:46</t>
  </si>
  <si>
    <t>KÖSEDERE TR-2 35-21-L00125_953359267_953359267</t>
  </si>
  <si>
    <t>04.06.2022 13:22:35</t>
  </si>
  <si>
    <t>04.06.2022 15:58:06</t>
  </si>
  <si>
    <t>MURADİYE DM-5/05 45-71-M00235_DM-5/6 M06_2320754</t>
  </si>
  <si>
    <t>04.06.2022 20:33:12</t>
  </si>
  <si>
    <t>04.06.2022 23:42:40</t>
  </si>
  <si>
    <t>04.06.2022 16:03:32</t>
  </si>
  <si>
    <t>04.06.2022 20:49:31</t>
  </si>
  <si>
    <t>L-272 35-18-L00272_35-18-L00272_72083264</t>
  </si>
  <si>
    <t>04.06.2022 15:30:41</t>
  </si>
  <si>
    <t>04.06.2022 18:10:42</t>
  </si>
  <si>
    <t>CABBAR FAKILI TR-3 45-73-M00631_C_65510716_65510716</t>
  </si>
  <si>
    <t>04.06.2022 07:37:29</t>
  </si>
  <si>
    <t>04.06.2022 09:58:45</t>
  </si>
  <si>
    <t>BANKSİS TR-2 35-14-M00362_956648558_956648558</t>
  </si>
  <si>
    <t>04.06.2022 11:27:57</t>
  </si>
  <si>
    <t>04.06.2022 15:53:42</t>
  </si>
  <si>
    <t>M.TANER ÖZER SULAMA GRUBU 35-29-M00346_950346192_950346192</t>
  </si>
  <si>
    <t>04.06.2022 11:18:59</t>
  </si>
  <si>
    <t>04.06.2022 16:51:09</t>
  </si>
  <si>
    <t>GÜNEYDAMLARI TR-3 45-79-M00119_C_56381936_56381936</t>
  </si>
  <si>
    <t>04.06.2022 11:45:47</t>
  </si>
  <si>
    <t>04.06.2022 19:33:52</t>
  </si>
  <si>
    <t>PAZARKÖY KÖK 45-78-L00700_PAZARKÖY TR-1 TR-2 L02_2106229</t>
  </si>
  <si>
    <t>04.06.2022 18:29:21</t>
  </si>
  <si>
    <t>04.06.2022 20:43:03</t>
  </si>
  <si>
    <t>YAYAKENT TR-1 35-24-M00001_DIREK TIPI TRAFO HUCRESI H01_2042226</t>
  </si>
  <si>
    <t>04.06.2022 06:58:03</t>
  </si>
  <si>
    <t>04.06.2022 08:34:40</t>
  </si>
  <si>
    <t>TR-13 35-31-L00013_956593700_956593700</t>
  </si>
  <si>
    <t>04.06.2022 21:07:51</t>
  </si>
  <si>
    <t>05.06.2022 00:49:35</t>
  </si>
  <si>
    <t>ÇÜRÜKBAĞ TR-1 35-16-M00082_47453586_56394957_56394957</t>
  </si>
  <si>
    <t>04.06.2022 15:11:11</t>
  </si>
  <si>
    <t>04.06.2022 17:18:56</t>
  </si>
  <si>
    <t>TR-63/1 35-26-M00119_956631731_956631731</t>
  </si>
  <si>
    <t>04.06.2022 10:53:13</t>
  </si>
  <si>
    <t>04.06.2022 13:54:53</t>
  </si>
  <si>
    <t>04.06.2022 20:00:38</t>
  </si>
  <si>
    <t>04.06.2022 21:19:53</t>
  </si>
  <si>
    <t>SEKİ KÖY TR-4 35-15-L00134_B_56399084_56399084</t>
  </si>
  <si>
    <t>04.06.2022 06:54:23</t>
  </si>
  <si>
    <t>04.06.2022 11:11:39</t>
  </si>
  <si>
    <t>DM-1/TR-17 SEFERİHİSAR 35-14-M00329_956642812_956642812</t>
  </si>
  <si>
    <t>04.06.2022 09:43:37</t>
  </si>
  <si>
    <t>04.06.2022 10:50:18</t>
  </si>
  <si>
    <t>04.06.2022 10:04:03</t>
  </si>
  <si>
    <t>04.06.2022 17:42:57</t>
  </si>
  <si>
    <t>04.06.2022 06:05:53</t>
  </si>
  <si>
    <t>04.06.2022 07:19:37</t>
  </si>
  <si>
    <t>04.06.2022 17:49:34</t>
  </si>
  <si>
    <t>04.06.2022 18:23:17</t>
  </si>
  <si>
    <t>MENDERES DM-2/TR-1 35-22-M00300_DM-1/TR-1 M04_2328339</t>
  </si>
  <si>
    <t>04.06.2022 03:15:33</t>
  </si>
  <si>
    <t>04.06.2022 04:07:14</t>
  </si>
  <si>
    <t>MAHMUTLAR KÖK 45-74-M00354_HatBaşıAyırıcı_62828144 M010_62828144</t>
  </si>
  <si>
    <t>04.06.2022 09:29:37</t>
  </si>
  <si>
    <t>04.06.2022 10:06:39</t>
  </si>
  <si>
    <t>SÜTÇÜLER TR-1 35-27-M00408_A_56356193_56356193</t>
  </si>
  <si>
    <t>04.06.2022 21:52:11</t>
  </si>
  <si>
    <t>04.06.2022 23:10:46</t>
  </si>
  <si>
    <t>04.06.2022 19:01:48</t>
  </si>
  <si>
    <t>04.06.2022 19:14:54</t>
  </si>
  <si>
    <t>BAŞOVA DEREBEBEKLER TR-3 35-15-L00488_C_56367921_56367921</t>
  </si>
  <si>
    <t>04.06.2022 09:02:15</t>
  </si>
  <si>
    <t>04.06.2022 15:20:05</t>
  </si>
  <si>
    <t>KAVAKLIDERE TR-13 45-73-M01030_A_56400341_56400341</t>
  </si>
  <si>
    <t>04.06.2022 05:54:50</t>
  </si>
  <si>
    <t>04.06.2022 07:11:05</t>
  </si>
  <si>
    <t>04.06.2022 11:33:41</t>
  </si>
  <si>
    <t>04.06.2022 13:02:56</t>
  </si>
  <si>
    <t>04.06.2022 20:23:55</t>
  </si>
  <si>
    <t>04.06.2022 21:51:16</t>
  </si>
  <si>
    <t>TR-97 ERENLER 35-26-M00097_5681270_60982688_60982688</t>
  </si>
  <si>
    <t>04.06.2022 13:11:50</t>
  </si>
  <si>
    <t>04.06.2022 14:40:42</t>
  </si>
  <si>
    <t>DM-13/04(CEMİYET KARŞISI) 45-71-M00057_953215315_953215315</t>
  </si>
  <si>
    <t>04.06.2022 18:17:27</t>
  </si>
  <si>
    <t>04.06.2022 19:55:43</t>
  </si>
  <si>
    <t>CEVİZALAN TR-2 35-15-L01027_B_56361666_56361666</t>
  </si>
  <si>
    <t>04.06.2022 09:03:39</t>
  </si>
  <si>
    <t>04.06.2022 12:53:56</t>
  </si>
  <si>
    <t>AYRANCILAR DM-2 35-26-M00825_PANCAR OSB DM-1 M01_2076745</t>
  </si>
  <si>
    <t>04.06.2022 10:09:00</t>
  </si>
  <si>
    <t>04.06.2022 12:36:45</t>
  </si>
  <si>
    <t>CABBAR DM 45-73-M00100_KULA ÇIKIŞI M08_2058237</t>
  </si>
  <si>
    <t>04.06.2022 18:41:14</t>
  </si>
  <si>
    <t>04.06.2022 18:48:07</t>
  </si>
  <si>
    <t>TR-111 45-78-L00111__56388080_56388080</t>
  </si>
  <si>
    <t>04.06.2022 21:22:15</t>
  </si>
  <si>
    <t>04.06.2022 21:53:37</t>
  </si>
  <si>
    <t>TR-20 35-28-M00531_955038473_955038473</t>
  </si>
  <si>
    <t>04.06.2022 11:59:53</t>
  </si>
  <si>
    <t>04.06.2022 13:46:51</t>
  </si>
  <si>
    <t>GEDİK TR-4 35-31-L00134_956591365_956591365</t>
  </si>
  <si>
    <t>04.06.2022 00:47:51</t>
  </si>
  <si>
    <t>04.06.2022 07:34:08</t>
  </si>
  <si>
    <t>04.06.2022 07:53:24</t>
  </si>
  <si>
    <t>04.06.2022 09:34:43</t>
  </si>
  <si>
    <t>KERPİÇLİK TR-1 45-74-M00103_945577247_945577247</t>
  </si>
  <si>
    <t>04.06.2022 18:34:30</t>
  </si>
  <si>
    <t>04.06.2022 19:23:50</t>
  </si>
  <si>
    <t>BAHÇELİ TR-3 45-73-M00602_45-73-M00602_2355972</t>
  </si>
  <si>
    <t>04.06.2022 19:57:55</t>
  </si>
  <si>
    <t>04.06.2022 21:33:54</t>
  </si>
  <si>
    <t>DEVELİ TR-5 35-22-M00287_B_56354918_56354918</t>
  </si>
  <si>
    <t>04.06.2022 07:02:32</t>
  </si>
  <si>
    <t>04.06.2022 09:08:00</t>
  </si>
  <si>
    <t>04.06.2022 06:20:26</t>
  </si>
  <si>
    <t>04.06.2022 06:51:13</t>
  </si>
  <si>
    <t>ALAŞEHİR TR-23 45-73-M00023_945683745_945683745</t>
  </si>
  <si>
    <t>04.06.2022 19:22:36</t>
  </si>
  <si>
    <t>04.06.2022 22:56:58</t>
  </si>
  <si>
    <t>K-4537 35-07-K04537_F k4537f2_5827084</t>
  </si>
  <si>
    <t>04.06.2022 11:20:17</t>
  </si>
  <si>
    <t>04.06.2022 15:58:47</t>
  </si>
  <si>
    <t>DOĞANCI TR-7 35-31-L00332_47904882_56386616_56386616</t>
  </si>
  <si>
    <t>04.06.2022 04:17:31</t>
  </si>
  <si>
    <t>04.06.2022 12:15:20</t>
  </si>
  <si>
    <t>SALİHLERALTI BENZİNLİK TR 35-30-L00143_C_56400680_56400680</t>
  </si>
  <si>
    <t>04.06.2022 17:59:23</t>
  </si>
  <si>
    <t>04.06.2022 19:46:43</t>
  </si>
  <si>
    <t>SARIGÖL TR-29 45-79-M00029_945561424_945561424</t>
  </si>
  <si>
    <t>04.06.2022 10:03:08</t>
  </si>
  <si>
    <t>04.06.2022 12:34:10</t>
  </si>
  <si>
    <t>AFŞAR TR-4 45-79-M00335_A_56384559_56384559</t>
  </si>
  <si>
    <t>04.06.2022 21:39:52</t>
  </si>
  <si>
    <t>05.06.2022 00:49:52</t>
  </si>
  <si>
    <t>DM-5/1 45-71-M02283_DM-5 M01_73447736</t>
  </si>
  <si>
    <t>04.06.2022 09:01:49</t>
  </si>
  <si>
    <t>04.06.2022 11:15:04</t>
  </si>
  <si>
    <t>TR-4 35-16-L00004_DIREK TIPI TRAFO HUCRESI H01_2037371</t>
  </si>
  <si>
    <t>04.06.2022 09:12:36</t>
  </si>
  <si>
    <t>04.06.2022 11:51:55</t>
  </si>
  <si>
    <t>TR-1 35-27-M00001_DAĞITIM TRAFO M014_83484999</t>
  </si>
  <si>
    <t>04.06.2022 09:55:54</t>
  </si>
  <si>
    <t>04.06.2022 18:15:57</t>
  </si>
  <si>
    <t>ALTINTEPE TR-41 35-22-M00856_C_79413258_79413258</t>
  </si>
  <si>
    <t>04.06.2022 12:08:31</t>
  </si>
  <si>
    <t>04.06.2022 13:02:05</t>
  </si>
  <si>
    <t>04.06.2022 12:57:58</t>
  </si>
  <si>
    <t>04.06.2022 13:39:44</t>
  </si>
  <si>
    <t>ZEYTİNALANI  TR-117 35-19-L00117_B_56377333_56377333</t>
  </si>
  <si>
    <t>04.06.2022 13:46:52</t>
  </si>
  <si>
    <t>04.06.2022 14:22:34</t>
  </si>
  <si>
    <t>DOĞANCI TR-6 35-31-L00331_47904064_56391348_56391348</t>
  </si>
  <si>
    <t>04.06.2022 16:30:04</t>
  </si>
  <si>
    <t>04.06.2022 19:35:28</t>
  </si>
  <si>
    <t>MURADİYE TR-3 KÖPRÜYANI 45-71-M00254_957823727_957823727</t>
  </si>
  <si>
    <t>04.06.2022 14:10:00</t>
  </si>
  <si>
    <t>04.06.2022 19:36:21</t>
  </si>
  <si>
    <t>ŞEMSİLER TR-1 35-31-L00098_47983094_56395270_56395270</t>
  </si>
  <si>
    <t>04.06.2022 16:03:56</t>
  </si>
  <si>
    <t>04.06.2022 20:06:50</t>
  </si>
  <si>
    <t>ULUDERBENT TR-6 45-73-M00537_945651732_945651732</t>
  </si>
  <si>
    <t>04.06.2022 12:16:51</t>
  </si>
  <si>
    <t>04.06.2022 13:12:07</t>
  </si>
  <si>
    <t>M-1189 35-03-M01189_35-03-M01189_2369645</t>
  </si>
  <si>
    <t>04.06.2022 11:04:00</t>
  </si>
  <si>
    <t>04.06.2022 14:05:33</t>
  </si>
  <si>
    <t>TR-7 35-27-M00007_A A1B_5824462</t>
  </si>
  <si>
    <t>04.06.2022 18:30:32</t>
  </si>
  <si>
    <t>04.06.2022 20:43:13</t>
  </si>
  <si>
    <t>SARAÇLAR TR-2 45-77-L00106_A_56393400_56393400</t>
  </si>
  <si>
    <t>04.06.2022 19:02:02</t>
  </si>
  <si>
    <t>04.06.2022 21:51:35</t>
  </si>
  <si>
    <t>M-1570 35-02-M01570_99933547_99933547</t>
  </si>
  <si>
    <t>04.06.2022 16:16:15</t>
  </si>
  <si>
    <t>04.06.2022 19:49:56</t>
  </si>
  <si>
    <t>04.06.2022 19:35:39</t>
  </si>
  <si>
    <t>04.06.2022 22:55:20</t>
  </si>
  <si>
    <t>SARIPINAR TR-3 45-73-M00570_A_56403674_56403674</t>
  </si>
  <si>
    <t>04.06.2022 07:50:09</t>
  </si>
  <si>
    <t>04.06.2022 11:37:32</t>
  </si>
  <si>
    <t>04.06.2022 10:14:06</t>
  </si>
  <si>
    <t>04.06.2022 11:25:33</t>
  </si>
  <si>
    <t>DM-2/10 35-26-M00828_965944390_965944390</t>
  </si>
  <si>
    <t>04.06.2022 15:48:18</t>
  </si>
  <si>
    <t>04.06.2022 17:53:35</t>
  </si>
  <si>
    <t>DM-18/07 45-71-M02377_TURGUTALP M03_83785548</t>
  </si>
  <si>
    <t>04.06.2022 20:41:43</t>
  </si>
  <si>
    <t>04.06.2022 21:42:00</t>
  </si>
  <si>
    <t>TR-5 35-27-M00005_DAĞITIM TRAFO-1 TR-5 M05_72208094</t>
  </si>
  <si>
    <t>04.06.2022 09:55:03</t>
  </si>
  <si>
    <t>04.06.2022 18:09:52</t>
  </si>
  <si>
    <t>SELENDİ TR-20/A 45-81-M00255_945633514_945633514</t>
  </si>
  <si>
    <t>04.06.2022 19:03:38</t>
  </si>
  <si>
    <t>05.06.2022 01:22:48</t>
  </si>
  <si>
    <t>KAYNARPINAR TR-1 35-21-L00116_953360375_953360375</t>
  </si>
  <si>
    <t>04.06.2022 13:00:49</t>
  </si>
  <si>
    <t>04.06.2022 14:45:53</t>
  </si>
  <si>
    <t>04.06.2022 14:47:21</t>
  </si>
  <si>
    <t>04.06.2022 17:09:13</t>
  </si>
  <si>
    <t>04.06.2022 04:39:42</t>
  </si>
  <si>
    <t>04.06.2022 05:10:37</t>
  </si>
  <si>
    <t>M-2877 35-07-M02877_M-2038 M01_72353039</t>
  </si>
  <si>
    <t>04.06.2022 22:14:04</t>
  </si>
  <si>
    <t>04.06.2022 22:53:17</t>
  </si>
  <si>
    <t>GÖRDES DM 45-75-M00050_KAŞIKÇI M11_2083719</t>
  </si>
  <si>
    <t>04.06.2022 09:00:26</t>
  </si>
  <si>
    <t>04.06.2022 15:09:09</t>
  </si>
  <si>
    <t>L-179 35-18-L00179_950442649_950442649</t>
  </si>
  <si>
    <t>04.06.2022 14:47:24</t>
  </si>
  <si>
    <t>04.06.2022 15:55:55</t>
  </si>
  <si>
    <t>KORDON TR-2 45-78-M00760_953287330_953287330</t>
  </si>
  <si>
    <t>05.06.2022 12:20:56</t>
  </si>
  <si>
    <t>05.06.2022 12:57:57</t>
  </si>
  <si>
    <t>AYRANCILAR DM-2 35-26-M00825_ÜÇPINAR M03_2076748</t>
  </si>
  <si>
    <t>05.06.2022 14:28:40</t>
  </si>
  <si>
    <t>05.06.2022 14:30:09</t>
  </si>
  <si>
    <t>AŞAĞICUMA DM 35-16-M00103_HatBaşıAyırıcı_53139673 M01_53139673</t>
  </si>
  <si>
    <t>05.06.2022 09:17:08</t>
  </si>
  <si>
    <t>05.06.2022 17:37:39</t>
  </si>
  <si>
    <t>L-287 SCOTCH PARK 35-18-L00287_950462300_950462300</t>
  </si>
  <si>
    <t>05.06.2022 13:21:54</t>
  </si>
  <si>
    <t>05.06.2022 14:32:19</t>
  </si>
  <si>
    <t>05.06.2022 09:45:34</t>
  </si>
  <si>
    <t>05.06.2022 10:04:16</t>
  </si>
  <si>
    <t>YOLÜSTÜ İM 35-15-A00002_ERTUĞRUL KÖYÜ L15_2316543</t>
  </si>
  <si>
    <t>05.06.2022 11:10:24</t>
  </si>
  <si>
    <t>05.06.2022 17:47:15</t>
  </si>
  <si>
    <t>AHMETBEYLİ TR-3 35-22-M00241_C_56354372_56354372</t>
  </si>
  <si>
    <t>05.06.2022 19:43:45</t>
  </si>
  <si>
    <t>05.06.2022 23:14:06</t>
  </si>
  <si>
    <t>SUCAHLI TR-1 35-24-M00103_35-24-M00103_2376344</t>
  </si>
  <si>
    <t>05.06.2022 16:39:48</t>
  </si>
  <si>
    <t>05.06.2022 18:16:29</t>
  </si>
  <si>
    <t>05.06.2022 09:08:44</t>
  </si>
  <si>
    <t>05.06.2022 12:51:23</t>
  </si>
  <si>
    <t>DM-2/4 35-18-L00590_950454138_950454138</t>
  </si>
  <si>
    <t>05.06.2022 23:03:10</t>
  </si>
  <si>
    <t>06.06.2022 02:33:25</t>
  </si>
  <si>
    <t>BAĞARASI TR-10 KÖK 35-23-M00179_CEZAEVİ M03_72143181</t>
  </si>
  <si>
    <t>05.06.2022 17:25:01</t>
  </si>
  <si>
    <t>05.06.2022 18:01:19</t>
  </si>
  <si>
    <t>VENTOLA KÖK 35-26-M00678_PİZZA PİZZA M02_65914155</t>
  </si>
  <si>
    <t>05.06.2022 11:23:00</t>
  </si>
  <si>
    <t>05.06.2022 11:43:00</t>
  </si>
  <si>
    <t>CABBAR FAKILI TR-3 45-73-M00631_45-73-M00631_2352319</t>
  </si>
  <si>
    <t>05.06.2022 20:08:29</t>
  </si>
  <si>
    <t>05.06.2022 21:25:55</t>
  </si>
  <si>
    <t>UMMANDERESİ TR-1 45-75-M00075_B_56397907_56397907</t>
  </si>
  <si>
    <t>05.06.2022 11:34:05</t>
  </si>
  <si>
    <t>05.06.2022 12:56:30</t>
  </si>
  <si>
    <t>GÜZELBAHÇE İM 35-10-A00001_İSTİKLAL M07_77678696</t>
  </si>
  <si>
    <t>05.06.2022 05:52:06</t>
  </si>
  <si>
    <t>05.06.2022 06:14:10</t>
  </si>
  <si>
    <t>L-102 DÜZCE AZMAK 35-14-L00102_966158548_966158548</t>
  </si>
  <si>
    <t>05.06.2022 18:32:22</t>
  </si>
  <si>
    <t>05.06.2022 20:26:41</t>
  </si>
  <si>
    <t>MURADİYE TR-10 45-71-M02143_C_60984290_60984290</t>
  </si>
  <si>
    <t>05.06.2022 19:05:50</t>
  </si>
  <si>
    <t>05.06.2022 21:19:17</t>
  </si>
  <si>
    <t>İSMETİYE TR-7 TARIMSAL SULAMA 45-73-M00984_DIREK TIPI TRAFO HUCRESI H01_2085640</t>
  </si>
  <si>
    <t>05.06.2022 13:03:24</t>
  </si>
  <si>
    <t>05.06.2022 17:40:00</t>
  </si>
  <si>
    <t>İSMAİL UYSAL SULAMA GRUBU 35-29-L00677_A_56387267_56387267</t>
  </si>
  <si>
    <t>05.06.2022 13:40:47</t>
  </si>
  <si>
    <t>05.06.2022 17:14:59</t>
  </si>
  <si>
    <t>BALÇOVA İM 35-07-A00001_TELEFERİK K06_42778676</t>
  </si>
  <si>
    <t>05.06.2022 02:44:46</t>
  </si>
  <si>
    <t>05.06.2022 02:48:05</t>
  </si>
  <si>
    <t>K-1051 35-04-K01051_E E1B_5779691</t>
  </si>
  <si>
    <t>05.06.2022 15:00:15</t>
  </si>
  <si>
    <t>05.06.2022 16:14:59</t>
  </si>
  <si>
    <t>05.06.2022 10:37:25</t>
  </si>
  <si>
    <t>05.06.2022 11:42:25</t>
  </si>
  <si>
    <t>05.06.2022 15:46:03</t>
  </si>
  <si>
    <t>05.06.2022 15:48:00</t>
  </si>
  <si>
    <t>AŞAĞICUMA DM 35-16-M00103_HatBaşıAyırıcı_53139675 M01_53139675</t>
  </si>
  <si>
    <t>05.06.2022 09:42:47</t>
  </si>
  <si>
    <t>05.06.2022 15:25:27</t>
  </si>
  <si>
    <t>HALİLLER DAVULCULAR TR-11 35-31-L00192_47867638_56393717_56393717</t>
  </si>
  <si>
    <t>05.06.2022 09:12:57</t>
  </si>
  <si>
    <t>05.06.2022 12:56:36</t>
  </si>
  <si>
    <t>BÜYÜKBELEN KÖK 45-80-M00066_ALİBEYLİ DM M01_72191844</t>
  </si>
  <si>
    <t>05.06.2022 11:40:12</t>
  </si>
  <si>
    <t>05.06.2022 12:53:10</t>
  </si>
  <si>
    <t>TR-39 35-17-M00039_7196005_56393853_56393853</t>
  </si>
  <si>
    <t>05.06.2022 17:22:25</t>
  </si>
  <si>
    <t>05.06.2022 18:57:47</t>
  </si>
  <si>
    <t>05.06.2022 20:38:59</t>
  </si>
  <si>
    <t>05.06.2022 20:42:14</t>
  </si>
  <si>
    <t>GERÇEKLİ TR-2 35-15-L00649_B_56373068_56373068</t>
  </si>
  <si>
    <t>05.06.2022 23:03:03</t>
  </si>
  <si>
    <t>06.06.2022 01:13:14</t>
  </si>
  <si>
    <t>MAVİKENT TR-3 35-30-M00133_D_56403578_56403578</t>
  </si>
  <si>
    <t>05.06.2022 09:56:53</t>
  </si>
  <si>
    <t>05.06.2022 11:21:31</t>
  </si>
  <si>
    <t>GÜLBAHÇE TR-21 (TR-280) 35-19-L00280_956682012_956682012</t>
  </si>
  <si>
    <t>05.06.2022 10:46:26</t>
  </si>
  <si>
    <t>05.06.2022 13:05:55</t>
  </si>
  <si>
    <t>MESCİTLİ S. KASAP GRB. TR-5 35-15-L01011_A_56406828_56406828</t>
  </si>
  <si>
    <t>05.06.2022 09:29:04</t>
  </si>
  <si>
    <t>05.06.2022 15:47:33</t>
  </si>
  <si>
    <t>KARABURÇ TR-10 35-31-L00386_35-31-L00386_2356181</t>
  </si>
  <si>
    <t>05.06.2022 20:44:57</t>
  </si>
  <si>
    <t>05.06.2022 21:22:34</t>
  </si>
  <si>
    <t>K-4152 35-01-K04152_35-01-K04152_2366437</t>
  </si>
  <si>
    <t>05.06.2022 16:11:29</t>
  </si>
  <si>
    <t>K-2370 35-01-K02370_911072585_911072585</t>
  </si>
  <si>
    <t>05.06.2022 11:12:10</t>
  </si>
  <si>
    <t>05.06.2022 12:07:40</t>
  </si>
  <si>
    <t>KAVAKDERE DM 35-14-M00339_KAVAKDERE KÖY M08_65666754</t>
  </si>
  <si>
    <t>05.06.2022 08:14:27</t>
  </si>
  <si>
    <t>05.06.2022 13:33:31</t>
  </si>
  <si>
    <t>ALÇUK TM 35-17-A00001_FOÇA-2 M33_2307958</t>
  </si>
  <si>
    <t>05.06.2022 19:30:56</t>
  </si>
  <si>
    <t>05.06.2022 21:05:39</t>
  </si>
  <si>
    <t>DERBENT İM-DM 45-83-A00004_CANBAZLI KÖK M02_2097293</t>
  </si>
  <si>
    <t>05.06.2022 20:23:38</t>
  </si>
  <si>
    <t>05.06.2022 22:19:52</t>
  </si>
  <si>
    <t>TR-1/45-A 45-72-M00114_D_65509460_65509460</t>
  </si>
  <si>
    <t>05.06.2022 13:40:43</t>
  </si>
  <si>
    <t>05.06.2022 15:27:33</t>
  </si>
  <si>
    <t>05.06.2022 09:05:13</t>
  </si>
  <si>
    <t>05.06.2022 16:59:09</t>
  </si>
  <si>
    <t>K-4386 35-01-K04386_A_56364751_56364751</t>
  </si>
  <si>
    <t>05.06.2022 17:40:06</t>
  </si>
  <si>
    <t>05.06.2022 20:24:00</t>
  </si>
  <si>
    <t>TR-42 45-77-L00042_C_56403902_56403902</t>
  </si>
  <si>
    <t>05.06.2022 17:02:58</t>
  </si>
  <si>
    <t>05.06.2022 19:51:35</t>
  </si>
  <si>
    <t>05.06.2022 09:17:21</t>
  </si>
  <si>
    <t>05.06.2022 11:05:05</t>
  </si>
  <si>
    <t>SART TR-14 45-78-M00170_DIREK TIPI TRAFO HUCRESI H01_2088369</t>
  </si>
  <si>
    <t>05.06.2022 20:02:40</t>
  </si>
  <si>
    <t>05.06.2022 21:13:55</t>
  </si>
  <si>
    <t>TR-112 KAVAKDERE 35-14-M00112_D_56374668_56374668</t>
  </si>
  <si>
    <t>05.06.2022 15:26:32</t>
  </si>
  <si>
    <t>05.06.2022 18:33:43</t>
  </si>
  <si>
    <t>TR-1/6 45-83-M00006_TR-1/3 M01_83863452</t>
  </si>
  <si>
    <t>05.06.2022 10:24:37</t>
  </si>
  <si>
    <t>05.06.2022 12:19:42</t>
  </si>
  <si>
    <t>L-425 BELLONA KABİN 35-18-L00425_7842867_56368758_56368758</t>
  </si>
  <si>
    <t>05.06.2022 16:55:36</t>
  </si>
  <si>
    <t>05.06.2022 17:27:56</t>
  </si>
  <si>
    <t>TR-1/45 45-72-M00045_D_56390303_56390303</t>
  </si>
  <si>
    <t>05.06.2022 14:32:09</t>
  </si>
  <si>
    <t>05.06.2022 15:17:14</t>
  </si>
  <si>
    <t>SAİPLER TR-1 35-26-M00479_DIREK TIPI TRAFO HUCRESI H01_2039665</t>
  </si>
  <si>
    <t>05.06.2022 07:48:31</t>
  </si>
  <si>
    <t>05.06.2022 09:02:58</t>
  </si>
  <si>
    <t>KAVAKDERE DM 35-14-M00339_ M07_65666753</t>
  </si>
  <si>
    <t>05.06.2022 07:16:21</t>
  </si>
  <si>
    <t>05.06.2022 08:02:10</t>
  </si>
  <si>
    <t>YAZIBAŞI DM-5 35-26-M00550_DM-5/41 M08_2335562</t>
  </si>
  <si>
    <t>05.06.2022 11:58:00</t>
  </si>
  <si>
    <t>05.06.2022 13:08:00</t>
  </si>
  <si>
    <t>05.06.2022 04:16:43</t>
  </si>
  <si>
    <t>05.06.2022 05:10:01</t>
  </si>
  <si>
    <t>TR-127 35-16-L00127_C_56353114_56353114</t>
  </si>
  <si>
    <t>05.06.2022 10:20:58</t>
  </si>
  <si>
    <t>05.06.2022 10:59:33</t>
  </si>
  <si>
    <t>L-416 KAPALI SPOR SALONU 35-18-L00416_L-417 L03_72107110</t>
  </si>
  <si>
    <t>05.06.2022 18:43:50</t>
  </si>
  <si>
    <t>05.06.2022 23:47:25</t>
  </si>
  <si>
    <t>DM-15 45-71-M00399_DM-16 M07_73330918</t>
  </si>
  <si>
    <t>05.06.2022 09:07:51</t>
  </si>
  <si>
    <t>05.06.2022 16:01:10</t>
  </si>
  <si>
    <t>KUZUKÖY TR-1 45-74-M00204_945595292_945595292</t>
  </si>
  <si>
    <t>05.06.2022 16:20:46</t>
  </si>
  <si>
    <t>05.06.2022 17:50:35</t>
  </si>
  <si>
    <t>K-166 35-04-K00166_99790280_99790280</t>
  </si>
  <si>
    <t>05.06.2022 13:31:15</t>
  </si>
  <si>
    <t>05.06.2022 14:03:36</t>
  </si>
  <si>
    <t>KARAALİ DM 45-71-M02127_BAĞYOLU ÇIKIŞ M02_54851026</t>
  </si>
  <si>
    <t>05.06.2022 18:01:53</t>
  </si>
  <si>
    <t>05.06.2022 18:06:53</t>
  </si>
  <si>
    <t>ÖZBEY İM 35-26-A00005_HatBaşıAyırıcı_53132914 L02_53132914</t>
  </si>
  <si>
    <t>05.06.2022 11:23:59</t>
  </si>
  <si>
    <t>05.06.2022 12:44:10</t>
  </si>
  <si>
    <t>05.06.2022 09:49:22</t>
  </si>
  <si>
    <t>05.06.2022 10:10:32</t>
  </si>
  <si>
    <t>05.06.2022 18:44:31</t>
  </si>
  <si>
    <t>05.06.2022 19:30:54</t>
  </si>
  <si>
    <t>TR-1/85 45-83-M00085_48104459_56385910_56385910</t>
  </si>
  <si>
    <t>05.06.2022 09:32:08</t>
  </si>
  <si>
    <t>05.06.2022 10:53:16</t>
  </si>
  <si>
    <t>GÖKÇEÖREN TR-3 45-77-M00032_945516842_945516842</t>
  </si>
  <si>
    <t>05.06.2022 09:59:21</t>
  </si>
  <si>
    <t>05.06.2022 12:51:36</t>
  </si>
  <si>
    <t>K-1444 35-04-K01444_35-04-K01444_2350711</t>
  </si>
  <si>
    <t>05.06.2022 17:15:29</t>
  </si>
  <si>
    <t>05.06.2022 17:30:01</t>
  </si>
  <si>
    <t>SARUHANLI TR-6 45-80-M00006_SARUHANLI TR-3 M03_72203028</t>
  </si>
  <si>
    <t>05.06.2022 16:24:49</t>
  </si>
  <si>
    <t>05.06.2022 16:55:06</t>
  </si>
  <si>
    <t>MURADİYE TR-6 45-71-M01473_A_56393370_56393370</t>
  </si>
  <si>
    <t>05.06.2022 11:20:08</t>
  </si>
  <si>
    <t>05.06.2022 13:00:50</t>
  </si>
  <si>
    <t>05.06.2022 18:06:20</t>
  </si>
  <si>
    <t>05.06.2022 20:05:59</t>
  </si>
  <si>
    <t>M-2790 35-08-M02790_A A03b_79438126</t>
  </si>
  <si>
    <t>AG Box Arızası</t>
  </si>
  <si>
    <t>05.06.2022 14:27:18</t>
  </si>
  <si>
    <t>05.06.2022 19:11:11</t>
  </si>
  <si>
    <t>ÇİFTLİKDERE TR-3 45-73-M00548_B_56386742_56386742</t>
  </si>
  <si>
    <t>05.06.2022 12:57:51</t>
  </si>
  <si>
    <t>05.06.2022 21:17:00</t>
  </si>
  <si>
    <t>05.06.2022 08:16:33</t>
  </si>
  <si>
    <t>05.06.2022 09:56:11</t>
  </si>
  <si>
    <t>05.06.2022 09:33:45</t>
  </si>
  <si>
    <t>05.06.2022 10:58:29</t>
  </si>
  <si>
    <t>05.06.2022 14:07:54</t>
  </si>
  <si>
    <t>05.06.2022 16:41:37</t>
  </si>
  <si>
    <t>TR-36 (DM-2/33) SANAYİ SİTESİ 35-22-M00036_TR-35 M02_72133589</t>
  </si>
  <si>
    <t>05.06.2022 07:02:36</t>
  </si>
  <si>
    <t>05.06.2022 07:39:08</t>
  </si>
  <si>
    <t>VELİLER KÖK 35-31-L00116_SAÇLI TR-1 L01_2337020</t>
  </si>
  <si>
    <t>05.06.2022 19:14:35</t>
  </si>
  <si>
    <t>05.06.2022 20:42:55</t>
  </si>
  <si>
    <t>TR-153 35-15-M00153_ÖDEMİŞ TM-2 M01_66928308</t>
  </si>
  <si>
    <t>05.06.2022 04:01:50</t>
  </si>
  <si>
    <t>05.06.2022 05:51:17</t>
  </si>
  <si>
    <t>05.06.2022 07:36:05</t>
  </si>
  <si>
    <t>05.06.2022 07:40:12</t>
  </si>
  <si>
    <t>ÖRSELLİ KÖYÜ TR-1 45-71-M01685_43175952_56384146_56384146</t>
  </si>
  <si>
    <t>05.06.2022 17:41:06</t>
  </si>
  <si>
    <t>05.06.2022 20:18:54</t>
  </si>
  <si>
    <t>SELÇİKLİ OVA MAH.TR-1 45-72-L00160_956477433_956477433</t>
  </si>
  <si>
    <t>05.06.2022 12:07:18</t>
  </si>
  <si>
    <t>05.06.2022 13:14:57</t>
  </si>
  <si>
    <t>ÖVEÇLİ KÖK 45-76-L00002_JANDARMA ALAYI-İSMAİL TÜZEL VERİCİLER L02_72215242</t>
  </si>
  <si>
    <t>05.06.2022 09:06:25</t>
  </si>
  <si>
    <t>05.06.2022 09:51:09</t>
  </si>
  <si>
    <t>L-317 BAHÇELİEVLER-1 35-18-L00317_950449362_950449362</t>
  </si>
  <si>
    <t>05.06.2022 13:14:29</t>
  </si>
  <si>
    <t>05.06.2022 15:46:41</t>
  </si>
  <si>
    <t>K-1768 35-01-K01768_K-3085 K02_48413559</t>
  </si>
  <si>
    <t>05.06.2022 01:45:17</t>
  </si>
  <si>
    <t>05.06.2022 02:29:08</t>
  </si>
  <si>
    <t>AKKOYUNLU TR-4 35-29-L00128_A_56359903_56359903</t>
  </si>
  <si>
    <t>05.06.2022 12:19:03</t>
  </si>
  <si>
    <t>05.06.2022 14:12:04</t>
  </si>
  <si>
    <t>KAYMAKÇI TR-37 35-15-L00231_C_56406847_56406847</t>
  </si>
  <si>
    <t>05.06.2022 18:22:55</t>
  </si>
  <si>
    <t>05.06.2022 20:14:54</t>
  </si>
  <si>
    <t>DEREKÖY MANAKLAR TR 45-77-L00305_A_56386626_56386626</t>
  </si>
  <si>
    <t>05.06.2022 18:51:42</t>
  </si>
  <si>
    <t>05.06.2022 22:45:00</t>
  </si>
  <si>
    <t>AHMETLİ İM 45-84-A00001_BAHÇECİK L17_2332505</t>
  </si>
  <si>
    <t>05.06.2022 08:57:35</t>
  </si>
  <si>
    <t>05.06.2022 17:07:21</t>
  </si>
  <si>
    <t>ALAŞEHİR TR-74 45-73-M00074_945676494_945676494</t>
  </si>
  <si>
    <t>05.06.2022 14:44:04</t>
  </si>
  <si>
    <t>05.06.2022 19:51:06</t>
  </si>
  <si>
    <t>TR-6 35-31-L00006_956591786_956591786</t>
  </si>
  <si>
    <t>05.06.2022 16:28:59</t>
  </si>
  <si>
    <t>05.06.2022 17:07:03</t>
  </si>
  <si>
    <t>L-245 35-18-L00245_L-401 ALTINYUNUS DM L03_2092571</t>
  </si>
  <si>
    <t>05.06.2022 19:43:53</t>
  </si>
  <si>
    <t>05.06.2022 19:55:05</t>
  </si>
  <si>
    <t>KEMALİYE DM (TR-1) 45-73-M00150_TOYGAR M03_66715921</t>
  </si>
  <si>
    <t>05.06.2022 09:25:39</t>
  </si>
  <si>
    <t>05.06.2022 10:01:00</t>
  </si>
  <si>
    <t>TIRMANLAR TR-1 35-16-M00083_35-16-M00083_2352981</t>
  </si>
  <si>
    <t>05.06.2022 09:14:32</t>
  </si>
  <si>
    <t>05.06.2022 17:18:19</t>
  </si>
  <si>
    <t>TR-32 45-77-L00032_C_56395135_56395135</t>
  </si>
  <si>
    <t>05.06.2022 13:56:15</t>
  </si>
  <si>
    <t>05.06.2022 18:32:15</t>
  </si>
  <si>
    <t>05.06.2022 09:59:02</t>
  </si>
  <si>
    <t>05.06.2022 11:43:11</t>
  </si>
  <si>
    <t>SAKARLI KÖK 45-76-M00046_HatBaşıAyırıcı_53134687 M03_53134687</t>
  </si>
  <si>
    <t>05.06.2022 15:26:09</t>
  </si>
  <si>
    <t>05.06.2022 17:11:46</t>
  </si>
  <si>
    <t>TR-28 35-15-M00028_TR-47 M04_66568291</t>
  </si>
  <si>
    <t>05.06.2022 19:15:25</t>
  </si>
  <si>
    <t>05.06.2022 19:32:59</t>
  </si>
  <si>
    <t>SULUDERE TR-4 DEDE KAHVE ALTI 35-31-L00065_47981827_56395276_56395276</t>
  </si>
  <si>
    <t>05.06.2022 11:27:07</t>
  </si>
  <si>
    <t>05.06.2022 13:54:22</t>
  </si>
  <si>
    <t>NURİYE DM 45-80-M00090_LÜTFİYE M01_72194602</t>
  </si>
  <si>
    <t>05.06.2022 14:06:15</t>
  </si>
  <si>
    <t>05.06.2022 14:37:11</t>
  </si>
  <si>
    <t>EMİRLİ TR-13 35-15-L01128__72373594_72373594</t>
  </si>
  <si>
    <t>05.06.2022 12:18:43</t>
  </si>
  <si>
    <t>05.06.2022 15:05:19</t>
  </si>
  <si>
    <t>YILANLI TR-1 35-31-L00171_950400880_950400880</t>
  </si>
  <si>
    <t>05.06.2022 13:31:25</t>
  </si>
  <si>
    <t>05.06.2022 17:38:08</t>
  </si>
  <si>
    <t>05.06.2022 18:02:30</t>
  </si>
  <si>
    <t>05.06.2022 19:05:13</t>
  </si>
  <si>
    <t>K-1241 35-03-K01241_910207274_910207274</t>
  </si>
  <si>
    <t>05.06.2022 11:08:09</t>
  </si>
  <si>
    <t>05.06.2022 16:56:34</t>
  </si>
  <si>
    <t>KALEMOĞLU TR-1 45-75-M00318_DIREK TIPI TRAFO HUCRESI H01_2038117</t>
  </si>
  <si>
    <t>05.06.2022 07:39:33</t>
  </si>
  <si>
    <t>05.06.2022 08:39:12</t>
  </si>
  <si>
    <t>K-460 35-02-K00460__72373059_72373059</t>
  </si>
  <si>
    <t>05.06.2022 16:34:27</t>
  </si>
  <si>
    <t>05.06.2022 18:40:33</t>
  </si>
  <si>
    <t>M-2902 35-02-M02902_915032567_915032567</t>
  </si>
  <si>
    <t>05.06.2022 21:49:29</t>
  </si>
  <si>
    <t>06.06.2022 00:45:27</t>
  </si>
  <si>
    <t>DR OETKER ÖZEL KÖK-2 35-26-M00888Ö_ M01_2318616</t>
  </si>
  <si>
    <t>05.06.2022 09:40:00</t>
  </si>
  <si>
    <t>05.06.2022 15:44:19</t>
  </si>
  <si>
    <t>ÇAYAĞZI TR-18 35-31-L00406_DIREK TIPI TRAFO HUCRESI H01_2116581</t>
  </si>
  <si>
    <t>05.06.2022 08:42:09</t>
  </si>
  <si>
    <t>05.06.2022 10:21:14</t>
  </si>
  <si>
    <t>SIRIMLI CINGILLAR TR-4 35-31-L00195_47908951_56385442_56385442</t>
  </si>
  <si>
    <t>05.06.2022 09:14:12</t>
  </si>
  <si>
    <t>05.06.2022 10:13:27</t>
  </si>
  <si>
    <t>05.06.2022 14:18:59</t>
  </si>
  <si>
    <t>05.06.2022 16:50:37</t>
  </si>
  <si>
    <t>ŞABAN DİBE KALAN TARIMSAL SULAMA 45-72-L00814_45-72-L00814_2353111</t>
  </si>
  <si>
    <t>05.06.2022 18:42:53</t>
  </si>
  <si>
    <t>05.06.2022 22:36:00</t>
  </si>
  <si>
    <t>DM-9/11 45-71-M00377_DM-11 - MERMERCİLER M02_66148702</t>
  </si>
  <si>
    <t>05.06.2022 20:27:29</t>
  </si>
  <si>
    <t>05.06.2022 22:03:40</t>
  </si>
  <si>
    <t>KÖPRÜBAŞI TR-39 45-86-M00039_B_65502664_65502664</t>
  </si>
  <si>
    <t>05.06.2022 06:26:10</t>
  </si>
  <si>
    <t>05.06.2022 07:26:30</t>
  </si>
  <si>
    <t>DM-3 (TR-16) 35-15-M00016_TR-48 SANAYİ M03_67054316</t>
  </si>
  <si>
    <t>05.06.2022 10:04:51</t>
  </si>
  <si>
    <t>05.06.2022 18:15:00</t>
  </si>
  <si>
    <t>VEZİROĞLU TR-2 45-71-M02020_953216522_953216522</t>
  </si>
  <si>
    <t>05.06.2022 14:06:40</t>
  </si>
  <si>
    <t>05.06.2022 17:53:48</t>
  </si>
  <si>
    <t>ÇAYKÖY TR-1 45-78-L00429_45-78-L00429_2362214</t>
  </si>
  <si>
    <t>05.06.2022 09:20:43</t>
  </si>
  <si>
    <t>05.06.2022 16:56:28</t>
  </si>
  <si>
    <t>M-10 35-02-M00010_M-1437 M04_2046894</t>
  </si>
  <si>
    <t>05.06.2022 10:05:20</t>
  </si>
  <si>
    <t>05.06.2022 15:23:04</t>
  </si>
  <si>
    <t>05.06.2022 17:39:01</t>
  </si>
  <si>
    <t>YENİ BAĞARASI TR-1 35-23-M00207_42066863_56357177_56357177</t>
  </si>
  <si>
    <t>05.06.2022 16:51:32</t>
  </si>
  <si>
    <t>05.06.2022 18:21:33</t>
  </si>
  <si>
    <t>CAMBAZLI KÖK 45-84-M00005_MADEN KÖK M03_50241539</t>
  </si>
  <si>
    <t>05.06.2022 21:51:56</t>
  </si>
  <si>
    <t>05.06.2022 22:23:08</t>
  </si>
  <si>
    <t>GERENKÖY KÖK 35-23-M00156_BAĞARASI M04_72155662</t>
  </si>
  <si>
    <t>05.06.2022 07:49:52</t>
  </si>
  <si>
    <t>05.06.2022 11:16:31</t>
  </si>
  <si>
    <t>YARBASAN KÖK 45-74-M00119_HatBaşıAyırıcı_77952732 M04_77952732</t>
  </si>
  <si>
    <t>05.06.2022 11:06:11</t>
  </si>
  <si>
    <t>05.06.2022 14:11:46</t>
  </si>
  <si>
    <t>K-1201 35-01-K01201_911481097_911481097</t>
  </si>
  <si>
    <t>05.06.2022 10:17:12</t>
  </si>
  <si>
    <t>05.06.2022 10:34:06</t>
  </si>
  <si>
    <t>ÇAPAK KÖK 35-26-M00435_HatBaşıAyırıcı_79961296 M05_79961296</t>
  </si>
  <si>
    <t>05.06.2022 15:51:57</t>
  </si>
  <si>
    <t>05.06.2022 17:30:27</t>
  </si>
  <si>
    <t>ULUDERBENT DM 45-73-M00491_ULUDERBENT ŞEHİR-1 M03_66856546</t>
  </si>
  <si>
    <t>05.06.2022 18:09:18</t>
  </si>
  <si>
    <t>05.06.2022 20:34:17</t>
  </si>
  <si>
    <t>TİRE İM-DM-1 35-29-A00001_DEREBAŞI M25_2059028</t>
  </si>
  <si>
    <t>05.06.2022 06:40:04</t>
  </si>
  <si>
    <t>05.06.2022 06:47:32</t>
  </si>
  <si>
    <t>05.06.2022 19:35:16</t>
  </si>
  <si>
    <t>05.06.2022 21:53:17</t>
  </si>
  <si>
    <t>TR-30 45-74-M00030_TR-31 M02_72239601</t>
  </si>
  <si>
    <t>05.06.2022 09:01:24</t>
  </si>
  <si>
    <t>05.06.2022 12:10:18</t>
  </si>
  <si>
    <t>05.06.2022 07:56:26</t>
  </si>
  <si>
    <t>05.06.2022 08:09:53</t>
  </si>
  <si>
    <t>05.06.2022 09:29:16</t>
  </si>
  <si>
    <t>05.06.2022 12:56:27</t>
  </si>
  <si>
    <t>SART TR-1 KÖK 45-78-M00168_SART TR-4/14 M01_81491804</t>
  </si>
  <si>
    <t>05.06.2022 20:50:14</t>
  </si>
  <si>
    <t>05.06.2022 21:22:32</t>
  </si>
  <si>
    <t>L-376 PAZARYERİ 35-18-L00376_950448138_950448138</t>
  </si>
  <si>
    <t>05.06.2022 15:09:36</t>
  </si>
  <si>
    <t>05.06.2022 17:54:36</t>
  </si>
  <si>
    <t>05.06.2022 15:24:25</t>
  </si>
  <si>
    <t>05.06.2022 15:41:28</t>
  </si>
  <si>
    <t>05.06.2022 19:32:27</t>
  </si>
  <si>
    <t>05.06.2022 19:35:45</t>
  </si>
  <si>
    <t>MORDOĞAN TR-41 35-21-L00164_953367129_953367129</t>
  </si>
  <si>
    <t>05.06.2022 12:38:20</t>
  </si>
  <si>
    <t>05.06.2022 16:04:08</t>
  </si>
  <si>
    <t>BERGAMA TM 35-16-A00004_BERGAMA-2 M03_2314054</t>
  </si>
  <si>
    <t>05.06.2022 03:36:26</t>
  </si>
  <si>
    <t>05.06.2022 03:48:00</t>
  </si>
  <si>
    <t>SELÇİKLİ TR-1 45-72-L00163_B_56391289_56391289</t>
  </si>
  <si>
    <t>05.06.2022 12:41:43</t>
  </si>
  <si>
    <t>TR-1/11 45-83-M00011_MATLI YEM M04_83843136</t>
  </si>
  <si>
    <t>05.06.2022 11:19:30</t>
  </si>
  <si>
    <t>05.06.2022 13:43:37</t>
  </si>
  <si>
    <t>OĞULDURUK AKYAR TR-1 45-75-M00300_DIREK TIPI TRAFO HUCRESI H01_2089061</t>
  </si>
  <si>
    <t>05.06.2022 17:33:11</t>
  </si>
  <si>
    <t>05.06.2022 19:20:03</t>
  </si>
  <si>
    <t>L-439 35-18-L00439_950447724_950447724</t>
  </si>
  <si>
    <t>05.06.2022 09:56:19</t>
  </si>
  <si>
    <t>05.06.2022 11:15:59</t>
  </si>
  <si>
    <t>HACIMUSA TR-1 45-80-M00128_C_56392512_56392512</t>
  </si>
  <si>
    <t>05.06.2022 20:18:42</t>
  </si>
  <si>
    <t>05.06.2022 21:35:27</t>
  </si>
  <si>
    <t>05.06.2022 09:04:00</t>
  </si>
  <si>
    <t>05.06.2022 14:44:15</t>
  </si>
  <si>
    <t>TAYTAN TR-1 KÖK 45-78-M00305_HatBaşıAyırıcı_53140203 M01_53140203</t>
  </si>
  <si>
    <t>05.06.2022 20:26:38</t>
  </si>
  <si>
    <t>05.06.2022 21:28:35</t>
  </si>
  <si>
    <t>K-1422 35-04-K01422_99315219_99315219</t>
  </si>
  <si>
    <t>05.06.2022 11:57:59</t>
  </si>
  <si>
    <t>05.06.2022 12:40:43</t>
  </si>
  <si>
    <t>05.06.2022 11:31:45</t>
  </si>
  <si>
    <t>05.06.2022 14:34:01</t>
  </si>
  <si>
    <t>05.06.2022 23:29:43</t>
  </si>
  <si>
    <t>06.06.2022 01:22:41</t>
  </si>
  <si>
    <t>AHMETLİ TR-76 45-84-L00076_955182500_955182500</t>
  </si>
  <si>
    <t>05.06.2022 09:54:17</t>
  </si>
  <si>
    <t>05.06.2022 11:31:28</t>
  </si>
  <si>
    <t>ÖZBEY İM 35-26-A00005_ÖZBEY YENİKÖY L02_2064118</t>
  </si>
  <si>
    <t>05.06.2022 11:01:32</t>
  </si>
  <si>
    <t>05.06.2022 11:03:58</t>
  </si>
  <si>
    <t>DM-2/10 35-26-M00828__60982689_60982689</t>
  </si>
  <si>
    <t>05.06.2022 17:41:51</t>
  </si>
  <si>
    <t>05.06.2022 18:12:14</t>
  </si>
  <si>
    <t>TR-42 45-77-L00042_945491000_945491000</t>
  </si>
  <si>
    <t>05.06.2022 11:20:01</t>
  </si>
  <si>
    <t>05.06.2022 15:51:32</t>
  </si>
  <si>
    <t>05.06.2022 16:32:43</t>
  </si>
  <si>
    <t>05.06.2022 19:21:56</t>
  </si>
  <si>
    <t>ÇANAKÇI TR-1 45-79-M00187_945565743_945565743</t>
  </si>
  <si>
    <t>05.06.2022 18:09:16</t>
  </si>
  <si>
    <t>05.06.2022 19:21:15</t>
  </si>
  <si>
    <t>KÖREZ KÖK 45-77-L00284_DEREKÖY KÖK L04_2308831</t>
  </si>
  <si>
    <t>05.06.2022 14:38:37</t>
  </si>
  <si>
    <t>05.06.2022 15:34:28</t>
  </si>
  <si>
    <t>NAİME KÖY-1 35-26-L00340_DIREK TIPI TRAFO HUCRESI H01_2039791</t>
  </si>
  <si>
    <t>05.06.2022 09:01:37</t>
  </si>
  <si>
    <t>05.06.2022 11:05:09</t>
  </si>
  <si>
    <t>ÇIRPI İM 35-20-A00002_ARIKBAŞI L12_2054987</t>
  </si>
  <si>
    <t>05.06.2022 08:29:24</t>
  </si>
  <si>
    <t>05.06.2022 08:33:02</t>
  </si>
  <si>
    <t>SEKİKÖY MUSLUK TR-2 35-15-L00516_A_56398728_56398728</t>
  </si>
  <si>
    <t>05.06.2022 19:28:14</t>
  </si>
  <si>
    <t>05.06.2022 20:09:17</t>
  </si>
  <si>
    <t>05.06.2022 07:40:41</t>
  </si>
  <si>
    <t>05.06.2022 07:57:00</t>
  </si>
  <si>
    <t>BEYOBA TR-12 45-72-M00414_TR-6 SAZOBA TOPSU RİNG M04_2102850</t>
  </si>
  <si>
    <t>05.06.2022 08:48:12</t>
  </si>
  <si>
    <t>05.06.2022 09:14:28</t>
  </si>
  <si>
    <t>AKGEDİK KÖK-2 45-71-M00163_UZUNBURUN M02_55994925</t>
  </si>
  <si>
    <t>05.06.2022 09:07:01</t>
  </si>
  <si>
    <t>05.06.2022 15:22:21</t>
  </si>
  <si>
    <t>05.06.2022 17:36:04</t>
  </si>
  <si>
    <t>05.06.2022 20:51:20</t>
  </si>
  <si>
    <t>BAĞLICA TR-13 TARIMSAL SULAMA 45-79-M00300_45-79-M00300_2366789</t>
  </si>
  <si>
    <t>05.06.2022 12:04:43</t>
  </si>
  <si>
    <t>05.06.2022 13:36:21</t>
  </si>
  <si>
    <t>MORSAN TM 45-71-A00002_BAĞYOLU M12_2061923</t>
  </si>
  <si>
    <t>05.06.2022 05:31:13</t>
  </si>
  <si>
    <t>05.06.2022 05:50:31</t>
  </si>
  <si>
    <t>BELENYAKA TR-1 45-73-M00713_B_56390494_56390494</t>
  </si>
  <si>
    <t>05.06.2022 18:20:46</t>
  </si>
  <si>
    <t>05.06.2022 19:36:22</t>
  </si>
  <si>
    <t>05.06.2022 17:59:58</t>
  </si>
  <si>
    <t>05.06.2022 18:04:16</t>
  </si>
  <si>
    <t>İZZETTİN KÖK 45-83-M00132_ARPALIK M04_2109879</t>
  </si>
  <si>
    <t>05.06.2022 11:34:25</t>
  </si>
  <si>
    <t>05.06.2022 14:36:30</t>
  </si>
  <si>
    <t>MERSİNLİDERE TR-3 (KIRKOÇLAR) 35-31-L00197_956580511_956580511</t>
  </si>
  <si>
    <t>05.06.2022 10:45:21</t>
  </si>
  <si>
    <t>05.06.2022 14:16:15</t>
  </si>
  <si>
    <t>KURŞUNLU KÖK 45-78-L00232_BAHÇECİK-KARAAĞAÇ L02_65890673</t>
  </si>
  <si>
    <t>05.06.2022 23:09:10</t>
  </si>
  <si>
    <t>06.06.2022 00:34:36</t>
  </si>
  <si>
    <t>ALİ ÇAĞATAY SULAMA GRUBU TR 35-27-M00516_B_56383192_56383192</t>
  </si>
  <si>
    <t>05.06.2022 16:07:17</t>
  </si>
  <si>
    <t>05.06.2022 17:12:10</t>
  </si>
  <si>
    <t>05.06.2022 12:24:31</t>
  </si>
  <si>
    <t>05.06.2022 12:55:49</t>
  </si>
  <si>
    <t>L-286 35-18-L00286_950452951_950452951</t>
  </si>
  <si>
    <t>05.06.2022 20:58:06</t>
  </si>
  <si>
    <t>05.06.2022 23:40:56</t>
  </si>
  <si>
    <t>AHMET ÜLKÜ GRUP SULAMA 35-15-M00166_915015339_915015339</t>
  </si>
  <si>
    <t>05.06.2022 17:11:14</t>
  </si>
  <si>
    <t>05.06.2022 19:14:57</t>
  </si>
  <si>
    <t>HACITUFAN KÖYÜ TR 45-77-L00162_A_56357047_56357047</t>
  </si>
  <si>
    <t>05.06.2022 18:04:17</t>
  </si>
  <si>
    <t>05.06.2022 20:43:17</t>
  </si>
  <si>
    <t>DM-20 45-71-M00273_DM-19 M08_2070226</t>
  </si>
  <si>
    <t>05.06.2022 09:37:12</t>
  </si>
  <si>
    <t>05.06.2022 13:15:51</t>
  </si>
  <si>
    <t>ALAÇATI İM 35-18-A00002_ILICA-1 L07_2307539</t>
  </si>
  <si>
    <t>05.06.2022 19:43:51</t>
  </si>
  <si>
    <t>05.06.2022 19:55:03</t>
  </si>
  <si>
    <t>K-1201 35-01-K01201_35-01-K01201_2375105</t>
  </si>
  <si>
    <t>05.06.2022 08:43:00</t>
  </si>
  <si>
    <t>05.06.2022 10:04:41</t>
  </si>
  <si>
    <t>TR-147 35-15-M00147_TR-146 M03_66583719</t>
  </si>
  <si>
    <t>05.06.2022 13:04:16</t>
  </si>
  <si>
    <t>05.06.2022 14:15:05</t>
  </si>
  <si>
    <t>AYRANCILAR DM-5 35-26-M00807_DM-5/13 M02_2336121</t>
  </si>
  <si>
    <t>05.06.2022 14:11:37</t>
  </si>
  <si>
    <t>05.06.2022 14:25:51</t>
  </si>
  <si>
    <t>SARUHANLI TR-25 45-80-M00025_SARUHANLI TR-26/SARUHANLI TR-27 M05_72203528</t>
  </si>
  <si>
    <t>05.06.2022 09:08:53</t>
  </si>
  <si>
    <t>05.06.2022 12:01:23</t>
  </si>
  <si>
    <t>SARIALİLER TR-1 45-75-M00241_A_56392727_56392727</t>
  </si>
  <si>
    <t>05.06.2022 18:32:35</t>
  </si>
  <si>
    <t>05.06.2022 21:38:14</t>
  </si>
  <si>
    <t>K-593 35-01-K00593_912384049_912384049</t>
  </si>
  <si>
    <t>06.06.2022 13:31:05</t>
  </si>
  <si>
    <t>06.06.2022 18:23:27</t>
  </si>
  <si>
    <t>06.06.2022 19:14:13</t>
  </si>
  <si>
    <t>06.06.2022 19:18:40</t>
  </si>
  <si>
    <t>TR-57 35-22-M00057_D _65571873</t>
  </si>
  <si>
    <t>06.06.2022 22:01:09</t>
  </si>
  <si>
    <t>07.06.2022 00:03:49</t>
  </si>
  <si>
    <t>L-434 MENDERES BP 35-18-L00434_950462152_950462152</t>
  </si>
  <si>
    <t>06.06.2022 13:22:38</t>
  </si>
  <si>
    <t>06.06.2022 14:51:15</t>
  </si>
  <si>
    <t>MENEMEN İM 35-28-A00001_KESİKKÖY-1 M17_2053664</t>
  </si>
  <si>
    <t>06.06.2022 07:46:00</t>
  </si>
  <si>
    <t>06.06.2022 08:07:00</t>
  </si>
  <si>
    <t>M-993 35-03-M00993_E_56380502_56380502</t>
  </si>
  <si>
    <t>06.06.2022 17:10:57</t>
  </si>
  <si>
    <t>06.06.2022 18:50:36</t>
  </si>
  <si>
    <t>DM-9/12-A 45-71-M01919_A_56398247_56398247</t>
  </si>
  <si>
    <t>06.06.2022 12:03:54</t>
  </si>
  <si>
    <t>06.06.2022 13:40:09</t>
  </si>
  <si>
    <t>TR-11 35-15-M00011_950372785_950372785</t>
  </si>
  <si>
    <t>06.06.2022 20:26:23</t>
  </si>
  <si>
    <t>07.06.2022 00:31:27</t>
  </si>
  <si>
    <t>K-2308 35-01-K02308_911790363_911790363</t>
  </si>
  <si>
    <t>06.06.2022 11:42:36</t>
  </si>
  <si>
    <t>06.06.2022 13:46:52</t>
  </si>
  <si>
    <t>FOÇA TR-49 35-23-L00049_950424678_950424678</t>
  </si>
  <si>
    <t>06.06.2022 15:00:17</t>
  </si>
  <si>
    <t>06.06.2022 18:29:41</t>
  </si>
  <si>
    <t>06.06.2022 14:22:00</t>
  </si>
  <si>
    <t>06.06.2022 15:35:41</t>
  </si>
  <si>
    <t>ŞERAFETTİN PINAR GRB 35-30-M00082_DIREK TIPI TRAFO HUCRESI H01_2039252</t>
  </si>
  <si>
    <t>06.06.2022 11:13:35</t>
  </si>
  <si>
    <t>06.06.2022 15:28:10</t>
  </si>
  <si>
    <t>ÇAYIRYERİ TR-1 45-76-M00176_DIREK TIPI TRAFO HUCRESI H01_2084929</t>
  </si>
  <si>
    <t>06.06.2022 05:33:35</t>
  </si>
  <si>
    <t>06.06.2022 08:45:18</t>
  </si>
  <si>
    <t>K-1737 35-07-K01737_99111367_99111367</t>
  </si>
  <si>
    <t>06.06.2022 10:43:56</t>
  </si>
  <si>
    <t>06.06.2022 13:42:39</t>
  </si>
  <si>
    <t>ÇATAK TR-8 35-31-L00402_956586581_956586581</t>
  </si>
  <si>
    <t>06.06.2022 10:15:53</t>
  </si>
  <si>
    <t>06.06.2022 12:24:06</t>
  </si>
  <si>
    <t>KIRMAHALLE  TR-12 35-28-M00271_C_56357731_56357731</t>
  </si>
  <si>
    <t>06.06.2022 21:06:22</t>
  </si>
  <si>
    <t>06.06.2022 22:08:48</t>
  </si>
  <si>
    <t>L-319 BAHÇELİEVLER-2 35-18-L00319_950449652_950449652</t>
  </si>
  <si>
    <t>06.06.2022 19:56:52</t>
  </si>
  <si>
    <t>06.06.2022 23:50:05</t>
  </si>
  <si>
    <t>06.06.2022 08:55:41</t>
  </si>
  <si>
    <t>06.06.2022 09:02:23</t>
  </si>
  <si>
    <t>06.06.2022 15:34:48</t>
  </si>
  <si>
    <t>06.06.2022 15:41:33</t>
  </si>
  <si>
    <t>M-403 35-09-M00403_DIREK TIPI TRAFO HUCRESI H01_2066908</t>
  </si>
  <si>
    <t>06.06.2022 13:55:45</t>
  </si>
  <si>
    <t>06.06.2022 18:15:48</t>
  </si>
  <si>
    <t>M-2745 35-01-M02745__72374824_72374824</t>
  </si>
  <si>
    <t>06.06.2022 16:36:18</t>
  </si>
  <si>
    <t>06.06.2022 16:47:49</t>
  </si>
  <si>
    <t>L-45 JANDARMA SİTESİ 35-14-L00045_5836733_56375182_56375182</t>
  </si>
  <si>
    <t>06.06.2022 13:51:07</t>
  </si>
  <si>
    <t>06.06.2022 15:48:31</t>
  </si>
  <si>
    <t>K-2416 35-07-K02416_F f5b_5843384</t>
  </si>
  <si>
    <t>06.06.2022 17:07:56</t>
  </si>
  <si>
    <t>06.06.2022 17:43:56</t>
  </si>
  <si>
    <t>ARMUTLU DM-2/TR-28 (ESKİ TR-2) 35-27-L00002_912581576_912581576</t>
  </si>
  <si>
    <t>06.06.2022 17:47:35</t>
  </si>
  <si>
    <t>06.06.2022 18:57:56</t>
  </si>
  <si>
    <t>TR-27 45-78-L00027_TR-28 ÇIKIŞI L03_2328640</t>
  </si>
  <si>
    <t>06.06.2022 22:08:17</t>
  </si>
  <si>
    <t>06.06.2022 22:39:35</t>
  </si>
  <si>
    <t>06.06.2022 19:06:35</t>
  </si>
  <si>
    <t>06.06.2022 19:44:23</t>
  </si>
  <si>
    <t>M-2380 35-03-M02380__72410990_72410990</t>
  </si>
  <si>
    <t>06.06.2022 11:04:32</t>
  </si>
  <si>
    <t>06.06.2022 13:32:14</t>
  </si>
  <si>
    <t>06.06.2022 07:49:12</t>
  </si>
  <si>
    <t>06.06.2022 07:50:00</t>
  </si>
  <si>
    <t>K-37 35-04-K00037_K-1670 K02_2094946</t>
  </si>
  <si>
    <t>06.06.2022 09:39:23</t>
  </si>
  <si>
    <t>06.06.2022 18:16:00</t>
  </si>
  <si>
    <t>K-3893 35-01-K03893_35-01-K03893_2375115</t>
  </si>
  <si>
    <t>06.06.2022 09:01:35</t>
  </si>
  <si>
    <t>06.06.2022 18:21:56</t>
  </si>
  <si>
    <t>K-4283 GÖRECE 35-22-K04283_955274227_955274227</t>
  </si>
  <si>
    <t>06.06.2022 16:00:39</t>
  </si>
  <si>
    <t>06.06.2022 16:53:46</t>
  </si>
  <si>
    <t>TR-2/39 45-72-L00039_956499803_956499803</t>
  </si>
  <si>
    <t>06.06.2022 14:45:15</t>
  </si>
  <si>
    <t>06.06.2022 15:28:22</t>
  </si>
  <si>
    <t>L-252 SİSSUS HASTANE 35-18-L00252_7491603_56368442_56368442</t>
  </si>
  <si>
    <t>06.06.2022 15:36:16</t>
  </si>
  <si>
    <t>06.06.2022 17:14:29</t>
  </si>
  <si>
    <t>K-4777 35-04-K04777_914649497_914649497</t>
  </si>
  <si>
    <t>06.06.2022 20:22:46</t>
  </si>
  <si>
    <t>07.06.2022 00:19:01</t>
  </si>
  <si>
    <t>ABDÜL ÖZTÜRK TEDAŞ 35-26-L00055_11136445_56359073_56359073</t>
  </si>
  <si>
    <t>06.06.2022 21:05:48</t>
  </si>
  <si>
    <t>06.06.2022 21:57:40</t>
  </si>
  <si>
    <t>ÇAYLI TR-1 35-15-L00188_950390960_950390960</t>
  </si>
  <si>
    <t>06.06.2022 08:53:01</t>
  </si>
  <si>
    <t>06.06.2022 11:16:30</t>
  </si>
  <si>
    <t>K-3159 35-07-K03159_A_56382851_56382851</t>
  </si>
  <si>
    <t>06.06.2022 13:08:10</t>
  </si>
  <si>
    <t>06.06.2022 13:18:46</t>
  </si>
  <si>
    <t>DM-2/TR-28 35-22-M00062_955284604_955284604</t>
  </si>
  <si>
    <t>06.06.2022 19:47:37</t>
  </si>
  <si>
    <t>06.06.2022 21:12:02</t>
  </si>
  <si>
    <t>MURADİYE TR-5 (ESKİ MEZARLIK YANI) 45-71-M00204_953207523_953207523</t>
  </si>
  <si>
    <t>06.06.2022 15:15:02</t>
  </si>
  <si>
    <t>06.06.2022 18:45:30</t>
  </si>
  <si>
    <t>K-258 35-01-K00258_B_56376807_56376807</t>
  </si>
  <si>
    <t>06.06.2022 13:54:16</t>
  </si>
  <si>
    <t>06.06.2022 15:46:17</t>
  </si>
  <si>
    <t>06.06.2022 19:26:42</t>
  </si>
  <si>
    <t>06.06.2022 20:29:58</t>
  </si>
  <si>
    <t>KIZILCAOVA TR-5 35-20-L00428_ H_49075043</t>
  </si>
  <si>
    <t>06.06.2022 18:33:17</t>
  </si>
  <si>
    <t>06.06.2022 21:04:49</t>
  </si>
  <si>
    <t>K-1703 35-01-K01703_911247634_911247634</t>
  </si>
  <si>
    <t>06.06.2022 11:58:19</t>
  </si>
  <si>
    <t>06.06.2022 13:29:13</t>
  </si>
  <si>
    <t>L-425 BELLONA KABİN 35-18-L00425_950462176_950462176</t>
  </si>
  <si>
    <t>06.06.2022 06:05:49</t>
  </si>
  <si>
    <t>06.06.2022 08:07:48</t>
  </si>
  <si>
    <t>K-3896 35-02-K03896_35-02-K03896_2377075</t>
  </si>
  <si>
    <t>06.06.2022 10:54:59</t>
  </si>
  <si>
    <t>06.06.2022 11:44:09</t>
  </si>
  <si>
    <t>HAMZABEYLİ KÖK 45-71-M00071_GİRİŞ M05_2318888</t>
  </si>
  <si>
    <t>06.06.2022 09:12:45</t>
  </si>
  <si>
    <t>06.06.2022 17:21:52</t>
  </si>
  <si>
    <t>YAYALAR TR-1 45-73-M00161_945662331_945662331</t>
  </si>
  <si>
    <t>06.06.2022 16:08:55</t>
  </si>
  <si>
    <t>06.06.2022 19:11:41</t>
  </si>
  <si>
    <t>PANCAR TR-8 35-26-M00898_35-26-M00898_2364280</t>
  </si>
  <si>
    <t>06.06.2022 11:58:01</t>
  </si>
  <si>
    <t>06.06.2022 13:14:27</t>
  </si>
  <si>
    <t>AŞAĞICUMA DM 35-16-M00103_HatBaşıAyırıcı_53140749 M03_53140749</t>
  </si>
  <si>
    <t>06.06.2022 10:01:16</t>
  </si>
  <si>
    <t>06.06.2022 18:07:02</t>
  </si>
  <si>
    <t>TARIMSAL SULAMA TR-89 45-85-M00040_45-85-M00040_2358057</t>
  </si>
  <si>
    <t>06.06.2022 13:37:47</t>
  </si>
  <si>
    <t>06.06.2022 14:23:15</t>
  </si>
  <si>
    <t>ULUCAK DM-2/8 35-27-M00330_ULUCAK DM-2/13 M01_72175599</t>
  </si>
  <si>
    <t>06.06.2022 19:21:00</t>
  </si>
  <si>
    <t>06.06.2022 19:50:00</t>
  </si>
  <si>
    <t>06.06.2022 08:20:18</t>
  </si>
  <si>
    <t>06.06.2022 13:28:52</t>
  </si>
  <si>
    <t>MUZAFFER DURAL GRB. 35-20-L00097_95000499794_95000499794</t>
  </si>
  <si>
    <t>06.06.2022 20:49:45</t>
  </si>
  <si>
    <t>06.06.2022 23:34:46</t>
  </si>
  <si>
    <t>TR-264 HEKİMKÖY SİTESİ TR 35-14-L00132_956685418_956685418</t>
  </si>
  <si>
    <t>06.06.2022 13:06:26</t>
  </si>
  <si>
    <t>06.06.2022 15:57:26</t>
  </si>
  <si>
    <t>DM-21/08 45-71-M00459_45-71-M00459_72250212</t>
  </si>
  <si>
    <t>06.06.2022 09:00:22</t>
  </si>
  <si>
    <t>06.06.2022 17:00:58</t>
  </si>
  <si>
    <t>AŞAĞIBEY-2 35-16-M00115_35-16-M00115_2349452</t>
  </si>
  <si>
    <t>06.06.2022 12:33:14</t>
  </si>
  <si>
    <t>06.06.2022 17:13:03</t>
  </si>
  <si>
    <t>M-1993 35-09-M01993_35-09-M01993_2376415</t>
  </si>
  <si>
    <t>06.06.2022 09:16:15</t>
  </si>
  <si>
    <t>06.06.2022 12:53:37</t>
  </si>
  <si>
    <t>DM08/TR02 45-73-M00003_TR-4 M04_66742782</t>
  </si>
  <si>
    <t>06.06.2022 11:51:41</t>
  </si>
  <si>
    <t>06.06.2022 12:13:31</t>
  </si>
  <si>
    <t>ILICA GIS TM 35-07-A00002_SEZAİ SAÇAK M03_2056862</t>
  </si>
  <si>
    <t>06.06.2022 01:40:36</t>
  </si>
  <si>
    <t>06.06.2022 02:23:52</t>
  </si>
  <si>
    <t>YAKAKÖY KÖK 45-75-M00067_HatBaşıAyırıcı_53135037 M05_53135037</t>
  </si>
  <si>
    <t>06.06.2022 17:57:37</t>
  </si>
  <si>
    <t>06.06.2022 19:12:01</t>
  </si>
  <si>
    <t>DM-1/TR-12 (TR-58) ALPKENT 35-26-M00058_956625815_956625815</t>
  </si>
  <si>
    <t>06.06.2022 10:23:42</t>
  </si>
  <si>
    <t>06.06.2022 11:20:13</t>
  </si>
  <si>
    <t>PAMUCAK KÖK 35-13-L00400_ARVALYA L11_2326934</t>
  </si>
  <si>
    <t>06.06.2022 19:27:11</t>
  </si>
  <si>
    <t>06.06.2022 21:03:58</t>
  </si>
  <si>
    <t>06.06.2022 10:39:22</t>
  </si>
  <si>
    <t>06.06.2022 11:46:47</t>
  </si>
  <si>
    <t>DOĞANCI TR-8 35-31-L00333_47904376_56386999_56386999</t>
  </si>
  <si>
    <t>06.06.2022 20:34:37</t>
  </si>
  <si>
    <t>06.06.2022 23:27:23</t>
  </si>
  <si>
    <t>K-1174 35-01-K01174_912163358_912163358</t>
  </si>
  <si>
    <t>06.06.2022 00:06:04</t>
  </si>
  <si>
    <t>06.06.2022 03:03:11</t>
  </si>
  <si>
    <t>06.06.2022 15:12:42</t>
  </si>
  <si>
    <t>06.06.2022 15:47:10</t>
  </si>
  <si>
    <t>M-3252 35-04-M03252_99045059_99045059</t>
  </si>
  <si>
    <t>06.06.2022 10:04:41</t>
  </si>
  <si>
    <t>06.06.2022 11:52:31</t>
  </si>
  <si>
    <t>SÜLEYMANLI KÖK 35-28-M00606_HatBaşıAyırıcı_53133610 M11_53133610</t>
  </si>
  <si>
    <t>06.06.2022 22:41:38</t>
  </si>
  <si>
    <t>07.06.2022 01:15:04</t>
  </si>
  <si>
    <t>06.06.2022 17:14:15</t>
  </si>
  <si>
    <t>06.06.2022 19:54:17</t>
  </si>
  <si>
    <t>K-819 35-01-K00819_A_60982522_60982522</t>
  </si>
  <si>
    <t>06.06.2022 06:20:09</t>
  </si>
  <si>
    <t>06.06.2022 08:22:51</t>
  </si>
  <si>
    <t>KARAVELİLER TR-1 KÖK 35-20-L00137_KIZILCAOVA L03_2111131</t>
  </si>
  <si>
    <t>06.06.2022 20:35:04</t>
  </si>
  <si>
    <t>06.06.2022 21:21:37</t>
  </si>
  <si>
    <t>ULUCAK DM-2/13 35-27-M00329_95001172149_95001172149</t>
  </si>
  <si>
    <t>06.06.2022 13:33:12</t>
  </si>
  <si>
    <t>06.06.2022 15:04:13</t>
  </si>
  <si>
    <t>ALAŞEHİR TR-8 45-73-M00008_TR-9 - TR-72 - TR-79 M02_66756189</t>
  </si>
  <si>
    <t>06.06.2022 22:35:50</t>
  </si>
  <si>
    <t>06.06.2022 22:56:12</t>
  </si>
  <si>
    <t>06.06.2022 16:03:28</t>
  </si>
  <si>
    <t>06.06.2022 19:03:41</t>
  </si>
  <si>
    <t>TR-35/A 45-78-L00715_965878495_965878495</t>
  </si>
  <si>
    <t>06.06.2022 11:42:22</t>
  </si>
  <si>
    <t>06.06.2022 12:30:19</t>
  </si>
  <si>
    <t>BENLİELİ İSABEYLİ TR-1 45-75-M00160_A_56394580_56394580</t>
  </si>
  <si>
    <t>06.06.2022 11:08:02</t>
  </si>
  <si>
    <t>06.06.2022 14:47:55</t>
  </si>
  <si>
    <t>VELİLER DM 35-15-L00840_BÜLBÜLLER-KERPİÇLİK L01_66945996</t>
  </si>
  <si>
    <t>06.06.2022 09:18:19</t>
  </si>
  <si>
    <t>06.06.2022 17:44:37</t>
  </si>
  <si>
    <t>06.06.2022 09:30:22</t>
  </si>
  <si>
    <t>06.06.2022 09:54:10</t>
  </si>
  <si>
    <t>DM-3 (TR-16) 35-15-M00016_35-15-M00016_67054331</t>
  </si>
  <si>
    <t>06.06.2022 16:59:49</t>
  </si>
  <si>
    <t>06.06.2022 17:07:12</t>
  </si>
  <si>
    <t>AKGEDİK KÖK-3 45-71-M00164_HatBaşıAyırıcı_53135810 M02_53135810</t>
  </si>
  <si>
    <t>06.06.2022 10:12:17</t>
  </si>
  <si>
    <t>06.06.2022 14:11:25</t>
  </si>
  <si>
    <t>EVRENOS TR-3 45-71-M01411_953175446_953175446</t>
  </si>
  <si>
    <t>06.06.2022 13:03:00</t>
  </si>
  <si>
    <t>06.06.2022 14:26:58</t>
  </si>
  <si>
    <t>BALÇOVA İM 35-07-A00001_TERMAL K08_62693516</t>
  </si>
  <si>
    <t>06.06.2022 02:52:29</t>
  </si>
  <si>
    <t>06.06.2022 02:53:19</t>
  </si>
  <si>
    <t>06.06.2022 23:29:19</t>
  </si>
  <si>
    <t>07.06.2022 02:10:51</t>
  </si>
  <si>
    <t>DM-1/TR-12 (TR-58) ALPKENT 35-26-M00058_J J01_66404227</t>
  </si>
  <si>
    <t>06.06.2022 21:59:34</t>
  </si>
  <si>
    <t>06.06.2022 22:58:07</t>
  </si>
  <si>
    <t>SIRIMLI CINGILLAR TR-4 35-31-L00195_47908982_56385505_56385505</t>
  </si>
  <si>
    <t>06.06.2022 20:55:31</t>
  </si>
  <si>
    <t>07.06.2022 01:24:02</t>
  </si>
  <si>
    <t>06.06.2022 16:14:35</t>
  </si>
  <si>
    <t>06.06.2022 18:27:47</t>
  </si>
  <si>
    <t>L-166 35-18-L00166_950443272_950443272</t>
  </si>
  <si>
    <t>06.06.2022 14:34:01</t>
  </si>
  <si>
    <t>06.06.2022 15:55:13</t>
  </si>
  <si>
    <t>M-1062 GÖKDERE TR-2 35-02-M01062_35-02-M01062_2347721</t>
  </si>
  <si>
    <t>06.06.2022 15:56:06</t>
  </si>
  <si>
    <t>06.06.2022 18:58:04</t>
  </si>
  <si>
    <t>ÇAYLI KARŞIYAKA TR-14 35-32-L00041_B_56368352_56368352</t>
  </si>
  <si>
    <t>06.06.2022 07:47:32</t>
  </si>
  <si>
    <t>06.06.2022 10:33:52</t>
  </si>
  <si>
    <t>06.06.2022 20:08:33</t>
  </si>
  <si>
    <t>06.06.2022 21:21:50</t>
  </si>
  <si>
    <t>SELENDİ TR-30 (HÜKÜMET KONAĞI) 45-81-M00030_F F02_66020629</t>
  </si>
  <si>
    <t>06.06.2022 11:00:51</t>
  </si>
  <si>
    <t>06.06.2022 16:10:35</t>
  </si>
  <si>
    <t>CEVİZLİ HÜSEYİNKELİ TR-6 35-31-L00324_47798258_56352254_56352254</t>
  </si>
  <si>
    <t>06.06.2022 11:00:28</t>
  </si>
  <si>
    <t>06.06.2022 15:13:44</t>
  </si>
  <si>
    <t>YİĞİTLER TR-3 35-27-L00227_A_56362539_56362539</t>
  </si>
  <si>
    <t>06.06.2022 14:54:37</t>
  </si>
  <si>
    <t>06.06.2022 21:01:31</t>
  </si>
  <si>
    <t>ALÇUK TM 35-17-A00001_KESİKKÖY M29_2307839</t>
  </si>
  <si>
    <t>06.06.2022 14:19:53</t>
  </si>
  <si>
    <t>06.06.2022 14:34:00</t>
  </si>
  <si>
    <t>KABAZLI KÖK 45-78-M00675_KÖSEALİ KORDON 1/0 HAT M05_65971406</t>
  </si>
  <si>
    <t>06.06.2022 09:22:51</t>
  </si>
  <si>
    <t>06.06.2022 17:55:06</t>
  </si>
  <si>
    <t>TR-24 35-15-L00024_950358985_950358985</t>
  </si>
  <si>
    <t>06.06.2022 13:18:03</t>
  </si>
  <si>
    <t>06.06.2022 14:04:45</t>
  </si>
  <si>
    <t>M-3024 (YATIRIM REZERVE) 35-01-M03024_B_56377559_56377559</t>
  </si>
  <si>
    <t>06.06.2022 09:52:52</t>
  </si>
  <si>
    <t>TR-136 35-15-M00136_B_60983175_60983175</t>
  </si>
  <si>
    <t>06.06.2022 04:42:44</t>
  </si>
  <si>
    <t>06.06.2022 05:11:42</t>
  </si>
  <si>
    <t>GÖLBAŞI TR-1 45-77-M00087_945513480_945513480</t>
  </si>
  <si>
    <t>06.06.2022 08:26:56</t>
  </si>
  <si>
    <t>06.06.2022 09:14:19</t>
  </si>
  <si>
    <t>SELENDİ TR-30 (HÜKÜMET KONAĞI) 45-81-M00030_945633613_945633613</t>
  </si>
  <si>
    <t>06.06.2022 19:44:36</t>
  </si>
  <si>
    <t>06.06.2022 22:33:04</t>
  </si>
  <si>
    <t>M-2367 35-02-M02367_913511640_913511640</t>
  </si>
  <si>
    <t>06.06.2022 18:00:53</t>
  </si>
  <si>
    <t>06.06.2022 19:10:13</t>
  </si>
  <si>
    <t>TR-1/11 45-72-M00011_956528595_956528595</t>
  </si>
  <si>
    <t>06.06.2022 11:24:30</t>
  </si>
  <si>
    <t>06.06.2022 13:12:35</t>
  </si>
  <si>
    <t>AKÖREN TR-19 KÖK 45-78-M00974_ M06_66244785</t>
  </si>
  <si>
    <t>06.06.2022 15:34:09</t>
  </si>
  <si>
    <t>06.06.2022 16:03:46</t>
  </si>
  <si>
    <t>BÜYÜKBELEN KÖK 45-80-M00066_ÇULLU GÖRECE ENH M03_72191842</t>
  </si>
  <si>
    <t>06.06.2022 16:32:29</t>
  </si>
  <si>
    <t>06.06.2022 17:04:47</t>
  </si>
  <si>
    <t>IŞIKLAR TM 35-02-A00006_KARAYOLLARI M25_2308414</t>
  </si>
  <si>
    <t>06.06.2022 07:26:38</t>
  </si>
  <si>
    <t>06.06.2022 09:24:21</t>
  </si>
  <si>
    <t>K-1266 35-07-K01266_D_56367057_56367057</t>
  </si>
  <si>
    <t>06.06.2022 15:55:29</t>
  </si>
  <si>
    <t>06.06.2022 16:15:51</t>
  </si>
  <si>
    <t>AŞAĞIÇOBANİSA TR-13 45-71-M00932_45-71-M00932_2355101</t>
  </si>
  <si>
    <t>06.06.2022 21:49:20</t>
  </si>
  <si>
    <t>06.06.2022 22:05:10</t>
  </si>
  <si>
    <t>AYRANCILAR DM-5 35-26-M00807_DM-5/13 M02_2125774</t>
  </si>
  <si>
    <t>06.06.2022 15:26:50</t>
  </si>
  <si>
    <t>06.06.2022 15:27:44</t>
  </si>
  <si>
    <t>K-3322 35-09-K03322_947027990_947027990</t>
  </si>
  <si>
    <t>06.06.2022 11:49:37</t>
  </si>
  <si>
    <t>06.06.2022 18:40:22</t>
  </si>
  <si>
    <t>KIZILAVLU KÖK 45-78-M00837_HatBaşıAyırıcı_53139854 M02_53139854</t>
  </si>
  <si>
    <t>06.06.2022 12:40:08</t>
  </si>
  <si>
    <t>06.06.2022 14:10:21</t>
  </si>
  <si>
    <t>K-2308 35-01-K02308_D_56370083_56370083</t>
  </si>
  <si>
    <t>06.06.2022 13:26:17</t>
  </si>
  <si>
    <t>06.06.2022 13:59:25</t>
  </si>
  <si>
    <t>06.06.2022 09:07:09</t>
  </si>
  <si>
    <t>06.06.2022 09:15:47</t>
  </si>
  <si>
    <t>MURADİYE TR-5 (ESKİ MEZARLIK YANI) 45-71-M00204_953220887_953220887</t>
  </si>
  <si>
    <t>06.06.2022 20:16:10</t>
  </si>
  <si>
    <t>06.06.2022 22:24:52</t>
  </si>
  <si>
    <t>TR-21 35-31-L00021_35-31-L00021_2350559</t>
  </si>
  <si>
    <t>06.06.2022 09:41:18</t>
  </si>
  <si>
    <t>06.06.2022 17:36:39</t>
  </si>
  <si>
    <t>GÖRDES TR-3 45-75-M00003_945605734_945605734</t>
  </si>
  <si>
    <t>06.06.2022 17:30:43</t>
  </si>
  <si>
    <t>06.06.2022 20:33:30</t>
  </si>
  <si>
    <t>06.06.2022 09:37:08</t>
  </si>
  <si>
    <t>06.06.2022 14:22:56</t>
  </si>
  <si>
    <t>06.06.2022 12:41:11</t>
  </si>
  <si>
    <t>06.06.2022 12:42:59</t>
  </si>
  <si>
    <t>KARABULU TR-4 35-31-L00353_47897192_56382319_56382319</t>
  </si>
  <si>
    <t>06.06.2022 19:30:17</t>
  </si>
  <si>
    <t>07.06.2022 01:05:11</t>
  </si>
  <si>
    <t>L-14 SEVTUR 35-18-L00014_950463018_950463018</t>
  </si>
  <si>
    <t>06.06.2022 18:11:16</t>
  </si>
  <si>
    <t>DERBENT TM 45-83-A00003_GÖLMARMARA-2 M19_2312524</t>
  </si>
  <si>
    <t>06.06.2022 08:32:52</t>
  </si>
  <si>
    <t>06.06.2022 09:09:00</t>
  </si>
  <si>
    <t>K-1641 35-03-K01641_910366040_910366040</t>
  </si>
  <si>
    <t>06.06.2022 12:50:57</t>
  </si>
  <si>
    <t>06.06.2022 15:00:40</t>
  </si>
  <si>
    <t>DM-9/12-A 45-71-M01919_C_56398587_56398587</t>
  </si>
  <si>
    <t>06.06.2022 14:29:02</t>
  </si>
  <si>
    <t>06.06.2022 18:52:48</t>
  </si>
  <si>
    <t>06.06.2022 18:30:50</t>
  </si>
  <si>
    <t>06.06.2022 20:16:34</t>
  </si>
  <si>
    <t>BİRGİ TR-13 35-15-L00268_950391216_950391216</t>
  </si>
  <si>
    <t>06.06.2022 22:13:38</t>
  </si>
  <si>
    <t>07.06.2022 02:20:38</t>
  </si>
  <si>
    <t>DM08/TR02 45-73-M00003_TR-80 M03_66742781</t>
  </si>
  <si>
    <t>06.06.2022 19:11:50</t>
  </si>
  <si>
    <t>06.06.2022 20:52:00</t>
  </si>
  <si>
    <t>ÇARIKBALLI HACI MEHMETLER TR-1 45-77-L00186_945497533_945497533</t>
  </si>
  <si>
    <t>06.06.2022 09:03:01</t>
  </si>
  <si>
    <t>06.06.2022 12:18:07</t>
  </si>
  <si>
    <t>DM-2/TR-19 45-72-L00019_TR-2/21 L03_61368782</t>
  </si>
  <si>
    <t>06.06.2022 05:54:35</t>
  </si>
  <si>
    <t>06.06.2022 06:43:44</t>
  </si>
  <si>
    <t>TR-1-5/12 35-20-L00061_35-20-L00061_2355328</t>
  </si>
  <si>
    <t>06.06.2022 11:15:01</t>
  </si>
  <si>
    <t>06.06.2022 11:33:52</t>
  </si>
  <si>
    <t>M-2144 35-07-M02144_97541071_97541071</t>
  </si>
  <si>
    <t>06.06.2022 15:36:00</t>
  </si>
  <si>
    <t>06.06.2022 16:40:27</t>
  </si>
  <si>
    <t>K-886 35-04-K00886_TRAFO K04_2317654</t>
  </si>
  <si>
    <t>06.06.2022 08:57:00</t>
  </si>
  <si>
    <t>06.06.2022 19:23:38</t>
  </si>
  <si>
    <t>YENİKÖY KAHVELERİ KÜSKÜT YOLU TR-2 35-15-L00381_A_56406701_56406701</t>
  </si>
  <si>
    <t>06.06.2022 18:20:59</t>
  </si>
  <si>
    <t>06.06.2022 23:05:12</t>
  </si>
  <si>
    <t>EVCİLER TR-1 45-77-L00268_945492494_945492494</t>
  </si>
  <si>
    <t>06.06.2022 16:26:30</t>
  </si>
  <si>
    <t>06.06.2022 19:12:34</t>
  </si>
  <si>
    <t>K-4035 35-01-K04035_910550113_910550113</t>
  </si>
  <si>
    <t>06.06.2022 17:45:24</t>
  </si>
  <si>
    <t>06.06.2022 19:50:10</t>
  </si>
  <si>
    <t>K-1703 35-01-K01703_B B1_5909618</t>
  </si>
  <si>
    <t>06.06.2022 12:59:16</t>
  </si>
  <si>
    <t>06.06.2022 13:44:12</t>
  </si>
  <si>
    <t>M-448 YALÇINKAYA KÖK 35-17-M00448_HatBaşıAyırıcı_73034568 M02_73034568</t>
  </si>
  <si>
    <t>06.06.2022 09:31:05</t>
  </si>
  <si>
    <t>06.06.2022 10:18:55</t>
  </si>
  <si>
    <t>BERGAMA TM 35-16-A00004_AŞAĞIKIRIKLAR-2 M07_2314063</t>
  </si>
  <si>
    <t>06.06.2022 19:14:10</t>
  </si>
  <si>
    <t>06.06.2022 19:18:30</t>
  </si>
  <si>
    <t>KABAZLI KÖK 45-78-M00675_KABAZLI M03_65971403</t>
  </si>
  <si>
    <t>06.06.2022 18:19:42</t>
  </si>
  <si>
    <t>06.06.2022 19:13:44</t>
  </si>
  <si>
    <t>K-211 35-02-K00211_965295098_965295098</t>
  </si>
  <si>
    <t>06.06.2022 17:49:16</t>
  </si>
  <si>
    <t>06.06.2022 19:33:16</t>
  </si>
  <si>
    <t>SAĞANCI İM 35-16-A00003_HatBaşıAyırıcı_53140368 L05_53140368</t>
  </si>
  <si>
    <t>06.06.2022 09:13:57</t>
  </si>
  <si>
    <t>06.06.2022 15:35:12</t>
  </si>
  <si>
    <t>06.06.2022 19:05:39</t>
  </si>
  <si>
    <t>06.06.2022 19:38:31</t>
  </si>
  <si>
    <t>K-2323 35-04-K02323_95000501872_95000501872</t>
  </si>
  <si>
    <t>06.06.2022 09:54:14</t>
  </si>
  <si>
    <t>06.06.2022 12:17:36</t>
  </si>
  <si>
    <t>GÖKÇEAHMET-YİĞİTALİ TARIMSAL SULAMA 45-72-L00145_956527540_956527540</t>
  </si>
  <si>
    <t>06.06.2022 12:15:17</t>
  </si>
  <si>
    <t>06.06.2022 13:42:24</t>
  </si>
  <si>
    <t>ÖDEMİŞ İM 35-15-A00001_TRAFO-B L12_2060969</t>
  </si>
  <si>
    <t>06.06.2022 00:57:41</t>
  </si>
  <si>
    <t>06.06.2022 01:20:57</t>
  </si>
  <si>
    <t>L-372 35-18-L00372_966681113_966681113</t>
  </si>
  <si>
    <t>06.06.2022 11:41:38</t>
  </si>
  <si>
    <t>06.06.2022 13:58:43</t>
  </si>
  <si>
    <t>KAYMAKÇI TR-37 35-15-L00231_B_56361619_56361619</t>
  </si>
  <si>
    <t>06.06.2022 06:02:23</t>
  </si>
  <si>
    <t>06.06.2022 08:47:50</t>
  </si>
  <si>
    <t>ULUCAK DM-2/15 35-27-M00334_914649479_914649479</t>
  </si>
  <si>
    <t>06.06.2022 17:03:51</t>
  </si>
  <si>
    <t>06.06.2022 21:40:00</t>
  </si>
  <si>
    <t>K-165 35-03-K00165_B_56362355_56362355</t>
  </si>
  <si>
    <t>06.06.2022 07:56:17</t>
  </si>
  <si>
    <t>06.06.2022 08:29:05</t>
  </si>
  <si>
    <t>TR-99/A 45-78-L00184_967172743_967172743</t>
  </si>
  <si>
    <t>06.06.2022 11:00:46</t>
  </si>
  <si>
    <t>06.06.2022 14:08:56</t>
  </si>
  <si>
    <t>06.06.2022 12:57:40</t>
  </si>
  <si>
    <t>06.06.2022 14:22:32</t>
  </si>
  <si>
    <t>HASKÖY TR-1 35-20-L00206_A_56382561_56382561</t>
  </si>
  <si>
    <t>06.06.2022 19:52:30</t>
  </si>
  <si>
    <t>06.06.2022 22:46:03</t>
  </si>
  <si>
    <t>YEŞİLDERE KAZALLI TR-3 35-31-L00164_DIREK TIPI TRAFO HUCRESI H01_2048238</t>
  </si>
  <si>
    <t>06.06.2022 10:19:04</t>
  </si>
  <si>
    <t>06.06.2022 11:22:28</t>
  </si>
  <si>
    <t>06.06.2022 08:44:19</t>
  </si>
  <si>
    <t>06.06.2022 10:48:44</t>
  </si>
  <si>
    <t>K-1338 35-03-K01338_910612982_910612982</t>
  </si>
  <si>
    <t>06.06.2022 21:18:52</t>
  </si>
  <si>
    <t>06.06.2022 22:59:50</t>
  </si>
  <si>
    <t>AŞAĞIBEY-1 35-16-M00114_DIREK TIPI TRAFO HUCRESI H01_2041324</t>
  </si>
  <si>
    <t>06.06.2022 09:27:27</t>
  </si>
  <si>
    <t>06.06.2022 12:23:13</t>
  </si>
  <si>
    <t>06.06.2022 20:06:33</t>
  </si>
  <si>
    <t>06.06.2022 20:45:05</t>
  </si>
  <si>
    <t>SÜLEYMANLAR TR-1 35-15-L00540_35-15-L00540_2360616</t>
  </si>
  <si>
    <t>06.06.2022 20:41:30</t>
  </si>
  <si>
    <t>06.06.2022 21:46:27</t>
  </si>
  <si>
    <t>SARIGÖL TR-50 45-79-M00050_945560110_945560110</t>
  </si>
  <si>
    <t>06.06.2022 11:20:59</t>
  </si>
  <si>
    <t>06.06.2022 12:24:48</t>
  </si>
  <si>
    <t>K-255 35-02-K00255_99593567_99593567</t>
  </si>
  <si>
    <t>06.06.2022 15:12:15</t>
  </si>
  <si>
    <t>06.06.2022 21:27:04</t>
  </si>
  <si>
    <t>M-2662 35-02-M02662_35-02-M02662_61322590</t>
  </si>
  <si>
    <t>06.06.2022 10:07:55</t>
  </si>
  <si>
    <t>06.06.2022 11:04:23</t>
  </si>
  <si>
    <t>K-1641 35-03-K01641_912208203_912208203</t>
  </si>
  <si>
    <t>06.06.2022 14:32:47</t>
  </si>
  <si>
    <t>06.06.2022 17:11:00</t>
  </si>
  <si>
    <t>BELEVİ TR4 35-13-L00063_946419364_946419364</t>
  </si>
  <si>
    <t>06.06.2022 09:50:50</t>
  </si>
  <si>
    <t>06.06.2022 10:35:36</t>
  </si>
  <si>
    <t>HÜSEYİN DALGIÇ TARIMSAL SULAMA TR 45-78-M01055_DIREK TIPI TRAFO HUCRESI H01_2037800</t>
  </si>
  <si>
    <t>06.06.2022 13:32:55</t>
  </si>
  <si>
    <t>06.06.2022 20:51:35</t>
  </si>
  <si>
    <t>NARLICA TR-1 35-16-L00260_35-16-L00260_2362167</t>
  </si>
  <si>
    <t>06.06.2022 22:44:40</t>
  </si>
  <si>
    <t>06.06.2022 23:11:30</t>
  </si>
  <si>
    <t>AKGEDİK KÖK-1 45-71-M00162_EMLAKDERE M03_56219223</t>
  </si>
  <si>
    <t>06.06.2022 08:56:05</t>
  </si>
  <si>
    <t>06.06.2022 10:26:52</t>
  </si>
  <si>
    <t>GÜMÜŞÇAY KÖK 45-73-M00477_HatBaşıAyırıcı_53135583 M02_53135583</t>
  </si>
  <si>
    <t>06.06.2022 12:20:48</t>
  </si>
  <si>
    <t>06.06.2022 15:40:13</t>
  </si>
  <si>
    <t>ÇINARKÖY TR-33 35-27-M00033_97499250_97499250</t>
  </si>
  <si>
    <t>06.06.2022 22:34:34</t>
  </si>
  <si>
    <t>06.06.2022 23:18:41</t>
  </si>
  <si>
    <t>M-1763 35-02-M01763_M-591 M02_2113004</t>
  </si>
  <si>
    <t>06.06.2022 08:24:29</t>
  </si>
  <si>
    <t>06.06.2022 12:12:35</t>
  </si>
  <si>
    <t>SOMA TR-11/2 45-82-M00033_945542593_945542593</t>
  </si>
  <si>
    <t>06.06.2022 16:59:38</t>
  </si>
  <si>
    <t>06.06.2022 17:29:10</t>
  </si>
  <si>
    <t>KİRELLİ KÖK 35-29-L00809_GÜRDÜLLÜ- DERELİ-KİRELLİ KÖY L01_74719165</t>
  </si>
  <si>
    <t>06.06.2022 02:55:21</t>
  </si>
  <si>
    <t>06.06.2022 03:34:43</t>
  </si>
  <si>
    <t>OVACIK TR-1 35-31-L00151_47822048_56353082_56353082</t>
  </si>
  <si>
    <t>06.06.2022 21:28:35</t>
  </si>
  <si>
    <t>07.06.2022 02:57:48</t>
  </si>
  <si>
    <t>BALÇOVA İM 35-07-A00001_TELEFERİK K06_62693546</t>
  </si>
  <si>
    <t>06.06.2022 03:03:46</t>
  </si>
  <si>
    <t>06.06.2022 03:06:21</t>
  </si>
  <si>
    <t>KABAZLI KÖK 45-78-M00675_HatBaşıAyırıcı_73215683 M03_73215683</t>
  </si>
  <si>
    <t>06.06.2022 19:27:03</t>
  </si>
  <si>
    <t>06.06.2022 21:20:30</t>
  </si>
  <si>
    <t>ULUKENT DM-6/7 KÖK 35-28-M00618_M-640 M12_79699569</t>
  </si>
  <si>
    <t>06.06.2022 06:03:23</t>
  </si>
  <si>
    <t>06.06.2022 06:34:59</t>
  </si>
  <si>
    <t>YENİKÖY TR-3 35-22-M00278_B_56352423_56352423</t>
  </si>
  <si>
    <t>06.06.2022 23:02:00</t>
  </si>
  <si>
    <t>07.06.2022 01:16:38</t>
  </si>
  <si>
    <t>OVAKENT İM 35-15-A00003_ÇATAL ARMUT L05_2308501</t>
  </si>
  <si>
    <t>06.06.2022 11:55:45</t>
  </si>
  <si>
    <t>06.06.2022 15:12:53</t>
  </si>
  <si>
    <t>ÇATALOLUK DM 45-74-M00227_HatBaşıAyırıcı_77952822 M03_77952822</t>
  </si>
  <si>
    <t>06.06.2022 18:36:23</t>
  </si>
  <si>
    <t>06.06.2022 19:15:06</t>
  </si>
  <si>
    <t>ÇUKURALTI M-49 35-25-M00084_C_56355601_56355601</t>
  </si>
  <si>
    <t>06.06.2022 10:03:18</t>
  </si>
  <si>
    <t>06.06.2022 11:40:16</t>
  </si>
  <si>
    <t>06.06.2022 09:05:56</t>
  </si>
  <si>
    <t>06.06.2022 09:11:51</t>
  </si>
  <si>
    <t>SELMAN HACILAR TR-1 45-81-M00192_945622615_945622615</t>
  </si>
  <si>
    <t>06.06.2022 20:41:23</t>
  </si>
  <si>
    <t>06.06.2022 23:35:30</t>
  </si>
  <si>
    <t>KARAMAN TR-1 35-31-L00049_47864375_56390329_56390329</t>
  </si>
  <si>
    <t>06.06.2022 10:52:32</t>
  </si>
  <si>
    <t>06.06.2022 17:14:04</t>
  </si>
  <si>
    <t>CAMBAZLI KÖK 45-84-M00005_KARGIN M04_50241540</t>
  </si>
  <si>
    <t>06.06.2022 09:23:21</t>
  </si>
  <si>
    <t>06.06.2022 17:35:22</t>
  </si>
  <si>
    <t>ÜRKMEZ DM-4 (ÜRKMEZ M-21) 35-25-M00155_DONANIMLI YEDEK M03_72072836</t>
  </si>
  <si>
    <t>06.06.2022 09:20:02</t>
  </si>
  <si>
    <t>06.06.2022 17:21:15</t>
  </si>
  <si>
    <t>TÜPÜLER TR-1 45-75-M00217_C_56388186_56388186</t>
  </si>
  <si>
    <t>06.06.2022 15:38:10</t>
  </si>
  <si>
    <t>06.06.2022 18:35:58</t>
  </si>
  <si>
    <t>KÜÇÜKBAHÇE KÖYÜ TR-1 35-21-L00085_953363675_953363675</t>
  </si>
  <si>
    <t>06.06.2022 16:58:38</t>
  </si>
  <si>
    <t>06.06.2022 21:15:58</t>
  </si>
  <si>
    <t>M-236 35-02-M00236_913407766_913407766</t>
  </si>
  <si>
    <t>06.06.2022 11:06:35</t>
  </si>
  <si>
    <t>06.06.2022 17:32:24</t>
  </si>
  <si>
    <t>HABAŞ TM 35-17-A00008_ÖZKAN-1 M17_2333332</t>
  </si>
  <si>
    <t>06.06.2022 09:32:10</t>
  </si>
  <si>
    <t>06.06.2022 09:39:43</t>
  </si>
  <si>
    <t>06.06.2022 15:26:47</t>
  </si>
  <si>
    <t>06.06.2022 15:50:14</t>
  </si>
  <si>
    <t>ALAŞEHİR TR-68 45-73-M00068_45-73-M00068_2353060</t>
  </si>
  <si>
    <t>06.06.2022 18:02:11</t>
  </si>
  <si>
    <t>06.06.2022 18:46:31</t>
  </si>
  <si>
    <t>GÜLKENT TR-1 35-30-M00224_955307698_955307698</t>
  </si>
  <si>
    <t>06.06.2022 14:07:20</t>
  </si>
  <si>
    <t>06.06.2022 15:28:24</t>
  </si>
  <si>
    <t>TR-2/91 45-83-L00091_45-83-L00091_2354772</t>
  </si>
  <si>
    <t>06.06.2022 09:12:53</t>
  </si>
  <si>
    <t>06.06.2022 17:01:46</t>
  </si>
  <si>
    <t>KARAKUYU TR-3 35-22-M00291_955259575_955259575</t>
  </si>
  <si>
    <t>06.06.2022 08:49:31</t>
  </si>
  <si>
    <t>06.06.2022 09:28:37</t>
  </si>
  <si>
    <t>M-1984 35-09-M01984_912671686_912671686</t>
  </si>
  <si>
    <t>06.06.2022 16:33:51</t>
  </si>
  <si>
    <t>06.06.2022 20:36:43</t>
  </si>
  <si>
    <t>KARABURÇ HACILAR TR-7 35-31-L00263_47946701_56398828_56398828</t>
  </si>
  <si>
    <t>06.06.2022 07:26:27</t>
  </si>
  <si>
    <t>06.06.2022 08:52:46</t>
  </si>
  <si>
    <t>K-2861 35-03-K02861_910174616_910174616</t>
  </si>
  <si>
    <t>06.06.2022 12:46:01</t>
  </si>
  <si>
    <t>06.06.2022 14:36:03</t>
  </si>
  <si>
    <t>K-1127 35-03-K01127_C_56377135_56377135</t>
  </si>
  <si>
    <t>06.06.2022 22:04:50</t>
  </si>
  <si>
    <t>06.06.2022 23:48:28</t>
  </si>
  <si>
    <t>ÜÇPINAR DM 45-71-M00183_AVDAL M02_72249124</t>
  </si>
  <si>
    <t>06.06.2022 11:05:34</t>
  </si>
  <si>
    <t>06.06.2022 11:32:42</t>
  </si>
  <si>
    <t>SOMA TR-15/3 45-82-M00093_945527293_945527293</t>
  </si>
  <si>
    <t>06.06.2022 19:55:08</t>
  </si>
  <si>
    <t>06.06.2022 21:55:47</t>
  </si>
  <si>
    <t>K-3002 35-02-K03002_35-02-K03002_2363745</t>
  </si>
  <si>
    <t>06.06.2022 09:09:39</t>
  </si>
  <si>
    <t>06.06.2022 10:40:32</t>
  </si>
  <si>
    <t>ULUCAK DM-2 35-27-M00331_DONANIMLI YEDEK M02_72170824</t>
  </si>
  <si>
    <t>06.06.2022 21:35:49</t>
  </si>
  <si>
    <t>06.06.2022 09:42:00</t>
  </si>
  <si>
    <t>06.06.2022 09:47:06</t>
  </si>
  <si>
    <t>TR-63/1 35-26-M00119_95000041506_95000041506</t>
  </si>
  <si>
    <t>06.06.2022 14:46:41</t>
  </si>
  <si>
    <t>06.06.2022 18:51:13</t>
  </si>
  <si>
    <t>L-15 35-18-L00015_8914017_56394891_56394891</t>
  </si>
  <si>
    <t>06.06.2022 14:15:33</t>
  </si>
  <si>
    <t>06.06.2022 15:51:40</t>
  </si>
  <si>
    <t>ÇATALOLUK DM 45-74-M00227_HatBaşıAyırıcı_53134507 M05_53134507</t>
  </si>
  <si>
    <t>06.06.2022 09:25:46</t>
  </si>
  <si>
    <t>06.06.2022 13:38:44</t>
  </si>
  <si>
    <t>ULUDERBENT TR-3 45-73-M00543_945651800_945651800</t>
  </si>
  <si>
    <t>06.06.2022 15:25:25</t>
  </si>
  <si>
    <t>06.06.2022 16:00:51</t>
  </si>
  <si>
    <t>ALAŞARLI TR-2 35-15-L00194_35-15-L00194_2365418</t>
  </si>
  <si>
    <t>06.06.2022 12:39:34</t>
  </si>
  <si>
    <t>06.06.2022 13:18:15</t>
  </si>
  <si>
    <t>OVACIK TR-1 35-15-L00285_950407714_950407714</t>
  </si>
  <si>
    <t>06.06.2022 11:28:38</t>
  </si>
  <si>
    <t>06.06.2022 19:34:18</t>
  </si>
  <si>
    <t>06.06.2022 18:14:03</t>
  </si>
  <si>
    <t>06.06.2022 18:51:25</t>
  </si>
  <si>
    <t>KUŞÇUBURUN-4 35-26-M00530_10570620_56359923_56359923</t>
  </si>
  <si>
    <t>06.06.2022 23:54:04</t>
  </si>
  <si>
    <t>07.06.2022 01:30:17</t>
  </si>
  <si>
    <t>K-866 35-03-K00866_910791676_910791676</t>
  </si>
  <si>
    <t>06.06.2022 17:46:49</t>
  </si>
  <si>
    <t>06.06.2022 19:28:13</t>
  </si>
  <si>
    <t>KAYMAKÇI TR-5 35-15-M00246_HatBaşıAyırıcı_66340798 M03_66340798</t>
  </si>
  <si>
    <t>06.06.2022 18:22:05</t>
  </si>
  <si>
    <t>06.06.2022 19:21:09</t>
  </si>
  <si>
    <t>YENİKÖY-4 35-26-L00143_10566838_56358489_56358489</t>
  </si>
  <si>
    <t>06.06.2022 16:21:53</t>
  </si>
  <si>
    <t>06.06.2022 17:37:10</t>
  </si>
  <si>
    <t>_95000622579_95000622579</t>
  </si>
  <si>
    <t>06.06.2022 11:42:09</t>
  </si>
  <si>
    <t>06.06.2022 14:29:30</t>
  </si>
  <si>
    <t>BEREKETLİ TR-1 45-79-M00323_B_56404702_56404702</t>
  </si>
  <si>
    <t>06.06.2022 19:01:41</t>
  </si>
  <si>
    <t>06.06.2022 20:45:38</t>
  </si>
  <si>
    <t>TR-28 35-27-M00028_KOZLUDERE TR-29 M02_66129627</t>
  </si>
  <si>
    <t>06.06.2022 17:33:31</t>
  </si>
  <si>
    <t>MEDİGÜVEN KÖK 45-78-M01154_953248698_953248698</t>
  </si>
  <si>
    <t>06.06.2022 14:09:47</t>
  </si>
  <si>
    <t>06.06.2022 15:36:30</t>
  </si>
  <si>
    <t>K-4630 35-02-K04630_K-4393 K03_2126691</t>
  </si>
  <si>
    <t>06.06.2022 15:09:04</t>
  </si>
  <si>
    <t>06.06.2022 16:17:35</t>
  </si>
  <si>
    <t>K-3601 35-01-K03601_910974280_910974280</t>
  </si>
  <si>
    <t>06.06.2022 10:09:30</t>
  </si>
  <si>
    <t>06.06.2022 11:23:17</t>
  </si>
  <si>
    <t>L-192 35-18-L00192_950442439_950442439</t>
  </si>
  <si>
    <t>06.06.2022 10:43:57</t>
  </si>
  <si>
    <t>06.06.2022 11:27:55</t>
  </si>
  <si>
    <t>KAYMAKÇI İM 35-15-A00004_HatBaşıAyırıcı_66324821 L07_66324821</t>
  </si>
  <si>
    <t>06.06.2022 16:32:04</t>
  </si>
  <si>
    <t>06.06.2022 21:16:16</t>
  </si>
  <si>
    <t>06.06.2022 19:35:44</t>
  </si>
  <si>
    <t>06.06.2022 23:18:28</t>
  </si>
  <si>
    <t>L-438 35-18-L00438_950465138_950465138</t>
  </si>
  <si>
    <t>06.06.2022 11:31:02</t>
  </si>
  <si>
    <t>06.06.2022 18:02:18</t>
  </si>
  <si>
    <t>M-993 35-03-M00993_35-03-M00993_41947401</t>
  </si>
  <si>
    <t>06.06.2022 18:29:40</t>
  </si>
  <si>
    <t>06.06.2022 19:05:17</t>
  </si>
  <si>
    <t>ÇİÇEKLİ TR-1 45-75-M00308_B_56401098_56401098</t>
  </si>
  <si>
    <t>06.06.2022 15:06:00</t>
  </si>
  <si>
    <t>06.06.2022 17:41:11</t>
  </si>
  <si>
    <t>KAVAKLIDERE TR-19 45-73-M01013_45-73-M01013_2353363</t>
  </si>
  <si>
    <t>06.06.2022 09:14:10</t>
  </si>
  <si>
    <t>06.06.2022 17:03:29</t>
  </si>
  <si>
    <t>06.06.2022 17:16:48</t>
  </si>
  <si>
    <t>06.06.2022 17:21:00</t>
  </si>
  <si>
    <t>TR-48 35-15-M00048_950364707_950364707</t>
  </si>
  <si>
    <t>06.06.2022 13:32:42</t>
  </si>
  <si>
    <t>06.06.2022 17:04:06</t>
  </si>
  <si>
    <t>TR-4 35-15-L00004_DIREK TIPI TRAFO HUCRESI H01_2045769</t>
  </si>
  <si>
    <t>06.06.2022 10:56:53</t>
  </si>
  <si>
    <t>06.06.2022 17:09:11</t>
  </si>
  <si>
    <t>TR-2/15 45-72-L00015_D_56391571_56391571</t>
  </si>
  <si>
    <t>06.06.2022 22:34:04</t>
  </si>
  <si>
    <t>07.06.2022 02:34:16</t>
  </si>
  <si>
    <t>DAĞKIZILCA-5 35-26-M00504_956610248_956610248</t>
  </si>
  <si>
    <t>06.06.2022 12:19:28</t>
  </si>
  <si>
    <t>06.06.2022 13:59:42</t>
  </si>
  <si>
    <t>MURADİYE DM-4 45-71-M00190_953207538_953207538</t>
  </si>
  <si>
    <t>06.06.2022 08:25:30</t>
  </si>
  <si>
    <t>06.06.2022 13:08:30</t>
  </si>
  <si>
    <t>KARAKOVA KÖK 35-15-L01205_KARAKOVA KÖYİÇİ M03_85269010</t>
  </si>
  <si>
    <t>06.06.2022 10:36:41</t>
  </si>
  <si>
    <t>06.06.2022 11:26:44</t>
  </si>
  <si>
    <t>SARIGÖL DM 45-79-M00069_SELİMİYE FİDERİ M18_2076607</t>
  </si>
  <si>
    <t>06.06.2022 08:11:44</t>
  </si>
  <si>
    <t>06.06.2022 08:27:34</t>
  </si>
  <si>
    <t>KARABURUN TR-7 35-21-L00033_D_56357084_56357084</t>
  </si>
  <si>
    <t>06.06.2022 09:34:17</t>
  </si>
  <si>
    <t>06.06.2022 12:13:08</t>
  </si>
  <si>
    <t>06.06.2022 15:42:46</t>
  </si>
  <si>
    <t>06.06.2022 20:33:23</t>
  </si>
  <si>
    <t>M-1039 35-04-M01039_35-04-M01039_2377327</t>
  </si>
  <si>
    <t>06.06.2022 13:06:34</t>
  </si>
  <si>
    <t>06.06.2022 13:35:01</t>
  </si>
  <si>
    <t>TURGUTALP KÖK 45-71-M00260_SULTANYAYLASI M04_72233805</t>
  </si>
  <si>
    <t>06.06.2022 10:21:11</t>
  </si>
  <si>
    <t>06.06.2022 17:42:49</t>
  </si>
  <si>
    <t>06.06.2022 19:56:55</t>
  </si>
  <si>
    <t>06.06.2022 20:35:49</t>
  </si>
  <si>
    <t>TR-65 35-30-L00065_955319689_955319689</t>
  </si>
  <si>
    <t>06.06.2022 16:39:52</t>
  </si>
  <si>
    <t>06.06.2022 18:14:20</t>
  </si>
  <si>
    <t>M-2902 35-02-M02902_99878755_99878755</t>
  </si>
  <si>
    <t>06.06.2022 13:30:52</t>
  </si>
  <si>
    <t>06.06.2022 15:09:11</t>
  </si>
  <si>
    <t>PAYAMLI M-26 35-25-M00194_956645001_956645001</t>
  </si>
  <si>
    <t>06.06.2022 15:12:38</t>
  </si>
  <si>
    <t>06.06.2022 17:19:38</t>
  </si>
  <si>
    <t>DM06/TR-01 45-73-M00053_DM-8 M09_67583540</t>
  </si>
  <si>
    <t>06.06.2022 19:29:30</t>
  </si>
  <si>
    <t>06.06.2022 20:07:00</t>
  </si>
  <si>
    <t>06.06.2022 20:43:23</t>
  </si>
  <si>
    <t>06.06.2022 22:07:43</t>
  </si>
  <si>
    <t>PAZARKÖY TR-2 45-78-L00651_49253224_56391112_56391112</t>
  </si>
  <si>
    <t>06.06.2022 19:08:28</t>
  </si>
  <si>
    <t>06.06.2022 22:33:46</t>
  </si>
  <si>
    <t>TR-1-2/2 35-20-L00008_955193928_955193928</t>
  </si>
  <si>
    <t>06.06.2022 12:10:15</t>
  </si>
  <si>
    <t>06.06.2022 13:32:49</t>
  </si>
  <si>
    <t>ÇİLE DM 35-22-M00086_ÇAKALTEPE M04_50064098</t>
  </si>
  <si>
    <t>06.06.2022 09:13:08</t>
  </si>
  <si>
    <t>06.06.2022 14:46:16</t>
  </si>
  <si>
    <t>06.06.2022 17:13:08</t>
  </si>
  <si>
    <t>06.06.2022 17:26:17</t>
  </si>
  <si>
    <t>TR-115 35-26-M00115_95000641594_95000641594</t>
  </si>
  <si>
    <t>06.06.2022 10:45:25</t>
  </si>
  <si>
    <t>06.06.2022 12:10:29</t>
  </si>
  <si>
    <t>M-2902 35-02-M02902_911664563_911664563</t>
  </si>
  <si>
    <t>06.06.2022 06:00:06</t>
  </si>
  <si>
    <t>06.06.2022 12:23:06</t>
  </si>
  <si>
    <t>M-922 35-02-M00922_M-278 M02_2042174</t>
  </si>
  <si>
    <t>06.06.2022 09:24:26</t>
  </si>
  <si>
    <t>06.06.2022 10:10:05</t>
  </si>
  <si>
    <t>06.06.2022 09:56:07</t>
  </si>
  <si>
    <t>06.06.2022 12:24:21</t>
  </si>
  <si>
    <t>TR-102 GÜNLÜCE YOLU ÜZERİ 35-15-L00102_A_56365061_56365061</t>
  </si>
  <si>
    <t>06.06.2022 17:03:47</t>
  </si>
  <si>
    <t>06.06.2022 17:49:38</t>
  </si>
  <si>
    <t>K-4343 35-01-K04343_910971242_910971242</t>
  </si>
  <si>
    <t>06.06.2022 16:06:26</t>
  </si>
  <si>
    <t>06.06.2022 17:55:08</t>
  </si>
  <si>
    <t>ÇAMLIBEL TR-1 35-20-L00351_95000506133_95000506133</t>
  </si>
  <si>
    <t>06.06.2022 15:37:06</t>
  </si>
  <si>
    <t>06.06.2022 17:33:36</t>
  </si>
  <si>
    <t>SARUHANLI TR-2 45-80-M00002_956567981_956567981</t>
  </si>
  <si>
    <t>06.06.2022 11:53:59</t>
  </si>
  <si>
    <t>06.06.2022 13:06:43</t>
  </si>
  <si>
    <t>ALAŞARLI TR-2 35-15-L00194_B_56369696_56369696</t>
  </si>
  <si>
    <t>06.06.2022 11:18:13</t>
  </si>
  <si>
    <t>06.06.2022 12:37:07</t>
  </si>
  <si>
    <t>06.06.2022 11:34:52</t>
  </si>
  <si>
    <t>06.06.2022 13:21:21</t>
  </si>
  <si>
    <t>YASEMİN DM 35-19-M00002_URLA TM-1 M06_2055956</t>
  </si>
  <si>
    <t>06.06.2022 09:43:30</t>
  </si>
  <si>
    <t>K-3159 35-07-K03159_35-07-K03159_2369641</t>
  </si>
  <si>
    <t>06.06.2022 19:56:50</t>
  </si>
  <si>
    <t>06.06.2022 20:25:28</t>
  </si>
  <si>
    <t>M-147 SAKIZLIKOY 35-18-M00147_950466152_950466152</t>
  </si>
  <si>
    <t>06.06.2022 15:49:44</t>
  </si>
  <si>
    <t>06.06.2022 18:49:54</t>
  </si>
  <si>
    <t>YAĞCILAR KÖK 45-71-M00179_SULAMALAR-AT ÇİFTLİĞİ M02_72258055</t>
  </si>
  <si>
    <t>06.06.2022 08:38:38</t>
  </si>
  <si>
    <t>06.06.2022 11:27:56</t>
  </si>
  <si>
    <t>AKSELENDİ TR-9 45-72-L00831_956493128_956493128</t>
  </si>
  <si>
    <t>06.06.2022 16:27:50</t>
  </si>
  <si>
    <t>06.06.2022 18:03:41</t>
  </si>
  <si>
    <t>EGE İM 35-02-A00003_ÜNİVERSİTE M03_2311049</t>
  </si>
  <si>
    <t>06.06.2022 14:33:00</t>
  </si>
  <si>
    <t>06.06.2022 14:37:10</t>
  </si>
  <si>
    <t>AYRANCILAR DM-5 35-26-M00807_DEMİRCİ M03_2125776</t>
  </si>
  <si>
    <t>06.06.2022 15:28:03</t>
  </si>
  <si>
    <t>06.06.2022 02:38:48</t>
  </si>
  <si>
    <t>06.06.2022 05:23:02</t>
  </si>
  <si>
    <t>ALAŞEHİR TR-7 45-73-M00007_TR-8 M02_66754473</t>
  </si>
  <si>
    <t>06.06.2022 20:45:40</t>
  </si>
  <si>
    <t>06.06.2022 22:47:53</t>
  </si>
  <si>
    <t>EVRENOS TR-3 45-71-M01411_953191895_953191895</t>
  </si>
  <si>
    <t>06.06.2022 20:58:21</t>
  </si>
  <si>
    <t>07.06.2022 01:21:05</t>
  </si>
  <si>
    <t>TR-149 35-19-L00149_956698057_956698057</t>
  </si>
  <si>
    <t>06.06.2022 20:10:30</t>
  </si>
  <si>
    <t>06.06.2022 21:09:26</t>
  </si>
  <si>
    <t>K-2308 35-01-K02308_911430929_911430929</t>
  </si>
  <si>
    <t>06.06.2022 16:06:52</t>
  </si>
  <si>
    <t>06.06.2022 19:07:35</t>
  </si>
  <si>
    <t>06.06.2022 23:08:43</t>
  </si>
  <si>
    <t>07.06.2022 00:54:00</t>
  </si>
  <si>
    <t>06.06.2022 09:03:34</t>
  </si>
  <si>
    <t>06.06.2022 11:53:23</t>
  </si>
  <si>
    <t>DM-25/37-A 45-71-M02282_953215439_953215439</t>
  </si>
  <si>
    <t>06.06.2022 13:38:46</t>
  </si>
  <si>
    <t>06.06.2022 15:39:04</t>
  </si>
  <si>
    <t>06.06.2022 11:04:33</t>
  </si>
  <si>
    <t>06.06.2022 11:08:24</t>
  </si>
  <si>
    <t>K-4304 35-01-K04304_911511248_911511248</t>
  </si>
  <si>
    <t>06.06.2022 14:42:16</t>
  </si>
  <si>
    <t>06.06.2022 19:07:09</t>
  </si>
  <si>
    <t>TR-44 35-15-M00044_48885137_56381560_56381560</t>
  </si>
  <si>
    <t>06.06.2022 18:52:47</t>
  </si>
  <si>
    <t>06.06.2022 23:36:55</t>
  </si>
  <si>
    <t>ÇAMLIBEL TR-1 35-20-L00351_35-20-L00351_61277862</t>
  </si>
  <si>
    <t>06.06.2022 17:32:05</t>
  </si>
  <si>
    <t>06.06.2022 18:37:07</t>
  </si>
  <si>
    <t>SALİHLİ TR-91 45-78-L00720_953256878_953256878</t>
  </si>
  <si>
    <t>06.06.2022 12:55:25</t>
  </si>
  <si>
    <t>06.06.2022 16:39:15</t>
  </si>
  <si>
    <t>TR-62 35-16-L00062_953321239_953321239</t>
  </si>
  <si>
    <t>06.06.2022 12:37:27</t>
  </si>
  <si>
    <t>06.06.2022 14:11:56</t>
  </si>
  <si>
    <t>BALIKLIOVA TR-4 35-19-L00274__72374221_72374221</t>
  </si>
  <si>
    <t>06.06.2022 09:13:18</t>
  </si>
  <si>
    <t>06.06.2022 13:04:28</t>
  </si>
  <si>
    <t>L-357 EGEM SAHİL SİT. 35-18-L00357_950441745_950441745</t>
  </si>
  <si>
    <t>06.06.2022 19:37:37</t>
  </si>
  <si>
    <t>06.06.2022 23:49:47</t>
  </si>
  <si>
    <t>06.06.2022 09:24:07</t>
  </si>
  <si>
    <t>06.06.2022 09:24:32</t>
  </si>
  <si>
    <t>AKÖREN TR-19 KÖK 45-78-M00974_AKVİRAN SULAMA M03_66244829</t>
  </si>
  <si>
    <t>06.06.2022 08:29:02</t>
  </si>
  <si>
    <t>06.06.2022 09:44:11</t>
  </si>
  <si>
    <t>06.06.2022 21:56:09</t>
  </si>
  <si>
    <t>06.06.2022 21:58:15</t>
  </si>
  <si>
    <t>K-4627 35-04-K04627_B_56369906_56369906</t>
  </si>
  <si>
    <t>06.06.2022 11:50:45</t>
  </si>
  <si>
    <t>06.06.2022 21:14:53</t>
  </si>
  <si>
    <t>K-201 35-02-K00201_35-02-K00201_41956796</t>
  </si>
  <si>
    <t>06.06.2022 11:59:19</t>
  </si>
  <si>
    <t>06.06.2022 12:27:41</t>
  </si>
  <si>
    <t>EGE İM 35-02-A00003_VETERİNERLİK K05_2310926</t>
  </si>
  <si>
    <t>06.06.2022 14:41:31</t>
  </si>
  <si>
    <t>06.06.2022 15:10:16</t>
  </si>
  <si>
    <t>MALAZ TR-1 45-75-M00290_A_56398877_56398877</t>
  </si>
  <si>
    <t>06.06.2022 23:00:35</t>
  </si>
  <si>
    <t>06.06.2022 23:56:32</t>
  </si>
  <si>
    <t>YEŞİLYURT TR-9 45-73-M00486_DAĞITIM TRAFOSU M03_66859762</t>
  </si>
  <si>
    <t>06.06.2022 09:00:52</t>
  </si>
  <si>
    <t>06.06.2022 11:13:53</t>
  </si>
  <si>
    <t>06.06.2022 18:06:39</t>
  </si>
  <si>
    <t>06.06.2022 18:18:53</t>
  </si>
  <si>
    <t>M-2745 35-01-M02745_911197015_911197015</t>
  </si>
  <si>
    <t>06.06.2022 14:16:05</t>
  </si>
  <si>
    <t>06.06.2022 16:42:25</t>
  </si>
  <si>
    <t>06.06.2022 09:34:58</t>
  </si>
  <si>
    <t>06.06.2022 11:42:06</t>
  </si>
  <si>
    <t>ZEYTİNLİOVA TR-7 45-72-L00421_ÜÇ AVLU ÇIKIŞI L02_66556393</t>
  </si>
  <si>
    <t>06.06.2022 09:49:57</t>
  </si>
  <si>
    <t>06.06.2022 12:25:33</t>
  </si>
  <si>
    <t>06.06.2022 12:26:14</t>
  </si>
  <si>
    <t>06.06.2022 15:42:49</t>
  </si>
  <si>
    <t>ERDELLİ TR-2 KÖK 45-72-L00476_ARABACI BOZKÖY ÇIKIŞ L04_66551686</t>
  </si>
  <si>
    <t>06.06.2022 13:04:25</t>
  </si>
  <si>
    <t>06.06.2022 15:25:04</t>
  </si>
  <si>
    <t>ÖRÜCÜLER KÖK 45-74-M00355_HatBaşıAyırıcı_62829837 M04_62829837</t>
  </si>
  <si>
    <t>06.06.2022 08:31:01</t>
  </si>
  <si>
    <t>06.06.2022 09:56:39</t>
  </si>
  <si>
    <t>06.06.2022 19:42:33</t>
  </si>
  <si>
    <t>06.06.2022 20:57:13</t>
  </si>
  <si>
    <t>DM-25/37-A 45-71-M02282_953215410_953215410</t>
  </si>
  <si>
    <t>06.06.2022 10:22:44</t>
  </si>
  <si>
    <t>06.06.2022 12:46:46</t>
  </si>
  <si>
    <t>BERGAMA İM-2 35-16-A00002_TR-A L09_2055218</t>
  </si>
  <si>
    <t>06.06.2022 03:02:35</t>
  </si>
  <si>
    <t>06.06.2022 03:19:43</t>
  </si>
  <si>
    <t>ÜNİVERSİTE TM 35-02-A00008_ÜNİVERSİTE-4 K32_2062768</t>
  </si>
  <si>
    <t>06.06.2022 14:06:53</t>
  </si>
  <si>
    <t>06.06.2022 14:42:24</t>
  </si>
  <si>
    <t>L-262 ÇİÇEKÇİ PARKI 35-18-L00262_950464181_950464181</t>
  </si>
  <si>
    <t>07.06.2022 15:55:19</t>
  </si>
  <si>
    <t>07.06.2022 21:48:30</t>
  </si>
  <si>
    <t>07.06.2022 23:40:08</t>
  </si>
  <si>
    <t>07.06.2022 23:51:08</t>
  </si>
  <si>
    <t>DAĞDERE DM 45-72-M00097_KÖMÜRCÜ M06_2329932</t>
  </si>
  <si>
    <t>07.06.2022 00:01:57</t>
  </si>
  <si>
    <t>07.06.2022 01:07:07</t>
  </si>
  <si>
    <t>ARMUTLU İM 35-27-A00001_TR-1 15.8 L13_2307559</t>
  </si>
  <si>
    <t>07.06.2022 09:07:20</t>
  </si>
  <si>
    <t>07.06.2022 10:09:33</t>
  </si>
  <si>
    <t>07.06.2022 18:59:49</t>
  </si>
  <si>
    <t>07.06.2022 19:06:36</t>
  </si>
  <si>
    <t>UĞURLU KÖK 45-86-M00045_HatBaşıAyırıcı_53135437 M04_53135437</t>
  </si>
  <si>
    <t>07.06.2022 12:28:50</t>
  </si>
  <si>
    <t>BALABANLI DM 35-15-M00280_HANAYLIKUYU M08_72306397</t>
  </si>
  <si>
    <t>07.06.2022 15:12:27</t>
  </si>
  <si>
    <t>07.06.2022 15:38:26</t>
  </si>
  <si>
    <t>TR-94 35-16-L00094_35-16-L00094_72001672</t>
  </si>
  <si>
    <t>07.06.2022 18:59:58</t>
  </si>
  <si>
    <t>07.06.2022 20:00:07</t>
  </si>
  <si>
    <t>DAĞDERESİ TR-2 45-76-M00241_ H_79723808</t>
  </si>
  <si>
    <t>07.06.2022 13:28:24</t>
  </si>
  <si>
    <t>07.06.2022 15:35:55</t>
  </si>
  <si>
    <t>ARDIÇ MAHALLESİ TR-17 35-21-L00128_A_56378005_56378005</t>
  </si>
  <si>
    <t>07.06.2022 09:34:54</t>
  </si>
  <si>
    <t>07.06.2022 15:33:26</t>
  </si>
  <si>
    <t>K-3383 35-02-K03383_35-02-K03383_2376601</t>
  </si>
  <si>
    <t>07.06.2022 09:14:04</t>
  </si>
  <si>
    <t>07.06.2022 10:34:54</t>
  </si>
  <si>
    <t>L-120 OVACIK 35-18-L00120_950465944_950465944</t>
  </si>
  <si>
    <t>07.06.2022 09:42:11</t>
  </si>
  <si>
    <t>07.06.2022 15:51:33</t>
  </si>
  <si>
    <t>M-2917 35-01-M02917_911514753_911514753</t>
  </si>
  <si>
    <t>07.06.2022 12:53:06</t>
  </si>
  <si>
    <t>07.06.2022 14:26:57</t>
  </si>
  <si>
    <t>ULUCAK DM-2 35-27-M00331_ULUCAK DM-2/8 M07_72170829</t>
  </si>
  <si>
    <t>07.06.2022 08:59:23</t>
  </si>
  <si>
    <t>07.06.2022 17:51:55</t>
  </si>
  <si>
    <t>ÇUKURALTI M-52 35-25-M00087_ÇUKURALTI M-23 KÖK M04_72113751</t>
  </si>
  <si>
    <t>07.06.2022 14:35:05</t>
  </si>
  <si>
    <t>07.06.2022 15:37:00</t>
  </si>
  <si>
    <t>SARICALAR TOPRAK SULAMA TR-3 35-16-M00299_DIREK TIPI TRAFO HUCRESI H01_2040440</t>
  </si>
  <si>
    <t>07.06.2022 17:48:39</t>
  </si>
  <si>
    <t>07.06.2022 21:03:21</t>
  </si>
  <si>
    <t>M-3123 35-10-M03123_954752349_954752349</t>
  </si>
  <si>
    <t>07.06.2022 10:52:00</t>
  </si>
  <si>
    <t>07.06.2022 12:13:10</t>
  </si>
  <si>
    <t>TR-1/84 (ERBİLLER) 45-83-M00084_48104365_56405486_56405486</t>
  </si>
  <si>
    <t>07.06.2022 10:26:03</t>
  </si>
  <si>
    <t>07.06.2022 11:22:04</t>
  </si>
  <si>
    <t>ÇUKURALTI M-22 35-25-M00070_DIREK TIPI TRAFO HUCRESI H01_2126184</t>
  </si>
  <si>
    <t>OG Klemens Arızası</t>
  </si>
  <si>
    <t>07.06.2022 11:40:58</t>
  </si>
  <si>
    <t>07.06.2022 15:57:08</t>
  </si>
  <si>
    <t>SOMA TR-3/2 45-82-M00083_TR-2/1 M01_72185218</t>
  </si>
  <si>
    <t>07.06.2022 10:10:58</t>
  </si>
  <si>
    <t>07.06.2022 10:54:38</t>
  </si>
  <si>
    <t>BAĞARASI TR-12 35-23-M00181__79552662_79552662</t>
  </si>
  <si>
    <t>07.06.2022 15:51:18</t>
  </si>
  <si>
    <t>07.06.2022 16:39:02</t>
  </si>
  <si>
    <t>KARAKOVA TR-5 35-15-L01081_35-15-L01081_42098945</t>
  </si>
  <si>
    <t>07.06.2022 19:41:22</t>
  </si>
  <si>
    <t>07.06.2022 21:04:40</t>
  </si>
  <si>
    <t>K-3073 35-04-K03073_35-04-K03073_2373854</t>
  </si>
  <si>
    <t>07.06.2022 17:24:16</t>
  </si>
  <si>
    <t>07.06.2022 18:49:59</t>
  </si>
  <si>
    <t>TR-123 ZEYTİNALANI 35-19-L00123_956663687_956663687</t>
  </si>
  <si>
    <t>07.06.2022 21:05:26</t>
  </si>
  <si>
    <t>07.06.2022 22:37:30</t>
  </si>
  <si>
    <t>07.06.2022 16:31:08</t>
  </si>
  <si>
    <t>07.06.2022 18:53:26</t>
  </si>
  <si>
    <t>GERÇEKLİ TR-3 35-15-L00651_B_56367959_56367959</t>
  </si>
  <si>
    <t>07.06.2022 22:01:22</t>
  </si>
  <si>
    <t>07.06.2022 23:59:05</t>
  </si>
  <si>
    <t>TR-24 45-78-L00024_49382123_56407693_56407693</t>
  </si>
  <si>
    <t>07.06.2022 00:24:44</t>
  </si>
  <si>
    <t>07.06.2022 01:27:33</t>
  </si>
  <si>
    <t>M-516 METAŞ KÖK 35-02-M00516_M-1151 M04_72046138</t>
  </si>
  <si>
    <t>07.06.2022 23:25:10</t>
  </si>
  <si>
    <t>08.06.2022 02:18:00</t>
  </si>
  <si>
    <t>ARAPBAŞI TR-2 35-20-M00032_11664373_56359676_56359676</t>
  </si>
  <si>
    <t>07.06.2022 12:15:20</t>
  </si>
  <si>
    <t>07.06.2022 12:41:09</t>
  </si>
  <si>
    <t>07.06.2022 20:08:48</t>
  </si>
  <si>
    <t>07.06.2022 21:28:36</t>
  </si>
  <si>
    <t>M-3332 35-04-M03332_99878095_99878095</t>
  </si>
  <si>
    <t>07.06.2022 09:06:06</t>
  </si>
  <si>
    <t>07.06.2022 13:32:35</t>
  </si>
  <si>
    <t>GÜMÜLDÜR M-41 35-25-M00041_DIREK TIPI TRAFO HUCRESI H01_2114735</t>
  </si>
  <si>
    <t>07.06.2022 17:52:12</t>
  </si>
  <si>
    <t>07.06.2022 18:58:34</t>
  </si>
  <si>
    <t>TR-13 DAVUT KISRAK PARKI 35-26-M00013_DIREK TIPI TRAFO HUCRESI H01_2044332</t>
  </si>
  <si>
    <t>07.06.2022 09:29:26</t>
  </si>
  <si>
    <t>07.06.2022 10:48:52</t>
  </si>
  <si>
    <t>TR-1/4 45-72-M00004_DAĞITIM TRAFOSU TR-1/4 M01_2103058</t>
  </si>
  <si>
    <t>07.06.2022 13:02:58</t>
  </si>
  <si>
    <t>07.06.2022 13:34:43</t>
  </si>
  <si>
    <t>07.06.2022 09:41:57</t>
  </si>
  <si>
    <t>07.06.2022 10:51:15</t>
  </si>
  <si>
    <t>ZEYTİNALANI TR-101 35-19-L00101_HatBaşıAyırıcı_53137389 L01_53137389</t>
  </si>
  <si>
    <t>07.06.2022 21:21:39</t>
  </si>
  <si>
    <t>07.06.2022 23:54:40</t>
  </si>
  <si>
    <t>K-4017 35-02-K04017__72372729_72372729</t>
  </si>
  <si>
    <t>07.06.2022 09:03:44</t>
  </si>
  <si>
    <t>07.06.2022 09:28:20</t>
  </si>
  <si>
    <t>OCAKLI TR-1 35-15-L00770_950372415_950372415</t>
  </si>
  <si>
    <t>07.06.2022 19:07:02</t>
  </si>
  <si>
    <t>07.06.2022 22:42:43</t>
  </si>
  <si>
    <t>TR-2/90 45-83-L00090_45-83-L00090_2354769</t>
  </si>
  <si>
    <t>07.06.2022 09:04:28</t>
  </si>
  <si>
    <t>07.06.2022 11:24:42</t>
  </si>
  <si>
    <t>07.06.2022 14:57:06</t>
  </si>
  <si>
    <t>08.06.2022 06:03:58</t>
  </si>
  <si>
    <t>TR-63/1 35-26-M00119__56359099_56359099</t>
  </si>
  <si>
    <t>07.06.2022 13:51:55</t>
  </si>
  <si>
    <t>07.06.2022 14:31:26</t>
  </si>
  <si>
    <t>KARAYAHŞİ TR-3 45-78-L00426_C_65508845_65508845</t>
  </si>
  <si>
    <t>07.06.2022 20:35:24</t>
  </si>
  <si>
    <t>07.06.2022 21:45:12</t>
  </si>
  <si>
    <t>TAYTAN BEZİRGANLI TR-1 45-78-M00271_A_83620928_83620928</t>
  </si>
  <si>
    <t>07.06.2022 12:27:34</t>
  </si>
  <si>
    <t>07.06.2022 14:33:52</t>
  </si>
  <si>
    <t>07.06.2022 15:10:10</t>
  </si>
  <si>
    <t>07.06.2022 17:03:19</t>
  </si>
  <si>
    <t>BÖLCEK DM 35-16-M00153_SARICALAR M07_82962828</t>
  </si>
  <si>
    <t>07.06.2022 20:53:00</t>
  </si>
  <si>
    <t>07.06.2022 21:21:26</t>
  </si>
  <si>
    <t>L-510 REİSDERE 35-18-L00510_95000049216_95000049216</t>
  </si>
  <si>
    <t>07.06.2022 11:53:57</t>
  </si>
  <si>
    <t>DAĞDERE TR-1 45-72-M00256_B_56394617_56394617</t>
  </si>
  <si>
    <t>07.06.2022 14:06:13</t>
  </si>
  <si>
    <t>07.06.2022 19:15:43</t>
  </si>
  <si>
    <t>ÇERKEZ HAMİDİYE TR-1 45-82-M00259_945536182_945536182</t>
  </si>
  <si>
    <t>07.06.2022 19:25:10</t>
  </si>
  <si>
    <t>07.06.2022 20:18:05</t>
  </si>
  <si>
    <t>SAĞANCI İM 35-16-A00003_SÜLEYMANLI L05_2072980</t>
  </si>
  <si>
    <t>07.06.2022 11:50:04</t>
  </si>
  <si>
    <t>07.06.2022 12:06:30</t>
  </si>
  <si>
    <t>ÖDEMİŞ İM 35-15-A00001_TR-110 M04_2058913</t>
  </si>
  <si>
    <t>07.06.2022 13:07:40</t>
  </si>
  <si>
    <t>07.06.2022 13:08:45</t>
  </si>
  <si>
    <t>HACIHALİLLER TR-1 KÖK 45-71-M00066_HatBaşıAyırıcı_53134733 M03_53134733</t>
  </si>
  <si>
    <t>07.06.2022 17:43:06</t>
  </si>
  <si>
    <t>07.06.2022 22:40:55</t>
  </si>
  <si>
    <t>TEKELİ DM 35-22-M00088_ESKİ AHMETBEYLİ M08_48495817</t>
  </si>
  <si>
    <t>07.06.2022 09:38:09</t>
  </si>
  <si>
    <t>07.06.2022 13:14:14</t>
  </si>
  <si>
    <t>DM-1/1 35-18-L00580_966869502_966869502</t>
  </si>
  <si>
    <t>07.06.2022 13:06:55</t>
  </si>
  <si>
    <t>07.06.2022 18:47:02</t>
  </si>
  <si>
    <t>YENİKÖY TR-10 35-15-L00506_A_56406172_56406172</t>
  </si>
  <si>
    <t>07.06.2022 13:42:10</t>
  </si>
  <si>
    <t>07.06.2022 15:24:17</t>
  </si>
  <si>
    <t>07.06.2022 09:15:57</t>
  </si>
  <si>
    <t>07.06.2022 11:24:07</t>
  </si>
  <si>
    <t>ULUCAK DM-2/3 35-27-M00336_ULUCAK DM-2/1 M02_72171010</t>
  </si>
  <si>
    <t>07.06.2022 09:06:36</t>
  </si>
  <si>
    <t>07.06.2022 17:55:50</t>
  </si>
  <si>
    <t>07.06.2022 19:10:01</t>
  </si>
  <si>
    <t>07.06.2022 19:38:44</t>
  </si>
  <si>
    <t>TOPRAK SULAMA-2 35-26-L00003_DIREK TIPI TRAFO HUCRESI H01_2041746</t>
  </si>
  <si>
    <t>07.06.2022 11:09:25</t>
  </si>
  <si>
    <t>07.06.2022 12:36:35</t>
  </si>
  <si>
    <t>07.06.2022 09:19:00</t>
  </si>
  <si>
    <t>07.06.2022 17:11:16</t>
  </si>
  <si>
    <t>K-1361 35-02-K01361__86829813_86829813</t>
  </si>
  <si>
    <t>07.06.2022 09:53:58</t>
  </si>
  <si>
    <t>07.06.2022 10:36:18</t>
  </si>
  <si>
    <t>TR-53 35-30-L00053_C_56365488_56365488</t>
  </si>
  <si>
    <t>07.06.2022 16:07:35</t>
  </si>
  <si>
    <t>07.06.2022 18:56:07</t>
  </si>
  <si>
    <t>OCAKLI TR-1 35-15-L00770_48853068_56406832_56406832</t>
  </si>
  <si>
    <t>07.06.2022 01:55:19</t>
  </si>
  <si>
    <t>07.06.2022 03:48:05</t>
  </si>
  <si>
    <t>TR-1/3G (HEKİMOĞLU) 45-71-M01860_45-71-M01860_2364822</t>
  </si>
  <si>
    <t>07.06.2022 10:31:43</t>
  </si>
  <si>
    <t>07.06.2022 11:51:33</t>
  </si>
  <si>
    <t>07.06.2022 07:10:24</t>
  </si>
  <si>
    <t>07.06.2022 11:19:45</t>
  </si>
  <si>
    <t>TR-20 35-27-M00020__72824958_72824958</t>
  </si>
  <si>
    <t>07.06.2022 08:32:07</t>
  </si>
  <si>
    <t>07.06.2022 15:34:55</t>
  </si>
  <si>
    <t>SARIGÖL TR-60 45-79-M00060_45-79-M00060_2368553</t>
  </si>
  <si>
    <t>07.06.2022 14:09:19</t>
  </si>
  <si>
    <t>07.06.2022 16:55:37</t>
  </si>
  <si>
    <t>HACI HALİLLER DM 45-71-M00065_HACIHALİLLER M04_72237348</t>
  </si>
  <si>
    <t>07.06.2022 09:40:39</t>
  </si>
  <si>
    <t>07.06.2022 17:14:28</t>
  </si>
  <si>
    <t>MEHMET  EROL VE ARK. T-SULAMA GRB. 35-13-L00134_C_56381393_56381393</t>
  </si>
  <si>
    <t>07.06.2022 09:03:37</t>
  </si>
  <si>
    <t>07.06.2022 12:24:47</t>
  </si>
  <si>
    <t>L-515 OVACIK 35-18-L00515_950440354_950440354</t>
  </si>
  <si>
    <t>07.06.2022 21:42:26</t>
  </si>
  <si>
    <t>08.06.2022 00:11:03</t>
  </si>
  <si>
    <t>07.06.2022 15:09:54</t>
  </si>
  <si>
    <t>07.06.2022 19:13:00</t>
  </si>
  <si>
    <t>GÖKÇEN MEZARLIK YANI TR 35-29-L00775_35-29-L00775_72353685</t>
  </si>
  <si>
    <t>07.06.2022 20:40:24</t>
  </si>
  <si>
    <t>07.06.2022 22:13:31</t>
  </si>
  <si>
    <t>ÇİÇEKLİ ELMA ÇUKURU TR-1 45-75-M00312_B_56403999_56403999</t>
  </si>
  <si>
    <t>07.06.2022 21:32:59</t>
  </si>
  <si>
    <t>07.06.2022 22:32:55</t>
  </si>
  <si>
    <t>SANCAKLI TR-5 35-22-M00159_955290946_955290946</t>
  </si>
  <si>
    <t>07.06.2022 20:39:05</t>
  </si>
  <si>
    <t>GEMİ SÖKÜM(M-130) TR 35-17-M00130_ANADOLU M05_79389034</t>
  </si>
  <si>
    <t>07.06.2022 18:13:16</t>
  </si>
  <si>
    <t>07.06.2022 21:23:13</t>
  </si>
  <si>
    <t>07.06.2022 14:06:30</t>
  </si>
  <si>
    <t>07.06.2022 14:14:35</t>
  </si>
  <si>
    <t>07.06.2022 10:00:19</t>
  </si>
  <si>
    <t>07.06.2022 11:41:36</t>
  </si>
  <si>
    <t>EMİRLİ TR-12 35-15-L01127_ H_65832094</t>
  </si>
  <si>
    <t>07.06.2022 10:47:13</t>
  </si>
  <si>
    <t>07.06.2022 15:18:06</t>
  </si>
  <si>
    <t>EĞRİGÖL TARIMSAL SULAMA TR-2 35-16-M00178_A_60984837_60984837</t>
  </si>
  <si>
    <t>07.06.2022 13:46:09</t>
  </si>
  <si>
    <t>07.06.2022 22:14:00</t>
  </si>
  <si>
    <t>M-1106 35-01-M01106_F_56354782_56354782</t>
  </si>
  <si>
    <t>07.06.2022 09:57:00</t>
  </si>
  <si>
    <t>07.06.2022 18:27:27</t>
  </si>
  <si>
    <t>KUŞÇULAR TR-9 35-19-M00221_8729228_56354899_56354899</t>
  </si>
  <si>
    <t>07.06.2022 12:52:21</t>
  </si>
  <si>
    <t>07.06.2022 17:50:58</t>
  </si>
  <si>
    <t>07.06.2022 09:12:32</t>
  </si>
  <si>
    <t>07.06.2022 17:21:29</t>
  </si>
  <si>
    <t>TR-89 45-78-L00089_49414529 g2_49409250</t>
  </si>
  <si>
    <t>07.06.2022 16:12:47</t>
  </si>
  <si>
    <t>07.06.2022 17:06:20</t>
  </si>
  <si>
    <t>M-85 ORHANLI TEMESALTI 35-14-M00085_956661376_956661376</t>
  </si>
  <si>
    <t>07.06.2022 17:01:51</t>
  </si>
  <si>
    <t>07.06.2022 18:12:49</t>
  </si>
  <si>
    <t>ULUCAK DM 35-27-M00792_ESKİ ÇAMBEL M16_2052614</t>
  </si>
  <si>
    <t>07.06.2022 12:05:41</t>
  </si>
  <si>
    <t>07.06.2022 13:32:13</t>
  </si>
  <si>
    <t>K-3127 35-01-K03127_B_56368700_56368700</t>
  </si>
  <si>
    <t>07.06.2022 08:59:14</t>
  </si>
  <si>
    <t>07.06.2022 18:14:31</t>
  </si>
  <si>
    <t>KAYMAKÇI TR-22 35-15-M00250_A_56369668_56369668</t>
  </si>
  <si>
    <t>07.06.2022 09:59:28</t>
  </si>
  <si>
    <t>07.06.2022 12:30:17</t>
  </si>
  <si>
    <t>M-3033(YATIRIM REZERVE) 35-09-M03033_ M03_79571750</t>
  </si>
  <si>
    <t>07.06.2022 04:39:10</t>
  </si>
  <si>
    <t>07.06.2022 07:07:57</t>
  </si>
  <si>
    <t>PAMUCAK KÖK 35-13-L00400_ZEYTİNKÖY KÖK L04_2326927</t>
  </si>
  <si>
    <t>07.06.2022 09:57:49</t>
  </si>
  <si>
    <t>07.06.2022 14:19:41</t>
  </si>
  <si>
    <t>M-3570(YATIRIM REZERVE) 35-02-M03570_99152835_99152835</t>
  </si>
  <si>
    <t>07.06.2022 19:32:43</t>
  </si>
  <si>
    <t>07.06.2022 21:45:59</t>
  </si>
  <si>
    <t>GÜMÜLDÜR M-20 35-25-M00020_955263108_955263108</t>
  </si>
  <si>
    <t>07.06.2022 09:31:39</t>
  </si>
  <si>
    <t>07.06.2022 11:13:42</t>
  </si>
  <si>
    <t>ÖKSÜZLÜ BEYLİK MH TR-1 45-74-M00213_45-74-M00213_2359470</t>
  </si>
  <si>
    <t>07.06.2022 15:05:40</t>
  </si>
  <si>
    <t>07.06.2022 15:29:40</t>
  </si>
  <si>
    <t>TR-39 35-17-M00039_35-17-M00039_66463336</t>
  </si>
  <si>
    <t>07.06.2022 23:12:56</t>
  </si>
  <si>
    <t>08.06.2022 00:36:14</t>
  </si>
  <si>
    <t>ARMUTLU İM 35-27-A00001_TR-2 15.8 L07_2334078</t>
  </si>
  <si>
    <t>07.06.2022 10:45:35</t>
  </si>
  <si>
    <t>07.06.2022 11:21:21</t>
  </si>
  <si>
    <t>L-289 DEMET AKBAĞ TRAFO 35-18-L00289_950462232_950462232</t>
  </si>
  <si>
    <t>07.06.2022 07:35:37</t>
  </si>
  <si>
    <t>07.06.2022 09:41:28</t>
  </si>
  <si>
    <t>07.06.2022 07:51:43</t>
  </si>
  <si>
    <t>07.06.2022 09:04:01</t>
  </si>
  <si>
    <t>ÇAMURHAMAMI KÖK 45-78-L00230_YENİKÖY L03_2327767</t>
  </si>
  <si>
    <t>07.06.2022 09:12:43</t>
  </si>
  <si>
    <t>07.06.2022 11:32:01</t>
  </si>
  <si>
    <t>L-196 (AYAYORGİ-1) 35-18-L00196_8504541_56372163_56372163</t>
  </si>
  <si>
    <t>07.06.2022 12:48:05</t>
  </si>
  <si>
    <t>07.06.2022 15:45:58</t>
  </si>
  <si>
    <t>YENİOBA KÖK 35-29-M00125_YENİOBA M013_72190941</t>
  </si>
  <si>
    <t>07.06.2022 17:07:46</t>
  </si>
  <si>
    <t>07.06.2022 19:18:18</t>
  </si>
  <si>
    <t>DM-01/51 45-71-M00320_953181872_953181872</t>
  </si>
  <si>
    <t>07.06.2022 11:53:30</t>
  </si>
  <si>
    <t>07.06.2022 16:16:13</t>
  </si>
  <si>
    <t>07.06.2022 11:18:39</t>
  </si>
  <si>
    <t>07.06.2022 11:19:59</t>
  </si>
  <si>
    <t>07.06.2022 10:13:54</t>
  </si>
  <si>
    <t>07.06.2022 10:26:20</t>
  </si>
  <si>
    <t>SALİHLİ TR-85/A 45-78-M01387_953257963_953257963</t>
  </si>
  <si>
    <t>07.06.2022 13:08:57</t>
  </si>
  <si>
    <t>07.06.2022 15:49:50</t>
  </si>
  <si>
    <t>PAYAMLI M-19 35-25-M00172_35-25-M00172_72064941</t>
  </si>
  <si>
    <t>07.06.2022 05:42:44</t>
  </si>
  <si>
    <t>07.06.2022 06:31:03</t>
  </si>
  <si>
    <t>GÜMÜLDÜR M-7 35-25-M00007_GÜMÜLDÜR M-10 M01_72092641</t>
  </si>
  <si>
    <t>07.06.2022 21:09:25</t>
  </si>
  <si>
    <t>07.06.2022 21:39:00</t>
  </si>
  <si>
    <t>SARILAR KÖYÜ TR-2 35-27-L00264_A_56383860_56383860</t>
  </si>
  <si>
    <t>07.06.2022 18:15:19</t>
  </si>
  <si>
    <t>07.06.2022 21:03:09</t>
  </si>
  <si>
    <t>DM-10/TR-27 (M-1879) 35-22-M00148_965812838_965812838</t>
  </si>
  <si>
    <t>07.06.2022 17:21:16</t>
  </si>
  <si>
    <t>07.06.2022 19:00:48</t>
  </si>
  <si>
    <t>AKGEDİK KÖK-2 45-71-M00163_BELEDİYE İÇME SUYU M04_55994966</t>
  </si>
  <si>
    <t>07.06.2022 07:03:22</t>
  </si>
  <si>
    <t>07.06.2022 11:01:14</t>
  </si>
  <si>
    <t>İSMAİLLİ KÖK 35-16-M00045_TAN RES ÖZEL M08_72049710</t>
  </si>
  <si>
    <t>07.06.2022 12:17:55</t>
  </si>
  <si>
    <t>07.06.2022 13:27:13</t>
  </si>
  <si>
    <t>MENEMEN TR-37 35-28-L00037_F F1b_5764418</t>
  </si>
  <si>
    <t>07.06.2022 09:33:47</t>
  </si>
  <si>
    <t>07.06.2022 11:50:22</t>
  </si>
  <si>
    <t>ÇANDARLI DM-TR-20 35-30-M00020_BERGAMA-1 M11_72352932</t>
  </si>
  <si>
    <t>07.06.2022 09:55:00</t>
  </si>
  <si>
    <t>07.06.2022 14:39:15</t>
  </si>
  <si>
    <t>TERZİHALİLLER-2 35-16-M00106_A_56395345_56395345</t>
  </si>
  <si>
    <t>07.06.2022 18:39:23</t>
  </si>
  <si>
    <t>08.06.2022 01:33:14</t>
  </si>
  <si>
    <t>ARMUTLU İM 35-27-A00001_BAĞYURDU L15_73034164</t>
  </si>
  <si>
    <t>07.06.2022 10:30:50</t>
  </si>
  <si>
    <t>07.06.2022 10:48:37</t>
  </si>
  <si>
    <t>YEŞİLDERE KAZALLI TR-3 35-31-L00164_956587455_956587455</t>
  </si>
  <si>
    <t>07.06.2022 17:58:00</t>
  </si>
  <si>
    <t>07.06.2022 21:45:23</t>
  </si>
  <si>
    <t>M-2544 (YATIRIM REZERVE) 35-01-M02544_ M04_86712345</t>
  </si>
  <si>
    <t>07.06.2022 00:29:09</t>
  </si>
  <si>
    <t>07.06.2022 00:59:42</t>
  </si>
  <si>
    <t>MURADİYE DM-5/17-A 45-71-M00879_953240480_953240480</t>
  </si>
  <si>
    <t>07.06.2022 13:04:05</t>
  </si>
  <si>
    <t>07.06.2022 13:49:13</t>
  </si>
  <si>
    <t>AVŞAR İM 45-83-A00002_H KOLU L10_81661000</t>
  </si>
  <si>
    <t>07.06.2022 10:04:27</t>
  </si>
  <si>
    <t>07.06.2022 10:45:13</t>
  </si>
  <si>
    <t>ÇAYLI TR-8 35-15-L00199_35-15-L00199_2365424</t>
  </si>
  <si>
    <t>07.06.2022 17:33:40</t>
  </si>
  <si>
    <t>07.06.2022 20:02:05</t>
  </si>
  <si>
    <t>07.06.2022 06:47:22</t>
  </si>
  <si>
    <t>07.06.2022 08:05:06</t>
  </si>
  <si>
    <t>TR-1/56 45-72-M00640_956507923_956507923</t>
  </si>
  <si>
    <t>07.06.2022 23:41:41</t>
  </si>
  <si>
    <t>08.06.2022 01:46:35</t>
  </si>
  <si>
    <t>K-1948 35-08-K01948_35-08-K01948_42031939</t>
  </si>
  <si>
    <t>07.06.2022 10:19:45</t>
  </si>
  <si>
    <t>07.06.2022 15:16:57</t>
  </si>
  <si>
    <t>07.06.2022 19:53:56</t>
  </si>
  <si>
    <t>TR-1-3/7 ARABOYNU 35-20-L00023_955194458_955194458</t>
  </si>
  <si>
    <t>07.06.2022 15:12:49</t>
  </si>
  <si>
    <t>07.06.2022 17:03:36</t>
  </si>
  <si>
    <t>KEMHALLI KÖK 45-86-M00044_UĞURLU KÖK M03_72224712</t>
  </si>
  <si>
    <t>07.06.2022 12:29:00</t>
  </si>
  <si>
    <t>07.06.2022 12:30:10</t>
  </si>
  <si>
    <t>GÜMÜLDÜR M-27 35-25-M00027_DAĞITIM TRAFO GÜMÜLDÜR M-27 M04_72084791</t>
  </si>
  <si>
    <t>07.06.2022 18:37:05</t>
  </si>
  <si>
    <t>07.06.2022 22:05:20</t>
  </si>
  <si>
    <t>M-986 35-03-M00986_B_56353859_56353859</t>
  </si>
  <si>
    <t>07.06.2022 14:01:16</t>
  </si>
  <si>
    <t>07.06.2022 18:20:57</t>
  </si>
  <si>
    <t>AKKEÇİLİ TR-3 45-73-M00432_A_56401030_56401030</t>
  </si>
  <si>
    <t>07.06.2022 19:14:50</t>
  </si>
  <si>
    <t>07.06.2022 19:50:53</t>
  </si>
  <si>
    <t>M-1406 35-01-M01406_A_56362642_56362642</t>
  </si>
  <si>
    <t>07.06.2022 09:46:39</t>
  </si>
  <si>
    <t>07.06.2022 11:06:39</t>
  </si>
  <si>
    <t>URGANLI TR-4 45-83-M00554_MERA M03_2103480</t>
  </si>
  <si>
    <t>07.06.2022 18:07:49</t>
  </si>
  <si>
    <t>07.06.2022 18:44:00</t>
  </si>
  <si>
    <t>KADİR SUBAŞI SLM TR 35-26-L00350_956631022_956631022</t>
  </si>
  <si>
    <t>07.06.2022 10:23:30</t>
  </si>
  <si>
    <t>07.06.2022 11:15:56</t>
  </si>
  <si>
    <t>TAŞOKÇULAR TR-1 45-74-M00234_A_56352149_56352149</t>
  </si>
  <si>
    <t>07.06.2022 21:41:26</t>
  </si>
  <si>
    <t>07.06.2022 22:59:42</t>
  </si>
  <si>
    <t>K-1112 35-03-K01112_E_56377777_56377777</t>
  </si>
  <si>
    <t>07.06.2022 11:25:29</t>
  </si>
  <si>
    <t>07.06.2022 18:54:07</t>
  </si>
  <si>
    <t>L-247 35-18-L00247_5798884 c1b_5959843</t>
  </si>
  <si>
    <t>07.06.2022 09:00:35</t>
  </si>
  <si>
    <t>07.06.2022 14:03:21</t>
  </si>
  <si>
    <t>SAİPALTI TR-1 35-21-L00101_95001293326_95001293326</t>
  </si>
  <si>
    <t>07.06.2022 13:03:00</t>
  </si>
  <si>
    <t>07.06.2022 14:29:50</t>
  </si>
  <si>
    <t>07.06.2022 09:03:27</t>
  </si>
  <si>
    <t>07.06.2022 09:30:02</t>
  </si>
  <si>
    <t>ZEYTİNALANI TR-101 35-19-L00101_TR-103 L01_2335163</t>
  </si>
  <si>
    <t>07.06.2022 19:24:36</t>
  </si>
  <si>
    <t>07.06.2022 20:46:15</t>
  </si>
  <si>
    <t>DM-4/2 45-72-M00614_956508284_956508284</t>
  </si>
  <si>
    <t>07.06.2022 08:29:00</t>
  </si>
  <si>
    <t>07.06.2022 09:53:15</t>
  </si>
  <si>
    <t>M-1251 35-01-M01251_D D3_5846459</t>
  </si>
  <si>
    <t>07.06.2022 20:51:09</t>
  </si>
  <si>
    <t>07.06.2022 21:19:53</t>
  </si>
  <si>
    <t>ÇERİKÖZÜ YAYLA TR-1 35-29-L00800_950339921_950339921</t>
  </si>
  <si>
    <t>07.06.2022 12:27:33</t>
  </si>
  <si>
    <t>07.06.2022 16:08:02</t>
  </si>
  <si>
    <t>M-144 35-02-M00144_DIREK TIPI TRAFO HUCRESI H01_2060061</t>
  </si>
  <si>
    <t>07.06.2022 02:23:50</t>
  </si>
  <si>
    <t>07.06.2022 02:40:01</t>
  </si>
  <si>
    <t>DM-13/14-C 45-71-M00328_953191376_953191376</t>
  </si>
  <si>
    <t>07.06.2022 16:10:49</t>
  </si>
  <si>
    <t>07.06.2022 21:29:22</t>
  </si>
  <si>
    <t>M-256 35-09-M00256_97659361_97659361</t>
  </si>
  <si>
    <t>07.06.2022 10:50:19</t>
  </si>
  <si>
    <t>07.06.2022 13:21:48</t>
  </si>
  <si>
    <t>DM06/TR03 45-73-M00048_DM-6/04 (ESKİ TR-49) (RADYAL) M02_66701706</t>
  </si>
  <si>
    <t>07.06.2022 08:32:42</t>
  </si>
  <si>
    <t>07.06.2022 09:43:25</t>
  </si>
  <si>
    <t>KAYAPINAR KÖK 45-71-M02146_ M05_60777385</t>
  </si>
  <si>
    <t>07.06.2022 14:45:09</t>
  </si>
  <si>
    <t>07.06.2022 16:17:51</t>
  </si>
  <si>
    <t>SAİP TR-2 35-21-L00103_953358103_953358103</t>
  </si>
  <si>
    <t>07.06.2022 10:02:33</t>
  </si>
  <si>
    <t>07.06.2022 10:50:25</t>
  </si>
  <si>
    <t>DM-16/23 45-71-M02399_953200069_953200069</t>
  </si>
  <si>
    <t>07.06.2022 19:20:42</t>
  </si>
  <si>
    <t>07.06.2022 21:04:23</t>
  </si>
  <si>
    <t>K-510 35-01-K00510_912716243_912716243</t>
  </si>
  <si>
    <t>07.06.2022 14:19:27</t>
  </si>
  <si>
    <t>07.06.2022 16:01:28</t>
  </si>
  <si>
    <t>07.06.2022 09:21:49</t>
  </si>
  <si>
    <t>07.06.2022 09:25:47</t>
  </si>
  <si>
    <t>07.06.2022 18:16:08</t>
  </si>
  <si>
    <t>07.06.2022 22:37:36</t>
  </si>
  <si>
    <t>SOMA A SANTRALİ İM/DM 45-82-A00001_IŞIKLAR-1 M03_2324957</t>
  </si>
  <si>
    <t>07.06.2022 09:04:23</t>
  </si>
  <si>
    <t>07.06.2022 12:48:01</t>
  </si>
  <si>
    <t>UMMANDERESİ TR-1 45-75-M00075_45-75-M00075_2374611</t>
  </si>
  <si>
    <t>07.06.2022 19:29:21</t>
  </si>
  <si>
    <t>07.06.2022 20:20:20</t>
  </si>
  <si>
    <t>TR-1/42-A 45-72-M00109_DIREK TIPI TRAFO HUCRESI H01_2103337</t>
  </si>
  <si>
    <t>07.06.2022 15:07:08</t>
  </si>
  <si>
    <t>07.06.2022 15:53:06</t>
  </si>
  <si>
    <t>AKKEÇİLİ TR-451 TARIMSAL SULAMA 45-73-M00434_945667836_945667836</t>
  </si>
  <si>
    <t>07.06.2022 20:41:15</t>
  </si>
  <si>
    <t>07.06.2022 23:52:46</t>
  </si>
  <si>
    <t>TR-19 (M-719) 35-30-M00719_955298908_955298908</t>
  </si>
  <si>
    <t>07.06.2022 23:05:24</t>
  </si>
  <si>
    <t>08.06.2022 01:16:45</t>
  </si>
  <si>
    <t>M-1690 35-01-M01690_35-01-M01690_2375621</t>
  </si>
  <si>
    <t>07.06.2022 15:38:20</t>
  </si>
  <si>
    <t>07.06.2022 16:22:24</t>
  </si>
  <si>
    <t>ÇAMAVLU TR-1 35-16-M00123_47470314_56394997_56394997</t>
  </si>
  <si>
    <t>07.06.2022 14:37:30</t>
  </si>
  <si>
    <t>07.06.2022 16:33:34</t>
  </si>
  <si>
    <t>KARABULU TR-4 35-31-L00353_47897504_56392361_56392361</t>
  </si>
  <si>
    <t>07.06.2022 08:47:11</t>
  </si>
  <si>
    <t>07.06.2022 10:31:59</t>
  </si>
  <si>
    <t>BALABANLI DM 35-15-M00280_OTURAKKUYU M04_72306393</t>
  </si>
  <si>
    <t>07.06.2022 07:37:26</t>
  </si>
  <si>
    <t>07.06.2022 08:05:00</t>
  </si>
  <si>
    <t>07.06.2022 01:47:28</t>
  </si>
  <si>
    <t>07.06.2022 04:25:51</t>
  </si>
  <si>
    <t>TUMBULLAR TR-2 35-31-L00369_35-31-L00369_2365639</t>
  </si>
  <si>
    <t>07.06.2022 16:17:53</t>
  </si>
  <si>
    <t>07.06.2022 20:43:47</t>
  </si>
  <si>
    <t>URGANLI TR-1 KÖK 45-83-M00129_TR-5 M04_2331303</t>
  </si>
  <si>
    <t>07.06.2022 09:49:22</t>
  </si>
  <si>
    <t>07.06.2022 17:33:21</t>
  </si>
  <si>
    <t>07.06.2022 10:09:17</t>
  </si>
  <si>
    <t>07.06.2022 18:34:27</t>
  </si>
  <si>
    <t>K-4260 35-07-K04260_E e1_5802621</t>
  </si>
  <si>
    <t>07.06.2022 15:01:05</t>
  </si>
  <si>
    <t>07.06.2022 17:07:01</t>
  </si>
  <si>
    <t>K-2488 35-02-K02488_912420538_912420538</t>
  </si>
  <si>
    <t>07.06.2022 13:37:31</t>
  </si>
  <si>
    <t>07.06.2022 17:36:41</t>
  </si>
  <si>
    <t>TR-44 35-15-M00044_48885137_56366922_56366922</t>
  </si>
  <si>
    <t>07.06.2022 13:55:44</t>
  </si>
  <si>
    <t>07.06.2022 14:15:40</t>
  </si>
  <si>
    <t>07.06.2022 07:43:31</t>
  </si>
  <si>
    <t>07.06.2022 07:48:41</t>
  </si>
  <si>
    <t>TR-1-4/5 KİLİSE KABİN 35-20-L00028_955190064_955190064</t>
  </si>
  <si>
    <t>07.06.2022 15:31:13</t>
  </si>
  <si>
    <t>07.06.2022 16:58:10</t>
  </si>
  <si>
    <t>L-36 35-14-L00036_956636813_956636813</t>
  </si>
  <si>
    <t>07.06.2022 10:42:32</t>
  </si>
  <si>
    <t>07.06.2022 13:00:29</t>
  </si>
  <si>
    <t>07.06.2022 17:58:24</t>
  </si>
  <si>
    <t>07.06.2022 19:53:57</t>
  </si>
  <si>
    <t>07.06.2022 09:09:52</t>
  </si>
  <si>
    <t>07.06.2022 18:01:03</t>
  </si>
  <si>
    <t>ULUCAK DM 35-27-M00792_HatBaşıAyırıcı_53137796 M18_53137796</t>
  </si>
  <si>
    <t>07.06.2022 15:46:43</t>
  </si>
  <si>
    <t>07.06.2022 19:28:16</t>
  </si>
  <si>
    <t>07.06.2022 09:39:58</t>
  </si>
  <si>
    <t>07.06.2022 17:10:28</t>
  </si>
  <si>
    <t>07.06.2022 05:44:10</t>
  </si>
  <si>
    <t>07.06.2022 05:48:00</t>
  </si>
  <si>
    <t>07.06.2022 09:35:00</t>
  </si>
  <si>
    <t>07.06.2022 15:22:39</t>
  </si>
  <si>
    <t>K-1745 35-01-K01745_L_56366136_56366136</t>
  </si>
  <si>
    <t>07.06.2022 09:04:39</t>
  </si>
  <si>
    <t>07.06.2022 11:01:30</t>
  </si>
  <si>
    <t>TR-39 35-17-M00039_950301658_950301658</t>
  </si>
  <si>
    <t>07.06.2022 20:51:58</t>
  </si>
  <si>
    <t>08.06.2022 00:41:25</t>
  </si>
  <si>
    <t>AŞAĞICUMA DM 35-16-M00103_HatBaşıAyırıcı_53139685 M01_53139685</t>
  </si>
  <si>
    <t>07.06.2022 08:26:27</t>
  </si>
  <si>
    <t>07.06.2022 10:54:02</t>
  </si>
  <si>
    <t>FAHRETTİN AVCI 35-26-L00067_956633480_956633480</t>
  </si>
  <si>
    <t>07.06.2022 19:26:17</t>
  </si>
  <si>
    <t>07.06.2022 20:11:00</t>
  </si>
  <si>
    <t>SOMA TR-44 45-82-M00044_KIRKAĞAÇ YOLU TR M04_2324900</t>
  </si>
  <si>
    <t>07.06.2022 10:51:18</t>
  </si>
  <si>
    <t>07.06.2022 11:44:37</t>
  </si>
  <si>
    <t>07.06.2022 05:30:00</t>
  </si>
  <si>
    <t>07.06.2022 06:05:00</t>
  </si>
  <si>
    <t>07.06.2022 07:51:52</t>
  </si>
  <si>
    <t>07.06.2022 07:58:57</t>
  </si>
  <si>
    <t>M-1975 35-09-M01975_DAĞITIM TR-2 M-1975 M04_45348595</t>
  </si>
  <si>
    <t>07.06.2022 18:34:05</t>
  </si>
  <si>
    <t>07.06.2022 20:27:19</t>
  </si>
  <si>
    <t>07.06.2022 03:41:43</t>
  </si>
  <si>
    <t>07.06.2022 05:30:18</t>
  </si>
  <si>
    <t>TR-44 35-15-M00044_95000064351_95000064351</t>
  </si>
  <si>
    <t>07.06.2022 16:56:50</t>
  </si>
  <si>
    <t>07.06.2022 17:50:25</t>
  </si>
  <si>
    <t>YAHŞELLİ DM-5 35-28-M00882_EMİRALEM SULAMA M10_66811691</t>
  </si>
  <si>
    <t>07.06.2022 07:28:43</t>
  </si>
  <si>
    <t>07.06.2022 07:50:29</t>
  </si>
  <si>
    <t>M-1147 GEÇİT 35-09-M01147_M-1302 M05_47553537</t>
  </si>
  <si>
    <t>07.06.2022 11:23:06</t>
  </si>
  <si>
    <t>07.06.2022 13:01:45</t>
  </si>
  <si>
    <t>TURGUTALP TR-1 45-71-M01762_45-71-M01762_2349726</t>
  </si>
  <si>
    <t>07.06.2022 14:49:43</t>
  </si>
  <si>
    <t>07.06.2022 20:50:10</t>
  </si>
  <si>
    <t>L-286 35-18-L00286_950452462_950452462</t>
  </si>
  <si>
    <t>07.06.2022 15:45:12</t>
  </si>
  <si>
    <t>07.06.2022 19:59:19</t>
  </si>
  <si>
    <t>TR-71 35-17-M00071_950300750_950300750</t>
  </si>
  <si>
    <t>07.06.2022 11:56:04</t>
  </si>
  <si>
    <t>07.06.2022 13:45:51</t>
  </si>
  <si>
    <t>M-2432 35-03-M02432_DAĞITIM TRF M-2432 M03_66057348</t>
  </si>
  <si>
    <t>07.06.2022 21:47:17</t>
  </si>
  <si>
    <t>07.06.2022 23:18:24</t>
  </si>
  <si>
    <t>ULUKENT DM-1/18 35-28-M00585_A a1_5827937</t>
  </si>
  <si>
    <t>07.06.2022 13:46:21</t>
  </si>
  <si>
    <t>07.06.2022 14:39:41</t>
  </si>
  <si>
    <t>ÇIRPI İM 35-20-A00002_YAKAPINAR KÖK L06_2054998</t>
  </si>
  <si>
    <t>07.06.2022 17:57:54</t>
  </si>
  <si>
    <t>07.06.2022 18:15:16</t>
  </si>
  <si>
    <t>YENİCEKÖY TR-6 35-15-L00414__81571048_81571048</t>
  </si>
  <si>
    <t>08.06.2022 20:50:36</t>
  </si>
  <si>
    <t>08.06.2022 21:43:55</t>
  </si>
  <si>
    <t>ULUDERBENT DM 45-73-M00491_945651893_945651893</t>
  </si>
  <si>
    <t>08.06.2022 22:25:29</t>
  </si>
  <si>
    <t>09.06.2022 00:11:50</t>
  </si>
  <si>
    <t>08.06.2022 04:42:42</t>
  </si>
  <si>
    <t>08.06.2022 05:44:09</t>
  </si>
  <si>
    <t>ÜÇPINAR DM 45-71-M00183_ESKİ YAĞCILAR M10_72249340</t>
  </si>
  <si>
    <t>08.06.2022 09:44:34</t>
  </si>
  <si>
    <t>08.06.2022 10:28:06</t>
  </si>
  <si>
    <t>TR-129 35-19-L00129_9697375_56391089_56391089</t>
  </si>
  <si>
    <t>08.06.2022 14:47:17</t>
  </si>
  <si>
    <t>08.06.2022 18:07:38</t>
  </si>
  <si>
    <t>BATI BASMA KÖK 35-26-M00235_ M01_2332442</t>
  </si>
  <si>
    <t>08.06.2022 16:11:32</t>
  </si>
  <si>
    <t>08.06.2022 16:48:41</t>
  </si>
  <si>
    <t>ÇINARLI BARIŞ PETROL GERİDÖN.TAR.HAY.TURZM GIDA TEM.OTO.TAŞ.SAN VE TİC.ÖZEL TR 45-71-M00507Ö_DIREK TIPI TRAFO HUCRESI H01_2077140</t>
  </si>
  <si>
    <t>08.06.2022 18:51:48</t>
  </si>
  <si>
    <t>08.06.2022 23:00:03</t>
  </si>
  <si>
    <t>BEYDAĞ İM 35-32-A00001_TOSUNLAR L04_2049977</t>
  </si>
  <si>
    <t>08.06.2022 09:01:53</t>
  </si>
  <si>
    <t>08.06.2022 09:05:33</t>
  </si>
  <si>
    <t>K-3646 35-01-K03646_911812745_911812745</t>
  </si>
  <si>
    <t>08.06.2022 12:31:50</t>
  </si>
  <si>
    <t>08.06.2022 17:14:12</t>
  </si>
  <si>
    <t>08.06.2022 18:10:37</t>
  </si>
  <si>
    <t>08.06.2022 21:38:46</t>
  </si>
  <si>
    <t>TR-135 35-19-L00135_956693430_956693430</t>
  </si>
  <si>
    <t>08.06.2022 13:19:46</t>
  </si>
  <si>
    <t>08.06.2022 14:25:05</t>
  </si>
  <si>
    <t>M-2533 35-09-M02533_M-2089 M01_77307582</t>
  </si>
  <si>
    <t>08.06.2022 03:47:09</t>
  </si>
  <si>
    <t>08.06.2022 04:46:33</t>
  </si>
  <si>
    <t>YENİFOÇA TR-51 35-23-M00051_B_56375040_56375040</t>
  </si>
  <si>
    <t>08.06.2022 13:47:21</t>
  </si>
  <si>
    <t>08.06.2022 14:20:06</t>
  </si>
  <si>
    <t>M-1016 35-03-M01016_35-03-M01016_41926343</t>
  </si>
  <si>
    <t>08.06.2022 16:44:25</t>
  </si>
  <si>
    <t>08.06.2022 17:24:31</t>
  </si>
  <si>
    <t>YENİCEKÖY TR-7 35-15-L01182_35-15-L01182_82269365</t>
  </si>
  <si>
    <t>08.06.2022 20:02:50</t>
  </si>
  <si>
    <t>08.06.2022 20:35:28</t>
  </si>
  <si>
    <t>AKALAN İÇME SUYU TR-2 35-27-M01025_ H_50224841</t>
  </si>
  <si>
    <t>08.06.2022 10:08:57</t>
  </si>
  <si>
    <t>08.06.2022 17:41:36</t>
  </si>
  <si>
    <t>K-2330 35-04-K02330_TRAFO K03_2066657</t>
  </si>
  <si>
    <t>08.06.2022 10:01:34</t>
  </si>
  <si>
    <t>08.06.2022 18:22:15</t>
  </si>
  <si>
    <t>DM-2 45-71-M00002_NECATİBEY ORTAOKULU M09_2048809</t>
  </si>
  <si>
    <t>08.06.2022 09:45:49</t>
  </si>
  <si>
    <t>08.06.2022 17:05:54</t>
  </si>
  <si>
    <t>MÜTEVELLİ TR-3 45-80-M00102_956537481_956537481</t>
  </si>
  <si>
    <t>08.06.2022 19:12:32</t>
  </si>
  <si>
    <t>08.06.2022 20:28:11</t>
  </si>
  <si>
    <t>AHMETLİ İM 45-84-A00001_KÖY GRUBU L05_2314527</t>
  </si>
  <si>
    <t>08.06.2022 09:00:49</t>
  </si>
  <si>
    <t>08.06.2022 11:48:00</t>
  </si>
  <si>
    <t>HALİLBEYLİ DM 35-27-M00620_HALİLBEYLİ İÇME SUYU M11_2306340</t>
  </si>
  <si>
    <t>08.06.2022 11:00:43</t>
  </si>
  <si>
    <t>08.06.2022 12:58:25</t>
  </si>
  <si>
    <t>08.06.2022 20:51:19</t>
  </si>
  <si>
    <t>08.06.2022 22:13:06</t>
  </si>
  <si>
    <t>K-1467 35-03-K01467__83870544_83870544</t>
  </si>
  <si>
    <t>08.06.2022 09:08:00</t>
  </si>
  <si>
    <t>08.06.2022 12:32:51</t>
  </si>
  <si>
    <t>TR-126 35-19-L00126_11063369_56389684_56389684</t>
  </si>
  <si>
    <t>08.06.2022 18:44:44</t>
  </si>
  <si>
    <t>08.06.2022 19:14:02</t>
  </si>
  <si>
    <t>K-26 35-01-K00026_912341023_912341023</t>
  </si>
  <si>
    <t>08.06.2022 14:50:38</t>
  </si>
  <si>
    <t>08.06.2022 15:41:56</t>
  </si>
  <si>
    <t>KOYUNDERE TR-1 35-28-M00154_35-28-M00154_2369096</t>
  </si>
  <si>
    <t>08.06.2022 17:50:34</t>
  </si>
  <si>
    <t>08.06.2022 18:44:00</t>
  </si>
  <si>
    <t>MÜTEVELLİ KÖK 45-80-M00100_MÜTEVELLİ ŞEHİR-2(MÜTEVELLİ TR-5/TR-6/TR-7) M04_72196255</t>
  </si>
  <si>
    <t>08.06.2022 09:22:52</t>
  </si>
  <si>
    <t>08.06.2022 10:45:59</t>
  </si>
  <si>
    <t>TR-126 35-19-L00126_35-19-L00126_2360136</t>
  </si>
  <si>
    <t>08.06.2022 15:26:14</t>
  </si>
  <si>
    <t>08.06.2022 15:58:53</t>
  </si>
  <si>
    <t>08.06.2022 08:20:54</t>
  </si>
  <si>
    <t>08.06.2022 11:17:23</t>
  </si>
  <si>
    <t>DM-3/07 (KURTULUŞ) 45-71-M00073_B_56398278_56398278</t>
  </si>
  <si>
    <t>08.06.2022 11:18:32</t>
  </si>
  <si>
    <t>08.06.2022 12:06:36</t>
  </si>
  <si>
    <t>K-4709 35-04-K04709_912428653_912428653</t>
  </si>
  <si>
    <t>08.06.2022 12:02:56</t>
  </si>
  <si>
    <t>08.06.2022 13:07:52</t>
  </si>
  <si>
    <t>DELEMENLER ORTAHAN TR-1 45-73-M00724_B_56397522_56397522</t>
  </si>
  <si>
    <t>08.06.2022 06:09:48</t>
  </si>
  <si>
    <t>08.06.2022 09:59:34</t>
  </si>
  <si>
    <t>K-2352 35-01-K02352_F 1F_5873060</t>
  </si>
  <si>
    <t>08.06.2022 07:30:46</t>
  </si>
  <si>
    <t>08.06.2022 09:27:57</t>
  </si>
  <si>
    <t>KARAÇAM TR-1 45-82-M00176_DIREK TIPI TRAFO HUCRESI H01_2088860</t>
  </si>
  <si>
    <t>08.06.2022 11:36:24</t>
  </si>
  <si>
    <t>08.06.2022 13:36:08</t>
  </si>
  <si>
    <t>TURGUTLU İM 45-83-A00001_ŞEHİR-4 L15_42295729</t>
  </si>
  <si>
    <t>08.06.2022 10:43:48</t>
  </si>
  <si>
    <t>08.06.2022 17:59:00</t>
  </si>
  <si>
    <t>_A_56364478_56364478</t>
  </si>
  <si>
    <t>08.06.2022 07:02:49</t>
  </si>
  <si>
    <t>08.06.2022 11:15:54</t>
  </si>
  <si>
    <t>MORDOĞAN TR-2 35-21-L00140_953358471_953358471</t>
  </si>
  <si>
    <t>08.06.2022 16:19:51</t>
  </si>
  <si>
    <t>08.06.2022 19:26:19</t>
  </si>
  <si>
    <t>K-2641 35-02-K02641_35-02-K02641_2366108</t>
  </si>
  <si>
    <t>08.06.2022 12:46:55</t>
  </si>
  <si>
    <t>08.06.2022 13:57:39</t>
  </si>
  <si>
    <t>TR-26 45-74-M00026_HatBaşıAyırıcı_53138873 M04_53138873</t>
  </si>
  <si>
    <t>08.06.2022 09:54:30</t>
  </si>
  <si>
    <t>08.06.2022 10:31:41</t>
  </si>
  <si>
    <t>K-3505 35-01-K03505_D_56383597_56383597</t>
  </si>
  <si>
    <t>08.06.2022 10:45:39</t>
  </si>
  <si>
    <t>08.06.2022 11:08:25</t>
  </si>
  <si>
    <t>ÇUKURALTI M-42 (ÖZKENT-2) 35-25-M00081_955268893_955268893</t>
  </si>
  <si>
    <t>08.06.2022 15:02:48</t>
  </si>
  <si>
    <t>08.06.2022 15:52:35</t>
  </si>
  <si>
    <t>PAYAMLI M-27 (SAKIZAĞACI KÖK) 35-25-M00188_M-26/M-28/DERYA SİTESİ M02_72070682</t>
  </si>
  <si>
    <t>08.06.2022 15:41:25</t>
  </si>
  <si>
    <t>08.06.2022 16:43:16</t>
  </si>
  <si>
    <t>İĞDECİK KÖK 45-71-M00077_ŞEHİR-1 M03_72234119</t>
  </si>
  <si>
    <t>08.06.2022 13:21:29</t>
  </si>
  <si>
    <t>08.06.2022 14:51:08</t>
  </si>
  <si>
    <t>08.06.2022 09:31:58</t>
  </si>
  <si>
    <t>08.06.2022 17:34:27</t>
  </si>
  <si>
    <t>08.06.2022 05:49:37</t>
  </si>
  <si>
    <t>08.06.2022 14:43:27</t>
  </si>
  <si>
    <t>M-3024 (YATIRIM REZERVE) 35-01-M03024_35-01-M03024_78795673</t>
  </si>
  <si>
    <t>08.06.2022 16:57:47</t>
  </si>
  <si>
    <t>08.06.2022 18:16:39</t>
  </si>
  <si>
    <t>M-3251 35-04-M03251_99757602_99757602</t>
  </si>
  <si>
    <t>08.06.2022 17:48:42</t>
  </si>
  <si>
    <t>08.06.2022 20:50:55</t>
  </si>
  <si>
    <t>POYRAZDAMLARI TR-11 45-78-M00576_HatBaşıAyırıcı_53139443 M05_53139443</t>
  </si>
  <si>
    <t>08.06.2022 07:13:46</t>
  </si>
  <si>
    <t>08.06.2022 08:13:47</t>
  </si>
  <si>
    <t>08.06.2022 08:42:41</t>
  </si>
  <si>
    <t>08.06.2022 09:23:00</t>
  </si>
  <si>
    <t>SANCAKLI TR-1 35-22-M00157_955254620_955254620</t>
  </si>
  <si>
    <t>08.06.2022 18:26:47</t>
  </si>
  <si>
    <t>08.06.2022 19:11:02</t>
  </si>
  <si>
    <t>TR-66 35-19-L00066_956698129_956698129</t>
  </si>
  <si>
    <t>08.06.2022 10:50:57</t>
  </si>
  <si>
    <t>08.06.2022 13:46:00</t>
  </si>
  <si>
    <t>08.06.2022 14:30:48</t>
  </si>
  <si>
    <t>08.06.2022 17:22:29</t>
  </si>
  <si>
    <t>DM-10/TR-27 (M-1879) 35-22-M00148_A_65616182_65616182</t>
  </si>
  <si>
    <t>08.06.2022 16:27:24</t>
  </si>
  <si>
    <t>08.06.2022 17:55:54</t>
  </si>
  <si>
    <t>TR-13 35-31-L00013_35-31-L00013_2364380</t>
  </si>
  <si>
    <t>08.06.2022 09:57:19</t>
  </si>
  <si>
    <t>08.06.2022 17:49:52</t>
  </si>
  <si>
    <t>TR-35 35-27-M00035_914464733_914464733</t>
  </si>
  <si>
    <t>08.06.2022 09:07:27</t>
  </si>
  <si>
    <t>08.06.2022 15:30:14</t>
  </si>
  <si>
    <t>KIRMAHALLE  TR-12 35-28-M00271_A_65513049_65513049</t>
  </si>
  <si>
    <t>08.06.2022 20:05:26</t>
  </si>
  <si>
    <t>08.06.2022 21:09:54</t>
  </si>
  <si>
    <t>HASSEKİ TR-1 35-21-L00066_953364135_953364135</t>
  </si>
  <si>
    <t>08.06.2022 16:38:14</t>
  </si>
  <si>
    <t>08.06.2022 22:30:39</t>
  </si>
  <si>
    <t>L-319 BAHÇELİEVLER-2 35-18-L00319_950450248_950450248</t>
  </si>
  <si>
    <t>08.06.2022 10:44:57</t>
  </si>
  <si>
    <t>08.06.2022 12:34:00</t>
  </si>
  <si>
    <t>08.06.2022 15:45:12</t>
  </si>
  <si>
    <t>08.06.2022 18:18:20</t>
  </si>
  <si>
    <t>ÜÇYOL KÖK 45-82-M00128_KARAÇAM GES M05_2090481</t>
  </si>
  <si>
    <t>08.06.2022 10:29:20</t>
  </si>
  <si>
    <t>08.06.2022 11:07:36</t>
  </si>
  <si>
    <t>BARDAKÇI TR-1 45-74-M00170_945594680_945594680</t>
  </si>
  <si>
    <t>08.06.2022 18:54:01</t>
  </si>
  <si>
    <t>08.06.2022 20:15:16</t>
  </si>
  <si>
    <t>TR-1 35-27-M00001_TR-34 M018_83485400</t>
  </si>
  <si>
    <t>08.06.2022 17:12:54</t>
  </si>
  <si>
    <t>08.06.2022 18:17:56</t>
  </si>
  <si>
    <t>M-1224 35-01-M01224_35-01-M01224_2369635</t>
  </si>
  <si>
    <t>08.06.2022 09:36:00</t>
  </si>
  <si>
    <t>08.06.2022 16:47:21</t>
  </si>
  <si>
    <t>08.06.2022 13:29:34</t>
  </si>
  <si>
    <t>08.06.2022 13:45:47</t>
  </si>
  <si>
    <t>ÇEŞME İM 35-18-A00001_ALAÇATI-1 M04_2053064</t>
  </si>
  <si>
    <t>08.06.2022 18:36:24</t>
  </si>
  <si>
    <t>08.06.2022 19:32:00</t>
  </si>
  <si>
    <t>ÇAPAKLI KÖK 45-78-M01161_GÖKÇEKÖY M05_78225836</t>
  </si>
  <si>
    <t>08.06.2022 09:41:00</t>
  </si>
  <si>
    <t>08.06.2022 17:24:11</t>
  </si>
  <si>
    <t>HACIHALİLLER TR-1 KÖK 45-71-M00066_TARIMSAL SULAMA M03_72238431</t>
  </si>
  <si>
    <t>08.06.2022 19:42:11</t>
  </si>
  <si>
    <t>09.06.2022 02:57:33</t>
  </si>
  <si>
    <t>M-669 KÖK 35-17-M00669_YENİ KARAKÖY M05_72390611</t>
  </si>
  <si>
    <t>08.06.2022 09:21:31</t>
  </si>
  <si>
    <t>08.06.2022 15:21:08</t>
  </si>
  <si>
    <t>08.06.2022 19:09:02</t>
  </si>
  <si>
    <t>08.06.2022 21:37:00</t>
  </si>
  <si>
    <t>YENİFOÇA M-274 35-23-M00274_B_56386156_56386156</t>
  </si>
  <si>
    <t>08.06.2022 19:14:34</t>
  </si>
  <si>
    <t>08.06.2022 19:34:46</t>
  </si>
  <si>
    <t>TR-153 (DM-2/43) 35-16-L00153_HatBaşıAyırıcı_77895941 L01_77895941</t>
  </si>
  <si>
    <t>08.06.2022 09:00:00</t>
  </si>
  <si>
    <t>08.06.2022 17:24:34</t>
  </si>
  <si>
    <t>BURHAN AŞIKTEPE TR-1 45-78-M00744_953277813_953277813</t>
  </si>
  <si>
    <t>08.06.2022 06:33:59</t>
  </si>
  <si>
    <t>08.06.2022 09:52:49</t>
  </si>
  <si>
    <t>GERÇEKLİ TR-3 35-15-L00651_950374781_950374781</t>
  </si>
  <si>
    <t>08.06.2022 14:31:57</t>
  </si>
  <si>
    <t>08.06.2022 19:13:04</t>
  </si>
  <si>
    <t>YEŞİLYURT TR-2 45-73-M00481_945644245_945644245</t>
  </si>
  <si>
    <t>08.06.2022 09:54:41</t>
  </si>
  <si>
    <t>08.06.2022 12:21:45</t>
  </si>
  <si>
    <t>M-2127 35-03-M02127_M-2638 M02_79213490</t>
  </si>
  <si>
    <t>08.06.2022 11:50:05</t>
  </si>
  <si>
    <t>08.06.2022 13:05:44</t>
  </si>
  <si>
    <t>08.06.2022 06:40:48</t>
  </si>
  <si>
    <t>08.06.2022 11:17:10</t>
  </si>
  <si>
    <t>M-347 35-09-M00347_97724869_97724869</t>
  </si>
  <si>
    <t>08.06.2022 10:52:43</t>
  </si>
  <si>
    <t>08.06.2022 14:31:52</t>
  </si>
  <si>
    <t>M-2506 35-01-M02506_35-01-M02506_47723947</t>
  </si>
  <si>
    <t>08.06.2022 16:41:06</t>
  </si>
  <si>
    <t>08.06.2022 17:58:23</t>
  </si>
  <si>
    <t>IŞIK TR-1 35-15-L00366_B_56399060_56399060</t>
  </si>
  <si>
    <t>08.06.2022 12:23:33</t>
  </si>
  <si>
    <t>08.06.2022 19:19:09</t>
  </si>
  <si>
    <t>M-1001 35-03-M01001_A A03_83817306</t>
  </si>
  <si>
    <t>08.06.2022 08:03:31</t>
  </si>
  <si>
    <t>08.06.2022 15:31:08</t>
  </si>
  <si>
    <t>M-1589 35-01-M01589_D_56363035_56363035</t>
  </si>
  <si>
    <t>08.06.2022 13:41:16</t>
  </si>
  <si>
    <t>08.06.2022 14:33:31</t>
  </si>
  <si>
    <t>BALABANLI NİHAT KUZUM SULAMA GRB TR-9 35-15-M00341_B_56407204_56407204</t>
  </si>
  <si>
    <t>08.06.2022 15:18:07</t>
  </si>
  <si>
    <t>08.06.2022 17:04:52</t>
  </si>
  <si>
    <t>08.06.2022 09:36:56</t>
  </si>
  <si>
    <t>08.06.2022 09:37:39</t>
  </si>
  <si>
    <t>M-1974 35-09-M01974_M-1984 M01_54997743</t>
  </si>
  <si>
    <t>08.06.2022 09:46:25</t>
  </si>
  <si>
    <t>08.06.2022 18:03:22</t>
  </si>
  <si>
    <t>K-26 35-01-K00026_912189582_912189582</t>
  </si>
  <si>
    <t>08.06.2022 18:34:48</t>
  </si>
  <si>
    <t>08.06.2022 20:15:21</t>
  </si>
  <si>
    <t>ALTINTEPE TR-41 35-22-M00856_955284728_955284728</t>
  </si>
  <si>
    <t>08.06.2022 13:30:28</t>
  </si>
  <si>
    <t>08.06.2022 14:56:44</t>
  </si>
  <si>
    <t>L-392 ALTINEVLER 35-18-L00392_950446221_950446221</t>
  </si>
  <si>
    <t>08.06.2022 20:20:13</t>
  </si>
  <si>
    <t>08.06.2022 22:45:30</t>
  </si>
  <si>
    <t>M-1984 35-09-M01984_97669136_97669136</t>
  </si>
  <si>
    <t>08.06.2022 21:50:45</t>
  </si>
  <si>
    <t>09.06.2022 02:35:44</t>
  </si>
  <si>
    <t>VELİLER DM 35-15-L00840_YUSUFDERE-MENTBAŞI L05_66945990</t>
  </si>
  <si>
    <t>08.06.2022 09:22:11</t>
  </si>
  <si>
    <t>08.06.2022 18:28:36</t>
  </si>
  <si>
    <t>YUKARI KIZILCA TR-6 35-27-L00342_C_56406272_56406272</t>
  </si>
  <si>
    <t>08.06.2022 16:02:24</t>
  </si>
  <si>
    <t>08.06.2022 18:23:06</t>
  </si>
  <si>
    <t>GERELİ TR-2 35-15-L00670_A_56370002_56370002</t>
  </si>
  <si>
    <t>08.06.2022 09:56:08</t>
  </si>
  <si>
    <t>08.06.2022 17:46:34</t>
  </si>
  <si>
    <t>TR-1/8 45-83-M00008_955176554_955176554</t>
  </si>
  <si>
    <t>08.06.2022 19:10:50</t>
  </si>
  <si>
    <t>08.06.2022 22:39:19</t>
  </si>
  <si>
    <t>08.06.2022 17:21:58</t>
  </si>
  <si>
    <t>08.06.2022 21:23:04</t>
  </si>
  <si>
    <t>DM-1/04 45-71-M00017_DM-1 M03_66500349</t>
  </si>
  <si>
    <t>08.06.2022 12:43:49</t>
  </si>
  <si>
    <t>08.06.2022 16:46:08</t>
  </si>
  <si>
    <t>K-4597 35-09-K04597_D_56391787_56391787</t>
  </si>
  <si>
    <t>08.06.2022 16:43:56</t>
  </si>
  <si>
    <t>08.06.2022 17:15:51</t>
  </si>
  <si>
    <t>SALİHLİ TR-91 45-78-L00720__72410575_72410575</t>
  </si>
  <si>
    <t>08.06.2022 20:06:45</t>
  </si>
  <si>
    <t>08.06.2022 21:40:58</t>
  </si>
  <si>
    <t>DEREKÖY TR-1 45-72-L00461_A_56405558_56405558</t>
  </si>
  <si>
    <t>08.06.2022 12:17:02</t>
  </si>
  <si>
    <t>08.06.2022 15:48:24</t>
  </si>
  <si>
    <t>CEVİZLİ BALYAKASI TR-3 35-31-L00320_47798451_56352600_56352600</t>
  </si>
  <si>
    <t>08.06.2022 18:44:04</t>
  </si>
  <si>
    <t>08.06.2022 19:36:10</t>
  </si>
  <si>
    <t>DM-19/06 45-71-M00449_45-71-M00449_72079608</t>
  </si>
  <si>
    <t>08.06.2022 08:05:43</t>
  </si>
  <si>
    <t>08.06.2022 09:07:08</t>
  </si>
  <si>
    <t>VEZİR YILDIZ SLM GRB TR 35-27-M00545_A_56355501_56355501</t>
  </si>
  <si>
    <t>08.06.2022 11:56:39</t>
  </si>
  <si>
    <t>08.06.2022 18:43:05</t>
  </si>
  <si>
    <t>TR-29 TARİŞ YANI 35-15-M00029_950350769_950350769</t>
  </si>
  <si>
    <t>08.06.2022 15:19:21</t>
  </si>
  <si>
    <t>08.06.2022 18:28:00</t>
  </si>
  <si>
    <t>ÇAPAKLI KÖK 45-78-M01161_SÜLEYMANİYE M06_78225835</t>
  </si>
  <si>
    <t>08.06.2022 10:47:37</t>
  </si>
  <si>
    <t>08.06.2022 11:29:34</t>
  </si>
  <si>
    <t>K-2755 35-04-K02755_TRAFO K03_2312188</t>
  </si>
  <si>
    <t>08.06.2022 10:55:32</t>
  </si>
  <si>
    <t>08.06.2022 20:45:42</t>
  </si>
  <si>
    <t>ÇAPAKLI KÖK 45-78-M01161_HatBaşıAyırıcı_53139027 M06_53139027</t>
  </si>
  <si>
    <t>08.06.2022 07:03:48</t>
  </si>
  <si>
    <t>08.06.2022 11:19:35</t>
  </si>
  <si>
    <t>ESKİ ORHANLI M-89 35-14-M00089_956660587_956660587</t>
  </si>
  <si>
    <t>08.06.2022 10:57:14</t>
  </si>
  <si>
    <t>08.06.2022 12:52:58</t>
  </si>
  <si>
    <t>K-3872 35-04-K03872_B_56379153_56379153</t>
  </si>
  <si>
    <t>08.06.2022 16:15:22</t>
  </si>
  <si>
    <t>08.06.2022 22:23:32</t>
  </si>
  <si>
    <t>M-1406 35-01-M01406_D_56365416_56365416</t>
  </si>
  <si>
    <t>08.06.2022 09:13:00</t>
  </si>
  <si>
    <t>08.06.2022 17:33:55</t>
  </si>
  <si>
    <t>08.06.2022 18:45:53</t>
  </si>
  <si>
    <t>08.06.2022 20:23:10</t>
  </si>
  <si>
    <t>YUKARIKIRIKLAR TR-1 35-16-M00063_47535538_56398129_56398129</t>
  </si>
  <si>
    <t>08.06.2022 12:37:54</t>
  </si>
  <si>
    <t>08.06.2022 13:03:52</t>
  </si>
  <si>
    <t>PAMUKYAZI TOP.SULAMA TR-2 35-26-L00387_35-26-L00387_2373111</t>
  </si>
  <si>
    <t>08.06.2022 14:59:25</t>
  </si>
  <si>
    <t>08.06.2022 15:46:30</t>
  </si>
  <si>
    <t>K-3492 35-09-K03492_97664154_97664154</t>
  </si>
  <si>
    <t>08.06.2022 14:02:23</t>
  </si>
  <si>
    <t>08.06.2022 16:02:08</t>
  </si>
  <si>
    <t>ERDELLİ TR-2 KÖK 45-72-L00476_ARABACI BOZKÖY ÇIKIŞ L04_66551743</t>
  </si>
  <si>
    <t>08.06.2022 19:59:44</t>
  </si>
  <si>
    <t>08.06.2022 20:04:00</t>
  </si>
  <si>
    <t>SEYDİKÖY TR-1 45-84-L00044_DIREK TIPI TRAFO HUCRESI H01_2064171</t>
  </si>
  <si>
    <t>08.06.2022 12:02:16</t>
  </si>
  <si>
    <t>08.06.2022 14:47:34</t>
  </si>
  <si>
    <t>KARABAĞLAR TM 35-01-A00012_ESBAŞ-1 M09_2310484</t>
  </si>
  <si>
    <t>08.06.2022 09:25:59</t>
  </si>
  <si>
    <t>08.06.2022 10:56:09</t>
  </si>
  <si>
    <t>L-284 İMAMOĞLU TRAFO 35-18-L00284_950459417_950459417</t>
  </si>
  <si>
    <t>08.06.2022 08:35:13</t>
  </si>
  <si>
    <t>08.06.2022 09:16:59</t>
  </si>
  <si>
    <t>08.06.2022 18:25:44</t>
  </si>
  <si>
    <t>08.06.2022 18:26:49</t>
  </si>
  <si>
    <t>PAYAMLI M-27 (SAKIZAĞACI KÖK) 35-25-M00188_956646514_956646514</t>
  </si>
  <si>
    <t>08.06.2022 10:49:08</t>
  </si>
  <si>
    <t>08.06.2022 11:44:26</t>
  </si>
  <si>
    <t>SULTAN DM 35-25-M00121_ÖZDERE M-23 M10_72117316</t>
  </si>
  <si>
    <t>08.06.2022 07:07:43</t>
  </si>
  <si>
    <t>08.06.2022 08:27:25</t>
  </si>
  <si>
    <t>08.06.2022 05:34:14</t>
  </si>
  <si>
    <t>08.06.2022 06:39:36</t>
  </si>
  <si>
    <t>YENİFOÇA TR-3 35-23-M00003_C_56406873_56406873</t>
  </si>
  <si>
    <t>08.06.2022 14:52:30</t>
  </si>
  <si>
    <t>08.06.2022 15:17:31</t>
  </si>
  <si>
    <t>KULA İM 45-77-A00001_TR-1 M04_2049493</t>
  </si>
  <si>
    <t>08.06.2022 12:47:29</t>
  </si>
  <si>
    <t>08.06.2022 12:51:19</t>
  </si>
  <si>
    <t>TİRE İM-DM-1 35-29-A00001_HatBaşıAyırıcı_53138611 M03_53138611</t>
  </si>
  <si>
    <t>08.06.2022 16:06:27</t>
  </si>
  <si>
    <t>08.06.2022 19:26:17</t>
  </si>
  <si>
    <t>08.06.2022 06:56:36</t>
  </si>
  <si>
    <t>08.06.2022 09:25:43</t>
  </si>
  <si>
    <t>ÇAĞLAYAN TR-1 45-73-M00173_945663957_945663957</t>
  </si>
  <si>
    <t>08.06.2022 20:53:27</t>
  </si>
  <si>
    <t>08.06.2022 22:23:59</t>
  </si>
  <si>
    <t>ÇAMBEL KÖK 35-27-M00619_YENMİŞ-2 M04_72166068</t>
  </si>
  <si>
    <t>08.06.2022 09:09:12</t>
  </si>
  <si>
    <t>08.06.2022 10:16:15</t>
  </si>
  <si>
    <t>GÖKEYÜP HAMİTDAMLARI TR-1 45-78-M01342__81980383_81980383</t>
  </si>
  <si>
    <t>08.06.2022 10:53:59</t>
  </si>
  <si>
    <t>08.06.2022 12:24:13</t>
  </si>
  <si>
    <t>HALİTPAŞA TR-10 45-80-M00081_956541451_956541451</t>
  </si>
  <si>
    <t>08.06.2022 14:11:34</t>
  </si>
  <si>
    <t>08.06.2022 15:11:41</t>
  </si>
  <si>
    <t>TR-65 35-30-L00065_43006571_56403514_56403514</t>
  </si>
  <si>
    <t>08.06.2022 18:16:59</t>
  </si>
  <si>
    <t>08.06.2022 21:38:21</t>
  </si>
  <si>
    <t>08.06.2022 13:23:31</t>
  </si>
  <si>
    <t>08.06.2022 17:43:53</t>
  </si>
  <si>
    <t>K-3949 35-02-K03949_913167822_913167822</t>
  </si>
  <si>
    <t>08.06.2022 15:20:53</t>
  </si>
  <si>
    <t>08.06.2022 16:48:51</t>
  </si>
  <si>
    <t>İSMETİYE TR-1 45-73-M00994_945656394_945656394</t>
  </si>
  <si>
    <t>08.06.2022 07:25:57</t>
  </si>
  <si>
    <t>08.06.2022 08:57:25</t>
  </si>
  <si>
    <t>YENMİŞ KÖK 35-27-M00366_HatBaşıAyırıcı_53133083 M06_53133083</t>
  </si>
  <si>
    <t>08.06.2022 18:25:04</t>
  </si>
  <si>
    <t>08.06.2022 22:08:37</t>
  </si>
  <si>
    <t>TR-105 35-15-M00105_48870337_56380535_56380535</t>
  </si>
  <si>
    <t>08.06.2022 12:49:53</t>
  </si>
  <si>
    <t>08.06.2022 15:18:52</t>
  </si>
  <si>
    <t>08.06.2022 12:12:32</t>
  </si>
  <si>
    <t>08.06.2022 12:32:12</t>
  </si>
  <si>
    <t>08.06.2022 11:32:51</t>
  </si>
  <si>
    <t>08.06.2022 12:38:53</t>
  </si>
  <si>
    <t>YEŞİLYURT TR-2 45-73-M00481_945644242_945644242</t>
  </si>
  <si>
    <t>08.06.2022 17:54:55</t>
  </si>
  <si>
    <t>08.06.2022 19:38:37</t>
  </si>
  <si>
    <t>M-999 35-09-M00999_35-09-M00999_47389850</t>
  </si>
  <si>
    <t>08.06.2022 16:35:43</t>
  </si>
  <si>
    <t>08.06.2022 17:04:13</t>
  </si>
  <si>
    <t>08.06.2022 06:24:43</t>
  </si>
  <si>
    <t>08.06.2022 07:17:47</t>
  </si>
  <si>
    <t>K-3761 35-02-K03761_C_56364219_56364219</t>
  </si>
  <si>
    <t>08.06.2022 10:46:09</t>
  </si>
  <si>
    <t>M-2506 35-01-M02506_910398041_910398041</t>
  </si>
  <si>
    <t>08.06.2022 12:54:32</t>
  </si>
  <si>
    <t>08.06.2022 17:53:08</t>
  </si>
  <si>
    <t>TR-155 35-15-L00155_A_56372459_56372459</t>
  </si>
  <si>
    <t>08.06.2022 21:15:48</t>
  </si>
  <si>
    <t>08.06.2022 23:20:14</t>
  </si>
  <si>
    <t>M-1589 35-01-M01589_911384098_911384098</t>
  </si>
  <si>
    <t>08.06.2022 15:12:29</t>
  </si>
  <si>
    <t>08.06.2022 16:23:35</t>
  </si>
  <si>
    <t>DAĞKIZILCA-5 35-26-M00504_95000115550_95000115550</t>
  </si>
  <si>
    <t>08.06.2022 16:38:36</t>
  </si>
  <si>
    <t>08.06.2022 18:44:14</t>
  </si>
  <si>
    <t>M-1001 35-03-M01001_A A02_83817308</t>
  </si>
  <si>
    <t>08.06.2022 15:47:40</t>
  </si>
  <si>
    <t>08.06.2022 18:03:26</t>
  </si>
  <si>
    <t>K-1860 35-09-K01860_C_56378625_56378625</t>
  </si>
  <si>
    <t>08.06.2022 12:04:22</t>
  </si>
  <si>
    <t>08.06.2022 13:56:05</t>
  </si>
  <si>
    <t>YENİKÖY TR-10 35-15-L00506_C_56406173_56406173</t>
  </si>
  <si>
    <t>08.06.2022 07:40:36</t>
  </si>
  <si>
    <t>08.06.2022 12:20:03</t>
  </si>
  <si>
    <t>SALİHLİ TR-73 45-78-M00073_953257866_953257866</t>
  </si>
  <si>
    <t>08.06.2022 08:48:31</t>
  </si>
  <si>
    <t>08.06.2022 09:26:04</t>
  </si>
  <si>
    <t>UMURCALI TR 2 35-31-L00107_47967468_56379878_56379878</t>
  </si>
  <si>
    <t>08.06.2022 10:01:33</t>
  </si>
  <si>
    <t>08.06.2022 12:23:52</t>
  </si>
  <si>
    <t>08.06.2022 19:09:40</t>
  </si>
  <si>
    <t>08.06.2022 20:07:46</t>
  </si>
  <si>
    <t>K-4707 35-02-K04707_910198618_910198618</t>
  </si>
  <si>
    <t>08.06.2022 09:15:01</t>
  </si>
  <si>
    <t>08.06.2022 14:33:51</t>
  </si>
  <si>
    <t>L-179 35-18-L00179_950460278_950460278</t>
  </si>
  <si>
    <t>08.06.2022 09:52:13</t>
  </si>
  <si>
    <t>08.06.2022 11:03:09</t>
  </si>
  <si>
    <t>L-286 35-18-L00286_950452413_950452413</t>
  </si>
  <si>
    <t>08.06.2022 15:08:10</t>
  </si>
  <si>
    <t>08.06.2022 15:46:29</t>
  </si>
  <si>
    <t>ALTINOLUK TR-8 35-31-L00440_A_56406271_56406271</t>
  </si>
  <si>
    <t>08.06.2022 23:43:25</t>
  </si>
  <si>
    <t>09.06.2022 01:30:30</t>
  </si>
  <si>
    <t>K-2377 35-08-K02377_A_56383347_56383347</t>
  </si>
  <si>
    <t>08.06.2022 10:36:30</t>
  </si>
  <si>
    <t>08.06.2022 14:48:44</t>
  </si>
  <si>
    <t>DUMANLAR KÖK 45-81-M00044_DUMANLAR M03_72038346</t>
  </si>
  <si>
    <t>08.06.2022 21:28:24</t>
  </si>
  <si>
    <t>08.06.2022 23:53:00</t>
  </si>
  <si>
    <t>ÇİLE TR-4 35-22-M00189_DIREK TIPI TRAFO HUCRESI H01_2126879</t>
  </si>
  <si>
    <t>08.06.2022 10:50:12</t>
  </si>
  <si>
    <t>08.06.2022 12:24:22</t>
  </si>
  <si>
    <t>M-2428 35-04-M02428_ H_79090401</t>
  </si>
  <si>
    <t>08.06.2022 11:30:11</t>
  </si>
  <si>
    <t>08.06.2022 17:53:00</t>
  </si>
  <si>
    <t>SANCAKLI ÇEŞMEBAŞI TR-1 45-71-M01753_964105312_964105312</t>
  </si>
  <si>
    <t>08.06.2022 15:18:42</t>
  </si>
  <si>
    <t>08.06.2022 19:27:35</t>
  </si>
  <si>
    <t>K-3203 35-04-K03203_99351181_99351181</t>
  </si>
  <si>
    <t>08.06.2022 19:32:10</t>
  </si>
  <si>
    <t>08.06.2022 21:40:57</t>
  </si>
  <si>
    <t>GÜLBAHÇE TR-10 35-19-L00249_956689342_956689342</t>
  </si>
  <si>
    <t>08.06.2022 00:16:06</t>
  </si>
  <si>
    <t>08.06.2022 02:21:45</t>
  </si>
  <si>
    <t>08.06.2022 08:42:21</t>
  </si>
  <si>
    <t>08.06.2022 14:03:36</t>
  </si>
  <si>
    <t>08.06.2022 17:01:44</t>
  </si>
  <si>
    <t>08.06.2022 18:47:05</t>
  </si>
  <si>
    <t>TR-1/43 45-72-M00043_DAĞITIM TRAFOSU TR-1/43 M01_2043122</t>
  </si>
  <si>
    <t>08.06.2022 13:33:39</t>
  </si>
  <si>
    <t>08.06.2022 14:18:53</t>
  </si>
  <si>
    <t>K-3768 35-02-K03768_99373342_99373342</t>
  </si>
  <si>
    <t>08.06.2022 01:45:47</t>
  </si>
  <si>
    <t>08.06.2022 02:12:37</t>
  </si>
  <si>
    <t>MADEN KÖK 45-83-M00128_İZZETTİN M03_47316670</t>
  </si>
  <si>
    <t>08.06.2022 09:26:26</t>
  </si>
  <si>
    <t>08.06.2022 10:00:01</t>
  </si>
  <si>
    <t>L-519 OVACIK 35-18-L00519_950461798_950461798</t>
  </si>
  <si>
    <t>08.06.2022 15:27:28</t>
  </si>
  <si>
    <t>08.06.2022 18:23:09</t>
  </si>
  <si>
    <t>TR-2/25 45-83-L00025_955141818_955141818</t>
  </si>
  <si>
    <t>08.06.2022 14:40:30</t>
  </si>
  <si>
    <t>08.06.2022 17:38:28</t>
  </si>
  <si>
    <t>K-3077 35-01-K03077_B_56376178_56376178</t>
  </si>
  <si>
    <t>08.06.2022 09:33:03</t>
  </si>
  <si>
    <t>08.06.2022 11:51:22</t>
  </si>
  <si>
    <t>TR-2/88 45-83-L00088_TR-2/91 L01_2328252</t>
  </si>
  <si>
    <t>08.06.2022 09:47:43</t>
  </si>
  <si>
    <t>08.06.2022 16:34:31</t>
  </si>
  <si>
    <t>SULTAN YAYLASI TR-2 45-71-M01767_A_56384244_56384244</t>
  </si>
  <si>
    <t>08.06.2022 16:05:52</t>
  </si>
  <si>
    <t>08.06.2022 18:00:31</t>
  </si>
  <si>
    <t>HAYKIRAN TR-2 35-28-M00201_953384895_953384895</t>
  </si>
  <si>
    <t>08.06.2022 07:01:15</t>
  </si>
  <si>
    <t>08.06.2022 09:06:57</t>
  </si>
  <si>
    <t>L-300 DM 35-18-L00300_950448413_950448413</t>
  </si>
  <si>
    <t>08.06.2022 11:10:23</t>
  </si>
  <si>
    <t>08.06.2022 12:10:01</t>
  </si>
  <si>
    <t>GÖLCÜK TR-42 35-15-L01065_A A01b_49775168</t>
  </si>
  <si>
    <t>08.06.2022 17:52:08</t>
  </si>
  <si>
    <t>08.06.2022 22:49:34</t>
  </si>
  <si>
    <t>L-17 RADKOP 35-18-L00017_10773594 c1_5780860</t>
  </si>
  <si>
    <t>08.06.2022 11:42:34</t>
  </si>
  <si>
    <t>08.06.2022 17:08:32</t>
  </si>
  <si>
    <t>08.06.2022 13:48:32</t>
  </si>
  <si>
    <t>08.06.2022 21:01:49</t>
  </si>
  <si>
    <t>GÖLMARMARA TR-14 45-85-L00014_945468484_945468484</t>
  </si>
  <si>
    <t>08.06.2022 21:48:40</t>
  </si>
  <si>
    <t>08.06.2022 22:41:17</t>
  </si>
  <si>
    <t>HARMANDALI DM-3 (M-211) 35-09-M00211_M-2781 M03_45384026</t>
  </si>
  <si>
    <t>08.06.2022 04:19:52</t>
  </si>
  <si>
    <t>08.06.2022 04:20:34</t>
  </si>
  <si>
    <t>M-2911 35-01-M02911_910984848_910984848</t>
  </si>
  <si>
    <t>08.06.2022 16:41:41</t>
  </si>
  <si>
    <t>08.06.2022 18:35:26</t>
  </si>
  <si>
    <t>M-531 KAVAKLIDERE KÖK 35-02-M00531_M-530 / M529 M11_72200151</t>
  </si>
  <si>
    <t>08.06.2022 18:43:58</t>
  </si>
  <si>
    <t>09.06.2022 00:48:33</t>
  </si>
  <si>
    <t>GÜMÜLDÜR M-20 35-25-M00020_955262956_955262956</t>
  </si>
  <si>
    <t>08.06.2022 20:43:15</t>
  </si>
  <si>
    <t>08.06.2022 22:14:38</t>
  </si>
  <si>
    <t>KARAPINAR TR-1 45-78-M01107_953290169_953290169</t>
  </si>
  <si>
    <t>08.06.2022 09:38:08</t>
  </si>
  <si>
    <t>08.06.2022 14:44:28</t>
  </si>
  <si>
    <t>08.06.2022 09:22:08</t>
  </si>
  <si>
    <t>08.06.2022 17:05:23</t>
  </si>
  <si>
    <t>L-157 YEŞİLKENT 35-14-L00157_956661685_956661685</t>
  </si>
  <si>
    <t>08.06.2022 19:12:54</t>
  </si>
  <si>
    <t>08.06.2022 20:02:46</t>
  </si>
  <si>
    <t>SELENDİ TR-15 45-81-M00015_A_56386840_56386840</t>
  </si>
  <si>
    <t>08.06.2022 08:54:33</t>
  </si>
  <si>
    <t>08.06.2022 12:25:24</t>
  </si>
  <si>
    <t>MEDAR TR-9 45-72-L00278_915875897_915875897</t>
  </si>
  <si>
    <t>08.06.2022 06:33:53</t>
  </si>
  <si>
    <t>08.06.2022 07:34:52</t>
  </si>
  <si>
    <t>UĞURLU KÖK 45-86-M00045_HatBaşıAyırıcı_53134902 M04_53134902</t>
  </si>
  <si>
    <t>08.06.2022 11:08:53</t>
  </si>
  <si>
    <t>08.06.2022 11:54:07</t>
  </si>
  <si>
    <t>KAPAKLI TR-7 45-72-M00314_B_56390338_56390338</t>
  </si>
  <si>
    <t>08.06.2022 11:09:06</t>
  </si>
  <si>
    <t>08.06.2022 13:37:11</t>
  </si>
  <si>
    <t>M-999 35-09-M00999_B_56369920_56369920</t>
  </si>
  <si>
    <t>08.06.2022 11:48:16</t>
  </si>
  <si>
    <t>08.06.2022 13:20:31</t>
  </si>
  <si>
    <t>ALACAYAKA TR-2 45-75-M00199_45-75-M00199_2359375</t>
  </si>
  <si>
    <t>08.06.2022 18:26:50</t>
  </si>
  <si>
    <t>08.06.2022 20:37:00</t>
  </si>
  <si>
    <t>08.06.2022 13:46:32</t>
  </si>
  <si>
    <t>08.06.2022 13:59:09</t>
  </si>
  <si>
    <t>08.06.2022 12:08:01</t>
  </si>
  <si>
    <t>08.06.2022 14:04:35</t>
  </si>
  <si>
    <t>BİRGİ KÖK 35-19-M00041_KÖYLER M03_72152144</t>
  </si>
  <si>
    <t>08.06.2022 07:10:07</t>
  </si>
  <si>
    <t>08.06.2022 10:01:02</t>
  </si>
  <si>
    <t>K-2352 35-01-K02352_912120276_912120276</t>
  </si>
  <si>
    <t>08.06.2022 10:50:24</t>
  </si>
  <si>
    <t>08.06.2022 13:41:26</t>
  </si>
  <si>
    <t>M-1989 35-09-M01989_M-2024 M01_54996202</t>
  </si>
  <si>
    <t>08.06.2022 05:48:41</t>
  </si>
  <si>
    <t>08.06.2022 06:45:56</t>
  </si>
  <si>
    <t>K-915 35-01-K00915_K-1568/K-2393 K01_2061293</t>
  </si>
  <si>
    <t>08.06.2022 16:26:45</t>
  </si>
  <si>
    <t>08.06.2022 19:00:14</t>
  </si>
  <si>
    <t>AKKEÇİLİ TR-4 45-73-M00424_945668096_945668096</t>
  </si>
  <si>
    <t>08.06.2022 21:07:48</t>
  </si>
  <si>
    <t>08.06.2022 23:44:58</t>
  </si>
  <si>
    <t>DERBENT ALTI TST KÖK 45-83-M00127_DERBENT TARIMSAL SULAMA M04_72202008</t>
  </si>
  <si>
    <t>08.06.2022 17:48:24</t>
  </si>
  <si>
    <t>08.06.2022 19:11:17</t>
  </si>
  <si>
    <t>08.06.2022 09:10:30</t>
  </si>
  <si>
    <t>08.06.2022 17:10:03</t>
  </si>
  <si>
    <t>08.06.2022 09:06:52</t>
  </si>
  <si>
    <t>08.06.2022 09:45:38</t>
  </si>
  <si>
    <t>TR-2/14-B 45-72-L00069_956513771_956513771</t>
  </si>
  <si>
    <t>08.06.2022 15:07:11</t>
  </si>
  <si>
    <t>08.06.2022 15:53:55</t>
  </si>
  <si>
    <t>ÇEPNİBEKTAŞ TR-1 45-83-L00300_DIREK TIPI TRAFO HUCRESI H01_2107242</t>
  </si>
  <si>
    <t>08.06.2022 09:43:58</t>
  </si>
  <si>
    <t>08.06.2022 12:02:22</t>
  </si>
  <si>
    <t>KORDON KÖK 45-78-M00730_HatBaşıAyırıcı_53139496 M03_53139496</t>
  </si>
  <si>
    <t>08.06.2022 09:27:49</t>
  </si>
  <si>
    <t>08.06.2022 09:29:09</t>
  </si>
  <si>
    <t>DEREBAŞI TR-11 35-29-L00257_A_56360491_56360491</t>
  </si>
  <si>
    <t>08.06.2022 20:05:03</t>
  </si>
  <si>
    <t>08.06.2022 21:44:05</t>
  </si>
  <si>
    <t>KARABURUN BOZKÖY 35-21-L00053_953361271_953361271</t>
  </si>
  <si>
    <t>08.06.2022 18:45:37</t>
  </si>
  <si>
    <t>08.06.2022 23:51:23</t>
  </si>
  <si>
    <t>TR-1/7 45-72-M00007_TR-1/6 M04_2104488</t>
  </si>
  <si>
    <t>08.06.2022 10:27:43</t>
  </si>
  <si>
    <t>08.06.2022 10:45:00</t>
  </si>
  <si>
    <t>DELEMENLER ORTAHAN TR-1 45-73-M00724_945644763_945644763</t>
  </si>
  <si>
    <t>08.06.2022 13:22:40</t>
  </si>
  <si>
    <t>08.06.2022 15:36:11</t>
  </si>
  <si>
    <t>08.06.2022 17:08:58</t>
  </si>
  <si>
    <t>08.06.2022 18:26:24</t>
  </si>
  <si>
    <t>08.06.2022 00:19:24</t>
  </si>
  <si>
    <t>08.06.2022 02:33:40</t>
  </si>
  <si>
    <t>K-1433 35-04-K01433_35-04-K01433_2358184</t>
  </si>
  <si>
    <t>08.06.2022 08:15:54</t>
  </si>
  <si>
    <t>08.06.2022 08:49:08</t>
  </si>
  <si>
    <t>HASAN İNNE VE ARK. TR 45-71-M01390_45-71-M01390_2369056</t>
  </si>
  <si>
    <t>08.06.2022 15:26:46</t>
  </si>
  <si>
    <t>08.06.2022 21:59:15</t>
  </si>
  <si>
    <t>K-703 35-08-K00703_911907193_911907193</t>
  </si>
  <si>
    <t>08.06.2022 16:51:50</t>
  </si>
  <si>
    <t>08.06.2022 18:01:33</t>
  </si>
  <si>
    <t>08.06.2022 05:52:44</t>
  </si>
  <si>
    <t>08.06.2022 06:40:08</t>
  </si>
  <si>
    <t>08.06.2022 07:18:01</t>
  </si>
  <si>
    <t>08.06.2022 08:23:48</t>
  </si>
  <si>
    <t>DM-3/22 35-26-M00796_6719906_56369710_56369710</t>
  </si>
  <si>
    <t>08.06.2022 20:07:19</t>
  </si>
  <si>
    <t>08.06.2022 21:13:56</t>
  </si>
  <si>
    <t>08.06.2022 09:07:49</t>
  </si>
  <si>
    <t>08.06.2022 17:45:42</t>
  </si>
  <si>
    <t>TR-55 35-30-L00055_D_56367241_56367241</t>
  </si>
  <si>
    <t>08.06.2022 17:45:44</t>
  </si>
  <si>
    <t>08.06.2022 18:45:12</t>
  </si>
  <si>
    <t>L-290 35-18-L00290_95000065035_95000065035</t>
  </si>
  <si>
    <t>08.06.2022 12:38:35</t>
  </si>
  <si>
    <t>08.06.2022 14:22:19</t>
  </si>
  <si>
    <t>TIRMANLAR TR-1 35-16-M00083_953324210_953324210</t>
  </si>
  <si>
    <t>08.06.2022 12:58:41</t>
  </si>
  <si>
    <t>08.06.2022 14:08:49</t>
  </si>
  <si>
    <t>AKÖREN TR-19 KÖK 45-78-M00974_ÇOBANOĞLU M01_66244827</t>
  </si>
  <si>
    <t>08.06.2022 16:16:51</t>
  </si>
  <si>
    <t>08.06.2022 18:21:36</t>
  </si>
  <si>
    <t>08.06.2022 17:53:48</t>
  </si>
  <si>
    <t>08.06.2022 21:04:09</t>
  </si>
  <si>
    <t>ALAŞEHİR TR-72 45-73-M00072_945670025_945670025</t>
  </si>
  <si>
    <t>08.06.2022 09:52:04</t>
  </si>
  <si>
    <t>08.06.2022 10:40:42</t>
  </si>
  <si>
    <t>08.06.2022 13:56:51</t>
  </si>
  <si>
    <t>08.06.2022 14:28:24</t>
  </si>
  <si>
    <t>HALIKÖY OVACIK MAH. TR-4 35-32-L00125_946416953_946416953</t>
  </si>
  <si>
    <t>08.06.2022 19:27:02</t>
  </si>
  <si>
    <t>08.06.2022 22:59:38</t>
  </si>
  <si>
    <t>TR-2/69 (15,8) 45-83-L00069__72662744_72662744</t>
  </si>
  <si>
    <t>08.06.2022 15:00:39</t>
  </si>
  <si>
    <t>08.06.2022 17:36:12</t>
  </si>
  <si>
    <t>08.06.2022 20:01:51</t>
  </si>
  <si>
    <t>08.06.2022 22:45:39</t>
  </si>
  <si>
    <t>ÜÇYOL KÖK 45-82-M00128_UZUNAHIRLI-MENTEŞE M04_2329337</t>
  </si>
  <si>
    <t>08.06.2022 16:52:14</t>
  </si>
  <si>
    <t>08.06.2022 17:36:42</t>
  </si>
  <si>
    <t>YENİPAZAR TR-1 45-78-M00686_49289630_56393119_56393119</t>
  </si>
  <si>
    <t>08.06.2022 09:20:44</t>
  </si>
  <si>
    <t>08.06.2022 12:46:45</t>
  </si>
  <si>
    <t>08.06.2022 13:04:39</t>
  </si>
  <si>
    <t>08.06.2022 14:29:32</t>
  </si>
  <si>
    <t>08.06.2022 07:51:49</t>
  </si>
  <si>
    <t>08.06.2022 07:53:35</t>
  </si>
  <si>
    <t>A. CANCAN SLM GRB TR-2 35-27-M00605_A_83269268_83269268</t>
  </si>
  <si>
    <t>08.06.2022 13:08:06</t>
  </si>
  <si>
    <t>08.06.2022 17:25:35</t>
  </si>
  <si>
    <t>YENİ FOÇA TR-19 35-23-M00019_YENİFOÇA TR-20 M02_2334905</t>
  </si>
  <si>
    <t>08.06.2022 06:16:38</t>
  </si>
  <si>
    <t>08.06.2022 06:53:18</t>
  </si>
  <si>
    <t>08.06.2022 17:49:10</t>
  </si>
  <si>
    <t>YENİ LİMAN TR-1 35-21-L00050_D_56406725_56406725</t>
  </si>
  <si>
    <t>08.06.2022 17:49:16</t>
  </si>
  <si>
    <t>08.06.2022 23:00:49</t>
  </si>
  <si>
    <t>GÜNEŞLİ KÖK 45-75-M00056_HatBaşıAyırıcı_53135624 M03_53135624</t>
  </si>
  <si>
    <t>08.06.2022 06:36:47</t>
  </si>
  <si>
    <t>08.06.2022 08:24:47</t>
  </si>
  <si>
    <t>M-1031 35-04-M01031_B_56363090_56363090</t>
  </si>
  <si>
    <t>08.06.2022 14:38:52</t>
  </si>
  <si>
    <t>08.06.2022 16:44:53</t>
  </si>
  <si>
    <t>SARIKAYA KÖYÜ TR-2 35-31-L00428_35-31-L00428_42568187</t>
  </si>
  <si>
    <t>08.06.2022 10:43:54</t>
  </si>
  <si>
    <t>08.06.2022 11:43:44</t>
  </si>
  <si>
    <t>PAYAMLI M-27 (SAKIZAĞACI KÖK) 35-25-M00188_HatBaşıAyırıcı_53133046 M02_53133046</t>
  </si>
  <si>
    <t>08.06.2022 16:33:59</t>
  </si>
  <si>
    <t>08.06.2022 18:16:30</t>
  </si>
  <si>
    <t>ÇOMAKLAR KÖYÜ TR-1 35-32-L00077_946415662_946415662</t>
  </si>
  <si>
    <t>08.06.2022 10:56:38</t>
  </si>
  <si>
    <t>08.06.2022 12:19:26</t>
  </si>
  <si>
    <t>KOYUNDERE DM 35-28-M00165_KOYUNDERE TR-5 M04_66524384</t>
  </si>
  <si>
    <t>08.06.2022 18:43:34</t>
  </si>
  <si>
    <t>08.06.2022 18:56:14</t>
  </si>
  <si>
    <t>FUAR İM 35-01-A00003_BASMANE K24_2329048</t>
  </si>
  <si>
    <t>08.06.2022 15:09:29</t>
  </si>
  <si>
    <t>08.06.2022 16:32:46</t>
  </si>
  <si>
    <t>K-458 35-07-K00458_K-3964 K04_48438107</t>
  </si>
  <si>
    <t>08.06.2022 08:49:09</t>
  </si>
  <si>
    <t>08.06.2022 08:50:00</t>
  </si>
  <si>
    <t>KÖSEDERE TR-1 35-21-L00124_35-21-L00124_2349075</t>
  </si>
  <si>
    <t>08.06.2022 09:21:01</t>
  </si>
  <si>
    <t>08.06.2022 10:49:05</t>
  </si>
  <si>
    <t>08.06.2022 20:37:05</t>
  </si>
  <si>
    <t>09.06.2022 00:41:59</t>
  </si>
  <si>
    <t>YENİFOÇA TR-23 35-23-M00023_RADAR ÖZEL M02_76459198</t>
  </si>
  <si>
    <t>08.06.2022 12:11:16</t>
  </si>
  <si>
    <t>08.06.2022 12:52:22</t>
  </si>
  <si>
    <t>KINIK TR-14 KÖK 35-24-L00014_955218266_955218266</t>
  </si>
  <si>
    <t>08.06.2022 11:36:03</t>
  </si>
  <si>
    <t>08.06.2022 13:44:29</t>
  </si>
  <si>
    <t>08.06.2022 06:20:38</t>
  </si>
  <si>
    <t>08.06.2022 07:15:00</t>
  </si>
  <si>
    <t>AHMETLİ TR-3 45-84-L00003_95000066034_95000066034</t>
  </si>
  <si>
    <t>08.06.2022 17:56:50</t>
  </si>
  <si>
    <t>08.06.2022 22:29:46</t>
  </si>
  <si>
    <t>K-4356 35-02-K04356_B_56364186_56364186</t>
  </si>
  <si>
    <t>08.06.2022 09:57:25</t>
  </si>
  <si>
    <t>08.06.2022 10:13:53</t>
  </si>
  <si>
    <t>HANPAŞA TR-1 45-72-M00205_956522762_956522762</t>
  </si>
  <si>
    <t>08.06.2022 15:48:37</t>
  </si>
  <si>
    <t>08.06.2022 18:23:59</t>
  </si>
  <si>
    <t>KAYALIOĞLU TR-8 45-72-L00073_TR-3 L01_2101832</t>
  </si>
  <si>
    <t>08.06.2022 11:50:45</t>
  </si>
  <si>
    <t>08.06.2022 12:07:17</t>
  </si>
  <si>
    <t>DM-3/TR-33 SEFERİHİSAR 35-14-L00299_956640474_956640474</t>
  </si>
  <si>
    <t>08.06.2022 11:05:11</t>
  </si>
  <si>
    <t>08.06.2022 14:08:15</t>
  </si>
  <si>
    <t>YENMİŞ KÖK 35-27-M00366_Recloser M03_2303188</t>
  </si>
  <si>
    <t>08.06.2022 09:36:32</t>
  </si>
  <si>
    <t>08.06.2022 09:37:48</t>
  </si>
  <si>
    <t>08.06.2022 23:37:34</t>
  </si>
  <si>
    <t>09.06.2022 00:33:15</t>
  </si>
  <si>
    <t>KARAOBA ÇİFTE KUYULAR TR-2 35-32-L00060_946409204_946409204</t>
  </si>
  <si>
    <t>08.06.2022 13:19:13</t>
  </si>
  <si>
    <t>08.06.2022 17:22:05</t>
  </si>
  <si>
    <t>09.06.2022 05:39:18</t>
  </si>
  <si>
    <t>09.06.2022 05:44:08</t>
  </si>
  <si>
    <t>GELENBE İM 45-76-A00001_GEBELER L12_2092293</t>
  </si>
  <si>
    <t>09.06.2022 14:41:23</t>
  </si>
  <si>
    <t>09.06.2022 16:39:34</t>
  </si>
  <si>
    <t>M-1541 35-01-M01541__82713355_82713355</t>
  </si>
  <si>
    <t>09.06.2022 12:01:12</t>
  </si>
  <si>
    <t>09.06.2022 13:26:55</t>
  </si>
  <si>
    <t>BÜNYAN OSMANİYE TARIMSAL SULAMA TR-2 45-72-L00560_DIREK TIPI TRAFO HUCRESI H01_2058564</t>
  </si>
  <si>
    <t>09.06.2022 10:51:18</t>
  </si>
  <si>
    <t>09.06.2022 14:38:56</t>
  </si>
  <si>
    <t>K-4707 35-02-K04707_99949990_99949990</t>
  </si>
  <si>
    <t>09.06.2022 16:45:48</t>
  </si>
  <si>
    <t>09.06.2022 18:03:34</t>
  </si>
  <si>
    <t>OCAKLI TR-1 35-15-L00770_48853068_56372051_56372051</t>
  </si>
  <si>
    <t>09.06.2022 19:52:12</t>
  </si>
  <si>
    <t>09.06.2022 21:57:34</t>
  </si>
  <si>
    <t>ULUKENT DM-1/9 35-28-M00574_953382522_953382522</t>
  </si>
  <si>
    <t>09.06.2022 17:44:55</t>
  </si>
  <si>
    <t>09.06.2022 20:03:10</t>
  </si>
  <si>
    <t>ALAÇATI İM 35-18-A00002_ILICA-1 L07_2052452</t>
  </si>
  <si>
    <t>09.06.2022 09:03:18</t>
  </si>
  <si>
    <t>09.06.2022 10:49:15</t>
  </si>
  <si>
    <t>M-456 35-17-M00456_950312819_950312819</t>
  </si>
  <si>
    <t>09.06.2022 17:51:32</t>
  </si>
  <si>
    <t>09.06.2022 21:36:30</t>
  </si>
  <si>
    <t>L-417 MIAMI EVLERİ 35-18-L00417_950451223_950451223</t>
  </si>
  <si>
    <t>09.06.2022 11:58:45</t>
  </si>
  <si>
    <t>09.06.2022 13:59:41</t>
  </si>
  <si>
    <t>HALİLBEYLİ DM 35-27-M00620_Recloser M09_2313231</t>
  </si>
  <si>
    <t>09.06.2022 09:20:54</t>
  </si>
  <si>
    <t>09.06.2022 17:13:59</t>
  </si>
  <si>
    <t>09.06.2022 20:48:34</t>
  </si>
  <si>
    <t>09.06.2022 21:41:40</t>
  </si>
  <si>
    <t>EMİNBEY HASAN HOCA TR-1 45-78-M00856_49187504_56405791_56405791</t>
  </si>
  <si>
    <t>09.06.2022 20:50:45</t>
  </si>
  <si>
    <t>09.06.2022 23:17:12</t>
  </si>
  <si>
    <t>DM02/TR08 45-73-M00022_C c1_45157383</t>
  </si>
  <si>
    <t>09.06.2022 11:55:05</t>
  </si>
  <si>
    <t>09.06.2022 14:54:01</t>
  </si>
  <si>
    <t>SALİHLERALTI TANSAŞ KÖK 35-30-M00670_GÜLKENT-4 M02_72071642</t>
  </si>
  <si>
    <t>09.06.2022 09:36:19</t>
  </si>
  <si>
    <t>09.06.2022 10:25:46</t>
  </si>
  <si>
    <t>09.06.2022 10:15:02</t>
  </si>
  <si>
    <t>09.06.2022 10:19:03</t>
  </si>
  <si>
    <t>AŞAĞIKIRIKLAR DM 35-16-M00448_TOPÇAM M05_2115968</t>
  </si>
  <si>
    <t>09.06.2022 07:38:00</t>
  </si>
  <si>
    <t>09.06.2022 11:11:06</t>
  </si>
  <si>
    <t>KARABURUN İM 35-21-A00001_KÜÇÜKBAHÇE L05_2063035</t>
  </si>
  <si>
    <t>09.06.2022 20:11:25</t>
  </si>
  <si>
    <t>09.06.2022 20:11:52</t>
  </si>
  <si>
    <t>GÜNEŞLİ KÖK 45-75-M00056_HatBaşıAyırıcı_53135488 M01_53135488</t>
  </si>
  <si>
    <t>09.06.2022 09:49:22</t>
  </si>
  <si>
    <t>09.06.2022 10:20:09</t>
  </si>
  <si>
    <t>09.06.2022 09:05:15</t>
  </si>
  <si>
    <t>09.06.2022 10:45:00</t>
  </si>
  <si>
    <t>IRLAMAZ KÖK 45-83-L00153_ÇEPİNDERE TR-1 L02_72158565</t>
  </si>
  <si>
    <t>09.06.2022 09:22:40</t>
  </si>
  <si>
    <t>09.06.2022 16:54:50</t>
  </si>
  <si>
    <t>YENİCE KÖK 45-86-M00234_HatBaşıAyırıcı_53134394 M02_53134394</t>
  </si>
  <si>
    <t>09.06.2022 17:16:39</t>
  </si>
  <si>
    <t>09.06.2022 18:21:38</t>
  </si>
  <si>
    <t>09.06.2022 07:19:39</t>
  </si>
  <si>
    <t>09.06.2022 08:54:31</t>
  </si>
  <si>
    <t>OYUKARASI TR-1 45-74-M00158_A_56354348_56354348</t>
  </si>
  <si>
    <t>09.06.2022 18:31:19</t>
  </si>
  <si>
    <t>09.06.2022 19:27:26</t>
  </si>
  <si>
    <t>ÇİFTLİK TR-2 35-24-M00361_95000636490_95000636490</t>
  </si>
  <si>
    <t>09.06.2022 17:46:51</t>
  </si>
  <si>
    <t>09.06.2022 19:48:14</t>
  </si>
  <si>
    <t>YENMİŞ KÖK 35-27-M00366_GÜVENİKSAN-ÇAMBEL 2 M01_72163711</t>
  </si>
  <si>
    <t>09.06.2022 09:19:58</t>
  </si>
  <si>
    <t>09.06.2022 11:42:55</t>
  </si>
  <si>
    <t>VEZİR YILDIZ SLM GRB TR 35-27-M00545_914607904_914607904</t>
  </si>
  <si>
    <t>09.06.2022 15:36:37</t>
  </si>
  <si>
    <t>09.06.2022 18:31:02</t>
  </si>
  <si>
    <t>KURUDERE TR-1 45-73-M00264__72373659_72373659</t>
  </si>
  <si>
    <t>09.06.2022 12:12:32</t>
  </si>
  <si>
    <t>09.06.2022 15:04:54</t>
  </si>
  <si>
    <t>K-178 35-03-K00178_910067629_910067629</t>
  </si>
  <si>
    <t>09.06.2022 08:37:06</t>
  </si>
  <si>
    <t>09.06.2022 10:02:15</t>
  </si>
  <si>
    <t>09.06.2022 19:04:09</t>
  </si>
  <si>
    <t>09.06.2022 22:14:53</t>
  </si>
  <si>
    <t>M-1017 35-03-M01017_95001246406_95001246406</t>
  </si>
  <si>
    <t>09.06.2022 22:43:35</t>
  </si>
  <si>
    <t>10.06.2022 03:06:31</t>
  </si>
  <si>
    <t>TR-1-3/3 HÜKÜMET ÖNÜ KABİN 35-20-L00018_C C03_83867379</t>
  </si>
  <si>
    <t>09.06.2022 20:54:19</t>
  </si>
  <si>
    <t>09.06.2022 23:53:19</t>
  </si>
  <si>
    <t>YENİKENT SULAMA TR-10 35-16-M00219_B_56395408_56395408</t>
  </si>
  <si>
    <t>09.06.2022 16:49:10</t>
  </si>
  <si>
    <t>09.06.2022 18:20:05</t>
  </si>
  <si>
    <t>TABAŞ KÖK ÖZEL 35-26-M00173Ö_ M01_2333070</t>
  </si>
  <si>
    <t>09.06.2022 07:32:34</t>
  </si>
  <si>
    <t>09.06.2022 09:45:21</t>
  </si>
  <si>
    <t>DURASILLI TR-7 45-78-M01118_TR-8 M05_2327267</t>
  </si>
  <si>
    <t>09.06.2022 13:00:54</t>
  </si>
  <si>
    <t>09.06.2022 13:42:31</t>
  </si>
  <si>
    <t>TR-58 35-19-L00058_TORASAN EVLERİ L01_76784107</t>
  </si>
  <si>
    <t>09.06.2022 08:50:53</t>
  </si>
  <si>
    <t>09.06.2022 11:24:45</t>
  </si>
  <si>
    <t>ULUCAK DM 35-27-M00792_EĞRİDERE-1 M06_2310311</t>
  </si>
  <si>
    <t>09.06.2022 06:34:02</t>
  </si>
  <si>
    <t>09.06.2022 07:35:59</t>
  </si>
  <si>
    <t>KULA İM 45-77-A00001_HatBaşıAyırıcı_66004347 M07_66004347</t>
  </si>
  <si>
    <t>09.06.2022 14:04:13</t>
  </si>
  <si>
    <t>09.06.2022 16:25:56</t>
  </si>
  <si>
    <t>KIRKAĞAÇ DM 45-76-M00043_AKHİSAR M08_72247565</t>
  </si>
  <si>
    <t>09.06.2022 09:10:05</t>
  </si>
  <si>
    <t>09.06.2022 11:13:19</t>
  </si>
  <si>
    <t>M-2957 35-04-M02957_99150580_99150580</t>
  </si>
  <si>
    <t>09.06.2022 11:15:22</t>
  </si>
  <si>
    <t>09.06.2022 12:32:21</t>
  </si>
  <si>
    <t>HALİLBEYLİ TR-1 KÖK 35-27-M01057_HALİLBEYLİ KÖY İÇİ ATIK ARITMA M05_61283941</t>
  </si>
  <si>
    <t>09.06.2022 14:24:55</t>
  </si>
  <si>
    <t>09.06.2022 14:47:57</t>
  </si>
  <si>
    <t>TR-99 45-78-L00099_D_56402654_56402654</t>
  </si>
  <si>
    <t>09.06.2022 20:19:08</t>
  </si>
  <si>
    <t>09.06.2022 21:11:26</t>
  </si>
  <si>
    <t>UĞURLU KÖK 45-86-M00045_KAVAKYERİ YEŞİLKÖY M03_72226021</t>
  </si>
  <si>
    <t>09.06.2022 14:41:00</t>
  </si>
  <si>
    <t>09.06.2022 15:08:56</t>
  </si>
  <si>
    <t>GELENBE İM 45-76-A00001_KIRKAĞAÇ M01_2089841</t>
  </si>
  <si>
    <t>09.06.2022 18:32:00</t>
  </si>
  <si>
    <t>09.06.2022 18:48:00</t>
  </si>
  <si>
    <t>K-195 35-03-K00195_910698406_910698406</t>
  </si>
  <si>
    <t>09.06.2022 23:09:00</t>
  </si>
  <si>
    <t>10.06.2022 00:24:43</t>
  </si>
  <si>
    <t>ÇUKURKÖY KÖK 35-29-L00034_AKÇAŞEHİR-1 L03_2327029</t>
  </si>
  <si>
    <t>09.06.2022 10:33:28</t>
  </si>
  <si>
    <t>09.06.2022 11:14:34</t>
  </si>
  <si>
    <t>ZEYNEL ÇALAN 35-26-L00079_35-26-L00079_2373110</t>
  </si>
  <si>
    <t>09.06.2022 12:23:43</t>
  </si>
  <si>
    <t>09.06.2022 16:01:41</t>
  </si>
  <si>
    <t>FIRDAMLAR TR-1 45-76-M00164_DIREK TIPI TRAFO HUCRESI H01_2084917</t>
  </si>
  <si>
    <t>09.06.2022 17:32:25</t>
  </si>
  <si>
    <t>09.06.2022 23:22:00</t>
  </si>
  <si>
    <t>MENEMEN TR-18 35-28-L00018_953383857_953383857</t>
  </si>
  <si>
    <t>09.06.2022 16:50:54</t>
  </si>
  <si>
    <t>09.06.2022 20:15:29</t>
  </si>
  <si>
    <t>K-3814 35-02-K03814_99893573_99893573</t>
  </si>
  <si>
    <t>09.06.2022 08:11:40</t>
  </si>
  <si>
    <t>09.06.2022 11:04:14</t>
  </si>
  <si>
    <t>09.06.2022 13:22:14</t>
  </si>
  <si>
    <t>09.06.2022 15:48:31</t>
  </si>
  <si>
    <t>M-1132 GEÇİT 35-02-M01132_M-1606 M01_79721780</t>
  </si>
  <si>
    <t>09.06.2022 13:49:22</t>
  </si>
  <si>
    <t>09.06.2022 17:24:48</t>
  </si>
  <si>
    <t>AKHİSAR İM 45-72-A00001_KAYALIOĞLU L14_2057352</t>
  </si>
  <si>
    <t>09.06.2022 08:40:38</t>
  </si>
  <si>
    <t>09.06.2022 09:48:48</t>
  </si>
  <si>
    <t>KARABURUN BOZKÖY 35-21-L00053_B_56358258_56358258</t>
  </si>
  <si>
    <t>09.06.2022 22:40:51</t>
  </si>
  <si>
    <t>10.06.2022 01:19:16</t>
  </si>
  <si>
    <t>DM-3/8 (KAYACIK) 45-71-M00119_DM-3/01 M01_72061357</t>
  </si>
  <si>
    <t>09.06.2022 09:06:45</t>
  </si>
  <si>
    <t>09.06.2022 16:57:56</t>
  </si>
  <si>
    <t>DM-8 35-17-M00700_C_83714371_83714371</t>
  </si>
  <si>
    <t>09.06.2022 17:46:39</t>
  </si>
  <si>
    <t>09.06.2022 20:33:37</t>
  </si>
  <si>
    <t>BURUNCUK TR-5 35-20-L00305_6218225_56375672_56375672</t>
  </si>
  <si>
    <t>09.06.2022 11:10:42</t>
  </si>
  <si>
    <t>09.06.2022 13:45:46</t>
  </si>
  <si>
    <t>L-426 ESKİ GARAJ 35-18-L00426_35-18-L00426_66340330</t>
  </si>
  <si>
    <t>09.06.2022 10:01:06</t>
  </si>
  <si>
    <t>09.06.2022 14:39:19</t>
  </si>
  <si>
    <t>09.06.2022 06:08:46</t>
  </si>
  <si>
    <t>09.06.2022 06:12:50</t>
  </si>
  <si>
    <t>K-364 35-04-K00364_99247648_99247648</t>
  </si>
  <si>
    <t>09.06.2022 14:48:53</t>
  </si>
  <si>
    <t>09.06.2022 16:11:25</t>
  </si>
  <si>
    <t>ÇATALOLUK DM 45-74-M00227_HatBaşıAyırıcı_53134230 M05_53134230</t>
  </si>
  <si>
    <t>09.06.2022 20:13:00</t>
  </si>
  <si>
    <t>09.06.2022 22:58:07</t>
  </si>
  <si>
    <t>SOMA TR-7/1 45-82-M00080_945519679_945519679</t>
  </si>
  <si>
    <t>09.06.2022 19:11:20</t>
  </si>
  <si>
    <t>09.06.2022 20:47:39</t>
  </si>
  <si>
    <t>SEYREK TR-7 KÖK 35-28-M00379_HatBaşıAyırıcı_53133679 M05_53133679</t>
  </si>
  <si>
    <t>09.06.2022 09:25:56</t>
  </si>
  <si>
    <t>09.06.2022 12:15:56</t>
  </si>
  <si>
    <t>L-93 35-18-L00093_950458680_950458680</t>
  </si>
  <si>
    <t>09.06.2022 21:15:07</t>
  </si>
  <si>
    <t>10.06.2022 00:12:05</t>
  </si>
  <si>
    <t>09.06.2022 18:47:29</t>
  </si>
  <si>
    <t>09.06.2022 19:38:42</t>
  </si>
  <si>
    <t>OVAKENT TR-15 35-15-L01145__72373578_72373578</t>
  </si>
  <si>
    <t>09.06.2022 10:31:11</t>
  </si>
  <si>
    <t>09.06.2022 15:32:00</t>
  </si>
  <si>
    <t>K-3322 35-09-K03322_E e1b_5870070</t>
  </si>
  <si>
    <t>09.06.2022 09:37:40</t>
  </si>
  <si>
    <t>09.06.2022 12:59:13</t>
  </si>
  <si>
    <t>L-193 ESENEVLER 35-18-L00193_950442950_950442950</t>
  </si>
  <si>
    <t>09.06.2022 09:32:43</t>
  </si>
  <si>
    <t>09.06.2022 12:23:52</t>
  </si>
  <si>
    <t>M-36 35-02-M00036_A_65504372_65504372</t>
  </si>
  <si>
    <t>09.06.2022 09:55:45</t>
  </si>
  <si>
    <t>09.06.2022 13:59:51</t>
  </si>
  <si>
    <t>AHMETLİ İM 45-84-A00001_ATAKÖY L06_2314543</t>
  </si>
  <si>
    <t>09.06.2022 09:01:03</t>
  </si>
  <si>
    <t>09.06.2022 17:01:35</t>
  </si>
  <si>
    <t>M-1469 35-02-M01469_913580060_913580060</t>
  </si>
  <si>
    <t>09.06.2022 12:34:03</t>
  </si>
  <si>
    <t>09.06.2022 17:04:42</t>
  </si>
  <si>
    <t>TR-149 35-15-M00149_48874479_56365053_56365053</t>
  </si>
  <si>
    <t>09.06.2022 18:22:50</t>
  </si>
  <si>
    <t>09.06.2022 21:44:52</t>
  </si>
  <si>
    <t>TR-57 35-22-M00057_35-22-M00057_2362646</t>
  </si>
  <si>
    <t>09.06.2022 19:35:43</t>
  </si>
  <si>
    <t>09.06.2022 19:45:45</t>
  </si>
  <si>
    <t>09.06.2022 19:52:25</t>
  </si>
  <si>
    <t>09.06.2022 20:25:14</t>
  </si>
  <si>
    <t>09.06.2022 08:19:59</t>
  </si>
  <si>
    <t>09.06.2022 09:39:14</t>
  </si>
  <si>
    <t>09.06.2022 15:27:51</t>
  </si>
  <si>
    <t>09.06.2022 16:05:54</t>
  </si>
  <si>
    <t>KORUCUK-3 35-26-M00463_DIREK TIPI TRAFO HUCRESI H01_2040249</t>
  </si>
  <si>
    <t>09.06.2022 17:50:33</t>
  </si>
  <si>
    <t>09.06.2022 18:47:49</t>
  </si>
  <si>
    <t>SOMA A SANTRALİ İM/DM 45-82-A00001_DENİŞ-2 M12_2091665</t>
  </si>
  <si>
    <t>09.06.2022 17:23:13</t>
  </si>
  <si>
    <t>09.06.2022 17:53:44</t>
  </si>
  <si>
    <t>TR-52 35-15-M00052_950350629_950350629</t>
  </si>
  <si>
    <t>09.06.2022 10:43:39</t>
  </si>
  <si>
    <t>09.06.2022 13:08:30</t>
  </si>
  <si>
    <t>L-284 İMAMOĞLU TRAFO 35-18-L00284_950456489_950456489</t>
  </si>
  <si>
    <t>09.06.2022 15:46:15</t>
  </si>
  <si>
    <t>09.06.2022 17:36:45</t>
  </si>
  <si>
    <t>TR-15 35-16-L00015_953331768_953331768</t>
  </si>
  <si>
    <t>09.06.2022 09:29:14</t>
  </si>
  <si>
    <t>09.06.2022 14:18:47</t>
  </si>
  <si>
    <t>TR-41 KÖK 45-78-L00041_KURŞUNLU BANYOLARI L07_65890245</t>
  </si>
  <si>
    <t>09.06.2022 09:01:13</t>
  </si>
  <si>
    <t>09.06.2022 18:00:10</t>
  </si>
  <si>
    <t>TR-54 35-30-L00054_955332484_955332484</t>
  </si>
  <si>
    <t>09.06.2022 14:16:32</t>
  </si>
  <si>
    <t>09.06.2022 15:50:01</t>
  </si>
  <si>
    <t>L-37 YAT LİMANI 35-14-L00037_D D01_5846643</t>
  </si>
  <si>
    <t>09.06.2022 01:33:50</t>
  </si>
  <si>
    <t>09.06.2022 02:34:23</t>
  </si>
  <si>
    <t>BELEVİ TR-1 35-13-L00060_946419133_946419133</t>
  </si>
  <si>
    <t>09.06.2022 10:08:00</t>
  </si>
  <si>
    <t>09.06.2022 11:07:27</t>
  </si>
  <si>
    <t>09.06.2022 06:55:08</t>
  </si>
  <si>
    <t>09.06.2022 07:02:58</t>
  </si>
  <si>
    <t>M-2425 35-04-M02425_E E02b_78917544</t>
  </si>
  <si>
    <t>09.06.2022 07:08:32</t>
  </si>
  <si>
    <t>09.06.2022 09:26:42</t>
  </si>
  <si>
    <t>K-1725 35-07-K01725_D_56379407_56379407</t>
  </si>
  <si>
    <t>09.06.2022 17:15:05</t>
  </si>
  <si>
    <t>09.06.2022 17:50:46</t>
  </si>
  <si>
    <t>SÜTÇÜLER TR-1 35-27-M00408_35-27-M00408_72166418</t>
  </si>
  <si>
    <t>09.06.2022 00:12:41</t>
  </si>
  <si>
    <t>09.06.2022 01:39:40</t>
  </si>
  <si>
    <t>M-2552 35-09-M02552_F f1b_5886405</t>
  </si>
  <si>
    <t>09.06.2022 20:30:09</t>
  </si>
  <si>
    <t>09.06.2022 21:04:52</t>
  </si>
  <si>
    <t>DAĞDERE DM 45-72-M00097_DAĞDERE MERKEZ M04_2106084</t>
  </si>
  <si>
    <t>09.06.2022 10:52:07</t>
  </si>
  <si>
    <t>09.06.2022 12:01:25</t>
  </si>
  <si>
    <t>YUKARIBEY TR-1 35-16-M00120_47478742_56396034_56396034</t>
  </si>
  <si>
    <t>09.06.2022 12:03:49</t>
  </si>
  <si>
    <t>09.06.2022 14:39:13</t>
  </si>
  <si>
    <t>BOZDAĞ TR-4 35-15-L00313_35-15-L00313_66829066</t>
  </si>
  <si>
    <t>09.06.2022 19:06:31</t>
  </si>
  <si>
    <t>09.06.2022 19:45:20</t>
  </si>
  <si>
    <t>L-103 DÜZCE AZMAK 35-14-L00103_956641090_956641090</t>
  </si>
  <si>
    <t>09.06.2022 12:22:50</t>
  </si>
  <si>
    <t>09.06.2022 14:48:11</t>
  </si>
  <si>
    <t>BOZDAĞ TR-4 35-15-L00313_48787290_56368657_56368657</t>
  </si>
  <si>
    <t>09.06.2022 10:14:46</t>
  </si>
  <si>
    <t>09.06.2022 19:40:20</t>
  </si>
  <si>
    <t>KAVŞAK DM TR-154 35-16-L00154_BENZİNLİK ÇIKIŞI/ETÇİLER L03_66050337</t>
  </si>
  <si>
    <t>09.06.2022 15:13:56</t>
  </si>
  <si>
    <t>09.06.2022 15:37:17</t>
  </si>
  <si>
    <t>AHMETLİ DSİ KÖK 45-84-M00002_AHMETLİ İM M06_72162412</t>
  </si>
  <si>
    <t>09.06.2022 14:44:36</t>
  </si>
  <si>
    <t>09.06.2022 15:13:34</t>
  </si>
  <si>
    <t>SIĞIRTMAÇLI TR-2 45-79-M00094_D_56396899_56396899</t>
  </si>
  <si>
    <t>09.06.2022 08:35:21</t>
  </si>
  <si>
    <t>09.06.2022 11:55:04</t>
  </si>
  <si>
    <t>HALİLBEYLİ DM 35-27-M00620_HatBaşıAyırıcı_74250596 M09_74250596</t>
  </si>
  <si>
    <t>09.06.2022 12:46:39</t>
  </si>
  <si>
    <t>09.06.2022 14:39:27</t>
  </si>
  <si>
    <t>ALEMŞAHLI TR-4 HİSAR 45-79-M00454_A_56387817_56387817</t>
  </si>
  <si>
    <t>09.06.2022 16:49:09</t>
  </si>
  <si>
    <t>09.06.2022 18:37:38</t>
  </si>
  <si>
    <t>ÜÇYOL KÖK 45-82-M00128_UZUNAHIRLI-MENTEŞE M04_2090479</t>
  </si>
  <si>
    <t>09.06.2022 08:54:35</t>
  </si>
  <si>
    <t>09.06.2022 09:25:42</t>
  </si>
  <si>
    <t>KAVAKLIDERE TR-17 45-73-M00146_ESKİ KABİN ÇIKIŞI M02_2093017</t>
  </si>
  <si>
    <t>09.06.2022 09:24:37</t>
  </si>
  <si>
    <t>09.06.2022 17:55:17</t>
  </si>
  <si>
    <t>M-1987 35-09-M01987_M-1986 M01_47338561</t>
  </si>
  <si>
    <t>09.06.2022 18:32:03</t>
  </si>
  <si>
    <t>09.06.2022 18:42:01</t>
  </si>
  <si>
    <t>09.06.2022 19:11:35</t>
  </si>
  <si>
    <t>09.06.2022 19:11:50</t>
  </si>
  <si>
    <t>M-1086 35-02-M01086_TRAFO M01_2045976</t>
  </si>
  <si>
    <t>09.06.2022 08:43:38</t>
  </si>
  <si>
    <t>09.06.2022 08:50:40</t>
  </si>
  <si>
    <t>ERTUĞRUL TR-2 35-15-L00677_D_56361684_56361684</t>
  </si>
  <si>
    <t>09.06.2022 21:02:46</t>
  </si>
  <si>
    <t>09.06.2022 21:48:22</t>
  </si>
  <si>
    <t>DÜNDARLI TR-1 35-24-M00202_A_56373249_56373249</t>
  </si>
  <si>
    <t>09.06.2022 17:33:02</t>
  </si>
  <si>
    <t>09.06.2022 19:15:46</t>
  </si>
  <si>
    <t>SELENDİ TR-20 45-81-M00020_945624823_945624823</t>
  </si>
  <si>
    <t>09.06.2022 16:45:51</t>
  </si>
  <si>
    <t>09.06.2022 19:03:11</t>
  </si>
  <si>
    <t>KESİKKÖY DM 35-28-M00309_SAKIPAĞA KÖK M09_2329426</t>
  </si>
  <si>
    <t>09.06.2022 06:08:43</t>
  </si>
  <si>
    <t>09.06.2022 06:53:37</t>
  </si>
  <si>
    <t>SARIGÖL TR-10 45-79-M00010_B_56388112_56388112</t>
  </si>
  <si>
    <t>09.06.2022 15:55:53</t>
  </si>
  <si>
    <t>09.06.2022 16:26:04</t>
  </si>
  <si>
    <t>M-2337 35-10-M02337_95001414755_95001414755</t>
  </si>
  <si>
    <t>09.06.2022 11:47:45</t>
  </si>
  <si>
    <t>09.06.2022 12:25:21</t>
  </si>
  <si>
    <t>09.06.2022 10:57:33</t>
  </si>
  <si>
    <t>09.06.2022 11:10:18</t>
  </si>
  <si>
    <t>ÇARIKBOZDAĞ TR-7 45-73-M01240_A_81680465_81680465</t>
  </si>
  <si>
    <t>09.06.2022 07:28:25</t>
  </si>
  <si>
    <t>09.06.2022 10:32:06</t>
  </si>
  <si>
    <t>M-1984 35-09-M01984_912535693_912535693</t>
  </si>
  <si>
    <t>09.06.2022 09:34:04</t>
  </si>
  <si>
    <t>09.06.2022 11:28:11</t>
  </si>
  <si>
    <t>M-2948(YATIRIM REZERVE) 35-01-M02948_B_56367378_56367378</t>
  </si>
  <si>
    <t>09.06.2022 09:11:00</t>
  </si>
  <si>
    <t>09.06.2022 17:47:35</t>
  </si>
  <si>
    <t>SELENDİ TR-20 45-81-M00020_A_56386525_56386525</t>
  </si>
  <si>
    <t>09.06.2022 19:56:51</t>
  </si>
  <si>
    <t>09.06.2022 21:09:36</t>
  </si>
  <si>
    <t>AKSELENDİ TR-6 45-72-L00828_956492466_956492466</t>
  </si>
  <si>
    <t>09.06.2022 12:50:15</t>
  </si>
  <si>
    <t>09.06.2022 14:20:02</t>
  </si>
  <si>
    <t>TR-2/5 45-83-L00005_48077954_56384473_56384473</t>
  </si>
  <si>
    <t>09.06.2022 14:25:12</t>
  </si>
  <si>
    <t>09.06.2022 15:55:01</t>
  </si>
  <si>
    <t>09.06.2022 12:57:00</t>
  </si>
  <si>
    <t>09.06.2022 14:16:00</t>
  </si>
  <si>
    <t>K-3322 35-09-K03322_E e3b_5870086</t>
  </si>
  <si>
    <t>09.06.2022 18:40:51</t>
  </si>
  <si>
    <t>09.06.2022 19:25:33</t>
  </si>
  <si>
    <t>AKHİSAR İM 45-72-A00001_HatBaşıAyırıcı_53139113 L14_53139113</t>
  </si>
  <si>
    <t>09.06.2022 08:31:37</t>
  </si>
  <si>
    <t>09.06.2022 09:54:36</t>
  </si>
  <si>
    <t>ÇAVUŞKÖY TR-1 35-28-M00346_953381301_953381301</t>
  </si>
  <si>
    <t>09.06.2022 19:14:00</t>
  </si>
  <si>
    <t>09.06.2022 21:02:57</t>
  </si>
  <si>
    <t>KARABURUN İM 35-21-A00001_HatBaşıAyırıcı_53138214 L05_53138214</t>
  </si>
  <si>
    <t>09.06.2022 14:44:19</t>
  </si>
  <si>
    <t>09.06.2022 20:19:20</t>
  </si>
  <si>
    <t>M-2957 35-04-M02957_99409876_99409876</t>
  </si>
  <si>
    <t>09.06.2022 20:11:03</t>
  </si>
  <si>
    <t>09.06.2022 21:21:33</t>
  </si>
  <si>
    <t>09.06.2022 10:31:49</t>
  </si>
  <si>
    <t>09.06.2022 16:43:36</t>
  </si>
  <si>
    <t>KULA İM 45-77-A00001_HatBaşıAyırıcı_80021704 M07_80021704</t>
  </si>
  <si>
    <t>09.06.2022 15:52:26</t>
  </si>
  <si>
    <t>09.06.2022 18:25:32</t>
  </si>
  <si>
    <t>EMİRALEM TR-18 KÖK 35-28-M00239_SÜLEYMANLI KÖK M02_66567575</t>
  </si>
  <si>
    <t>09.06.2022 09:18:58</t>
  </si>
  <si>
    <t>09.06.2022 18:41:00</t>
  </si>
  <si>
    <t>SÜPERPAK KÖK 35-26-M00711_GRANİT M02_65955772</t>
  </si>
  <si>
    <t>09.06.2022 12:50:23</t>
  </si>
  <si>
    <t>09.06.2022 13:25:21</t>
  </si>
  <si>
    <t>TAYTAN OFİS KÖK 45-78-M00314_HatBaşıAyırıcı_53140382 M06_53140382</t>
  </si>
  <si>
    <t>09.06.2022 09:12:52</t>
  </si>
  <si>
    <t>09.06.2022 12:25:50</t>
  </si>
  <si>
    <t>K-1091 35-04-K01091_B B2B_5781707</t>
  </si>
  <si>
    <t>09.06.2022 19:06:01</t>
  </si>
  <si>
    <t>K-4771 35-03-K04771_35-03-K04771_55020038</t>
  </si>
  <si>
    <t>09.06.2022 14:09:00</t>
  </si>
  <si>
    <t>09.06.2022 14:51:46</t>
  </si>
  <si>
    <t>M-1981 35-09-M01981_M-1951 M01_45346468</t>
  </si>
  <si>
    <t>09.06.2022 09:00:05</t>
  </si>
  <si>
    <t>09.06.2022 18:07:00</t>
  </si>
  <si>
    <t>MIDIKLI KAVAKLAR TR-1 45-81-M00146_45-81-M00146_2376220</t>
  </si>
  <si>
    <t>09.06.2022 16:47:38</t>
  </si>
  <si>
    <t>09.06.2022 18:27:56</t>
  </si>
  <si>
    <t>M-1637 35-01-M01637_D A01B_5912772</t>
  </si>
  <si>
    <t>09.06.2022 09:13:00</t>
  </si>
  <si>
    <t>09.06.2022 17:12:38</t>
  </si>
  <si>
    <t>DÜNDARLI TR-2 35-24-M00203_C_56355767_56355767</t>
  </si>
  <si>
    <t>09.06.2022 19:21:50</t>
  </si>
  <si>
    <t>09.06.2022 21:15:48</t>
  </si>
  <si>
    <t>AKÇAKÖY TR-1 35-22-M00288_DIREK TIPI TRAFO HUCRESI H01_2107655</t>
  </si>
  <si>
    <t>09.06.2022 06:55:40</t>
  </si>
  <si>
    <t>09.06.2022 09:28:58</t>
  </si>
  <si>
    <t>KAPAKLI DM 45-72-M00309_KAPAKLI ŞEHİR M04_2099420</t>
  </si>
  <si>
    <t>09.06.2022 18:11:13</t>
  </si>
  <si>
    <t>09.06.2022 18:34:49</t>
  </si>
  <si>
    <t>M-144 35-02-M00144_A_56383841_56383841</t>
  </si>
  <si>
    <t>09.06.2022 23:40:57</t>
  </si>
  <si>
    <t>10.06.2022 01:26:40</t>
  </si>
  <si>
    <t>HALİLBEYLİ DM 35-27-M00620_HatBaşıAyırıcı_72468784 M09_72468784</t>
  </si>
  <si>
    <t>09.06.2022 21:44:15</t>
  </si>
  <si>
    <t>09.06.2022 23:13:10</t>
  </si>
  <si>
    <t>GELENBE İM 45-76-A00001_SAKARLI M03_2325077</t>
  </si>
  <si>
    <t>09.06.2022 16:14:43</t>
  </si>
  <si>
    <t>09.06.2022 16:42:49</t>
  </si>
  <si>
    <t>CAFERBEY KÖK 45-78-L00231_CAFERBEY ÇALTILI L04_2327776</t>
  </si>
  <si>
    <t>09.06.2022 09:32:23</t>
  </si>
  <si>
    <t>09.06.2022 14:11:13</t>
  </si>
  <si>
    <t>GÖKÇEN DM 1-2/1 35-29-L00058_35-29-L00058_72210321</t>
  </si>
  <si>
    <t>09.06.2022 20:15:37</t>
  </si>
  <si>
    <t>09.06.2022 21:49:58</t>
  </si>
  <si>
    <t>K-1574 35-07-K01574_35-07-K01574_48429119</t>
  </si>
  <si>
    <t>09.06.2022 14:30:30</t>
  </si>
  <si>
    <t>09.06.2022 16:06:36</t>
  </si>
  <si>
    <t>KIZILOBA KIRKPINAR TR-3 35-20-L00438_95000662519_95000662519</t>
  </si>
  <si>
    <t>09.06.2022 18:42:18</t>
  </si>
  <si>
    <t>09.06.2022 20:06:16</t>
  </si>
  <si>
    <t>M-2824 35-03-M02824_910630500_910630500</t>
  </si>
  <si>
    <t>09.06.2022 08:49:02</t>
  </si>
  <si>
    <t>09.06.2022 09:24:35</t>
  </si>
  <si>
    <t>L-300 DM 35-18-L00300_L-454 L10_2329803</t>
  </si>
  <si>
    <t>09.06.2022 12:01:21</t>
  </si>
  <si>
    <t>09.06.2022 16:51:29</t>
  </si>
  <si>
    <t>K-1779 35-01-K01779_35-01-K01779_2375040</t>
  </si>
  <si>
    <t>09.06.2022 09:12:38</t>
  </si>
  <si>
    <t>09.06.2022 11:13:13</t>
  </si>
  <si>
    <t>M-2544 (YATIRIM REZERVE) 35-01-M02544_A_56369114_56369114</t>
  </si>
  <si>
    <t>09.06.2022 09:37:07</t>
  </si>
  <si>
    <t>09.06.2022 14:53:44</t>
  </si>
  <si>
    <t>09.06.2022 09:58:45</t>
  </si>
  <si>
    <t>09.06.2022 19:00:41</t>
  </si>
  <si>
    <t>ÇIRPI İM 35-20-A00002_HASKÖY L13_2056287</t>
  </si>
  <si>
    <t>09.06.2022 18:23:13</t>
  </si>
  <si>
    <t>09.06.2022 19:31:42</t>
  </si>
  <si>
    <t>HACIRAHMANLI TR-18 45-80-M00082_45-80-M00082_72199280</t>
  </si>
  <si>
    <t>09.06.2022 07:11:13</t>
  </si>
  <si>
    <t>09.06.2022 07:48:24</t>
  </si>
  <si>
    <t>TR-74 35-19-L00074_956671374_956671374</t>
  </si>
  <si>
    <t>09.06.2022 14:56:39</t>
  </si>
  <si>
    <t>09.06.2022 15:38:54</t>
  </si>
  <si>
    <t>L-117 OVACIK 35-18-L00117_95001373926_95001373926</t>
  </si>
  <si>
    <t>09.06.2022 15:30:59</t>
  </si>
  <si>
    <t>09.06.2022 16:59:06</t>
  </si>
  <si>
    <t>09.06.2022 19:31:02</t>
  </si>
  <si>
    <t>09.06.2022 20:31:48</t>
  </si>
  <si>
    <t>MORDOĞAN TR-27 35-21-L00154_953365566_953365566</t>
  </si>
  <si>
    <t>09.06.2022 21:45:42</t>
  </si>
  <si>
    <t>09.06.2022 23:29:04</t>
  </si>
  <si>
    <t>09.06.2022 23:19:21</t>
  </si>
  <si>
    <t>10.06.2022 00:11:20</t>
  </si>
  <si>
    <t>ÇAVUŞOĞLU TR-1 45-71-M01820_953193820_953193820</t>
  </si>
  <si>
    <t>09.06.2022 14:29:19</t>
  </si>
  <si>
    <t>09.06.2022 18:32:13</t>
  </si>
  <si>
    <t>09.06.2022 18:45:53</t>
  </si>
  <si>
    <t>09.06.2022 19:04:04</t>
  </si>
  <si>
    <t>09.06.2022 12:04:08</t>
  </si>
  <si>
    <t>09.06.2022 12:10:19</t>
  </si>
  <si>
    <t>TR-1/3 45-83-M00003_PAŞATIMARI TR-1 M05_2095356</t>
  </si>
  <si>
    <t>09.06.2022 10:38:48</t>
  </si>
  <si>
    <t>09.06.2022 11:09:14</t>
  </si>
  <si>
    <t>HÜSEYİN DAĞLI SULAMA GRUBU 35-29-M00292_A_56373865_56373865</t>
  </si>
  <si>
    <t>09.06.2022 10:11:57</t>
  </si>
  <si>
    <t>09.06.2022 17:32:51</t>
  </si>
  <si>
    <t>DM-12/03 (KIZ YURDU YANI) 45-71-M00317_DM-21/08 M03_72099106</t>
  </si>
  <si>
    <t>09.06.2022 09:40:36</t>
  </si>
  <si>
    <t>09.06.2022 18:54:04</t>
  </si>
  <si>
    <t>ÇATALKAYA KÖYÜ TR-2 35-21-L00172_953357161_953357161</t>
  </si>
  <si>
    <t>09.06.2022 19:01:40</t>
  </si>
  <si>
    <t>09.06.2022 23:07:09</t>
  </si>
  <si>
    <t>GÜMÜLDÜR M-20 35-25-M00020_7094623 d1b_5784873</t>
  </si>
  <si>
    <t>09.06.2022 14:36:45</t>
  </si>
  <si>
    <t>09.06.2022 15:57:41</t>
  </si>
  <si>
    <t>K-407 35-02-K00407_35-02-K00407_42316888</t>
  </si>
  <si>
    <t>09.06.2022 01:47:34</t>
  </si>
  <si>
    <t>09.06.2022 02:02:23</t>
  </si>
  <si>
    <t>AYRANCILAR DM-3 35-26-M00795_DM-3/16 M05_2303003</t>
  </si>
  <si>
    <t>09.06.2022 09:06:16</t>
  </si>
  <si>
    <t>09.06.2022 17:49:50</t>
  </si>
  <si>
    <t>K-3795 35-01-K03795_E_56375561_56375561</t>
  </si>
  <si>
    <t>09.06.2022 13:51:37</t>
  </si>
  <si>
    <t>09.06.2022 17:15:23</t>
  </si>
  <si>
    <t>09.06.2022 18:01:14</t>
  </si>
  <si>
    <t>L-193 ESENEVLER 35-18-L00193_950461054_950461054</t>
  </si>
  <si>
    <t>09.06.2022 18:30:02</t>
  </si>
  <si>
    <t>09.06.2022 19:39:25</t>
  </si>
  <si>
    <t>M-2980 35-02-M02980_99799432_99799432</t>
  </si>
  <si>
    <t>09.06.2022 17:52:29</t>
  </si>
  <si>
    <t>09.06.2022 18:17:36</t>
  </si>
  <si>
    <t>09.06.2022 12:02:22</t>
  </si>
  <si>
    <t>09.06.2022 13:38:03</t>
  </si>
  <si>
    <t>ER-LER PET.ÜR. İNŞ. ÖZEL TR 35-15-M00183Ö_DIREK TIPI TRAFO HUCRESI H01_2046832</t>
  </si>
  <si>
    <t>09.06.2022 15:08:06</t>
  </si>
  <si>
    <t>09.06.2022 18:39:20</t>
  </si>
  <si>
    <t>TAYTAN OFİS KÖK 45-78-M00314_HatBaşıAyırıcı_53140385 M014_53140385</t>
  </si>
  <si>
    <t>09.06.2022 10:05:16</t>
  </si>
  <si>
    <t>09.06.2022 10:52:47</t>
  </si>
  <si>
    <t>TR-47 35-15-M00047_950364536_950364536</t>
  </si>
  <si>
    <t>09.06.2022 10:15:22</t>
  </si>
  <si>
    <t>09.06.2022 12:53:46</t>
  </si>
  <si>
    <t>EMİRLİ TR-8 35-15-L00644_C_56372113_56372113</t>
  </si>
  <si>
    <t>09.06.2022 11:47:53</t>
  </si>
  <si>
    <t>09.06.2022 13:56:21</t>
  </si>
  <si>
    <t>09.06.2022 18:29:16</t>
  </si>
  <si>
    <t>09.06.2022 18:44:46</t>
  </si>
  <si>
    <t>BELEVİ TR-5 35-13-L00064_946418931_946418931</t>
  </si>
  <si>
    <t>09.06.2022 22:19:13</t>
  </si>
  <si>
    <t>09.06.2022 23:22:05</t>
  </si>
  <si>
    <t>09.06.2022 09:46:14</t>
  </si>
  <si>
    <t>09.06.2022 15:50:27</t>
  </si>
  <si>
    <t>TR-39 35-15-M00039_35-15-M00039_2365881</t>
  </si>
  <si>
    <t>09.06.2022 19:45:57</t>
  </si>
  <si>
    <t>09.06.2022 22:02:46</t>
  </si>
  <si>
    <t>09.06.2022 08:28:17</t>
  </si>
  <si>
    <t>09.06.2022 09:34:02</t>
  </si>
  <si>
    <t>SALİHLERALTI TANSAŞ KÖK 35-30-M00670_HatBaşıAyırıcı_53132921 M02_53132921</t>
  </si>
  <si>
    <t>09.06.2022 07:24:58</t>
  </si>
  <si>
    <t>09.06.2022 10:07:30</t>
  </si>
  <si>
    <t>09.06.2022 19:15:18</t>
  </si>
  <si>
    <t>09.06.2022 19:27:47</t>
  </si>
  <si>
    <t>TR-1/70 45-72-M00070_TR-1/71 M03_83462654</t>
  </si>
  <si>
    <t>09.06.2022 17:15:15</t>
  </si>
  <si>
    <t>09.06.2022 18:04:14</t>
  </si>
  <si>
    <t>ALAÇATI İM 35-18-A00002_TR-2 34500 ÇIKIŞ M14_2307552</t>
  </si>
  <si>
    <t>09.06.2022 15:41:54</t>
  </si>
  <si>
    <t>09.06.2022 17:06:14</t>
  </si>
  <si>
    <t>DM-03/01 45-71-M00003_TR-3/8 M05_2307286</t>
  </si>
  <si>
    <t>09.06.2022 09:20:04</t>
  </si>
  <si>
    <t>09.06.2022 17:11:51</t>
  </si>
  <si>
    <t>09.06.2022 15:54:01</t>
  </si>
  <si>
    <t>09.06.2022 17:54:15</t>
  </si>
  <si>
    <t>09.06.2022 06:00:04</t>
  </si>
  <si>
    <t>09.06.2022 06:38:44</t>
  </si>
  <si>
    <t>DM-4/11 35-26-M00835_956628856_956628856</t>
  </si>
  <si>
    <t>09.06.2022 08:03:42</t>
  </si>
  <si>
    <t>09.06.2022 09:01:50</t>
  </si>
  <si>
    <t>09.06.2022 12:07:28</t>
  </si>
  <si>
    <t>09.06.2022 14:28:34</t>
  </si>
  <si>
    <t>PANORAMA EVLERİ 35-21-L00039__72410623_72410623</t>
  </si>
  <si>
    <t>09.06.2022 20:07:08</t>
  </si>
  <si>
    <t>09.06.2022 21:54:33</t>
  </si>
  <si>
    <t>YOLÜSTÜ İM 35-15-A00002_YOLÜSTÜ MERKEZ L08_2314556</t>
  </si>
  <si>
    <t>09.06.2022 09:12:15</t>
  </si>
  <si>
    <t>09.06.2022 16:22:47</t>
  </si>
  <si>
    <t>K-427 35-04-K00427_99642364_99642364</t>
  </si>
  <si>
    <t>09.06.2022 09:43:49</t>
  </si>
  <si>
    <t>09.06.2022 11:34:27</t>
  </si>
  <si>
    <t>09.06.2022 11:02:44</t>
  </si>
  <si>
    <t>09.06.2022 12:13:46</t>
  </si>
  <si>
    <t>TR-57 35-22-M00057_965571792_965571792</t>
  </si>
  <si>
    <t>09.06.2022 20:10:36</t>
  </si>
  <si>
    <t>09.06.2022 22:45:08</t>
  </si>
  <si>
    <t>DM-14/13 45-71-M00562_953209626_953209626</t>
  </si>
  <si>
    <t>09.06.2022 19:18:09</t>
  </si>
  <si>
    <t>09.06.2022 23:19:43</t>
  </si>
  <si>
    <t>09.06.2022 13:09:03</t>
  </si>
  <si>
    <t>09.06.2022 14:27:04</t>
  </si>
  <si>
    <t>MENEMEN TR-87 (DM-5/31) 35-28-M00687_DAĞITIM TRAFO MENEMEN TR-87 M03_66570113</t>
  </si>
  <si>
    <t>09.06.2022 09:36:35</t>
  </si>
  <si>
    <t>09.06.2022 15:18:32</t>
  </si>
  <si>
    <t>TR-39 35-15-M00039_950368138_950368138</t>
  </si>
  <si>
    <t>09.06.2022 21:12:45</t>
  </si>
  <si>
    <t>09.06.2022 22:07:46</t>
  </si>
  <si>
    <t>BOYNUYOĞUN KÖK 35-29-L00051_DALLIK L03_72215399</t>
  </si>
  <si>
    <t>09.06.2022 23:07:21</t>
  </si>
  <si>
    <t>09.06.2022 23:31:18</t>
  </si>
  <si>
    <t>ÇAVUŞKÖY TR-1 35-28-M00346_DIREK TIPI TRAFO HUCRESI H01_2108303</t>
  </si>
  <si>
    <t>09.06.2022 04:52:22</t>
  </si>
  <si>
    <t>09.06.2022 07:49:45</t>
  </si>
  <si>
    <t>DM-14/3 45-71-M00387_A a1b_45081317</t>
  </si>
  <si>
    <t>09.06.2022 16:01:52</t>
  </si>
  <si>
    <t>09.06.2022 17:28:44</t>
  </si>
  <si>
    <t>MENEMEN TR-37 35-28-L00037_953379973_953379973</t>
  </si>
  <si>
    <t>09.06.2022 08:45:40</t>
  </si>
  <si>
    <t>09.06.2022 11:30:14</t>
  </si>
  <si>
    <t>KIRDAMLARI KARGACIK TR-1 45-78-M00499_45-78-M00499_2352818</t>
  </si>
  <si>
    <t>09.06.2022 07:41:43</t>
  </si>
  <si>
    <t>09.06.2022 10:31:07</t>
  </si>
  <si>
    <t>DM02/TR01 45-73-M00037_DM-2/30 M12_2319239</t>
  </si>
  <si>
    <t>09.06.2022 12:26:13</t>
  </si>
  <si>
    <t>09.06.2022 13:19:13</t>
  </si>
  <si>
    <t>09.06.2022 09:04:22</t>
  </si>
  <si>
    <t>09.06.2022 10:43:00</t>
  </si>
  <si>
    <t>SERDAL ÇEKENER 35-20-L00402Ö_DIREK TIPI TRAFO HUCRESI H01_2109684</t>
  </si>
  <si>
    <t>09.06.2022 16:22:45</t>
  </si>
  <si>
    <t>09.06.2022 19:18:35</t>
  </si>
  <si>
    <t>YENİKÖY TR-2 35-22-M00277_955286056_955286056</t>
  </si>
  <si>
    <t>09.06.2022 10:58:53</t>
  </si>
  <si>
    <t>09.06.2022 12:46:15</t>
  </si>
  <si>
    <t>M-1 35-02-M00001_M-1269 M12_78582590</t>
  </si>
  <si>
    <t>09.06.2022 06:18:38</t>
  </si>
  <si>
    <t>09.06.2022 07:16:00</t>
  </si>
  <si>
    <t>09.06.2022 10:09:31</t>
  </si>
  <si>
    <t>09.06.2022 13:01:30</t>
  </si>
  <si>
    <t>UĞURLU KÖK 45-86-M00045_HatBaşıAyırıcı_53134879 M04_53134879</t>
  </si>
  <si>
    <t>09.06.2022 19:23:08</t>
  </si>
  <si>
    <t>09.06.2022 20:49:51</t>
  </si>
  <si>
    <t>_6671596_56377809_56377809</t>
  </si>
  <si>
    <t>09.06.2022 08:42:51</t>
  </si>
  <si>
    <t>09.06.2022 16:02:48</t>
  </si>
  <si>
    <t>EŞREF GÜNGÖR SULAMA GRUBU 35-29-M00396_B_56398065_56398065</t>
  </si>
  <si>
    <t>09.06.2022 18:35:18</t>
  </si>
  <si>
    <t>10.06.2022 00:04:43</t>
  </si>
  <si>
    <t>09.06.2022 13:15:32</t>
  </si>
  <si>
    <t>09.06.2022 13:42:10</t>
  </si>
  <si>
    <t>ELİFLİ TR-5 35-20-L00113_35-20-L00113_2371651</t>
  </si>
  <si>
    <t>09.06.2022 21:06:05</t>
  </si>
  <si>
    <t>09.06.2022 21:30:57</t>
  </si>
  <si>
    <t>KAHRAMANDERE İM 35-10-A00002_KÖYLER L04_2328940</t>
  </si>
  <si>
    <t>09.06.2022 08:54:08</t>
  </si>
  <si>
    <t>09.06.2022 09:00:00</t>
  </si>
  <si>
    <t>TR-63 35-19-L00063_956689877_956689877</t>
  </si>
  <si>
    <t>09.06.2022 09:03:07</t>
  </si>
  <si>
    <t>09.06.2022 12:03:37</t>
  </si>
  <si>
    <t>ÇAYIRLI TR-9 35-29-L00790_ H_72345152</t>
  </si>
  <si>
    <t>09.06.2022 12:27:48</t>
  </si>
  <si>
    <t>09.06.2022 14:39:08</t>
  </si>
  <si>
    <t>BOYNUYOĞUN KÖK 35-29-L00051_ÖDEMİŞ KAVAĞI L04_72215393</t>
  </si>
  <si>
    <t>09.06.2022 09:38:00</t>
  </si>
  <si>
    <t>09.06.2022 15:29:40</t>
  </si>
  <si>
    <t>DM-1/59 45-71-M00020_DAĞITIM TRAFOSU M04_66398585</t>
  </si>
  <si>
    <t>09.06.2022 09:01:20</t>
  </si>
  <si>
    <t>09.06.2022 13:02:04</t>
  </si>
  <si>
    <t>09.06.2022 13:35:47</t>
  </si>
  <si>
    <t>09.06.2022 17:16:55</t>
  </si>
  <si>
    <t>K-3332 35-02-K03332_910015188_910015188</t>
  </si>
  <si>
    <t>09.06.2022 12:43:48</t>
  </si>
  <si>
    <t>09.06.2022 14:21:12</t>
  </si>
  <si>
    <t>09.06.2022 06:43:00</t>
  </si>
  <si>
    <t>09.06.2022 07:44:59</t>
  </si>
  <si>
    <t>GÖKEYÜP KÖK 45-86-M00334_KÖPRÜBAŞI M03_81494917</t>
  </si>
  <si>
    <t>09.06.2022 10:04:43</t>
  </si>
  <si>
    <t>09.06.2022 10:59:04</t>
  </si>
  <si>
    <t>TOKMAKLI KÖK 45-86-M00047_BORLU TR-10 M04_72227761</t>
  </si>
  <si>
    <t>09.06.2022 00:16:04</t>
  </si>
  <si>
    <t>09.06.2022 00:44:02</t>
  </si>
  <si>
    <t>MAVİ KÖY SİTESİ M-352 35-30-M00352_95001346677_95001346677</t>
  </si>
  <si>
    <t>09.06.2022 17:06:53</t>
  </si>
  <si>
    <t>09.06.2022 19:12:08</t>
  </si>
  <si>
    <t>09.06.2022 21:47:15</t>
  </si>
  <si>
    <t>09.06.2022 22:33:49</t>
  </si>
  <si>
    <t>M-2825 35-03-M02825_910356172_910356172</t>
  </si>
  <si>
    <t>09.06.2022 17:47:26</t>
  </si>
  <si>
    <t>09.06.2022 22:46:42</t>
  </si>
  <si>
    <t>ARDIÇ MAHALLESİ TR-12 35-21-L00134_TR-8 - TR-9 - TR-17 L01_72192707</t>
  </si>
  <si>
    <t>09.06.2022 23:26:45</t>
  </si>
  <si>
    <t>10.06.2022 00:14:29</t>
  </si>
  <si>
    <t>KAVAKLIDERE TR-12 45-73-M00145_TR-17 M01_2093006</t>
  </si>
  <si>
    <t>09.06.2022 18:39:36</t>
  </si>
  <si>
    <t>09.06.2022 20:19:59</t>
  </si>
  <si>
    <t>BEYOBA TARIMSAL SULAMA TR-4 45-72-M00450_DIREK TIPI TRAFO HUCRESI H01_2111191</t>
  </si>
  <si>
    <t>09.06.2022 14:08:17</t>
  </si>
  <si>
    <t>09.06.2022 14:50:15</t>
  </si>
  <si>
    <t>09.06.2022 18:28:53</t>
  </si>
  <si>
    <t>09.06.2022 18:40:46</t>
  </si>
  <si>
    <t>BİMEYKO TR-3 35-30-M00050_955323597_955323597</t>
  </si>
  <si>
    <t>09.06.2022 16:53:55</t>
  </si>
  <si>
    <t>09.06.2022 19:20:28</t>
  </si>
  <si>
    <t>K-1396 35-08-K01396_A_56383330_56383330</t>
  </si>
  <si>
    <t>09.06.2022 09:36:00</t>
  </si>
  <si>
    <t>09.06.2022 10:07:39</t>
  </si>
  <si>
    <t>MIDIKLI KÖK 45-81-M00043_KINIK M03_2101974</t>
  </si>
  <si>
    <t>09.06.2022 10:06:03</t>
  </si>
  <si>
    <t>09.06.2022 10:07:05</t>
  </si>
  <si>
    <t>ŞEMSİLER TR-1 35-31-L00098_956596029_956596029</t>
  </si>
  <si>
    <t>09.06.2022 12:34:52</t>
  </si>
  <si>
    <t>09.06.2022 15:33:26</t>
  </si>
  <si>
    <t>09.06.2022 22:11:37</t>
  </si>
  <si>
    <t>09.06.2022 22:47:16</t>
  </si>
  <si>
    <t>ARPALIK KÖK 45-83-M00137_İZZETTİN KÖK M03_2096507</t>
  </si>
  <si>
    <t>09.06.2022 14:47:43</t>
  </si>
  <si>
    <t>09.06.2022 17:18:56</t>
  </si>
  <si>
    <t>09.06.2022 00:59:17</t>
  </si>
  <si>
    <t>09.06.2022 01:30:13</t>
  </si>
  <si>
    <t>TR-134 35-15-M00134_48878235_56364719_56364719</t>
  </si>
  <si>
    <t>09.06.2022 21:51:27</t>
  </si>
  <si>
    <t>09.06.2022 22:51:14</t>
  </si>
  <si>
    <t>M-1150 35-04-M01150_A F1_78984700</t>
  </si>
  <si>
    <t>09.06.2022 17:02:23</t>
  </si>
  <si>
    <t>09.06.2022 18:03:30</t>
  </si>
  <si>
    <t>K-848 35-04-K00848_HatBaşıAyırıcı_53137738 K02_53137738</t>
  </si>
  <si>
    <t>09.06.2022 13:05:00</t>
  </si>
  <si>
    <t>09.06.2022 18:14:42</t>
  </si>
  <si>
    <t>DM-5/TR-14 45-72-M00621_958166986_958166986</t>
  </si>
  <si>
    <t>09.06.2022 20:33:13</t>
  </si>
  <si>
    <t>09.06.2022 22:12:28</t>
  </si>
  <si>
    <t>M-51 ALAÇATI 35-18-M00051_950466628_950466628</t>
  </si>
  <si>
    <t>09.06.2022 10:38:46</t>
  </si>
  <si>
    <t>09.06.2022 14:37:17</t>
  </si>
  <si>
    <t>09.06.2022 14:25:41</t>
  </si>
  <si>
    <t>09.06.2022 14:50:31</t>
  </si>
  <si>
    <t>BAĞYURDU TR-5 35-27-L00232_DAĞITIM TRAFO BAĞYURDU TR-5 L03_72159425</t>
  </si>
  <si>
    <t>10.06.2022 10:04:03</t>
  </si>
  <si>
    <t>10.06.2022 12:56:50</t>
  </si>
  <si>
    <t>10.06.2022 10:31:06</t>
  </si>
  <si>
    <t>10.06.2022 12:13:38</t>
  </si>
  <si>
    <t>10.06.2022 09:11:01</t>
  </si>
  <si>
    <t>10.06.2022 09:31:25</t>
  </si>
  <si>
    <t>NİHAT ÇORUM SULAMA GRUBU TR 35-27-M00207_DIREK TIPI TRAFO HUCRESI H01_2119648</t>
  </si>
  <si>
    <t>10.06.2022 09:31:50</t>
  </si>
  <si>
    <t>10.06.2022 17:25:49</t>
  </si>
  <si>
    <t>L-241 35-18-L00241_6497735_56368794_56368794</t>
  </si>
  <si>
    <t>10.06.2022 13:03:52</t>
  </si>
  <si>
    <t>10.06.2022 17:05:51</t>
  </si>
  <si>
    <t>K-4168 35-04-K04168_K-200 K03_2102315</t>
  </si>
  <si>
    <t>10.06.2022 02:43:02</t>
  </si>
  <si>
    <t>10.06.2022 02:44:51</t>
  </si>
  <si>
    <t>KIRANKÖY ALANYAKA TR-1 45-75-M00189_A_56385923_56385923</t>
  </si>
  <si>
    <t>10.06.2022 20:50:37</t>
  </si>
  <si>
    <t>10.06.2022 22:52:41</t>
  </si>
  <si>
    <t>10.06.2022 22:17:15</t>
  </si>
  <si>
    <t>10.06.2022 23:08:07</t>
  </si>
  <si>
    <t>SIĞACIK DM (L-35) 35-14-M00425_A A03_5845702</t>
  </si>
  <si>
    <t>10.06.2022 15:34:02</t>
  </si>
  <si>
    <t>10.06.2022 16:42:06</t>
  </si>
  <si>
    <t>M-2556 35-02-M02556_910305310_910305310</t>
  </si>
  <si>
    <t>10.06.2022 22:35:29</t>
  </si>
  <si>
    <t>11.06.2022 03:46:00</t>
  </si>
  <si>
    <t>İSMET ÇAMLIOĞLU GRUP SULAMA 35-29-L00100_DIREK TIPI TRAFO HUCRESI H01_2051597</t>
  </si>
  <si>
    <t>10.06.2022 00:58:45</t>
  </si>
  <si>
    <t>10.06.2022 02:10:02</t>
  </si>
  <si>
    <t>TOLOZ KÖK 45-79-M00251_AKKEÇELİ KÖK M01_66843588</t>
  </si>
  <si>
    <t>10.06.2022 17:41:05</t>
  </si>
  <si>
    <t>10.06.2022 20:26:46</t>
  </si>
  <si>
    <t>ÇAMÖNÜ TR-5 45-72-L00270_45-72-L00270_2367311</t>
  </si>
  <si>
    <t>10.06.2022 11:42:45</t>
  </si>
  <si>
    <t>10.06.2022 13:16:32</t>
  </si>
  <si>
    <t>KURTULMUŞ KÖK 45-72-L00080_SARILAR ÇIKIŞI L03_66546764</t>
  </si>
  <si>
    <t>10.06.2022 07:23:31</t>
  </si>
  <si>
    <t>10.06.2022 07:23:55</t>
  </si>
  <si>
    <t>KARABURUN TR-5 35-21-L00021_B_56357251_56357251</t>
  </si>
  <si>
    <t>10.06.2022 09:14:00</t>
  </si>
  <si>
    <t>10.06.2022 12:14:02</t>
  </si>
  <si>
    <t>BEKİRAĞALAR TR-1 45-81-M00213_A_56398513_56398513</t>
  </si>
  <si>
    <t>10.06.2022 13:52:01</t>
  </si>
  <si>
    <t>10.06.2022 15:37:47</t>
  </si>
  <si>
    <t>ÇAYAĞZI TR-21 35-31-L00280__72372595_72372595</t>
  </si>
  <si>
    <t>10.06.2022 19:11:54</t>
  </si>
  <si>
    <t>10.06.2022 21:33:36</t>
  </si>
  <si>
    <t>K-4327 35-04-K04327_99166312_99166312</t>
  </si>
  <si>
    <t>10.06.2022 09:55:13</t>
  </si>
  <si>
    <t>10.06.2022 17:23:23</t>
  </si>
  <si>
    <t>M-2518 35-02-M02518__81571329_81571329</t>
  </si>
  <si>
    <t>10.06.2022 18:26:39</t>
  </si>
  <si>
    <t>11.06.2022 02:17:56</t>
  </si>
  <si>
    <t>SAZOBA DM 45-72-M00413_SAZOBA TARIMSAL SULAMA M08_2331531</t>
  </si>
  <si>
    <t>10.06.2022 10:54:09</t>
  </si>
  <si>
    <t>10.06.2022 12:17:06</t>
  </si>
  <si>
    <t>10.06.2022 12:24:51</t>
  </si>
  <si>
    <t>10.06.2022 14:03:58</t>
  </si>
  <si>
    <t>10.06.2022 12:53:01</t>
  </si>
  <si>
    <t>10.06.2022 13:58:09</t>
  </si>
  <si>
    <t>BAYRAMCILAR TR-1 35-16-M00039_47500885_56396765_56396765</t>
  </si>
  <si>
    <t>10.06.2022 10:18:44</t>
  </si>
  <si>
    <t>10.06.2022 11:45:04</t>
  </si>
  <si>
    <t>HORZUM ALAYAKA YAYLA MEVKİİ TR-1 45-73-M00291_A_56394014_56394014</t>
  </si>
  <si>
    <t>10.06.2022 18:52:05</t>
  </si>
  <si>
    <t>10.06.2022 21:13:41</t>
  </si>
  <si>
    <t>ÇAMLI KÖYÜ TR-1 35-10-L00024_A_56360049_56360049</t>
  </si>
  <si>
    <t>10.06.2022 07:29:47</t>
  </si>
  <si>
    <t>10.06.2022 08:45:30</t>
  </si>
  <si>
    <t>10.06.2022 11:33:43</t>
  </si>
  <si>
    <t>10.06.2022 12:47:06</t>
  </si>
  <si>
    <t>BOZCAYAKA DM 35-15-M00399_BALABANLI M01_58047748</t>
  </si>
  <si>
    <t>10.06.2022 05:50:11</t>
  </si>
  <si>
    <t>10.06.2022 06:54:49</t>
  </si>
  <si>
    <t>TR-118 35-15-M00118_B_56380229_56380229</t>
  </si>
  <si>
    <t>10.06.2022 17:09:30</t>
  </si>
  <si>
    <t>10.06.2022 17:55:17</t>
  </si>
  <si>
    <t>BAĞCILAR TR-1 45-78-M00683_DIREK TIPI TRAFO HUCRESI H01_2111690</t>
  </si>
  <si>
    <t>10.06.2022 06:01:57</t>
  </si>
  <si>
    <t>10.06.2022 07:00:30</t>
  </si>
  <si>
    <t>L-271 SANATKARLAR SİTESİ 35-18-L00271_950445193_950445193</t>
  </si>
  <si>
    <t>10.06.2022 15:05:35</t>
  </si>
  <si>
    <t>10.06.2022 17:25:44</t>
  </si>
  <si>
    <t>10.06.2022 09:15:29</t>
  </si>
  <si>
    <t>10.06.2022 10:01:55</t>
  </si>
  <si>
    <t>10.06.2022 19:51:25</t>
  </si>
  <si>
    <t>10.06.2022 21:05:47</t>
  </si>
  <si>
    <t>BÜYÜKKARCI KÖK 35-27-M00486_AMROS M05_77618344</t>
  </si>
  <si>
    <t>10.06.2022 16:08:01</t>
  </si>
  <si>
    <t>10.06.2022 17:54:22</t>
  </si>
  <si>
    <t>10.06.2022 11:03:39</t>
  </si>
  <si>
    <t>10.06.2022 11:21:07</t>
  </si>
  <si>
    <t>ÇINARLIKUYU TR-2 45-71-M02165__72374693_72374693</t>
  </si>
  <si>
    <t>10.06.2022 14:36:08</t>
  </si>
  <si>
    <t>10.06.2022 17:47:46</t>
  </si>
  <si>
    <t>DÜNDARLI KÖK 35-29-L00053_DALLIK GRB. ENH. L02_72215840</t>
  </si>
  <si>
    <t>10.06.2022 07:51:41</t>
  </si>
  <si>
    <t>10.06.2022 08:21:39</t>
  </si>
  <si>
    <t>KEMER TR-19 35-31-L00374_35-31-L00374_2358712</t>
  </si>
  <si>
    <t>10.06.2022 15:46:51</t>
  </si>
  <si>
    <t>10.06.2022 17:15:28</t>
  </si>
  <si>
    <t>GÜMÜLDÜR M-37 35-25-M00037_955259944_955259944</t>
  </si>
  <si>
    <t>10.06.2022 10:30:43</t>
  </si>
  <si>
    <t>10.06.2022 11:50:47</t>
  </si>
  <si>
    <t>KOLEJ SİTESİ TR 35-30-M00314_955310345_955310345</t>
  </si>
  <si>
    <t>10.06.2022 11:37:05</t>
  </si>
  <si>
    <t>10.06.2022 13:23:32</t>
  </si>
  <si>
    <t>M-3406(YATIRIM REZERVE) 35-03-M03406_912887396_912887396</t>
  </si>
  <si>
    <t>10.06.2022 21:12:27</t>
  </si>
  <si>
    <t>11.06.2022 00:05:37</t>
  </si>
  <si>
    <t>SARIPINAR TR-5 45-73-M00572_45-73-M00572_2353882</t>
  </si>
  <si>
    <t>10.06.2022 12:36:05</t>
  </si>
  <si>
    <t>10.06.2022 16:21:39</t>
  </si>
  <si>
    <t>TR-10 BABACAN 35-19-L00010_956671919_956671919</t>
  </si>
  <si>
    <t>10.06.2022 17:29:36</t>
  </si>
  <si>
    <t>10.06.2022 18:34:54</t>
  </si>
  <si>
    <t>M-13 HIDIRLIK 35-14-M00013_956639689_956639689</t>
  </si>
  <si>
    <t>10.06.2022 17:55:59</t>
  </si>
  <si>
    <t>10.06.2022 18:38:04</t>
  </si>
  <si>
    <t>M-1643 35-04-M01643_D_56379252_56379252</t>
  </si>
  <si>
    <t>10.06.2022 07:22:30</t>
  </si>
  <si>
    <t>10.06.2022 10:08:10</t>
  </si>
  <si>
    <t>KAREL DM 35-17-M00247_EGELİM DM-2 M12_66441977</t>
  </si>
  <si>
    <t>10.06.2022 19:21:46</t>
  </si>
  <si>
    <t>10.06.2022 20:11:40</t>
  </si>
  <si>
    <t>M-1068 35-02-M01068_M-590 M02_85876005</t>
  </si>
  <si>
    <t>10.06.2022 06:12:31</t>
  </si>
  <si>
    <t>10.06.2022 14:03:54</t>
  </si>
  <si>
    <t>İSTASYONALTI KÖK 45-83-M00131_ARPALIK KÖK-1 M03_2329934</t>
  </si>
  <si>
    <t>10.06.2022 06:30:12</t>
  </si>
  <si>
    <t>10.06.2022 06:58:00</t>
  </si>
  <si>
    <t>YENİCEKÖY TR-6 35-15-L00414_95001342313_95001342313</t>
  </si>
  <si>
    <t>10.06.2022 10:22:11</t>
  </si>
  <si>
    <t>10.06.2022 11:26:14</t>
  </si>
  <si>
    <t>KÜÇÜKAVULCUK DM 35-15-L00727_İSMAİL BAYSAL L04_72098513</t>
  </si>
  <si>
    <t>10.06.2022 11:38:20</t>
  </si>
  <si>
    <t>10.06.2022 18:54:54</t>
  </si>
  <si>
    <t>DM-2 35-28-M00700_DM-6 M04_83507071</t>
  </si>
  <si>
    <t>10.06.2022 11:20:48</t>
  </si>
  <si>
    <t>10.06.2022 11:49:27</t>
  </si>
  <si>
    <t>NURİYE TR-5 45-80-M00120_A_56388158_56388158</t>
  </si>
  <si>
    <t>10.06.2022 15:52:34</t>
  </si>
  <si>
    <t>10.06.2022 16:48:22</t>
  </si>
  <si>
    <t>KILAVUZLAR KÖK 45-74-M00198_SAYIK M02_72237256</t>
  </si>
  <si>
    <t>10.06.2022 06:32:25</t>
  </si>
  <si>
    <t>10.06.2022 06:33:51</t>
  </si>
  <si>
    <t>KARABULU TR-3 35-31-L00350_35-31-L00350_2365348</t>
  </si>
  <si>
    <t>10.06.2022 16:43:40</t>
  </si>
  <si>
    <t>10.06.2022 22:35:15</t>
  </si>
  <si>
    <t>K-3927 35-08-K03927_99098638_99098638</t>
  </si>
  <si>
    <t>10.06.2022 11:06:39</t>
  </si>
  <si>
    <t>10.06.2022 11:44:34</t>
  </si>
  <si>
    <t>TR-139 ERİNCİKLER 35-19-L00139_956697227_956697227</t>
  </si>
  <si>
    <t>10.06.2022 08:18:44</t>
  </si>
  <si>
    <t>10.06.2022 09:19:43</t>
  </si>
  <si>
    <t>OĞLANANASI TR-13 35-22-M00296_DIREK TIPI TRAFO HUCRESI H01_2102589</t>
  </si>
  <si>
    <t>10.06.2022 20:03:30</t>
  </si>
  <si>
    <t>10.06.2022 23:15:39</t>
  </si>
  <si>
    <t>M-1643 35-04-M01643_99109222_99109222</t>
  </si>
  <si>
    <t>10.06.2022 05:11:32</t>
  </si>
  <si>
    <t>10.06.2022 05:51:44</t>
  </si>
  <si>
    <t>NARLIDERE TR-2 45-73-M00714_45-73-M00714_2355172</t>
  </si>
  <si>
    <t>10.06.2022 14:04:00</t>
  </si>
  <si>
    <t>10.06.2022 16:52:19</t>
  </si>
  <si>
    <t>M-3089 35-03-M03089_910721463_910721463</t>
  </si>
  <si>
    <t>10.06.2022 17:18:07</t>
  </si>
  <si>
    <t>10.06.2022 19:06:11</t>
  </si>
  <si>
    <t>10.06.2022 10:34:46</t>
  </si>
  <si>
    <t>10.06.2022 15:33:30</t>
  </si>
  <si>
    <t>AYDOĞDU TR-3 35-31-L00087_47968078_56398841_56398841</t>
  </si>
  <si>
    <t>10.06.2022 17:26:00</t>
  </si>
  <si>
    <t>10.06.2022 22:07:42</t>
  </si>
  <si>
    <t>TR-87 MENTEŞ KAVŞAĞI 35-19-L00087_956663433_956663433</t>
  </si>
  <si>
    <t>10.06.2022 20:04:26</t>
  </si>
  <si>
    <t>10.06.2022 23:21:22</t>
  </si>
  <si>
    <t>K-1547 35-02-K01547_F F2B_5885718</t>
  </si>
  <si>
    <t>10.06.2022 08:54:47</t>
  </si>
  <si>
    <t>10.06.2022 11:15:04</t>
  </si>
  <si>
    <t>10.06.2022 19:16:24</t>
  </si>
  <si>
    <t>10.06.2022 19:55:04</t>
  </si>
  <si>
    <t>K-907 35-04-K00907_35-04-K00907_2371756</t>
  </si>
  <si>
    <t>10.06.2022 11:10:29</t>
  </si>
  <si>
    <t>10.06.2022 12:28:56</t>
  </si>
  <si>
    <t>K-196 35-01-K00196_35-01-K00196_2374506</t>
  </si>
  <si>
    <t>10.06.2022 12:06:31</t>
  </si>
  <si>
    <t>10.06.2022 12:26:32</t>
  </si>
  <si>
    <t>DERBENT TR-1 45-78-M00947_953277664_953277664</t>
  </si>
  <si>
    <t>10.06.2022 10:14:15</t>
  </si>
  <si>
    <t>10.06.2022 12:10:41</t>
  </si>
  <si>
    <t>KINIK İM 35-24-A00001_YAYA KENT M09_2058920</t>
  </si>
  <si>
    <t>10.06.2022 18:12:05</t>
  </si>
  <si>
    <t>10.06.2022 18:17:27</t>
  </si>
  <si>
    <t>10.06.2022 16:56:50</t>
  </si>
  <si>
    <t>10.06.2022 23:52:19</t>
  </si>
  <si>
    <t>TR-830 KÖK 35-28-M00619_ M02_2110013</t>
  </si>
  <si>
    <t>10.06.2022 15:55:26</t>
  </si>
  <si>
    <t>10.06.2022 17:29:14</t>
  </si>
  <si>
    <t>K-4027 35-01-K04027_C_56358072_56358072</t>
  </si>
  <si>
    <t>10.06.2022 11:25:00</t>
  </si>
  <si>
    <t>10.06.2022 17:44:00</t>
  </si>
  <si>
    <t>KERPİÇLİK TR-1 45-74-M00103_945577135_945577135</t>
  </si>
  <si>
    <t>10.06.2022 15:23:59</t>
  </si>
  <si>
    <t>10.06.2022 17:49:46</t>
  </si>
  <si>
    <t>10.06.2022 10:44:01</t>
  </si>
  <si>
    <t>10.06.2022 10:46:00</t>
  </si>
  <si>
    <t>M-1740 BELENBAŞI 35-03-M01740_DIREK TIPI TRAFO HUCRESI H01_2066718</t>
  </si>
  <si>
    <t>10.06.2022 08:00:59</t>
  </si>
  <si>
    <t>10.06.2022 12:01:59</t>
  </si>
  <si>
    <t>ALİ YERSEL TARIMSAL SULAMA GRB TR-1 45-71-M00300_95001176915_95001176915</t>
  </si>
  <si>
    <t>10.06.2022 21:53:41</t>
  </si>
  <si>
    <t>10.06.2022 23:26:47</t>
  </si>
  <si>
    <t>TR-67 35-30-L00067_955328960_955328960</t>
  </si>
  <si>
    <t>10.06.2022 14:20:56</t>
  </si>
  <si>
    <t>10.06.2022 17:54:42</t>
  </si>
  <si>
    <t>10.06.2022 09:40:43</t>
  </si>
  <si>
    <t>10.06.2022 18:36:02</t>
  </si>
  <si>
    <t>TIRAZLI KÖK 45-79-M00079_HatBaşıAyırıcı_53134235 M06_53134235</t>
  </si>
  <si>
    <t>10.06.2022 08:51:32</t>
  </si>
  <si>
    <t>10.06.2022 10:25:19</t>
  </si>
  <si>
    <t>M-1637 35-01-M01637_B B01B_5912780</t>
  </si>
  <si>
    <t>10.06.2022 09:27:00</t>
  </si>
  <si>
    <t>10.06.2022 18:15:24</t>
  </si>
  <si>
    <t>DEMİRTAŞ KÖK 35-30-M00149_ESENTEPE KÖYLER M02_72078596</t>
  </si>
  <si>
    <t>10.06.2022 06:18:45</t>
  </si>
  <si>
    <t>10.06.2022 07:21:46</t>
  </si>
  <si>
    <t>ARMUTLU DM-2/TR-29 35-27-L00351_98878031_98878031</t>
  </si>
  <si>
    <t>10.06.2022 14:44:55</t>
  </si>
  <si>
    <t>10.06.2022 21:39:56</t>
  </si>
  <si>
    <t>KESİKKÖY DM 35-28-M00309_KESİKKÖY-2 (PANAZTEPE DM) M10_2302936</t>
  </si>
  <si>
    <t>10.06.2022 06:42:25</t>
  </si>
  <si>
    <t>10.06.2022 07:59:06</t>
  </si>
  <si>
    <t>BOZLARDERESİ TARIMSAL SULAMA TR-3 45-77-L00299_B_56387806_56387806</t>
  </si>
  <si>
    <t>10.06.2022 10:06:41</t>
  </si>
  <si>
    <t>10.06.2022 12:16:12</t>
  </si>
  <si>
    <t>L-427 35-18-L00427_950453050_950453050</t>
  </si>
  <si>
    <t>10.06.2022 11:54:07</t>
  </si>
  <si>
    <t>10.06.2022 14:17:30</t>
  </si>
  <si>
    <t>10.06.2022 18:21:28</t>
  </si>
  <si>
    <t>10.06.2022 19:09:47</t>
  </si>
  <si>
    <t>GÜRES KÖK 45-80-M00053_KOLDERE-GÜMÜRCELİ-MTV M01_72195903</t>
  </si>
  <si>
    <t>10.06.2022 09:27:41</t>
  </si>
  <si>
    <t>10.06.2022 09:51:00</t>
  </si>
  <si>
    <t>L-256 ERK İNŞAAT ÖZEL 35-14-L00256Ö_DIREK TIPI TRAFO HUCRESI H01_2038734</t>
  </si>
  <si>
    <t>10.06.2022 10:00:10</t>
  </si>
  <si>
    <t>10.06.2022 11:26:20</t>
  </si>
  <si>
    <t>10.06.2022 12:57:04</t>
  </si>
  <si>
    <t>10.06.2022 13:15:17</t>
  </si>
  <si>
    <t>10.06.2022 17:00:28</t>
  </si>
  <si>
    <t>10.06.2022 19:04:25</t>
  </si>
  <si>
    <t>TR-2 35-15-M00002_48880023_56379911_56379911</t>
  </si>
  <si>
    <t>10.06.2022 14:17:02</t>
  </si>
  <si>
    <t>10.06.2022 15:38:54</t>
  </si>
  <si>
    <t>M-2780 35-01-M02780_911477341_911477341</t>
  </si>
  <si>
    <t>10.06.2022 14:55:57</t>
  </si>
  <si>
    <t>10.06.2022 19:49:41</t>
  </si>
  <si>
    <t>TR-75 MUSTAFA MERCAN GRB. 35-15-M00075_B_56367712_56367712</t>
  </si>
  <si>
    <t>10.06.2022 10:57:56</t>
  </si>
  <si>
    <t>10.06.2022 14:00:00</t>
  </si>
  <si>
    <t>K-2627 35-02-K02627_35-02-K02627_2352456</t>
  </si>
  <si>
    <t>10.06.2022 01:01:41</t>
  </si>
  <si>
    <t>10.06.2022 01:13:37</t>
  </si>
  <si>
    <t>GEDİK KATRANDERE TR-2 35-31-L00133_35-31-L00133_2364010</t>
  </si>
  <si>
    <t>10.06.2022 10:28:02</t>
  </si>
  <si>
    <t>10.06.2022 18:48:17</t>
  </si>
  <si>
    <t>M-2706 35-02-M02706__78562144_78562144</t>
  </si>
  <si>
    <t>10.06.2022 11:28:39</t>
  </si>
  <si>
    <t>10.06.2022 14:33:13</t>
  </si>
  <si>
    <t>M-739 35-03-M00739_HatBaşıAyırıcı_79411595 M04_79411595</t>
  </si>
  <si>
    <t>10.06.2022 16:11:49</t>
  </si>
  <si>
    <t>10.06.2022 18:22:00</t>
  </si>
  <si>
    <t>10.06.2022 07:07:43</t>
  </si>
  <si>
    <t>10.06.2022 07:27:56</t>
  </si>
  <si>
    <t>BIÇAKÇI OVACIK TR-3 35-15-L00082_B_56369346_56369346</t>
  </si>
  <si>
    <t>10.06.2022 19:45:30</t>
  </si>
  <si>
    <t>10.06.2022 22:43:02</t>
  </si>
  <si>
    <t>BEYDERE KÖK 45-71-M00128_ESKİ KARAAĞAÇLI M07_50217164</t>
  </si>
  <si>
    <t>10.06.2022 09:06:26</t>
  </si>
  <si>
    <t>10.06.2022 10:25:34</t>
  </si>
  <si>
    <t>BURUNCUK TR-1 35-28-M00331_D_56373496_56373496</t>
  </si>
  <si>
    <t>10.06.2022 09:30:54</t>
  </si>
  <si>
    <t>10.06.2022 11:08:38</t>
  </si>
  <si>
    <t>TR-1/28 45-72-M00028_TR-1/29 YENİ TARİŞ VE ARITMA TESİSLERİ M02_66492589</t>
  </si>
  <si>
    <t>10.06.2022 18:20:00</t>
  </si>
  <si>
    <t>10.06.2022 18:45:54</t>
  </si>
  <si>
    <t>TR-2/108-A 45-83-L00311_A_56387586_56387586</t>
  </si>
  <si>
    <t>10.06.2022 13:02:50</t>
  </si>
  <si>
    <t>10.06.2022 13:50:04</t>
  </si>
  <si>
    <t>10.06.2022 08:43:12</t>
  </si>
  <si>
    <t>10.06.2022 08:47:06</t>
  </si>
  <si>
    <t>10.06.2022 05:47:10</t>
  </si>
  <si>
    <t>10.06.2022 05:54:15</t>
  </si>
  <si>
    <t>OVACIK TR-1 35-31-L00151_47821936_56352459_56352459</t>
  </si>
  <si>
    <t>10.06.2022 15:27:05</t>
  </si>
  <si>
    <t>10.06.2022 21:16:37</t>
  </si>
  <si>
    <t>DEĞİRMENDERE TR-11 35-22-M00164_961491532_961491532</t>
  </si>
  <si>
    <t>10.06.2022 14:17:12</t>
  </si>
  <si>
    <t>10.06.2022 15:54:52</t>
  </si>
  <si>
    <t>DEMİRCİLİ DM 35-15-L00895_ÜZÜMLÜ L06_85268577</t>
  </si>
  <si>
    <t>10.06.2022 15:37:30</t>
  </si>
  <si>
    <t>10.06.2022 15:38:30</t>
  </si>
  <si>
    <t>10.06.2022 11:17:19</t>
  </si>
  <si>
    <t>10.06.2022 11:26:59</t>
  </si>
  <si>
    <t>10.06.2022 10:24:00</t>
  </si>
  <si>
    <t>10.06.2022 18:11:00</t>
  </si>
  <si>
    <t>ULUDERBENT TR-2 45-73-M00492_945651726_945651726</t>
  </si>
  <si>
    <t>10.06.2022 17:42:51</t>
  </si>
  <si>
    <t>10.06.2022 22:16:42</t>
  </si>
  <si>
    <t>10.06.2022 13:48:14</t>
  </si>
  <si>
    <t>10.06.2022 13:51:40</t>
  </si>
  <si>
    <t>HAMİDİYE TR-1 45-76-M00161_DIREK TIPI TRAFO HUCRESI H01_2084916</t>
  </si>
  <si>
    <t>10.06.2022 07:18:51</t>
  </si>
  <si>
    <t>10.06.2022 10:32:39</t>
  </si>
  <si>
    <t>10.06.2022 23:37:00</t>
  </si>
  <si>
    <t>11.06.2022 02:16:09</t>
  </si>
  <si>
    <t>TR-111 45-78-L00111_TR-113 L03_65935455</t>
  </si>
  <si>
    <t>10.06.2022 09:03:35</t>
  </si>
  <si>
    <t>10.06.2022 11:59:07</t>
  </si>
  <si>
    <t>VELİLER TR-2 35-15-L01162_ H_82406675</t>
  </si>
  <si>
    <t>10.06.2022 18:19:17</t>
  </si>
  <si>
    <t>10.06.2022 19:10:06</t>
  </si>
  <si>
    <t>K-1235 35-02-K01235_A_56367859_56367859</t>
  </si>
  <si>
    <t>10.06.2022 19:33:37</t>
  </si>
  <si>
    <t>10.06.2022 22:06:59</t>
  </si>
  <si>
    <t>OSMANGAZİ İM 35-02-A00004_TR-1 10.5 K17_2101345</t>
  </si>
  <si>
    <t>10.06.2022 10:36:01</t>
  </si>
  <si>
    <t>10.06.2022 10:43:15</t>
  </si>
  <si>
    <t>KÜSKÜT TR-8 35-15-L00952_DIREK TIPI TRAFO HUCRESI H01_2058520</t>
  </si>
  <si>
    <t>10.06.2022 20:17:28</t>
  </si>
  <si>
    <t>10.06.2022 20:28:37</t>
  </si>
  <si>
    <t>SARUHANLI TR-14 45-80-M00014_95000119778_95000119778</t>
  </si>
  <si>
    <t>10.06.2022 14:32:20</t>
  </si>
  <si>
    <t>10.06.2022 17:06:30</t>
  </si>
  <si>
    <t>K-407 35-02-K00407_913213121_913213121</t>
  </si>
  <si>
    <t>10.06.2022 03:13:22</t>
  </si>
  <si>
    <t>10.06.2022 04:47:38</t>
  </si>
  <si>
    <t>10.06.2022 09:40:00</t>
  </si>
  <si>
    <t>10.06.2022 09:46:30</t>
  </si>
  <si>
    <t>DM-16/16-A 45-71-M00427_45-71-M00427_2368774</t>
  </si>
  <si>
    <t>10.06.2022 09:25:19</t>
  </si>
  <si>
    <t>10.06.2022 16:55:30</t>
  </si>
  <si>
    <t>10.06.2022 17:04:11</t>
  </si>
  <si>
    <t>10.06.2022 20:37:44</t>
  </si>
  <si>
    <t>10.06.2022 07:38:20</t>
  </si>
  <si>
    <t>10.06.2022 08:50:20</t>
  </si>
  <si>
    <t>DERBENT TM 45-83-A00003_AHMETLİ M18_2312523</t>
  </si>
  <si>
    <t>10.06.2022 05:58:31</t>
  </si>
  <si>
    <t>10.06.2022 06:12:23</t>
  </si>
  <si>
    <t>ALİZE KÖK 35-18-M00059_TATAR DM (İYTE)-1 M09_72185134</t>
  </si>
  <si>
    <t>10.06.2022 11:13:41</t>
  </si>
  <si>
    <t>10.06.2022 11:28:14</t>
  </si>
  <si>
    <t>DM-2 35-17-M00002_DOLUM TESİSİ M23_2321736</t>
  </si>
  <si>
    <t>10.06.2022 06:20:49</t>
  </si>
  <si>
    <t>10.06.2022 07:14:02</t>
  </si>
  <si>
    <t>10.06.2022 13:14:12</t>
  </si>
  <si>
    <t>10.06.2022 14:16:00</t>
  </si>
  <si>
    <t>L-233 AKARCA KÖK 35-14-L00233_L-47 DENİZKENT SİTESİ L02_72202702</t>
  </si>
  <si>
    <t>10.06.2022 04:15:22</t>
  </si>
  <si>
    <t>10.06.2022 06:22:23</t>
  </si>
  <si>
    <t>K-1266 35-07-K01266_99503515_99503515</t>
  </si>
  <si>
    <t>10.06.2022 15:15:14</t>
  </si>
  <si>
    <t>10.06.2022 16:23:19</t>
  </si>
  <si>
    <t>MORDOĞAN MANAL TR-49 35-21-L00176_953367229_953367229</t>
  </si>
  <si>
    <t>10.06.2022 10:27:17</t>
  </si>
  <si>
    <t>10.06.2022 18:18:40</t>
  </si>
  <si>
    <t>DM-3/TR-33 SEFERİHİSAR 35-14-L00299_956646081_956646081</t>
  </si>
  <si>
    <t>10.06.2022 19:18:16</t>
  </si>
  <si>
    <t>10.06.2022 21:02:23</t>
  </si>
  <si>
    <t>10.06.2022 18:26:50</t>
  </si>
  <si>
    <t>10.06.2022 18:49:44</t>
  </si>
  <si>
    <t>10.06.2022 15:45:34</t>
  </si>
  <si>
    <t>10.06.2022 16:10:00</t>
  </si>
  <si>
    <t>KAPAKLI DM 45-72-M00309_KAPAKLI ŞEHİR M04_2311311</t>
  </si>
  <si>
    <t>10.06.2022 14:11:58</t>
  </si>
  <si>
    <t>10.06.2022 14:51:31</t>
  </si>
  <si>
    <t>KARAGÖL TR-1 35-28-M00250_A_56356332_56356332</t>
  </si>
  <si>
    <t>10.06.2022 21:00:40</t>
  </si>
  <si>
    <t>10.06.2022 22:06:14</t>
  </si>
  <si>
    <t>10.06.2022 10:32:43</t>
  </si>
  <si>
    <t>10.06.2022 11:55:43</t>
  </si>
  <si>
    <t>K-4876 35-07-K04876__72374183_72374183</t>
  </si>
  <si>
    <t>10.06.2022 17:22:58</t>
  </si>
  <si>
    <t>10.06.2022 17:57:12</t>
  </si>
  <si>
    <t>BİRGİ TR-23 35-15-L00794_B_56373112_56373112</t>
  </si>
  <si>
    <t>10.06.2022 17:56:26</t>
  </si>
  <si>
    <t>10.06.2022 20:39:04</t>
  </si>
  <si>
    <t>ORTAKÖY TR-2 35-15-L00475_A_56361675_56361675</t>
  </si>
  <si>
    <t>10.06.2022 17:21:04</t>
  </si>
  <si>
    <t>10.06.2022 17:59:31</t>
  </si>
  <si>
    <t>DM-1/17 45-71-M00041_953222248_953222248</t>
  </si>
  <si>
    <t>10.06.2022 18:41:49</t>
  </si>
  <si>
    <t>10.06.2022 22:06:47</t>
  </si>
  <si>
    <t>10.06.2022 19:28:53</t>
  </si>
  <si>
    <t>10.06.2022 20:00:36</t>
  </si>
  <si>
    <t>İM-2/TR-21 SIĞACIK 35-14-L00301_50011607_56392865_56392865</t>
  </si>
  <si>
    <t>10.06.2022 07:06:23</t>
  </si>
  <si>
    <t>10.06.2022 08:31:55</t>
  </si>
  <si>
    <t>10.06.2022 06:09:18</t>
  </si>
  <si>
    <t>10.06.2022 13:59:05</t>
  </si>
  <si>
    <t>10.06.2022 13:20:23</t>
  </si>
  <si>
    <t>10.06.2022 13:40:31</t>
  </si>
  <si>
    <t>KAYAKÖY DM 35-15-L00866_ALABAŞ L04_72307162</t>
  </si>
  <si>
    <t>10.06.2022 09:15:45</t>
  </si>
  <si>
    <t>10.06.2022 17:40:10</t>
  </si>
  <si>
    <t>10.06.2022 19:52:57</t>
  </si>
  <si>
    <t>10.06.2022 20:03:28</t>
  </si>
  <si>
    <t>BOYALI ÇAYBAŞI TR-1 45-75-M00267_A_56390904_56390904</t>
  </si>
  <si>
    <t>10.06.2022 11:34:22</t>
  </si>
  <si>
    <t>10.06.2022 12:47:45</t>
  </si>
  <si>
    <t>DEĞİRMENDERE TR-5 35-22-M00201_B_56366240_56366240</t>
  </si>
  <si>
    <t>10.06.2022 16:44:09</t>
  </si>
  <si>
    <t>10.06.2022 21:23:00</t>
  </si>
  <si>
    <t>TEKELLER KÖYÜ TR-1 45-71-M01268_44415800_56399278_56399278</t>
  </si>
  <si>
    <t>10.06.2022 11:52:44</t>
  </si>
  <si>
    <t>10.06.2022 13:35:24</t>
  </si>
  <si>
    <t>TR-27 45-77-L00027_945507783_945507783</t>
  </si>
  <si>
    <t>10.06.2022 09:26:58</t>
  </si>
  <si>
    <t>10.06.2022 10:23:54</t>
  </si>
  <si>
    <t>M-2040 35-01-M02040_M-2041 M03_42881926</t>
  </si>
  <si>
    <t>10.06.2022 17:19:31</t>
  </si>
  <si>
    <t>10.06.2022 18:56:27</t>
  </si>
  <si>
    <t>10.06.2022 15:33:02</t>
  </si>
  <si>
    <t>10.06.2022 15:58:12</t>
  </si>
  <si>
    <t>URLA İM 35-19-A00001_TR-1 (34.5) M06_2307120</t>
  </si>
  <si>
    <t>10.06.2022 04:54:15</t>
  </si>
  <si>
    <t>10.06.2022 06:06:56</t>
  </si>
  <si>
    <t>10.06.2022 14:15:13</t>
  </si>
  <si>
    <t>10.06.2022 15:57:52</t>
  </si>
  <si>
    <t>TR-29 35-27-M00029_99126856_99126856</t>
  </si>
  <si>
    <t>10.06.2022 18:53:12</t>
  </si>
  <si>
    <t>10.06.2022 20:23:43</t>
  </si>
  <si>
    <t>BAĞLICA TR-1 45-79-M00286_45-79-M00286_2354042</t>
  </si>
  <si>
    <t>10.06.2022 19:26:58</t>
  </si>
  <si>
    <t>10.06.2022 21:07:17</t>
  </si>
  <si>
    <t>ARPALIK TARIMSAL SULAMA TR-4 45-83-M00341_45-83-M00341_2359575</t>
  </si>
  <si>
    <t>10.06.2022 20:33:57</t>
  </si>
  <si>
    <t>10.06.2022 23:30:52</t>
  </si>
  <si>
    <t>K-4027 35-01-K04027_TRAFO K02_2048319</t>
  </si>
  <si>
    <t>10.06.2022 10:01:21</t>
  </si>
  <si>
    <t>10.06.2022 11:16:20</t>
  </si>
  <si>
    <t>SARILAR KÖYÜ TR-2 35-27-L00264_35-27-L00264_2368006</t>
  </si>
  <si>
    <t>10.06.2022 18:43:53</t>
  </si>
  <si>
    <t>10.06.2022 20:32:22</t>
  </si>
  <si>
    <t>L-233 AKARCA KÖK 35-14-L00233_HatBaşıAyırıcı_53138685 L02_53138685</t>
  </si>
  <si>
    <t>10.06.2022 09:53:44</t>
  </si>
  <si>
    <t>10.06.2022 11:24:51</t>
  </si>
  <si>
    <t>M-3103(YATIRIM REZERVE) 35-03-M03103_G_56363934_56363934</t>
  </si>
  <si>
    <t>10.06.2022 12:20:29</t>
  </si>
  <si>
    <t>10.06.2022 13:09:58</t>
  </si>
  <si>
    <t>10.06.2022 18:00:42</t>
  </si>
  <si>
    <t>10.06.2022 20:58:36</t>
  </si>
  <si>
    <t>KARAMAN TR-1 35-31-L00049_47864620_56394406_56394406</t>
  </si>
  <si>
    <t>10.06.2022 18:07:14</t>
  </si>
  <si>
    <t>10.06.2022 20:11:20</t>
  </si>
  <si>
    <t>10.06.2022 13:41:21</t>
  </si>
  <si>
    <t>10.06.2022 14:17:43</t>
  </si>
  <si>
    <t>GÖLMARMARA TR-31 45-85-L00031_DIREK TIPI TRAFO HUCRESI H01_2082616</t>
  </si>
  <si>
    <t>10.06.2022 14:50:27</t>
  </si>
  <si>
    <t>10.06.2022 15:26:41</t>
  </si>
  <si>
    <t>M-458 (DM-3/5) 35-17-M00458_A A01_60819596</t>
  </si>
  <si>
    <t>10.06.2022 10:19:04</t>
  </si>
  <si>
    <t>10.06.2022 16:56:47</t>
  </si>
  <si>
    <t>10.06.2022 06:33:35</t>
  </si>
  <si>
    <t>10.06.2022 07:07:01</t>
  </si>
  <si>
    <t>K-4027 35-01-K04027_A_56358109_56358109</t>
  </si>
  <si>
    <t>10.06.2022 11:27:00</t>
  </si>
  <si>
    <t>10.06.2022 17:45:42</t>
  </si>
  <si>
    <t>M-2552 35-09-M02552_M-2551 M01_65774443</t>
  </si>
  <si>
    <t>10.06.2022 09:07:21</t>
  </si>
  <si>
    <t>10.06.2022 18:15:50</t>
  </si>
  <si>
    <t>KARAHIDIRLI KÖK 35-16-M00718_YUNTDAĞI KÖK M2_2118795</t>
  </si>
  <si>
    <t>10.06.2022 14:09:15</t>
  </si>
  <si>
    <t>10.06.2022 14:40:40</t>
  </si>
  <si>
    <t>K-1390 35-01-K01390_35-01-K01390_64703632</t>
  </si>
  <si>
    <t>10.06.2022 05:21:18</t>
  </si>
  <si>
    <t>10.06.2022 08:46:48</t>
  </si>
  <si>
    <t>AŞAĞIKIRIKLAR DM 35-16-M00448_TEKKEDERE-2 M12_2334657</t>
  </si>
  <si>
    <t>10.06.2022 10:49:49</t>
  </si>
  <si>
    <t>10.06.2022 18:24:24</t>
  </si>
  <si>
    <t>BAĞYURDU KÖK 35-27-L00239_HALİLBEYLİ TR-1 KÖK L04_72157253</t>
  </si>
  <si>
    <t>10.06.2022 09:27:21</t>
  </si>
  <si>
    <t>10.06.2022 18:03:18</t>
  </si>
  <si>
    <t>TR-8 35-32-L00008_A_56401847_56401847</t>
  </si>
  <si>
    <t>10.06.2022 09:51:21</t>
  </si>
  <si>
    <t>10.06.2022 10:39:29</t>
  </si>
  <si>
    <t>KARDEMİR DM 35-17-M00242_KOCAER-3 M16_2320861</t>
  </si>
  <si>
    <t>10.06.2022 18:15:03</t>
  </si>
  <si>
    <t>10.06.2022 19:07:24</t>
  </si>
  <si>
    <t>BALLICA İM 45-72-A00005_HAMİDİYE L07_2327273</t>
  </si>
  <si>
    <t>10.06.2022 07:10:36</t>
  </si>
  <si>
    <t>10.06.2022 08:02:38</t>
  </si>
  <si>
    <t>TR-2/24 45-83-L00024_955175793_955175793</t>
  </si>
  <si>
    <t>10.06.2022 09:04:17</t>
  </si>
  <si>
    <t>10.06.2022 09:35:47</t>
  </si>
  <si>
    <t>BADEMLER DM 35-19-M00443_GÜZELBAHÇE-1 (GÖNEN) ÇIKIŞ M16_72218962</t>
  </si>
  <si>
    <t>11.06.2022 16:15:49</t>
  </si>
  <si>
    <t>11.06.2022 16:34:50</t>
  </si>
  <si>
    <t>ÇUKURALTI M-14 35-25-M00060_ÇUKURALTI M-15 M03_72123885</t>
  </si>
  <si>
    <t>11.06.2022 21:07:59</t>
  </si>
  <si>
    <t>11.06.2022 21:31:40</t>
  </si>
  <si>
    <t>TR-38 35-16-L00038_953320248_953320248</t>
  </si>
  <si>
    <t>11.06.2022 10:16:42</t>
  </si>
  <si>
    <t>11.06.2022 13:45:16</t>
  </si>
  <si>
    <t>BADEMLİ KOCABAĞLAR MEV. TR-34 35-15-L01058_A_56398782_56398782</t>
  </si>
  <si>
    <t>11.06.2022 21:48:54</t>
  </si>
  <si>
    <t>12.06.2022 03:44:48</t>
  </si>
  <si>
    <t>LOKMANKUYU KÖK 35-15-L00903_48738062_56373084_56373084</t>
  </si>
  <si>
    <t>11.06.2022 10:47:04</t>
  </si>
  <si>
    <t>11.06.2022 17:57:08</t>
  </si>
  <si>
    <t>ORHAN ATİK SULAMA GRUBU 35-29-M00228_DIREK TIPI TRAFO HUCRESI H01_2096030</t>
  </si>
  <si>
    <t>11.06.2022 16:35:51</t>
  </si>
  <si>
    <t>11.06.2022 20:58:31</t>
  </si>
  <si>
    <t>ALAŞEHİR TR-75 45-73-M00075_D_56405378_56405378</t>
  </si>
  <si>
    <t>11.06.2022 09:44:56</t>
  </si>
  <si>
    <t>11.06.2022 11:09:56</t>
  </si>
  <si>
    <t>SELÇUK İM/DM 35-13-A00004_AYASULUK (TEİAŞ GİRİŞ) M05_65986283</t>
  </si>
  <si>
    <t>11.06.2022 13:30:00</t>
  </si>
  <si>
    <t>11.06.2022 13:41:00</t>
  </si>
  <si>
    <t>AYVACIK KIRAN TR-2 45-83-L00493_A_83785249_83785249</t>
  </si>
  <si>
    <t>11.06.2022 18:06:29</t>
  </si>
  <si>
    <t>11.06.2022 20:09:07</t>
  </si>
  <si>
    <t>11.06.2022 16:27:56</t>
  </si>
  <si>
    <t>11.06.2022 20:46:05</t>
  </si>
  <si>
    <t>L-404 35-18-L00404_950458113_950458113</t>
  </si>
  <si>
    <t>11.06.2022 14:07:35</t>
  </si>
  <si>
    <t>11.06.2022 14:52:06</t>
  </si>
  <si>
    <t>11.06.2022 11:14:58</t>
  </si>
  <si>
    <t>11.06.2022 15:31:28</t>
  </si>
  <si>
    <t>11.06.2022 17:23:59</t>
  </si>
  <si>
    <t>11.06.2022 17:38:14</t>
  </si>
  <si>
    <t>ÇAMPINAR TR-1 45-81-M00182_C_56385471_56385471</t>
  </si>
  <si>
    <t>11.06.2022 17:32:59</t>
  </si>
  <si>
    <t>11.06.2022 21:18:03</t>
  </si>
  <si>
    <t>K-967 35-02-K00967_K-2929 K02_66514140</t>
  </si>
  <si>
    <t>11.06.2022 01:36:04</t>
  </si>
  <si>
    <t>11.06.2022 01:38:06</t>
  </si>
  <si>
    <t>11.06.2022 09:19:00</t>
  </si>
  <si>
    <t>11.06.2022 09:31:14</t>
  </si>
  <si>
    <t>BEYDAĞ İM 35-32-A00001_MUTAFLAR L14_2049959</t>
  </si>
  <si>
    <t>11.06.2022 19:42:41</t>
  </si>
  <si>
    <t>11.06.2022 19:50:43</t>
  </si>
  <si>
    <t>TR-29 TARİŞ YANI 35-15-M00029_950350565_950350565</t>
  </si>
  <si>
    <t>11.06.2022 11:50:18</t>
  </si>
  <si>
    <t>11.06.2022 12:05:00</t>
  </si>
  <si>
    <t>GÖKEYÜP TR-4 45-78-M00817_49202939_56385021_56385021</t>
  </si>
  <si>
    <t>11.06.2022 14:21:52</t>
  </si>
  <si>
    <t>11.06.2022 19:34:22</t>
  </si>
  <si>
    <t>11.06.2022 15:38:33</t>
  </si>
  <si>
    <t>11.06.2022 17:49:00</t>
  </si>
  <si>
    <t>OVAKENT İM 35-15-A00003_OVAKENT L03_2057871</t>
  </si>
  <si>
    <t>11.06.2022 20:12:07</t>
  </si>
  <si>
    <t>11.06.2022 20:33:16</t>
  </si>
  <si>
    <t>11.06.2022 08:42:23</t>
  </si>
  <si>
    <t>11.06.2022 11:15:43</t>
  </si>
  <si>
    <t>BEYDAĞ İM 35-32-A00001_BAKIR L03_2049979</t>
  </si>
  <si>
    <t>11.06.2022 15:15:35</t>
  </si>
  <si>
    <t>11.06.2022 15:23:52</t>
  </si>
  <si>
    <t>M-1453 GEÇİT 35-02-M01453_M-1450 M02_66552012</t>
  </si>
  <si>
    <t>11.06.2022 18:27:59</t>
  </si>
  <si>
    <t>11.06.2022 18:49:37</t>
  </si>
  <si>
    <t>11.06.2022 14:36:47</t>
  </si>
  <si>
    <t>11.06.2022 15:34:20</t>
  </si>
  <si>
    <t>K-3204 35-04-K03204_99789651_99789651</t>
  </si>
  <si>
    <t>11.06.2022 22:52:36</t>
  </si>
  <si>
    <t>12.06.2022 02:30:59</t>
  </si>
  <si>
    <t>YENİCE KÖK 45-86-M00234_HatBaşıAyırıcı_53135311 M02_53135311</t>
  </si>
  <si>
    <t>11.06.2022 07:28:50</t>
  </si>
  <si>
    <t>11.06.2022 09:17:40</t>
  </si>
  <si>
    <t>K-2807 35-01-K02807_B_56357209_56357209</t>
  </si>
  <si>
    <t>11.06.2022 17:57:26</t>
  </si>
  <si>
    <t>11.06.2022 22:28:09</t>
  </si>
  <si>
    <t>_956590657_956590657</t>
  </si>
  <si>
    <t>11.06.2022 20:14:01</t>
  </si>
  <si>
    <t>11.06.2022 22:49:45</t>
  </si>
  <si>
    <t>K-813 35-01-K00813_911516768_911516768</t>
  </si>
  <si>
    <t>11.06.2022 16:36:11</t>
  </si>
  <si>
    <t>11.06.2022 19:42:35</t>
  </si>
  <si>
    <t>M-2144 35-07-M02144_97585456_97585456</t>
  </si>
  <si>
    <t>11.06.2022 18:53:51</t>
  </si>
  <si>
    <t>11.06.2022 21:10:29</t>
  </si>
  <si>
    <t>11.06.2022 18:45:56</t>
  </si>
  <si>
    <t>11.06.2022 18:51:09</t>
  </si>
  <si>
    <t>11.06.2022 03:40:30</t>
  </si>
  <si>
    <t>11.06.2022 03:51:01</t>
  </si>
  <si>
    <t>KIZILCAOVA TR-2 35-20-L00171_DIREK TIPI TRAFO HUCRESI H01_2048025</t>
  </si>
  <si>
    <t>11.06.2022 13:51:20</t>
  </si>
  <si>
    <t>11.06.2022 15:28:35</t>
  </si>
  <si>
    <t>11.06.2022 06:36:05</t>
  </si>
  <si>
    <t>11.06.2022 06:52:48</t>
  </si>
  <si>
    <t>ALABAŞ TR-8 35-15-L00131_B_56398061_56398061</t>
  </si>
  <si>
    <t>11.06.2022 16:48:10</t>
  </si>
  <si>
    <t>12.06.2022 02:38:41</t>
  </si>
  <si>
    <t>TR-77 ÇEŞMEALTI KÖK 35-19-M00077_UZUNADA M03_76784627</t>
  </si>
  <si>
    <t>11.06.2022 15:44:24</t>
  </si>
  <si>
    <t>11.06.2022 19:44:37</t>
  </si>
  <si>
    <t>11.06.2022 15:26:02</t>
  </si>
  <si>
    <t>12.06.2022 00:01:20</t>
  </si>
  <si>
    <t>MEDİGÜVEN KÖK 45-78-M01154_DAĞITIM TRAFOSU M02_2106807</t>
  </si>
  <si>
    <t>11.06.2022 10:44:58</t>
  </si>
  <si>
    <t>11.06.2022 11:48:55</t>
  </si>
  <si>
    <t>M-1335 KAYADİBİ KÖK 35-02-M01335_M-1157 KARAÇAM M05_2319919</t>
  </si>
  <si>
    <t>11.06.2022 13:06:59</t>
  </si>
  <si>
    <t>11.06.2022 13:57:45</t>
  </si>
  <si>
    <t>DERBENT TM 45-83-A00003_HatBaşıAyırıcı_53136835 M18_53136835</t>
  </si>
  <si>
    <t>11.06.2022 06:06:35</t>
  </si>
  <si>
    <t>11.06.2022 06:32:16</t>
  </si>
  <si>
    <t>ÇAPAKLI KÖK 45-78-M01161_SALİHLİ TM M02_78225840</t>
  </si>
  <si>
    <t>11.06.2022 11:29:07</t>
  </si>
  <si>
    <t>11.06.2022 17:48:51</t>
  </si>
  <si>
    <t>DEĞİRMENDERE TR-4 35-22-M00195_955294232_955294232</t>
  </si>
  <si>
    <t>11.06.2022 16:34:39</t>
  </si>
  <si>
    <t>11.06.2022 20:03:24</t>
  </si>
  <si>
    <t>L-210 35-18-L00210_950446171_950446171</t>
  </si>
  <si>
    <t>11.06.2022 13:08:23</t>
  </si>
  <si>
    <t>11.06.2022 15:48:47</t>
  </si>
  <si>
    <t>M-458 (DM-3/5) 35-17-M00458_950302477_950302477</t>
  </si>
  <si>
    <t>11.06.2022 20:24:50</t>
  </si>
  <si>
    <t>11.06.2022 20:59:21</t>
  </si>
  <si>
    <t>K-2413 35-07-K02413_35-07-K02413_50072524</t>
  </si>
  <si>
    <t>11.06.2022 09:16:00</t>
  </si>
  <si>
    <t>11.06.2022 11:24:05</t>
  </si>
  <si>
    <t>11.06.2022 14:55:00</t>
  </si>
  <si>
    <t>11.06.2022 15:38:05</t>
  </si>
  <si>
    <t>11.06.2022 08:38:35</t>
  </si>
  <si>
    <t>11.06.2022 09:39:01</t>
  </si>
  <si>
    <t>K-3127 35-01-K03127_911674674_911674674</t>
  </si>
  <si>
    <t>11.06.2022 17:37:52</t>
  </si>
  <si>
    <t>11.06.2022 21:58:59</t>
  </si>
  <si>
    <t>M-51 DOĞAKENT SİTESİ 35-14-M00051__79007378_79007378</t>
  </si>
  <si>
    <t>11.06.2022 08:04:08</t>
  </si>
  <si>
    <t>11.06.2022 10:49:21</t>
  </si>
  <si>
    <t>HAMAM TR-3 35-29-L00494_35-29-L00494_2373507</t>
  </si>
  <si>
    <t>11.06.2022 20:35:03</t>
  </si>
  <si>
    <t>12.06.2022 02:14:14</t>
  </si>
  <si>
    <t>YUKARIBEY DM (TR-3) 35-16-M00866_BERGAMA TM M01_79464765</t>
  </si>
  <si>
    <t>11.06.2022 15:18:19</t>
  </si>
  <si>
    <t>11.06.2022 16:57:29</t>
  </si>
  <si>
    <t>K-3903 35-04-K03903_C_56364244_56364244</t>
  </si>
  <si>
    <t>11.06.2022 19:23:09</t>
  </si>
  <si>
    <t>11.06.2022 20:53:36</t>
  </si>
  <si>
    <t>BEYDAĞ İM 35-32-A00001_BEYDAĞ L02_2049981</t>
  </si>
  <si>
    <t>11.06.2022 15:36:55</t>
  </si>
  <si>
    <t>11.06.2022 15:42:49</t>
  </si>
  <si>
    <t>K-3593 35-01-K03593_911552929_911552929</t>
  </si>
  <si>
    <t>11.06.2022 07:23:11</t>
  </si>
  <si>
    <t>11.06.2022 10:30:34</t>
  </si>
  <si>
    <t>K-1181 35-04-K01181_912583100_912583100</t>
  </si>
  <si>
    <t>11.06.2022 19:33:58</t>
  </si>
  <si>
    <t>11.06.2022 20:56:45</t>
  </si>
  <si>
    <t>SÜLEYMANLI TR-2 45-72-L00300_956486919_956486919</t>
  </si>
  <si>
    <t>11.06.2022 12:20:07</t>
  </si>
  <si>
    <t>11.06.2022 14:25:20</t>
  </si>
  <si>
    <t>ESKİOBA KÖK 35-29-L00037_MAHMUTLAR L02_2093166</t>
  </si>
  <si>
    <t>11.06.2022 13:47:19</t>
  </si>
  <si>
    <t>11.06.2022 13:47:49</t>
  </si>
  <si>
    <t>YENİKÖY TR-4 35-15-L00383_C_56357943_56357943</t>
  </si>
  <si>
    <t>11.06.2022 23:06:21</t>
  </si>
  <si>
    <t>12.06.2022 08:46:41</t>
  </si>
  <si>
    <t>L-238 35-18-L00238_35-18-L00238_76973463</t>
  </si>
  <si>
    <t>11.06.2022 04:26:53</t>
  </si>
  <si>
    <t>11.06.2022 05:36:48</t>
  </si>
  <si>
    <t>TR-24 45-77-L00024_945505026_945505026</t>
  </si>
  <si>
    <t>11.06.2022 11:38:09</t>
  </si>
  <si>
    <t>11.06.2022 13:12:50</t>
  </si>
  <si>
    <t>11.06.2022 09:56:09</t>
  </si>
  <si>
    <t>11.06.2022 17:30:56</t>
  </si>
  <si>
    <t>11.06.2022 16:42:14</t>
  </si>
  <si>
    <t>11.06.2022 19:53:59</t>
  </si>
  <si>
    <t>K-915 35-01-K00915_910644823_910644823</t>
  </si>
  <si>
    <t>11.06.2022 14:26:28</t>
  </si>
  <si>
    <t>11.06.2022 18:36:22</t>
  </si>
  <si>
    <t>GERÇEKLİ TR-1 35-15-L00650_35-15-L00650_2364877</t>
  </si>
  <si>
    <t>11.06.2022 19:25:34</t>
  </si>
  <si>
    <t>11.06.2022 20:18:32</t>
  </si>
  <si>
    <t>BEYDAĞ İM 35-32-A00001_BEYDAĞ KÖK (BEYKÖY) L05_2049975</t>
  </si>
  <si>
    <t>11.06.2022 15:05:40</t>
  </si>
  <si>
    <t>11.06.2022 15:13:46</t>
  </si>
  <si>
    <t>M-2212 DOĞANCILAR TR-1 35-03-M02212_961017778_961017778</t>
  </si>
  <si>
    <t>11.06.2022 12:23:46</t>
  </si>
  <si>
    <t>11.06.2022 20:25:59</t>
  </si>
  <si>
    <t>YENİKÖY TR-4 35-22-M00271_B_56375823_56375823</t>
  </si>
  <si>
    <t>11.06.2022 23:28:14</t>
  </si>
  <si>
    <t>12.06.2022 00:24:09</t>
  </si>
  <si>
    <t>DOĞANKAYA TR-1 45-72-L00187_956527048_956527048</t>
  </si>
  <si>
    <t>11.06.2022 11:32:27</t>
  </si>
  <si>
    <t>11.06.2022 12:50:16</t>
  </si>
  <si>
    <t>ULUKENT DM-3 35-28-M00003_DM-3/30 M03_2312186</t>
  </si>
  <si>
    <t>11.06.2022 10:26:27</t>
  </si>
  <si>
    <t>SELENDİ DM 45-81-M00001_SATILMIŞ M14_2079214</t>
  </si>
  <si>
    <t>11.06.2022 15:02:01</t>
  </si>
  <si>
    <t>11.06.2022 15:03:00</t>
  </si>
  <si>
    <t>TR-15 35-17-M00015_6524257 B01_5771466</t>
  </si>
  <si>
    <t>11.06.2022 15:41:12</t>
  </si>
  <si>
    <t>11.06.2022 17:52:04</t>
  </si>
  <si>
    <t>DM-2/38 ÜÇPINARLAR 35-26-M00849_956626890_956626890</t>
  </si>
  <si>
    <t>11.06.2022 10:54:26</t>
  </si>
  <si>
    <t>11.06.2022 11:59:55</t>
  </si>
  <si>
    <t>KARABULU KÖK 35-31-L00227_KARABULU L05_2119139</t>
  </si>
  <si>
    <t>11.06.2022 23:44:19</t>
  </si>
  <si>
    <t>12.06.2022 00:06:35</t>
  </si>
  <si>
    <t>11.06.2022 13:56:56</t>
  </si>
  <si>
    <t>11.06.2022 13:59:02</t>
  </si>
  <si>
    <t>TR-1-6/1 YAĞCI KAVAĞI 35-20-L00033_BAYINDIR İM L01_66512520</t>
  </si>
  <si>
    <t>11.06.2022 17:31:42</t>
  </si>
  <si>
    <t>11.06.2022 17:59:59</t>
  </si>
  <si>
    <t>KIŞLAKÖY KÖYÜ TR-1 45-71-M01706_43168677_56384277_56384277</t>
  </si>
  <si>
    <t>11.06.2022 12:11:09</t>
  </si>
  <si>
    <t>11.06.2022 13:32:22</t>
  </si>
  <si>
    <t>K-3184 35-04-K03184_99520566_99520566</t>
  </si>
  <si>
    <t>11.06.2022 17:25:12</t>
  </si>
  <si>
    <t>11.06.2022 18:31:38</t>
  </si>
  <si>
    <t>İM-2/TR-21 SIĞACIK 35-14-L00301_956636776_956636776</t>
  </si>
  <si>
    <t>11.06.2022 13:16:15</t>
  </si>
  <si>
    <t>11.06.2022 15:28:49</t>
  </si>
  <si>
    <t>DM-2/14 35-29-M00099_95001358508_95001358508</t>
  </si>
  <si>
    <t>11.06.2022 18:52:47</t>
  </si>
  <si>
    <t>12.06.2022 00:56:09</t>
  </si>
  <si>
    <t>ÖRNEKKÖY TR-1 45-73-M00259_A_56387027_56387027</t>
  </si>
  <si>
    <t>11.06.2022 16:09:53</t>
  </si>
  <si>
    <t>11.06.2022 23:04:38</t>
  </si>
  <si>
    <t>ORHANGAZİ TR-1 35-15-L00207_DIREK TIPI TRAFO HUCRESI H01_2046448</t>
  </si>
  <si>
    <t>11.06.2022 20:38:28</t>
  </si>
  <si>
    <t>12.06.2022 00:00:01</t>
  </si>
  <si>
    <t>TR-47 45-78-L00047_TR-48 L03_66121689</t>
  </si>
  <si>
    <t>11.06.2022 09:39:24</t>
  </si>
  <si>
    <t>11.06.2022 13:49:12</t>
  </si>
  <si>
    <t>TR-11 35-15-M00011__72410659_72410659</t>
  </si>
  <si>
    <t>11.06.2022 09:08:23</t>
  </si>
  <si>
    <t>11.06.2022 16:42:04</t>
  </si>
  <si>
    <t>M-2762 35-01-M02762_911542351_911542351</t>
  </si>
  <si>
    <t>11.06.2022 20:08:32</t>
  </si>
  <si>
    <t>12.06.2022 00:58:05</t>
  </si>
  <si>
    <t>K-4170 35-09-K04170_TRAFO K03_47346803</t>
  </si>
  <si>
    <t>11.06.2022 11:56:26</t>
  </si>
  <si>
    <t>11.06.2022 12:19:23</t>
  </si>
  <si>
    <t>11.06.2022 13:38:25</t>
  </si>
  <si>
    <t>11.06.2022 14:51:21</t>
  </si>
  <si>
    <t>AYANLAR TR-1 45-81-M00094_A_56401882_56401882</t>
  </si>
  <si>
    <t>11.06.2022 21:15:17</t>
  </si>
  <si>
    <t>11.06.2022 23:35:32</t>
  </si>
  <si>
    <t>M-1148 35-09-M01148_M-1149 M03_47617194</t>
  </si>
  <si>
    <t>11.06.2022 15:27:29</t>
  </si>
  <si>
    <t>11.06.2022 15:39:10</t>
  </si>
  <si>
    <t>BÜYÜKSÜMBÜLLER TR-1 45-71-M00818_DIREK TIPI TRAFO HUCRESI H01_2076907</t>
  </si>
  <si>
    <t>11.06.2022 07:40:15</t>
  </si>
  <si>
    <t>11.06.2022 13:02:24</t>
  </si>
  <si>
    <t>YILMAZ BİLGİN SULAMA GRUBU 35-29-L00704_35-29-L00704_2375097</t>
  </si>
  <si>
    <t>11.06.2022 19:32:25</t>
  </si>
  <si>
    <t>12.06.2022 00:32:14</t>
  </si>
  <si>
    <t>AHMETBEYLİ M-4 35-22-M00242_DIREK TIPI TRAFO HUCRESI H01_2125284</t>
  </si>
  <si>
    <t>11.06.2022 16:09:24</t>
  </si>
  <si>
    <t>11.06.2022 19:06:21</t>
  </si>
  <si>
    <t>11.06.2022 12:02:39</t>
  </si>
  <si>
    <t>11.06.2022 12:48:02</t>
  </si>
  <si>
    <t>TR-64 35-30-L00064_955315186_955315186</t>
  </si>
  <si>
    <t>11.06.2022 23:12:04</t>
  </si>
  <si>
    <t>12.06.2022 01:14:10</t>
  </si>
  <si>
    <t>M-13 35-02-M00013_M-408 M08_2333806</t>
  </si>
  <si>
    <t>11.06.2022 07:08:34</t>
  </si>
  <si>
    <t>11.06.2022 09:44:52</t>
  </si>
  <si>
    <t>ZEYTİNALAN İM 35-19-A00002_KEKLİKTEPE M10_2308024</t>
  </si>
  <si>
    <t>11.06.2022 16:40:53</t>
  </si>
  <si>
    <t>11.06.2022 17:50:49</t>
  </si>
  <si>
    <t>11.06.2022 10:59:19</t>
  </si>
  <si>
    <t>11.06.2022 11:39:32</t>
  </si>
  <si>
    <t>BOYNUYOĞUN KÖK 35-29-L00051_DALLIK L03_72215450</t>
  </si>
  <si>
    <t>11.06.2022 14:31:39</t>
  </si>
  <si>
    <t>11.06.2022 14:58:32</t>
  </si>
  <si>
    <t>K-1205 35-01-K01205_910797424_910797424</t>
  </si>
  <si>
    <t>11.06.2022 10:41:57</t>
  </si>
  <si>
    <t>11.06.2022 13:13:12</t>
  </si>
  <si>
    <t>SARIGÖL TR-65 TARIMSAL SULAMA 45-79-M00065_45-79-M00065_2368545</t>
  </si>
  <si>
    <t>11.06.2022 08:25:56</t>
  </si>
  <si>
    <t>11.06.2022 10:01:48</t>
  </si>
  <si>
    <t>DERBENT TM 45-83-A00003_DERBENT DM-1 M03_2312530</t>
  </si>
  <si>
    <t>11.06.2022 09:04:19</t>
  </si>
  <si>
    <t>11.06.2022 12:04:06</t>
  </si>
  <si>
    <t>11.06.2022 14:20:43</t>
  </si>
  <si>
    <t>11.06.2022 14:27:00</t>
  </si>
  <si>
    <t>HATIPLAR TR-1 45-80-M00164_956540928_956540928</t>
  </si>
  <si>
    <t>11.06.2022 14:41:58</t>
  </si>
  <si>
    <t>11.06.2022 17:17:29</t>
  </si>
  <si>
    <t>ÇAMYAYLA TR-1 45-81-M00181_B_56384158_56384158</t>
  </si>
  <si>
    <t>11.06.2022 17:41:29</t>
  </si>
  <si>
    <t>11.06.2022 20:33:32</t>
  </si>
  <si>
    <t>11.06.2022 13:56:18</t>
  </si>
  <si>
    <t>11.06.2022 14:00:07</t>
  </si>
  <si>
    <t>SEYREK TR-7 KÖK 35-28-M00379_KÖK-24 GİRİŞ M10_2312930</t>
  </si>
  <si>
    <t>11.06.2022 00:57:10</t>
  </si>
  <si>
    <t>11.06.2022 01:58:00</t>
  </si>
  <si>
    <t>TATAR DM 35-19-M00256_MORDOĞAN-1 ÇIKIŞ M13_2053776</t>
  </si>
  <si>
    <t>11.06.2022 15:03:23</t>
  </si>
  <si>
    <t>11.06.2022 15:12:07</t>
  </si>
  <si>
    <t>DM-1/50 35-29-M00050_950330566_950330566</t>
  </si>
  <si>
    <t>11.06.2022 19:16:28</t>
  </si>
  <si>
    <t>12.06.2022 01:36:11</t>
  </si>
  <si>
    <t>TR-46 35-30-L00046_955330501_955330501</t>
  </si>
  <si>
    <t>11.06.2022 21:49:14</t>
  </si>
  <si>
    <t>11.06.2022 23:56:39</t>
  </si>
  <si>
    <t>KAYAKÖY DM 35-15-L00866_İLKKURŞUN L05_72307163</t>
  </si>
  <si>
    <t>11.06.2022 09:32:58</t>
  </si>
  <si>
    <t>11.06.2022 10:12:03</t>
  </si>
  <si>
    <t>11.06.2022 15:37:01</t>
  </si>
  <si>
    <t>11.06.2022 15:49:00</t>
  </si>
  <si>
    <t>11.06.2022 16:26:29</t>
  </si>
  <si>
    <t>11.06.2022 16:27:49</t>
  </si>
  <si>
    <t>TOKMAKLI KÖK 45-86-M00047_HatBaşıAyırıcı_53137214 M05_53137214</t>
  </si>
  <si>
    <t>11.06.2022 18:33:13</t>
  </si>
  <si>
    <t>12.06.2022 03:00:42</t>
  </si>
  <si>
    <t>K-2354 35-02-K02354_A_56364793_56364793</t>
  </si>
  <si>
    <t>11.06.2022 00:22:59</t>
  </si>
  <si>
    <t>11.06.2022 10:15:21</t>
  </si>
  <si>
    <t>GÜNEY TR-1 35-29-L00502_950384445_950384445</t>
  </si>
  <si>
    <t>11.06.2022 20:40:06</t>
  </si>
  <si>
    <t>12.06.2022 02:28:02</t>
  </si>
  <si>
    <t>TR-1-3/8 YENİ MAHALLE 35-20-L00024_8858711_56360884_56360884</t>
  </si>
  <si>
    <t>11.06.2022 16:34:06</t>
  </si>
  <si>
    <t>11.06.2022 20:02:12</t>
  </si>
  <si>
    <t>11.06.2022 13:22:51</t>
  </si>
  <si>
    <t>11.06.2022 18:00:28</t>
  </si>
  <si>
    <t>HARMANDALI DM-3 (M-211) 35-09-M00211_M-2092 M01_45384024</t>
  </si>
  <si>
    <t>11.06.2022 08:49:43</t>
  </si>
  <si>
    <t>11.06.2022 09:01:53</t>
  </si>
  <si>
    <t>11.06.2022 17:10:34</t>
  </si>
  <si>
    <t>11.06.2022 17:12:55</t>
  </si>
  <si>
    <t>11.06.2022 07:47:11</t>
  </si>
  <si>
    <t>11.06.2022 07:48:32</t>
  </si>
  <si>
    <t>IŞIKLAR KÖK-1 45-82-M00134_IŞIKLAR-1 M03_72198725</t>
  </si>
  <si>
    <t>11.06.2022 08:45:47</t>
  </si>
  <si>
    <t>11.06.2022 09:26:50</t>
  </si>
  <si>
    <t>KAVAKLIDERE TR-12 45-73-M00145_TR-13 M02_2317694</t>
  </si>
  <si>
    <t>11.06.2022 15:36:49</t>
  </si>
  <si>
    <t>11.06.2022 16:49:02</t>
  </si>
  <si>
    <t>11.06.2022 20:49:53</t>
  </si>
  <si>
    <t>11.06.2022 21:14:53</t>
  </si>
  <si>
    <t>K-3373 35-10-K03373_912656869_912656869</t>
  </si>
  <si>
    <t>11.06.2022 09:47:52</t>
  </si>
  <si>
    <t>11.06.2022 10:33:32</t>
  </si>
  <si>
    <t>K-766 35-04-K00766_99371022_99371022</t>
  </si>
  <si>
    <t>11.06.2022 20:12:14</t>
  </si>
  <si>
    <t>12.06.2022 01:52:03</t>
  </si>
  <si>
    <t>DM-1/TR-9 35-28-M00880_HatBaşıAyırıcı_77855726 M01_77855726</t>
  </si>
  <si>
    <t>11.06.2022 12:10:28</t>
  </si>
  <si>
    <t>11.06.2022 13:16:55</t>
  </si>
  <si>
    <t>L-291 35-18-L00291_95000618094_95000618094</t>
  </si>
  <si>
    <t>11.06.2022 21:46:06</t>
  </si>
  <si>
    <t>11.06.2022 23:53:32</t>
  </si>
  <si>
    <t>TR-99 35-15-L00099_48879807_56381598_56381598</t>
  </si>
  <si>
    <t>11.06.2022 20:59:03</t>
  </si>
  <si>
    <t>12.06.2022 03:14:31</t>
  </si>
  <si>
    <t>K-2354 35-02-K02354_B_56364814_56364814</t>
  </si>
  <si>
    <t>11.06.2022 10:18:53</t>
  </si>
  <si>
    <t>11.06.2022 15:11:45</t>
  </si>
  <si>
    <t>DOĞANÇAY İM 35-04-A00004_TRAFO-1 M11_77533627</t>
  </si>
  <si>
    <t>11.06.2022 13:56:01</t>
  </si>
  <si>
    <t>11.06.2022 06:16:30</t>
  </si>
  <si>
    <t>11.06.2022 07:49:31</t>
  </si>
  <si>
    <t>YENİOBA KÖK 35-29-M00125_YENİÇİFTLİK M011_72191056</t>
  </si>
  <si>
    <t>11.06.2022 19:46:25</t>
  </si>
  <si>
    <t>11.06.2022 21:46:54</t>
  </si>
  <si>
    <t>11.06.2022 14:51:29</t>
  </si>
  <si>
    <t>11.06.2022 15:24:36</t>
  </si>
  <si>
    <t>ILICA GIS TM 35-07-A00002_ILICA-9 K15_2313375</t>
  </si>
  <si>
    <t>11.06.2022 14:05:30</t>
  </si>
  <si>
    <t>11.06.2022 14:14:39</t>
  </si>
  <si>
    <t>11.06.2022 19:10:13</t>
  </si>
  <si>
    <t>11.06.2022 21:46:01</t>
  </si>
  <si>
    <t>TR-46 35-19-M00046_12491427_56376357_56376357</t>
  </si>
  <si>
    <t>11.06.2022 17:46:06</t>
  </si>
  <si>
    <t>11.06.2022 19:34:35</t>
  </si>
  <si>
    <t>11.06.2022 16:32:42</t>
  </si>
  <si>
    <t>11.06.2022 17:01:43</t>
  </si>
  <si>
    <t>BAŞPINAR KÖK 45-76-L00001_AŞAĞI BOSTANCI-KARAKURT SULAMA L04_72214046</t>
  </si>
  <si>
    <t>11.06.2022 10:34:07</t>
  </si>
  <si>
    <t>11.06.2022 14:56:57</t>
  </si>
  <si>
    <t>M-2432 35-03-M02432_97473385_97473385</t>
  </si>
  <si>
    <t>11.06.2022 05:35:50</t>
  </si>
  <si>
    <t>11.06.2022 06:33:21</t>
  </si>
  <si>
    <t>MURADİYE DM-5/6 KÖK 45-71-M00245_KENT BETON M08_72097668</t>
  </si>
  <si>
    <t>11.06.2022 16:47:59</t>
  </si>
  <si>
    <t>11.06.2022 20:32:03</t>
  </si>
  <si>
    <t>11.06.2022 13:56:33</t>
  </si>
  <si>
    <t>11.06.2022 14:35:51</t>
  </si>
  <si>
    <t>11.06.2022 07:11:29</t>
  </si>
  <si>
    <t>11.06.2022 10:42:26</t>
  </si>
  <si>
    <t>TR-104 ZEYTİNALANI 35-19-L00104_ L03_2334676</t>
  </si>
  <si>
    <t>11.06.2022 17:02:58</t>
  </si>
  <si>
    <t>11.06.2022 18:27:52</t>
  </si>
  <si>
    <t>GÜVERCİNLİK TR-1 45-77-L00334_DIREK TIPI TRAFO HUCRESI H01_2049615</t>
  </si>
  <si>
    <t>11.06.2022 11:15:22</t>
  </si>
  <si>
    <t>11.06.2022 11:56:53</t>
  </si>
  <si>
    <t>AHMETBEYLER DM 35-16-M00154_TIRMANLAR M04_82985664</t>
  </si>
  <si>
    <t>11.06.2022 19:32:39</t>
  </si>
  <si>
    <t>11.06.2022 20:08:51</t>
  </si>
  <si>
    <t>MENEMEN TR-15 35-28-L00015_953373657_953373657</t>
  </si>
  <si>
    <t>11.06.2022 21:18:18</t>
  </si>
  <si>
    <t>11.06.2022 23:51:57</t>
  </si>
  <si>
    <t>11.06.2022 15:26:42</t>
  </si>
  <si>
    <t>11.06.2022 19:30:39</t>
  </si>
  <si>
    <t>GÜNEŞLİ KÖK 45-75-M00056_HatBaşıAyırıcı_53135569 M01_53135569</t>
  </si>
  <si>
    <t>11.06.2022 19:16:47</t>
  </si>
  <si>
    <t>11.06.2022 22:26:47</t>
  </si>
  <si>
    <t>K-1434 35-01-K01434_910714014_910714014</t>
  </si>
  <si>
    <t>11.06.2022 08:03:28</t>
  </si>
  <si>
    <t>11.06.2022 10:21:41</t>
  </si>
  <si>
    <t>K-1915 35-10-K01915_98019474_98019474</t>
  </si>
  <si>
    <t>11.06.2022 19:12:10</t>
  </si>
  <si>
    <t>11.06.2022 21:40:05</t>
  </si>
  <si>
    <t>DOĞANCI KÖYÜ TR-4 35-31-L00328_47904693_56386093_56386093</t>
  </si>
  <si>
    <t>11.06.2022 18:51:52</t>
  </si>
  <si>
    <t>12.06.2022 01:38:51</t>
  </si>
  <si>
    <t>TR-137 35-15-M00137_945344647_945344647</t>
  </si>
  <si>
    <t>11.06.2022 12:57:04</t>
  </si>
  <si>
    <t>11.06.2022 13:42:53</t>
  </si>
  <si>
    <t>11.06.2022 07:50:16</t>
  </si>
  <si>
    <t>11.06.2022 10:16:59</t>
  </si>
  <si>
    <t>MENEMEN İM 35-28-A00001_ULUCAK-2 M14_2053670</t>
  </si>
  <si>
    <t>11.06.2022 18:05:39</t>
  </si>
  <si>
    <t>11.06.2022 18:25:00</t>
  </si>
  <si>
    <t>11.06.2022 08:10:02</t>
  </si>
  <si>
    <t>11.06.2022 10:20:14</t>
  </si>
  <si>
    <t>KARAHALİLLİ KÖK 35-20-L00087_TOKATBAŞI L05_66504217</t>
  </si>
  <si>
    <t>11.06.2022 13:42:29</t>
  </si>
  <si>
    <t>11.06.2022 13:43:09</t>
  </si>
  <si>
    <t>11.06.2022 16:09:14</t>
  </si>
  <si>
    <t>11.06.2022 16:16:11</t>
  </si>
  <si>
    <t>11.06.2022 18:21:13</t>
  </si>
  <si>
    <t>11.06.2022 21:07:51</t>
  </si>
  <si>
    <t>YOLÜSTÜ İM 35-15-A00002_ERTUĞRUL KÖYÜ L15_2076426</t>
  </si>
  <si>
    <t>11.06.2022 22:00:18</t>
  </si>
  <si>
    <t>12.06.2022 00:33:00</t>
  </si>
  <si>
    <t>11.06.2022 15:07:29</t>
  </si>
  <si>
    <t>11.06.2022 15:35:51</t>
  </si>
  <si>
    <t>MANDALLI TR-1 45-84-M00020_9731335_56401799_56401799</t>
  </si>
  <si>
    <t>11.06.2022 15:26:28</t>
  </si>
  <si>
    <t>11.06.2022 16:05:29</t>
  </si>
  <si>
    <t>_C_56354444_56354444</t>
  </si>
  <si>
    <t>11.06.2022 09:19:41</t>
  </si>
  <si>
    <t>11.06.2022 10:47:03</t>
  </si>
  <si>
    <t>DM-20/08 45-71-M00419_953244761_953244761</t>
  </si>
  <si>
    <t>11.06.2022 13:01:54</t>
  </si>
  <si>
    <t>11.06.2022 14:37:43</t>
  </si>
  <si>
    <t>CAMBAZLI KÖK 45-84-M00005_DERBENT İM-DM (ESKİ GÖLMARMARA) M05_50241506</t>
  </si>
  <si>
    <t>11.06.2022 12:27:54</t>
  </si>
  <si>
    <t>11.06.2022 13:30:06</t>
  </si>
  <si>
    <t>L-298 35-18-L00298_950458841_950458841</t>
  </si>
  <si>
    <t>11.06.2022 10:10:41</t>
  </si>
  <si>
    <t>11.06.2022 12:55:57</t>
  </si>
  <si>
    <t>11.06.2022 20:02:07</t>
  </si>
  <si>
    <t>12.06.2022 02:35:15</t>
  </si>
  <si>
    <t>TR-51 TORBALI PAZAR YERİ 35-26-M00051_942802551_942802551</t>
  </si>
  <si>
    <t>11.06.2022 12:03:26</t>
  </si>
  <si>
    <t>11.06.2022 13:19:17</t>
  </si>
  <si>
    <t>SALİHLİ TM 45-78-A00004_HatBaşıAyırıcı_53140190 M08_53140190</t>
  </si>
  <si>
    <t>11.06.2022 23:46:58</t>
  </si>
  <si>
    <t>12.06.2022 06:01:21</t>
  </si>
  <si>
    <t>KARAKILIÇLI TR-1 45-71-M01555_43188514_56387497_56387497</t>
  </si>
  <si>
    <t>11.06.2022 22:09:31</t>
  </si>
  <si>
    <t>11.06.2022 23:57:35</t>
  </si>
  <si>
    <t>KÖSEDERE TR-1 35-21-L00124_953359152_953359152</t>
  </si>
  <si>
    <t>11.06.2022 16:32:52</t>
  </si>
  <si>
    <t>11.06.2022 20:03:35</t>
  </si>
  <si>
    <t>K-4729 35-04-K04729_11011320 H2b_5801935</t>
  </si>
  <si>
    <t>11.06.2022 20:06:07</t>
  </si>
  <si>
    <t>11.06.2022 21:27:38</t>
  </si>
  <si>
    <t>PİYADELER KÖK 45-73-M00136_GÜRSU M07_66674748</t>
  </si>
  <si>
    <t>11.06.2022 17:29:28</t>
  </si>
  <si>
    <t>11.06.2022 22:32:10</t>
  </si>
  <si>
    <t>TAYTAN OFİS KÖK 45-78-M00314_YENİ KABAZLI M016_60669736</t>
  </si>
  <si>
    <t>11.06.2022 09:13:51</t>
  </si>
  <si>
    <t>11.06.2022 17:55:51</t>
  </si>
  <si>
    <t>M-275 35-02-M00275_910071555_910071555</t>
  </si>
  <si>
    <t>11.06.2022 13:14:48</t>
  </si>
  <si>
    <t>11.06.2022 20:18:41</t>
  </si>
  <si>
    <t>M-251 35-09-M00251_M-252 M03_47547384</t>
  </si>
  <si>
    <t>11.06.2022 15:46:49</t>
  </si>
  <si>
    <t>11.06.2022 16:15:57</t>
  </si>
  <si>
    <t>L-45 JANDARMA SİTESİ 35-14-L00045_956658637_956658637</t>
  </si>
  <si>
    <t>11.06.2022 11:05:14</t>
  </si>
  <si>
    <t>11.06.2022 11:53:37</t>
  </si>
  <si>
    <t>M-1951 35-09-M01951_M-2552 M04_64537280</t>
  </si>
  <si>
    <t>11.06.2022 17:50:19</t>
  </si>
  <si>
    <t>11.06.2022 18:55:39</t>
  </si>
  <si>
    <t>11.06.2022 08:22:47</t>
  </si>
  <si>
    <t>11.06.2022 09:37:30</t>
  </si>
  <si>
    <t>TR-106 35-26-M00106_35-26-M00106_65926870</t>
  </si>
  <si>
    <t>11.06.2022 13:50:59</t>
  </si>
  <si>
    <t>11.06.2022 14:13:17</t>
  </si>
  <si>
    <t>KÖSEALİ TR-1 45-78-M00781_C_56391059_56391059</t>
  </si>
  <si>
    <t>11.06.2022 18:24:07</t>
  </si>
  <si>
    <t>11.06.2022 20:47:13</t>
  </si>
  <si>
    <t>K-1547 35-02-K01547_A A1B_5849443</t>
  </si>
  <si>
    <t>11.06.2022 22:05:44</t>
  </si>
  <si>
    <t>12.06.2022 02:57:48</t>
  </si>
  <si>
    <t>KIZILCAAVLU KÖK 35-29-L00056_AYHAN GÜLCÜOĞLU L04_72209690</t>
  </si>
  <si>
    <t>11.06.2022 19:26:28</t>
  </si>
  <si>
    <t>11.06.2022 19:39:13</t>
  </si>
  <si>
    <t>YEŞİLOVA TR-1 45-78-M01058_DIREK TIPI TRAFO HUCRESI H01_2110936</t>
  </si>
  <si>
    <t>11.06.2022 14:44:00</t>
  </si>
  <si>
    <t>11.06.2022 16:04:22</t>
  </si>
  <si>
    <t>11.06.2022 06:08:36</t>
  </si>
  <si>
    <t>11.06.2022 06:46:41</t>
  </si>
  <si>
    <t>K-4584 35-01-K04584_912209337_912209337</t>
  </si>
  <si>
    <t>11.06.2022 10:33:53</t>
  </si>
  <si>
    <t>11.06.2022 12:22:02</t>
  </si>
  <si>
    <t>DM-19/02A 45-71-M02184_DM-20/20 M03_65995565</t>
  </si>
  <si>
    <t>11.06.2022 07:22:42</t>
  </si>
  <si>
    <t>11.06.2022 07:51:27</t>
  </si>
  <si>
    <t>DURHASAN KÖK 45-74-M00373_DURHASAN TR-2 M06_83945264</t>
  </si>
  <si>
    <t>11.06.2022 17:45:20</t>
  </si>
  <si>
    <t>11.06.2022 18:37:24</t>
  </si>
  <si>
    <t>K-1402 35-01-K01402_912064586_912064586</t>
  </si>
  <si>
    <t>11.06.2022 09:00:18</t>
  </si>
  <si>
    <t>11.06.2022 13:17:47</t>
  </si>
  <si>
    <t>11.06.2022 13:43:46</t>
  </si>
  <si>
    <t>11.06.2022 13:47:24</t>
  </si>
  <si>
    <t>VELİLER KÖK 35-31-L00116_KARABAĞ TR-1 L05_2337021</t>
  </si>
  <si>
    <t>11.06.2022 21:37:29</t>
  </si>
  <si>
    <t>11.06.2022 23:20:56</t>
  </si>
  <si>
    <t>KEMALİYE TR-12 45-73-M00981_B_56404298_56404298</t>
  </si>
  <si>
    <t>11.06.2022 19:20:47</t>
  </si>
  <si>
    <t>11.06.2022 22:49:53</t>
  </si>
  <si>
    <t>11.06.2022 14:24:52</t>
  </si>
  <si>
    <t>11.06.2022 14:28:27</t>
  </si>
  <si>
    <t>TR-286 35-19-L00286_95000599144_95000599144</t>
  </si>
  <si>
    <t>11.06.2022 18:19:09</t>
  </si>
  <si>
    <t>11.06.2022 22:17:10</t>
  </si>
  <si>
    <t>11.06.2022 03:02:30</t>
  </si>
  <si>
    <t>11.06.2022 04:30:06</t>
  </si>
  <si>
    <t>TAŞLIYATAK TR-3 35-31-L00363_47791685_56352281_56352281</t>
  </si>
  <si>
    <t>11.06.2022 18:13:30</t>
  </si>
  <si>
    <t>12.06.2022 00:34:05</t>
  </si>
  <si>
    <t>YENİŞEHİR TR-2 35-31-L00378_DIREK TIPI TRAFO HUCRESI H01_2048488</t>
  </si>
  <si>
    <t>11.06.2022 20:02:46</t>
  </si>
  <si>
    <t>11.06.2022 21:43:44</t>
  </si>
  <si>
    <t>TR-66 35-30-L00066_95000593585_95000593585</t>
  </si>
  <si>
    <t>11.06.2022 14:09:16</t>
  </si>
  <si>
    <t>11.06.2022 17:12:43</t>
  </si>
  <si>
    <t>BULGURCA TR-2 35-22-M00251_955271317_955271317</t>
  </si>
  <si>
    <t>11.06.2022 18:22:30</t>
  </si>
  <si>
    <t>11.06.2022 19:51:00</t>
  </si>
  <si>
    <t>TR-3 (KÖPRÜBAŞI KABİN) 35-32-L00003_TR-4 L05_72227816</t>
  </si>
  <si>
    <t>Yabani Hayvan Teması</t>
  </si>
  <si>
    <t>11.06.2022 17:02:20</t>
  </si>
  <si>
    <t>11.06.2022 17:41:10</t>
  </si>
  <si>
    <t>11.06.2022 06:37:03</t>
  </si>
  <si>
    <t>11.06.2022 07:03:32</t>
  </si>
  <si>
    <t>M-52 ALAÇATI 35-18-M00052_950464434_950464434</t>
  </si>
  <si>
    <t>11.06.2022 13:47:56</t>
  </si>
  <si>
    <t>11.06.2022 17:45:34</t>
  </si>
  <si>
    <t>TR-55 35-30-L00055_A_56367239_56367239</t>
  </si>
  <si>
    <t>11.06.2022 18:55:27</t>
  </si>
  <si>
    <t>11.06.2022 21:01:44</t>
  </si>
  <si>
    <t>11.06.2022 22:32:37</t>
  </si>
  <si>
    <t>11.06.2022 23:02:28</t>
  </si>
  <si>
    <t>K-2807 35-01-K02807_35-01-K02807_2348736</t>
  </si>
  <si>
    <t>11.06.2022 16:35:39</t>
  </si>
  <si>
    <t>11.06.2022 17:09:31</t>
  </si>
  <si>
    <t>K-1390 35-01-K01390_911165067_911165067</t>
  </si>
  <si>
    <t>11.06.2022 16:05:05</t>
  </si>
  <si>
    <t>11.06.2022 17:54:10</t>
  </si>
  <si>
    <t>11.06.2022 15:58:43</t>
  </si>
  <si>
    <t>11.06.2022 16:39:24</t>
  </si>
  <si>
    <t>M-3122 35-10-M03122_914640749_914640749</t>
  </si>
  <si>
    <t>11.06.2022 23:14:02</t>
  </si>
  <si>
    <t>12.06.2022 00:13:25</t>
  </si>
  <si>
    <t>K-4355 35-02-K04355_99928629_99928629</t>
  </si>
  <si>
    <t>11.06.2022 11:24:51</t>
  </si>
  <si>
    <t>11.06.2022 17:07:27</t>
  </si>
  <si>
    <t>AHMETBEYLER DM 35-16-M00154_TIRMANLAR M04_82985717</t>
  </si>
  <si>
    <t>11.06.2022 13:31:31</t>
  </si>
  <si>
    <t>11.06.2022 14:12:42</t>
  </si>
  <si>
    <t>SELÇUK İM/DM 35-13-A00004_KÖYLER-ÇAMLIK L14_65986062</t>
  </si>
  <si>
    <t>11.06.2022 13:14:49</t>
  </si>
  <si>
    <t>11.06.2022 13:59:03</t>
  </si>
  <si>
    <t>SARUHANLI DM 45-80-M00001_BELEN HALİTPAŞA M10_2086508</t>
  </si>
  <si>
    <t>11.06.2022 16:38:00</t>
  </si>
  <si>
    <t>11.06.2022 17:20:28</t>
  </si>
  <si>
    <t>TEPECİK KÖYÜ TR-2 45-71-M01287_44415720_56387785_56387785</t>
  </si>
  <si>
    <t>11.06.2022 12:09:54</t>
  </si>
  <si>
    <t>11.06.2022 14:55:22</t>
  </si>
  <si>
    <t>ULUCAK TM 35-28-A00002_HatBaşıAyırıcı_53133667 M13_53133667</t>
  </si>
  <si>
    <t>11.06.2022 21:45:15</t>
  </si>
  <si>
    <t>12.06.2022 02:55:32</t>
  </si>
  <si>
    <t>KESİKKÖY DM 35-28-M00309_HatBaşıAyırıcı_53133592 M14_53133592</t>
  </si>
  <si>
    <t>11.06.2022 10:30:58</t>
  </si>
  <si>
    <t>11.06.2022 17:52:17</t>
  </si>
  <si>
    <t>BELEVİ İM 35-13-A00002_BELEVİ ŞEHİR-2 L04_2064130</t>
  </si>
  <si>
    <t>11.06.2022 01:25:34</t>
  </si>
  <si>
    <t>11.06.2022 02:06:13</t>
  </si>
  <si>
    <t>SOMA KÖYLER DM-2 45-82-M00125_SAVAŞTEPE 34.5 M09_2035838</t>
  </si>
  <si>
    <t>11.06.2022 20:53:38</t>
  </si>
  <si>
    <t>11.06.2022 21:46:57</t>
  </si>
  <si>
    <t>TR-73 35-19-L00073_7197505_56376985_56376985</t>
  </si>
  <si>
    <t>11.06.2022 09:08:02</t>
  </si>
  <si>
    <t>11.06.2022 11:05:19</t>
  </si>
  <si>
    <t>K-376 35-01-K00376_910605613_910605613</t>
  </si>
  <si>
    <t>11.06.2022 17:30:02</t>
  </si>
  <si>
    <t>11.06.2022 20:03:57</t>
  </si>
  <si>
    <t>11.06.2022 14:56:30</t>
  </si>
  <si>
    <t>11.06.2022 15:05:27</t>
  </si>
  <si>
    <t>M-1208 35-02-M01208_M-1278 M01_2041413</t>
  </si>
  <si>
    <t>11.06.2022 13:33:31</t>
  </si>
  <si>
    <t>SAKARLI KÖK 45-76-M00046_BADEMLİ M02_72214503</t>
  </si>
  <si>
    <t>11.06.2022 19:51:11</t>
  </si>
  <si>
    <t>12.06.2022 02:03:31</t>
  </si>
  <si>
    <t>DEMİRKÖPRÜ TM 45-78-A00005_KULA M05_2329518</t>
  </si>
  <si>
    <t>11.06.2022 15:35:48</t>
  </si>
  <si>
    <t>11.06.2022 15:45:33</t>
  </si>
  <si>
    <t>L-404 35-18-L00404_950448305_950448305</t>
  </si>
  <si>
    <t>11.06.2022 00:00:23</t>
  </si>
  <si>
    <t>11.06.2022 04:59:21</t>
  </si>
  <si>
    <t>BERGAMA TM 35-16-A00004_KOZAK M10_2314066</t>
  </si>
  <si>
    <t>11.06.2022 19:40:25</t>
  </si>
  <si>
    <t>11.06.2022 19:54:23</t>
  </si>
  <si>
    <t>KIRKAĞAÇ DM 45-76-M00043_SOMA A SANTRALİ İM/DM M02_72247571</t>
  </si>
  <si>
    <t>11.06.2022 02:43:00</t>
  </si>
  <si>
    <t>11.06.2022 02:47:00</t>
  </si>
  <si>
    <t>11.06.2022 19:28:04</t>
  </si>
  <si>
    <t>11.06.2022 20:12:13</t>
  </si>
  <si>
    <t>K-4360 35-02-K04360_99883438_99883438</t>
  </si>
  <si>
    <t>11.06.2022 11:51:51</t>
  </si>
  <si>
    <t>11.06.2022 17:39:30</t>
  </si>
  <si>
    <t>11.06.2022 09:03:50</t>
  </si>
  <si>
    <t>11.06.2022 16:54:55</t>
  </si>
  <si>
    <t>L-37 YAT LİMANI 35-14-L00037_F F02_5845742</t>
  </si>
  <si>
    <t>11.06.2022 04:40:43</t>
  </si>
  <si>
    <t>11.06.2022 07:41:58</t>
  </si>
  <si>
    <t>EĞRİDERE ÖRENLER TR-2 35-32-L00044_35-32-L00044_2362973</t>
  </si>
  <si>
    <t>11.06.2022 14:37:09</t>
  </si>
  <si>
    <t>11.06.2022 14:58:06</t>
  </si>
  <si>
    <t>K-693 35-02-K00693_E E3B_5815110</t>
  </si>
  <si>
    <t>11.06.2022 09:53:36</t>
  </si>
  <si>
    <t>11.06.2022 11:36:25</t>
  </si>
  <si>
    <t>TR-30 35-27-M00030_98833413_98833413</t>
  </si>
  <si>
    <t>11.06.2022 12:42:12</t>
  </si>
  <si>
    <t>11.06.2022 14:34:35</t>
  </si>
  <si>
    <t>KUMKUYUCAK KÖK 45-80-M00093_KUMKUYUCAK ŞEHİR M05_72193197</t>
  </si>
  <si>
    <t>11.06.2022 10:47:29</t>
  </si>
  <si>
    <t>11.06.2022 11:42:09</t>
  </si>
  <si>
    <t>ARSLANLAR TR-6 35-27-M01472_A_83026135_83026135</t>
  </si>
  <si>
    <t>11.06.2022 10:55:50</t>
  </si>
  <si>
    <t>11.06.2022 12:36:20</t>
  </si>
  <si>
    <t>KARGIN KÖK 45-71-M00095_KARGIN BAKIR HAT TURGUTLU YÖNÜ M05_2321771</t>
  </si>
  <si>
    <t>11.06.2022 13:48:12</t>
  </si>
  <si>
    <t>11.06.2022 14:09:22</t>
  </si>
  <si>
    <t>ALİAĞA GIS TM 35-17-A00014_İZSU (1H05) M05_66128130</t>
  </si>
  <si>
    <t>11.06.2022 13:51:21</t>
  </si>
  <si>
    <t>11.06.2022 14:19:45</t>
  </si>
  <si>
    <t>TR-71 SEDAT IRMAK GRB. 35-15-M00071_48857819_56372415_56372415</t>
  </si>
  <si>
    <t>11.06.2022 13:29:43</t>
  </si>
  <si>
    <t>11.06.2022 14:05:37</t>
  </si>
  <si>
    <t>ASARLIK TR-8 35-28-M00182_10902933_56374160_56374160</t>
  </si>
  <si>
    <t>11.06.2022 19:12:58</t>
  </si>
  <si>
    <t>11.06.2022 23:42:07</t>
  </si>
  <si>
    <t>11.06.2022 08:21:39</t>
  </si>
  <si>
    <t>11.06.2022 08:29:06</t>
  </si>
  <si>
    <t>ERZA KAP KÖK 35-27-M00078_ULUCAK YOLU M03_72177832</t>
  </si>
  <si>
    <t>11.06.2022 17:04:19</t>
  </si>
  <si>
    <t>11.06.2022 19:14:22</t>
  </si>
  <si>
    <t>YENİKÖY TR-4 35-22-M00271_DIREK TIPI TRAFO HUCRESI H01_2103150</t>
  </si>
  <si>
    <t>11.06.2022 11:18:32</t>
  </si>
  <si>
    <t>11.06.2022 12:27:50</t>
  </si>
  <si>
    <t>11.06.2022 19:16:59</t>
  </si>
  <si>
    <t>TR-21 35-17-M00021_DAĞITIM TRAFO TR-21 M04_2317661</t>
  </si>
  <si>
    <t>11.06.2022 13:45:18</t>
  </si>
  <si>
    <t>11.06.2022 14:32:00</t>
  </si>
  <si>
    <t>11.06.2022 06:47:13</t>
  </si>
  <si>
    <t>11.06.2022 07:29:57</t>
  </si>
  <si>
    <t>K-3480 35-02-K03480_912872643_912872643</t>
  </si>
  <si>
    <t>11.06.2022 12:14:47</t>
  </si>
  <si>
    <t>11.06.2022 18:04:05</t>
  </si>
  <si>
    <t>ÇATALOLUK DM 45-74-M00227_HatBaşıAyırıcı_53134198 M03_53134198</t>
  </si>
  <si>
    <t>11.06.2022 18:41:34</t>
  </si>
  <si>
    <t>11.06.2022 19:53:52</t>
  </si>
  <si>
    <t>L-236 35-18-L00236_950441358_950441358</t>
  </si>
  <si>
    <t>11.06.2022 09:16:55</t>
  </si>
  <si>
    <t>11.06.2022 11:27:05</t>
  </si>
  <si>
    <t>11.06.2022 09:04:05</t>
  </si>
  <si>
    <t>11.06.2022 09:09:36</t>
  </si>
  <si>
    <t>SARIGÖL DM 45-79-M00069_ESKİ KÖYLER FİDERİ M05_2318419</t>
  </si>
  <si>
    <t>11.06.2022 16:39:58</t>
  </si>
  <si>
    <t>11.06.2022 21:21:32</t>
  </si>
  <si>
    <t>YEŞİLYAYLA TR-8 AKÇALAR CAMİİ YANI 45-77-M00137_945513841_945513841</t>
  </si>
  <si>
    <t>11.06.2022 12:11:50</t>
  </si>
  <si>
    <t>11.06.2022 14:59:24</t>
  </si>
  <si>
    <t>M-1828 35-01-M01828_911294009_911294009</t>
  </si>
  <si>
    <t>11.06.2022 11:36:43</t>
  </si>
  <si>
    <t>11.06.2022 12:49:02</t>
  </si>
  <si>
    <t>TİRE İM-DM-1 35-29-A00001_HatBaşıAyırıcı_53133388 L11_53133388</t>
  </si>
  <si>
    <t>11.06.2022 15:33:59</t>
  </si>
  <si>
    <t>11.06.2022 18:44:30</t>
  </si>
  <si>
    <t>GÖKÇEALAN TR-1 45-83-L00261_45-83-L00261_2355132</t>
  </si>
  <si>
    <t>11.06.2022 09:30:04</t>
  </si>
  <si>
    <t>11.06.2022 17:00:35</t>
  </si>
  <si>
    <t>TR-61 HALİM AVCI GRB. 35-15-L00061_DIREK TIPI TRAFO HUCRESI H01_2046138</t>
  </si>
  <si>
    <t>11.06.2022 19:29:11</t>
  </si>
  <si>
    <t>12.06.2022 02:24:10</t>
  </si>
  <si>
    <t>M-2760 35-10-M02760_M-2013 M03_81656713</t>
  </si>
  <si>
    <t>11.06.2022 16:19:34</t>
  </si>
  <si>
    <t>11.06.2022 17:25:36</t>
  </si>
  <si>
    <t>HELVACI DM-2 35-17-M00359_TÜMSAN KİMYA M01_66476610</t>
  </si>
  <si>
    <t>11.06.2022 00:23:56</t>
  </si>
  <si>
    <t>11.06.2022 00:29:06</t>
  </si>
  <si>
    <t>GÖRECE M-356 35-22-M00356_955270519_955270519</t>
  </si>
  <si>
    <t>11.06.2022 18:02:39</t>
  </si>
  <si>
    <t>11.06.2022 20:38:59</t>
  </si>
  <si>
    <t>DM-1/TR-16 SEFERİHİSAR 35-14-M00328_956642707_956642707</t>
  </si>
  <si>
    <t>11.06.2022 11:55:32</t>
  </si>
  <si>
    <t>11.06.2022 14:30:09</t>
  </si>
  <si>
    <t>L-332 SERKANKENT 35-18-L00332_95001211742_95001211742</t>
  </si>
  <si>
    <t>11.06.2022 14:39:05</t>
  </si>
  <si>
    <t>11.06.2022 18:11:29</t>
  </si>
  <si>
    <t>11.06.2022 14:58:11</t>
  </si>
  <si>
    <t>11.06.2022 17:04:21</t>
  </si>
  <si>
    <t>DM-3/TR-33 SEFERİHİSAR 35-14-L00299_956661197_956661197</t>
  </si>
  <si>
    <t>11.06.2022 10:44:26</t>
  </si>
  <si>
    <t>11.06.2022 14:18:52</t>
  </si>
  <si>
    <t>11.06.2022 12:42:19</t>
  </si>
  <si>
    <t>11.06.2022 12:47:24</t>
  </si>
  <si>
    <t>11.06.2022 20:47:54</t>
  </si>
  <si>
    <t>11.06.2022 22:40:56</t>
  </si>
  <si>
    <t>11.06.2022 16:58:07</t>
  </si>
  <si>
    <t>11.06.2022 18:28:26</t>
  </si>
  <si>
    <t>11.06.2022 17:38:39</t>
  </si>
  <si>
    <t>11.06.2022 18:56:32</t>
  </si>
  <si>
    <t>11.06.2022 14:40:21</t>
  </si>
  <si>
    <t>11.06.2022 14:46:17</t>
  </si>
  <si>
    <t>M-2907 35-02-M02907_910139951_910139951</t>
  </si>
  <si>
    <t>11.06.2022 23:01:20</t>
  </si>
  <si>
    <t>12.06.2022 00:50:16</t>
  </si>
  <si>
    <t>TATAR DM 35-19-M00256_MORDOĞAN-2 ÇIKIŞ M04_2058327</t>
  </si>
  <si>
    <t>11.06.2022 15:03:16</t>
  </si>
  <si>
    <t>11.06.2022 15:11:46</t>
  </si>
  <si>
    <t>KULA TM 45-77-A00002_AHMETLİ DM M22_2334806</t>
  </si>
  <si>
    <t>11.06.2022 11:04:14</t>
  </si>
  <si>
    <t>11.06.2022 13:37:36</t>
  </si>
  <si>
    <t>AKÇAKÖY TR-1 35-22-M00288_A_65508345_65508345</t>
  </si>
  <si>
    <t>11.06.2022 20:12:32</t>
  </si>
  <si>
    <t>11.06.2022 20:56:47</t>
  </si>
  <si>
    <t>K-998 35-01-K00998_913550276_913550276</t>
  </si>
  <si>
    <t>11.06.2022 09:07:42</t>
  </si>
  <si>
    <t>11.06.2022 11:40:37</t>
  </si>
  <si>
    <t>İBRAHİMKUYU DM 35-15-M00286_YOLÜSTÜ-2 M03_67554610</t>
  </si>
  <si>
    <t>11.06.2022 20:44:03</t>
  </si>
  <si>
    <t>11.06.2022 20:51:00</t>
  </si>
  <si>
    <t>ATAKENT DM (M-2214) 35-09-M02214_M-1649 M12_2046726</t>
  </si>
  <si>
    <t>11.06.2022 18:14:37</t>
  </si>
  <si>
    <t>11.06.2022 18:39:39</t>
  </si>
  <si>
    <t>ALEMŞAHLI TR-1 45-79-M00448_A_56385018_56385018</t>
  </si>
  <si>
    <t>11.06.2022 13:53:11</t>
  </si>
  <si>
    <t>11.06.2022 17:17:47</t>
  </si>
  <si>
    <t>K-2450 35-01-K02450_910803723_910803723</t>
  </si>
  <si>
    <t>11.06.2022 07:00:49</t>
  </si>
  <si>
    <t>11.06.2022 09:06:55</t>
  </si>
  <si>
    <t>L-470 KÖK 35-18-L00470_950450106_950450106</t>
  </si>
  <si>
    <t>11.06.2022 12:17:34</t>
  </si>
  <si>
    <t>11.06.2022 17:46:40</t>
  </si>
  <si>
    <t>11.06.2022 17:36:32</t>
  </si>
  <si>
    <t>12.06.2022 00:11:17</t>
  </si>
  <si>
    <t>K-4127 35-03-K04127_910367668_910367668</t>
  </si>
  <si>
    <t>11.06.2022 13:20:43</t>
  </si>
  <si>
    <t>11.06.2022 17:36:30</t>
  </si>
  <si>
    <t>11.06.2022 10:34:17</t>
  </si>
  <si>
    <t>11.06.2022 10:38:42</t>
  </si>
  <si>
    <t>PİYADELER KÖK 45-73-M00136_ALAŞEHİR TM GİRİŞ M05_66674756</t>
  </si>
  <si>
    <t>11.06.2022 15:40:59</t>
  </si>
  <si>
    <t>11.06.2022 15:44:09</t>
  </si>
  <si>
    <t>ÖDEMİŞ TR-97 35-15-M00097_964296680_964296680</t>
  </si>
  <si>
    <t>11.06.2022 15:44:36</t>
  </si>
  <si>
    <t>11.06.2022 17:17:39</t>
  </si>
  <si>
    <t>M-1275 35-02-M01275_M-2542 M02_2075529</t>
  </si>
  <si>
    <t>11.06.2022 08:29:50</t>
  </si>
  <si>
    <t>11.06.2022 08:31:50</t>
  </si>
  <si>
    <t>HACIRAHMANLAR TARIMSAL SULAMA ÖZEL KÖK 45-80-M02000Ö_SARUHANLI DM M04_2323504</t>
  </si>
  <si>
    <t>11.06.2022 19:58:24</t>
  </si>
  <si>
    <t>11.06.2022 21:39:11</t>
  </si>
  <si>
    <t>GÖLCÜK TR-3 35-15-L00318_GÖLCÜK DM L03_2117785</t>
  </si>
  <si>
    <t>11.06.2022 22:08:19</t>
  </si>
  <si>
    <t>11.06.2022 22:25:00</t>
  </si>
  <si>
    <t>TR-125 ZEYTİNALANI 35-19-L00125_956680232_956680232</t>
  </si>
  <si>
    <t>11.06.2022 19:09:49</t>
  </si>
  <si>
    <t>11.06.2022 22:42:24</t>
  </si>
  <si>
    <t>TR-34 35-27-M00034_K.DERE M06_82887138</t>
  </si>
  <si>
    <t>11.06.2022 09:02:17</t>
  </si>
  <si>
    <t>11.06.2022 11:19:54</t>
  </si>
  <si>
    <t>TR-5 35-19-L00005_BOZAVLU TRAFO L02_72124030</t>
  </si>
  <si>
    <t>11.06.2022 15:50:35</t>
  </si>
  <si>
    <t>11.06.2022 17:56:22</t>
  </si>
  <si>
    <t>11.06.2022 16:28:10</t>
  </si>
  <si>
    <t>11.06.2022 16:32:15</t>
  </si>
  <si>
    <t>KARABURUN TR-7 35-21-L00033_C_56357082_56357082</t>
  </si>
  <si>
    <t>11.06.2022 00:41:47</t>
  </si>
  <si>
    <t>11.06.2022 02:09:16</t>
  </si>
  <si>
    <t>SEYREK TR-7 KÖK 35-28-M00379_HatBaşıAyırıcı_65679902 M04_65679902</t>
  </si>
  <si>
    <t>11.06.2022 05:35:16</t>
  </si>
  <si>
    <t>11.06.2022 06:47:29</t>
  </si>
  <si>
    <t>M-207(DM-2/20) 35-09-M00207_95000017747_95000017747</t>
  </si>
  <si>
    <t>11.06.2022 21:05:39</t>
  </si>
  <si>
    <t>12.06.2022 02:03:00</t>
  </si>
  <si>
    <t>SELENDİ DM 45-81-M00001_HatBaşıAyırıcı_53135493 M16_53135493</t>
  </si>
  <si>
    <t>11.06.2022 10:51:24</t>
  </si>
  <si>
    <t>11.06.2022 14:46:08</t>
  </si>
  <si>
    <t>K-1248 35-02-K01248_97774446_97774446</t>
  </si>
  <si>
    <t>11.06.2022 15:21:44</t>
  </si>
  <si>
    <t>11.06.2022 17:35:03</t>
  </si>
  <si>
    <t>11.06.2022 08:41:42</t>
  </si>
  <si>
    <t>11.06.2022 09:29:32</t>
  </si>
  <si>
    <t>YAĞCILI TR-2 45-82-M00367_TR-1 -TR-3 M02_72200382</t>
  </si>
  <si>
    <t>11.06.2022 16:56:24</t>
  </si>
  <si>
    <t>11.06.2022 23:51:40</t>
  </si>
  <si>
    <t>11.06.2022 14:16:23</t>
  </si>
  <si>
    <t>11.06.2022 15:24:22</t>
  </si>
  <si>
    <t>GÖLCÜK TR-42 35-15-L01065_95001263185_95001263185</t>
  </si>
  <si>
    <t>11.06.2022 12:55:47</t>
  </si>
  <si>
    <t>11.06.2022 14:19:47</t>
  </si>
  <si>
    <t>TR-1-3/1 35-20-L00014_C_60985081_60985081</t>
  </si>
  <si>
    <t>11.06.2022 15:20:02</t>
  </si>
  <si>
    <t>11.06.2022 17:10:21</t>
  </si>
  <si>
    <t>DERBENT ALTI TST KÖK 45-83-M00127_DERBENT TARIMSAL SULAMA M04_72202044</t>
  </si>
  <si>
    <t>11.06.2022 20:22:15</t>
  </si>
  <si>
    <t>11.06.2022 23:50:33</t>
  </si>
  <si>
    <t>MORDOĞAN TR-41 35-21-L00164_DAĞITIM TRAFO MORDOĞAN TR-41 L06_72179926</t>
  </si>
  <si>
    <t>11.06.2022 08:53:38</t>
  </si>
  <si>
    <t>11.06.2022 09:28:31</t>
  </si>
  <si>
    <t>GÖRDES TR-3 45-75-M00003_B_56389854_56389854</t>
  </si>
  <si>
    <t>11.06.2022 14:56:50</t>
  </si>
  <si>
    <t>11.06.2022 16:44:19</t>
  </si>
  <si>
    <t>YUKARIKEMER TR-1 45-78-M00621_953300212_953300212</t>
  </si>
  <si>
    <t>11.06.2022 12:52:07</t>
  </si>
  <si>
    <t>11.06.2022 21:03:22</t>
  </si>
  <si>
    <t>MECİDİYE TR-3 45-72-L00576_B_56354522_56354522</t>
  </si>
  <si>
    <t>11.06.2022 14:33:43</t>
  </si>
  <si>
    <t>11.06.2022 15:20:21</t>
  </si>
  <si>
    <t>L-241 35-18-L00241_950463555_950463555</t>
  </si>
  <si>
    <t>11.06.2022 11:25:29</t>
  </si>
  <si>
    <t>11.06.2022 17:17:01</t>
  </si>
  <si>
    <t>11.06.2022 11:58:16</t>
  </si>
  <si>
    <t>11.06.2022 12:06:30</t>
  </si>
  <si>
    <t>K-2724 35-01-K02724_35-01-K02724_2367106</t>
  </si>
  <si>
    <t>11.06.2022 09:15:54</t>
  </si>
  <si>
    <t>11.06.2022 13:58:47</t>
  </si>
  <si>
    <t>BADEMLER DOĞA SİTESİ TR-8 35-14-M00149_35-14-M00149_72144013</t>
  </si>
  <si>
    <t>11.06.2022 16:31:32</t>
  </si>
  <si>
    <t>11.06.2022 18:33:52</t>
  </si>
  <si>
    <t>K-1984 35-02-K01984_910554745_910554745</t>
  </si>
  <si>
    <t>11.06.2022 11:01:51</t>
  </si>
  <si>
    <t>11.06.2022 13:11:21</t>
  </si>
  <si>
    <t>BEYDERE KÖK 45-71-M00128_ESKİ YENİKÖY M09_50217160</t>
  </si>
  <si>
    <t>11.06.2022 21:34:47</t>
  </si>
  <si>
    <t>11.06.2022 23:50:53</t>
  </si>
  <si>
    <t>11.06.2022 23:58:30</t>
  </si>
  <si>
    <t>ÇALTICAK TR-1 45-76-L00012_60381269_60983997_60983997</t>
  </si>
  <si>
    <t>11.06.2022 18:23:41</t>
  </si>
  <si>
    <t>11.06.2022 20:28:44</t>
  </si>
  <si>
    <t>SELÇUK İM/DM 35-13-A00004_ŞEHİR-3 M15_65986280</t>
  </si>
  <si>
    <t>11.06.2022 13:55:20</t>
  </si>
  <si>
    <t>11.06.2022 17:28:21</t>
  </si>
  <si>
    <t>L-245 35-18-L00245_950445986_950445986</t>
  </si>
  <si>
    <t>11.06.2022 17:45:17</t>
  </si>
  <si>
    <t>11.06.2022 18:41:08</t>
  </si>
  <si>
    <t>M-1232 35-01-M01232_912034052_912034052</t>
  </si>
  <si>
    <t>11.06.2022 10:06:33</t>
  </si>
  <si>
    <t>11.06.2022 14:48:59</t>
  </si>
  <si>
    <t>11.06.2022 16:30:44</t>
  </si>
  <si>
    <t>11.06.2022 16:36:16</t>
  </si>
  <si>
    <t>M-1234 35-01-M01234_911786913_911786913</t>
  </si>
  <si>
    <t>11.06.2022 10:34:12</t>
  </si>
  <si>
    <t>11.06.2022 14:28:42</t>
  </si>
  <si>
    <t>K-407 35-02-K00407_913109993_913109993</t>
  </si>
  <si>
    <t>11.06.2022 21:35:48</t>
  </si>
  <si>
    <t>12.06.2022 04:12:19</t>
  </si>
  <si>
    <t>KÜÇÜK SANAYİ SİTESİ TR-6 45-83-L00147_45-83-L00147_72139066</t>
  </si>
  <si>
    <t>11.06.2022 02:14:45</t>
  </si>
  <si>
    <t>11.06.2022 03:34:34</t>
  </si>
  <si>
    <t>11.06.2022 15:46:11</t>
  </si>
  <si>
    <t>11.06.2022 17:26:45</t>
  </si>
  <si>
    <t>AKKÖY TR-1 45-83-M00394_45-83-M00394_2357204</t>
  </si>
  <si>
    <t>11.06.2022 05:46:06</t>
  </si>
  <si>
    <t>11.06.2022 07:13:52</t>
  </si>
  <si>
    <t>DM-14/22 45-71-M00545_953242472_953242472</t>
  </si>
  <si>
    <t>11.06.2022 18:48:27</t>
  </si>
  <si>
    <t>11.06.2022 22:32:14</t>
  </si>
  <si>
    <t>PAYAMLI TR-1 35-10-L00056_97778118_97778118</t>
  </si>
  <si>
    <t>11.06.2022 09:41:15</t>
  </si>
  <si>
    <t>11.06.2022 11:49:40</t>
  </si>
  <si>
    <t>PAMUKYAZI-2 35-26-L00381_6637452_56358694_56358694</t>
  </si>
  <si>
    <t>11.06.2022 20:14:28</t>
  </si>
  <si>
    <t>11.06.2022 22:42:04</t>
  </si>
  <si>
    <t>11.06.2022 22:38:40</t>
  </si>
  <si>
    <t>12.06.2022 00:47:39</t>
  </si>
  <si>
    <t>AKSELENDİ TR-2 45-72-L00824_956492967_956492967</t>
  </si>
  <si>
    <t>11.06.2022 14:13:31</t>
  </si>
  <si>
    <t>11.06.2022 15:59:28</t>
  </si>
  <si>
    <t>KIRKAĞAÇ DM 45-76-M00043_SOMA A SANTRALİ İM/DM M02_72247485</t>
  </si>
  <si>
    <t>11.06.2022 03:10:00</t>
  </si>
  <si>
    <t>11.06.2022 03:51:00</t>
  </si>
  <si>
    <t>TR-88 35-19-L00088_956664502_956664502</t>
  </si>
  <si>
    <t>11.06.2022 11:39:09</t>
  </si>
  <si>
    <t>11.06.2022 20:55:14</t>
  </si>
  <si>
    <t>K-84 35-02-K00084_99831436_99831436</t>
  </si>
  <si>
    <t>11.06.2022 05:05:33</t>
  </si>
  <si>
    <t>11.06.2022 06:55:32</t>
  </si>
  <si>
    <t>L-210 35-18-L00210_10029409_56374350_56374350</t>
  </si>
  <si>
    <t>11.06.2022 18:10:07</t>
  </si>
  <si>
    <t>11.06.2022 20:16:20</t>
  </si>
  <si>
    <t>11.06.2022 15:37:53</t>
  </si>
  <si>
    <t>EBSO TM 35-09-A00001_EBSO-18 K43_2312298</t>
  </si>
  <si>
    <t>11.06.2022 10:51:21</t>
  </si>
  <si>
    <t>11.06.2022 11:54:03</t>
  </si>
  <si>
    <t>K-739 35-04-K00739_99788733_99788733</t>
  </si>
  <si>
    <t>11.06.2022 12:40:18</t>
  </si>
  <si>
    <t>11.06.2022 17:44:03</t>
  </si>
  <si>
    <t>EBSO TM 35-09-A00001_KUŞ CENNETİ M22_2314258</t>
  </si>
  <si>
    <t>11.06.2022 15:56:29</t>
  </si>
  <si>
    <t>11.06.2022 16:57:56</t>
  </si>
  <si>
    <t>ESANYAZI TR-1 45-77-M00017_B_56387109_56387109</t>
  </si>
  <si>
    <t>11.06.2022 19:35:08</t>
  </si>
  <si>
    <t>11.06.2022 21:47:56</t>
  </si>
  <si>
    <t>BOZKÖY-1 35-26-M00480_35-26-M00480_2348846</t>
  </si>
  <si>
    <t>11.06.2022 07:44:02</t>
  </si>
  <si>
    <t>11.06.2022 09:25:46</t>
  </si>
  <si>
    <t>SOMA TR-12 45-82-M00012_95002355925_95002355925</t>
  </si>
  <si>
    <t>11.06.2022 11:39:18</t>
  </si>
  <si>
    <t>11.06.2022 14:29:02</t>
  </si>
  <si>
    <t>M-1289 35-02-M01289_99645443_99645443</t>
  </si>
  <si>
    <t>11.06.2022 21:11:01</t>
  </si>
  <si>
    <t>12.06.2022 01:16:10</t>
  </si>
  <si>
    <t>DM-5/TR-5 35-26-M00774_DM-5/6 M02_42461968</t>
  </si>
  <si>
    <t>11.06.2022 17:10:47</t>
  </si>
  <si>
    <t>M-1950 35-09-M01950_M-1608 M02_47230869</t>
  </si>
  <si>
    <t>11.06.2022 15:56:19</t>
  </si>
  <si>
    <t>11.06.2022 17:04:34</t>
  </si>
  <si>
    <t>CAFERBEY KÖK 45-78-L00231_HatBaşıAyırıcı_53139505 L04_53139505</t>
  </si>
  <si>
    <t>11.06.2022 13:09:08</t>
  </si>
  <si>
    <t>11.06.2022 15:54:37</t>
  </si>
  <si>
    <t>DİKİLİ İM 35-30-A00001_KOCAOBA L12_72357049</t>
  </si>
  <si>
    <t>11.06.2022 10:15:49</t>
  </si>
  <si>
    <t>11.06.2022 11:18:54</t>
  </si>
  <si>
    <t>K-1390 35-01-K01390_D D1_5926878</t>
  </si>
  <si>
    <t>11.06.2022 10:41:40</t>
  </si>
  <si>
    <t>11.06.2022 11:16:03</t>
  </si>
  <si>
    <t>11.06.2022 17:29:38</t>
  </si>
  <si>
    <t>11.06.2022 17:54:21</t>
  </si>
  <si>
    <t>11.06.2022 13:55:22</t>
  </si>
  <si>
    <t>11.06.2022 15:22:17</t>
  </si>
  <si>
    <t>YOLÜSTÜ İM 35-15-A00002_GERÇEKLİ L12_2316545</t>
  </si>
  <si>
    <t>11.06.2022 16:11:24</t>
  </si>
  <si>
    <t>11.06.2022 19:22:45</t>
  </si>
  <si>
    <t>KORUCUK-1 35-26-M00461_DIREK TIPI TRAFO HUCRESI H01_2101125</t>
  </si>
  <si>
    <t>11.06.2022 10:53:48</t>
  </si>
  <si>
    <t>11.06.2022 11:37:15</t>
  </si>
  <si>
    <t>ULUKENT DM-4 35-28-M00004_ULUKENT DM-4/1 M03_66492814</t>
  </si>
  <si>
    <t>11.06.2022 17:21:09</t>
  </si>
  <si>
    <t>11.06.2022 18:05:28</t>
  </si>
  <si>
    <t>TIRAZLAR TR-1 45-79-M00076_45-79-M00076_2367051</t>
  </si>
  <si>
    <t>11.06.2022 16:33:52</t>
  </si>
  <si>
    <t>11.06.2022 21:49:43</t>
  </si>
  <si>
    <t>M-993 35-03-M00993_910430519_910430519</t>
  </si>
  <si>
    <t>11.06.2022 11:15:16</t>
  </si>
  <si>
    <t>11.06.2022 14:40:51</t>
  </si>
  <si>
    <t>M-3199 (YATIRIM REZERVE) 35-01-M03199_D_56394168_56394168</t>
  </si>
  <si>
    <t>11.06.2022 08:42:17</t>
  </si>
  <si>
    <t>11.06.2022 10:41:48</t>
  </si>
  <si>
    <t>L-427 35-18-L00427_950452590_950452590</t>
  </si>
  <si>
    <t>11.06.2022 15:14:57</t>
  </si>
  <si>
    <t>11.06.2022 19:05:41</t>
  </si>
  <si>
    <t>BALABANLI FİKRET TEKELİ SULAMA GRB TR-6 35-15-M00335_953090428_953090428</t>
  </si>
  <si>
    <t>11.06.2022 23:03:48</t>
  </si>
  <si>
    <t>12.06.2022 09:30:24</t>
  </si>
  <si>
    <t>11.06.2022 07:23:31</t>
  </si>
  <si>
    <t>11.06.2022 07:50:17</t>
  </si>
  <si>
    <t>11.06.2022 10:18:49</t>
  </si>
  <si>
    <t>11.06.2022 10:48:38</t>
  </si>
  <si>
    <t>HELVACI TR-2 35-26-M01489_B_81281287_81281287</t>
  </si>
  <si>
    <t>11.06.2022 19:29:02</t>
  </si>
  <si>
    <t>11.06.2022 22:06:43</t>
  </si>
  <si>
    <t>CEVİZLİ MERKEZ TR-1 35-31-L00321_956568866_956568866</t>
  </si>
  <si>
    <t>11.06.2022 10:48:51</t>
  </si>
  <si>
    <t>11.06.2022 15:22:27</t>
  </si>
  <si>
    <t>DM-1/59 45-71-M00020_KUŞLUBAHÇE M02_66398633</t>
  </si>
  <si>
    <t>11.06.2022 08:57:12</t>
  </si>
  <si>
    <t>11.06.2022 11:16:55</t>
  </si>
  <si>
    <t>M-328 35-03-M00328_DIREK TIPI TRAFO HUCRESI H01_2070661</t>
  </si>
  <si>
    <t>11.06.2022 19:36:43</t>
  </si>
  <si>
    <t>11.06.2022 22:08:30</t>
  </si>
  <si>
    <t>M-2615 35-01-M02615_C_56364721_56364721</t>
  </si>
  <si>
    <t>11.06.2022 16:51:00</t>
  </si>
  <si>
    <t>11.06.2022 19:02:08</t>
  </si>
  <si>
    <t>DM-2/14 35-29-M00099_950317624_950317624</t>
  </si>
  <si>
    <t>11.06.2022 20:26:32</t>
  </si>
  <si>
    <t>12.06.2022 01:08:48</t>
  </si>
  <si>
    <t>11.06.2022 18:48:53</t>
  </si>
  <si>
    <t>11.06.2022 20:08:48</t>
  </si>
  <si>
    <t>11.06.2022 15:43:28</t>
  </si>
  <si>
    <t>11.06.2022 19:04:27</t>
  </si>
  <si>
    <t>ÇUKURALTI M-21 35-25-M00069_955283056_955283056</t>
  </si>
  <si>
    <t>11.06.2022 11:39:25</t>
  </si>
  <si>
    <t>11.06.2022 12:40:01</t>
  </si>
  <si>
    <t>BÜYÜKBELEN TR-4 45-80-M00099_45-80-M00099_2374069</t>
  </si>
  <si>
    <t>11.06.2022 14:29:50</t>
  </si>
  <si>
    <t>KAPLAN TR-1 45-82-M00186_DIREK TIPI TRAFO HUCRESI H01_2091785</t>
  </si>
  <si>
    <t>11.06.2022 10:20:20</t>
  </si>
  <si>
    <t>11.06.2022 19:08:33</t>
  </si>
  <si>
    <t>KAVAKLIDERE TR-12 45-73-M00145_TR-14 M05_2093010</t>
  </si>
  <si>
    <t>11.06.2022 09:51:37</t>
  </si>
  <si>
    <t>11.06.2022 11:19:36</t>
  </si>
  <si>
    <t>HACIALİLER TR-1 45-73-M00732_45-73-M00732_61316817</t>
  </si>
  <si>
    <t>11.06.2022 20:30:48</t>
  </si>
  <si>
    <t>12.06.2022 00:48:24</t>
  </si>
  <si>
    <t>SELİMŞAHLAR TR-1 45-71-M00133_TR-2 M01_2323340</t>
  </si>
  <si>
    <t>11.06.2022 12:32:32</t>
  </si>
  <si>
    <t>11.06.2022 14:45:59</t>
  </si>
  <si>
    <t>KIZILAVLU KÖK 45-78-M00837_DELİBAŞLI GRUBU M02_66247846</t>
  </si>
  <si>
    <t>11.06.2022 10:46:29</t>
  </si>
  <si>
    <t>11.06.2022 17:15:46</t>
  </si>
  <si>
    <t>BELEVİ İM 35-13-A00002_BELEVİ ŞEHİR-2 L04_2313341</t>
  </si>
  <si>
    <t>11.06.2022 13:08:51</t>
  </si>
  <si>
    <t>K-3683 35-01-K03683_912107606_912107606</t>
  </si>
  <si>
    <t>11.06.2022 09:16:50</t>
  </si>
  <si>
    <t>11.06.2022 11:53:32</t>
  </si>
  <si>
    <t>TOKMAKLI KÖK 45-86-M00047_HatBaşıAyırıcı_53135390 M05_53135390</t>
  </si>
  <si>
    <t>11.06.2022 18:51:41</t>
  </si>
  <si>
    <t>12.06.2022 00:19:38</t>
  </si>
  <si>
    <t>K-1545 35-02-K01545_A A1B_5849491</t>
  </si>
  <si>
    <t>11.06.2022 19:31:27</t>
  </si>
  <si>
    <t>11.06.2022 21:24:12</t>
  </si>
  <si>
    <t>KEMİKLİDERE TR-1 45-80-M00134_45-80-M00134_2351328</t>
  </si>
  <si>
    <t>11.06.2022 13:23:11</t>
  </si>
  <si>
    <t>11.06.2022 14:14:21</t>
  </si>
  <si>
    <t>11.06.2022 06:16:29</t>
  </si>
  <si>
    <t>11.06.2022 06:48:03</t>
  </si>
  <si>
    <t>SOMA TR-3 45-82-M00003_945541610_945541610</t>
  </si>
  <si>
    <t>11.06.2022 11:43:45</t>
  </si>
  <si>
    <t>11.06.2022 13:39:03</t>
  </si>
  <si>
    <t>ANADOLU İM 35-02-A00001_KARACAOĞLAN K33_2049176</t>
  </si>
  <si>
    <t>11.06.2022 01:32:41</t>
  </si>
  <si>
    <t>11.06.2022 01:35:27</t>
  </si>
  <si>
    <t>TR-2/49 45-72-L00049_956519424_956519424</t>
  </si>
  <si>
    <t>11.06.2022 12:08:12</t>
  </si>
  <si>
    <t>11.06.2022 14:04:21</t>
  </si>
  <si>
    <t>K-828 35-01-K00828_912099250_912099250</t>
  </si>
  <si>
    <t>11.06.2022 07:17:47</t>
  </si>
  <si>
    <t>11.06.2022 09:20:44</t>
  </si>
  <si>
    <t>KAYAKÖY DM 35-15-L00866_KAYAKÖY İÇME SUYU L07_72307059</t>
  </si>
  <si>
    <t>11.06.2022 14:28:49</t>
  </si>
  <si>
    <t>11.06.2022 15:25:26</t>
  </si>
  <si>
    <t>DM-2/TR-10 35-13-L00051_946418115_946418115</t>
  </si>
  <si>
    <t>11.06.2022 22:55:03</t>
  </si>
  <si>
    <t>12.06.2022 01:13:32</t>
  </si>
  <si>
    <t>L-404 35-18-L00404_950448347_950448347</t>
  </si>
  <si>
    <t>11.06.2022 17:53:20</t>
  </si>
  <si>
    <t>11.06.2022 20:54:01</t>
  </si>
  <si>
    <t>TR-67 35-19-L00067_95000634131_95000634131</t>
  </si>
  <si>
    <t>11.06.2022 19:38:47</t>
  </si>
  <si>
    <t>11.06.2022 21:44:57</t>
  </si>
  <si>
    <t>M-2907 35-02-M02907_B C3B_5813231</t>
  </si>
  <si>
    <t>11.06.2022 11:16:33</t>
  </si>
  <si>
    <t>11.06.2022 17:09:08</t>
  </si>
  <si>
    <t>K-1032 35-04-K01032_912498434_912498434</t>
  </si>
  <si>
    <t>11.06.2022 20:04:28</t>
  </si>
  <si>
    <t>11.06.2022 21:49:55</t>
  </si>
  <si>
    <t>M-1614 GEÇİT 35-02-M01614_M-1052 M01_66559194</t>
  </si>
  <si>
    <t>11.06.2022 10:04:26</t>
  </si>
  <si>
    <t>11.06.2022 11:24:20</t>
  </si>
  <si>
    <t>TR-40 35-15-M00040_48885177_56366774_56366774</t>
  </si>
  <si>
    <t>11.06.2022 17:02:03</t>
  </si>
  <si>
    <t>11.06.2022 22:39:19</t>
  </si>
  <si>
    <t>TR-285 35-19-M00469_35-19-M00469_49817605</t>
  </si>
  <si>
    <t>11.06.2022 17:38:28</t>
  </si>
  <si>
    <t>11.06.2022 19:13:55</t>
  </si>
  <si>
    <t>11.06.2022 07:48:57</t>
  </si>
  <si>
    <t>11.06.2022 09:53:51</t>
  </si>
  <si>
    <t>11.06.2022 07:28:28</t>
  </si>
  <si>
    <t>11.06.2022 07:36:42</t>
  </si>
  <si>
    <t>TR-122 ZEYTİNALANI 35-19-L00122_95000525666_95000525666</t>
  </si>
  <si>
    <t>11.06.2022 16:47:05</t>
  </si>
  <si>
    <t>11.06.2022 22:30:41</t>
  </si>
  <si>
    <t>ÜRKMEZ M-14 35-25-M00154_B_56376027_56376027</t>
  </si>
  <si>
    <t>11.06.2022 14:57:47</t>
  </si>
  <si>
    <t>11.06.2022 16:25:30</t>
  </si>
  <si>
    <t>TOYGAR TR-2 45-73-M00237_45-73-M00237_2354172</t>
  </si>
  <si>
    <t>11.06.2022 18:23:38</t>
  </si>
  <si>
    <t>11.06.2022 22:15:21</t>
  </si>
  <si>
    <t>SARIGÖL DM 45-79-M00069_HatBaşıAyırıcı_64284482 M05_64284482</t>
  </si>
  <si>
    <t>11.06.2022 13:26:54</t>
  </si>
  <si>
    <t>11.06.2022 15:17:40</t>
  </si>
  <si>
    <t>IŞIKLAR KÖK-2 45-82-M00140_IŞIKLAR-1 GİRİŞ M01_72198285</t>
  </si>
  <si>
    <t>11.06.2022 03:07:26</t>
  </si>
  <si>
    <t>11.06.2022 09:23:18</t>
  </si>
  <si>
    <t>KAVAKLIDERE TR-13 45-73-M01030_B_56400369_56400369</t>
  </si>
  <si>
    <t>11.06.2022 17:21:10</t>
  </si>
  <si>
    <t>11.06.2022 23:10:22</t>
  </si>
  <si>
    <t>BURUNCUK TR-2 35-28-M00776_35-28-M00776_43139233</t>
  </si>
  <si>
    <t>11.06.2022 11:05:24</t>
  </si>
  <si>
    <t>11.06.2022 17:51:18</t>
  </si>
  <si>
    <t>KULA İM 45-77-A00001_SARAÇLAR L17_60817789</t>
  </si>
  <si>
    <t>11.06.2022 16:24:38</t>
  </si>
  <si>
    <t>11.06.2022 17:50:30</t>
  </si>
  <si>
    <t>TR-57 35-30-L00057_955317268_955317268</t>
  </si>
  <si>
    <t>11.06.2022 23:09:03</t>
  </si>
  <si>
    <t>12.06.2022 01:42:40</t>
  </si>
  <si>
    <t>CAFERBEYLİ TR-1 45-78-L00703_49333528_56407777_56407777</t>
  </si>
  <si>
    <t>11.06.2022 11:03:04</t>
  </si>
  <si>
    <t>11.06.2022 14:29:30</t>
  </si>
  <si>
    <t>11.06.2022 10:20:32</t>
  </si>
  <si>
    <t>11.06.2022 11:21:35</t>
  </si>
  <si>
    <t>M-1643 35-04-M01643_B_56381666_56381666</t>
  </si>
  <si>
    <t>11.06.2022 10:39:01</t>
  </si>
  <si>
    <t>11.06.2022 19:05:58</t>
  </si>
  <si>
    <t>11.06.2022 16:39:32</t>
  </si>
  <si>
    <t>11.06.2022 16:51:38</t>
  </si>
  <si>
    <t>YENİOBA KÖK 35-29-M00125_YENİÇİFTLİK M05_72191062</t>
  </si>
  <si>
    <t>11.06.2022 14:16:49</t>
  </si>
  <si>
    <t>11.06.2022 19:00:47</t>
  </si>
  <si>
    <t>K-1536 35-01-K01536_910974798_910974798</t>
  </si>
  <si>
    <t>11.06.2022 13:52:14</t>
  </si>
  <si>
    <t>11.06.2022 15:53:18</t>
  </si>
  <si>
    <t>TR-76 (M-701) 35-30-M00701_955300404_955300404</t>
  </si>
  <si>
    <t>11.06.2022 11:20:00</t>
  </si>
  <si>
    <t>11.06.2022 12:05:13</t>
  </si>
  <si>
    <t>11.06.2022 18:45:49</t>
  </si>
  <si>
    <t>11.06.2022 19:16:33</t>
  </si>
  <si>
    <t>11.06.2022 19:50:56</t>
  </si>
  <si>
    <t>11.06.2022 19:55:44</t>
  </si>
  <si>
    <t>GEDİK KATRANDERE TR-2 35-31-L00133_47845313_56391892_56391892</t>
  </si>
  <si>
    <t>11.06.2022 14:57:54</t>
  </si>
  <si>
    <t>11.06.2022 20:56:14</t>
  </si>
  <si>
    <t>11.06.2022 01:38:34</t>
  </si>
  <si>
    <t>11.06.2022 02:58:18</t>
  </si>
  <si>
    <t>MENEMEN TR-16 35-28-L00016_A_56378865_56378865</t>
  </si>
  <si>
    <t>11.06.2022 12:17:52</t>
  </si>
  <si>
    <t>11.06.2022 13:20:52</t>
  </si>
  <si>
    <t>ÇUKURKÖY KÖK 35-29-L00034_ÇUKURKÖY ENH L06_2329347</t>
  </si>
  <si>
    <t>11.06.2022 09:14:49</t>
  </si>
  <si>
    <t>11.06.2022 16:54:54</t>
  </si>
  <si>
    <t>KURUCUOVA TR-4 35-15-L00255_DIREK TIPI TRAFO HUCRESI H01_2045569</t>
  </si>
  <si>
    <t>11.06.2022 18:14:04</t>
  </si>
  <si>
    <t>12.06.2022 00:53:17</t>
  </si>
  <si>
    <t>TİRE TR-12 35-29-L00012_95001344568_95001344568</t>
  </si>
  <si>
    <t>11.06.2022 19:13:20</t>
  </si>
  <si>
    <t>11.06.2022 23:09:29</t>
  </si>
  <si>
    <t>M-1207 35-02-M01207_M-1116 M02_2099757</t>
  </si>
  <si>
    <t>11.06.2022 06:42:50</t>
  </si>
  <si>
    <t>11.06.2022 08:28:00</t>
  </si>
  <si>
    <t>POYRACIK TR-6 35-24-L00223_955216180_955216180</t>
  </si>
  <si>
    <t>11.06.2022 21:49:19</t>
  </si>
  <si>
    <t>11.06.2022 22:56:03</t>
  </si>
  <si>
    <t>BEYDERE KÖK 45-71-M00128_SELİMŞAHLAR M02_50217224</t>
  </si>
  <si>
    <t>11.06.2022 00:31:24</t>
  </si>
  <si>
    <t>11.06.2022 01:16:11</t>
  </si>
  <si>
    <t>11.06.2022 09:22:32</t>
  </si>
  <si>
    <t>11.06.2022 11:19:15</t>
  </si>
  <si>
    <t>11.06.2022 15:30:45</t>
  </si>
  <si>
    <t>11.06.2022 18:45:52</t>
  </si>
  <si>
    <t>K-4537 35-07-K04537_B k4537b3_5853784</t>
  </si>
  <si>
    <t>11.06.2022 12:14:46</t>
  </si>
  <si>
    <t>11.06.2022 12:56:11</t>
  </si>
  <si>
    <t>K-3501 35-01-K03501_910780015_910780015</t>
  </si>
  <si>
    <t>11.06.2022 11:40:54</t>
  </si>
  <si>
    <t>11.06.2022 13:47:35</t>
  </si>
  <si>
    <t>11.06.2022 20:42:29</t>
  </si>
  <si>
    <t>11.06.2022 21:00:05</t>
  </si>
  <si>
    <t>VEHBİ ÖZACAR GRB 35-20-M00029_DIREK TIPI TRAFO HUCRESI H01_2049515</t>
  </si>
  <si>
    <t>11.06.2022 18:35:11</t>
  </si>
  <si>
    <t>11.06.2022 21:18:46</t>
  </si>
  <si>
    <t>11.06.2022 08:32:00</t>
  </si>
  <si>
    <t>11.06.2022 09:12:00</t>
  </si>
  <si>
    <t>YENİ FOÇA TR-26 35-23-M00026_DAĞITIM TRAFO YENİFOÇA TR-26 M04_2094607</t>
  </si>
  <si>
    <t>11.06.2022 16:23:41</t>
  </si>
  <si>
    <t>11.06.2022 19:36:52</t>
  </si>
  <si>
    <t>11.06.2022 02:15:34</t>
  </si>
  <si>
    <t>11.06.2022 04:20:04</t>
  </si>
  <si>
    <t>TR-99 35-15-L00099_950380829_950380829</t>
  </si>
  <si>
    <t>11.06.2022 15:54:16</t>
  </si>
  <si>
    <t>11.06.2022 18:10:53</t>
  </si>
  <si>
    <t>TR-68 ÇAYIRÇEŞME 35-19-L00068_8797612_56376341_56376341</t>
  </si>
  <si>
    <t>11.06.2022 13:35:08</t>
  </si>
  <si>
    <t>11.06.2022 21:54:57</t>
  </si>
  <si>
    <t>KUŞÇULAR DM 35-19-M00461_ALAÇATI-1 ÇIKIŞ M02_46998891</t>
  </si>
  <si>
    <t>11.06.2022 05:12:51</t>
  </si>
  <si>
    <t>11.06.2022 05:50:27</t>
  </si>
  <si>
    <t>KUMKUYUCAK KÖK 45-80-M00093_KUMKUYUCAK TR-1/TR-2/TR-3/TR-4 TARIMSAL SULAMA M02_72193244</t>
  </si>
  <si>
    <t>11.06.2022 17:53:39</t>
  </si>
  <si>
    <t>11.06.2022 19:25:44</t>
  </si>
  <si>
    <t>M-1175 35-04-M01175_E_56381675_56381675</t>
  </si>
  <si>
    <t>11.06.2022 14:35:05</t>
  </si>
  <si>
    <t>11.06.2022 16:19:04</t>
  </si>
  <si>
    <t>11.06.2022 17:03:28</t>
  </si>
  <si>
    <t>11.06.2022 18:00:27</t>
  </si>
  <si>
    <t>11.06.2022 07:31:14</t>
  </si>
  <si>
    <t>11.06.2022 11:44:57</t>
  </si>
  <si>
    <t>_97773161_97773161</t>
  </si>
  <si>
    <t>11.06.2022 12:50:27</t>
  </si>
  <si>
    <t>11.06.2022 17:33:47</t>
  </si>
  <si>
    <t>11.06.2022 04:09:12</t>
  </si>
  <si>
    <t>11.06.2022 04:57:59</t>
  </si>
  <si>
    <t>YENİFOÇA TR-18 35-23-M00018_42096335_56365755_56365755</t>
  </si>
  <si>
    <t>11.06.2022 15:23:08</t>
  </si>
  <si>
    <t>11.06.2022 17:44:52</t>
  </si>
  <si>
    <t>K-3100 35-02-K03100_99839225_99839225</t>
  </si>
  <si>
    <t>11.06.2022 14:14:27</t>
  </si>
  <si>
    <t>11.06.2022 17:28:59</t>
  </si>
  <si>
    <t>K-2550 35-01-K02550_911938764_911938764</t>
  </si>
  <si>
    <t>11.06.2022 07:35:56</t>
  </si>
  <si>
    <t>11.06.2022 09:18:52</t>
  </si>
  <si>
    <t>K-376 35-01-K00376_35-01-K00376_2348526</t>
  </si>
  <si>
    <t>11.06.2022 20:08:09</t>
  </si>
  <si>
    <t>ÜNİVERSİTE TM 35-02-A00008_KARASULUK M17_2310708</t>
  </si>
  <si>
    <t>11.06.2022 17:09:00</t>
  </si>
  <si>
    <t>11.06.2022 18:08:54</t>
  </si>
  <si>
    <t>DEREKÖY TR-1 35-16-M00079_47464858_56399726_56399726</t>
  </si>
  <si>
    <t>11.06.2022 10:49:16</t>
  </si>
  <si>
    <t>11.06.2022 15:03:37</t>
  </si>
  <si>
    <t>M-668 GÖKDERE TR-1 35-02-M00668_DIREK TIPI TRAFO HUCRESI H01_2062137</t>
  </si>
  <si>
    <t>11.06.2022 16:20:09</t>
  </si>
  <si>
    <t>11.06.2022 18:39:07</t>
  </si>
  <si>
    <t>11.06.2022 22:17:40</t>
  </si>
  <si>
    <t>12.06.2022 01:54:16</t>
  </si>
  <si>
    <t>GÖKÇEALAN VERİCİLER KÖK 35-13-L00500_GÖKÇEALAN KÖY L02_76583383</t>
  </si>
  <si>
    <t>11.06.2022 15:50:32</t>
  </si>
  <si>
    <t>11.06.2022 17:33:09</t>
  </si>
  <si>
    <t>11.06.2022 13:46:59</t>
  </si>
  <si>
    <t>11.06.2022 15:02:48</t>
  </si>
  <si>
    <t>11.06.2022 23:27:03</t>
  </si>
  <si>
    <t>11.06.2022 23:33:05</t>
  </si>
  <si>
    <t>11.06.2022 15:05:46</t>
  </si>
  <si>
    <t>11.06.2022 16:24:35</t>
  </si>
  <si>
    <t>ÇİFTLİK İM 35-18-A00003_TURSİTE L14_2307810</t>
  </si>
  <si>
    <t>11.06.2022 01:02:56</t>
  </si>
  <si>
    <t>11.06.2022 03:49:19</t>
  </si>
  <si>
    <t>K-1913 35-10-K01913_98162537_98162537</t>
  </si>
  <si>
    <t>11.06.2022 19:17:09</t>
  </si>
  <si>
    <t>11.06.2022 20:22:18</t>
  </si>
  <si>
    <t>ALÇUK TM 35-17-A00001_MENEMEN-2 M28_2307838</t>
  </si>
  <si>
    <t>11.06.2022 14:44:40</t>
  </si>
  <si>
    <t>11.06.2022 14:48:23</t>
  </si>
  <si>
    <t>11.06.2022 13:59:33</t>
  </si>
  <si>
    <t>HALİLBEYLİ TR-1 KÖK 35-27-M01057_HatBaşıAyırıcı_79215983 M05_79215983</t>
  </si>
  <si>
    <t>11.06.2022 13:19:16</t>
  </si>
  <si>
    <t>11.06.2022 15:00:14</t>
  </si>
  <si>
    <t>SANCAKLI BOZKÖY KÖK 45-71-M00087_İĞDECİK M01_61320839</t>
  </si>
  <si>
    <t>11.06.2022 15:45:08</t>
  </si>
  <si>
    <t>11.06.2022 19:17:50</t>
  </si>
  <si>
    <t>ÖDEMİŞ İM 35-15-A00001_ESKİ OVAKENT L15_2062382</t>
  </si>
  <si>
    <t>11.06.2022 22:05:03</t>
  </si>
  <si>
    <t>11.06.2022 22:05:41</t>
  </si>
  <si>
    <t>11.06.2022 21:26:35</t>
  </si>
  <si>
    <t>11.06.2022 22:02:35</t>
  </si>
  <si>
    <t>K-4432 35-01-K04432_911375630_911375630</t>
  </si>
  <si>
    <t>11.06.2022 16:19:10</t>
  </si>
  <si>
    <t>11.06.2022 20:34:35</t>
  </si>
  <si>
    <t>GÖKEYÜP TR-1 KÖK 45-78-M00798_HatBaşıAyırıcı_53140076 M04_53140076</t>
  </si>
  <si>
    <t>11.06.2022 10:26:44</t>
  </si>
  <si>
    <t>11.06.2022 13:50:54</t>
  </si>
  <si>
    <t>YELKİ TR-5 (M-2339) 35-10-M02339_913494277_913494277</t>
  </si>
  <si>
    <t>11.06.2022 10:56:46</t>
  </si>
  <si>
    <t>11.06.2022 12:43:23</t>
  </si>
  <si>
    <t>11.06.2022 00:47:37</t>
  </si>
  <si>
    <t>11.06.2022 00:56:47</t>
  </si>
  <si>
    <t>11.06.2022 07:08:11</t>
  </si>
  <si>
    <t>11.06.2022 09:32:14</t>
  </si>
  <si>
    <t>11.06.2022 02:36:44</t>
  </si>
  <si>
    <t>11.06.2022 09:16:57</t>
  </si>
  <si>
    <t>BALABANLI TR-1 35-15-L00965_B_56368955_56368955</t>
  </si>
  <si>
    <t>11.06.2022 15:55:28</t>
  </si>
  <si>
    <t>11.06.2022 19:28:21</t>
  </si>
  <si>
    <t>TR-71 ÖZYURT 35-19-L00071_6332449_56355071_56355071</t>
  </si>
  <si>
    <t>11.06.2022 05:37:44</t>
  </si>
  <si>
    <t>11.06.2022 11:44:53</t>
  </si>
  <si>
    <t>SEYREK TR-7 KÖK 35-28-M00379_HatBaşıAyırıcı_53132273 M05_53132273</t>
  </si>
  <si>
    <t>11.06.2022 07:39:27</t>
  </si>
  <si>
    <t>11.06.2022 08:55:54</t>
  </si>
  <si>
    <t>11.06.2022 17:11:36</t>
  </si>
  <si>
    <t>11.06.2022 18:29:30</t>
  </si>
  <si>
    <t>K-123 35-01-K00123_910329466_910329466</t>
  </si>
  <si>
    <t>11.06.2022 12:39:20</t>
  </si>
  <si>
    <t>11.06.2022 14:48:29</t>
  </si>
  <si>
    <t>11.06.2022 18:51:13</t>
  </si>
  <si>
    <t>11.06.2022 19:34:34</t>
  </si>
  <si>
    <t>MENEMEN TR-14 35-28-L00014_953386869_953386869</t>
  </si>
  <si>
    <t>11.06.2022 19:12:48</t>
  </si>
  <si>
    <t>11.06.2022 21:25:01</t>
  </si>
  <si>
    <t>BAYINDIR İM 35-20-A00001_CANLI L09_2313515</t>
  </si>
  <si>
    <t>11.06.2022 14:27:59</t>
  </si>
  <si>
    <t>11.06.2022 14:47:33</t>
  </si>
  <si>
    <t>KAPANCI KÖK 45-78-L00229_HatBaşıAyırıcı_53139774 L03_53139774</t>
  </si>
  <si>
    <t>11.06.2022 22:45:32</t>
  </si>
  <si>
    <t>12.06.2022 04:22:13</t>
  </si>
  <si>
    <t>ZEYTİNALAN İM 35-19-A00002_ZEYTİNALAN TR-101 L10_2051678</t>
  </si>
  <si>
    <t>11.06.2022 16:03:51</t>
  </si>
  <si>
    <t>11.06.2022 17:07:13</t>
  </si>
  <si>
    <t>HELVACI DM-2 35-17-M00359_ŞEHİT KEMAL M05_66476670</t>
  </si>
  <si>
    <t>11.06.2022 13:37:44</t>
  </si>
  <si>
    <t>11.06.2022 17:13:30</t>
  </si>
  <si>
    <t>K-364 35-04-K00364_913758664_913758664</t>
  </si>
  <si>
    <t>11.06.2022 08:48:15</t>
  </si>
  <si>
    <t>11.06.2022 09:52:54</t>
  </si>
  <si>
    <t>M-2689 35-09-M02689_EBSO TM M01_62731422</t>
  </si>
  <si>
    <t>11.06.2022 19:15:51</t>
  </si>
  <si>
    <t>11.06.2022 20:07:03</t>
  </si>
  <si>
    <t>K-4159 35-02-K04159_99513498_99513498</t>
  </si>
  <si>
    <t>11.06.2022 10:33:57</t>
  </si>
  <si>
    <t>11.06.2022 12:01:50</t>
  </si>
  <si>
    <t>K-802 35-01-K00802_K-3881 K01_2052327</t>
  </si>
  <si>
    <t>12.06.2022 10:11:28</t>
  </si>
  <si>
    <t>12.06.2022 15:31:30</t>
  </si>
  <si>
    <t>ÇAPAKLI KÖK 45-78-M01161_HatBaşıAyırıcı_53139967 M04_53139967</t>
  </si>
  <si>
    <t>12.06.2022 10:15:03</t>
  </si>
  <si>
    <t>12.06.2022 12:13:02</t>
  </si>
  <si>
    <t>K-3555 35-01-K03555_911149465_911149465</t>
  </si>
  <si>
    <t>12.06.2022 17:48:34</t>
  </si>
  <si>
    <t>12.06.2022 20:03:52</t>
  </si>
  <si>
    <t>KAVAKLIDERE TR-14 45-73-M00317_45-73-M00317_2368900</t>
  </si>
  <si>
    <t>12.06.2022 22:33:18</t>
  </si>
  <si>
    <t>13.06.2022 04:02:11</t>
  </si>
  <si>
    <t>KFC KÖK 35-28-M00534_HatBaşıAyırıcı_53133625 M01_53133625</t>
  </si>
  <si>
    <t>12.06.2022 07:09:25</t>
  </si>
  <si>
    <t>12.06.2022 10:24:44</t>
  </si>
  <si>
    <t>ŞEMİKLER TM 35-04-A00003_DEMİRKÖPRÜ M16_2055339</t>
  </si>
  <si>
    <t>12.06.2022 18:36:11</t>
  </si>
  <si>
    <t>12.06.2022 20:09:00</t>
  </si>
  <si>
    <t>L-372 35-18-L00372_950466777_950466777</t>
  </si>
  <si>
    <t>12.06.2022 10:12:43</t>
  </si>
  <si>
    <t>12.06.2022 12:04:06</t>
  </si>
  <si>
    <t>PAŞAKÖY KÖK 45-80-M00052_TAŞDİBİ ÇIKIŞI M010_72063859</t>
  </si>
  <si>
    <t>12.06.2022 15:28:21</t>
  </si>
  <si>
    <t>12.06.2022 16:15:23</t>
  </si>
  <si>
    <t>12.06.2022 07:49:02</t>
  </si>
  <si>
    <t>12.06.2022 08:35:22</t>
  </si>
  <si>
    <t>TR-13 BEYKÖY 35-32-L00013_946416395_946416395</t>
  </si>
  <si>
    <t>12.06.2022 00:37:28</t>
  </si>
  <si>
    <t>12.06.2022 04:04:48</t>
  </si>
  <si>
    <t>TR-14 35-15-M00014_48910048_60983083_60983083</t>
  </si>
  <si>
    <t>12.06.2022 21:40:30</t>
  </si>
  <si>
    <t>12.06.2022 22:45:43</t>
  </si>
  <si>
    <t>M-2009 35-01-M02009_TRAFO M03_45331715</t>
  </si>
  <si>
    <t>12.06.2022 14:20:41</t>
  </si>
  <si>
    <t>12.06.2022 16:42:16</t>
  </si>
  <si>
    <t>12.06.2022 11:43:53</t>
  </si>
  <si>
    <t>12.06.2022 12:59:01</t>
  </si>
  <si>
    <t>DM-23 45-71-M00500_953246611_953246611</t>
  </si>
  <si>
    <t>12.06.2022 00:21:43</t>
  </si>
  <si>
    <t>12.06.2022 04:42:16</t>
  </si>
  <si>
    <t>SETÜSTÜ TR-1 45-83-M00133_SETÜSTÜ TR-2 M01_2331665</t>
  </si>
  <si>
    <t>12.06.2022 09:44:09</t>
  </si>
  <si>
    <t>12.06.2022 17:11:49</t>
  </si>
  <si>
    <t>DOĞANCI AYVAZLAR TR-5 35-31-L00327_DIREK TIPI TRAFO HUCRESI H01_2050072</t>
  </si>
  <si>
    <t>12.06.2022 16:42:48</t>
  </si>
  <si>
    <t>12.06.2022 19:31:00</t>
  </si>
  <si>
    <t>12.06.2022 09:58:58</t>
  </si>
  <si>
    <t>12.06.2022 09:59:48</t>
  </si>
  <si>
    <t>TR-49 45-78-L00049_TR-47 L06_65906223</t>
  </si>
  <si>
    <t>12.06.2022 15:42:47</t>
  </si>
  <si>
    <t>12.06.2022 16:11:42</t>
  </si>
  <si>
    <t>EMİRALEM TR-2 35-28-M00228_C_56357450_56357450</t>
  </si>
  <si>
    <t>12.06.2022 12:50:10</t>
  </si>
  <si>
    <t>12.06.2022 13:54:54</t>
  </si>
  <si>
    <t>ÇAYLI TR-9 35-15-L00202_950390452_950390452</t>
  </si>
  <si>
    <t>12.06.2022 08:14:41</t>
  </si>
  <si>
    <t>12.06.2022 10:18:42</t>
  </si>
  <si>
    <t>DM-16/24 45-71-M02400_953200254_953200254</t>
  </si>
  <si>
    <t>12.06.2022 11:03:25</t>
  </si>
  <si>
    <t>12.06.2022 12:00:47</t>
  </si>
  <si>
    <t>KAVAKLIDERE TR-19 45-73-M01013_A_56400371_56400371</t>
  </si>
  <si>
    <t>12.06.2022 13:41:57</t>
  </si>
  <si>
    <t>12.06.2022 14:19:34</t>
  </si>
  <si>
    <t>ÇUKURALAN TR-1 35-30-L00138_DIREK TIPI TRAFO HUCRESI H01_2042286</t>
  </si>
  <si>
    <t>12.06.2022 09:01:18</t>
  </si>
  <si>
    <t>12.06.2022 17:08:27</t>
  </si>
  <si>
    <t>AŞAĞIÇOBANİSA KÖK 45-71-M00096_AŞAĞIÇOBANİSA TR-3 M06_2076283</t>
  </si>
  <si>
    <t>12.06.2022 17:13:28</t>
  </si>
  <si>
    <t>12.06.2022 19:08:50</t>
  </si>
  <si>
    <t>K-2425 35-04-K02425_99399145_99399145</t>
  </si>
  <si>
    <t>12.06.2022 02:23:14</t>
  </si>
  <si>
    <t>12.06.2022 04:01:05</t>
  </si>
  <si>
    <t>12.06.2022 01:41:27</t>
  </si>
  <si>
    <t>12.06.2022 03:11:21</t>
  </si>
  <si>
    <t>L-310 35-18-L00310_950462572_950462572</t>
  </si>
  <si>
    <t>12.06.2022 17:07:08</t>
  </si>
  <si>
    <t>13.06.2022 02:21:10</t>
  </si>
  <si>
    <t>BALLICA İM 45-72-A00005_HAMİDİYE L07_2095865</t>
  </si>
  <si>
    <t>12.06.2022 07:03:28</t>
  </si>
  <si>
    <t>12.06.2022 08:33:15</t>
  </si>
  <si>
    <t>12.06.2022 14:07:48</t>
  </si>
  <si>
    <t>12.06.2022 18:40:36</t>
  </si>
  <si>
    <t>12.06.2022 23:58:01</t>
  </si>
  <si>
    <t>12.06.2022 23:59:19</t>
  </si>
  <si>
    <t>ÇUKURALTI M-15 35-25-M00061_DIREK TIPI TRAFO HUCRESI H01_2126180</t>
  </si>
  <si>
    <t>12.06.2022 07:44:50</t>
  </si>
  <si>
    <t>12.06.2022 09:10:01</t>
  </si>
  <si>
    <t>AKHİSAR TM 45-72-A00006_TR-B M02_2313120</t>
  </si>
  <si>
    <t>12.06.2022 18:14:21</t>
  </si>
  <si>
    <t>12.06.2022 19:29:53</t>
  </si>
  <si>
    <t>12.06.2022 15:32:27</t>
  </si>
  <si>
    <t>12.06.2022 15:37:42</t>
  </si>
  <si>
    <t>TR-99 35-15-L00099_950381097_950381097</t>
  </si>
  <si>
    <t>12.06.2022 08:40:39</t>
  </si>
  <si>
    <t>12.06.2022 13:13:37</t>
  </si>
  <si>
    <t>K-1641 35-03-K01641_912626280_912626280</t>
  </si>
  <si>
    <t>12.06.2022 10:40:43</t>
  </si>
  <si>
    <t>12.06.2022 11:30:53</t>
  </si>
  <si>
    <t>BİRGİ TR-23 35-15-L00794_D_56373113_56373113</t>
  </si>
  <si>
    <t>12.06.2022 10:13:39</t>
  </si>
  <si>
    <t>12.06.2022 17:28:38</t>
  </si>
  <si>
    <t>ESKİOBA KÖK 35-29-L00037_HatBaşıAyırıcı_74079081 L07_74079081</t>
  </si>
  <si>
    <t>12.06.2022 09:54:13</t>
  </si>
  <si>
    <t>12.06.2022 12:18:40</t>
  </si>
  <si>
    <t>ERGENEKON TR-10 45-83-M00625_ERGENEKON TR-11 M04_61287300</t>
  </si>
  <si>
    <t>12.06.2022 18:34:40</t>
  </si>
  <si>
    <t>12.06.2022 18:47:00</t>
  </si>
  <si>
    <t>K-814 35-02-K00814_913225773_913225773</t>
  </si>
  <si>
    <t>12.06.2022 09:14:15</t>
  </si>
  <si>
    <t>12.06.2022 14:53:30</t>
  </si>
  <si>
    <t>12.06.2022 10:47:16</t>
  </si>
  <si>
    <t>12.06.2022 19:15:36</t>
  </si>
  <si>
    <t>AFŞAR TR-4 45-79-M00335_B_56384439_56384439</t>
  </si>
  <si>
    <t>12.06.2022 08:37:44</t>
  </si>
  <si>
    <t>12.06.2022 09:51:02</t>
  </si>
  <si>
    <t>M-317 35-02-M00317_M-421 M03_2097647</t>
  </si>
  <si>
    <t>12.06.2022 09:03:00</t>
  </si>
  <si>
    <t>12.06.2022 09:08:39</t>
  </si>
  <si>
    <t>HORZUMKESERLER PEYNİR ÇUKURU TR-2 45-73-M01160__72373969_72373969</t>
  </si>
  <si>
    <t>12.06.2022 15:45:32</t>
  </si>
  <si>
    <t>12.06.2022 20:32:37</t>
  </si>
  <si>
    <t>AKKEÇİLİ TR-3 45-73-M00432_945667861_945667861</t>
  </si>
  <si>
    <t>12.06.2022 08:46:10</t>
  </si>
  <si>
    <t>12.06.2022 12:47:12</t>
  </si>
  <si>
    <t>ÇÖKELEK TR-2 45-78-L00650_DIREK TIPI TRAFO HUCRESI H01_2125372</t>
  </si>
  <si>
    <t>12.06.2022 09:11:24</t>
  </si>
  <si>
    <t>12.06.2022 09:58:18</t>
  </si>
  <si>
    <t>ÇAPAK KÖK 35-26-M00435_DAĞKIZILCA-2 ÇIKIŞ M05_66033272</t>
  </si>
  <si>
    <t>12.06.2022 19:05:27</t>
  </si>
  <si>
    <t>12.06.2022 20:00:10</t>
  </si>
  <si>
    <t>12.06.2022 11:09:33</t>
  </si>
  <si>
    <t>12.06.2022 15:01:15</t>
  </si>
  <si>
    <t>HACIRAHMANLI TR-1 KÖK 45-80-M00070_İSHAKÇELEBİ M04_72197629</t>
  </si>
  <si>
    <t>12.06.2022 20:45:07</t>
  </si>
  <si>
    <t>12.06.2022 21:03:18</t>
  </si>
  <si>
    <t>TR-24 45-77-L00024_945505073_945505073</t>
  </si>
  <si>
    <t>12.06.2022 14:33:08</t>
  </si>
  <si>
    <t>12.06.2022 17:02:30</t>
  </si>
  <si>
    <t>YAHŞELLİ DM-5 35-28-M00882_DM-4 M08_66820030</t>
  </si>
  <si>
    <t>12.06.2022 06:27:25</t>
  </si>
  <si>
    <t>12.06.2022 08:09:09</t>
  </si>
  <si>
    <t>KARABURUN TR-11 35-21-L00010_KARABURUN MERKEZ DM L02_72175073</t>
  </si>
  <si>
    <t>12.06.2022 21:05:44</t>
  </si>
  <si>
    <t>12.06.2022 21:37:09</t>
  </si>
  <si>
    <t>TR-78 HULUSİ İZLEYEN GRB. 35-15-M00078_B_56371781_56371781</t>
  </si>
  <si>
    <t>12.06.2022 17:11:01</t>
  </si>
  <si>
    <t>12.06.2022 18:50:09</t>
  </si>
  <si>
    <t>K-829 35-01-K00829_K-607 K02_2081308</t>
  </si>
  <si>
    <t>12.06.2022 09:02:18</t>
  </si>
  <si>
    <t>12.06.2022 18:56:45</t>
  </si>
  <si>
    <t>SANCAKLI BOZKÖY TR-8 45-71-M00501_43130615_56401304_56401304</t>
  </si>
  <si>
    <t>12.06.2022 16:01:02</t>
  </si>
  <si>
    <t>12.06.2022 19:39:56</t>
  </si>
  <si>
    <t>YENİFOÇA TR-18 35-23-M00018_42096340_56365410_56365410</t>
  </si>
  <si>
    <t>12.06.2022 08:55:35</t>
  </si>
  <si>
    <t>12.06.2022 09:38:11</t>
  </si>
  <si>
    <t>12.06.2022 16:29:53</t>
  </si>
  <si>
    <t>12.06.2022 16:35:07</t>
  </si>
  <si>
    <t>K-2974 35-02-K02974_E_56375143_56375143</t>
  </si>
  <si>
    <t>12.06.2022 09:27:55</t>
  </si>
  <si>
    <t>12.06.2022 13:43:00</t>
  </si>
  <si>
    <t>AYVATLAR TR-1 45-77-L00128_A_56386455_56386455</t>
  </si>
  <si>
    <t>12.06.2022 19:26:13</t>
  </si>
  <si>
    <t>12.06.2022 21:13:11</t>
  </si>
  <si>
    <t>BÖLCEK DEREBAHÇE TR 35-16-M00272_35-16-M00272_2376889</t>
  </si>
  <si>
    <t>12.06.2022 08:27:14</t>
  </si>
  <si>
    <t>12.06.2022 09:14:16</t>
  </si>
  <si>
    <t>TR-4 45-78-L00004_DAĞITIM TRAFOSU L04_2105230</t>
  </si>
  <si>
    <t>12.06.2022 13:05:13</t>
  </si>
  <si>
    <t>12.06.2022 18:09:42</t>
  </si>
  <si>
    <t>12.06.2022 11:04:44</t>
  </si>
  <si>
    <t>12.06.2022 11:05:10</t>
  </si>
  <si>
    <t>TR-20 45-77-L00020_DIREK TIPI TRAFO HUCRESI H01_2051392</t>
  </si>
  <si>
    <t>12.06.2022 06:55:00</t>
  </si>
  <si>
    <t>12.06.2022 11:55:00</t>
  </si>
  <si>
    <t>KEMALPAŞA TM 35-27-A00002_KEMALPAŞA-2 M09_2306687</t>
  </si>
  <si>
    <t>12.06.2022 14:26:27</t>
  </si>
  <si>
    <t>12.06.2022 14:33:38</t>
  </si>
  <si>
    <t>YILMAZ BİLGİN SULAMA GRUBU 35-29-L00704_A_56388019_56388019</t>
  </si>
  <si>
    <t>12.06.2022 22:09:53</t>
  </si>
  <si>
    <t>13.06.2022 01:02:32</t>
  </si>
  <si>
    <t>PAMUKYAZI-2 35-26-L00381_35-26-L00381_2360465</t>
  </si>
  <si>
    <t>12.06.2022 11:54:58</t>
  </si>
  <si>
    <t>12.06.2022 13:20:23</t>
  </si>
  <si>
    <t>ALİBEYLİ DM 45-80-M00064_ALİBEYLİ TARIMSAL SULAMA M02_72190826</t>
  </si>
  <si>
    <t>12.06.2022 07:19:40</t>
  </si>
  <si>
    <t>12.06.2022 08:55:29</t>
  </si>
  <si>
    <t>K-4253 35-07-K04253_99043442_99043442</t>
  </si>
  <si>
    <t>12.06.2022 12:00:52</t>
  </si>
  <si>
    <t>12.06.2022 20:22:39</t>
  </si>
  <si>
    <t>BULGURCA TR-1 35-22-M00252_35-22-M00252_2358295</t>
  </si>
  <si>
    <t>12.06.2022 10:33:05</t>
  </si>
  <si>
    <t>12.06.2022 13:18:35</t>
  </si>
  <si>
    <t>12.06.2022 04:35:24</t>
  </si>
  <si>
    <t>12.06.2022 05:05:25</t>
  </si>
  <si>
    <t>12.06.2022 21:41:20</t>
  </si>
  <si>
    <t>12.06.2022 22:32:41</t>
  </si>
  <si>
    <t>ULUCAK DM-1/8 35-27-M00339_DAĞITIM TRAFO ULUCAK DM-1/8 M03_72163830</t>
  </si>
  <si>
    <t>12.06.2022 10:25:08</t>
  </si>
  <si>
    <t>12.06.2022 18:01:41</t>
  </si>
  <si>
    <t>L-239 BAYKAL 35-18-L00239_950463997_950463997</t>
  </si>
  <si>
    <t>12.06.2022 23:10:14</t>
  </si>
  <si>
    <t>13.06.2022 02:06:34</t>
  </si>
  <si>
    <t>12.06.2022 18:06:18</t>
  </si>
  <si>
    <t>12.06.2022 18:21:57</t>
  </si>
  <si>
    <t>ALİ UYSAL-ERBİL ÇAKIR-MUHARREM AKSOY  TR 45-71-M01071_45-71-M01071_2367210</t>
  </si>
  <si>
    <t>12.06.2022 08:07:20</t>
  </si>
  <si>
    <t>12.06.2022 08:46:44</t>
  </si>
  <si>
    <t>TÜRKMEN TR-407 TARIMSAL SULAMA 45-73-M00755_45-73-M00755_2354750</t>
  </si>
  <si>
    <t>12.06.2022 09:44:30</t>
  </si>
  <si>
    <t>12.06.2022 17:00:20</t>
  </si>
  <si>
    <t>12.06.2022 13:50:51</t>
  </si>
  <si>
    <t>12.06.2022 20:22:44</t>
  </si>
  <si>
    <t>TR-124 35-15-L00124_ L03_2333440</t>
  </si>
  <si>
    <t>12.06.2022 17:56:11</t>
  </si>
  <si>
    <t>12.06.2022 21:04:40</t>
  </si>
  <si>
    <t>M-2737 35-02-M02737_99109090_99109090</t>
  </si>
  <si>
    <t>12.06.2022 13:46:51</t>
  </si>
  <si>
    <t>12.06.2022 17:30:06</t>
  </si>
  <si>
    <t>TR-2 35-15-M00002_TR-1 M01_66732247</t>
  </si>
  <si>
    <t>12.06.2022 17:16:18</t>
  </si>
  <si>
    <t>12.06.2022 17:39:00</t>
  </si>
  <si>
    <t>K-1142 35-01-K01142_35-01-K01142_2347207</t>
  </si>
  <si>
    <t>12.06.2022 13:29:10</t>
  </si>
  <si>
    <t>12.06.2022 14:16:17</t>
  </si>
  <si>
    <t>12.06.2022 18:40:33</t>
  </si>
  <si>
    <t>12.06.2022 19:50:30</t>
  </si>
  <si>
    <t>PİYADELER TR-645 TARIMSAL SULAMA 45-73-M00958_45-73-M00958_2353818</t>
  </si>
  <si>
    <t>12.06.2022 07:35:04</t>
  </si>
  <si>
    <t>12.06.2022 10:42:11</t>
  </si>
  <si>
    <t>SAKARLI KÖK 45-76-M00046_HatBaşıAyırıcı_53136509 M04_53136509</t>
  </si>
  <si>
    <t>12.06.2022 20:48:44</t>
  </si>
  <si>
    <t>12.06.2022 23:07:56</t>
  </si>
  <si>
    <t>12.06.2022 09:10:15</t>
  </si>
  <si>
    <t>12.06.2022 15:00:13</t>
  </si>
  <si>
    <t>MURADİYE TR-5 (ESKİ MEZARLIK YANI) 45-71-M00204_COCA COLA M02_2321022</t>
  </si>
  <si>
    <t>12.06.2022 06:36:43</t>
  </si>
  <si>
    <t>12.06.2022 07:47:07</t>
  </si>
  <si>
    <t>12.06.2022 14:27:11</t>
  </si>
  <si>
    <t>12.06.2022 19:29:33</t>
  </si>
  <si>
    <t>K-765 35-01-K00765_912881544_912881544</t>
  </si>
  <si>
    <t>12.06.2022 09:48:47</t>
  </si>
  <si>
    <t>12.06.2022 16:28:54</t>
  </si>
  <si>
    <t>M-1950 35-09-M01950_913399369_913399369</t>
  </si>
  <si>
    <t>12.06.2022 12:34:02</t>
  </si>
  <si>
    <t>12.06.2022 15:01:17</t>
  </si>
  <si>
    <t>K-2979 35-02-K02979_99641744_99641744</t>
  </si>
  <si>
    <t>12.06.2022 11:28:01</t>
  </si>
  <si>
    <t>12.06.2022 18:52:47</t>
  </si>
  <si>
    <t>YUKARIAKTEPE TR-4 35-32-L00141_946414517_946414517</t>
  </si>
  <si>
    <t>12.06.2022 11:02:29</t>
  </si>
  <si>
    <t>12.06.2022 14:33:39</t>
  </si>
  <si>
    <t>M-1149 35-09-M01149_M-344 M03_47615662</t>
  </si>
  <si>
    <t>12.06.2022 16:28:06</t>
  </si>
  <si>
    <t>12.06.2022 16:28:36</t>
  </si>
  <si>
    <t>OLGUNLAR TR-3 35-31-L00215_DIREK TIPI TRAFO HUCRESI H01_2038176</t>
  </si>
  <si>
    <t>12.06.2022 08:27:36</t>
  </si>
  <si>
    <t>12.06.2022 10:48:24</t>
  </si>
  <si>
    <t>L-490 35-18-L00490_950442274_950442274</t>
  </si>
  <si>
    <t>12.06.2022 16:50:25</t>
  </si>
  <si>
    <t>12.06.2022 20:25:19</t>
  </si>
  <si>
    <t>12.06.2022 03:11:09</t>
  </si>
  <si>
    <t>12.06.2022 03:20:09</t>
  </si>
  <si>
    <t>TR-1806 35-28-M00350_953395321_953395321</t>
  </si>
  <si>
    <t>12.06.2022 17:13:40</t>
  </si>
  <si>
    <t>12.06.2022 19:58:19</t>
  </si>
  <si>
    <t>L-1 35-18-L00001_L-2 L02_72053499</t>
  </si>
  <si>
    <t>12.06.2022 04:32:19</t>
  </si>
  <si>
    <t>12.06.2022 07:05:00</t>
  </si>
  <si>
    <t>VELİLER TR-1 35-31-L00137_A_72255315_72255315</t>
  </si>
  <si>
    <t>12.06.2022 09:10:12</t>
  </si>
  <si>
    <t>12.06.2022 11:02:36</t>
  </si>
  <si>
    <t>GERELİ KÖYÜ KAVAKKUYU TR 4 35-15-M00221_DIREK TIPI TRAFO HUCRESI H01_2043190</t>
  </si>
  <si>
    <t>12.06.2022 15:35:16</t>
  </si>
  <si>
    <t>12.06.2022 17:18:45</t>
  </si>
  <si>
    <t>YENİFOÇA TR-22 35-23-M00022__76654990_76654990</t>
  </si>
  <si>
    <t>12.06.2022 14:01:21</t>
  </si>
  <si>
    <t>12.06.2022 19:07:45</t>
  </si>
  <si>
    <t>TR-1/83 KAPTANOĞLU DM 45-83-M00083_ERBİLLER M03_61292035</t>
  </si>
  <si>
    <t>12.06.2022 10:49:21</t>
  </si>
  <si>
    <t>12.06.2022 18:13:24</t>
  </si>
  <si>
    <t>12.06.2022 10:23:01</t>
  </si>
  <si>
    <t>12.06.2022 10:25:09</t>
  </si>
  <si>
    <t>M-448 35-03-M00448_35-03-M00448_2365707</t>
  </si>
  <si>
    <t>12.06.2022 13:32:00</t>
  </si>
  <si>
    <t>12.06.2022 17:23:34</t>
  </si>
  <si>
    <t>K-1162 35-01-K01162_911100031_911100031</t>
  </si>
  <si>
    <t>12.06.2022 16:47:53</t>
  </si>
  <si>
    <t>12.06.2022 18:12:36</t>
  </si>
  <si>
    <t>12.06.2022 16:24:58</t>
  </si>
  <si>
    <t>12.06.2022 16:25:22</t>
  </si>
  <si>
    <t>EMİRALEM TR-17 35-28-M00233_953380623_953380623</t>
  </si>
  <si>
    <t>12.06.2022 10:43:39</t>
  </si>
  <si>
    <t>12.06.2022 12:40:47</t>
  </si>
  <si>
    <t>TR-130 35-15-L00130_950358586_950358586</t>
  </si>
  <si>
    <t>12.06.2022 14:23:16</t>
  </si>
  <si>
    <t>12.06.2022 20:41:10</t>
  </si>
  <si>
    <t>KAVAKLIDERE TR-4 45-73-M00142_A_56388490_56388490</t>
  </si>
  <si>
    <t>12.06.2022 08:01:48</t>
  </si>
  <si>
    <t>12.06.2022 11:16:11</t>
  </si>
  <si>
    <t>SELENDİ TR-30 (HÜKÜMET KONAĞI) 45-81-M00030_H H01_66020625</t>
  </si>
  <si>
    <t>12.06.2022 23:16:33</t>
  </si>
  <si>
    <t>13.06.2022 08:45:29</t>
  </si>
  <si>
    <t>ULUCAK DM-2/10 35-27-M00337_ULUCAK DM-2/5A M01_72171225</t>
  </si>
  <si>
    <t>12.06.2022 10:26:34</t>
  </si>
  <si>
    <t>12.06.2022 18:07:06</t>
  </si>
  <si>
    <t>HELVACI DM-2 35-17-M00359_ŞEHİT KEMAL M05_66476614</t>
  </si>
  <si>
    <t>12.06.2022 16:08:02</t>
  </si>
  <si>
    <t>12.06.2022 16:14:17</t>
  </si>
  <si>
    <t>12.06.2022 23:07:22</t>
  </si>
  <si>
    <t>13.06.2022 01:11:00</t>
  </si>
  <si>
    <t>12.06.2022 23:57:58</t>
  </si>
  <si>
    <t>12.06.2022 23:59:06</t>
  </si>
  <si>
    <t>KEMALPAŞA TM 35-27-A00002_TR-B M15_2306679</t>
  </si>
  <si>
    <t>12.06.2022 14:10:19</t>
  </si>
  <si>
    <t>12.06.2022 14:26:20</t>
  </si>
  <si>
    <t>12.06.2022 09:52:47</t>
  </si>
  <si>
    <t>12.06.2022 09:58:44</t>
  </si>
  <si>
    <t>K-3584 35-01-K03584_C_56378189_56378189</t>
  </si>
  <si>
    <t>12.06.2022 16:58:10</t>
  </si>
  <si>
    <t>12.06.2022 17:14:58</t>
  </si>
  <si>
    <t>LÜTFİYE KÖK 45-80-M02970_KUMKUYUCAK    TST-1 M03_84270514</t>
  </si>
  <si>
    <t>12.06.2022 17:44:55</t>
  </si>
  <si>
    <t>12.06.2022 18:18:03</t>
  </si>
  <si>
    <t>KULA İM 45-77-A00001_TR-2 M09_2049425</t>
  </si>
  <si>
    <t>12.06.2022 01:25:18</t>
  </si>
  <si>
    <t>12.06.2022 03:11:36</t>
  </si>
  <si>
    <t>12.06.2022 03:15:43</t>
  </si>
  <si>
    <t>12.06.2022 03:53:55</t>
  </si>
  <si>
    <t>L-277 35-18-L00277_950464335_950464335</t>
  </si>
  <si>
    <t>12.06.2022 17:10:30</t>
  </si>
  <si>
    <t>12.06.2022 19:19:14</t>
  </si>
  <si>
    <t>YARBASAN KÖK 45-74-M00119_ELEK M04_72246698</t>
  </si>
  <si>
    <t>12.06.2022 09:35:58</t>
  </si>
  <si>
    <t>12.06.2022 10:01:22</t>
  </si>
  <si>
    <t>12.06.2022 22:29:50</t>
  </si>
  <si>
    <t>12.06.2022 23:56:57</t>
  </si>
  <si>
    <t>12.06.2022 14:05:46</t>
  </si>
  <si>
    <t>12.06.2022 16:41:38</t>
  </si>
  <si>
    <t>ÖDEMİŞ İM 35-15-A00001_HatBaşıAyırıcı_53132620 L15_53132620</t>
  </si>
  <si>
    <t>12.06.2022 09:03:48</t>
  </si>
  <si>
    <t>12.06.2022 11:29:44</t>
  </si>
  <si>
    <t>12.06.2022 18:15:16</t>
  </si>
  <si>
    <t>12.06.2022 20:08:51</t>
  </si>
  <si>
    <t>12.06.2022 00:09:34</t>
  </si>
  <si>
    <t>12.06.2022 02:47:54</t>
  </si>
  <si>
    <t>TR-2/83 45-83-L00083_48124873_56397379_56397379</t>
  </si>
  <si>
    <t>12.06.2022 15:37:50</t>
  </si>
  <si>
    <t>12.06.2022 20:21:16</t>
  </si>
  <si>
    <t>K-3866 35-01-K03866_K-3127 K02_2118864</t>
  </si>
  <si>
    <t>12.06.2022 09:08:11</t>
  </si>
  <si>
    <t>TR-84 45-78-L00084_TR-88 L02_2328611</t>
  </si>
  <si>
    <t>12.06.2022 15:13:58</t>
  </si>
  <si>
    <t>12.06.2022 15:44:59</t>
  </si>
  <si>
    <t>ERZA KAP KÖK 35-27-M00078_KIZILÜZÜM M06_72177835</t>
  </si>
  <si>
    <t>12.06.2022 10:43:29</t>
  </si>
  <si>
    <t>12.06.2022 18:31:22</t>
  </si>
  <si>
    <t>12.06.2022 15:58:48</t>
  </si>
  <si>
    <t>12.06.2022 18:13:12</t>
  </si>
  <si>
    <t>ÇAYBAŞI DM-1/10 35-26-L00214_956606151_956606151</t>
  </si>
  <si>
    <t>12.06.2022 15:22:44</t>
  </si>
  <si>
    <t>12.06.2022 15:56:03</t>
  </si>
  <si>
    <t>SART TR-3 45-78-M00175_45-78-M00175_2355226</t>
  </si>
  <si>
    <t>12.06.2022 01:20:11</t>
  </si>
  <si>
    <t>12.06.2022 03:07:50</t>
  </si>
  <si>
    <t>ULUCAK DM-2/5-A 35-27-M00338_DAĞITIM TRAFO ULUCAK DM-2/5-A M03_72175135</t>
  </si>
  <si>
    <t>12.06.2022 10:31:34</t>
  </si>
  <si>
    <t>12.06.2022 18:08:14</t>
  </si>
  <si>
    <t>ARKACILAR TR-3 35-31-L00100_47982721_56395301_56395301</t>
  </si>
  <si>
    <t>12.06.2022 08:06:16</t>
  </si>
  <si>
    <t>12.06.2022 09:09:40</t>
  </si>
  <si>
    <t>YAŞAR SÖKELİOĞLU -2 35-20-L00100_DIREK TIPI TRAFO HUCRESI H01_2038052</t>
  </si>
  <si>
    <t>12.06.2022 08:53:06</t>
  </si>
  <si>
    <t>12.06.2022 11:09:36</t>
  </si>
  <si>
    <t>LÜTFİYE TR-1 45-80-M00131_45-80-M00131_2357249</t>
  </si>
  <si>
    <t>12.06.2022 12:45:50</t>
  </si>
  <si>
    <t>12.06.2022 13:06:23</t>
  </si>
  <si>
    <t>HACIRAHMANLI TR-4 45-80-M00150_45-80-M00150_2376979</t>
  </si>
  <si>
    <t>12.06.2022 20:43:00</t>
  </si>
  <si>
    <t>12.06.2022 21:05:14</t>
  </si>
  <si>
    <t>GÖÇBEYLİ DM 35-16-M00139_HatBaşıAyırıcı_53140543 M07_53140543</t>
  </si>
  <si>
    <t>12.06.2022 17:27:26</t>
  </si>
  <si>
    <t>12.06.2022 23:33:30</t>
  </si>
  <si>
    <t>ASARLIK TR-2 35-28-M00184_B_56365631_56365631</t>
  </si>
  <si>
    <t>12.06.2022 10:09:01</t>
  </si>
  <si>
    <t>12.06.2022 14:25:28</t>
  </si>
  <si>
    <t>12.06.2022 07:04:47</t>
  </si>
  <si>
    <t>12.06.2022 07:17:55</t>
  </si>
  <si>
    <t>12.06.2022 09:21:05</t>
  </si>
  <si>
    <t>12.06.2022 16:12:16</t>
  </si>
  <si>
    <t>OKLUİSA KÖK 45-81-M00046_HatBaşıAyırıcı_53135385 M05_53135385</t>
  </si>
  <si>
    <t>12.06.2022 06:03:47</t>
  </si>
  <si>
    <t>12.06.2022 10:26:58</t>
  </si>
  <si>
    <t>12.06.2022 17:42:22</t>
  </si>
  <si>
    <t>12.06.2022 18:29:32</t>
  </si>
  <si>
    <t>12.06.2022 19:35:29</t>
  </si>
  <si>
    <t>12.06.2022 20:03:24</t>
  </si>
  <si>
    <t>DOĞANCI KÖYÜ TR-4 35-31-L00328_35-31-L00328_2364996</t>
  </si>
  <si>
    <t>12.06.2022 12:14:55</t>
  </si>
  <si>
    <t>12.06.2022 14:49:07</t>
  </si>
  <si>
    <t>K-914 35-01-K00914_911694163_911694163</t>
  </si>
  <si>
    <t>12.06.2022 10:53:46</t>
  </si>
  <si>
    <t>12.06.2022 17:12:09</t>
  </si>
  <si>
    <t>ZEYTİNLİOVA TR-16 45-72-L00409_B_56393615_56393615</t>
  </si>
  <si>
    <t>12.06.2022 07:29:38</t>
  </si>
  <si>
    <t>12.06.2022 11:07:39</t>
  </si>
  <si>
    <t>K-1625 35-07-K01625_97599752_97599752</t>
  </si>
  <si>
    <t>12.06.2022 16:39:18</t>
  </si>
  <si>
    <t>12.06.2022 22:37:48</t>
  </si>
  <si>
    <t>12.06.2022 08:39:50</t>
  </si>
  <si>
    <t>12.06.2022 10:09:44</t>
  </si>
  <si>
    <t>K-2668 35-09-K02668_35-09-K02668_2366237</t>
  </si>
  <si>
    <t>12.06.2022 13:09:29</t>
  </si>
  <si>
    <t>12.06.2022 13:27:03</t>
  </si>
  <si>
    <t>12.06.2022 09:43:14</t>
  </si>
  <si>
    <t>12.06.2022 15:39:47</t>
  </si>
  <si>
    <t>K-2700 35-03-K02700_35-03-K02700_41963662</t>
  </si>
  <si>
    <t>12.06.2022 00:22:29</t>
  </si>
  <si>
    <t>12.06.2022 01:57:33</t>
  </si>
  <si>
    <t>12.06.2022 18:21:44</t>
  </si>
  <si>
    <t>12.06.2022 23:49:27</t>
  </si>
  <si>
    <t>AYRANCILAR İZSU  ÖZEL TR 35-26-M00816Ö_DIREK TIPI TRAFO HUCRESI H01_2050232</t>
  </si>
  <si>
    <t>12.06.2022 08:36:47</t>
  </si>
  <si>
    <t>12.06.2022 11:12:44</t>
  </si>
  <si>
    <t>EMİRALEM TR-9 35-28-M00232_B_56357268_56357268</t>
  </si>
  <si>
    <t>12.06.2022 14:33:34</t>
  </si>
  <si>
    <t>12.06.2022 15:41:24</t>
  </si>
  <si>
    <t>EMENLER TR-2 35-31-L00138_948538318_948538318</t>
  </si>
  <si>
    <t>12.06.2022 11:10:23</t>
  </si>
  <si>
    <t>12.06.2022 12:12:38</t>
  </si>
  <si>
    <t>12.06.2022 01:59:31</t>
  </si>
  <si>
    <t>12.06.2022 02:11:13</t>
  </si>
  <si>
    <t>TR-15 35-17-M00015_6524257 f1b_5954477</t>
  </si>
  <si>
    <t>12.06.2022 10:25:41</t>
  </si>
  <si>
    <t>12.06.2022 11:37:00</t>
  </si>
  <si>
    <t>DM-2/TR-12 35-16-M00833_953348030_953348030</t>
  </si>
  <si>
    <t>12.06.2022 16:10:50</t>
  </si>
  <si>
    <t>12.06.2022 17:01:57</t>
  </si>
  <si>
    <t>SÜLEYMANLI TR-3 35-28-M00726_953373470_953373470</t>
  </si>
  <si>
    <t>12.06.2022 12:42:51</t>
  </si>
  <si>
    <t>12.06.2022 18:47:19</t>
  </si>
  <si>
    <t>KAYAKÖY İM 35-15-A00006_KAYAKÖY ÇIKIŞ L02_66921421</t>
  </si>
  <si>
    <t>12.06.2022 17:09:22</t>
  </si>
  <si>
    <t>12.06.2022 17:33:26</t>
  </si>
  <si>
    <t>KABAZLI KÖK 45-78-M00675_HatBaşıAyırıcı_53140189 M02_53140189</t>
  </si>
  <si>
    <t>12.06.2022 07:58:27</t>
  </si>
  <si>
    <t>12.06.2022 14:15:37</t>
  </si>
  <si>
    <t>12.06.2022 15:07:33</t>
  </si>
  <si>
    <t>M-2142 35-07-M02142_35-07-M02142_61024384</t>
  </si>
  <si>
    <t>12.06.2022 15:26:09</t>
  </si>
  <si>
    <t>12.06.2022 15:50:58</t>
  </si>
  <si>
    <t>ULUCAK DM-2/12 35-27-M00320_35-27-M00320_72176200</t>
  </si>
  <si>
    <t>12.06.2022 10:43:31</t>
  </si>
  <si>
    <t>12.06.2022 18:03:48</t>
  </si>
  <si>
    <t>YENİÇİFTLİK KÖK 35-20-L00373_ L06_2075093</t>
  </si>
  <si>
    <t>12.06.2022 10:07:19</t>
  </si>
  <si>
    <t>12.06.2022 13:12:00</t>
  </si>
  <si>
    <t>M-1181 35-04-M01181_M-1473 M02_2035340</t>
  </si>
  <si>
    <t>12.06.2022 20:08:55</t>
  </si>
  <si>
    <t>12.06.2022 21:32:31</t>
  </si>
  <si>
    <t>AKHİSAR İM 45-72-A00001_HatBaşıAyırıcı_53139881 L03_53139881</t>
  </si>
  <si>
    <t>12.06.2022 01:08:01</t>
  </si>
  <si>
    <t>12.06.2022 01:08:59</t>
  </si>
  <si>
    <t>K-1075 35-02-K01075_99076639_99076639</t>
  </si>
  <si>
    <t>12.06.2022 11:54:56</t>
  </si>
  <si>
    <t>12.06.2022 18:02:14</t>
  </si>
  <si>
    <t>12.06.2022 13:24:59</t>
  </si>
  <si>
    <t>12.06.2022 14:56:57</t>
  </si>
  <si>
    <t>AYVATLAR TR-1 45-77-L00128_945500929_945500929</t>
  </si>
  <si>
    <t>12.06.2022 21:32:06</t>
  </si>
  <si>
    <t>12.06.2022 22:36:16</t>
  </si>
  <si>
    <t>ULUCAK DM-2/13 35-27-M00329_35-27-M00329_72175926</t>
  </si>
  <si>
    <t>12.06.2022 09:24:00</t>
  </si>
  <si>
    <t>12.06.2022 18:00:47</t>
  </si>
  <si>
    <t>12.06.2022 17:31:01</t>
  </si>
  <si>
    <t>12.06.2022 17:33:00</t>
  </si>
  <si>
    <t>TR-31 35-26-M00031_6487338 B1B_5910234</t>
  </si>
  <si>
    <t>12.06.2022 17:34:01</t>
  </si>
  <si>
    <t>12.06.2022 21:34:58</t>
  </si>
  <si>
    <t>ASARLIK TR-9 35-28-M00590_953378392_953378392</t>
  </si>
  <si>
    <t>12.06.2022 03:39:32</t>
  </si>
  <si>
    <t>12.06.2022 04:34:14</t>
  </si>
  <si>
    <t>SEYREK TR-1 35-28-M00371_8617576_56359577_56359577</t>
  </si>
  <si>
    <t>12.06.2022 08:42:44</t>
  </si>
  <si>
    <t>12.06.2022 09:45:59</t>
  </si>
  <si>
    <t>12.06.2022 09:59:19</t>
  </si>
  <si>
    <t>12.06.2022 11:32:43</t>
  </si>
  <si>
    <t>TR-1/56 45-72-M00640_956516441_956516441</t>
  </si>
  <si>
    <t>12.06.2022 17:09:46</t>
  </si>
  <si>
    <t>12.06.2022 18:17:41</t>
  </si>
  <si>
    <t>MERSİNLİ TR-1 45-78-M00935_49342902_56388100_56388100</t>
  </si>
  <si>
    <t>12.06.2022 12:31:51</t>
  </si>
  <si>
    <t>12.06.2022 14:51:24</t>
  </si>
  <si>
    <t>MURADİYE DM-4/14-B 45-71-M02006_953207682_953207682</t>
  </si>
  <si>
    <t>12.06.2022 10:44:26</t>
  </si>
  <si>
    <t>12.06.2022 12:37:38</t>
  </si>
  <si>
    <t>KARAPINAR İM 45-78-A00002_HatBaşıAyırıcı_72002643 M02_72002643</t>
  </si>
  <si>
    <t>12.06.2022 09:11:30</t>
  </si>
  <si>
    <t>12.06.2022 09:37:23</t>
  </si>
  <si>
    <t>L-470 KÖK 35-18-L00470_950450092_950450092</t>
  </si>
  <si>
    <t>12.06.2022 19:06:19</t>
  </si>
  <si>
    <t>12.06.2022 21:58:51</t>
  </si>
  <si>
    <t>TR-1/45-A 45-72-M00114_B_56389986_56389986</t>
  </si>
  <si>
    <t>12.06.2022 20:59:44</t>
  </si>
  <si>
    <t>12.06.2022 22:27:29</t>
  </si>
  <si>
    <t>12.06.2022 14:37:12</t>
  </si>
  <si>
    <t>12.06.2022 17:09:45</t>
  </si>
  <si>
    <t>12.06.2022 11:02:52</t>
  </si>
  <si>
    <t>12.06.2022 11:41:36</t>
  </si>
  <si>
    <t>KÜÇÜKAVULCUK DM 35-15-L00727_BÜYÜKAVLUCUK L03_72098512</t>
  </si>
  <si>
    <t>12.06.2022 06:48:15</t>
  </si>
  <si>
    <t>12.06.2022 08:42:22</t>
  </si>
  <si>
    <t>K-444 35-02-K00444_912492826_912492826</t>
  </si>
  <si>
    <t>12.06.2022 22:25:12</t>
  </si>
  <si>
    <t>13.06.2022 00:56:16</t>
  </si>
  <si>
    <t>12.06.2022 08:27:35</t>
  </si>
  <si>
    <t>12.06.2022 12:12:06</t>
  </si>
  <si>
    <t>12.06.2022 16:26:10</t>
  </si>
  <si>
    <t>12.06.2022 16:27:43</t>
  </si>
  <si>
    <t>K-2974 35-02-K02974_A_56375139_56375139</t>
  </si>
  <si>
    <t>12.06.2022 09:25:55</t>
  </si>
  <si>
    <t>12.06.2022 13:47:18</t>
  </si>
  <si>
    <t>12.06.2022 08:51:02</t>
  </si>
  <si>
    <t>12.06.2022 08:59:03</t>
  </si>
  <si>
    <t>TR-15 35-15-M00015_48909453_56369727_56369727</t>
  </si>
  <si>
    <t>12.06.2022 15:30:22</t>
  </si>
  <si>
    <t>12.06.2022 21:55:18</t>
  </si>
  <si>
    <t>K-358 35-04-K00358_99454798_99454798</t>
  </si>
  <si>
    <t>12.06.2022 11:52:46</t>
  </si>
  <si>
    <t>12.06.2022 16:18:04</t>
  </si>
  <si>
    <t>K-4252 35-07-K04252_99186827_99186827</t>
  </si>
  <si>
    <t>12.06.2022 00:48:34</t>
  </si>
  <si>
    <t>12.06.2022 01:51:34</t>
  </si>
  <si>
    <t>12.06.2022 14:14:24</t>
  </si>
  <si>
    <t>12.06.2022 22:50:20</t>
  </si>
  <si>
    <t>KÜNER TR-1 35-22-M00229_955294839_955294839</t>
  </si>
  <si>
    <t>12.06.2022 21:39:24</t>
  </si>
  <si>
    <t>12.06.2022 22:37:55</t>
  </si>
  <si>
    <t>M-2703 35-01-M02703_911651393_911651393</t>
  </si>
  <si>
    <t>12.06.2022 11:44:46</t>
  </si>
  <si>
    <t>12.06.2022 12:21:00</t>
  </si>
  <si>
    <t>KUMKUYUCAK TR-1 45-80-M00172_956564246_956564246</t>
  </si>
  <si>
    <t>12.06.2022 12:22:00</t>
  </si>
  <si>
    <t>12.06.2022 14:12:21</t>
  </si>
  <si>
    <t>K-1906 35-10-K01906__72538690_72538690</t>
  </si>
  <si>
    <t>12.06.2022 17:13:55</t>
  </si>
  <si>
    <t>12.06.2022 17:42:53</t>
  </si>
  <si>
    <t>M-1147 GEÇİT 35-09-M01147_M-1096 M04_47553536</t>
  </si>
  <si>
    <t>12.06.2022 16:24:25</t>
  </si>
  <si>
    <t>12.06.2022 16:25:43</t>
  </si>
  <si>
    <t>M-41 35-02-M00041_C C1B_5807289</t>
  </si>
  <si>
    <t>12.06.2022 13:46:57</t>
  </si>
  <si>
    <t>12.06.2022 16:49:54</t>
  </si>
  <si>
    <t>BULGURCA TR-3 35-22-M00253__56356016_56356016</t>
  </si>
  <si>
    <t>12.06.2022 09:57:14</t>
  </si>
  <si>
    <t>12.06.2022 10:23:58</t>
  </si>
  <si>
    <t>TR-124 35-15-L00124_ L02_2333439</t>
  </si>
  <si>
    <t>12.06.2022 17:39:19</t>
  </si>
  <si>
    <t>12.06.2022 18:50:44</t>
  </si>
  <si>
    <t>ALEMŞAHLI TR-5 ÇÖLDERE 45-79-M00457_B_56400536_56400536</t>
  </si>
  <si>
    <t>12.06.2022 12:10:29</t>
  </si>
  <si>
    <t>12.06.2022 15:20:43</t>
  </si>
  <si>
    <t>12.06.2022 07:40:41</t>
  </si>
  <si>
    <t>12.06.2022 09:03:45</t>
  </si>
  <si>
    <t>KÜÇÜKBAHÇE KÖYÜ TR-1 35-21-L00085_953363659_953363659</t>
  </si>
  <si>
    <t>12.06.2022 15:55:12</t>
  </si>
  <si>
    <t>12.06.2022 18:35:41</t>
  </si>
  <si>
    <t>12.06.2022 08:22:35</t>
  </si>
  <si>
    <t>12.06.2022 10:51:00</t>
  </si>
  <si>
    <t>HASAN BÜYÜKYOLDAŞ SULAMA GRUBU 35-29-M00277_B_56360447_56360447</t>
  </si>
  <si>
    <t>12.06.2022 19:00:54</t>
  </si>
  <si>
    <t>12.06.2022 22:57:57</t>
  </si>
  <si>
    <t>ALABAŞ TR-8 35-15-L00131_C_56398063_56398063</t>
  </si>
  <si>
    <t>12.06.2022 02:32:05</t>
  </si>
  <si>
    <t>12.06.2022 04:56:07</t>
  </si>
  <si>
    <t>L-254 35-18-L00254_950442138_950442138</t>
  </si>
  <si>
    <t>12.06.2022 11:15:38</t>
  </si>
  <si>
    <t>12.06.2022 15:05:33</t>
  </si>
  <si>
    <t>K-655 35-01-K00655_35-01-K00655_2347142</t>
  </si>
  <si>
    <t>12.06.2022 09:08:27</t>
  </si>
  <si>
    <t>12.06.2022 13:09:54</t>
  </si>
  <si>
    <t>K-4457 35-01-K04457_911714851_911714851</t>
  </si>
  <si>
    <t>12.06.2022 20:48:46</t>
  </si>
  <si>
    <t>12.06.2022 22:55:53</t>
  </si>
  <si>
    <t>12.06.2022 03:19:26</t>
  </si>
  <si>
    <t>GÖKÇEN DM 1-2/2 35-29-L00060_950343752_950343752</t>
  </si>
  <si>
    <t>12.06.2022 12:25:27</t>
  </si>
  <si>
    <t>12.06.2022 13:59:10</t>
  </si>
  <si>
    <t>TR-27(M-727) 35-30-M00727_955332613_955332613</t>
  </si>
  <si>
    <t>12.06.2022 12:03:35</t>
  </si>
  <si>
    <t>12.06.2022 12:26:58</t>
  </si>
  <si>
    <t>ILICA GIS TM 35-07-A00002_ILICA-16 K22_2313383</t>
  </si>
  <si>
    <t>12.06.2022 11:21:21</t>
  </si>
  <si>
    <t>12.06.2022 15:28:00</t>
  </si>
  <si>
    <t>EMİRALEM TR-9 35-28-M00232_953380674_953380674</t>
  </si>
  <si>
    <t>12.06.2022 09:12:34</t>
  </si>
  <si>
    <t>12.06.2022 15:37:18</t>
  </si>
  <si>
    <t>L-116 OVACIK 35-18-L00116_95000126705_95000126705</t>
  </si>
  <si>
    <t>12.06.2022 16:55:04</t>
  </si>
  <si>
    <t>12.06.2022 20:07:42</t>
  </si>
  <si>
    <t>12.06.2022 17:04:21</t>
  </si>
  <si>
    <t>12.06.2022 19:19:31</t>
  </si>
  <si>
    <t>MORDOĞAN TR-25 35-21-L00153_953365587_953365587</t>
  </si>
  <si>
    <t>12.06.2022 08:28:33</t>
  </si>
  <si>
    <t>12.06.2022 11:46:48</t>
  </si>
  <si>
    <t>L-144 (ANKARALILAR SİTESİ) 35-18-L00144_10860092_56370914_56370914</t>
  </si>
  <si>
    <t>12.06.2022 21:59:15</t>
  </si>
  <si>
    <t>12.06.2022 22:26:12</t>
  </si>
  <si>
    <t>K-824 35-08-K00824_35-08-K00824_42446735</t>
  </si>
  <si>
    <t>12.06.2022 10:10:59</t>
  </si>
  <si>
    <t>12.06.2022 14:16:42</t>
  </si>
  <si>
    <t>AKÇAPINAR TR-1 45-83-L00438_A_56400138_56400138</t>
  </si>
  <si>
    <t>12.06.2022 15:39:57</t>
  </si>
  <si>
    <t>12.06.2022 17:34:17</t>
  </si>
  <si>
    <t>12.06.2022 14:31:41</t>
  </si>
  <si>
    <t>12.06.2022 14:57:43</t>
  </si>
  <si>
    <t>KARACAKAŞ TR-1 45-82-M00344_945520702_945520702</t>
  </si>
  <si>
    <t>12.06.2022 10:52:25</t>
  </si>
  <si>
    <t>12.06.2022 20:20:17</t>
  </si>
  <si>
    <t>TAŞTEPE TR-1 35-24-M00091_955216380_955216380</t>
  </si>
  <si>
    <t>12.06.2022 17:31:16</t>
  </si>
  <si>
    <t>12.06.2022 19:37:36</t>
  </si>
  <si>
    <t>SART TR-1 KÖK 45-78-M00168_SART TR-5 M02_81491803</t>
  </si>
  <si>
    <t>12.06.2022 09:58:28</t>
  </si>
  <si>
    <t>12.06.2022 18:10:00</t>
  </si>
  <si>
    <t>TR-45 35-30-L00045_955301693_955301693</t>
  </si>
  <si>
    <t>12.06.2022 11:28:39</t>
  </si>
  <si>
    <t>12.06.2022 14:36:54</t>
  </si>
  <si>
    <t>12.06.2022 18:49:42</t>
  </si>
  <si>
    <t>12.06.2022 19:00:19</t>
  </si>
  <si>
    <t>12.06.2022 08:04:01</t>
  </si>
  <si>
    <t>12.06.2022 10:30:49</t>
  </si>
  <si>
    <t>POYRAZDAMLARI TR-11 45-78-M00576_KEMERDAMLARI YUKARIKEMER M05_2106463</t>
  </si>
  <si>
    <t>12.06.2022 09:52:08</t>
  </si>
  <si>
    <t>12.06.2022 10:02:00</t>
  </si>
  <si>
    <t>12.06.2022 06:42:06</t>
  </si>
  <si>
    <t>12.06.2022 10:04:58</t>
  </si>
  <si>
    <t>12.06.2022 09:29:55</t>
  </si>
  <si>
    <t>12.06.2022 17:38:31</t>
  </si>
  <si>
    <t>L-261 SİTESPOR 35-18-L00261_950450810_950450810</t>
  </si>
  <si>
    <t>12.06.2022 16:31:24</t>
  </si>
  <si>
    <t>12.06.2022 19:51:40</t>
  </si>
  <si>
    <t>ÇUKURALTI M-14 35-25-M00060_ÇUKURALTI M-13 ÇAMLIK KÖK M01_72123852</t>
  </si>
  <si>
    <t>12.06.2022 09:15:42</t>
  </si>
  <si>
    <t>12.06.2022 09:42:00</t>
  </si>
  <si>
    <t>_L_56365844_56365844</t>
  </si>
  <si>
    <t>12.06.2022 17:00:36</t>
  </si>
  <si>
    <t>12.06.2022 17:38:58</t>
  </si>
  <si>
    <t>BERGAMA TM 35-16-A00004_KINIK-1 M20_2314378</t>
  </si>
  <si>
    <t>12.06.2022 03:07:02</t>
  </si>
  <si>
    <t>12.06.2022 03:21:35</t>
  </si>
  <si>
    <t>ÇAYAĞZI KÖK 35-31-L00259_KARABURÇ KÖYÜ L02_2113761</t>
  </si>
  <si>
    <t>12.06.2022 05:58:51</t>
  </si>
  <si>
    <t>12.06.2022 07:11:49</t>
  </si>
  <si>
    <t>12.06.2022 08:36:12</t>
  </si>
  <si>
    <t>12.06.2022 12:36:09</t>
  </si>
  <si>
    <t>KULA İM 45-77-A00001_TR-1 M04_2049494</t>
  </si>
  <si>
    <t>12.06.2022 01:00:00</t>
  </si>
  <si>
    <t>12.06.2022 03:06:38</t>
  </si>
  <si>
    <t>12.06.2022 15:24:18</t>
  </si>
  <si>
    <t>12.06.2022 17:11:17</t>
  </si>
  <si>
    <t>_A_56384157_56384157</t>
  </si>
  <si>
    <t>12.06.2022 22:09:09</t>
  </si>
  <si>
    <t>12.06.2022 22:54:17</t>
  </si>
  <si>
    <t>SARUHANLI DM 45-80-M00001_AKHİSAR-2 M06_2086496</t>
  </si>
  <si>
    <t>12.06.2022 12:09:59</t>
  </si>
  <si>
    <t>12.06.2022 12:17:38</t>
  </si>
  <si>
    <t>ILGIN HATBAŞI KÖK 45-73-M01292_ASSTAR KÖK M05_83838188</t>
  </si>
  <si>
    <t>12.06.2022 19:18:10</t>
  </si>
  <si>
    <t>12.06.2022 20:00:51</t>
  </si>
  <si>
    <t>12.06.2022 08:37:41</t>
  </si>
  <si>
    <t>12.06.2022 08:39:00</t>
  </si>
  <si>
    <t>12.06.2022 07:30:08</t>
  </si>
  <si>
    <t>12.06.2022 08:35:31</t>
  </si>
  <si>
    <t>ULUCAK DM-2/18 35-27-M00943_DM-2/13 M02_61239188</t>
  </si>
  <si>
    <t>12.06.2022 10:08:30</t>
  </si>
  <si>
    <t>12.06.2022 18:05:43</t>
  </si>
  <si>
    <t>YAKACIK TR-2 35-20-L00233_5830925_56373466_56373466</t>
  </si>
  <si>
    <t>12.06.2022 08:11:42</t>
  </si>
  <si>
    <t>12.06.2022 09:47:35</t>
  </si>
  <si>
    <t>GÖRDES DM 45-75-M00050_AKHİSAR - ÖLÇÜ M07_2083712</t>
  </si>
  <si>
    <t>12.06.2022 18:25:17</t>
  </si>
  <si>
    <t>12.06.2022 18:26:52</t>
  </si>
  <si>
    <t>12.06.2022 15:15:07</t>
  </si>
  <si>
    <t>12.06.2022 15:18:55</t>
  </si>
  <si>
    <t>ULUCAK DM-2/3 35-27-M00336_35-27-M00336_72171036</t>
  </si>
  <si>
    <t>12.06.2022 11:23:05</t>
  </si>
  <si>
    <t>12.06.2022 18:02:44</t>
  </si>
  <si>
    <t>DELEMENLER MAHMUTLAR TR-1 45-73-M00796_945649960_945649960</t>
  </si>
  <si>
    <t>12.06.2022 10:04:26</t>
  </si>
  <si>
    <t>12.06.2022 11:56:09</t>
  </si>
  <si>
    <t>KEMALPAŞA TM 35-27-A00002_YENMİŞ M08_2306688</t>
  </si>
  <si>
    <t>12.06.2022 14:33:35</t>
  </si>
  <si>
    <t>SEVİŞLER TR-1 45-82-L00003_45-82-L00003_2370716</t>
  </si>
  <si>
    <t>12.06.2022 10:20:09</t>
  </si>
  <si>
    <t>12.06.2022 16:57:34</t>
  </si>
  <si>
    <t>M-1399 35-03-M01399_C_56366271_56366271</t>
  </si>
  <si>
    <t>12.06.2022 13:55:11</t>
  </si>
  <si>
    <t>12.06.2022 17:27:34</t>
  </si>
  <si>
    <t>PINARLI KÖK 35-20-M00085_TR-6 - TR-7 M06_72358874</t>
  </si>
  <si>
    <t>12.06.2022 10:59:47</t>
  </si>
  <si>
    <t>12.06.2022 11:45:16</t>
  </si>
  <si>
    <t>KILAVUZLAR KÖK 45-74-M00198_HatBaşıAyırıcı_53134306 M03_53134306</t>
  </si>
  <si>
    <t>12.06.2022 11:33:09</t>
  </si>
  <si>
    <t>12.06.2022 12:24:15</t>
  </si>
  <si>
    <t>12.06.2022 06:48:05</t>
  </si>
  <si>
    <t>12.06.2022 11:03:56</t>
  </si>
  <si>
    <t>BULGURCA TR-3 35-22-M00253_35-22-M00253_65881135</t>
  </si>
  <si>
    <t>12.06.2022 13:31:22</t>
  </si>
  <si>
    <t>12.06.2022 16:03:52</t>
  </si>
  <si>
    <t>SAİPLER TR-1 35-26-M00479_941949616_941949616</t>
  </si>
  <si>
    <t>12.06.2022 08:50:04</t>
  </si>
  <si>
    <t>12.06.2022 12:10:31</t>
  </si>
  <si>
    <t>AŞAĞIKIRIKLAR DM 35-16-M00448_YENİKENT SULAMA M11_2115986</t>
  </si>
  <si>
    <t>12.06.2022 18:51:12</t>
  </si>
  <si>
    <t>12.06.2022 19:07:35</t>
  </si>
  <si>
    <t>DAĞDERE DM 45-72-M00097_AKHİSAR TM M09_66536617</t>
  </si>
  <si>
    <t>12.06.2022 09:50:43</t>
  </si>
  <si>
    <t>12.06.2022 10:02:22</t>
  </si>
  <si>
    <t>DM-17 45-71-M00400_DM-17/3 M02_73387912</t>
  </si>
  <si>
    <t>12.06.2022 23:08:36</t>
  </si>
  <si>
    <t>12.06.2022 23:57:08</t>
  </si>
  <si>
    <t>ÇAMLI KÖYÜ TR-1 35-10-L00024_D_56360048_56360048</t>
  </si>
  <si>
    <t>12.06.2022 10:08:12</t>
  </si>
  <si>
    <t>12.06.2022 15:36:13</t>
  </si>
  <si>
    <t>12.06.2022 17:14:08</t>
  </si>
  <si>
    <t>12.06.2022 18:36:35</t>
  </si>
  <si>
    <t>AHMETAĞA TR-6 TARIMSAL SULAMA 45-79-M00327_45-79-M00327_2350241</t>
  </si>
  <si>
    <t>12.06.2022 10:13:00</t>
  </si>
  <si>
    <t>12.06.2022 12:36:18</t>
  </si>
  <si>
    <t>YAYAKENT TR-7 35-24-M00007_DIREK TIPI TRAFO HUCRESI H01_2042232</t>
  </si>
  <si>
    <t>12.06.2022 07:44:30</t>
  </si>
  <si>
    <t>12.06.2022 09:22:47</t>
  </si>
  <si>
    <t>12.06.2022 09:41:58</t>
  </si>
  <si>
    <t>12.06.2022 12:03:40</t>
  </si>
  <si>
    <t>12.06.2022 07:01:58</t>
  </si>
  <si>
    <t>12.06.2022 07:30:59</t>
  </si>
  <si>
    <t>K-569 35-02-K00569_95000642236_95000642236</t>
  </si>
  <si>
    <t>12.06.2022 17:46:00</t>
  </si>
  <si>
    <t>12.06.2022 19:33:24</t>
  </si>
  <si>
    <t>M-879 GÖKÇELER 35-02-M00879_953181958_953181958</t>
  </si>
  <si>
    <t>12.06.2022 06:14:00</t>
  </si>
  <si>
    <t>12.06.2022 07:24:51</t>
  </si>
  <si>
    <t>AHMETLİ İM 45-84-A00001_HatBaşıAyırıcı_53134273 L16_53134273</t>
  </si>
  <si>
    <t>12.06.2022 03:25:35</t>
  </si>
  <si>
    <t>12.06.2022 05:50:16</t>
  </si>
  <si>
    <t>YENİFOÇA TR-45 35-23-M00045_A_56364399_56364399</t>
  </si>
  <si>
    <t>12.06.2022 18:28:07</t>
  </si>
  <si>
    <t>12.06.2022 20:55:53</t>
  </si>
  <si>
    <t>12.06.2022 09:15:00</t>
  </si>
  <si>
    <t>12.06.2022 12:30:26</t>
  </si>
  <si>
    <t>K-4155 35-02-K04155_99711160_99711160</t>
  </si>
  <si>
    <t>12.06.2022 19:35:02</t>
  </si>
  <si>
    <t>12.06.2022 22:26:49</t>
  </si>
  <si>
    <t>TİYENLİ KÖK 45-85-M00004_TİYENLİ KÖY ÇIKIŞI M01_72102208</t>
  </si>
  <si>
    <t>12.06.2022 16:48:31</t>
  </si>
  <si>
    <t>12.06.2022 17:43:59</t>
  </si>
  <si>
    <t>ALKORU SİTESİ TR 35-30-M00040_35-30-M00040_2348682</t>
  </si>
  <si>
    <t>12.06.2022 08:35:01</t>
  </si>
  <si>
    <t>12.06.2022 11:30:14</t>
  </si>
  <si>
    <t>PAZARKÖY KÖK 45-78-L00700_HatBaşıAyırıcı_53140475 L02_53140475</t>
  </si>
  <si>
    <t>12.06.2022 08:44:22</t>
  </si>
  <si>
    <t>12.06.2022 11:11:00</t>
  </si>
  <si>
    <t>TR-1-2/3 ÖĞRETMEN EVİ KABİN 35-20-L00011_ENDÜSTRİ MESLEK LİSESİ ÖZEL L02_66694554</t>
  </si>
  <si>
    <t>12.06.2022 00:37:40</t>
  </si>
  <si>
    <t>12.06.2022 00:47:33</t>
  </si>
  <si>
    <t>M-1029 35-04-M01029_99223249_99223249</t>
  </si>
  <si>
    <t>12.06.2022 18:19:51</t>
  </si>
  <si>
    <t>12.06.2022 20:25:32</t>
  </si>
  <si>
    <t>M-1205 35-10-M01205_913076980_913076980</t>
  </si>
  <si>
    <t>12.06.2022 15:41:14</t>
  </si>
  <si>
    <t>12.06.2022 17:14:01</t>
  </si>
  <si>
    <t>YENİKÖY TR-1 35-22-M00276_955291290_955291290</t>
  </si>
  <si>
    <t>12.06.2022 15:12:36</t>
  </si>
  <si>
    <t>12.06.2022 19:33:55</t>
  </si>
  <si>
    <t>YENİKÖY-3 35-26-L00142_35-26-L00142_2364085</t>
  </si>
  <si>
    <t>12.06.2022 09:33:21</t>
  </si>
  <si>
    <t>12.06.2022 15:12:56</t>
  </si>
  <si>
    <t>İNECİK TR-1 35-21-L00121_953360506_953360506</t>
  </si>
  <si>
    <t>12.06.2022 11:11:42</t>
  </si>
  <si>
    <t>12.06.2022 13:55:57</t>
  </si>
  <si>
    <t>YENİFOÇA TR-22 35-23-M00022_C_56366118_56366118</t>
  </si>
  <si>
    <t>12.06.2022 20:02:53</t>
  </si>
  <si>
    <t>12.06.2022 21:05:51</t>
  </si>
  <si>
    <t>12.06.2022 12:44:28</t>
  </si>
  <si>
    <t>12.06.2022 13:13:04</t>
  </si>
  <si>
    <t>YENİÇİFTLİK KÖK 35-20-L00373_ L06_2331260</t>
  </si>
  <si>
    <t>12.06.2022 08:13:43</t>
  </si>
  <si>
    <t>12.06.2022 09:35:47</t>
  </si>
  <si>
    <t>SARIKAYA KÖK 35-31-L00284_İĞDELİ L01_2337273</t>
  </si>
  <si>
    <t>12.06.2022 18:47:46</t>
  </si>
  <si>
    <t>12.06.2022 19:46:48</t>
  </si>
  <si>
    <t>TR-21 TARIMSAL SULAMA 45-80-M01021_45-80-M01021_2351103</t>
  </si>
  <si>
    <t>12.06.2022 13:33:52</t>
  </si>
  <si>
    <t>12.06.2022 14:14:43</t>
  </si>
  <si>
    <t>ŞEMİKLER TM 35-04-A00003_ŞEMİKLER-10 K39_2312127</t>
  </si>
  <si>
    <t>12.06.2022 02:05:16</t>
  </si>
  <si>
    <t>12.06.2022 02:10:42</t>
  </si>
  <si>
    <t>YENİKENT SULAMA TR-11 35-16-M00220_DIREK TIPI TRAFO HUCRESI H01_2040991</t>
  </si>
  <si>
    <t>12.06.2022 17:05:09</t>
  </si>
  <si>
    <t>12.06.2022 19:25:43</t>
  </si>
  <si>
    <t>L-224 SİBAM EVLERİ 35-18-L00224_950458439_950458439</t>
  </si>
  <si>
    <t>12.06.2022 10:09:25</t>
  </si>
  <si>
    <t>12.06.2022 10:43:59</t>
  </si>
  <si>
    <t>12.06.2022 17:05:44</t>
  </si>
  <si>
    <t>12.06.2022 23:23:41</t>
  </si>
  <si>
    <t>M-1147 GEÇİT 35-09-M01147_M-1073 M01_47553623</t>
  </si>
  <si>
    <t>12.06.2022 03:22:10</t>
  </si>
  <si>
    <t>12.06.2022 04:02:33</t>
  </si>
  <si>
    <t>TR-14 35-15-M00014_950383028_950383028</t>
  </si>
  <si>
    <t>12.06.2022 21:11:35</t>
  </si>
  <si>
    <t>12.06.2022 22:04:54</t>
  </si>
  <si>
    <t>DM-3/TR-10 35-13-L00053_946424260_946424260</t>
  </si>
  <si>
    <t>12.06.2022 17:40:36</t>
  </si>
  <si>
    <t>12.06.2022 22:49:22</t>
  </si>
  <si>
    <t>12.06.2022 07:08:58</t>
  </si>
  <si>
    <t>12.06.2022 09:09:34</t>
  </si>
  <si>
    <t>SELENDİ TR-20/A 45-81-M00255_945633391_945633391</t>
  </si>
  <si>
    <t>12.06.2022 09:51:36</t>
  </si>
  <si>
    <t>12.06.2022 14:03:26</t>
  </si>
  <si>
    <t>AVDAN TR-2 45-82-M00232_DIREK TIPI TRAFO HUCRESI H01_2091932</t>
  </si>
  <si>
    <t>12.06.2022 09:12:59</t>
  </si>
  <si>
    <t>12.06.2022 12:04:42</t>
  </si>
  <si>
    <t>12.06.2022 11:02:28</t>
  </si>
  <si>
    <t>12.06.2022 17:58:47</t>
  </si>
  <si>
    <t>12.06.2022 03:59:56</t>
  </si>
  <si>
    <t>12.06.2022 04:14:32</t>
  </si>
  <si>
    <t>AKGEDİK TR-1 45-71-M01047_A_56395255_56395255</t>
  </si>
  <si>
    <t>12.06.2022 21:35:12</t>
  </si>
  <si>
    <t>13.06.2022 01:27:01</t>
  </si>
  <si>
    <t>BÖRTLÜCE TR-1 45-77-M00115_DIREK TIPI TRAFO HUCRESI H01_2054574</t>
  </si>
  <si>
    <t>12.06.2022 00:19:20</t>
  </si>
  <si>
    <t>12.06.2022 05:53:37</t>
  </si>
  <si>
    <t>K-3555 35-01-K03555_35-01-K03555_2368886</t>
  </si>
  <si>
    <t>12.06.2022 19:44:54</t>
  </si>
  <si>
    <t>12.06.2022 20:08:12</t>
  </si>
  <si>
    <t>SARIGÖL DM 45-79-M00069_TR-55/56/57/58 FİDERİ M10_2074536</t>
  </si>
  <si>
    <t>12.06.2022 19:59:46</t>
  </si>
  <si>
    <t>12.06.2022 20:21:00</t>
  </si>
  <si>
    <t>KONAKLI TR-6 35-15-L00900_950377921_950377921</t>
  </si>
  <si>
    <t>12.06.2022 09:08:25</t>
  </si>
  <si>
    <t>12.06.2022 14:27:22</t>
  </si>
  <si>
    <t>K-4130 35-04-K04130_99747062_99747062</t>
  </si>
  <si>
    <t>12.06.2022 11:07:59</t>
  </si>
  <si>
    <t>12.06.2022 12:58:38</t>
  </si>
  <si>
    <t>M-423 35-02-M00423_TRF M03_2104339</t>
  </si>
  <si>
    <t>12.06.2022 09:04:00</t>
  </si>
  <si>
    <t>12.06.2022 20:44:00</t>
  </si>
  <si>
    <t>GÜNEYDAMLARI TR-5 KILLILAR 45-79-M00220_C_56400881_56400881</t>
  </si>
  <si>
    <t>12.06.2022 14:26:18</t>
  </si>
  <si>
    <t>12.06.2022 20:10:44</t>
  </si>
  <si>
    <t>HALIKÖY OVACIK MAH. TR-3 35-32-L00124_946417109_946417109</t>
  </si>
  <si>
    <t>12.06.2022 15:48:16</t>
  </si>
  <si>
    <t>12.06.2022 17:10:22</t>
  </si>
  <si>
    <t>EMİRALEM TR-2 35-28-M00228_953370838_953370838</t>
  </si>
  <si>
    <t>12.06.2022 11:23:53</t>
  </si>
  <si>
    <t>12.06.2022 13:55:47</t>
  </si>
  <si>
    <t>K-2861 35-03-K02861_DONANIMLI YEDEK K02_41924197</t>
  </si>
  <si>
    <t>12.06.2022 12:18:11</t>
  </si>
  <si>
    <t>12.06.2022 14:44:58</t>
  </si>
  <si>
    <t>GÖKÇEÖREN TR-1 45-77-M00027_945516222_945516222</t>
  </si>
  <si>
    <t>12.06.2022 07:36:49</t>
  </si>
  <si>
    <t>12.06.2022 13:18:43</t>
  </si>
  <si>
    <t>BULGURCA TR-3 35-22-M00253__56355481_56355481</t>
  </si>
  <si>
    <t>12.06.2022 16:04:14</t>
  </si>
  <si>
    <t>12.06.2022 18:51:31</t>
  </si>
  <si>
    <t>M-1089 35-09-M01089_E e1b_5871164</t>
  </si>
  <si>
    <t>12.06.2022 00:31:05</t>
  </si>
  <si>
    <t>12.06.2022 05:09:23</t>
  </si>
  <si>
    <t>DM-13/04(CEMİYET KARŞISI) 45-71-M00057_953215328_953215328</t>
  </si>
  <si>
    <t>12.06.2022 22:32:28</t>
  </si>
  <si>
    <t>13.06.2022 00:55:24</t>
  </si>
  <si>
    <t>SEYRAN BULUT SULAMA TR 45-71-M01077_45-71-M01077_2366863</t>
  </si>
  <si>
    <t>12.06.2022 14:45:30</t>
  </si>
  <si>
    <t>12.06.2022 18:10:18</t>
  </si>
  <si>
    <t>12.06.2022 20:47:19</t>
  </si>
  <si>
    <t>12.06.2022 23:15:05</t>
  </si>
  <si>
    <t>YENİOBA KÖK 35-29-M00125_YENİÇİFTLİK M05_72190934</t>
  </si>
  <si>
    <t>12.06.2022 13:43:25</t>
  </si>
  <si>
    <t>12.06.2022 15:10:38</t>
  </si>
  <si>
    <t>ÜÇYOL KÖK 45-82-M00128_HatBaşıAyırıcı_53136118 M06_53136118</t>
  </si>
  <si>
    <t>12.06.2022 10:33:06</t>
  </si>
  <si>
    <t>12.06.2022 19:46:35</t>
  </si>
  <si>
    <t>ÇATALÇAM TR-1 45-82-M00189_945549910_945549910</t>
  </si>
  <si>
    <t>12.06.2022 18:36:29</t>
  </si>
  <si>
    <t>12.06.2022 19:55:19</t>
  </si>
  <si>
    <t>MAHMUT GÜL SULAMA GRUBU 35-29-L00365_35-29-L00365_2371081</t>
  </si>
  <si>
    <t>12.06.2022 07:56:49</t>
  </si>
  <si>
    <t>12.06.2022 09:04:30</t>
  </si>
  <si>
    <t>SANCAKLI ÇEŞMEBAŞI TR-1 45-71-M01753_953204083_953204083</t>
  </si>
  <si>
    <t>12.06.2022 19:15:28</t>
  </si>
  <si>
    <t>12.06.2022 21:22:39</t>
  </si>
  <si>
    <t>SELİMŞAHLAR TR-2 45-71-M00137_HatBaşıAyırıcı_53135158 M03_53135158</t>
  </si>
  <si>
    <t>12.06.2022 11:02:17</t>
  </si>
  <si>
    <t>12.06.2022 12:32:40</t>
  </si>
  <si>
    <t>K-1210 35-01-K01210_A_56373180_56373180</t>
  </si>
  <si>
    <t>12.06.2022 18:08:58</t>
  </si>
  <si>
    <t>12.06.2022 21:33:42</t>
  </si>
  <si>
    <t>DM02/TR17 45-73-M00018_A a2_45157624</t>
  </si>
  <si>
    <t>12.06.2022 16:16:30</t>
  </si>
  <si>
    <t>12.06.2022 17:46:07</t>
  </si>
  <si>
    <t>K-1323 35-02-K01323_99177628_99177628</t>
  </si>
  <si>
    <t>12.06.2022 09:23:26</t>
  </si>
  <si>
    <t>12.06.2022 10:28:10</t>
  </si>
  <si>
    <t>ÖDEMİŞ TM-2 35-15-A00005_OSMANTEPE M19_2119705</t>
  </si>
  <si>
    <t>12.06.2022 20:04:29</t>
  </si>
  <si>
    <t>12.06.2022 20:08:46</t>
  </si>
  <si>
    <t>TR-10 35-22-M00010_955285445_955285445</t>
  </si>
  <si>
    <t>12.06.2022 04:35:25</t>
  </si>
  <si>
    <t>12.06.2022 06:02:13</t>
  </si>
  <si>
    <t>ÇÖKELEK TR-2 45-78-L00650_953293061_953293061</t>
  </si>
  <si>
    <t>12.06.2022 21:56:04</t>
  </si>
  <si>
    <t>13.06.2022 00:09:23</t>
  </si>
  <si>
    <t>K-3012 35-04-K03012_35-04-K03012_2350802</t>
  </si>
  <si>
    <t>12.06.2022 12:00:58</t>
  </si>
  <si>
    <t>12.06.2022 16:20:33</t>
  </si>
  <si>
    <t>PINARLI TR-14 35-20-M00091_955212584_955212584</t>
  </si>
  <si>
    <t>12.06.2022 21:48:32</t>
  </si>
  <si>
    <t>12.06.2022 23:59:27</t>
  </si>
  <si>
    <t>KAVACIK TR-1 35-01-L00001_910614145_910614145</t>
  </si>
  <si>
    <t>12.06.2022 20:39:37</t>
  </si>
  <si>
    <t>12.06.2022 22:16:08</t>
  </si>
  <si>
    <t>K-3141 35-07-K03141_K-1193 K02_48417405</t>
  </si>
  <si>
    <t>12.06.2022 09:39:21</t>
  </si>
  <si>
    <t>12.06.2022 09:50:17</t>
  </si>
  <si>
    <t>12.06.2022 17:27:13</t>
  </si>
  <si>
    <t>12.06.2022 18:10:07</t>
  </si>
  <si>
    <t>12.06.2022 13:14:30</t>
  </si>
  <si>
    <t>12.06.2022 15:09:35</t>
  </si>
  <si>
    <t>ERGENEKON TR-3 45-83-L00140_955151384_955151384</t>
  </si>
  <si>
    <t>12.06.2022 13:29:34</t>
  </si>
  <si>
    <t>12.06.2022 15:08:16</t>
  </si>
  <si>
    <t>AHMETBEYLER DM 35-16-M00154_YUKARI KIRIKLAR M08_82965210</t>
  </si>
  <si>
    <t>12.06.2022 09:51:00</t>
  </si>
  <si>
    <t>12.06.2022 14:48:29</t>
  </si>
  <si>
    <t>12.06.2022 12:31:08</t>
  </si>
  <si>
    <t>12.06.2022 13:20:59</t>
  </si>
  <si>
    <t>ALABAŞ TR-14 35-15-L00906_B_56369679_56369679</t>
  </si>
  <si>
    <t>12.06.2022 02:33:43</t>
  </si>
  <si>
    <t>12.06.2022 04:09:42</t>
  </si>
  <si>
    <t>ORUÇLAR TR-1 35-16-M00093_C_56399669_56399669</t>
  </si>
  <si>
    <t>12.06.2022 07:57:50</t>
  </si>
  <si>
    <t>12.06.2022 11:02:00</t>
  </si>
  <si>
    <t>KAYAKÖY DM 35-15-L00866_KAYAKÖY MERKEZ L06_72307164</t>
  </si>
  <si>
    <t>12.06.2022 09:09:58</t>
  </si>
  <si>
    <t>12.06.2022 12:32:14</t>
  </si>
  <si>
    <t>12.06.2022 18:29:00</t>
  </si>
  <si>
    <t>12.06.2022 20:37:39</t>
  </si>
  <si>
    <t>TOPUZ DAMLARI TR-1 45-77-M00114_945509701_945509701</t>
  </si>
  <si>
    <t>12.06.2022 08:19:10</t>
  </si>
  <si>
    <t>12.06.2022 14:53:46</t>
  </si>
  <si>
    <t>IRLAMAZ KÖK 45-83-L00153_IRLAMAZ L03_72158563</t>
  </si>
  <si>
    <t>12.06.2022 08:54:18</t>
  </si>
  <si>
    <t>12.06.2022 09:48:19</t>
  </si>
  <si>
    <t>K-3443 35-01-K03443_35-01-K03443_73969177</t>
  </si>
  <si>
    <t>12.06.2022 09:04:48</t>
  </si>
  <si>
    <t>12.06.2022 12:22:57</t>
  </si>
  <si>
    <t>TR-2/80-A 45-83-L00306_48136698 TR1828A1B_48138633</t>
  </si>
  <si>
    <t>12.06.2022 18:46:00</t>
  </si>
  <si>
    <t>12.06.2022 19:27:02</t>
  </si>
  <si>
    <t>12.06.2022 10:51:44</t>
  </si>
  <si>
    <t>12.06.2022 11:24:27</t>
  </si>
  <si>
    <t>GÖLCÜK TR-22 35-15-L00319_48779260_56369007_56369007</t>
  </si>
  <si>
    <t>12.06.2022 19:10:08</t>
  </si>
  <si>
    <t>12.06.2022 22:07:11</t>
  </si>
  <si>
    <t>TR-21 35-31-L00021_47995427_56370769_56370769</t>
  </si>
  <si>
    <t>12.06.2022 10:15:24</t>
  </si>
  <si>
    <t>12.06.2022 17:25:14</t>
  </si>
  <si>
    <t>12.06.2022 13:01:10</t>
  </si>
  <si>
    <t>12.06.2022 14:15:52</t>
  </si>
  <si>
    <t>KAYALIOĞLU TR-28 45-72-L00076_45-72-L00076_79261603</t>
  </si>
  <si>
    <t>12.06.2022 09:56:04</t>
  </si>
  <si>
    <t>12.06.2022 16:55:22</t>
  </si>
  <si>
    <t>12.06.2022 09:25:00</t>
  </si>
  <si>
    <t>12.06.2022 16:20:37</t>
  </si>
  <si>
    <t>TR-2/21 35-27-M01034_35-27-M01034_65528413</t>
  </si>
  <si>
    <t>12.06.2022 10:23:41</t>
  </si>
  <si>
    <t>12.06.2022 18:04:46</t>
  </si>
  <si>
    <t>TR-7 35-15-M00007_TR-129 M01_67552428</t>
  </si>
  <si>
    <t>12.06.2022 17:16:02</t>
  </si>
  <si>
    <t>12.06.2022 13:23:39</t>
  </si>
  <si>
    <t>12.06.2022 16:16:19</t>
  </si>
  <si>
    <t>K-1229 35-01-K01229_D_56375658_56375658</t>
  </si>
  <si>
    <t>12.06.2022 10:46:11</t>
  </si>
  <si>
    <t>12.06.2022 12:01:38</t>
  </si>
  <si>
    <t>DM-4/2 45-72-M00614_956510880_956510880</t>
  </si>
  <si>
    <t>12.06.2022 16:54:52</t>
  </si>
  <si>
    <t>12.06.2022 17:51:08</t>
  </si>
  <si>
    <t>12.06.2022 09:09:48</t>
  </si>
  <si>
    <t>12.06.2022 11:21:28</t>
  </si>
  <si>
    <t>DM-3/TR-26 35-22-M00070_955261192_955261192</t>
  </si>
  <si>
    <t>12.06.2022 15:01:59</t>
  </si>
  <si>
    <t>12.06.2022 18:46:26</t>
  </si>
  <si>
    <t>K-1229 35-01-K01229_B_56375666_56375666</t>
  </si>
  <si>
    <t>12.06.2022 17:52:13</t>
  </si>
  <si>
    <t>12.06.2022 19:26:04</t>
  </si>
  <si>
    <t>PAZARKÖY KÖK 45-78-L00700_HatBaşıAyırıcı_53140399 L05_53140399</t>
  </si>
  <si>
    <t>12.06.2022 07:32:39</t>
  </si>
  <si>
    <t>12.06.2022 08:25:25</t>
  </si>
  <si>
    <t>DUMANLAR KÖK 45-81-M00044_HatBaşıAyırıcı_53134861 M02_53134861</t>
  </si>
  <si>
    <t>12.06.2022 06:46:54</t>
  </si>
  <si>
    <t>12.06.2022 09:18:38</t>
  </si>
  <si>
    <t>TR-53 35-17-M00053__56390074_56390074</t>
  </si>
  <si>
    <t>12.06.2022 17:50:41</t>
  </si>
  <si>
    <t>12.06.2022 18:48:52</t>
  </si>
  <si>
    <t>BARBAROS TR-2 35-19-M00200_956673037_956673037</t>
  </si>
  <si>
    <t>12.06.2022 23:08:18</t>
  </si>
  <si>
    <t>13.06.2022 01:54:01</t>
  </si>
  <si>
    <t>İBRAHİMAĞA TR-1 45-77-M00059_945500674_945500674</t>
  </si>
  <si>
    <t>12.06.2022 10:54:35</t>
  </si>
  <si>
    <t>12.06.2022 17:50:53</t>
  </si>
  <si>
    <t>L-292 35-18-L00292_C_56370489_56370489</t>
  </si>
  <si>
    <t>12.06.2022 22:09:41</t>
  </si>
  <si>
    <t>13.06.2022 01:27:32</t>
  </si>
  <si>
    <t>DM-14/13-A 45-71-M01922_45065668_56400793_56400793</t>
  </si>
  <si>
    <t>12.06.2022 09:14:29</t>
  </si>
  <si>
    <t>12.06.2022 14:57:52</t>
  </si>
  <si>
    <t>M-1110 35-08-M01110_97627424_97627424</t>
  </si>
  <si>
    <t>12.06.2022 12:11:03</t>
  </si>
  <si>
    <t>12.06.2022 13:24:48</t>
  </si>
  <si>
    <t>SUBAŞI İM 35-26-A00002_PAMUKYAZI L04_2035585</t>
  </si>
  <si>
    <t>12.06.2022 13:25:57</t>
  </si>
  <si>
    <t>12.06.2022 14:29:04</t>
  </si>
  <si>
    <t>12.06.2022 08:26:51</t>
  </si>
  <si>
    <t>12.06.2022 10:16:59</t>
  </si>
  <si>
    <t>GERELİ KÖYÜ KAVAKKUYU TR-6 35-15-M00223_B_56361641_56361641</t>
  </si>
  <si>
    <t>13.06.2022 01:09:20</t>
  </si>
  <si>
    <t>12.06.2022 10:26:14</t>
  </si>
  <si>
    <t>12.06.2022 11:05:45</t>
  </si>
  <si>
    <t>12.06.2022 18:03:44</t>
  </si>
  <si>
    <t>12.06.2022 19:29:41</t>
  </si>
  <si>
    <t>KEMALPAŞA TM 35-27-A00002_KUYUCAK M07_2306689</t>
  </si>
  <si>
    <t>12.06.2022 14:26:13</t>
  </si>
  <si>
    <t>12.06.2022 14:33:32</t>
  </si>
  <si>
    <t>K-255 35-02-K00255_A_56365390_56365390</t>
  </si>
  <si>
    <t>12.06.2022 14:31:49</t>
  </si>
  <si>
    <t>12.06.2022 15:39:09</t>
  </si>
  <si>
    <t>ÇAPAK KÖK 35-26-M00435_HatBaşıAyırıcı_74816339 M05_74816339</t>
  </si>
  <si>
    <t>12.06.2022 17:39:43</t>
  </si>
  <si>
    <t>12.06.2022 19:55:09</t>
  </si>
  <si>
    <t>12.06.2022 09:50:58</t>
  </si>
  <si>
    <t>12.06.2022 09:52:51</t>
  </si>
  <si>
    <t>TR-11 45-77-L00011_TR-16 L05_72203747</t>
  </si>
  <si>
    <t>12.06.2022 06:56:58</t>
  </si>
  <si>
    <t>12.06.2022 08:45:00</t>
  </si>
  <si>
    <t>DM-12 45-71-M00305_45-71-M00305_2370681</t>
  </si>
  <si>
    <t>12.06.2022 09:00:22</t>
  </si>
  <si>
    <t>12.06.2022 17:05:21</t>
  </si>
  <si>
    <t>12.06.2022 13:34:07</t>
  </si>
  <si>
    <t>12.06.2022 16:37:44</t>
  </si>
  <si>
    <t>K-4415 35-01-K04415_910888255_910888255</t>
  </si>
  <si>
    <t>12.06.2022 10:25:11</t>
  </si>
  <si>
    <t>12.06.2022 12:58:12</t>
  </si>
  <si>
    <t>SOMA TR-20 45-82-M00020_TR-20/1 M01_83358652</t>
  </si>
  <si>
    <t>12.06.2022 08:05:08</t>
  </si>
  <si>
    <t>12.06.2022 10:10:06</t>
  </si>
  <si>
    <t>TR-2/2 45-83-L00002_TR-2/3 L03_72143585</t>
  </si>
  <si>
    <t>12.06.2022 13:16:28</t>
  </si>
  <si>
    <t>12.06.2022 14:25:46</t>
  </si>
  <si>
    <t>ULUCAK DM-2/10 35-27-M00337_ULUCAK DM-2/3 M02_72171221</t>
  </si>
  <si>
    <t>12.06.2022 14:14:55</t>
  </si>
  <si>
    <t>12.06.2022 18:16:03</t>
  </si>
  <si>
    <t>12.06.2022 22:31:30</t>
  </si>
  <si>
    <t>12.06.2022 22:54:50</t>
  </si>
  <si>
    <t>ÇAPAK ORTA KÖY 35-26-M00412_95000491580_95000491580</t>
  </si>
  <si>
    <t>12.06.2022 09:17:09</t>
  </si>
  <si>
    <t>12.06.2022 10:15:25</t>
  </si>
  <si>
    <t>12.06.2022 05:39:35</t>
  </si>
  <si>
    <t>12.06.2022 06:00:13</t>
  </si>
  <si>
    <t>FİKRİ KOÇTÜRK-2 45-71-M00789_45-71-M00789_2354854</t>
  </si>
  <si>
    <t>12.06.2022 15:41:16</t>
  </si>
  <si>
    <t>12.06.2022 20:26:18</t>
  </si>
  <si>
    <t>PAZARKÖY KÖK 45-78-L00700_PAZARKÖY GRB L04_2327904</t>
  </si>
  <si>
    <t>12.06.2022 07:40:40</t>
  </si>
  <si>
    <t>12.06.2022 08:28:11</t>
  </si>
  <si>
    <t>BADEMLİ TR-15 35-15-L01031_A_56372449_56372449</t>
  </si>
  <si>
    <t>12.06.2022 13:52:08</t>
  </si>
  <si>
    <t>12.06.2022 22:38:39</t>
  </si>
  <si>
    <t>SOMA TR-7/3 45-82-M00449_945519968_945519968</t>
  </si>
  <si>
    <t>12.06.2022 22:07:03</t>
  </si>
  <si>
    <t>12.06.2022 23:58:07</t>
  </si>
  <si>
    <t>DAĞDERE DM 45-72-M00097_GÖRDES M01_2106584</t>
  </si>
  <si>
    <t>12.06.2022 18:24:18</t>
  </si>
  <si>
    <t>12.06.2022 18:27:58</t>
  </si>
  <si>
    <t>TR-2/91 45-83-L00091_D_56395676_56395676</t>
  </si>
  <si>
    <t>12.06.2022 10:11:12</t>
  </si>
  <si>
    <t>12.06.2022 17:56:53</t>
  </si>
  <si>
    <t>ALAÇATI İM 35-18-A00002_L-427 L05_2307537</t>
  </si>
  <si>
    <t>12.06.2022 16:33:36</t>
  </si>
  <si>
    <t>12.06.2022 18:46:11</t>
  </si>
  <si>
    <t>TR-11 35-31-L00011_956593307_956593307</t>
  </si>
  <si>
    <t>12.06.2022 00:07:46</t>
  </si>
  <si>
    <t>12.06.2022 03:48:36</t>
  </si>
  <si>
    <t>12.06.2022 11:04:32</t>
  </si>
  <si>
    <t>12.06.2022 12:21:01</t>
  </si>
  <si>
    <t>12.06.2022 17:41:20</t>
  </si>
  <si>
    <t>12.06.2022 19:20:39</t>
  </si>
  <si>
    <t>12.06.2022 10:16:39</t>
  </si>
  <si>
    <t>12.06.2022 12:09:57</t>
  </si>
  <si>
    <t>12.06.2022 15:13:11</t>
  </si>
  <si>
    <t>12.06.2022 15:15:20</t>
  </si>
  <si>
    <t>ULUCAK DM-2/16 35-27-M00858_35-27-M00858_2363133</t>
  </si>
  <si>
    <t>12.06.2022 09:45:02</t>
  </si>
  <si>
    <t>12.06.2022 18:17:09</t>
  </si>
  <si>
    <t>YENİOBA KÖK 35-29-M00125_HatBaşıAyırıcı_53138620 M013_53138620</t>
  </si>
  <si>
    <t>12.06.2022 11:33:31</t>
  </si>
  <si>
    <t>12.06.2022 15:16:13</t>
  </si>
  <si>
    <t>TOKMAKLI KÖK 45-86-M00047_TOKMAKLI M05_72227683</t>
  </si>
  <si>
    <t>12.06.2022 09:01:58</t>
  </si>
  <si>
    <t>12.06.2022 17:22:12</t>
  </si>
  <si>
    <t>ULUCAK TM 35-28-A00002_KOYUNDERE M13_2313760</t>
  </si>
  <si>
    <t>12.06.2022 01:26:48</t>
  </si>
  <si>
    <t>12.06.2022 02:16:00</t>
  </si>
  <si>
    <t>ALAŞEHİR TR-29 45-73-M00029_A_56400359_56400359</t>
  </si>
  <si>
    <t>12.06.2022 12:57:12</t>
  </si>
  <si>
    <t>12.06.2022 18:12:25</t>
  </si>
  <si>
    <t>M-2904 35-02-M02904_DAĞITIM TRAFO M03_73285616</t>
  </si>
  <si>
    <t>12.06.2022 08:04:17</t>
  </si>
  <si>
    <t>12.06.2022 13:18:36</t>
  </si>
  <si>
    <t>DM-2/20 35-27-M01092_35-27-M01092_72388529</t>
  </si>
  <si>
    <t>12.06.2022 10:30:21</t>
  </si>
  <si>
    <t>12.06.2022 18:12:23</t>
  </si>
  <si>
    <t>DM-13/20 (HAFSA SULTAN CAMİİ YANI) 45-71-M00334_953219377_953219377</t>
  </si>
  <si>
    <t>12.06.2022 16:00:14</t>
  </si>
  <si>
    <t>12.06.2022 21:32:43</t>
  </si>
  <si>
    <t>ÇAYBAŞI DM-1/5 35-26-M01194_DIREK TIPI TRAFO HUCRESI H01_2039135</t>
  </si>
  <si>
    <t>13.06.2022 09:26:45</t>
  </si>
  <si>
    <t>13.06.2022 10:50:24</t>
  </si>
  <si>
    <t>K-4235 35-03-K04235_VEZİRKÖPRÜ K02_41928795</t>
  </si>
  <si>
    <t>13.06.2022 03:17:07</t>
  </si>
  <si>
    <t>13.06.2022 03:17:57</t>
  </si>
  <si>
    <t>KAYAPINAR KÖK 45-71-M02146_HatBaşıAyırıcı_53135826 M05_53135826</t>
  </si>
  <si>
    <t>13.06.2022 15:21:00</t>
  </si>
  <si>
    <t>13.06.2022 19:43:27</t>
  </si>
  <si>
    <t>K-3814 35-02-K03814_35-02-K03814_2374800</t>
  </si>
  <si>
    <t>13.06.2022 13:00:56</t>
  </si>
  <si>
    <t>13.06.2022 14:24:13</t>
  </si>
  <si>
    <t>K-56 35-07-K00056_35-07-K00056_48273334</t>
  </si>
  <si>
    <t>13.06.2022 09:32:48</t>
  </si>
  <si>
    <t>13.06.2022 17:13:40</t>
  </si>
  <si>
    <t>SELİMİYE TR-4 SAZLIKUYU 45-79-M00347_A_56369681_56369681</t>
  </si>
  <si>
    <t>13.06.2022 19:55:01</t>
  </si>
  <si>
    <t>13.06.2022 22:03:36</t>
  </si>
  <si>
    <t>HACILI TR-1 45-73-M01028_45-73-M01028_2352768</t>
  </si>
  <si>
    <t>13.06.2022 01:36:16</t>
  </si>
  <si>
    <t>13.06.2022 02:15:43</t>
  </si>
  <si>
    <t>AŞAĞIKIRIKLAR DM 35-16-M00448_HatBaşıAyırıcı_53140615 M11_53140615</t>
  </si>
  <si>
    <t>13.06.2022 17:24:23</t>
  </si>
  <si>
    <t>13.06.2022 18:55:34</t>
  </si>
  <si>
    <t>İBRAHİM GÖREKE SULAMA GRUBU 35-29-M00190_DIREK TIPI TRAFO HUCRESI H01_2099118</t>
  </si>
  <si>
    <t>13.06.2022 11:50:38</t>
  </si>
  <si>
    <t>13.06.2022 20:36:56</t>
  </si>
  <si>
    <t>ZEYTİNLİOVA TR-7 45-72-L00421_956486722_956486722</t>
  </si>
  <si>
    <t>13.06.2022 17:14:50</t>
  </si>
  <si>
    <t>13.06.2022 18:28:30</t>
  </si>
  <si>
    <t>KÜNER TR-3 35-22-M00226_955282026_955282026</t>
  </si>
  <si>
    <t>13.06.2022 14:01:19</t>
  </si>
  <si>
    <t>13.06.2022 17:45:30</t>
  </si>
  <si>
    <t>SARUHANLI TR-9 45-80-M00009_956561127_956561127</t>
  </si>
  <si>
    <t>13.06.2022 09:53:12</t>
  </si>
  <si>
    <t>13.06.2022 11:33:16</t>
  </si>
  <si>
    <t>BÖLCEK DM 35-16-M00153_MEZARLIKALTI M06_82962827</t>
  </si>
  <si>
    <t>13.06.2022 14:21:21</t>
  </si>
  <si>
    <t>13.06.2022 14:51:33</t>
  </si>
  <si>
    <t>K-2861 35-03-K02861_35-03-K02861_41924215</t>
  </si>
  <si>
    <t>13.06.2022 08:54:37</t>
  </si>
  <si>
    <t>13.06.2022 10:16:54</t>
  </si>
  <si>
    <t>ARMUTLU TR-9 35-27-M00566_RTS BETON-BANVİT M05_72163308</t>
  </si>
  <si>
    <t>13.06.2022 22:32:21</t>
  </si>
  <si>
    <t>13.06.2022 23:12:38</t>
  </si>
  <si>
    <t>13.06.2022 09:11:54</t>
  </si>
  <si>
    <t>13.06.2022 09:14:01</t>
  </si>
  <si>
    <t>L-201 GÜZELÇİFTLİK 35-14-L00201_956648591_956648591</t>
  </si>
  <si>
    <t>13.06.2022 23:56:31</t>
  </si>
  <si>
    <t>14.06.2022 01:08:15</t>
  </si>
  <si>
    <t>KIRCALAR DM 35-16-M00261_HatBaşıAyırıcı_53138980 M02_53138980</t>
  </si>
  <si>
    <t>13.06.2022 08:27:28</t>
  </si>
  <si>
    <t>13.06.2022 10:40:26</t>
  </si>
  <si>
    <t>TOKMAKLI KÖK 45-86-M00047_BORLU TR-10 M04_72227671</t>
  </si>
  <si>
    <t>13.06.2022 09:01:57</t>
  </si>
  <si>
    <t>13.06.2022 12:36:00</t>
  </si>
  <si>
    <t>13.06.2022 14:25:26</t>
  </si>
  <si>
    <t>13.06.2022 20:22:03</t>
  </si>
  <si>
    <t>TR-53 35-15-M00053_950350499_950350499</t>
  </si>
  <si>
    <t>13.06.2022 10:12:09</t>
  </si>
  <si>
    <t>13.06.2022 13:06:20</t>
  </si>
  <si>
    <t>13.06.2022 08:10:15</t>
  </si>
  <si>
    <t>13.06.2022 08:29:24</t>
  </si>
  <si>
    <t>13.06.2022 02:36:40</t>
  </si>
  <si>
    <t>13.06.2022 04:48:53</t>
  </si>
  <si>
    <t>DM02/TR08 45-73-M00022_TR-23 M02_71980349</t>
  </si>
  <si>
    <t>13.06.2022 19:26:48</t>
  </si>
  <si>
    <t>13.06.2022 20:10:10</t>
  </si>
  <si>
    <t>KIRDAMLARI KARGACIK TR-1 45-78-M00499_49232425_56392991_56392991</t>
  </si>
  <si>
    <t>13.06.2022 15:20:45</t>
  </si>
  <si>
    <t>13.06.2022 17:34:27</t>
  </si>
  <si>
    <t>TR-139 ERİNCİKLER 35-19-L00139_DIREK TIPI TRAFO HUCRESI H01_2057085</t>
  </si>
  <si>
    <t>13.06.2022 09:29:01</t>
  </si>
  <si>
    <t>13.06.2022 17:28:04</t>
  </si>
  <si>
    <t>13.06.2022 06:26:51</t>
  </si>
  <si>
    <t>13.06.2022 06:55:11</t>
  </si>
  <si>
    <t>M-3253(YATIRIM REZERVE) 35-04-M03253_C_56383031_56383031</t>
  </si>
  <si>
    <t>13.06.2022 14:57:59</t>
  </si>
  <si>
    <t>13.06.2022 17:11:00</t>
  </si>
  <si>
    <t>DM-2/22 35-26-M00853_35-26-M00853_65879047</t>
  </si>
  <si>
    <t>13.06.2022 12:40:14</t>
  </si>
  <si>
    <t>13.06.2022 12:54:23</t>
  </si>
  <si>
    <t>DM-14/10 45-71-M00559_C_60984962_60984962</t>
  </si>
  <si>
    <t>13.06.2022 13:04:45</t>
  </si>
  <si>
    <t>13.06.2022 14:16:12</t>
  </si>
  <si>
    <t>KARGIN KÖK 45-71-M00095_HatBaşıAyırıcı_53135166 M07_53135166</t>
  </si>
  <si>
    <t>13.06.2022 00:32:49</t>
  </si>
  <si>
    <t>13.06.2022 03:34:42</t>
  </si>
  <si>
    <t>DM-2/TR-21 35-22-M00063_955256403_955256403</t>
  </si>
  <si>
    <t>13.06.2022 10:22:37</t>
  </si>
  <si>
    <t>13.06.2022 11:15:28</t>
  </si>
  <si>
    <t>EVRENOS TR-2 45-71-M01405_A_56385636_56385636</t>
  </si>
  <si>
    <t>13.06.2022 07:07:03</t>
  </si>
  <si>
    <t>13.06.2022 07:50:02</t>
  </si>
  <si>
    <t>KARAKUYU KÖK 35-22-M00091_PANCAR M06_72111685</t>
  </si>
  <si>
    <t>13.06.2022 14:08:43</t>
  </si>
  <si>
    <t>13.06.2022 15:35:30</t>
  </si>
  <si>
    <t>HASAN KÜÇÜK SULAMA GRUBU 35-29-L00298_C_56396710_56396710</t>
  </si>
  <si>
    <t>13.06.2022 22:02:47</t>
  </si>
  <si>
    <t>13.06.2022 23:57:29</t>
  </si>
  <si>
    <t>L-401 ALTINYUNUS DM 35-18-L00401_950446074_950446074</t>
  </si>
  <si>
    <t>13.06.2022 14:09:27</t>
  </si>
  <si>
    <t>13.06.2022 15:51:45</t>
  </si>
  <si>
    <t>ŞAHYAR TR-1 45-73-M00189_DIREK TIPI TRAFO HUCRESI H01_2091962</t>
  </si>
  <si>
    <t>13.06.2022 09:04:00</t>
  </si>
  <si>
    <t>13.06.2022 19:04:00</t>
  </si>
  <si>
    <t>M-3253(YATIRIM REZERVE) 35-04-M03253_A_56382031_56382031</t>
  </si>
  <si>
    <t>13.06.2022 09:16:56</t>
  </si>
  <si>
    <t>13.06.2022 17:09:28</t>
  </si>
  <si>
    <t>13.06.2022 06:05:48</t>
  </si>
  <si>
    <t>13.06.2022 07:42:34</t>
  </si>
  <si>
    <t>ADAKÜRE KÖYÜ TR-1 35-32-L00027_A_72220487_72220487</t>
  </si>
  <si>
    <t>13.06.2022 11:01:54</t>
  </si>
  <si>
    <t>13.06.2022 11:29:56</t>
  </si>
  <si>
    <t>M-2749 35-01-M02749_911808513_911808513</t>
  </si>
  <si>
    <t>13.06.2022 14:30:13</t>
  </si>
  <si>
    <t>13.06.2022 17:08:21</t>
  </si>
  <si>
    <t>13.06.2022 20:44:16</t>
  </si>
  <si>
    <t>13.06.2022 20:49:10</t>
  </si>
  <si>
    <t>GÜLBAHÇE TR-7 35-19-L00167_956684737_956684737</t>
  </si>
  <si>
    <t>13.06.2022 10:14:23</t>
  </si>
  <si>
    <t>13.06.2022 12:43:59</t>
  </si>
  <si>
    <t>K-1522 GÖRECE ATA MAH. 35-22-K01522_95000144343_95000144343</t>
  </si>
  <si>
    <t>13.06.2022 14:15:20</t>
  </si>
  <si>
    <t>13.06.2022 17:15:21</t>
  </si>
  <si>
    <t>13.06.2022 08:06:32</t>
  </si>
  <si>
    <t>13.06.2022 08:32:51</t>
  </si>
  <si>
    <t>13.06.2022 17:58:13</t>
  </si>
  <si>
    <t>13.06.2022 18:13:51</t>
  </si>
  <si>
    <t>13.06.2022 06:13:04</t>
  </si>
  <si>
    <t>13.06.2022 07:41:14</t>
  </si>
  <si>
    <t>KAVAKLIDERE  KÖK 45-73-M00140_ALAŞEHİR TM GİRİŞ M06_66675710</t>
  </si>
  <si>
    <t>13.06.2022 08:57:14</t>
  </si>
  <si>
    <t>13.06.2022 09:08:43</t>
  </si>
  <si>
    <t>L-296 35-18-L00296_950448957_950448957</t>
  </si>
  <si>
    <t>13.06.2022 22:54:52</t>
  </si>
  <si>
    <t>14.06.2022 01:30:46</t>
  </si>
  <si>
    <t>BOZYAKA TM 35-01-A00007_BOZYAKA-5 K17_2314208</t>
  </si>
  <si>
    <t>13.06.2022 13:31:00</t>
  </si>
  <si>
    <t>13.06.2022 14:04:41</t>
  </si>
  <si>
    <t>TR-2/5 45-72-L00005_956476810_956476810</t>
  </si>
  <si>
    <t>13.06.2022 21:20:32</t>
  </si>
  <si>
    <t>13.06.2022 23:24:25</t>
  </si>
  <si>
    <t>K-3814 35-02-K03814_99936648_99936648</t>
  </si>
  <si>
    <t>13.06.2022 16:44:55</t>
  </si>
  <si>
    <t>13.06.2022 18:00:12</t>
  </si>
  <si>
    <t>13.06.2022 20:55:54</t>
  </si>
  <si>
    <t>14.06.2022 00:54:24</t>
  </si>
  <si>
    <t>BAKIR KÖK 45-76-M00047_BAKIR KASABA M07_72212578</t>
  </si>
  <si>
    <t>13.06.2022 18:37:51</t>
  </si>
  <si>
    <t>13.06.2022 18:47:00</t>
  </si>
  <si>
    <t>13.06.2022 06:54:08</t>
  </si>
  <si>
    <t>13.06.2022 08:14:08</t>
  </si>
  <si>
    <t>SARIGÖL TR-40 45-79-M00040_945569032_945569032</t>
  </si>
  <si>
    <t>13.06.2022 12:16:03</t>
  </si>
  <si>
    <t>13.06.2022 14:35:11</t>
  </si>
  <si>
    <t>SARIGÖL TR-37 45-79-M00037_TR-29 M03_2076467</t>
  </si>
  <si>
    <t>13.06.2022 09:39:36</t>
  </si>
  <si>
    <t>13.06.2022 10:40:00</t>
  </si>
  <si>
    <t>KAVAKLIDERE TR-20 45-73-M00147_ M01_2319094</t>
  </si>
  <si>
    <t>13.06.2022 00:48:51</t>
  </si>
  <si>
    <t>13.06.2022 03:17:40</t>
  </si>
  <si>
    <t>13.06.2022 10:27:41</t>
  </si>
  <si>
    <t>13.06.2022 11:21:18</t>
  </si>
  <si>
    <t>AHMETBEYLER DM 35-16-M00154_YUKARI KIRIKLAR M08_82965071</t>
  </si>
  <si>
    <t>13.06.2022 14:40:50</t>
  </si>
  <si>
    <t>13.06.2022 15:36:28</t>
  </si>
  <si>
    <t>K-869 35-04-K00869_99422905_99422905</t>
  </si>
  <si>
    <t>13.06.2022 11:31:34</t>
  </si>
  <si>
    <t>13.06.2022 14:04:36</t>
  </si>
  <si>
    <t>SEKİ KÖYÜ KÜSKÜT TR-5 35-15-L00139_B_56398738_56398738</t>
  </si>
  <si>
    <t>13.06.2022 11:03:30</t>
  </si>
  <si>
    <t>13.06.2022 15:08:49</t>
  </si>
  <si>
    <t>13.06.2022 14:10:42</t>
  </si>
  <si>
    <t>13.06.2022 18:04:51</t>
  </si>
  <si>
    <t>13.06.2022 09:48:51</t>
  </si>
  <si>
    <t>13.06.2022 16:16:00</t>
  </si>
  <si>
    <t>K-1904 35-10-K01904_97889794_97889794</t>
  </si>
  <si>
    <t>13.06.2022 13:43:43</t>
  </si>
  <si>
    <t>13.06.2022 15:46:57</t>
  </si>
  <si>
    <t>TR-47 35-15-M00047_950364521_950364521</t>
  </si>
  <si>
    <t>13.06.2022 09:41:22</t>
  </si>
  <si>
    <t>13.06.2022 13:53:42</t>
  </si>
  <si>
    <t>AKÇAŞEHİR TR-1 35-29-L00173_35-29-L00173_2371401</t>
  </si>
  <si>
    <t>13.06.2022 10:51:51</t>
  </si>
  <si>
    <t>13.06.2022 13:35:52</t>
  </si>
  <si>
    <t>13.06.2022 18:05:48</t>
  </si>
  <si>
    <t>13.06.2022 18:38:13</t>
  </si>
  <si>
    <t>M-1059 35-02-M01059_A a1b_5840262</t>
  </si>
  <si>
    <t>13.06.2022 09:10:26</t>
  </si>
  <si>
    <t>13.06.2022 12:36:14</t>
  </si>
  <si>
    <t>ESENYAZI TR-2 45-77-M00018_B_56392399_56392399</t>
  </si>
  <si>
    <t>13.06.2022 19:07:46</t>
  </si>
  <si>
    <t>13.06.2022 21:05:59</t>
  </si>
  <si>
    <t>M-3089 35-03-M03089_C_56364309_56364309</t>
  </si>
  <si>
    <t>13.06.2022 16:41:46</t>
  </si>
  <si>
    <t>13.06.2022 19:25:32</t>
  </si>
  <si>
    <t>13.06.2022 10:16:35</t>
  </si>
  <si>
    <t>13.06.2022 17:07:25</t>
  </si>
  <si>
    <t>TR-46 45-78-L00046_953255312_953255312</t>
  </si>
  <si>
    <t>13.06.2022 20:42:36</t>
  </si>
  <si>
    <t>13.06.2022 21:37:28</t>
  </si>
  <si>
    <t>13.06.2022 06:41:49</t>
  </si>
  <si>
    <t>13.06.2022 07:33:16</t>
  </si>
  <si>
    <t>K-4123 35-09-K04123_912427834_912427834</t>
  </si>
  <si>
    <t>13.06.2022 20:14:11</t>
  </si>
  <si>
    <t>13.06.2022 22:16:57</t>
  </si>
  <si>
    <t>L-115 OVACIK 35-18-L00115_95001221365_95001221365</t>
  </si>
  <si>
    <t>13.06.2022 14:13:46</t>
  </si>
  <si>
    <t>13.06.2022 21:50:56</t>
  </si>
  <si>
    <t>DM06-TR11 45-73-M01270_945674556_945674556</t>
  </si>
  <si>
    <t>13.06.2022 16:01:39</t>
  </si>
  <si>
    <t>13.06.2022 16:43:42</t>
  </si>
  <si>
    <t>L-20 DÖRT YOL KAVŞAĞI 35-14-L00020_964733962_964733962</t>
  </si>
  <si>
    <t>13.06.2022 07:28:24</t>
  </si>
  <si>
    <t>13.06.2022 09:34:27</t>
  </si>
  <si>
    <t>GÖRECE M-1130 35-22-M00187_95000459990_95000459990</t>
  </si>
  <si>
    <t>13.06.2022 15:02:11</t>
  </si>
  <si>
    <t>13.06.2022 17:06:15</t>
  </si>
  <si>
    <t>K-3459 35-08-K03459_TRAFO K01_42033691</t>
  </si>
  <si>
    <t>13.06.2022 08:00:00</t>
  </si>
  <si>
    <t>13.06.2022 12:15:00</t>
  </si>
  <si>
    <t>SARIGÖL TR-31 45-79-M00031_45-79-M00031_2358200</t>
  </si>
  <si>
    <t>13.06.2022 08:55:20</t>
  </si>
  <si>
    <t>13.06.2022 09:31:41</t>
  </si>
  <si>
    <t>L-310 35-18-L00310_950438035_950438035</t>
  </si>
  <si>
    <t>13.06.2022 18:32:36</t>
  </si>
  <si>
    <t>13.06.2022 19:38:12</t>
  </si>
  <si>
    <t>13.06.2022 00:57:42</t>
  </si>
  <si>
    <t>13.06.2022 01:05:17</t>
  </si>
  <si>
    <t>TR-1806 35-28-M00350_95001392135_95001392135</t>
  </si>
  <si>
    <t>13.06.2022 05:02:46</t>
  </si>
  <si>
    <t>13.06.2022 06:25:36</t>
  </si>
  <si>
    <t>TR-84 35-19-L00084_10630997_56392425_56392425</t>
  </si>
  <si>
    <t>13.06.2022 11:59:37</t>
  </si>
  <si>
    <t>13.06.2022 12:29:12</t>
  </si>
  <si>
    <t>TR-36 35-15-M00036_950350314_950350314</t>
  </si>
  <si>
    <t>13.06.2022 16:48:48</t>
  </si>
  <si>
    <t>13.06.2022 17:13:54</t>
  </si>
  <si>
    <t>POYRACIK TR-9 35-24-L00032_955219834_955219834</t>
  </si>
  <si>
    <t>13.06.2022 09:55:21</t>
  </si>
  <si>
    <t>13.06.2022 13:13:55</t>
  </si>
  <si>
    <t>TR-97 45-78-L00097_TR-91 RİNG L02_61302026</t>
  </si>
  <si>
    <t>13.06.2022 09:05:07</t>
  </si>
  <si>
    <t>13.06.2022 17:25:07</t>
  </si>
  <si>
    <t>K-4717 35-02-K04717_912476406_912476406</t>
  </si>
  <si>
    <t>13.06.2022 15:31:04</t>
  </si>
  <si>
    <t>13.06.2022 17:19:32</t>
  </si>
  <si>
    <t>K-1273 35-02-K01273_913014939_913014939</t>
  </si>
  <si>
    <t>13.06.2022 19:28:55</t>
  </si>
  <si>
    <t>13.06.2022 21:42:04</t>
  </si>
  <si>
    <t>ÇIRPI TR-1-2/3 35-20-M00008_955191898_955191898</t>
  </si>
  <si>
    <t>13.06.2022 14:42:13</t>
  </si>
  <si>
    <t>13.06.2022 19:06:48</t>
  </si>
  <si>
    <t>ŞEHİT KEMAL KÖK 35-17-M00449_HELVACI DM-2 M03_66442960</t>
  </si>
  <si>
    <t>13.06.2022 23:36:16</t>
  </si>
  <si>
    <t>13.06.2022 23:45:00</t>
  </si>
  <si>
    <t>TR-1/42-A 45-72-M00109_956480194_956480194</t>
  </si>
  <si>
    <t>13.06.2022 15:30:23</t>
  </si>
  <si>
    <t>13.06.2022 17:06:08</t>
  </si>
  <si>
    <t>BEYDERE KÖK 45-71-M00128_ESKİ KARAAĞAÇLI M07_50217162</t>
  </si>
  <si>
    <t>13.06.2022 15:17:05</t>
  </si>
  <si>
    <t>13.06.2022 17:02:50</t>
  </si>
  <si>
    <t>ÜÇPINAR TR-7 (ESKİ TR-9) 45-71-M01545_95001204144_95001204144</t>
  </si>
  <si>
    <t>13.06.2022 21:38:36</t>
  </si>
  <si>
    <t>14.06.2022 03:15:14</t>
  </si>
  <si>
    <t>SAİP KÖYÜ TR-1 35-21-L00102_953368793_953368793</t>
  </si>
  <si>
    <t>13.06.2022 18:13:04</t>
  </si>
  <si>
    <t>13.06.2022 20:06:26</t>
  </si>
  <si>
    <t>AYRANCILAR DM-3 35-26-M00795_965828635_965828635</t>
  </si>
  <si>
    <t>13.06.2022 08:34:13</t>
  </si>
  <si>
    <t>13.06.2022 15:58:39</t>
  </si>
  <si>
    <t>TR-140 35-19-L00140_DIREK TIPI TRAFO HUCRESI H01_2057083</t>
  </si>
  <si>
    <t>13.06.2022 09:27:08</t>
  </si>
  <si>
    <t>13.06.2022 17:23:11</t>
  </si>
  <si>
    <t>ÇATALCA TR-1 35-22-M00267_955285550_955285550</t>
  </si>
  <si>
    <t>13.06.2022 17:19:37</t>
  </si>
  <si>
    <t>13.06.2022 19:14:36</t>
  </si>
  <si>
    <t>TR-2/73 45-83-L00073_45-83-L00073_72150760</t>
  </si>
  <si>
    <t>13.06.2022 13:58:16</t>
  </si>
  <si>
    <t>13.06.2022 14:48:20</t>
  </si>
  <si>
    <t>KAHRAMANDERE İM 35-10-A00002_PİRİREİS K06_2328477</t>
  </si>
  <si>
    <t>13.06.2022 11:18:41</t>
  </si>
  <si>
    <t>13.06.2022 12:13:37</t>
  </si>
  <si>
    <t>M-11 GERMİYAN 35-18-M00011_950442065_950442065</t>
  </si>
  <si>
    <t>13.06.2022 16:08:24</t>
  </si>
  <si>
    <t>13.06.2022 19:43:59</t>
  </si>
  <si>
    <t>K-2889 35-03-K02889_910269778_910269778</t>
  </si>
  <si>
    <t>13.06.2022 21:04:14</t>
  </si>
  <si>
    <t>14.06.2022 01:26:53</t>
  </si>
  <si>
    <t>13.06.2022 06:48:03</t>
  </si>
  <si>
    <t>13.06.2022 08:43:04</t>
  </si>
  <si>
    <t>ÜRKMEZ M-22 35-25-M00156_956644736_956644736</t>
  </si>
  <si>
    <t>13.06.2022 09:31:43</t>
  </si>
  <si>
    <t>13.06.2022 10:02:38</t>
  </si>
  <si>
    <t>K-280 35-03-K00280_912872621_912872621</t>
  </si>
  <si>
    <t>13.06.2022 22:07:07</t>
  </si>
  <si>
    <t>14.06.2022 00:58:09</t>
  </si>
  <si>
    <t>K-405 35-02-K00405_C_56371268_56371268</t>
  </si>
  <si>
    <t>13.06.2022 11:28:11</t>
  </si>
  <si>
    <t>13.06.2022 13:39:10</t>
  </si>
  <si>
    <t>13.06.2022 05:34:11</t>
  </si>
  <si>
    <t>13.06.2022 06:22:39</t>
  </si>
  <si>
    <t>K-907 35-04-K00907_A_56366040_56366040</t>
  </si>
  <si>
    <t>13.06.2022 09:38:50</t>
  </si>
  <si>
    <t>13.06.2022 10:30:26</t>
  </si>
  <si>
    <t>K-570 35-01-K00570_E_56374976_56374976</t>
  </si>
  <si>
    <t>13.06.2022 14:10:15</t>
  </si>
  <si>
    <t>13.06.2022 15:54:37</t>
  </si>
  <si>
    <t>GÜLBAHÇE TR-10 35-19-L00249_DIREK TIPI TRAFO HUCRESI H01_2058573</t>
  </si>
  <si>
    <t>13.06.2022 09:06:37</t>
  </si>
  <si>
    <t>13.06.2022 18:17:30</t>
  </si>
  <si>
    <t>ORTAKÖY TR-1 35-15-L00474_950371937_950371937</t>
  </si>
  <si>
    <t>13.06.2022 17:58:04</t>
  </si>
  <si>
    <t>13.06.2022 19:13:18</t>
  </si>
  <si>
    <t>M-1297 35-02-M01297_A_56378267_56378267</t>
  </si>
  <si>
    <t>13.06.2022 09:25:03</t>
  </si>
  <si>
    <t>13.06.2022 12:52:15</t>
  </si>
  <si>
    <t>SÖĞÜTÖREN TR-1 35-20-L00347_955193092_955193092</t>
  </si>
  <si>
    <t>13.06.2022 19:53:48</t>
  </si>
  <si>
    <t>13.06.2022 22:06:39</t>
  </si>
  <si>
    <t>13.06.2022 17:14:39</t>
  </si>
  <si>
    <t>13.06.2022 18:05:32</t>
  </si>
  <si>
    <t>L-254 35-18-L00254__78583927_78583927</t>
  </si>
  <si>
    <t>13.06.2022 01:56:53</t>
  </si>
  <si>
    <t>13.06.2022 05:34:31</t>
  </si>
  <si>
    <t>L-208 35-18-L00208_950451918_950451918</t>
  </si>
  <si>
    <t>13.06.2022 12:00:48</t>
  </si>
  <si>
    <t>13.06.2022 13:57:35</t>
  </si>
  <si>
    <t>13.06.2022 14:10:00</t>
  </si>
  <si>
    <t>DEĞİRMENDERE TR-3 35-22-M00194_B_56365184_56365184</t>
  </si>
  <si>
    <t>13.06.2022 19:57:27</t>
  </si>
  <si>
    <t>13.06.2022 21:13:31</t>
  </si>
  <si>
    <t>KARGIN KÖK 45-71-M00095_ŞİRVAN M04_2321772</t>
  </si>
  <si>
    <t>13.06.2022 08:03:15</t>
  </si>
  <si>
    <t>13.06.2022 10:35:04</t>
  </si>
  <si>
    <t>HACIRAHMANLI TR-1 KÖK 45-80-M00070_İSHAKÇELEBİ M04_72197690</t>
  </si>
  <si>
    <t>13.06.2022 07:05:14</t>
  </si>
  <si>
    <t>13.06.2022 07:41:47</t>
  </si>
  <si>
    <t>KAYAKÖY İMAMOĞLU TR-13 35-15-L00515_C_56354091_56354091</t>
  </si>
  <si>
    <t>13.06.2022 12:51:30</t>
  </si>
  <si>
    <t>13.06.2022 15:32:10</t>
  </si>
  <si>
    <t>13.06.2022 21:04:53</t>
  </si>
  <si>
    <t>13.06.2022 23:14:55</t>
  </si>
  <si>
    <t>PAYAMLI M-3 35-25-M00187_956658079_956658079</t>
  </si>
  <si>
    <t>13.06.2022 10:20:07</t>
  </si>
  <si>
    <t>13.06.2022 11:08:30</t>
  </si>
  <si>
    <t>13.06.2022 10:43:10</t>
  </si>
  <si>
    <t>13.06.2022 11:35:55</t>
  </si>
  <si>
    <t>ERGENLİ TR-1 35-20-L00250_955209079_955209079</t>
  </si>
  <si>
    <t>13.06.2022 21:49:18</t>
  </si>
  <si>
    <t>14.06.2022 00:32:05</t>
  </si>
  <si>
    <t>K-687 35-01-K00687_C C1_5910794</t>
  </si>
  <si>
    <t>13.06.2022 09:31:20</t>
  </si>
  <si>
    <t>13.06.2022 12:22:44</t>
  </si>
  <si>
    <t>M-2144 35-07-M02144_99453498_99453498</t>
  </si>
  <si>
    <t>13.06.2022 19:13:59</t>
  </si>
  <si>
    <t>13.06.2022 21:50:51</t>
  </si>
  <si>
    <t>TR-1/79 45-83-M00079_A_56403728_56403728</t>
  </si>
  <si>
    <t>13.06.2022 05:49:49</t>
  </si>
  <si>
    <t>13.06.2022 08:34:05</t>
  </si>
  <si>
    <t>MORDOĞAN İM 35-21-A00002_KUPLAJ L08_2065971</t>
  </si>
  <si>
    <t>13.06.2022 12:16:28</t>
  </si>
  <si>
    <t>13.06.2022 12:29:00</t>
  </si>
  <si>
    <t>TR-65 KANLICAKONAĞI MEVKİİ 35-15-L00065_D_56371351_56371351</t>
  </si>
  <si>
    <t>13.06.2022 16:36:44</t>
  </si>
  <si>
    <t>13.06.2022 19:32:10</t>
  </si>
  <si>
    <t>13.06.2022 15:59:07</t>
  </si>
  <si>
    <t>13.06.2022 16:08:47</t>
  </si>
  <si>
    <t>13.06.2022 20:40:06</t>
  </si>
  <si>
    <t>13.06.2022 21:05:48</t>
  </si>
  <si>
    <t>13.06.2022 15:23:15</t>
  </si>
  <si>
    <t>13.06.2022 15:35:12</t>
  </si>
  <si>
    <t>DM-12/08 45-71-M02401_953200231_953200231</t>
  </si>
  <si>
    <t>13.06.2022 07:33:23</t>
  </si>
  <si>
    <t>13.06.2022 08:49:00</t>
  </si>
  <si>
    <t>ELMABAĞ DM 35-15-L00317_OVACIK AKÇAKMAK L08_66822209</t>
  </si>
  <si>
    <t>13.06.2022 09:32:05</t>
  </si>
  <si>
    <t>MANZARA TARIM ÖZEL TR 45-78-M01224Ö_ H_42036009</t>
  </si>
  <si>
    <t>13.06.2022 13:20:05</t>
  </si>
  <si>
    <t>13.06.2022 15:22:38</t>
  </si>
  <si>
    <t>AVŞAR TR-1 45-83-L00340_TR-3 L02_72154010</t>
  </si>
  <si>
    <t>13.06.2022 09:15:45</t>
  </si>
  <si>
    <t>13.06.2022 15:01:01</t>
  </si>
  <si>
    <t>KADİR TEZEL GEÇİT 35-26-M01301_956626675_956626675</t>
  </si>
  <si>
    <t>13.06.2022 10:27:01</t>
  </si>
  <si>
    <t>13.06.2022 15:31:02</t>
  </si>
  <si>
    <t>L-182 ÖZİNAN SİTESİ 35-14-L00182_956636857_956636857</t>
  </si>
  <si>
    <t>13.06.2022 12:25:14</t>
  </si>
  <si>
    <t>13.06.2022 15:49:31</t>
  </si>
  <si>
    <t>13.06.2022 20:28:19</t>
  </si>
  <si>
    <t>13.06.2022 21:50:49</t>
  </si>
  <si>
    <t>AKÖREN TR-19 KÖK 45-78-M00974_HatBaşıAyırıcı_53139338 M04_53139338</t>
  </si>
  <si>
    <t>13.06.2022 14:29:39</t>
  </si>
  <si>
    <t>13.06.2022 18:03:53</t>
  </si>
  <si>
    <t>13.06.2022 14:14:54</t>
  </si>
  <si>
    <t>13.06.2022 16:53:00</t>
  </si>
  <si>
    <t>TR-1/90 45-72-M00090_45-72-M00090_2364837</t>
  </si>
  <si>
    <t>13.06.2022 09:51:53</t>
  </si>
  <si>
    <t>13.06.2022 14:50:37</t>
  </si>
  <si>
    <t>GÖKTEPE TR-1 35-28-M00269_953379033_953379033</t>
  </si>
  <si>
    <t>13.06.2022 10:18:44</t>
  </si>
  <si>
    <t>13.06.2022 15:02:53</t>
  </si>
  <si>
    <t>ÇAMÖNÜ TR-2 35-22-M00166_B_56370750_56370750</t>
  </si>
  <si>
    <t>13.06.2022 18:05:55</t>
  </si>
  <si>
    <t>13.06.2022 18:29:53</t>
  </si>
  <si>
    <t>ÜNİVERSİTE TM 35-02-A00008_PINARBAŞI-2 M24_2310715</t>
  </si>
  <si>
    <t>13.06.2022 19:11:45</t>
  </si>
  <si>
    <t>13.06.2022 19:52:00</t>
  </si>
  <si>
    <t>YEŞİLKAVAK TR-2 45-78-M00716_953283623_953283623</t>
  </si>
  <si>
    <t>13.06.2022 13:24:52</t>
  </si>
  <si>
    <t>13.06.2022 14:44:59</t>
  </si>
  <si>
    <t>ÇIRPI İM 35-20-A00002_ARIKBAŞI L12_2307623</t>
  </si>
  <si>
    <t>13.06.2022 09:11:00</t>
  </si>
  <si>
    <t>13.06.2022 18:02:53</t>
  </si>
  <si>
    <t>POLYAK TR-1 35-30-L00132_955311112_955311112</t>
  </si>
  <si>
    <t>13.06.2022 15:24:29</t>
  </si>
  <si>
    <t>13.06.2022 18:08:15</t>
  </si>
  <si>
    <t>13.06.2022 14:21:24</t>
  </si>
  <si>
    <t>13.06.2022 15:02:13</t>
  </si>
  <si>
    <t>TR-1/59 45-72-M00059_DM-2/TR-12 M04_79613565</t>
  </si>
  <si>
    <t>13.06.2022 09:15:00</t>
  </si>
  <si>
    <t>13.06.2022 17:31:20</t>
  </si>
  <si>
    <t>ÇUKURALTI M-25 35-25-M00073_955267216_955267216</t>
  </si>
  <si>
    <t>13.06.2022 19:28:25</t>
  </si>
  <si>
    <t>13.06.2022 19:59:51</t>
  </si>
  <si>
    <t>DM-12/TR-1 45-73-M00067_AKKEÇİLİ M03_65917904</t>
  </si>
  <si>
    <t>13.06.2022 18:11:17</t>
  </si>
  <si>
    <t>13.06.2022 19:34:18</t>
  </si>
  <si>
    <t>KEMALİYE DM (TR-1) 45-73-M00150_ALAŞEHİR GİRİŞ PİYADELER KÖKDEN M08_66716002</t>
  </si>
  <si>
    <t>13.06.2022 18:24:06</t>
  </si>
  <si>
    <t>13.06.2022 19:06:00</t>
  </si>
  <si>
    <t>13.06.2022 10:50:26</t>
  </si>
  <si>
    <t>13.06.2022 11:19:29</t>
  </si>
  <si>
    <t>M-2993(YATIRIM REZERVE) 35-04-M02993_35-04-M02993_77345477</t>
  </si>
  <si>
    <t>13.06.2022 11:26:32</t>
  </si>
  <si>
    <t>13.06.2022 11:58:44</t>
  </si>
  <si>
    <t>13.06.2022 12:14:53</t>
  </si>
  <si>
    <t>13.06.2022 14:14:42</t>
  </si>
  <si>
    <t>TR-93 MELTEM SİTESİ 35-19-L00093_956669035_956669035</t>
  </si>
  <si>
    <t>13.06.2022 14:03:01</t>
  </si>
  <si>
    <t>13.06.2022 17:59:42</t>
  </si>
  <si>
    <t>TR-2/17 45-72-L00017_956528866_956528866</t>
  </si>
  <si>
    <t>13.06.2022 17:19:16</t>
  </si>
  <si>
    <t>13.06.2022 18:21:40</t>
  </si>
  <si>
    <t>TR-116 35-15-M00116_950364880_950364880</t>
  </si>
  <si>
    <t>13.06.2022 16:47:46</t>
  </si>
  <si>
    <t>13.06.2022 19:54:36</t>
  </si>
  <si>
    <t>13.06.2022 21:07:05</t>
  </si>
  <si>
    <t>13.06.2022 21:57:09</t>
  </si>
  <si>
    <t>AKGEDİK TR-1 45-71-M01047_E_56395254_56395254</t>
  </si>
  <si>
    <t>13.06.2022 08:41:17</t>
  </si>
  <si>
    <t>13.06.2022 15:23:48</t>
  </si>
  <si>
    <t>DM-16 45-71-M00309_C_60984319_60984319</t>
  </si>
  <si>
    <t>13.06.2022 08:58:01</t>
  </si>
  <si>
    <t>13.06.2022 16:58:12</t>
  </si>
  <si>
    <t>M-2980 35-02-M02980_910181097_910181097</t>
  </si>
  <si>
    <t>13.06.2022 12:56:15</t>
  </si>
  <si>
    <t>13.06.2022 14:45:03</t>
  </si>
  <si>
    <t>13.06.2022 13:24:27</t>
  </si>
  <si>
    <t>13.06.2022 16:50:35</t>
  </si>
  <si>
    <t>ZEYTİNLİOVA TR-1 KÖK 45-72-L00389_ÜÇ AVLU ÇIKIŞI L02_2330197</t>
  </si>
  <si>
    <t>13.06.2022 12:25:16</t>
  </si>
  <si>
    <t>13.06.2022 14:39:15</t>
  </si>
  <si>
    <t>BAŞKÖY MAŞAT TR-2 35-29-L00193_DIREK TIPI TRAFO HUCRESI H01_2099059</t>
  </si>
  <si>
    <t>13.06.2022 09:41:18</t>
  </si>
  <si>
    <t>13.06.2022 14:00:37</t>
  </si>
  <si>
    <t>M-993 35-03-M00993_910553338_910553338</t>
  </si>
  <si>
    <t>13.06.2022 06:06:21</t>
  </si>
  <si>
    <t>13.06.2022 10:19:18</t>
  </si>
  <si>
    <t>DM-2/34 (MEVLANA YOLU) 45-71-M00532_A_56404342_56404342</t>
  </si>
  <si>
    <t>13.06.2022 15:43:56</t>
  </si>
  <si>
    <t>13.06.2022 16:01:52</t>
  </si>
  <si>
    <t>13.06.2022 12:47:25</t>
  </si>
  <si>
    <t>13.06.2022 13:00:03</t>
  </si>
  <si>
    <t>M-3121(YATIRIM REZERVE) 35-10-M03121_ M03_81756690</t>
  </si>
  <si>
    <t>13.06.2022 12:13:54</t>
  </si>
  <si>
    <t>13.06.2022 14:28:36</t>
  </si>
  <si>
    <t>M-2907 35-02-M02907_99935340_99935340</t>
  </si>
  <si>
    <t>13.06.2022 15:18:09</t>
  </si>
  <si>
    <t>13.06.2022 17:45:49</t>
  </si>
  <si>
    <t>13.06.2022 09:02:20</t>
  </si>
  <si>
    <t>13.06.2022 10:19:31</t>
  </si>
  <si>
    <t>K-2312 35-03-K02312_97465755_97465755</t>
  </si>
  <si>
    <t>13.06.2022 15:45:54</t>
  </si>
  <si>
    <t>13.06.2022 20:00:07</t>
  </si>
  <si>
    <t>M-1690 35-01-M01690_910754687_910754687</t>
  </si>
  <si>
    <t>13.06.2022 08:28:45</t>
  </si>
  <si>
    <t>13.06.2022 10:48:14</t>
  </si>
  <si>
    <t>13.06.2022 01:52:46</t>
  </si>
  <si>
    <t>13.06.2022 02:37:00</t>
  </si>
  <si>
    <t>13.06.2022 18:22:16</t>
  </si>
  <si>
    <t>13.06.2022 18:52:21</t>
  </si>
  <si>
    <t>MAVİ KÖŞE TR-1 KÖK 35-17-M00224_HatBaşıAyırıcı_65357749 M03_65357749</t>
  </si>
  <si>
    <t>13.06.2022 17:24:15</t>
  </si>
  <si>
    <t>13.06.2022 18:07:54</t>
  </si>
  <si>
    <t>UMURCALI TR 5 35-31-L00109_47968070_56399387_56399387</t>
  </si>
  <si>
    <t>13.06.2022 14:49:17</t>
  </si>
  <si>
    <t>13.06.2022 18:37:50</t>
  </si>
  <si>
    <t>13.06.2022 09:29:31</t>
  </si>
  <si>
    <t>13.06.2022 10:32:26</t>
  </si>
  <si>
    <t>KARABULU KÖK 35-31-L00227_İĞDELİ L02_2119133</t>
  </si>
  <si>
    <t>13.06.2022 07:25:17</t>
  </si>
  <si>
    <t>13.06.2022 07:46:44</t>
  </si>
  <si>
    <t>13.06.2022 10:48:01</t>
  </si>
  <si>
    <t>13.06.2022 14:04:06</t>
  </si>
  <si>
    <t>SANCAKLI ÇEŞMEBAŞI TR-1 45-71-M01753_953204098_953204098</t>
  </si>
  <si>
    <t>13.06.2022 22:20:54</t>
  </si>
  <si>
    <t>14.06.2022 00:17:35</t>
  </si>
  <si>
    <t>DEREKÖY KÖK 45-77-L00290_DEREKÖY L04_2334411</t>
  </si>
  <si>
    <t>13.06.2022 10:23:23</t>
  </si>
  <si>
    <t>13.06.2022 11:26:15</t>
  </si>
  <si>
    <t>BALLICA İM 45-72-A00005_OTOYOL ÇIKIŞ M01_66596845</t>
  </si>
  <si>
    <t>13.06.2022 07:07:30</t>
  </si>
  <si>
    <t>13.06.2022 09:17:02</t>
  </si>
  <si>
    <t>M-2739 35-02-M02739_C C1b_83760730</t>
  </si>
  <si>
    <t>13.06.2022 12:34:23</t>
  </si>
  <si>
    <t>13.06.2022 16:42:02</t>
  </si>
  <si>
    <t>KÜNER TR-1 35-22-M00229_955257418_955257418</t>
  </si>
  <si>
    <t>13.06.2022 16:48:03</t>
  </si>
  <si>
    <t>13.06.2022 19:44:28</t>
  </si>
  <si>
    <t>DM-19/02A 45-71-M02184_KARİPÇİNLER MAKİNA O-13 DİREK M07_65995561</t>
  </si>
  <si>
    <t>13.06.2022 06:24:43</t>
  </si>
  <si>
    <t>13.06.2022 06:43:13</t>
  </si>
  <si>
    <t>M-1012 35-03-M01012_910372736_910372736</t>
  </si>
  <si>
    <t>13.06.2022 20:35:24</t>
  </si>
  <si>
    <t>14.06.2022 00:40:06</t>
  </si>
  <si>
    <t>K-890 35-01-K00890_911482321_911482321</t>
  </si>
  <si>
    <t>13.06.2022 14:09:58</t>
  </si>
  <si>
    <t>13.06.2022 17:58:05</t>
  </si>
  <si>
    <t>YENİOBA KÖK 35-29-M00125_HatBaşıAyırıcı_53138617 M05_53138617</t>
  </si>
  <si>
    <t>13.06.2022 05:26:30</t>
  </si>
  <si>
    <t>13.06.2022 07:27:12</t>
  </si>
  <si>
    <t>K-18 35-04-K00018_D K18D1B_5808390</t>
  </si>
  <si>
    <t>13.06.2022 15:54:57</t>
  </si>
  <si>
    <t>13.06.2022 16:55:40</t>
  </si>
  <si>
    <t>13.06.2022 03:26:14</t>
  </si>
  <si>
    <t>13.06.2022 03:56:59</t>
  </si>
  <si>
    <t>K-1724 35-08-K01724_35-08-K01724_42018218</t>
  </si>
  <si>
    <t>13.06.2022 19:35:47</t>
  </si>
  <si>
    <t>13.06.2022 20:58:09</t>
  </si>
  <si>
    <t>L-271 SANATKARLAR SİTESİ 35-18-L00271_950429692_950429692</t>
  </si>
  <si>
    <t>13.06.2022 16:40:18</t>
  </si>
  <si>
    <t>13.06.2022 20:17:28</t>
  </si>
  <si>
    <t>KARASELENDİ TR-1 45-81-M00055_A_56398788_56398788</t>
  </si>
  <si>
    <t>13.06.2022 20:17:37</t>
  </si>
  <si>
    <t>13.06.2022 23:08:03</t>
  </si>
  <si>
    <t>GÖKÇELER (YAYLACIK MAH.) TR-1 45-71-M00999_95000506797_95000506797</t>
  </si>
  <si>
    <t>13.06.2022 07:38:49</t>
  </si>
  <si>
    <t>13.06.2022 13:25:46</t>
  </si>
  <si>
    <t>M-1871 35-01-M01871_910849360_910849360</t>
  </si>
  <si>
    <t>13.06.2022 21:16:46</t>
  </si>
  <si>
    <t>14.06.2022 01:27:03</t>
  </si>
  <si>
    <t>HELVACI TR-9 35-17-M00369_6873168_56375744_56375744</t>
  </si>
  <si>
    <t>13.06.2022 13:02:29</t>
  </si>
  <si>
    <t>13.06.2022 16:46:30</t>
  </si>
  <si>
    <t>TR-65 KANLICAKONAĞI MEVKİİ 35-15-L00065_D_56372428_56372428</t>
  </si>
  <si>
    <t>13.06.2022 10:21:40</t>
  </si>
  <si>
    <t>13.06.2022 15:44:14</t>
  </si>
  <si>
    <t>DM-1/1A 45-71-M00018_E e2b_45125406</t>
  </si>
  <si>
    <t>13.06.2022 17:29:50</t>
  </si>
  <si>
    <t>14.06.2022 01:30:58</t>
  </si>
  <si>
    <t>SARIGÖL DM 45-79-M00069_ULUDERBENT FİDERİ M16_2076610</t>
  </si>
  <si>
    <t>13.06.2022 14:43:30</t>
  </si>
  <si>
    <t>13.06.2022 15:04:11</t>
  </si>
  <si>
    <t>KOVALIK SULAMA TR-4 35-16-M00259_35-16-M00259_2346674</t>
  </si>
  <si>
    <t>13.06.2022 09:18:15</t>
  </si>
  <si>
    <t>13.06.2022 14:59:55</t>
  </si>
  <si>
    <t>ÇANDARLI TR-13 35-30-M00012_955324453_955324453</t>
  </si>
  <si>
    <t>13.06.2022 13:57:52</t>
  </si>
  <si>
    <t>13.06.2022 18:20:49</t>
  </si>
  <si>
    <t>K-3478 35-07-K03478_35-07-K03478_48251535</t>
  </si>
  <si>
    <t>13.06.2022 09:35:18</t>
  </si>
  <si>
    <t>13.06.2022 10:24:53</t>
  </si>
  <si>
    <t>URGANLI TR-2 45-83-M00570_TR-6 M03_2103493</t>
  </si>
  <si>
    <t>13.06.2022 11:50:11</t>
  </si>
  <si>
    <t>13.06.2022 18:10:27</t>
  </si>
  <si>
    <t>DM-2/2 ESKİ KUYUYANI 35-18-L00583_95000027505_95000027505</t>
  </si>
  <si>
    <t>13.06.2022 22:52:20</t>
  </si>
  <si>
    <t>14.06.2022 00:48:24</t>
  </si>
  <si>
    <t>L-426 ESKİ GARAJ 35-18-L00426_DAĞITIM TRAFOSU L-426 L03_66340305</t>
  </si>
  <si>
    <t>13.06.2022 09:06:03</t>
  </si>
  <si>
    <t>13.06.2022 16:32:06</t>
  </si>
  <si>
    <t>TR-72A 45-77-L00462_95001406209_95001406209</t>
  </si>
  <si>
    <t>13.06.2022 18:32:24</t>
  </si>
  <si>
    <t>13.06.2022 19:55:40</t>
  </si>
  <si>
    <t>M-1110 35-08-M01110_913088907_913088907</t>
  </si>
  <si>
    <t>13.06.2022 14:33:08</t>
  </si>
  <si>
    <t>13.06.2022 16:45:45</t>
  </si>
  <si>
    <t>BOZKÖY TR-2 35-26-M00481_6561679_56357897_56357897</t>
  </si>
  <si>
    <t>13.06.2022 02:37:19</t>
  </si>
  <si>
    <t>13.06.2022 03:52:36</t>
  </si>
  <si>
    <t>SAKIPAĞA KÖK 35-28-M00605_TÜEKELLİ DM(TR-4) M01_66565819</t>
  </si>
  <si>
    <t>13.06.2022 12:50:12</t>
  </si>
  <si>
    <t>13.06.2022 13:10:46</t>
  </si>
  <si>
    <t>GÜLBAHÇE TR-1 45-71-M00184_BAĞYOLU TR-1 M03_72255608</t>
  </si>
  <si>
    <t>13.06.2022 06:33:27</t>
  </si>
  <si>
    <t>13.06.2022 20:31:41</t>
  </si>
  <si>
    <t>13.06.2022 21:46:57</t>
  </si>
  <si>
    <t>DEMİRCİLİ DM 35-15-L00895_BENZİNLİK L011_85268689</t>
  </si>
  <si>
    <t>13.06.2022 07:29:11</t>
  </si>
  <si>
    <t>13.06.2022 08:03:46</t>
  </si>
  <si>
    <t>13.06.2022 10:17:26</t>
  </si>
  <si>
    <t>13.06.2022 13:30:45</t>
  </si>
  <si>
    <t>OVACIK TR-1 35-31-L00151_47821995_56352577_56352577</t>
  </si>
  <si>
    <t>13.06.2022 13:07:23</t>
  </si>
  <si>
    <t>13.06.2022 18:17:00</t>
  </si>
  <si>
    <t>HARMANDALI KÖK 45-71-M00061_HatBaşıAyırıcı_53135195 M02_53135195</t>
  </si>
  <si>
    <t>13.06.2022 15:51:14</t>
  </si>
  <si>
    <t>13.06.2022 17:25:00</t>
  </si>
  <si>
    <t>TEPEKÖY TR-1 45-73-M00785_945666540_945666540</t>
  </si>
  <si>
    <t>13.06.2022 09:45:10</t>
  </si>
  <si>
    <t>13.06.2022 11:46:59</t>
  </si>
  <si>
    <t>M-878 35-02-M00878_A_56365149_56365149</t>
  </si>
  <si>
    <t>13.06.2022 09:32:44</t>
  </si>
  <si>
    <t>13.06.2022 13:13:02</t>
  </si>
  <si>
    <t>ÇAMLIK DM 35-17-M00173_ŞAKRAN GİRİŞ M10_66328134</t>
  </si>
  <si>
    <t>13.06.2022 16:38:15</t>
  </si>
  <si>
    <t>13.06.2022 17:16:11</t>
  </si>
  <si>
    <t>13.06.2022 17:36:52</t>
  </si>
  <si>
    <t>13.06.2022 22:17:14</t>
  </si>
  <si>
    <t>DERBENTALTI TARIMSAL SULAMA TR-7 45-83-M00584_45-83-M00584_2372268</t>
  </si>
  <si>
    <t>13.06.2022 12:23:23</t>
  </si>
  <si>
    <t>13.06.2022 12:58:53</t>
  </si>
  <si>
    <t>AŞAĞIÇOBANİSA TR-3 45-71-M00103_45-71-M00103_72236852</t>
  </si>
  <si>
    <t>13.06.2022 08:53:50</t>
  </si>
  <si>
    <t>13.06.2022 12:32:09</t>
  </si>
  <si>
    <t>13.06.2022 09:04:21</t>
  </si>
  <si>
    <t>13.06.2022 18:59:00</t>
  </si>
  <si>
    <t>ERGENEKON TR-11 45-83-M00623_DAĞITIM TRAFOSU M04_2329350</t>
  </si>
  <si>
    <t>13.06.2022 13:42:06</t>
  </si>
  <si>
    <t>13.06.2022 14:04:24</t>
  </si>
  <si>
    <t>13.06.2022 11:35:59</t>
  </si>
  <si>
    <t>13.06.2022 18:35:36</t>
  </si>
  <si>
    <t>K-434 35-02-K00434_913145767_913145767</t>
  </si>
  <si>
    <t>13.06.2022 09:21:54</t>
  </si>
  <si>
    <t>13.06.2022 12:30:17</t>
  </si>
  <si>
    <t>13.06.2022 04:47:22</t>
  </si>
  <si>
    <t>13.06.2022 05:15:55</t>
  </si>
  <si>
    <t>13.06.2022 15:20:03</t>
  </si>
  <si>
    <t>13.06.2022 15:55:25</t>
  </si>
  <si>
    <t>YAĞCILI TR-2 45-82-M00367_B_56393122_56393122</t>
  </si>
  <si>
    <t>13.06.2022 22:43:55</t>
  </si>
  <si>
    <t>14.06.2022 00:11:44</t>
  </si>
  <si>
    <t>YEŞİLYURT TR-3 45-73-M00482_A_56400968_56400968</t>
  </si>
  <si>
    <t>13.06.2022 10:13:28</t>
  </si>
  <si>
    <t>13.06.2022 11:21:34</t>
  </si>
  <si>
    <t>ÇIPLAK KÖK 35-29-M00126_YENİÇİFTLİK ENH M09_72190075</t>
  </si>
  <si>
    <t>13.06.2022 18:02:42</t>
  </si>
  <si>
    <t>13.06.2022 20:07:32</t>
  </si>
  <si>
    <t>K-1625 35-07-K01625_912438442_912438442</t>
  </si>
  <si>
    <t>13.06.2022 22:45:50</t>
  </si>
  <si>
    <t>14.06.2022 00:32:38</t>
  </si>
  <si>
    <t>L-284 İMAMOĞLU TRAFO 35-18-L00284_950457001_950457001</t>
  </si>
  <si>
    <t>13.06.2022 13:48:13</t>
  </si>
  <si>
    <t>13.06.2022 18:29:54</t>
  </si>
  <si>
    <t>TR-93 35-26-M00093_35-26-M00093_65977778</t>
  </si>
  <si>
    <t>13.06.2022 21:19:14</t>
  </si>
  <si>
    <t>13.06.2022 23:26:30</t>
  </si>
  <si>
    <t>M-2745 35-01-M02745_910563358_910563358</t>
  </si>
  <si>
    <t>13.06.2022 14:42:50</t>
  </si>
  <si>
    <t>13.06.2022 17:47:45</t>
  </si>
  <si>
    <t>TR-11 ( RAMAZAN IŞIK SULAMA GRUBU ) 35-27-M00011_98996869_98996869</t>
  </si>
  <si>
    <t>13.06.2022 09:58:49</t>
  </si>
  <si>
    <t>13.06.2022 11:58:14</t>
  </si>
  <si>
    <t>TÜRKELLİ DM (TR-4) 35-28-M00368_TÜRKELLİ ÇIKIŞ M04_56299107</t>
  </si>
  <si>
    <t>13.06.2022 18:43:39</t>
  </si>
  <si>
    <t>13.06.2022 19:15:04</t>
  </si>
  <si>
    <t>DM-12/TR-1 45-73-M00067_AKKEÇİLİ M03_65918029</t>
  </si>
  <si>
    <t>13.06.2022 06:58:35</t>
  </si>
  <si>
    <t>13.06.2022 07:30:16</t>
  </si>
  <si>
    <t>TAŞOKÇULAR TR-1 45-74-M00234_945583604_945583604</t>
  </si>
  <si>
    <t>13.06.2022 12:07:04</t>
  </si>
  <si>
    <t>13.06.2022 12:57:19</t>
  </si>
  <si>
    <t>İZZETTİN TR-1 45-83-M00438_955156898_955156898</t>
  </si>
  <si>
    <t>13.06.2022 09:49:09</t>
  </si>
  <si>
    <t>13.06.2022 11:23:00</t>
  </si>
  <si>
    <t>M-30 35-02-M00030_M-1435 M02_2309642</t>
  </si>
  <si>
    <t>13.06.2022 19:50:00</t>
  </si>
  <si>
    <t>13.06.2022 20:44:44</t>
  </si>
  <si>
    <t>YENİ FOÇA TR-19 35-23-M00019_D d1b_42106502</t>
  </si>
  <si>
    <t>13.06.2022 09:49:39</t>
  </si>
  <si>
    <t>13.06.2022 10:45:53</t>
  </si>
  <si>
    <t>L-310 35-18-L00310_950438018_950438018</t>
  </si>
  <si>
    <t>13.06.2022 20:30:15</t>
  </si>
  <si>
    <t>13.06.2022 23:33:21</t>
  </si>
  <si>
    <t>DM-2/40-A (SERİN SOKAK) 45-71-M00516_A_56404653_56404653</t>
  </si>
  <si>
    <t>13.06.2022 15:35:40</t>
  </si>
  <si>
    <t>13.06.2022 16:04:04</t>
  </si>
  <si>
    <t>MORDOĞAN İM 35-21-A00002_ÇATALKAYA L09_2314077</t>
  </si>
  <si>
    <t>13.06.2022 05:35:06</t>
  </si>
  <si>
    <t>13.06.2022 12:34:47</t>
  </si>
  <si>
    <t>13.06.2022 10:41:01</t>
  </si>
  <si>
    <t>13.06.2022 11:09:00</t>
  </si>
  <si>
    <t>OTOKENT İM 35-08-A00004_BEYAZEVLER K04_2052227</t>
  </si>
  <si>
    <t>13.06.2022 09:05:31</t>
  </si>
  <si>
    <t>13.06.2022 18:52:24</t>
  </si>
  <si>
    <t>KİRELLİ KÖK 35-29-L00809_BOYNUYOĞUN KÖK-TAMTAT L02_74719158</t>
  </si>
  <si>
    <t>13.06.2022 10:40:30</t>
  </si>
  <si>
    <t>13.06.2022 18:58:40</t>
  </si>
  <si>
    <t>13.06.2022 17:46:09</t>
  </si>
  <si>
    <t>13.06.2022 17:50:06</t>
  </si>
  <si>
    <t>KAYALIOĞLU TR-28 45-72-L00076_95000090508_95000090508</t>
  </si>
  <si>
    <t>13.06.2022 09:00:17</t>
  </si>
  <si>
    <t>13.06.2022 10:40:41</t>
  </si>
  <si>
    <t>13.06.2022 07:45:04</t>
  </si>
  <si>
    <t>13.06.2022 09:13:40</t>
  </si>
  <si>
    <t>BEYDERE KÖK 45-71-M00128_IŞIKAL MOBİLYA M01_50217150</t>
  </si>
  <si>
    <t>13.06.2022 18:45:59</t>
  </si>
  <si>
    <t>13.06.2022 20:37:14</t>
  </si>
  <si>
    <t>M-1212 35-02-M01212_99838375_99838375</t>
  </si>
  <si>
    <t>13.06.2022 20:52:02</t>
  </si>
  <si>
    <t>13.06.2022 23:00:56</t>
  </si>
  <si>
    <t>K-1904 35-10-K01904_D_56380507_56380507</t>
  </si>
  <si>
    <t>13.06.2022 14:51:07</t>
  </si>
  <si>
    <t>13.06.2022 16:05:23</t>
  </si>
  <si>
    <t>13.06.2022 08:35:38</t>
  </si>
  <si>
    <t>13.06.2022 18:19:51</t>
  </si>
  <si>
    <t>13.06.2022 18:53:15</t>
  </si>
  <si>
    <t>BARBAROS TR-1 35-19-M00199_DIREK TIPI TRAFO HUCRESI H01_2057021</t>
  </si>
  <si>
    <t>13.06.2022 19:57:51</t>
  </si>
  <si>
    <t>13.06.2022 21:18:24</t>
  </si>
  <si>
    <t>13.06.2022 08:55:37</t>
  </si>
  <si>
    <t>13.06.2022 17:45:58</t>
  </si>
  <si>
    <t>KARABEL KÖK(VİŞNELİ KÖK) 35-26-M01207_VİŞNELİ M04_66051328</t>
  </si>
  <si>
    <t>13.06.2022 16:16:46</t>
  </si>
  <si>
    <t>13.06.2022 17:32:03</t>
  </si>
  <si>
    <t>YENİ FOÇA TR-25 35-23-M00025_YENİFOÇA TR-26 M01_2334896</t>
  </si>
  <si>
    <t>13.06.2022 12:11:00</t>
  </si>
  <si>
    <t>13.06.2022 12:26:00</t>
  </si>
  <si>
    <t>ÇANDARLI TR-9 35-30-M00009_955320924_955320924</t>
  </si>
  <si>
    <t>13.06.2022 12:29:18</t>
  </si>
  <si>
    <t>13.06.2022 13:44:34</t>
  </si>
  <si>
    <t>K-1547 35-02-K01547_95001168520_95001168520</t>
  </si>
  <si>
    <t>13.06.2022 12:05:05</t>
  </si>
  <si>
    <t>13.06.2022 13:19:46</t>
  </si>
  <si>
    <t>TAŞDİBİ TR-1 45-80-M00171_956534771_956534771</t>
  </si>
  <si>
    <t>13.06.2022 14:46:11</t>
  </si>
  <si>
    <t>13.06.2022 16:56:40</t>
  </si>
  <si>
    <t>13.06.2022 20:19:31</t>
  </si>
  <si>
    <t>13.06.2022 22:28:01</t>
  </si>
  <si>
    <t>ASARLIK TR-9 35-28-M00590_953378390_953378390</t>
  </si>
  <si>
    <t>13.06.2022 19:21:17</t>
  </si>
  <si>
    <t>13.06.2022 21:13:11</t>
  </si>
  <si>
    <t>13.06.2022 16:53:24</t>
  </si>
  <si>
    <t>SÖĞÜTÖREN TR-1 35-20-L00347_955194247_955194247</t>
  </si>
  <si>
    <t>13.06.2022 20:30:16</t>
  </si>
  <si>
    <t>13.06.2022 22:01:56</t>
  </si>
  <si>
    <t>OVAKENT İM 35-15-A00003_MESCİTLİ L08_2057389</t>
  </si>
  <si>
    <t>13.06.2022 19:12:23</t>
  </si>
  <si>
    <t>13.06.2022 19:19:40</t>
  </si>
  <si>
    <t>_99174681_99174681</t>
  </si>
  <si>
    <t>13.06.2022 09:37:20</t>
  </si>
  <si>
    <t>13.06.2022 12:03:36</t>
  </si>
  <si>
    <t>KARAAĞAÇLI TR-3 45-71-M01083_DIREK TIPI TRAFO HUCRESI H01_2087677</t>
  </si>
  <si>
    <t>14.06.2022 11:31:08</t>
  </si>
  <si>
    <t>14.06.2022 14:55:00</t>
  </si>
  <si>
    <t>14.06.2022 21:20:13</t>
  </si>
  <si>
    <t>14.06.2022 21:44:00</t>
  </si>
  <si>
    <t>TAYTAN OFİS KÖK 45-78-M00314_YENİ KABAZLI M016_60669846</t>
  </si>
  <si>
    <t>14.06.2022 20:38:17</t>
  </si>
  <si>
    <t>14.06.2022 20:58:58</t>
  </si>
  <si>
    <t>BİRGİ TR-10 35-15-L00266_950392086_950392086</t>
  </si>
  <si>
    <t>14.06.2022 16:16:58</t>
  </si>
  <si>
    <t>14.06.2022 17:31:24</t>
  </si>
  <si>
    <t>14.06.2022 21:48:17</t>
  </si>
  <si>
    <t>15.06.2022 00:18:37</t>
  </si>
  <si>
    <t>M-2040 35-01-M02040_911078228_911078228</t>
  </si>
  <si>
    <t>14.06.2022 14:22:12</t>
  </si>
  <si>
    <t>14.06.2022 16:28:49</t>
  </si>
  <si>
    <t>14.06.2022 05:32:24</t>
  </si>
  <si>
    <t>14.06.2022 05:36:35</t>
  </si>
  <si>
    <t>HORZUM SAZDERE TR-1 45-73-M00266_A_56390471_56390471</t>
  </si>
  <si>
    <t>14.06.2022 15:45:08</t>
  </si>
  <si>
    <t>14.06.2022 17:46:30</t>
  </si>
  <si>
    <t>K-3649 35-02-K03649_B_56372254_56372254</t>
  </si>
  <si>
    <t>14.06.2022 19:58:46</t>
  </si>
  <si>
    <t>14.06.2022 23:04:04</t>
  </si>
  <si>
    <t>14.06.2022 19:00:38</t>
  </si>
  <si>
    <t>14.06.2022 21:10:10</t>
  </si>
  <si>
    <t>ARMUTLU TR-1 45-74-M00287_45-74-M00287_65940112</t>
  </si>
  <si>
    <t>14.06.2022 19:10:42</t>
  </si>
  <si>
    <t>14.06.2022 23:39:16</t>
  </si>
  <si>
    <t>L-221 35-18-L00221_6938802_56394911_56394911</t>
  </si>
  <si>
    <t>14.06.2022 06:00:11</t>
  </si>
  <si>
    <t>14.06.2022 10:59:39</t>
  </si>
  <si>
    <t>GÜZELYALI TM 35-01-A00008_GÜZELYALI-2 K02_2313700</t>
  </si>
  <si>
    <t>14.06.2022 09:02:20</t>
  </si>
  <si>
    <t>14.06.2022 18:18:15</t>
  </si>
  <si>
    <t>K-458 35-07-K00458_K-2416 K06_48438210</t>
  </si>
  <si>
    <t>14.06.2022 09:03:37</t>
  </si>
  <si>
    <t>14.06.2022 10:25:22</t>
  </si>
  <si>
    <t>14.06.2022 13:04:06</t>
  </si>
  <si>
    <t>14.06.2022 16:43:50</t>
  </si>
  <si>
    <t>K-3021 35-08-K03021_913161971_913161971</t>
  </si>
  <si>
    <t>14.06.2022 12:39:29</t>
  </si>
  <si>
    <t>14.06.2022 14:01:06</t>
  </si>
  <si>
    <t>DM-1/65 45-71-M00011_953196627_953196627</t>
  </si>
  <si>
    <t>14.06.2022 10:29:00</t>
  </si>
  <si>
    <t>14.06.2022 11:30:37</t>
  </si>
  <si>
    <t>M-3146(YATIRIM REZERVE) 35-03-M03146_ M03_81999594</t>
  </si>
  <si>
    <t>14.06.2022 09:01:45</t>
  </si>
  <si>
    <t>14.06.2022 12:47:23</t>
  </si>
  <si>
    <t>14.06.2022 09:31:00</t>
  </si>
  <si>
    <t>14.06.2022 09:47:35</t>
  </si>
  <si>
    <t>KOLDERE TR-6 45-80-M00054_956539029_956539029</t>
  </si>
  <si>
    <t>14.06.2022 23:02:27</t>
  </si>
  <si>
    <t>15.06.2022 01:08:57</t>
  </si>
  <si>
    <t>14.06.2022 18:40:54</t>
  </si>
  <si>
    <t>14.06.2022 18:44:31</t>
  </si>
  <si>
    <t>GÖKÇEAHMET-YİĞİTALİ TARIMSAL SULAMA 45-72-L00145_A_56392195_56392195</t>
  </si>
  <si>
    <t>14.06.2022 15:10:37</t>
  </si>
  <si>
    <t>14.06.2022 16:49:44</t>
  </si>
  <si>
    <t>14.06.2022 17:15:00</t>
  </si>
  <si>
    <t>14.06.2022 18:10:51</t>
  </si>
  <si>
    <t>ENCEKLER TR-1 45-77-M00117_945509735_945509735</t>
  </si>
  <si>
    <t>14.06.2022 16:19:32</t>
  </si>
  <si>
    <t>14.06.2022 19:53:16</t>
  </si>
  <si>
    <t>KRAL KÖK 35-26-M00345_HatBaşıAyırıcı_66375950 M01_66375950</t>
  </si>
  <si>
    <t>14.06.2022 08:30:43</t>
  </si>
  <si>
    <t>14.06.2022 09:58:01</t>
  </si>
  <si>
    <t>KUMKUYUCAK TR-1 45-80-M00172_956538635_956538635</t>
  </si>
  <si>
    <t>14.06.2022 21:08:42</t>
  </si>
  <si>
    <t>14.06.2022 22:28:15</t>
  </si>
  <si>
    <t>ÜRKMEZ DM-4 (ÜRKMEZ M-21) 35-25-M00155_ÜRKMEZ M-14 M05_72072950</t>
  </si>
  <si>
    <t>14.06.2022 11:56:54</t>
  </si>
  <si>
    <t>14.06.2022 13:54:07</t>
  </si>
  <si>
    <t>KILAVUZLAR KÖK 45-74-M00198_KILAVUZLAR M03_72237278</t>
  </si>
  <si>
    <t>14.06.2022 21:24:57</t>
  </si>
  <si>
    <t>14.06.2022 22:51:35</t>
  </si>
  <si>
    <t>TOPÇAM SULAMA TR-6 35-16-M00199_47522146_56396751_56396751</t>
  </si>
  <si>
    <t>14.06.2022 19:56:14</t>
  </si>
  <si>
    <t>14.06.2022 22:57:58</t>
  </si>
  <si>
    <t>EĞRİGÖL TARIMSAL SULAMA TR-1 35-16-M00213_47525012_56397414_56397414</t>
  </si>
  <si>
    <t>14.06.2022 16:37:03</t>
  </si>
  <si>
    <t>14.06.2022 19:47:04</t>
  </si>
  <si>
    <t>TR-32 35-30-L00032_G_56397997_56397997</t>
  </si>
  <si>
    <t>14.06.2022 21:46:11</t>
  </si>
  <si>
    <t>14.06.2022 23:35:53</t>
  </si>
  <si>
    <t>L-325 (ALBAYRAK) 35-18-L00325_B_56358007_56358007</t>
  </si>
  <si>
    <t>14.06.2022 00:07:51</t>
  </si>
  <si>
    <t>14.06.2022 02:04:16</t>
  </si>
  <si>
    <t>ÇİFTÇİGEDİĞİ TR-2 35-20-L00170_A_56381522_56381522</t>
  </si>
  <si>
    <t>14.06.2022 12:31:16</t>
  </si>
  <si>
    <t>14.06.2022 16:00:23</t>
  </si>
  <si>
    <t>TR-1-5/9 35-20-L00053_35-20-L00053_2355329</t>
  </si>
  <si>
    <t>14.06.2022 09:35:55</t>
  </si>
  <si>
    <t>14.06.2022 11:05:02</t>
  </si>
  <si>
    <t>VİLLA SERA TR-1 35-18-L00601_TRAFO L03_49888646</t>
  </si>
  <si>
    <t>14.06.2022 10:11:23</t>
  </si>
  <si>
    <t>14.06.2022 11:47:33</t>
  </si>
  <si>
    <t>14.06.2022 19:34:32</t>
  </si>
  <si>
    <t>15.06.2022 03:32:37</t>
  </si>
  <si>
    <t>14.06.2022 18:40:36</t>
  </si>
  <si>
    <t>14.06.2022 23:58:10</t>
  </si>
  <si>
    <t>K-3196 35-03-K03196_910633232_910633232</t>
  </si>
  <si>
    <t>14.06.2022 13:48:40</t>
  </si>
  <si>
    <t>14.06.2022 17:49:15</t>
  </si>
  <si>
    <t>14.06.2022 12:03:55</t>
  </si>
  <si>
    <t>14.06.2022 17:08:43</t>
  </si>
  <si>
    <t>K-4097 35-10-K04097_A_65352207_65352207</t>
  </si>
  <si>
    <t>14.06.2022 12:43:40</t>
  </si>
  <si>
    <t>14.06.2022 17:03:00</t>
  </si>
  <si>
    <t>K-3162 35-03-K03162_910066163_910066163</t>
  </si>
  <si>
    <t>14.06.2022 23:18:43</t>
  </si>
  <si>
    <t>15.06.2022 00:00:04</t>
  </si>
  <si>
    <t>GÖKKÖY TR-3 45-78-L00283_953294150_953294150</t>
  </si>
  <si>
    <t>14.06.2022 18:11:44</t>
  </si>
  <si>
    <t>14.06.2022 19:40:18</t>
  </si>
  <si>
    <t>SARIGÖL TR-29 45-79-M00029_TR-34-35-36-33 M03_2315971</t>
  </si>
  <si>
    <t>14.06.2022 14:07:30</t>
  </si>
  <si>
    <t>14.06.2022 15:29:37</t>
  </si>
  <si>
    <t>L-308 35-18-L00308_950456828_950456828</t>
  </si>
  <si>
    <t>14.06.2022 23:57:31</t>
  </si>
  <si>
    <t>15.06.2022 02:13:12</t>
  </si>
  <si>
    <t>14.06.2022 20:07:10</t>
  </si>
  <si>
    <t>14.06.2022 21:28:47</t>
  </si>
  <si>
    <t>M-2911(YATIRIM REZERVE) 35-01-M02911_A_56394860_56394860</t>
  </si>
  <si>
    <t>14.06.2022 09:16:21</t>
  </si>
  <si>
    <t>14.06.2022 18:03:36</t>
  </si>
  <si>
    <t>KARABURUN TR-5 35-21-L00021_945383855_945383855</t>
  </si>
  <si>
    <t>14.06.2022 15:53:43</t>
  </si>
  <si>
    <t>14.06.2022 18:47:39</t>
  </si>
  <si>
    <t>14.06.2022 20:06:55</t>
  </si>
  <si>
    <t>14.06.2022 20:21:41</t>
  </si>
  <si>
    <t>YUKARI EMLAKDERE TR-1 45-71-M01032_A_56384515_56384515</t>
  </si>
  <si>
    <t>14.06.2022 20:50:26</t>
  </si>
  <si>
    <t>15.06.2022 01:01:29</t>
  </si>
  <si>
    <t>DM-5/TR-6 35-26-M00773_956629851_956629851</t>
  </si>
  <si>
    <t>14.06.2022 10:11:31</t>
  </si>
  <si>
    <t>14.06.2022 13:41:01</t>
  </si>
  <si>
    <t>K-1703 35-01-K01703__79836544_79836544</t>
  </si>
  <si>
    <t>14.06.2022 22:21:23</t>
  </si>
  <si>
    <t>15.06.2022 00:33:45</t>
  </si>
  <si>
    <t>14.06.2022 18:47:10</t>
  </si>
  <si>
    <t>14.06.2022 19:17:54</t>
  </si>
  <si>
    <t>TR-1/83 KAPTANOĞLU DM 45-83-M00083_KAPTANOĞLU (HASTANE) GİRİŞ M02_61292036</t>
  </si>
  <si>
    <t>14.06.2022 10:53:43</t>
  </si>
  <si>
    <t>14.06.2022 13:33:40</t>
  </si>
  <si>
    <t>_97538033_97538033</t>
  </si>
  <si>
    <t>14.06.2022 16:19:02</t>
  </si>
  <si>
    <t>14.06.2022 18:46:11</t>
  </si>
  <si>
    <t>14.06.2022 06:47:16</t>
  </si>
  <si>
    <t>14.06.2022 06:54:17</t>
  </si>
  <si>
    <t>K-231 35-01-K00231_R_56375983_56375983</t>
  </si>
  <si>
    <t>14.06.2022 12:00:16</t>
  </si>
  <si>
    <t>14.06.2022 13:09:44</t>
  </si>
  <si>
    <t>14.06.2022 09:36:10</t>
  </si>
  <si>
    <t>14.06.2022 12:41:28</t>
  </si>
  <si>
    <t>ÇAMLICA KÖK 45-81-M00048_ÇANŞA ÇIKIŞ M03_71996194</t>
  </si>
  <si>
    <t>14.06.2022 09:14:50</t>
  </si>
  <si>
    <t>14.06.2022 09:40:00</t>
  </si>
  <si>
    <t>K-2574 35-01-K02574_A A1_66413314</t>
  </si>
  <si>
    <t>14.06.2022 22:11:31</t>
  </si>
  <si>
    <t>15.06.2022 03:50:02</t>
  </si>
  <si>
    <t>14.06.2022 19:27:08</t>
  </si>
  <si>
    <t>14.06.2022 22:25:52</t>
  </si>
  <si>
    <t>KARABURUN TR-1/15 35-21-L00019_953359895_953359895</t>
  </si>
  <si>
    <t>14.06.2022 13:20:00</t>
  </si>
  <si>
    <t>14.06.2022 14:15:50</t>
  </si>
  <si>
    <t>KAPANCI KÖK 45-78-L00229_KARAYAHŞİ-ÇAYKÖY L03_2328990</t>
  </si>
  <si>
    <t>14.06.2022 18:08:54</t>
  </si>
  <si>
    <t>14.06.2022 23:59:35</t>
  </si>
  <si>
    <t>ALABAŞ TR-7 35-15-L00132_950382233_950382233</t>
  </si>
  <si>
    <t>14.06.2022 17:13:11</t>
  </si>
  <si>
    <t>14.06.2022 18:55:45</t>
  </si>
  <si>
    <t>K-1621 35-02-K01621_D D1B_5839998</t>
  </si>
  <si>
    <t>14.06.2022 19:16:28</t>
  </si>
  <si>
    <t>14.06.2022 21:01:04</t>
  </si>
  <si>
    <t>14.06.2022 11:58:03</t>
  </si>
  <si>
    <t>14.06.2022 13:37:36</t>
  </si>
  <si>
    <t>TR-1-2/7 35-20-L00034__72750536_72750536</t>
  </si>
  <si>
    <t>14.06.2022 09:32:00</t>
  </si>
  <si>
    <t>14.06.2022 13:38:30</t>
  </si>
  <si>
    <t>TR-1/20-A 45-72-M00103_B_56390685_56390685</t>
  </si>
  <si>
    <t>14.06.2022 15:48:02</t>
  </si>
  <si>
    <t>14.06.2022 16:48:09</t>
  </si>
  <si>
    <t>KÖPRÜBAŞI TR-10 45-86-M00010__72374866_72374866</t>
  </si>
  <si>
    <t>14.06.2022 20:06:54</t>
  </si>
  <si>
    <t>15.06.2022 04:22:49</t>
  </si>
  <si>
    <t>TİRKEŞ TR-2 45-80-M00123_A_56406350_56406350</t>
  </si>
  <si>
    <t>14.06.2022 11:31:36</t>
  </si>
  <si>
    <t>14.06.2022 12:45:19</t>
  </si>
  <si>
    <t>M-1029 35-04-M01029_915957100_915957100</t>
  </si>
  <si>
    <t>14.06.2022 08:17:30</t>
  </si>
  <si>
    <t>14.06.2022 17:15:05</t>
  </si>
  <si>
    <t>EMİRALEM TR-2 35-28-M00228_953370910_953370910</t>
  </si>
  <si>
    <t>14.06.2022 11:47:07</t>
  </si>
  <si>
    <t>14.06.2022 14:16:51</t>
  </si>
  <si>
    <t>VİLLAKENT TR-4 35-28-M00388_35-28-M00388_66512989</t>
  </si>
  <si>
    <t>14.06.2022 15:13:00</t>
  </si>
  <si>
    <t>YENİŞEHİR TR-3 35-31-L00113_35-31-L00113_2363998</t>
  </si>
  <si>
    <t>14.06.2022 10:35:53</t>
  </si>
  <si>
    <t>14.06.2022 12:58:55</t>
  </si>
  <si>
    <t>14.06.2022 13:57:30</t>
  </si>
  <si>
    <t>14.06.2022 15:57:30</t>
  </si>
  <si>
    <t>14.06.2022 08:45:40</t>
  </si>
  <si>
    <t>14.06.2022 11:11:56</t>
  </si>
  <si>
    <t>IŞIKLAR TM 35-02-A00006_BATIÇİM-1 M24_2308413</t>
  </si>
  <si>
    <t>14.06.2022 07:14:53</t>
  </si>
  <si>
    <t>14.06.2022 07:31:19</t>
  </si>
  <si>
    <t>ÇAPAKLI KÖK 45-78-M01161_HatBaşıAyırıcı_53138955 M07_53138955</t>
  </si>
  <si>
    <t>14.06.2022 10:10:59</t>
  </si>
  <si>
    <t>14.06.2022 12:20:15</t>
  </si>
  <si>
    <t>14.06.2022 09:34:28</t>
  </si>
  <si>
    <t>14.06.2022 10:13:53</t>
  </si>
  <si>
    <t>14.06.2022 19:55:42</t>
  </si>
  <si>
    <t>14.06.2022 19:59:00</t>
  </si>
  <si>
    <t>TAYTAN OFİS KÖK 45-78-M00314_ESKİ KABAZLI M015_60669845</t>
  </si>
  <si>
    <t>14.06.2022 20:35:20</t>
  </si>
  <si>
    <t>14.06.2022 21:24:50</t>
  </si>
  <si>
    <t>TR-167 35-26-M00167_11661496 e01_5920854</t>
  </si>
  <si>
    <t>14.06.2022 03:35:38</t>
  </si>
  <si>
    <t>14.06.2022 04:37:37</t>
  </si>
  <si>
    <t>K-2408 35-04-K02408_K-3963 K02_2120921</t>
  </si>
  <si>
    <t>14.06.2022 16:13:27</t>
  </si>
  <si>
    <t>14.06.2022 17:39:45</t>
  </si>
  <si>
    <t>14.06.2022 15:33:00</t>
  </si>
  <si>
    <t>14.06.2022 21:53:41</t>
  </si>
  <si>
    <t>ÇATALOLUK DM 45-74-M00227_HatBaşıAyırıcı_53134400 M10_53134400</t>
  </si>
  <si>
    <t>14.06.2022 19:29:38</t>
  </si>
  <si>
    <t>14.06.2022 23:02:41</t>
  </si>
  <si>
    <t>14.06.2022 09:55:05</t>
  </si>
  <si>
    <t>14.06.2022 10:45:45</t>
  </si>
  <si>
    <t>PINAR KÖYÜ TR-1 45-71-M01686_DIREK TIPI TRAFO HUCRESI H01_2089359</t>
  </si>
  <si>
    <t>14.06.2022 19:02:07</t>
  </si>
  <si>
    <t>14.06.2022 21:25:36</t>
  </si>
  <si>
    <t>KEMALPAŞA DM-3/TR28 (TR-43) 35-27-M00043_953022338_953022338</t>
  </si>
  <si>
    <t>14.06.2022 17:32:59</t>
  </si>
  <si>
    <t>14.06.2022 19:00:50</t>
  </si>
  <si>
    <t>TR-58 35-19-L00058_956688037_956688037</t>
  </si>
  <si>
    <t>14.06.2022 14:23:06</t>
  </si>
  <si>
    <t>14.06.2022 15:22:30</t>
  </si>
  <si>
    <t>GÜNEY DM 45-83-L00130_AYVACIK L06_2303292</t>
  </si>
  <si>
    <t>14.06.2022 09:57:50</t>
  </si>
  <si>
    <t>14.06.2022 16:58:07</t>
  </si>
  <si>
    <t>KAHRAMAN YAVUZLAR SULAMA GRUBU 35-29-M00268_35-29-M00268_2351202</t>
  </si>
  <si>
    <t>14.06.2022 21:43:59</t>
  </si>
  <si>
    <t>15.06.2022 00:05:29</t>
  </si>
  <si>
    <t>ÖKSÜZLER TR-1 35-16-M00042_953325431_953325431</t>
  </si>
  <si>
    <t>14.06.2022 12:20:22</t>
  </si>
  <si>
    <t>14.06.2022 17:42:14</t>
  </si>
  <si>
    <t>SEKİKÖY TR-9 35-15-L00550_C_56399058_56399058</t>
  </si>
  <si>
    <t>14.06.2022 22:52:37</t>
  </si>
  <si>
    <t>15.06.2022 02:18:20</t>
  </si>
  <si>
    <t>14.06.2022 09:05:52</t>
  </si>
  <si>
    <t>14.06.2022 15:58:25</t>
  </si>
  <si>
    <t>TİRE DM2/6 35-29-L00025_950317121_950317121</t>
  </si>
  <si>
    <t>14.06.2022 21:30:20</t>
  </si>
  <si>
    <t>15.06.2022 01:10:08</t>
  </si>
  <si>
    <t>BULGURCA TR-1 35-22-M00252_DIREK TIPI TRAFO HUCRESI H01_2053477</t>
  </si>
  <si>
    <t>14.06.2022 12:33:30</t>
  </si>
  <si>
    <t>14.06.2022 13:31:56</t>
  </si>
  <si>
    <t>MORDOĞAN YUVAM SİTESİ TR 35-21-L00167_35-21-L00167_72200546</t>
  </si>
  <si>
    <t>14.06.2022 09:00:29</t>
  </si>
  <si>
    <t>14.06.2022 11:18:34</t>
  </si>
  <si>
    <t>TR-37 35-19-L00037_11903574 tr37 a1b_5934493</t>
  </si>
  <si>
    <t>14.06.2022 07:40:18</t>
  </si>
  <si>
    <t>14.06.2022 09:46:55</t>
  </si>
  <si>
    <t>K-2772 35-01-K02772_911735702_911735702</t>
  </si>
  <si>
    <t>14.06.2022 12:19:27</t>
  </si>
  <si>
    <t>14.06.2022 17:36:39</t>
  </si>
  <si>
    <t>TR-52 35-15-M00052_48866819_56365447_56365447</t>
  </si>
  <si>
    <t>14.06.2022 10:27:12</t>
  </si>
  <si>
    <t>14.06.2022 15:53:27</t>
  </si>
  <si>
    <t>DERBENT ALTI TST KÖK 45-83-M00127_AKÇAPINAR M02_72202002</t>
  </si>
  <si>
    <t>14.06.2022 21:05:52</t>
  </si>
  <si>
    <t>14.06.2022 21:31:29</t>
  </si>
  <si>
    <t>CUMALI TR-2 35-27-M01024_35-27-M01024_61274189</t>
  </si>
  <si>
    <t>14.06.2022 07:56:02</t>
  </si>
  <si>
    <t>14.06.2022 15:26:13</t>
  </si>
  <si>
    <t>14.06.2022 14:47:20</t>
  </si>
  <si>
    <t>14.06.2022 19:21:38</t>
  </si>
  <si>
    <t>İZSU UZUNBURUN ÖZEL TR 35-30-M00038Ö_ H_81257644</t>
  </si>
  <si>
    <t>14.06.2022 08:37:13</t>
  </si>
  <si>
    <t>14.06.2022 10:54:19</t>
  </si>
  <si>
    <t>K-3224 35-04-K03224_K-133 K02_77877648</t>
  </si>
  <si>
    <t>14.06.2022 01:09:26</t>
  </si>
  <si>
    <t>14.06.2022 02:08:11</t>
  </si>
  <si>
    <t>14.06.2022 19:56:16</t>
  </si>
  <si>
    <t>14.06.2022 20:21:16</t>
  </si>
  <si>
    <t>14.06.2022 08:28:04</t>
  </si>
  <si>
    <t>14.06.2022 08:31:02</t>
  </si>
  <si>
    <t>14.06.2022 21:49:04</t>
  </si>
  <si>
    <t>14.06.2022 22:31:27</t>
  </si>
  <si>
    <t>14.06.2022 18:53:39</t>
  </si>
  <si>
    <t>14.06.2022 19:04:30</t>
  </si>
  <si>
    <t>TR-22A 45-74-M00044_DIREK TIPI TRAFO HUCRESI H01_2058507</t>
  </si>
  <si>
    <t>14.06.2022 11:27:08</t>
  </si>
  <si>
    <t>14.06.2022 12:10:09</t>
  </si>
  <si>
    <t>TR-108 45-78-L00108_TR-109 L03_61303553</t>
  </si>
  <si>
    <t>14.06.2022 09:08:25</t>
  </si>
  <si>
    <t>14.06.2022 10:58:37</t>
  </si>
  <si>
    <t>KULA İM 45-77-A00001_SARAÇLAR L17_60817757</t>
  </si>
  <si>
    <t>14.06.2022 20:22:09</t>
  </si>
  <si>
    <t>14.06.2022 21:39:00</t>
  </si>
  <si>
    <t>M-1110 35-08-M01110_913370370_913370370</t>
  </si>
  <si>
    <t>14.06.2022 10:43:49</t>
  </si>
  <si>
    <t>14.06.2022 13:21:53</t>
  </si>
  <si>
    <t>ÇUKURKÖY KÖK 35-29-L00034_HatBaşıAyırıcı_53133266 L06_53133266</t>
  </si>
  <si>
    <t>14.06.2022 17:56:53</t>
  </si>
  <si>
    <t>14.06.2022 20:39:35</t>
  </si>
  <si>
    <t>DERBENTALTI TARIMSAL SULAMA TR-5 45-83-M00580_45-83-M00580_2355862</t>
  </si>
  <si>
    <t>14.06.2022 10:49:05</t>
  </si>
  <si>
    <t>14.06.2022 13:25:37</t>
  </si>
  <si>
    <t>TR-20 45-74-M00020_TR-22 M03_72239533</t>
  </si>
  <si>
    <t>14.06.2022 13:00:35</t>
  </si>
  <si>
    <t>14.06.2022 13:04:08</t>
  </si>
  <si>
    <t>14.06.2022 17:55:33</t>
  </si>
  <si>
    <t>14.06.2022 18:18:16</t>
  </si>
  <si>
    <t>M-78 FULYA EVLERİ 35-14-M00078_956634426_956634426</t>
  </si>
  <si>
    <t>14.06.2022 12:27:13</t>
  </si>
  <si>
    <t>14.06.2022 15:13:23</t>
  </si>
  <si>
    <t>SARAYCIK YOLÜSTÜ TR-2 45-86-M00222_DIREK TIPI TRAFO HUCRESI H01_2054710</t>
  </si>
  <si>
    <t>14.06.2022 20:36:00</t>
  </si>
  <si>
    <t>15.06.2022 07:16:27</t>
  </si>
  <si>
    <t>TR-2/12 45-72-L01016__81571432_81571432</t>
  </si>
  <si>
    <t>14.06.2022 15:33:21</t>
  </si>
  <si>
    <t>14.06.2022 18:53:38</t>
  </si>
  <si>
    <t>UZUNKÖY TR-3 35-31-L00145_47826850_56352598_56352598</t>
  </si>
  <si>
    <t>14.06.2022 16:52:28</t>
  </si>
  <si>
    <t>14.06.2022 18:33:39</t>
  </si>
  <si>
    <t>_956592284_956592284</t>
  </si>
  <si>
    <t>14.06.2022 09:36:30</t>
  </si>
  <si>
    <t>14.06.2022 10:29:35</t>
  </si>
  <si>
    <t>DM-2/14 (MURADİYE CAMİİ) 45-71-M00075_953203132_953203132</t>
  </si>
  <si>
    <t>14.06.2022 22:56:09</t>
  </si>
  <si>
    <t>15.06.2022 00:31:16</t>
  </si>
  <si>
    <t>K-1016 35-01-K01016_K-1594 K03_2118846</t>
  </si>
  <si>
    <t>14.06.2022 09:02:25</t>
  </si>
  <si>
    <t>14.06.2022 19:37:00</t>
  </si>
  <si>
    <t>M-1244 35-01-M01244_911005429_911005429</t>
  </si>
  <si>
    <t>14.06.2022 13:47:57</t>
  </si>
  <si>
    <t>14.06.2022 14:23:35</t>
  </si>
  <si>
    <t>14.06.2022 17:14:54</t>
  </si>
  <si>
    <t>14.06.2022 18:14:56</t>
  </si>
  <si>
    <t>OTOYOL DM 45-80-M02917_HatBaşıAyırıcı_53136975 M01_53136975</t>
  </si>
  <si>
    <t>14.06.2022 09:03:30</t>
  </si>
  <si>
    <t>14.06.2022 11:03:01</t>
  </si>
  <si>
    <t>TR-52 35-16-L00052_A_56397473_56397473</t>
  </si>
  <si>
    <t>14.06.2022 11:18:24</t>
  </si>
  <si>
    <t>14.06.2022 16:53:35</t>
  </si>
  <si>
    <t>TR-1-1/5 CEZAEVİ KABİN 35-20-L00005_11665556_56360741_56360741</t>
  </si>
  <si>
    <t>14.06.2022 21:15:45</t>
  </si>
  <si>
    <t>14.06.2022 22:37:26</t>
  </si>
  <si>
    <t>BEYOBA TR-12 45-72-M00414_TR-10 M01_2331533</t>
  </si>
  <si>
    <t>14.06.2022 11:59:02</t>
  </si>
  <si>
    <t>14.06.2022 12:38:16</t>
  </si>
  <si>
    <t>14.06.2022 08:43:11</t>
  </si>
  <si>
    <t>14.06.2022 18:26:56</t>
  </si>
  <si>
    <t>BOSTANLI TR-4 45-83-M00785_45-83-M00785_81594237</t>
  </si>
  <si>
    <t>14.06.2022 21:57:05</t>
  </si>
  <si>
    <t>15.06.2022 00:30:35</t>
  </si>
  <si>
    <t>KARABAĞLAR TM 35-01-A00012_KARABAĞLAR-13 K36_2310508</t>
  </si>
  <si>
    <t>14.06.2022 12:42:21</t>
  </si>
  <si>
    <t>14.06.2022 13:34:50</t>
  </si>
  <si>
    <t>14.06.2022 07:56:12</t>
  </si>
  <si>
    <t>14.06.2022 09:19:25</t>
  </si>
  <si>
    <t>MURADİYE TR-3 45-71-M02147_95001174161_95001174161</t>
  </si>
  <si>
    <t>14.06.2022 13:19:47</t>
  </si>
  <si>
    <t>14.06.2022 14:06:45</t>
  </si>
  <si>
    <t>K-724 35-01-K00724_B b1_5902083</t>
  </si>
  <si>
    <t>14.06.2022 21:18:45</t>
  </si>
  <si>
    <t>14.06.2022 23:04:12</t>
  </si>
  <si>
    <t>14.06.2022 20:00:14</t>
  </si>
  <si>
    <t>14.06.2022 20:15:51</t>
  </si>
  <si>
    <t>DM-16 45-71-M00309_DAĞITIM TRAFOSU M10_2321065</t>
  </si>
  <si>
    <t>14.06.2022 09:13:30</t>
  </si>
  <si>
    <t>14.06.2022 16:53:36</t>
  </si>
  <si>
    <t>PİYADELER TR-649 TARIMSAL SULAMA 45-73-M00927_DIREK TIPI TRAFO HUCRESI H01_2094429</t>
  </si>
  <si>
    <t>14.06.2022 09:50:43</t>
  </si>
  <si>
    <t>14.06.2022 10:46:09</t>
  </si>
  <si>
    <t>KARAAĞAÇLI TR-1 45-71-M01904_HatBaşıAyırıcı_53134709 M03_53134709</t>
  </si>
  <si>
    <t>14.06.2022 15:42:27</t>
  </si>
  <si>
    <t>14.06.2022 18:57:25</t>
  </si>
  <si>
    <t>KARŞIYAKA GIS TM 35-04-A00002_Karşıyaka-20 K34_2311898</t>
  </si>
  <si>
    <t>14.06.2022 00:23:14</t>
  </si>
  <si>
    <t>14.06.2022 01:03:19</t>
  </si>
  <si>
    <t>EVRENLİ KÖK 45-73-M00139_BAHADIR GİRİŞ M01_2055374</t>
  </si>
  <si>
    <t>14.06.2022 06:30:20</t>
  </si>
  <si>
    <t>14.06.2022 06:33:00</t>
  </si>
  <si>
    <t>14.06.2022 08:08:59</t>
  </si>
  <si>
    <t>14.06.2022 08:23:46</t>
  </si>
  <si>
    <t>DM-11/6 (ŞİRİN SOKAK) 45-71-M01779_953206817_953206817</t>
  </si>
  <si>
    <t>14.06.2022 13:09:47</t>
  </si>
  <si>
    <t>14.06.2022 17:11:39</t>
  </si>
  <si>
    <t>YENİPAZAR TR-1 45-78-M00686_45-78-M00686_2352423</t>
  </si>
  <si>
    <t>14.06.2022 14:02:01</t>
  </si>
  <si>
    <t>14.06.2022 14:21:32</t>
  </si>
  <si>
    <t>ULUKENT DM-3 35-28-M00003_DM-3/2 M04_2312187</t>
  </si>
  <si>
    <t>14.06.2022 05:46:32</t>
  </si>
  <si>
    <t>14.06.2022 07:59:37</t>
  </si>
  <si>
    <t>TR-1/15 45-72-M00015_956502024_956502024</t>
  </si>
  <si>
    <t>14.06.2022 11:05:38</t>
  </si>
  <si>
    <t>14.06.2022 13:25:56</t>
  </si>
  <si>
    <t>ORTAKÖY KÖK 45-78-M01336_DEMİRKÖPRÜ M01_81494435</t>
  </si>
  <si>
    <t>14.06.2022 20:52:49</t>
  </si>
  <si>
    <t>14.06.2022 21:13:47</t>
  </si>
  <si>
    <t>KARAVELİLER TR-1 KÖK 35-20-L00137_KIZILCAOVA L03_2050223</t>
  </si>
  <si>
    <t>14.06.2022 09:03:33</t>
  </si>
  <si>
    <t>14.06.2022 17:50:00</t>
  </si>
  <si>
    <t>TOKMAKLI KÖK 45-86-M00047_TOKMAKLI M05_72227762</t>
  </si>
  <si>
    <t>14.06.2022 23:24:17</t>
  </si>
  <si>
    <t>15.06.2022 05:14:31</t>
  </si>
  <si>
    <t>14.06.2022 22:07:23</t>
  </si>
  <si>
    <t>15.06.2022 00:58:40</t>
  </si>
  <si>
    <t>M-271 KARAKAYALAR DM 35-14-M00271__81570003_81570003</t>
  </si>
  <si>
    <t>14.06.2022 17:59:24</t>
  </si>
  <si>
    <t>14.06.2022 20:07:22</t>
  </si>
  <si>
    <t>ESKİHİSAR TR-1 45-74-M00104_A_56352987_56352987</t>
  </si>
  <si>
    <t>14.06.2022 18:48:23</t>
  </si>
  <si>
    <t>14.06.2022 19:43:32</t>
  </si>
  <si>
    <t>M-3090 35-09-M03090_97668826_97668826</t>
  </si>
  <si>
    <t>14.06.2022 21:10:52</t>
  </si>
  <si>
    <t>14.06.2022 22:15:57</t>
  </si>
  <si>
    <t>14.06.2022 20:37:00</t>
  </si>
  <si>
    <t>14.06.2022 21:25:26</t>
  </si>
  <si>
    <t>EMİRLİ TR-2 35-15-L00858_950389784_950389784</t>
  </si>
  <si>
    <t>14.06.2022 17:06:26</t>
  </si>
  <si>
    <t>14.06.2022 18:21:28</t>
  </si>
  <si>
    <t>MAHMUTLAR KÖK 45-74-M00354_ÇATALOLUK M09_79385671</t>
  </si>
  <si>
    <t>14.06.2022 20:04:32</t>
  </si>
  <si>
    <t>14.06.2022 20:57:52</t>
  </si>
  <si>
    <t>M-1060 35-02-M01060_910141095_910141095</t>
  </si>
  <si>
    <t>14.06.2022 19:11:15</t>
  </si>
  <si>
    <t>14.06.2022 20:48:10</t>
  </si>
  <si>
    <t>TR-72 35-30-L00072_955332813_955332813</t>
  </si>
  <si>
    <t>14.06.2022 11:25:09</t>
  </si>
  <si>
    <t>14.06.2022 17:00:06</t>
  </si>
  <si>
    <t>ÜRKMEZ M-11 35-25-M00148_DAĞITIM TRAFO ÜRKMEZ M-11 M03_72075044</t>
  </si>
  <si>
    <t>14.06.2022 13:57:38</t>
  </si>
  <si>
    <t>14.06.2022 15:00:34</t>
  </si>
  <si>
    <t>K-3634 35-02-K03634_912986846_912986846</t>
  </si>
  <si>
    <t>14.06.2022 14:41:44</t>
  </si>
  <si>
    <t>14.06.2022 17:41:18</t>
  </si>
  <si>
    <t>K-2985 35-01-K02985_911973049_911973049</t>
  </si>
  <si>
    <t>14.06.2022 09:25:17</t>
  </si>
  <si>
    <t>14.06.2022 11:16:22</t>
  </si>
  <si>
    <t>İBRAHİM VİDİNLİ SULAMA GRUBU TR 35-27-M00218_DIREK TIPI TRAFO HUCRESI H01_2054800</t>
  </si>
  <si>
    <t>14.06.2022 06:07:25</t>
  </si>
  <si>
    <t>14.06.2022 07:42:09</t>
  </si>
  <si>
    <t>MEDAR TR-6 45-72-L00276_TR-1 L05_2104213</t>
  </si>
  <si>
    <t>14.06.2022 10:02:09</t>
  </si>
  <si>
    <t>14.06.2022 17:33:29</t>
  </si>
  <si>
    <t>GÜMÜLDÜR DM 35-25-M00100_DM-4/1 M09_2309337</t>
  </si>
  <si>
    <t>14.06.2022 13:17:26</t>
  </si>
  <si>
    <t>14.06.2022 13:20:26</t>
  </si>
  <si>
    <t>14.06.2022 07:58:41</t>
  </si>
  <si>
    <t>14.06.2022 11:35:33</t>
  </si>
  <si>
    <t>M-12 GERMİYAN 35-18-M00183_950466444_950466444</t>
  </si>
  <si>
    <t>14.06.2022 20:46:14</t>
  </si>
  <si>
    <t>14.06.2022 21:25:04</t>
  </si>
  <si>
    <t>KARABURUN BOZKÖY 35-21-L00053_953364368_953364368</t>
  </si>
  <si>
    <t>14.06.2022 16:29:21</t>
  </si>
  <si>
    <t>14.06.2022 20:39:23</t>
  </si>
  <si>
    <t>MENEMEN TR-80 35-28-M00680_TR-79 M01_66568999</t>
  </si>
  <si>
    <t>14.06.2022 10:31:26</t>
  </si>
  <si>
    <t>14.06.2022 10:43:41</t>
  </si>
  <si>
    <t>14.06.2022 09:31:43</t>
  </si>
  <si>
    <t>14.06.2022 11:32:45</t>
  </si>
  <si>
    <t>TALAS TR-1 45-74-M00286_A_56352236_56352236</t>
  </si>
  <si>
    <t>14.06.2022 23:17:32</t>
  </si>
  <si>
    <t>15.06.2022 05:37:03</t>
  </si>
  <si>
    <t>K-786 35-01-K00786_35-01-K00786_2348712</t>
  </si>
  <si>
    <t>14.06.2022 18:01:29</t>
  </si>
  <si>
    <t>14.06.2022 19:53:34</t>
  </si>
  <si>
    <t>YEŞİLDERE TR 45-74-M00190_A_56352226_56352226</t>
  </si>
  <si>
    <t>14.06.2022 23:49:02</t>
  </si>
  <si>
    <t>15.06.2022 00:51:06</t>
  </si>
  <si>
    <t>TR-1/72 45-72-M00072_B_56390418_56390418</t>
  </si>
  <si>
    <t>14.06.2022 22:12:36</t>
  </si>
  <si>
    <t>14.06.2022 22:28:26</t>
  </si>
  <si>
    <t>L-455 35-18-L00455_950465696_950465696</t>
  </si>
  <si>
    <t>14.06.2022 14:53:47</t>
  </si>
  <si>
    <t>14.06.2022 17:05:48</t>
  </si>
  <si>
    <t>EMİRLİ TR-12 35-15-L01127__72372736_72372736</t>
  </si>
  <si>
    <t>14.06.2022 08:25:41</t>
  </si>
  <si>
    <t>14.06.2022 09:22:30</t>
  </si>
  <si>
    <t>ALASU DM 45-78-L00796_CAFERBEY KÖK L03_78938395</t>
  </si>
  <si>
    <t>14.06.2022 09:18:28</t>
  </si>
  <si>
    <t>14.06.2022 17:37:55</t>
  </si>
  <si>
    <t>BÜYÜKAVULCUK TR-1 35-15-L00701_950354371_950354371</t>
  </si>
  <si>
    <t>14.06.2022 17:23:41</t>
  </si>
  <si>
    <t>14.06.2022 18:53:12</t>
  </si>
  <si>
    <t>K-255 35-02-K00255_99777701_99777701</t>
  </si>
  <si>
    <t>14.06.2022 10:44:30</t>
  </si>
  <si>
    <t>14.06.2022 14:59:31</t>
  </si>
  <si>
    <t>L-296 35-18-L00296_6631743 A01_5943124</t>
  </si>
  <si>
    <t>14.06.2022 00:19:29</t>
  </si>
  <si>
    <t>14.06.2022 02:13:07</t>
  </si>
  <si>
    <t>14.06.2022 21:39:02</t>
  </si>
  <si>
    <t>14.06.2022 22:29:36</t>
  </si>
  <si>
    <t>MORDOĞAN TR-38 35-21-L00165_E_56393841_56393841</t>
  </si>
  <si>
    <t>14.06.2022 11:21:53</t>
  </si>
  <si>
    <t>14.06.2022 12:29:12</t>
  </si>
  <si>
    <t>YAYLAKÖY TR-1 45-83-L00241_A_56386601_56386601</t>
  </si>
  <si>
    <t>14.06.2022 21:27:42</t>
  </si>
  <si>
    <t>14.06.2022 22:42:00</t>
  </si>
  <si>
    <t>HİSAR TR-3 35-31-L00121_956590410_956590410</t>
  </si>
  <si>
    <t>14.06.2022 11:49:57</t>
  </si>
  <si>
    <t>14.06.2022 14:57:08</t>
  </si>
  <si>
    <t>GÖZTEPE İM 35-01-A00004_DEPO K27_2046468</t>
  </si>
  <si>
    <t>14.06.2022 09:01:20</t>
  </si>
  <si>
    <t>14.06.2022 18:19:27</t>
  </si>
  <si>
    <t>AKÇAALAN YEDİEVLER TR-3 35-22-M00223_955266172_955266172</t>
  </si>
  <si>
    <t>14.06.2022 10:34:07</t>
  </si>
  <si>
    <t>14.06.2022 15:52:19</t>
  </si>
  <si>
    <t>MAHMUTLAR KÖK 45-74-M00354_YARBASAN M010_79385785</t>
  </si>
  <si>
    <t>14.06.2022 09:03:25</t>
  </si>
  <si>
    <t>14.06.2022 17:04:02</t>
  </si>
  <si>
    <t>14.06.2022 08:49:03</t>
  </si>
  <si>
    <t>14.06.2022 09:27:10</t>
  </si>
  <si>
    <t>M-180 DALYAN ARITMA DM 35-18-M00180_L-177 L06_66030551</t>
  </si>
  <si>
    <t>14.06.2022 09:31:16</t>
  </si>
  <si>
    <t>14.06.2022 10:09:09</t>
  </si>
  <si>
    <t>YENİFOÇA TR-51 35-23-M00051_950421109_950421109</t>
  </si>
  <si>
    <t>14.06.2022 15:24:40</t>
  </si>
  <si>
    <t>14.06.2022 19:38:21</t>
  </si>
  <si>
    <t>14.06.2022 12:13:15</t>
  </si>
  <si>
    <t>14.06.2022 15:15:14</t>
  </si>
  <si>
    <t>K-1024 35-01-K01024_K-4342 K02_61260268</t>
  </si>
  <si>
    <t>14.06.2022 13:35:00</t>
  </si>
  <si>
    <t>14.06.2022 14:11:20</t>
  </si>
  <si>
    <t>SÜLEYMANLI KÖK 35-28-M00606_HatBaşıAyırıcı_53133606 M04_53133606</t>
  </si>
  <si>
    <t>14.06.2022 16:27:51</t>
  </si>
  <si>
    <t>14.06.2022 20:37:02</t>
  </si>
  <si>
    <t>M-1555 35-08-M01555_915078704_915078704</t>
  </si>
  <si>
    <t>14.06.2022 07:19:43</t>
  </si>
  <si>
    <t>14.06.2022 08:55:30</t>
  </si>
  <si>
    <t>SALİHLİ TM 45-78-A00004_SALİHLİ-1 M05_2310850</t>
  </si>
  <si>
    <t>14.06.2022 12:42:20</t>
  </si>
  <si>
    <t>14.06.2022 12:52:50</t>
  </si>
  <si>
    <t>M-3036 35-09-M03036_913257222_913257222</t>
  </si>
  <si>
    <t>14.06.2022 17:53:33</t>
  </si>
  <si>
    <t>14.06.2022 21:23:19</t>
  </si>
  <si>
    <t>L-244 35-18-L00244_950461508_950461508</t>
  </si>
  <si>
    <t>14.06.2022 14:53:07</t>
  </si>
  <si>
    <t>14.06.2022 18:12:50</t>
  </si>
  <si>
    <t>CABERFAKILI TR-1 45-73-M01276_ H_81340626</t>
  </si>
  <si>
    <t>14.06.2022 12:44:08</t>
  </si>
  <si>
    <t>14.06.2022 14:04:25</t>
  </si>
  <si>
    <t>DM-1/45 45-71-M00027_KÜLTÜR SİTESİ M03_66434165</t>
  </si>
  <si>
    <t>14.06.2022 11:49:10</t>
  </si>
  <si>
    <t>14.06.2022 12:44:02</t>
  </si>
  <si>
    <t>14.06.2022 17:24:22</t>
  </si>
  <si>
    <t>14.06.2022 19:15:10</t>
  </si>
  <si>
    <t>SAĞANCI İM 35-16-A00003_HatBaşıAyırıcı_53139268 L03_53139268</t>
  </si>
  <si>
    <t>14.06.2022 09:47:31</t>
  </si>
  <si>
    <t>14.06.2022 12:29:26</t>
  </si>
  <si>
    <t>ÇÖMLEKÇİ TR-1 35-31-L00091_B_65503370_65503370</t>
  </si>
  <si>
    <t>14.06.2022 00:15:06</t>
  </si>
  <si>
    <t>14.06.2022 01:47:21</t>
  </si>
  <si>
    <t>_945496868_945496868</t>
  </si>
  <si>
    <t>14.06.2022 17:45:26</t>
  </si>
  <si>
    <t>15.06.2022 01:48:01</t>
  </si>
  <si>
    <t>ÇANDARLI TR-14(DOĞAKÖY) 35-30-M00014_955325708_955325708</t>
  </si>
  <si>
    <t>14.06.2022 16:01:37</t>
  </si>
  <si>
    <t>14.06.2022 17:56:27</t>
  </si>
  <si>
    <t>14.06.2022 09:04:52</t>
  </si>
  <si>
    <t>14.06.2022 12:43:45</t>
  </si>
  <si>
    <t>DEMİRKÖPRÜ TM 45-78-A00005_HatBaşıAyırıcı_53139480 M08_53139480</t>
  </si>
  <si>
    <t>14.06.2022 11:02:33</t>
  </si>
  <si>
    <t>14.06.2022 12:30:38</t>
  </si>
  <si>
    <t>KEMHALLI TR-1 45-86-M00086_B_56400786_56400786</t>
  </si>
  <si>
    <t>14.06.2022 22:36:41</t>
  </si>
  <si>
    <t>15.06.2022 07:59:00</t>
  </si>
  <si>
    <t>ULUKENT DM-3/2 35-28-M00906_95000573151_95000573151</t>
  </si>
  <si>
    <t>14.06.2022 11:14:43</t>
  </si>
  <si>
    <t>14.06.2022 14:27:27</t>
  </si>
  <si>
    <t>M-1814 KISIK DM-1 35-22-M00095_SULAMA M15_72099859</t>
  </si>
  <si>
    <t>14.06.2022 06:43:56</t>
  </si>
  <si>
    <t>14.06.2022 08:01:10</t>
  </si>
  <si>
    <t>L-126 35-18-L00126_950457778_950457778</t>
  </si>
  <si>
    <t>14.06.2022 10:24:13</t>
  </si>
  <si>
    <t>14.06.2022 15:37:22</t>
  </si>
  <si>
    <t>GÖLMARMARA İM 45-85-A00001_HatBaşıAyırıcı_53135938 L28_53135938</t>
  </si>
  <si>
    <t>14.06.2022 12:08:38</t>
  </si>
  <si>
    <t>14.06.2022 12:49:49</t>
  </si>
  <si>
    <t>OSMANCALI KÖYÜ TR-2 45-71-M01721_953206207_953206207</t>
  </si>
  <si>
    <t>14.06.2022 08:35:31</t>
  </si>
  <si>
    <t>14.06.2022 10:21:41</t>
  </si>
  <si>
    <t>M-324 35-02-M00324_A A1B_5806764</t>
  </si>
  <si>
    <t>14.06.2022 15:34:13</t>
  </si>
  <si>
    <t>14.06.2022 16:43:36</t>
  </si>
  <si>
    <t>GEBELER TR-1 45-76-L00175_95001248683_95001248683</t>
  </si>
  <si>
    <t>14.06.2022 16:18:40</t>
  </si>
  <si>
    <t>14.06.2022 18:23:23</t>
  </si>
  <si>
    <t>EMİRALEM TR-9 35-28-M00232_C_56357269_56357269</t>
  </si>
  <si>
    <t>14.06.2022 01:50:57</t>
  </si>
  <si>
    <t>14.06.2022 04:08:35</t>
  </si>
  <si>
    <t>TR-104 ZEYTİNALANI 35-19-L00104_956666619_956666619</t>
  </si>
  <si>
    <t>14.06.2022 20:19:57</t>
  </si>
  <si>
    <t>14.06.2022 22:04:48</t>
  </si>
  <si>
    <t>GÜZELKÖY KÖK 45-71-M00123_HAŞİM AKCURA ENH M03_50218017</t>
  </si>
  <si>
    <t>14.06.2022 19:55:53</t>
  </si>
  <si>
    <t>15.06.2022 00:07:32</t>
  </si>
  <si>
    <t>GÖKÇEÖREN KÖK 45-77-M00024_KULA İM M03_72216584</t>
  </si>
  <si>
    <t>14.06.2022 22:00:08</t>
  </si>
  <si>
    <t>15.06.2022 01:44:44</t>
  </si>
  <si>
    <t>L-140 35-18-L00140_L-145 DALYAN DM L02_2325379</t>
  </si>
  <si>
    <t>14.06.2022 09:04:15</t>
  </si>
  <si>
    <t>14.06.2022 09:40:23</t>
  </si>
  <si>
    <t>14.06.2022 18:57:46</t>
  </si>
  <si>
    <t>14.06.2022 19:32:09</t>
  </si>
  <si>
    <t>14.06.2022 09:58:30</t>
  </si>
  <si>
    <t>14.06.2022 12:23:32</t>
  </si>
  <si>
    <t>AHMETLİ TR-25 45-84-L00025_TR-30 L04_65892198</t>
  </si>
  <si>
    <t>14.06.2022 13:02:32</t>
  </si>
  <si>
    <t>14.06.2022 16:17:07</t>
  </si>
  <si>
    <t>L-221 35-18-L00221_49975989_56372721_56372721</t>
  </si>
  <si>
    <t>14.06.2022 10:49:36</t>
  </si>
  <si>
    <t>14.06.2022 12:58:48</t>
  </si>
  <si>
    <t>14.06.2022 14:36:08</t>
  </si>
  <si>
    <t>14.06.2022 14:56:00</t>
  </si>
  <si>
    <t>K-4547 35-03-K04547_C_56363272_56363272</t>
  </si>
  <si>
    <t>14.06.2022 23:42:00</t>
  </si>
  <si>
    <t>15.06.2022 01:07:44</t>
  </si>
  <si>
    <t>SARUHANLI DM 45-80-M00001_ŞEHİR-1 TR-25 M02_2086522</t>
  </si>
  <si>
    <t>14.06.2022 17:56:11</t>
  </si>
  <si>
    <t>14.06.2022 18:08:57</t>
  </si>
  <si>
    <t>K-3125 35-08-K03125_913232739_913232739</t>
  </si>
  <si>
    <t>14.06.2022 12:27:51</t>
  </si>
  <si>
    <t>14.06.2022 14:18:41</t>
  </si>
  <si>
    <t>DM-2/18 (YENİHAN) 45-71-M00155_C tr2/18c1b_45179661</t>
  </si>
  <si>
    <t>14.06.2022 11:56:00</t>
  </si>
  <si>
    <t>14.06.2022 13:39:14</t>
  </si>
  <si>
    <t>BULGURCA TR-1 35-22-M00252_A_56389488_56389488</t>
  </si>
  <si>
    <t>14.06.2022 10:05:15</t>
  </si>
  <si>
    <t>14.06.2022 12:23:57</t>
  </si>
  <si>
    <t>TR-138 35-19-L00138_956692993_956692993</t>
  </si>
  <si>
    <t>14.06.2022 19:35:49</t>
  </si>
  <si>
    <t>14.06.2022 21:50:44</t>
  </si>
  <si>
    <t>K-3851 35-04-K03851_35-04-K03851_2367371</t>
  </si>
  <si>
    <t>14.06.2022 09:27:00</t>
  </si>
  <si>
    <t>14.06.2022 17:30:55</t>
  </si>
  <si>
    <t>SEKİ KÖYÜ KÜSTÜK TR-7 35-15-L00138_D_56398761_56398761</t>
  </si>
  <si>
    <t>14.06.2022 21:10:24</t>
  </si>
  <si>
    <t>14.06.2022 23:37:12</t>
  </si>
  <si>
    <t>K-231/A 35-01-K04858_35-01-K04858_2366097</t>
  </si>
  <si>
    <t>14.06.2022 10:56:42</t>
  </si>
  <si>
    <t>14.06.2022 11:15:20</t>
  </si>
  <si>
    <t>M-2017 35-01-M02017_D 2D_5845366</t>
  </si>
  <si>
    <t>14.06.2022 13:49:28</t>
  </si>
  <si>
    <t>14.06.2022 15:28:04</t>
  </si>
  <si>
    <t>MECİDİYE TR-10 45-72-L00573__72635644_72635644</t>
  </si>
  <si>
    <t>14.06.2022 15:05:55</t>
  </si>
  <si>
    <t>14.06.2022 18:12:38</t>
  </si>
  <si>
    <t>M-258 35-09-M00258_DIREK TIPI TRAFO HUCRESI H01_2068052</t>
  </si>
  <si>
    <t>14.06.2022 10:26:14</t>
  </si>
  <si>
    <t>14.06.2022 13:50:23</t>
  </si>
  <si>
    <t>K-1746 35-04-K01746_TRAFO K01_2043976</t>
  </si>
  <si>
    <t>14.06.2022 03:51:58</t>
  </si>
  <si>
    <t>14.06.2022 08:59:35</t>
  </si>
  <si>
    <t>M-639 OLDURUK KÖK 35-03-M00639_HatBaşıAyırıcı_53132544 M02_53132544</t>
  </si>
  <si>
    <t>14.06.2022 16:54:40</t>
  </si>
  <si>
    <t>14.06.2022 21:35:01</t>
  </si>
  <si>
    <t>AHMETLİ TR-25 45-84-L00025_TR-71 L03_65892161</t>
  </si>
  <si>
    <t>14.06.2022 16:19:22</t>
  </si>
  <si>
    <t>14.06.2022 17:13:29</t>
  </si>
  <si>
    <t>M-3252 35-04-M03252_H H2B_5787233</t>
  </si>
  <si>
    <t>14.06.2022 08:35:28</t>
  </si>
  <si>
    <t>14.06.2022 18:07:21</t>
  </si>
  <si>
    <t>BEYOBA TR-3 45-72-M00420__82864664_82864664</t>
  </si>
  <si>
    <t>14.06.2022 18:30:34</t>
  </si>
  <si>
    <t>14.06.2022 20:05:35</t>
  </si>
  <si>
    <t>14.06.2022 09:25:47</t>
  </si>
  <si>
    <t>14.06.2022 09:37:15</t>
  </si>
  <si>
    <t>14.06.2022 22:55:46</t>
  </si>
  <si>
    <t>15.06.2022 01:44:24</t>
  </si>
  <si>
    <t>DAĞARLAR KAYALAR TR-1 45-73-M00598_A_56401092_56401092</t>
  </si>
  <si>
    <t>14.06.2022 13:48:03</t>
  </si>
  <si>
    <t>14.06.2022 15:39:45</t>
  </si>
  <si>
    <t>PANAZTEPE DM 35-28-M00732_MALTEPE M03_2315519</t>
  </si>
  <si>
    <t>14.06.2022 10:07:32</t>
  </si>
  <si>
    <t>14.06.2022 17:11:38</t>
  </si>
  <si>
    <t>TR-1-3/5 PAMUK PAZARI KABİN 35-20-L00021_955192202_955192202</t>
  </si>
  <si>
    <t>14.06.2022 05:51:11</t>
  </si>
  <si>
    <t>14.06.2022 06:25:08</t>
  </si>
  <si>
    <t>K-1526 35-02-K01526_912751105_912751105</t>
  </si>
  <si>
    <t>14.06.2022 12:36:47</t>
  </si>
  <si>
    <t>14.06.2022 13:56:53</t>
  </si>
  <si>
    <t>14.06.2022 21:07:54</t>
  </si>
  <si>
    <t>15.06.2022 01:50:50</t>
  </si>
  <si>
    <t>KULA İM 45-77-A00001_TR-2 L06_2050006</t>
  </si>
  <si>
    <t>14.06.2022 19:41:50</t>
  </si>
  <si>
    <t>14.06.2022 20:20:15</t>
  </si>
  <si>
    <t>ÇAMPINAR TR-1 45-81-M00182_945637078_945637078</t>
  </si>
  <si>
    <t>14.06.2022 12:35:23</t>
  </si>
  <si>
    <t>TR-93 35-26-M00093_95000626626_95000626626</t>
  </si>
  <si>
    <t>14.06.2022 12:02:56</t>
  </si>
  <si>
    <t>14.06.2022 14:42:14</t>
  </si>
  <si>
    <t>TR-51 35-15-M00051_950350665_950350665</t>
  </si>
  <si>
    <t>14.06.2022 07:49:29</t>
  </si>
  <si>
    <t>14.06.2022 08:42:30</t>
  </si>
  <si>
    <t>OVACIK TR-1 35-19-L00305_941975623_941975623</t>
  </si>
  <si>
    <t>14.06.2022 23:28:33</t>
  </si>
  <si>
    <t>15.06.2022 02:20:59</t>
  </si>
  <si>
    <t>SEYREK TR-3 35-28-M00372_953379112_953379112</t>
  </si>
  <si>
    <t>14.06.2022 18:49:44</t>
  </si>
  <si>
    <t>14.06.2022 22:00:40</t>
  </si>
  <si>
    <t>L-444 35-18-L00444_950461622_950461622</t>
  </si>
  <si>
    <t>14.06.2022 17:50:49</t>
  </si>
  <si>
    <t>14.06.2022 20:56:43</t>
  </si>
  <si>
    <t>K-2312 35-03-K02312_TRF-1 K03_41939465</t>
  </si>
  <si>
    <t>OG Trafo Kademe Ayarı</t>
  </si>
  <si>
    <t>14.06.2022 21:20:19</t>
  </si>
  <si>
    <t>14.06.2022 21:45:12</t>
  </si>
  <si>
    <t>BAHATTİN DOĞANER KÖK 35-27-M00482_KEMALPAŞA T.M. M02_72166792</t>
  </si>
  <si>
    <t>14.06.2022 08:39:23</t>
  </si>
  <si>
    <t>14.06.2022 09:27:50</t>
  </si>
  <si>
    <t>AKÇEŞME TR-1 45-72-L00860_956493161_956493161</t>
  </si>
  <si>
    <t>14.06.2022 17:26:19</t>
  </si>
  <si>
    <t>14.06.2022 19:14:18</t>
  </si>
  <si>
    <t>BANKACILAR TR-2 35-30-M00208_955302900_955302900</t>
  </si>
  <si>
    <t>14.06.2022 09:47:08</t>
  </si>
  <si>
    <t>14.06.2022 12:04:21</t>
  </si>
  <si>
    <t>K-3127 35-01-K03127_K-3866 K02_2069583</t>
  </si>
  <si>
    <t>14.06.2022 19:04:00</t>
  </si>
  <si>
    <t>14.06.2022 19:47:48</t>
  </si>
  <si>
    <t>SOMA TR-31 45-82-M00031_TR-31/2 M04_2052595</t>
  </si>
  <si>
    <t>14.06.2022 09:15:03</t>
  </si>
  <si>
    <t>14.06.2022 14:10:02</t>
  </si>
  <si>
    <t>14.06.2022 20:07:45</t>
  </si>
  <si>
    <t>15.06.2022 05:32:58</t>
  </si>
  <si>
    <t>14.06.2022 06:23:56</t>
  </si>
  <si>
    <t>14.06.2022 06:38:51</t>
  </si>
  <si>
    <t>14.06.2022 14:40:36</t>
  </si>
  <si>
    <t>14.06.2022 16:48:00</t>
  </si>
  <si>
    <t>TR-29 35-19-L00029_95000149454_95000149454</t>
  </si>
  <si>
    <t>14.06.2022 08:16:24</t>
  </si>
  <si>
    <t>14.06.2022 10:33:01</t>
  </si>
  <si>
    <t>TR-2/92-1 45-83-L00132_48122545_56388334_56388334</t>
  </si>
  <si>
    <t>14.06.2022 20:46:50</t>
  </si>
  <si>
    <t>14.06.2022 21:58:59</t>
  </si>
  <si>
    <t>BOSTANLAR TR-1 45-71-M02367_953194750_953194750</t>
  </si>
  <si>
    <t>14.06.2022 16:31:32</t>
  </si>
  <si>
    <t>14.06.2022 20:23:10</t>
  </si>
  <si>
    <t>14.06.2022 19:47:25</t>
  </si>
  <si>
    <t>K-4705 35-03-K04705__72374442_72374442</t>
  </si>
  <si>
    <t>14.06.2022 10:19:55</t>
  </si>
  <si>
    <t>14.06.2022 11:11:50</t>
  </si>
  <si>
    <t>14.06.2022 11:11:06</t>
  </si>
  <si>
    <t>14.06.2022 11:45:56</t>
  </si>
  <si>
    <t>SALİHLİ İM 45-78-A00001_ŞEHİR-7 L03_48929110</t>
  </si>
  <si>
    <t>14.06.2022 09:13:45</t>
  </si>
  <si>
    <t>14.06.2022 10:28:59</t>
  </si>
  <si>
    <t>K-2768 35-09-K02768_95001192343_95001192343</t>
  </si>
  <si>
    <t>14.06.2022 18:02:24</t>
  </si>
  <si>
    <t>14.06.2022 21:42:42</t>
  </si>
  <si>
    <t>ÇATALOLUK DM 45-74-M00227_HatBaşıAyırıcı_53134201 M10_53134201</t>
  </si>
  <si>
    <t>14.06.2022 21:55:25</t>
  </si>
  <si>
    <t>15.06.2022 07:42:02</t>
  </si>
  <si>
    <t>K-231 35-01-K00231_A_56374215_56374215</t>
  </si>
  <si>
    <t>14.06.2022 08:52:36</t>
  </si>
  <si>
    <t>14.06.2022 11:14:18</t>
  </si>
  <si>
    <t>14.06.2022 13:26:54</t>
  </si>
  <si>
    <t>14.06.2022 17:25:37</t>
  </si>
  <si>
    <t>YAĞCILAR TR-3 45-71-M01442_953216243_953216243</t>
  </si>
  <si>
    <t>14.06.2022 08:43:24</t>
  </si>
  <si>
    <t>14.06.2022 09:21:21</t>
  </si>
  <si>
    <t>14.06.2022 22:20:56</t>
  </si>
  <si>
    <t>15.06.2022 00:10:13</t>
  </si>
  <si>
    <t>14.06.2022 09:16:52</t>
  </si>
  <si>
    <t>14.06.2022 17:44:55</t>
  </si>
  <si>
    <t>TR-1806 35-28-M00350_A_56356241_56356241</t>
  </si>
  <si>
    <t>14.06.2022 21:21:30</t>
  </si>
  <si>
    <t>15.06.2022 01:30:52</t>
  </si>
  <si>
    <t>TR-106 35-15-M00106_950358322_950358322</t>
  </si>
  <si>
    <t>14.06.2022 11:38:57</t>
  </si>
  <si>
    <t>14.06.2022 14:39:13</t>
  </si>
  <si>
    <t>TR-52 35-15-M00052_950350706_950350706</t>
  </si>
  <si>
    <t>14.06.2022 18:03:43</t>
  </si>
  <si>
    <t>15.06.2022 01:23:14</t>
  </si>
  <si>
    <t>K-1703 35-01-K01703_35-01-K01703_64219849</t>
  </si>
  <si>
    <t>14.06.2022 19:58:31</t>
  </si>
  <si>
    <t>14.06.2022 22:12:29</t>
  </si>
  <si>
    <t>EMİRALEM TR-3 35-28-M00503_35-28-M00503_2377262</t>
  </si>
  <si>
    <t>14.06.2022 19:11:29</t>
  </si>
  <si>
    <t>14.06.2022 23:20:41</t>
  </si>
  <si>
    <t>DM-7/TR-7 35-22-M00688_967125152_967125152</t>
  </si>
  <si>
    <t>14.06.2022 15:52:45</t>
  </si>
  <si>
    <t>14.06.2022 17:16:02</t>
  </si>
  <si>
    <t>14.06.2022 08:46:40</t>
  </si>
  <si>
    <t>14.06.2022 10:08:09</t>
  </si>
  <si>
    <t>TR-22 35-15-M00022_48890658_56365127_56365127</t>
  </si>
  <si>
    <t>14.06.2022 09:49:25</t>
  </si>
  <si>
    <t>14.06.2022 11:43:56</t>
  </si>
  <si>
    <t>BADINCA KÖK 45-73-M00341_EVRENLİ KÖK M03_75912950</t>
  </si>
  <si>
    <t>14.06.2022 10:34:10</t>
  </si>
  <si>
    <t>14.06.2022 10:35:30</t>
  </si>
  <si>
    <t>ÇAMÖNÜ TR-4 35-22-M00169_C_56353852_56353852</t>
  </si>
  <si>
    <t>14.06.2022 14:48:43</t>
  </si>
  <si>
    <t>14.06.2022 16:51:21</t>
  </si>
  <si>
    <t>TR-28 35-15-M00028_950364544_950364544</t>
  </si>
  <si>
    <t>14.06.2022 09:00:30</t>
  </si>
  <si>
    <t>14.06.2022 10:25:43</t>
  </si>
  <si>
    <t>14.06.2022 12:11:05</t>
  </si>
  <si>
    <t>14.06.2022 12:27:06</t>
  </si>
  <si>
    <t>KIRKAĞAÇ TR-11 45-76-M00011_955252135_955252135</t>
  </si>
  <si>
    <t>14.06.2022 15:10:13</t>
  </si>
  <si>
    <t>14.06.2022 17:01:19</t>
  </si>
  <si>
    <t>14.06.2022 13:35:19</t>
  </si>
  <si>
    <t>14.06.2022 14:51:58</t>
  </si>
  <si>
    <t>14.06.2022 14:54:30</t>
  </si>
  <si>
    <t>14.06.2022 16:00:39</t>
  </si>
  <si>
    <t>DM-2/39 (İSHAKÇELEBİ) 45-71-M01859_D dm2/07d1b_45180047</t>
  </si>
  <si>
    <t>14.06.2022 14:12:42</t>
  </si>
  <si>
    <t>14.06.2022 21:32:36</t>
  </si>
  <si>
    <t>14.06.2022 11:21:01</t>
  </si>
  <si>
    <t>14.06.2022 18:32:13</t>
  </si>
  <si>
    <t>KIRKAĞAÇ DM 45-76-M00043_GELENBE M03_72247570</t>
  </si>
  <si>
    <t>14.06.2022 12:55:46</t>
  </si>
  <si>
    <t>14.06.2022 13:45:23</t>
  </si>
  <si>
    <t>TR-1/81 45-72-M00081_D_56393624_56393624</t>
  </si>
  <si>
    <t>14.06.2022 09:17:46</t>
  </si>
  <si>
    <t>14.06.2022 14:04:54</t>
  </si>
  <si>
    <t>14.06.2022 20:13:08</t>
  </si>
  <si>
    <t>14.06.2022 22:51:41</t>
  </si>
  <si>
    <t>TR-1-5/9 35-20-L00053_95001315325_95001315325</t>
  </si>
  <si>
    <t>14.06.2022 08:23:17</t>
  </si>
  <si>
    <t>14.06.2022 10:57:36</t>
  </si>
  <si>
    <t>DADAĞLI TR-2 IŞIKLAR 45-79-M00390_B_56385373_56385373</t>
  </si>
  <si>
    <t>14.06.2022 17:45:48</t>
  </si>
  <si>
    <t>14.06.2022 19:40:11</t>
  </si>
  <si>
    <t>AHMETLİ TR-10 EMNİYET 45-84-L00010_TR-74 KURTULUŞ L03_72401365</t>
  </si>
  <si>
    <t>14.06.2022 08:56:25</t>
  </si>
  <si>
    <t>14.06.2022 10:47:08</t>
  </si>
  <si>
    <t>L-455 35-18-L00455_8634223_56372191_56372191</t>
  </si>
  <si>
    <t>14.06.2022 20:58:27</t>
  </si>
  <si>
    <t>14.06.2022 22:48:02</t>
  </si>
  <si>
    <t>14.06.2022 12:28:35</t>
  </si>
  <si>
    <t>14.06.2022 13:29:15</t>
  </si>
  <si>
    <t>DM-1/TR-18 (TR-47) 35-26-M00047_956614160_956614160</t>
  </si>
  <si>
    <t>14.06.2022 15:57:58</t>
  </si>
  <si>
    <t>14.06.2022 17:46:18</t>
  </si>
  <si>
    <t>DM-3 (TR-16) 35-15-M00016_48863974_56372746_56372746</t>
  </si>
  <si>
    <t>14.06.2022 15:31:53</t>
  </si>
  <si>
    <t>14.06.2022 18:07:15</t>
  </si>
  <si>
    <t>GÜMÜLDÜR M-39 35-25-M00039_B_56369784_56369784</t>
  </si>
  <si>
    <t>14.06.2022 09:03:41</t>
  </si>
  <si>
    <t>14.06.2022 11:01:13</t>
  </si>
  <si>
    <t>14.06.2022 22:40:43</t>
  </si>
  <si>
    <t>15.06.2022 00:00:15</t>
  </si>
  <si>
    <t>L-257 35-18-L00257_950450830_950450830</t>
  </si>
  <si>
    <t>14.06.2022 09:32:04</t>
  </si>
  <si>
    <t>14.06.2022 13:54:54</t>
  </si>
  <si>
    <t>YENİ FOÇA TR-26 35-23-M00026_DAĞITIM TRAFO YENİFOÇA TR-26 M04_2329484</t>
  </si>
  <si>
    <t>14.06.2022 06:55:38</t>
  </si>
  <si>
    <t>14.06.2022 07:49:09</t>
  </si>
  <si>
    <t>İBRAHİM GÖREKE SULAMA GRUBU 35-29-M00190_950344896_950344896</t>
  </si>
  <si>
    <t>14.06.2022 11:37:43</t>
  </si>
  <si>
    <t>14.06.2022 20:26:02</t>
  </si>
  <si>
    <t>14.06.2022 20:26:39</t>
  </si>
  <si>
    <t>DM-2/03 45-71-M00166_953204981_953204981</t>
  </si>
  <si>
    <t>14.06.2022 23:53:16</t>
  </si>
  <si>
    <t>15.06.2022 01:18:40</t>
  </si>
  <si>
    <t>L-13 35-18-L00013_950439846_950439846</t>
  </si>
  <si>
    <t>14.06.2022 15:35:32</t>
  </si>
  <si>
    <t>14.06.2022 16:56:11</t>
  </si>
  <si>
    <t>M-271 KARAKAYALAR DM 35-14-M00271_962637445_962637445</t>
  </si>
  <si>
    <t>14.06.2022 09:48:23</t>
  </si>
  <si>
    <t>14.06.2022 13:17:51</t>
  </si>
  <si>
    <t>KAPLAN TR-1 35-29-M00091_95000492481_95000492481</t>
  </si>
  <si>
    <t>14.06.2022 10:42:00</t>
  </si>
  <si>
    <t>14.06.2022 14:40:47</t>
  </si>
  <si>
    <t>TR-1/90 45-72-M00090_A_56394571_56394571</t>
  </si>
  <si>
    <t>14.06.2022 17:27:31</t>
  </si>
  <si>
    <t>14.06.2022 20:10:10</t>
  </si>
  <si>
    <t>M-1029 35-04-M01029_B_56380983_56380983</t>
  </si>
  <si>
    <t>14.06.2022 12:37:03</t>
  </si>
  <si>
    <t>14.06.2022 16:58:58</t>
  </si>
  <si>
    <t>HALK EĞİTİMCİLER TR-1 35-30-M00341_955309218_955309218</t>
  </si>
  <si>
    <t>14.06.2022 21:39:46</t>
  </si>
  <si>
    <t>14.06.2022 22:53:20</t>
  </si>
  <si>
    <t>EĞLENHOCA TR-1 35-21-L00118_953360829_953360829</t>
  </si>
  <si>
    <t>14.06.2022 16:00:00</t>
  </si>
  <si>
    <t>14.06.2022 18:17:00</t>
  </si>
  <si>
    <t>ÜRKMEZ DM-4 (ÜRKMEZ M-21) 35-25-M00155_ÜRKMEZ DM-2(ÜRKMEZ M-1) M02_72072819</t>
  </si>
  <si>
    <t>14.06.2022 11:53:10</t>
  </si>
  <si>
    <t>14.06.2022 11:56:20</t>
  </si>
  <si>
    <t>14.06.2022 22:58:15</t>
  </si>
  <si>
    <t>14.06.2022 22:59:36</t>
  </si>
  <si>
    <t>TR-9 45-78-L00009_TR-10 ÇIKIŞI L05_65877409</t>
  </si>
  <si>
    <t>14.06.2022 09:13:55</t>
  </si>
  <si>
    <t>14.06.2022 09:52:53</t>
  </si>
  <si>
    <t>SEYREK TR-4 35-28-M00375_95000511728_95000511728</t>
  </si>
  <si>
    <t>14.06.2022 12:13:19</t>
  </si>
  <si>
    <t>14.06.2022 18:44:29</t>
  </si>
  <si>
    <t>MURADİYE DM-4/12 45-71-M00214_C_60984869_60984869</t>
  </si>
  <si>
    <t>14.06.2022 08:58:21</t>
  </si>
  <si>
    <t>14.06.2022 10:19:04</t>
  </si>
  <si>
    <t>M-367 35-02-M00367_914574891_914574891</t>
  </si>
  <si>
    <t>14.06.2022 10:23:43</t>
  </si>
  <si>
    <t>14.06.2022 12:02:44</t>
  </si>
  <si>
    <t>KÖSEDERE TR-1 35-21-L00124_5831709_56376606_56376606</t>
  </si>
  <si>
    <t>15.06.2022 21:57:29</t>
  </si>
  <si>
    <t>15.06.2022 22:59:28</t>
  </si>
  <si>
    <t>M-1175 35-04-M01175_913515671_913515671</t>
  </si>
  <si>
    <t>15.06.2022 19:48:35</t>
  </si>
  <si>
    <t>15.06.2022 22:25:44</t>
  </si>
  <si>
    <t>KUYUCAK TR-1 35-22-M00273_955292753_955292753</t>
  </si>
  <si>
    <t>15.06.2022 17:24:19</t>
  </si>
  <si>
    <t>15.06.2022 18:20:45</t>
  </si>
  <si>
    <t>TR-2/25 45-83-L00025_ H_81591235</t>
  </si>
  <si>
    <t>15.06.2022 13:55:45</t>
  </si>
  <si>
    <t>15.06.2022 17:16:45</t>
  </si>
  <si>
    <t>15.06.2022 08:25:11</t>
  </si>
  <si>
    <t>15.06.2022 14:28:16</t>
  </si>
  <si>
    <t>KÖPRÜBAŞI DM 45-86-M00051_DEMİRKÖPRÜ TM HES M07_85040858</t>
  </si>
  <si>
    <t>15.06.2022 16:27:47</t>
  </si>
  <si>
    <t>15.06.2022 17:31:53</t>
  </si>
  <si>
    <t>15.06.2022 19:55:28</t>
  </si>
  <si>
    <t>15.06.2022 20:23:42</t>
  </si>
  <si>
    <t>K-829 35-01-K00829_911591983_911591983</t>
  </si>
  <si>
    <t>15.06.2022 12:41:43</t>
  </si>
  <si>
    <t>15.06.2022 13:34:27</t>
  </si>
  <si>
    <t>ALEMŞAHLI TR-3 45-79-M00450_945558147_945558147</t>
  </si>
  <si>
    <t>15.06.2022 09:16:40</t>
  </si>
  <si>
    <t>15.06.2022 11:06:21</t>
  </si>
  <si>
    <t>TR-2/15 45-72-L00015_956495812_956495812</t>
  </si>
  <si>
    <t>15.06.2022 18:21:42</t>
  </si>
  <si>
    <t>15.06.2022 19:27:57</t>
  </si>
  <si>
    <t>TR-32 35-30-L00032_H_56365529_56365529</t>
  </si>
  <si>
    <t>15.06.2022 01:16:12</t>
  </si>
  <si>
    <t>15.06.2022 02:29:34</t>
  </si>
  <si>
    <t>TR-106 35-15-M00106_950358317_950358317</t>
  </si>
  <si>
    <t>15.06.2022 21:29:20</t>
  </si>
  <si>
    <t>16.06.2022 00:29:57</t>
  </si>
  <si>
    <t>SARUHANLI TR-9 45-80-M00009_43057912_56401219_56401219</t>
  </si>
  <si>
    <t>15.06.2022 09:12:40</t>
  </si>
  <si>
    <t>15.06.2022 14:26:28</t>
  </si>
  <si>
    <t>ILGIN HATBAŞI KÖK 45-73-M01292_ILGIN TR-4 M01_83838131</t>
  </si>
  <si>
    <t>15.06.2022 19:07:15</t>
  </si>
  <si>
    <t>15.06.2022 22:48:00</t>
  </si>
  <si>
    <t>15.06.2022 05:09:04</t>
  </si>
  <si>
    <t>15.06.2022 06:13:19</t>
  </si>
  <si>
    <t>DM-1/52 45-71-M00325_953240843_953240843</t>
  </si>
  <si>
    <t>15.06.2022 14:28:45</t>
  </si>
  <si>
    <t>15.06.2022 20:03:09</t>
  </si>
  <si>
    <t>15.06.2022 07:08:01</t>
  </si>
  <si>
    <t>15.06.2022 10:08:42</t>
  </si>
  <si>
    <t>__72372328_72372328</t>
  </si>
  <si>
    <t>15.06.2022 19:23:46</t>
  </si>
  <si>
    <t>15.06.2022 21:45:27</t>
  </si>
  <si>
    <t>ÇUKURALTI M-13 ÇAMLIK KÖK 35-25-M00059_ÇUKURALTI M-23 KÖK M02_72121066</t>
  </si>
  <si>
    <t>15.06.2022 16:59:48</t>
  </si>
  <si>
    <t>15.06.2022 17:13:00</t>
  </si>
  <si>
    <t>K-3577 35-02-K03577_A_56372601_56372601</t>
  </si>
  <si>
    <t>15.06.2022 10:24:58</t>
  </si>
  <si>
    <t>15.06.2022 14:42:21</t>
  </si>
  <si>
    <t>DM-2/19 (NECATİBEY TR) 45-71-M00124_H h3b_45193658</t>
  </si>
  <si>
    <t>15.06.2022 12:03:37</t>
  </si>
  <si>
    <t>15.06.2022 14:01:22</t>
  </si>
  <si>
    <t>K-1989 35-04-K01989_35-04-K01989_2350662</t>
  </si>
  <si>
    <t>15.06.2022 09:37:37</t>
  </si>
  <si>
    <t>15.06.2022 10:11:03</t>
  </si>
  <si>
    <t>AHMETBEYLİ M-5 35-22-M00243_955256298_955256298</t>
  </si>
  <si>
    <t>15.06.2022 16:16:59</t>
  </si>
  <si>
    <t>15.06.2022 17:27:34</t>
  </si>
  <si>
    <t>15.06.2022 05:56:52</t>
  </si>
  <si>
    <t>15.06.2022 06:01:11</t>
  </si>
  <si>
    <t>15.06.2022 18:35:01</t>
  </si>
  <si>
    <t>15.06.2022 19:14:15</t>
  </si>
  <si>
    <t>BULGURCA TR-2 35-22-M00251_955271138_955271138</t>
  </si>
  <si>
    <t>15.06.2022 18:39:50</t>
  </si>
  <si>
    <t>15.06.2022 19:58:54</t>
  </si>
  <si>
    <t>ÇOBANKÖY KÖK 35-29-L00066_HAMAMKÖY FİDERİ L05_72212362</t>
  </si>
  <si>
    <t>15.06.2022 09:31:09</t>
  </si>
  <si>
    <t>15.06.2022 10:11:57</t>
  </si>
  <si>
    <t>K-1768 35-01-K01768_911293241_911293241</t>
  </si>
  <si>
    <t>15.06.2022 09:13:39</t>
  </si>
  <si>
    <t>15.06.2022 11:27:12</t>
  </si>
  <si>
    <t>TR-87 MENTEŞ KAVŞAĞI 35-19-L00087_956662471_956662471</t>
  </si>
  <si>
    <t>15.06.2022 17:02:36</t>
  </si>
  <si>
    <t>15.06.2022 18:17:58</t>
  </si>
  <si>
    <t>15.06.2022 13:52:56</t>
  </si>
  <si>
    <t>15.06.2022 19:00:25</t>
  </si>
  <si>
    <t>AKKEÇİLİ TR-3 45-73-M00432_945665331_945665331</t>
  </si>
  <si>
    <t>15.06.2022 15:13:02</t>
  </si>
  <si>
    <t>15.06.2022 15:43:58</t>
  </si>
  <si>
    <t>TR-2/84 45-83-L00084_955157573_955157573</t>
  </si>
  <si>
    <t>15.06.2022 18:45:50</t>
  </si>
  <si>
    <t>16.06.2022 00:38:28</t>
  </si>
  <si>
    <t>15.06.2022 11:02:29</t>
  </si>
  <si>
    <t>15.06.2022 13:07:42</t>
  </si>
  <si>
    <t>KISIKKÖY YENİ MAH. TR-1 35-22-M00137_955294783_955294783</t>
  </si>
  <si>
    <t>15.06.2022 09:54:37</t>
  </si>
  <si>
    <t>15.06.2022 11:37:45</t>
  </si>
  <si>
    <t>ÇAPAKLI KÖK 45-78-M01161_HatBaşıAyırıcı_53140090 M07_53140090</t>
  </si>
  <si>
    <t>15.06.2022 21:39:16</t>
  </si>
  <si>
    <t>15.06.2022 23:39:40</t>
  </si>
  <si>
    <t>SELENDİ DM 45-81-M00001_HatBaşıAyırıcı_53133508 M14_53133508</t>
  </si>
  <si>
    <t>15.06.2022 15:36:40</t>
  </si>
  <si>
    <t>15.06.2022 18:54:54</t>
  </si>
  <si>
    <t>ÇINARDİBİ TR-2 35-20-M00048_B_65505750_65505750</t>
  </si>
  <si>
    <t>15.06.2022 00:08:52</t>
  </si>
  <si>
    <t>15.06.2022 01:53:45</t>
  </si>
  <si>
    <t>BÖLCEK DM 35-16-M00153_MEZARLIKALTI M06_82962757</t>
  </si>
  <si>
    <t>15.06.2022 23:07:54</t>
  </si>
  <si>
    <t>15.06.2022 23:39:18</t>
  </si>
  <si>
    <t>KÖPRÜBAŞI TR-10 45-86-M00010_DAĞITIM TRAFO KÖPRÜBAŞI TR-10 M08_72221047</t>
  </si>
  <si>
    <t>15.06.2022 05:40:59</t>
  </si>
  <si>
    <t>15.06.2022 11:52:34</t>
  </si>
  <si>
    <t>MEHMET TURAN VE ARK. T-SULAMA GRB. 35-13-L00111_35-13-L00111_2363786</t>
  </si>
  <si>
    <t>15.06.2022 07:25:54</t>
  </si>
  <si>
    <t>15.06.2022 14:59:34</t>
  </si>
  <si>
    <t>GÜMÜLDÜR M-20 35-25-M00020_35-25-M00020_72086876</t>
  </si>
  <si>
    <t>15.06.2022 10:46:13</t>
  </si>
  <si>
    <t>15.06.2022 16:00:35</t>
  </si>
  <si>
    <t>TR-83 35-15-M00083_950359003_950359003</t>
  </si>
  <si>
    <t>15.06.2022 10:32:26</t>
  </si>
  <si>
    <t>15.06.2022 11:21:09</t>
  </si>
  <si>
    <t>İĞDECİK TR-6 45-71-M00086_962544414_962544414</t>
  </si>
  <si>
    <t>15.06.2022 15:10:42</t>
  </si>
  <si>
    <t>15.06.2022 22:08:32</t>
  </si>
  <si>
    <t>KÖPRÜBAŞI TR-42 KOCAOSMANLI 45-86-M00042_B_56402503_56402503</t>
  </si>
  <si>
    <t>15.06.2022 08:29:47</t>
  </si>
  <si>
    <t>15.06.2022 11:26:59</t>
  </si>
  <si>
    <t>15.06.2022 09:30:44</t>
  </si>
  <si>
    <t>15.06.2022 12:37:07</t>
  </si>
  <si>
    <t>YENİ ORHANLI M-87 35-14-M00087_956638019_956638019</t>
  </si>
  <si>
    <t>15.06.2022 08:58:15</t>
  </si>
  <si>
    <t>15.06.2022 11:09:34</t>
  </si>
  <si>
    <t>BEZİRGANLI KANAL MAH. TR-1 45-78-M00358_49238122_56393126_56393126</t>
  </si>
  <si>
    <t>15.06.2022 23:30:51</t>
  </si>
  <si>
    <t>16.06.2022 02:23:10</t>
  </si>
  <si>
    <t>SANCAKLI BOZKÖY KÖK 45-71-M00087_SULAMA M02_61320770</t>
  </si>
  <si>
    <t>15.06.2022 18:39:06</t>
  </si>
  <si>
    <t>15.06.2022 22:26:49</t>
  </si>
  <si>
    <t>KAVACIK TR-1 45-77-M00001_DIREK TIPI TRAFO HUCRESI H01_2055528</t>
  </si>
  <si>
    <t>15.06.2022 02:13:35</t>
  </si>
  <si>
    <t>15.06.2022 05:52:34</t>
  </si>
  <si>
    <t>BAYINDIR İM 35-20-A00001_ZEYTİNOVA-1 L07_2058784</t>
  </si>
  <si>
    <t>15.06.2022 23:52:30</t>
  </si>
  <si>
    <t>16.06.2022 00:03:17</t>
  </si>
  <si>
    <t>15.06.2022 15:17:55</t>
  </si>
  <si>
    <t>15.06.2022 16:12:20</t>
  </si>
  <si>
    <t>15.06.2022 14:35:00</t>
  </si>
  <si>
    <t>15.06.2022 14:46:11</t>
  </si>
  <si>
    <t>15.06.2022 17:44:30</t>
  </si>
  <si>
    <t>15.06.2022 18:35:41</t>
  </si>
  <si>
    <t>BENLİELİ TR-1 45-75-M00162_45-75-M00162_2363399</t>
  </si>
  <si>
    <t>15.06.2022 16:21:51</t>
  </si>
  <si>
    <t>15.06.2022 22:27:53</t>
  </si>
  <si>
    <t>15.06.2022 15:50:52</t>
  </si>
  <si>
    <t>15.06.2022 16:02:00</t>
  </si>
  <si>
    <t>15.06.2022 18:54:18</t>
  </si>
  <si>
    <t>15.06.2022 18:56:00</t>
  </si>
  <si>
    <t>15.06.2022 18:54:46</t>
  </si>
  <si>
    <t>15.06.2022 19:08:02</t>
  </si>
  <si>
    <t>TR-84 35-19-L00084_956664106_956664106</t>
  </si>
  <si>
    <t>15.06.2022 14:13:24</t>
  </si>
  <si>
    <t>15.06.2022 17:55:06</t>
  </si>
  <si>
    <t>K-1526 35-02-K01526_99910193_99910193</t>
  </si>
  <si>
    <t>15.06.2022 12:16:05</t>
  </si>
  <si>
    <t>15.06.2022 14:34:56</t>
  </si>
  <si>
    <t>M-361 35-09-M00361_97762949_97762949</t>
  </si>
  <si>
    <t>15.06.2022 10:48:35</t>
  </si>
  <si>
    <t>15.06.2022 11:39:41</t>
  </si>
  <si>
    <t>YENİCE KÖK 45-86-M00234_HatBaşıAyırıcı_53134229 M02_53134229</t>
  </si>
  <si>
    <t>15.06.2022 07:50:26</t>
  </si>
  <si>
    <t>15.06.2022 11:21:15</t>
  </si>
  <si>
    <t>L-14 SEVTUR 35-18-L00014_950463016_950463016</t>
  </si>
  <si>
    <t>15.06.2022 10:01:14</t>
  </si>
  <si>
    <t>15.06.2022 12:05:12</t>
  </si>
  <si>
    <t>EĞRİGÖL TR-1 35-16-M00050_A_56397822_56397822</t>
  </si>
  <si>
    <t>15.06.2022 08:26:16</t>
  </si>
  <si>
    <t>15.06.2022 12:02:05</t>
  </si>
  <si>
    <t>KINIK TR-3 35-24-L00003_TR-5 L02_2303839</t>
  </si>
  <si>
    <t>15.06.2022 09:01:14</t>
  </si>
  <si>
    <t>15.06.2022 15:09:47</t>
  </si>
  <si>
    <t>AŞAĞICUMA TR-1 35-16-M00100_35-16-M00100_2347832</t>
  </si>
  <si>
    <t>15.06.2022 21:13:08</t>
  </si>
  <si>
    <t>15.06.2022 21:47:32</t>
  </si>
  <si>
    <t>PAYAMLI M-23 35-25-M00190_B_56355089_56355089</t>
  </si>
  <si>
    <t>15.06.2022 09:57:49</t>
  </si>
  <si>
    <t>15.06.2022 13:08:25</t>
  </si>
  <si>
    <t>ÇEPNİDERE TR-1 45-83-L00222_DIREK TIPI TRAFO HUCRESI H01_2104857</t>
  </si>
  <si>
    <t>15.06.2022 09:01:39</t>
  </si>
  <si>
    <t>15.06.2022 14:50:13</t>
  </si>
  <si>
    <t>AHMETLİ TR-25 45-84-L00025_TR-23-24 L02_65892201</t>
  </si>
  <si>
    <t>15.06.2022 12:14:01</t>
  </si>
  <si>
    <t>15.06.2022 13:58:06</t>
  </si>
  <si>
    <t>_48136640_56388646_56388646</t>
  </si>
  <si>
    <t>15.06.2022 17:51:04</t>
  </si>
  <si>
    <t>15.06.2022 18:52:29</t>
  </si>
  <si>
    <t>KUYUCAK TR-2 35-27-M00864_DIREK TIPI TRAFO HUCRESI H01_2106268</t>
  </si>
  <si>
    <t>15.06.2022 09:49:05</t>
  </si>
  <si>
    <t>15.06.2022 10:42:11</t>
  </si>
  <si>
    <t>15.06.2022 06:29:58</t>
  </si>
  <si>
    <t>15.06.2022 07:36:36</t>
  </si>
  <si>
    <t>15.06.2022 17:12:00</t>
  </si>
  <si>
    <t>15.06.2022 17:19:43</t>
  </si>
  <si>
    <t>ŞEHİTLİOĞLU ÇAKIRCA MAH TR 45-77-L00331_45-77-L00331_2353733</t>
  </si>
  <si>
    <t>15.06.2022 02:49:14</t>
  </si>
  <si>
    <t>15.06.2022 07:34:17</t>
  </si>
  <si>
    <t>SARIGÖL TR-12 45-79-M00012_A_56396583_56396583</t>
  </si>
  <si>
    <t>15.06.2022 15:18:02</t>
  </si>
  <si>
    <t>15.06.2022 16:56:36</t>
  </si>
  <si>
    <t>15.06.2022 19:19:53</t>
  </si>
  <si>
    <t>15.06.2022 19:27:39</t>
  </si>
  <si>
    <t>HAMZABEYLİ TR-5 45-71-M01786_953189256_953189256</t>
  </si>
  <si>
    <t>15.06.2022 20:58:39</t>
  </si>
  <si>
    <t>15.06.2022 23:34:11</t>
  </si>
  <si>
    <t>DM-21 45-78-L00186__56407496_56407496</t>
  </si>
  <si>
    <t>15.06.2022 18:52:41</t>
  </si>
  <si>
    <t>15.06.2022 21:05:33</t>
  </si>
  <si>
    <t>M-1287 35-02-M01287_E E1_5810964</t>
  </si>
  <si>
    <t>15.06.2022 17:30:22</t>
  </si>
  <si>
    <t>15.06.2022 18:42:51</t>
  </si>
  <si>
    <t>KARAALİ DM 45-71-M02127_TOKİ-1 M07_54851156</t>
  </si>
  <si>
    <t>15.06.2022 16:44:48</t>
  </si>
  <si>
    <t>15.06.2022 17:23:28</t>
  </si>
  <si>
    <t>K-3585 35-01-K03585_910570087_910570087</t>
  </si>
  <si>
    <t>15.06.2022 09:19:52</t>
  </si>
  <si>
    <t>TR-257(DM-2/7) 35-19-L00257_İM-1/DM-2/8 L01_72132424</t>
  </si>
  <si>
    <t>15.06.2022 18:16:36</t>
  </si>
  <si>
    <t>15.06.2022 22:43:34</t>
  </si>
  <si>
    <t>TR-37 35-19-L00037_956679655_956679655</t>
  </si>
  <si>
    <t>15.06.2022 10:03:44</t>
  </si>
  <si>
    <t>15.06.2022 14:45:34</t>
  </si>
  <si>
    <t>HACIBEKTAŞLI TR-1 45-78-M00692_DIREK TIPI TRAFO HUCRESI H01_2111699</t>
  </si>
  <si>
    <t>15.06.2022 01:50:52</t>
  </si>
  <si>
    <t>15.06.2022 04:08:52</t>
  </si>
  <si>
    <t>BAĞYURDU TM 35-27-A00003_OTOYOL M10_2306989</t>
  </si>
  <si>
    <t>15.06.2022 20:17:26</t>
  </si>
  <si>
    <t>15.06.2022 20:35:45</t>
  </si>
  <si>
    <t>TR-1/90-A 45-72-M00627__83532404_83532404</t>
  </si>
  <si>
    <t>15.06.2022 16:45:12</t>
  </si>
  <si>
    <t>15.06.2022 18:19:56</t>
  </si>
  <si>
    <t>GÖRDES DM 45-75-M00050_HatBaşıAyırıcı_53135719 M09_53135719</t>
  </si>
  <si>
    <t>15.06.2022 17:38:45</t>
  </si>
  <si>
    <t>15.06.2022 21:41:03</t>
  </si>
  <si>
    <t>15.06.2022 11:27:25</t>
  </si>
  <si>
    <t>15.06.2022 13:10:23</t>
  </si>
  <si>
    <t>15.06.2022 09:24:32</t>
  </si>
  <si>
    <t>15.06.2022 16:50:49</t>
  </si>
  <si>
    <t>15.06.2022 09:52:39</t>
  </si>
  <si>
    <t>15.06.2022 17:45:37</t>
  </si>
  <si>
    <t>KARAKURT KÖK 45-76-M00049_KARAKURT M02_72213534</t>
  </si>
  <si>
    <t>15.06.2022 10:11:24</t>
  </si>
  <si>
    <t>15.06.2022 10:49:51</t>
  </si>
  <si>
    <t>15.06.2022 17:57:23</t>
  </si>
  <si>
    <t>15.06.2022 18:25:56</t>
  </si>
  <si>
    <t>ULUCAK DM 35-27-M00792_ULUCAK ŞEHİR M04_2053519</t>
  </si>
  <si>
    <t>15.06.2022 06:16:12</t>
  </si>
  <si>
    <t>15.06.2022 09:51:00</t>
  </si>
  <si>
    <t>M-1462 35-01-M01462_M-1224 M02_2117823</t>
  </si>
  <si>
    <t>15.06.2022 19:26:35</t>
  </si>
  <si>
    <t>15.06.2022 19:56:47</t>
  </si>
  <si>
    <t>M-1038 35-04-M01038_M M1038/TR2/A01b_80966350</t>
  </si>
  <si>
    <t>15.06.2022 19:54:14</t>
  </si>
  <si>
    <t>15.06.2022 22:17:43</t>
  </si>
  <si>
    <t>M-2144 35-07-M02144_97576965_97576965</t>
  </si>
  <si>
    <t>15.06.2022 20:17:33</t>
  </si>
  <si>
    <t>15.06.2022 23:56:29</t>
  </si>
  <si>
    <t>HACIKÖSEALİ TR-1 45-78-M00882_953298387_953298387</t>
  </si>
  <si>
    <t>15.06.2022 17:04:01</t>
  </si>
  <si>
    <t>15.06.2022 19:45:27</t>
  </si>
  <si>
    <t>GEDİK TR-3 35-31-L00132_956591220_956591220</t>
  </si>
  <si>
    <t>15.06.2022 08:21:03</t>
  </si>
  <si>
    <t>15.06.2022 09:54:00</t>
  </si>
  <si>
    <t>15.06.2022 07:05:04</t>
  </si>
  <si>
    <t>15.06.2022 08:46:47</t>
  </si>
  <si>
    <t>TR-52 35-15-M00052_950350724_950350724</t>
  </si>
  <si>
    <t>15.06.2022 17:36:35</t>
  </si>
  <si>
    <t>15.06.2022 18:17:06</t>
  </si>
  <si>
    <t>M-10 35-02-M00010_M-280 M06_2320102</t>
  </si>
  <si>
    <t>15.06.2022 10:43:42</t>
  </si>
  <si>
    <t>15.06.2022 11:40:08</t>
  </si>
  <si>
    <t>M-280 MİGROS TÜRK T.A.Ş 35-02-M00280Ö_HatBaşıAyırıcı_2063702 M01_2063702</t>
  </si>
  <si>
    <t>15.06.2022 08:03:22</t>
  </si>
  <si>
    <t>15.06.2022 11:33:07</t>
  </si>
  <si>
    <t>KIŞLAK TR-1 45-74-M00147_945578744_945578744</t>
  </si>
  <si>
    <t>15.06.2022 21:01:46</t>
  </si>
  <si>
    <t>16.06.2022 02:32:19</t>
  </si>
  <si>
    <t>DM-14/3 45-71-M00387_954699753_954699753</t>
  </si>
  <si>
    <t>15.06.2022 18:15:09</t>
  </si>
  <si>
    <t>15.06.2022 20:36:47</t>
  </si>
  <si>
    <t>DEĞİRMENDERE DM 35-22-M00085_DEĞİRMENDERE-1 M05_50066608</t>
  </si>
  <si>
    <t>15.06.2022 09:02:19</t>
  </si>
  <si>
    <t>15.06.2022 12:58:55</t>
  </si>
  <si>
    <t>M-1229 35-01-M01229_D_56357541_56357541</t>
  </si>
  <si>
    <t>15.06.2022 20:20:25</t>
  </si>
  <si>
    <t>15.06.2022 21:15:05</t>
  </si>
  <si>
    <t>15.06.2022 15:27:58</t>
  </si>
  <si>
    <t>15.06.2022 18:50:00</t>
  </si>
  <si>
    <t>TR-40 35-27-M00040_DIREK TIPI TRAFO HUCRESI H01_2050634</t>
  </si>
  <si>
    <t>15.06.2022 10:57:13</t>
  </si>
  <si>
    <t>15.06.2022 12:20:08</t>
  </si>
  <si>
    <t>M-2359 35-03-M02359__72410851_72410851</t>
  </si>
  <si>
    <t>15.06.2022 17:57:39</t>
  </si>
  <si>
    <t>15.06.2022 19:07:06</t>
  </si>
  <si>
    <t>GÜVERCİNLİK BURGAZ MAH. TR 45-77-L00328_45-77-L00328_2352415</t>
  </si>
  <si>
    <t>15.06.2022 09:20:06</t>
  </si>
  <si>
    <t>15.06.2022 15:58:43</t>
  </si>
  <si>
    <t>ELMABAĞ DM 35-15-L00317_ÇAYIR TELEFİRİK L04_66822219</t>
  </si>
  <si>
    <t>15.06.2022 10:02:42</t>
  </si>
  <si>
    <t>15.06.2022 12:02:23</t>
  </si>
  <si>
    <t>M-2144 35-07-M02144_97513827_97513827</t>
  </si>
  <si>
    <t>15.06.2022 14:28:55</t>
  </si>
  <si>
    <t>15.06.2022 15:28:30</t>
  </si>
  <si>
    <t>15.06.2022 10:13:16</t>
  </si>
  <si>
    <t>15.06.2022 16:39:49</t>
  </si>
  <si>
    <t>TR-47 35-15-M00047_950364506_950364506</t>
  </si>
  <si>
    <t>15.06.2022 04:18:56</t>
  </si>
  <si>
    <t>15.06.2022 05:40:03</t>
  </si>
  <si>
    <t>KARABURUN TR-2 35-21-L00014_953368011_953368011</t>
  </si>
  <si>
    <t>15.06.2022 13:44:19</t>
  </si>
  <si>
    <t>15.06.2022 14:30:45</t>
  </si>
  <si>
    <t>TEKELİ TR-6 35-22-M00236_955255926_955255926</t>
  </si>
  <si>
    <t>15.06.2022 20:45:48</t>
  </si>
  <si>
    <t>15.06.2022 22:18:59</t>
  </si>
  <si>
    <t>ESKİOBA KÖK 35-29-L00037_TİRA TM L05_2093165</t>
  </si>
  <si>
    <t>15.06.2022 10:34:39</t>
  </si>
  <si>
    <t>15.06.2022 11:00:39</t>
  </si>
  <si>
    <t>M-2911 35-01-M02911_E_56394862_56394862</t>
  </si>
  <si>
    <t>15.06.2022 18:40:50</t>
  </si>
  <si>
    <t>15.06.2022 19:02:17</t>
  </si>
  <si>
    <t>15.06.2022 13:21:13</t>
  </si>
  <si>
    <t>15.06.2022 13:58:52</t>
  </si>
  <si>
    <t>15.06.2022 16:12:36</t>
  </si>
  <si>
    <t>15.06.2022 16:47:50</t>
  </si>
  <si>
    <t>15.06.2022 03:21:25</t>
  </si>
  <si>
    <t>15.06.2022 04:16:29</t>
  </si>
  <si>
    <t>DEVELİ TR-1 35-22-M00279_DIREK TIPI TRAFO HUCRESI H01_2111395</t>
  </si>
  <si>
    <t>15.06.2022 15:45:49</t>
  </si>
  <si>
    <t>15.06.2022 17:05:33</t>
  </si>
  <si>
    <t>M-3252(YATIRIM REZERVE) 35-04-M03252_C_56378787_56378787</t>
  </si>
  <si>
    <t>15.06.2022 10:12:09</t>
  </si>
  <si>
    <t>15.06.2022 16:41:24</t>
  </si>
  <si>
    <t>TR-44 (DM-5/TR-12) ALPKENT 35-26-M00044_TR-45 M01_50241715</t>
  </si>
  <si>
    <t>15.06.2022 18:15:14</t>
  </si>
  <si>
    <t>15.06.2022 20:34:07</t>
  </si>
  <si>
    <t>15.06.2022 09:03:05</t>
  </si>
  <si>
    <t>15.06.2022 11:20:37</t>
  </si>
  <si>
    <t>BAHADIRLAR TR-6 OVA 45-79-M00146_B_56387774_56387774</t>
  </si>
  <si>
    <t>15.06.2022 15:22:38</t>
  </si>
  <si>
    <t>15.06.2022 17:43:13</t>
  </si>
  <si>
    <t>ULUCAK DM-1/8 35-27-M00339_ULUCAK DM-2/5-A M02_72163829</t>
  </si>
  <si>
    <t>15.06.2022 11:00:09</t>
  </si>
  <si>
    <t>15.06.2022 12:10:19</t>
  </si>
  <si>
    <t>K-1105 35-03-K01105_C_56377499_56377499</t>
  </si>
  <si>
    <t>15.06.2022 20:14:36</t>
  </si>
  <si>
    <t>15.06.2022 22:03:11</t>
  </si>
  <si>
    <t>ARPACI TR-1 45-86-M00092_DIREK TIPI TRAFO HUCRESI H01_2082498</t>
  </si>
  <si>
    <t>15.06.2022 08:01:32</t>
  </si>
  <si>
    <t>15.06.2022 10:54:28</t>
  </si>
  <si>
    <t>15.06.2022 17:20:03</t>
  </si>
  <si>
    <t>15.06.2022 17:22:32</t>
  </si>
  <si>
    <t>AKÇAŞEHİR KÖK 35-29-L00035_ÇAYIRLI L06_72208761</t>
  </si>
  <si>
    <t>15.06.2022 09:24:29</t>
  </si>
  <si>
    <t>15.06.2022 14:44:32</t>
  </si>
  <si>
    <t>15.06.2022 09:53:18</t>
  </si>
  <si>
    <t>15.06.2022 11:08:51</t>
  </si>
  <si>
    <t>L-242 35-18-L00242_8663856_56375470_56375470</t>
  </si>
  <si>
    <t>15.06.2022 13:35:33</t>
  </si>
  <si>
    <t>15.06.2022 17:09:15</t>
  </si>
  <si>
    <t>M-3458(YATIRIM REZERVE) 35-02-M03458_B_56364864_56364864</t>
  </si>
  <si>
    <t>15.06.2022 08:45:44</t>
  </si>
  <si>
    <t>15.06.2022 10:37:22</t>
  </si>
  <si>
    <t>K-2889 35-03-K02889_912716507_912716507</t>
  </si>
  <si>
    <t>15.06.2022 10:28:07</t>
  </si>
  <si>
    <t>15.06.2022 12:43:19</t>
  </si>
  <si>
    <t>EMİRLİ TR-3 35-15-L00859_950390016_950390016</t>
  </si>
  <si>
    <t>15.06.2022 11:29:28</t>
  </si>
  <si>
    <t>15.06.2022 13:43:05</t>
  </si>
  <si>
    <t>15.06.2022 06:17:09</t>
  </si>
  <si>
    <t>15.06.2022 07:13:01</t>
  </si>
  <si>
    <t>YEŞİLKAVAK TR-1 45-78-M00715_DIREK TIPI TRAFO HUCRESI H01_2111847</t>
  </si>
  <si>
    <t>15.06.2022 15:57:37</t>
  </si>
  <si>
    <t>15.06.2022 18:32:31</t>
  </si>
  <si>
    <t>15.06.2022 16:23:33</t>
  </si>
  <si>
    <t>EMİRALEM TR-1 35-28-M00227_DIREK TIPI TRAFO HUCRESI H01_2109777</t>
  </si>
  <si>
    <t>15.06.2022 02:54:29</t>
  </si>
  <si>
    <t>15.06.2022 04:13:22</t>
  </si>
  <si>
    <t>SOMA TR-1 45-82-M00001_945536653_945536653</t>
  </si>
  <si>
    <t>15.06.2022 23:48:13</t>
  </si>
  <si>
    <t>16.06.2022 00:28:39</t>
  </si>
  <si>
    <t>ERGENEKON TR-10 45-83-M00625_ÜÇÜNCÜ KISIM SANAYİ TR-1 M03_61287345</t>
  </si>
  <si>
    <t>15.06.2022 18:07:53</t>
  </si>
  <si>
    <t>15.06.2022 19:19:12</t>
  </si>
  <si>
    <t>M-2373 35-02-M02373_E_56369622_56369622</t>
  </si>
  <si>
    <t>15.06.2022 16:54:47</t>
  </si>
  <si>
    <t>15.06.2022 18:07:36</t>
  </si>
  <si>
    <t>15.06.2022 18:33:28</t>
  </si>
  <si>
    <t>15.06.2022 18:36:22</t>
  </si>
  <si>
    <t>SOMA TR-28 45-82-M00028_945525324_945525324</t>
  </si>
  <si>
    <t>15.06.2022 16:24:32</t>
  </si>
  <si>
    <t>15.06.2022 17:50:13</t>
  </si>
  <si>
    <t>SÖĞÜTLÜ TR-1 45-72-L00741_A_56388043_56388043</t>
  </si>
  <si>
    <t>15.06.2022 20:18:36</t>
  </si>
  <si>
    <t>15.06.2022 21:29:27</t>
  </si>
  <si>
    <t>TR-59 35-30-L00059_A_56398339_56398339</t>
  </si>
  <si>
    <t>15.06.2022 14:14:26</t>
  </si>
  <si>
    <t>15.06.2022 19:09:43</t>
  </si>
  <si>
    <t>TR-63 35-19-L00063_956673854_956673854</t>
  </si>
  <si>
    <t>15.06.2022 21:03:40</t>
  </si>
  <si>
    <t>15.06.2022 22:44:39</t>
  </si>
  <si>
    <t>ÇAYAĞZI TR-21 35-31-L00280_956577053_956577053</t>
  </si>
  <si>
    <t>15.06.2022 10:51:12</t>
  </si>
  <si>
    <t>15.06.2022 11:21:45</t>
  </si>
  <si>
    <t>ALİBEYLİ DM 45-80-M00064_ALİBEYLİ ŞEHİR-1 M07_72190833</t>
  </si>
  <si>
    <t>15.06.2022 19:11:14</t>
  </si>
  <si>
    <t>15.06.2022 19:47:12</t>
  </si>
  <si>
    <t>15.06.2022 09:51:31</t>
  </si>
  <si>
    <t>15.06.2022 11:03:58</t>
  </si>
  <si>
    <t>15.06.2022 15:07:44</t>
  </si>
  <si>
    <t>15.06.2022 19:34:04</t>
  </si>
  <si>
    <t>UĞURLU KÖK 45-86-M00045_HatBaşıAyırıcı_53135396 M02_53135396</t>
  </si>
  <si>
    <t>15.06.2022 09:22:04</t>
  </si>
  <si>
    <t>15.06.2022 12:34:30</t>
  </si>
  <si>
    <t>15.06.2022 12:14:56</t>
  </si>
  <si>
    <t>15.06.2022 12:58:36</t>
  </si>
  <si>
    <t>ALAÇATI TM 35-18-A00005_OTELLER M17_2308549</t>
  </si>
  <si>
    <t>15.06.2022 09:22:36</t>
  </si>
  <si>
    <t>15.06.2022 10:36:37</t>
  </si>
  <si>
    <t>K-1390 35-01-K01390_B B1_5926894</t>
  </si>
  <si>
    <t>15.06.2022 14:56:20</t>
  </si>
  <si>
    <t>15.06.2022 16:52:12</t>
  </si>
  <si>
    <t>M-1233 35-01-M01233_TRAFO-1 M04_41906440</t>
  </si>
  <si>
    <t>15.06.2022 19:42:38</t>
  </si>
  <si>
    <t>15.06.2022 20:45:21</t>
  </si>
  <si>
    <t>15.06.2022 17:24:59</t>
  </si>
  <si>
    <t>15.06.2022 19:25:17</t>
  </si>
  <si>
    <t>TR-1/80 45-72-M00080_A_56392121_56392121</t>
  </si>
  <si>
    <t>15.06.2022 09:49:16</t>
  </si>
  <si>
    <t>15.06.2022 11:50:38</t>
  </si>
  <si>
    <t>KEMHALLI TR-3 45-86-M00069_DIREK TIPI TRAFO HUCRESI H01_2087668</t>
  </si>
  <si>
    <t>15.06.2022 08:50:55</t>
  </si>
  <si>
    <t>15.06.2022 10:31:56</t>
  </si>
  <si>
    <t>15.06.2022 17:04:02</t>
  </si>
  <si>
    <t>15.06.2022 17:24:49</t>
  </si>
  <si>
    <t>TR-2/2 45-83-L00002_48136822_56385904_56385904</t>
  </si>
  <si>
    <t>15.06.2022 17:31:37</t>
  </si>
  <si>
    <t>15.06.2022 22:55:34</t>
  </si>
  <si>
    <t>TR-170 35-26-M01191_956615987_956615987</t>
  </si>
  <si>
    <t>15.06.2022 09:11:56</t>
  </si>
  <si>
    <t>15.06.2022 12:15:58</t>
  </si>
  <si>
    <t>15.06.2022 19:52:32</t>
  </si>
  <si>
    <t>15.06.2022 21:21:00</t>
  </si>
  <si>
    <t>TR-2/8 45-83-L00008_48078090_56386841_56386841</t>
  </si>
  <si>
    <t>15.06.2022 19:22:23</t>
  </si>
  <si>
    <t>15.06.2022 23:39:56</t>
  </si>
  <si>
    <t>K-2511 35-04-K02511_35-04-K02511_2361823</t>
  </si>
  <si>
    <t>15.06.2022 13:52:57</t>
  </si>
  <si>
    <t>15.06.2022 18:16:35</t>
  </si>
  <si>
    <t>ÇAVLU TR-1 KÖK 45-78-L00624_ L02_2327420</t>
  </si>
  <si>
    <t>15.06.2022 19:03:05</t>
  </si>
  <si>
    <t>15.06.2022 19:42:58</t>
  </si>
  <si>
    <t>TEKELİ ARITMA KÖK 35-22-M00090_İTOP M04_2328483</t>
  </si>
  <si>
    <t>15.06.2022 18:06:02</t>
  </si>
  <si>
    <t>15.06.2022 19:37:08</t>
  </si>
  <si>
    <t>L-401 ALTINYUNUS DM 35-18-L00401_950457604_950457604</t>
  </si>
  <si>
    <t>15.06.2022 15:34:34</t>
  </si>
  <si>
    <t>15.06.2022 19:10:11</t>
  </si>
  <si>
    <t>TR-2 35-27-M00002_B_56370654_56370654</t>
  </si>
  <si>
    <t>15.06.2022 19:04:20</t>
  </si>
  <si>
    <t>15.06.2022 20:43:22</t>
  </si>
  <si>
    <t>15.06.2022 16:57:34</t>
  </si>
  <si>
    <t>15.06.2022 17:01:39</t>
  </si>
  <si>
    <t>KÜPELİ TARIM HAYVANCILIK ÖZEL TR 35-20-L00074Ö_DIREK TIPI TRAFO HUCRESI H01_2047543</t>
  </si>
  <si>
    <t>15.06.2022 23:17:02</t>
  </si>
  <si>
    <t>15.06.2022 23:57:54</t>
  </si>
  <si>
    <t>15.06.2022 16:09:02</t>
  </si>
  <si>
    <t>15.06.2022 17:04:22</t>
  </si>
  <si>
    <t>YAZIBAŞI DM-6 35-26-M00634_DM-6/8 M01_2116278</t>
  </si>
  <si>
    <t>15.06.2022 05:28:24</t>
  </si>
  <si>
    <t>15.06.2022 06:05:52</t>
  </si>
  <si>
    <t>YOLÜSTÜ İM 35-15-A00002_KAVAKKUYU M04_2314563</t>
  </si>
  <si>
    <t>15.06.2022 15:20:06</t>
  </si>
  <si>
    <t>15.06.2022 16:01:04</t>
  </si>
  <si>
    <t>YELKİ TR-13 (M-2424) 35-10-M02424_98104420_98104420</t>
  </si>
  <si>
    <t>15.06.2022 10:33:43</t>
  </si>
  <si>
    <t>15.06.2022 12:09:28</t>
  </si>
  <si>
    <t>KEMALPAŞA TM 35-27-A00002_IŞIKLAR-2 M04_2306691</t>
  </si>
  <si>
    <t>15.06.2022 07:28:44</t>
  </si>
  <si>
    <t>15.06.2022 07:59:01</t>
  </si>
  <si>
    <t>AKHİSAR İM 45-72-A00001_TR-1/13 M14_2058456</t>
  </si>
  <si>
    <t>15.06.2022 08:33:31</t>
  </si>
  <si>
    <t>15.06.2022 08:57:20</t>
  </si>
  <si>
    <t>SAİP TR-2 35-21-L00103_953358009_953358009</t>
  </si>
  <si>
    <t>15.06.2022 14:29:23</t>
  </si>
  <si>
    <t>15.06.2022 15:52:32</t>
  </si>
  <si>
    <t>M-3332 35-04-M03332_99892472_99892472</t>
  </si>
  <si>
    <t>15.06.2022 17:55:27</t>
  </si>
  <si>
    <t>15.06.2022 21:17:23</t>
  </si>
  <si>
    <t>PİYADELER KÖK 45-73-M00136_ÖRNEKKÖY M04_66674816</t>
  </si>
  <si>
    <t>15.06.2022 08:49:37</t>
  </si>
  <si>
    <t>15.06.2022 11:29:06</t>
  </si>
  <si>
    <t>K-1316 35-04-K01316_962687399_962687399</t>
  </si>
  <si>
    <t>15.06.2022 11:40:11</t>
  </si>
  <si>
    <t>15.06.2022 14:01:56</t>
  </si>
  <si>
    <t>GELENBE TR-2 45-76-L00061_DIREK TIPI TRAFO HUCRESI H01_2046737</t>
  </si>
  <si>
    <t>15.06.2022 16:07:25</t>
  </si>
  <si>
    <t>15.06.2022 16:56:27</t>
  </si>
  <si>
    <t>ESKİ ORHANLI M-89 35-14-M00089_956637943_956637943</t>
  </si>
  <si>
    <t>15.06.2022 20:38:00</t>
  </si>
  <si>
    <t>15.06.2022 22:37:55</t>
  </si>
  <si>
    <t>K-4535 35-07-K04535_99240443_99240443</t>
  </si>
  <si>
    <t>15.06.2022 18:40:05</t>
  </si>
  <si>
    <t>16.06.2022 03:48:00</t>
  </si>
  <si>
    <t>BÖLCEK DM 35-16-M00153_KÜÇÜK BÖLCEK M04_82962825</t>
  </si>
  <si>
    <t>15.06.2022 13:14:23</t>
  </si>
  <si>
    <t>15.06.2022 13:44:17</t>
  </si>
  <si>
    <t>ALKAN KÖYÜ TR-1 45-73-M00204_B_56396214_56396214</t>
  </si>
  <si>
    <t>15.06.2022 20:24:07</t>
  </si>
  <si>
    <t>15.06.2022 23:48:00</t>
  </si>
  <si>
    <t>15.06.2022 13:59:33</t>
  </si>
  <si>
    <t>15.06.2022 14:15:10</t>
  </si>
  <si>
    <t>HACIHALİLLER TR-4 45-71-M01783_953189974_953189974</t>
  </si>
  <si>
    <t>15.06.2022 08:56:16</t>
  </si>
  <si>
    <t>15.06.2022 16:05:47</t>
  </si>
  <si>
    <t>İTOB DM 35-22-M00089_ARITMA M05_2327863</t>
  </si>
  <si>
    <t>15.06.2022 17:40:02</t>
  </si>
  <si>
    <t>15.06.2022 19:04:26</t>
  </si>
  <si>
    <t>KÖPRÜBAŞI DM 45-86-M00051_ÇATALOLUK DM M05_85039997</t>
  </si>
  <si>
    <t>15.06.2022 17:25:49</t>
  </si>
  <si>
    <t>15.06.2022 18:48:43</t>
  </si>
  <si>
    <t>SANDAL TR-4 45-77-M00008_DIREK TIPI TRAFO HUCRESI H01_2055529</t>
  </si>
  <si>
    <t>15.06.2022 03:28:51</t>
  </si>
  <si>
    <t>15.06.2022 05:58:31</t>
  </si>
  <si>
    <t>TR-2/9 45-83-L00009_955146260_955146260</t>
  </si>
  <si>
    <t>15.06.2022 11:11:16</t>
  </si>
  <si>
    <t>15.06.2022 12:48:23</t>
  </si>
  <si>
    <t>M-1173 35-04-M01173_B_56371317_56371317</t>
  </si>
  <si>
    <t>15.06.2022 16:22:19</t>
  </si>
  <si>
    <t>15.06.2022 21:43:31</t>
  </si>
  <si>
    <t>TR-29 45-78-L00029__72373541_72373541</t>
  </si>
  <si>
    <t>15.06.2022 21:24:09</t>
  </si>
  <si>
    <t>15.06.2022 23:22:56</t>
  </si>
  <si>
    <t>K-1105 35-03-K01105_35-03-K01105_2359998</t>
  </si>
  <si>
    <t>15.06.2022 18:20:35</t>
  </si>
  <si>
    <t>15.06.2022 20:14:23</t>
  </si>
  <si>
    <t>AŞAĞI KAYAPINAR TR-1 45-71-M01004_953179277_953179277</t>
  </si>
  <si>
    <t>15.06.2022 10:15:13</t>
  </si>
  <si>
    <t>15.06.2022 13:36:19</t>
  </si>
  <si>
    <t>15.06.2022 13:46:50</t>
  </si>
  <si>
    <t>15.06.2022 16:07:29</t>
  </si>
  <si>
    <t>ÇAYAĞZI TR-21 35-31-L00280_C_65514121_65514121</t>
  </si>
  <si>
    <t>15.06.2022 14:27:28</t>
  </si>
  <si>
    <t>15.06.2022 15:35:27</t>
  </si>
  <si>
    <t>AHMETBEYLİ TR-3 35-22-M00241_955255297_955255297</t>
  </si>
  <si>
    <t>15.06.2022 10:31:50</t>
  </si>
  <si>
    <t>15.06.2022 14:05:03</t>
  </si>
  <si>
    <t>15.06.2022 18:01:27</t>
  </si>
  <si>
    <t>15.06.2022 21:02:27</t>
  </si>
  <si>
    <t>TOKMAKLI KÖK 45-86-M00047_HatBaşıAyırıcı_53135377 M05_53135377</t>
  </si>
  <si>
    <t>15.06.2022 13:22:15</t>
  </si>
  <si>
    <t>15.06.2022 14:00:58</t>
  </si>
  <si>
    <t>TÜRKELLİ TR-1 35-28-M00462_B_60982116_60982116</t>
  </si>
  <si>
    <t>15.06.2022 17:04:13</t>
  </si>
  <si>
    <t>16.06.2022 00:05:09</t>
  </si>
  <si>
    <t>15.06.2022 23:53:00</t>
  </si>
  <si>
    <t>16.06.2022 00:47:41</t>
  </si>
  <si>
    <t>HAMİDİYE ÇOMAKLIDAMLARI TR-3 45-77-L00122_DIREK TIPI TRAFO HUCRESI H01_2056355</t>
  </si>
  <si>
    <t>15.06.2022 01:54:20</t>
  </si>
  <si>
    <t>15.06.2022 07:19:23</t>
  </si>
  <si>
    <t>SARIÇALI TR-1 45-72-L00776_956488456_956488456</t>
  </si>
  <si>
    <t>15.06.2022 17:31:52</t>
  </si>
  <si>
    <t>15.06.2022 20:09:06</t>
  </si>
  <si>
    <t>15.06.2022 09:20:36</t>
  </si>
  <si>
    <t>15.06.2022 18:13:43</t>
  </si>
  <si>
    <t>TR-105 35-16-L00105_47556446_56398114_56398114</t>
  </si>
  <si>
    <t>15.06.2022 18:15:50</t>
  </si>
  <si>
    <t>15.06.2022 18:50:14</t>
  </si>
  <si>
    <t>L-284 İMAMOĞLU TRAFO 35-18-L00284_950459111_950459111</t>
  </si>
  <si>
    <t>15.06.2022 10:49:07</t>
  </si>
  <si>
    <t>15.06.2022 18:05:16</t>
  </si>
  <si>
    <t>IŞIKKÖY TR-1 45-72-L01011_C_79302499_79302499</t>
  </si>
  <si>
    <t>15.06.2022 19:08:06</t>
  </si>
  <si>
    <t>15.06.2022 23:26:22</t>
  </si>
  <si>
    <t>KONURCA YAYLA TR-1 45-77-M00181_ H_50065705</t>
  </si>
  <si>
    <t>15.06.2022 07:55:35</t>
  </si>
  <si>
    <t>15.06.2022 12:32:13</t>
  </si>
  <si>
    <t>KINIK TR-16 35-24-L00016_TR-22 H1_2067985</t>
  </si>
  <si>
    <t>15.06.2022 10:01:12</t>
  </si>
  <si>
    <t>15.06.2022 15:31:40</t>
  </si>
  <si>
    <t>15.06.2022 07:43:32</t>
  </si>
  <si>
    <t>15.06.2022 08:05:48</t>
  </si>
  <si>
    <t>IŞIKLAR KÖK 45-73-M00467_IŞIKLAR SULAMA M07_83813304</t>
  </si>
  <si>
    <t>15.06.2022 08:41:30</t>
  </si>
  <si>
    <t>15.06.2022 11:36:42</t>
  </si>
  <si>
    <t>KÜÇÜKKALE YEŞİLKENT TR-2 35-29-L00268_95000492354_95000492354</t>
  </si>
  <si>
    <t>15.06.2022 12:54:01</t>
  </si>
  <si>
    <t>15.06.2022 14:22:34</t>
  </si>
  <si>
    <t>OKLUİSA KÖK 45-81-M00046_ESKİN GRUP M03_71994400</t>
  </si>
  <si>
    <t>15.06.2022 15:45:58</t>
  </si>
  <si>
    <t>15.06.2022 15:46:23</t>
  </si>
  <si>
    <t>15.06.2022 11:55:27</t>
  </si>
  <si>
    <t>15.06.2022 13:11:11</t>
  </si>
  <si>
    <t>YUKARI AKTEPE PALAMUTÇUK MAH. TR-3 35-32-L00074_DIREK TIPI TRAFO HUCRESI H01_2044869</t>
  </si>
  <si>
    <t>15.06.2022 11:26:20</t>
  </si>
  <si>
    <t>15.06.2022 11:57:07</t>
  </si>
  <si>
    <t>L-14 SEVTUR 35-18-L00014_950440294_950440294</t>
  </si>
  <si>
    <t>15.06.2022 16:17:53</t>
  </si>
  <si>
    <t>15.06.2022 18:03:02</t>
  </si>
  <si>
    <t>YENİFOÇA TR-22 35-23-M00022_950420288_950420288</t>
  </si>
  <si>
    <t>15.06.2022 09:11:20</t>
  </si>
  <si>
    <t>15.06.2022 15:56:56</t>
  </si>
  <si>
    <t>15.06.2022 10:23:25</t>
  </si>
  <si>
    <t>15.06.2022 11:03:19</t>
  </si>
  <si>
    <t>HACIÖMERLİ KARAKUYULAR TR 35-17-M00444_A_56356588_56356588</t>
  </si>
  <si>
    <t>15.06.2022 23:23:38</t>
  </si>
  <si>
    <t>16.06.2022 02:20:24</t>
  </si>
  <si>
    <t>BÖLCEK DEREBAHÇE TR 35-16-M00272_914980662_914980662</t>
  </si>
  <si>
    <t>15.06.2022 17:04:58</t>
  </si>
  <si>
    <t>15.06.2022 22:01:58</t>
  </si>
  <si>
    <t>15.06.2022 18:47:16</t>
  </si>
  <si>
    <t>15.06.2022 19:45:58</t>
  </si>
  <si>
    <t>15.06.2022 06:06:20</t>
  </si>
  <si>
    <t>15.06.2022 15:13:59</t>
  </si>
  <si>
    <t>15.06.2022 10:23:04</t>
  </si>
  <si>
    <t>15.06.2022 10:37:44</t>
  </si>
  <si>
    <t>AKGEDİK KÖK-2 45-71-M00163_AKGEDİK KÖK-1 M01_55994924</t>
  </si>
  <si>
    <t>15.06.2022 09:15:14</t>
  </si>
  <si>
    <t>15.06.2022 13:08:55</t>
  </si>
  <si>
    <t>15.06.2022 09:14:17</t>
  </si>
  <si>
    <t>15.06.2022 11:43:17</t>
  </si>
  <si>
    <t>KARŞIYAKA GIS TM 35-04-A00002_Karşıyaka-1 K01_2310848</t>
  </si>
  <si>
    <t>15.06.2022 14:28:34</t>
  </si>
  <si>
    <t>15.06.2022 16:04:52</t>
  </si>
  <si>
    <t>15.06.2022 17:29:23</t>
  </si>
  <si>
    <t>15.06.2022 21:02:29</t>
  </si>
  <si>
    <t>YAKAKÖY KÖK 45-75-M00067_HatBaşıAyırıcı_78937785 M03_78937785</t>
  </si>
  <si>
    <t>15.06.2022 15:48:11</t>
  </si>
  <si>
    <t>15.06.2022 19:25:56</t>
  </si>
  <si>
    <t>15.06.2022 21:04:57</t>
  </si>
  <si>
    <t>15.06.2022 21:13:00</t>
  </si>
  <si>
    <t>L-400 35-18-L00400_950459113_950459113</t>
  </si>
  <si>
    <t>15.06.2022 19:54:55</t>
  </si>
  <si>
    <t>16.06.2022 03:00:35</t>
  </si>
  <si>
    <t>15.06.2022 10:47:29</t>
  </si>
  <si>
    <t>15.06.2022 12:24:58</t>
  </si>
  <si>
    <t>ÇAPAKLI KÖK 45-78-M01161_HatBaşıAyırıcı_53138951 M04_53138951</t>
  </si>
  <si>
    <t>15.06.2022 02:01:05</t>
  </si>
  <si>
    <t>15.06.2022 03:30:23</t>
  </si>
  <si>
    <t>AVŞAR İM 45-83-A00002_G KOLU L09_81661001</t>
  </si>
  <si>
    <t>15.06.2022 16:19:41</t>
  </si>
  <si>
    <t>15.06.2022 19:47:45</t>
  </si>
  <si>
    <t>M-712 KERESTECİLER SİTESİ 35-08-M00712_EKİNCİ GRUP ÖZEL M02_72145253</t>
  </si>
  <si>
    <t>15.06.2022 14:22:41</t>
  </si>
  <si>
    <t>15.06.2022 16:37:06</t>
  </si>
  <si>
    <t>15.06.2022 20:13:23</t>
  </si>
  <si>
    <t>15.06.2022 20:51:59</t>
  </si>
  <si>
    <t>15.06.2022 07:37:56</t>
  </si>
  <si>
    <t>15.06.2022 13:26:01</t>
  </si>
  <si>
    <t>KIZILCAAVLU KÖK 35-29-L00056_KIZILCAAVLU ENH L05_72209632</t>
  </si>
  <si>
    <t>15.06.2022 16:32:18</t>
  </si>
  <si>
    <t>15.06.2022 17:50:20</t>
  </si>
  <si>
    <t>L-425 BELLONA KABİN 35-18-L00425_950448500_950448500</t>
  </si>
  <si>
    <t>15.06.2022 12:06:29</t>
  </si>
  <si>
    <t>15.06.2022 13:17:45</t>
  </si>
  <si>
    <t>TR-11 45-77-L00011_A_56406925_56406925</t>
  </si>
  <si>
    <t>15.06.2022 08:57:14</t>
  </si>
  <si>
    <t>15.06.2022 13:48:55</t>
  </si>
  <si>
    <t>15.06.2022 20:32:19</t>
  </si>
  <si>
    <t>15.06.2022 21:09:07</t>
  </si>
  <si>
    <t>15.06.2022 11:29:29</t>
  </si>
  <si>
    <t>15.06.2022 12:50:07</t>
  </si>
  <si>
    <t>DM-2/03 45-71-M00166_953204979_953204979</t>
  </si>
  <si>
    <t>15.06.2022 23:45:07</t>
  </si>
  <si>
    <t>16.06.2022 00:43:19</t>
  </si>
  <si>
    <t>15.06.2022 17:18:47</t>
  </si>
  <si>
    <t>MAHMUTLAR KÖK 45-74-M00354_HatBaşıAyırıcı_77952968 M09_77952968</t>
  </si>
  <si>
    <t>15.06.2022 05:51:21</t>
  </si>
  <si>
    <t>15.06.2022 08:01:28</t>
  </si>
  <si>
    <t>K-3021 35-08-K03021_913153417_913153417</t>
  </si>
  <si>
    <t>15.06.2022 08:14:13</t>
  </si>
  <si>
    <t>15.06.2022 09:37:43</t>
  </si>
  <si>
    <t>15.06.2022 06:50:35</t>
  </si>
  <si>
    <t>15.06.2022 07:06:59</t>
  </si>
  <si>
    <t>LÜTFİYE KÖK 45-80-M02970_TST-2 M04_84270515</t>
  </si>
  <si>
    <t>15.06.2022 18:34:36</t>
  </si>
  <si>
    <t>15.06.2022 18:47:55</t>
  </si>
  <si>
    <t>K-1625 35-07-K01625_35-07-K01625_66518470</t>
  </si>
  <si>
    <t>15.06.2022 16:59:45</t>
  </si>
  <si>
    <t>15.06.2022 17:16:29</t>
  </si>
  <si>
    <t>15.06.2022 19:21:09</t>
  </si>
  <si>
    <t>15.06.2022 21:21:03</t>
  </si>
  <si>
    <t>SELENDİ DM 45-81-M00001_HatBaşıAyırıcı_53135496 M14_53135496</t>
  </si>
  <si>
    <t>15.06.2022 15:26:55</t>
  </si>
  <si>
    <t>15.06.2022 18:49:10</t>
  </si>
  <si>
    <t>15.06.2022 00:07:11</t>
  </si>
  <si>
    <t>15.06.2022 00:36:44</t>
  </si>
  <si>
    <t>HORZUM SAZDERE TR-1 45-73-M00266_B_56389568_56389568</t>
  </si>
  <si>
    <t>15.06.2022 21:04:06</t>
  </si>
  <si>
    <t>15.06.2022 23:47:53</t>
  </si>
  <si>
    <t>ÖDEMİŞ İM 35-15-A00001_YENİ KENT L16_2310687</t>
  </si>
  <si>
    <t>15.06.2022 09:05:35</t>
  </si>
  <si>
    <t>_A_56388504_56388504</t>
  </si>
  <si>
    <t>15.06.2022 18:20:53</t>
  </si>
  <si>
    <t>15.06.2022 22:16:01</t>
  </si>
  <si>
    <t>15.06.2022 14:23:19</t>
  </si>
  <si>
    <t>15.06.2022 14:44:45</t>
  </si>
  <si>
    <t>M-1233 35-01-M01233_M_56354798_56354798</t>
  </si>
  <si>
    <t>15.06.2022 21:00:30</t>
  </si>
  <si>
    <t>15.06.2022 21:53:34</t>
  </si>
  <si>
    <t>L-37 YAT LİMANI 35-14-L00037_956636486_956636486</t>
  </si>
  <si>
    <t>15.06.2022 17:56:13</t>
  </si>
  <si>
    <t>15.06.2022 22:05:10</t>
  </si>
  <si>
    <t>15.06.2022 09:36:01</t>
  </si>
  <si>
    <t>15.06.2022 12:00:16</t>
  </si>
  <si>
    <t>KEMALPAŞA DM-3/TR-30 35-27-M00933_914575737_914575737</t>
  </si>
  <si>
    <t>15.06.2022 00:20:35</t>
  </si>
  <si>
    <t>15.06.2022 02:00:00</t>
  </si>
  <si>
    <t>K-3834 35-01-K03834_A A4_5924413</t>
  </si>
  <si>
    <t>15.06.2022 23:07:30</t>
  </si>
  <si>
    <t>16.06.2022 01:05:19</t>
  </si>
  <si>
    <t>TEKELİ ARITMA KÖK 35-22-M00090_İZSU M06_2328485</t>
  </si>
  <si>
    <t>15.06.2022 12:14:05</t>
  </si>
  <si>
    <t>15.06.2022 13:28:36</t>
  </si>
  <si>
    <t>15.06.2022 10:15:29</t>
  </si>
  <si>
    <t>15.06.2022 10:23:40</t>
  </si>
  <si>
    <t>15.06.2022 17:23:46</t>
  </si>
  <si>
    <t>15.06.2022 18:14:28</t>
  </si>
  <si>
    <t>15.06.2022 10:31:52</t>
  </si>
  <si>
    <t>15.06.2022 11:19:14</t>
  </si>
  <si>
    <t>EROĞLU TR-1 45-72-L00366_956529348_956529348</t>
  </si>
  <si>
    <t>15.06.2022 14:58:26</t>
  </si>
  <si>
    <t>15.06.2022 15:47:43</t>
  </si>
  <si>
    <t>AŞAĞI ŞAŞAL TR-1 35-22-M00224_DIREK TIPI TRAFO HUCRESI H01_2125269</t>
  </si>
  <si>
    <t>15.06.2022 19:43:30</t>
  </si>
  <si>
    <t>15.06.2022 22:31:33</t>
  </si>
  <si>
    <t>15.06.2022 15:46:12</t>
  </si>
  <si>
    <t>15.06.2022 17:46:52</t>
  </si>
  <si>
    <t>M-3458(YATIRIM REZERVE) 35-02-M03458_A_56363814_56363814</t>
  </si>
  <si>
    <t>15.06.2022 08:50:13</t>
  </si>
  <si>
    <t>15.06.2022 10:38:44</t>
  </si>
  <si>
    <t>BOYALI TR-1 45-75-M00266_B_56391022_56391022</t>
  </si>
  <si>
    <t>15.06.2022 20:23:14</t>
  </si>
  <si>
    <t>16.06.2022 02:22:39</t>
  </si>
  <si>
    <t>15.06.2022 07:04:56</t>
  </si>
  <si>
    <t>15.06.2022 07:10:56</t>
  </si>
  <si>
    <t>MORDOĞAN TR-5 35-21-L00146_953365261_953365261</t>
  </si>
  <si>
    <t>15.06.2022 19:51:24</t>
  </si>
  <si>
    <t>15.06.2022 21:46:47</t>
  </si>
  <si>
    <t>15.06.2022 18:58:35</t>
  </si>
  <si>
    <t>15.06.2022 23:10:27</t>
  </si>
  <si>
    <t>İĞDELİ TR-2 35-31-L00301_956573085_956573085</t>
  </si>
  <si>
    <t>15.06.2022 10:03:08</t>
  </si>
  <si>
    <t>15.06.2022 12:50:19</t>
  </si>
  <si>
    <t>_A_56384784_56384784</t>
  </si>
  <si>
    <t>15.06.2022 18:59:33</t>
  </si>
  <si>
    <t>15.06.2022 20:29:03</t>
  </si>
  <si>
    <t>GÖRDES DM 45-75-M00050_KÜREKÇİ M09_2083714</t>
  </si>
  <si>
    <t>15.06.2022 21:19:11</t>
  </si>
  <si>
    <t>15.06.2022 21:33:00</t>
  </si>
  <si>
    <t>K-3908 35-04-K03908_35-04-K03908_2373784</t>
  </si>
  <si>
    <t>15.06.2022 10:57:41</t>
  </si>
  <si>
    <t>15.06.2022 11:18:29</t>
  </si>
  <si>
    <t>M-1234 35-01-M01234_BOZYAKA T.M. M01_2118455</t>
  </si>
  <si>
    <t>15.06.2022 09:03:58</t>
  </si>
  <si>
    <t>15.06.2022 19:26:19</t>
  </si>
  <si>
    <t>GELENBE TR-1 45-76-L00060_955252017_955252017</t>
  </si>
  <si>
    <t>15.06.2022 20:42:23</t>
  </si>
  <si>
    <t>15.06.2022 21:38:55</t>
  </si>
  <si>
    <t>DM-14/16-A 45-71-M00552_953242749_953242749</t>
  </si>
  <si>
    <t>15.06.2022 14:59:04</t>
  </si>
  <si>
    <t>15.06.2022 16:45:52</t>
  </si>
  <si>
    <t>ALÇUK TM 35-17-A00001_HatBaşıAyırıcı_53133516 M30_53133516</t>
  </si>
  <si>
    <t>15.06.2022 17:17:21</t>
  </si>
  <si>
    <t>15.06.2022 21:20:31</t>
  </si>
  <si>
    <t>15.06.2022 14:28:44</t>
  </si>
  <si>
    <t>15.06.2022 15:59:19</t>
  </si>
  <si>
    <t>EMİRALEM TR-8 35-28-M00231_953380545_953380545</t>
  </si>
  <si>
    <t>15.06.2022 13:36:42</t>
  </si>
  <si>
    <t>15.06.2022 16:01:36</t>
  </si>
  <si>
    <t>BEZİRGANLI KANAL MAH. TR-1 45-78-M00358_49238052_56392828_56392828</t>
  </si>
  <si>
    <t>15.06.2022 03:35:19</t>
  </si>
  <si>
    <t>15.06.2022 04:52:22</t>
  </si>
  <si>
    <t>15.06.2022 13:13:33</t>
  </si>
  <si>
    <t>15.06.2022 13:18:11</t>
  </si>
  <si>
    <t>PINARLI KÖK 35-20-M00085_TR-2 - TR-3 M03_72358817</t>
  </si>
  <si>
    <t>15.06.2022 14:48:07</t>
  </si>
  <si>
    <t>15.06.2022 16:47:39</t>
  </si>
  <si>
    <t>15.06.2022 16:03:47</t>
  </si>
  <si>
    <t>15.06.2022 17:13:07</t>
  </si>
  <si>
    <t>M-3053 35-09-M03053_DAĞITIM TRAFOSU K03_45349435</t>
  </si>
  <si>
    <t>16.06.2022 20:29:14</t>
  </si>
  <si>
    <t>17.06.2022 00:52:59</t>
  </si>
  <si>
    <t>KAVAKLIDERE TR-12 45-73-M00145_945661245_945661245</t>
  </si>
  <si>
    <t>16.06.2022 13:29:25</t>
  </si>
  <si>
    <t>16.06.2022 17:30:14</t>
  </si>
  <si>
    <t>16.06.2022 21:29:29</t>
  </si>
  <si>
    <t>16.06.2022 21:37:37</t>
  </si>
  <si>
    <t>SELENDİ TR-33 (KASAP HÜSEYİN) 45-81-M00033_A_56387554_56387554</t>
  </si>
  <si>
    <t>16.06.2022 18:17:26</t>
  </si>
  <si>
    <t>16.06.2022 19:23:51</t>
  </si>
  <si>
    <t>ATAKÖY TR-2 45-84-L00033_955181731_955181731</t>
  </si>
  <si>
    <t>16.06.2022 08:45:40</t>
  </si>
  <si>
    <t>16.06.2022 09:35:07</t>
  </si>
  <si>
    <t>L-43 AKARCA 35-14-L00043_956635032_956635032</t>
  </si>
  <si>
    <t>16.06.2022 16:54:38</t>
  </si>
  <si>
    <t>16.06.2022 17:43:31</t>
  </si>
  <si>
    <t>16.06.2022 11:50:35</t>
  </si>
  <si>
    <t>16.06.2022 17:43:26</t>
  </si>
  <si>
    <t>HAMİDİYE ÇİNÇİNLER TR-1 45-77-L00116_A_56386465_56386465</t>
  </si>
  <si>
    <t>16.06.2022 18:45:40</t>
  </si>
  <si>
    <t>17.06.2022 01:52:44</t>
  </si>
  <si>
    <t>16.06.2022 19:11:38</t>
  </si>
  <si>
    <t>16.06.2022 21:32:46</t>
  </si>
  <si>
    <t>16.06.2022 02:04:46</t>
  </si>
  <si>
    <t>16.06.2022 03:24:06</t>
  </si>
  <si>
    <t>K-238 35-01-K00238_910978395_910978395</t>
  </si>
  <si>
    <t>16.06.2022 22:22:38</t>
  </si>
  <si>
    <t>16.06.2022 23:40:24</t>
  </si>
  <si>
    <t>PANCAR OSB DM-1 35-26-M00869_YAZIBAŞI-2 M26_2303228</t>
  </si>
  <si>
    <t>16.06.2022 18:43:26</t>
  </si>
  <si>
    <t>16.06.2022 19:13:40</t>
  </si>
  <si>
    <t>16.06.2022 06:42:29</t>
  </si>
  <si>
    <t>16.06.2022 07:36:34</t>
  </si>
  <si>
    <t>EBSO TM 35-09-A00001_EBSO-10 K36_2312290</t>
  </si>
  <si>
    <t>16.06.2022 02:02:42</t>
  </si>
  <si>
    <t>16.06.2022 02:04:28</t>
  </si>
  <si>
    <t>M-2200 BELENBAŞI TR-2 35-03-M02200__79465652_79465652</t>
  </si>
  <si>
    <t>16.06.2022 11:30:01</t>
  </si>
  <si>
    <t>16.06.2022 15:05:24</t>
  </si>
  <si>
    <t>K-2846 35-07-K02846_B_56374115_56374115</t>
  </si>
  <si>
    <t>16.06.2022 15:56:34</t>
  </si>
  <si>
    <t>16.06.2022 16:26:41</t>
  </si>
  <si>
    <t>K-1892 35-07-K01892_B_56378993_56378993</t>
  </si>
  <si>
    <t>16.06.2022 11:12:25</t>
  </si>
  <si>
    <t>16.06.2022 12:17:54</t>
  </si>
  <si>
    <t>ZEYTİNALANI TR-101 35-19-L00101_35-19-L00101_2346585</t>
  </si>
  <si>
    <t>16.06.2022 08:47:18</t>
  </si>
  <si>
    <t>16.06.2022 09:45:48</t>
  </si>
  <si>
    <t>M-1565 35-02-M01565_M-1711 M04_2113894</t>
  </si>
  <si>
    <t>16.06.2022 10:30:32</t>
  </si>
  <si>
    <t>16.06.2022 11:22:13</t>
  </si>
  <si>
    <t>L-279 ERDİL SİTESİ 35-18-L00279_950467592_950467592</t>
  </si>
  <si>
    <t>16.06.2022 16:25:34</t>
  </si>
  <si>
    <t>16.06.2022 18:39:16</t>
  </si>
  <si>
    <t>K-2330 35-04-K02330_35-04-K02330_2361822</t>
  </si>
  <si>
    <t>16.06.2022 09:46:08</t>
  </si>
  <si>
    <t>16.06.2022 17:20:28</t>
  </si>
  <si>
    <t>DM-3/TR-33 SEFERİHİSAR 35-14-L00299_956640477_956640477</t>
  </si>
  <si>
    <t>16.06.2022 12:06:17</t>
  </si>
  <si>
    <t>16.06.2022 13:57:07</t>
  </si>
  <si>
    <t>ULUCAK DM 35-27-M00792_EĞRİDERE-1 M06_2053524</t>
  </si>
  <si>
    <t>16.06.2022 09:51:36</t>
  </si>
  <si>
    <t>16.06.2022 10:04:42</t>
  </si>
  <si>
    <t>DM-6/10 35-26-M00659_956615657_956615657</t>
  </si>
  <si>
    <t>16.06.2022 08:59:35</t>
  </si>
  <si>
    <t>16.06.2022 10:02:11</t>
  </si>
  <si>
    <t>M-1224 35-01-M01224_M-1462 M02_75929753</t>
  </si>
  <si>
    <t>16.06.2022 17:26:37</t>
  </si>
  <si>
    <t>16.06.2022 19:56:51</t>
  </si>
  <si>
    <t>YEŞİLOVA TR-1 45-78-M01058_49347204_56406041_56406041</t>
  </si>
  <si>
    <t>16.06.2022 08:51:44</t>
  </si>
  <si>
    <t>16.06.2022 11:21:38</t>
  </si>
  <si>
    <t>ÇAMÖNÜ TR-2 35-22-M00166_A_56370110_56370110</t>
  </si>
  <si>
    <t>16.06.2022 12:46:12</t>
  </si>
  <si>
    <t>16.06.2022 15:02:00</t>
  </si>
  <si>
    <t>DM-1/12 45-71-M00031_953201295_953201295</t>
  </si>
  <si>
    <t>16.06.2022 20:22:23</t>
  </si>
  <si>
    <t>16.06.2022 23:09:58</t>
  </si>
  <si>
    <t>M-278 35-02-M00278_99544729_99544729</t>
  </si>
  <si>
    <t>16.06.2022 19:33:30</t>
  </si>
  <si>
    <t>16.06.2022 22:56:05</t>
  </si>
  <si>
    <t>DM-08/10-B 45-71-M00289_B_56397168_56397168</t>
  </si>
  <si>
    <t>16.06.2022 19:50:37</t>
  </si>
  <si>
    <t>16.06.2022 22:51:29</t>
  </si>
  <si>
    <t>16.06.2022 10:09:50</t>
  </si>
  <si>
    <t>16.06.2022 10:17:29</t>
  </si>
  <si>
    <t>GÖKÇEAHMET-YİĞİTALİ TARIMSAL SULAMA 45-72-L00145_B_56401800_56401800</t>
  </si>
  <si>
    <t>16.06.2022 19:59:14</t>
  </si>
  <si>
    <t>16.06.2022 23:37:09</t>
  </si>
  <si>
    <t>DM02/TR03 ŞEYH CAMİİ 45-73-M00021_A_56405006_56405006</t>
  </si>
  <si>
    <t>16.06.2022 15:45:20</t>
  </si>
  <si>
    <t>16.06.2022 18:59:04</t>
  </si>
  <si>
    <t>BEYDAĞ İM 35-32-A00001_MUTAFLAR L14_2308120</t>
  </si>
  <si>
    <t>16.06.2022 16:56:27</t>
  </si>
  <si>
    <t>16.06.2022 17:20:35</t>
  </si>
  <si>
    <t>ANSIZCA TR-1 35-27-M00861_99000532_99000532</t>
  </si>
  <si>
    <t>16.06.2022 15:52:42</t>
  </si>
  <si>
    <t>16.06.2022 18:14:44</t>
  </si>
  <si>
    <t>HALİLLER VAKIFLAR TR-7 35-31-L00232_35-31-L00232_2365445</t>
  </si>
  <si>
    <t>16.06.2022 08:01:07</t>
  </si>
  <si>
    <t>16.06.2022 11:55:30</t>
  </si>
  <si>
    <t>TR-2/85 45-83-L00085_955155942_955155942</t>
  </si>
  <si>
    <t>16.06.2022 15:07:49</t>
  </si>
  <si>
    <t>16.06.2022 18:00:37</t>
  </si>
  <si>
    <t>YENİCE GÖKSEKİ TR-2 45-86-M00216_A_56405528_56405528</t>
  </si>
  <si>
    <t>16.06.2022 06:38:19</t>
  </si>
  <si>
    <t>16.06.2022 08:46:24</t>
  </si>
  <si>
    <t>16.06.2022 14:27:16</t>
  </si>
  <si>
    <t>16.06.2022 15:17:48</t>
  </si>
  <si>
    <t>TR-24 45-77-L00024_945504861_945504861</t>
  </si>
  <si>
    <t>16.06.2022 12:23:28</t>
  </si>
  <si>
    <t>16.06.2022 15:26:30</t>
  </si>
  <si>
    <t>16.06.2022 13:00:14</t>
  </si>
  <si>
    <t>16.06.2022 14:05:59</t>
  </si>
  <si>
    <t>KARAGÖZLER TR-3 45-72-M00266_956524449_956524449</t>
  </si>
  <si>
    <t>16.06.2022 18:51:21</t>
  </si>
  <si>
    <t>16.06.2022 20:46:02</t>
  </si>
  <si>
    <t>ARPALIK KÖK 45-83-M00137_ÇAMPINAR TARIMSAL SULAMA - TR-6 M06_72124446</t>
  </si>
  <si>
    <t>16.06.2022 09:47:09</t>
  </si>
  <si>
    <t>16.06.2022 13:12:14</t>
  </si>
  <si>
    <t>M-1226 35-01-M01226_M-1347 M01_2088988</t>
  </si>
  <si>
    <t>16.06.2022 19:03:25</t>
  </si>
  <si>
    <t>17.06.2022 00:46:29</t>
  </si>
  <si>
    <t>GÜLBAHÇE TR-16 (KARAPINAR) 35-19-L00042_956677170_956677170</t>
  </si>
  <si>
    <t>16.06.2022 14:28:54</t>
  </si>
  <si>
    <t>16.06.2022 17:29:32</t>
  </si>
  <si>
    <t>16.06.2022 16:09:01</t>
  </si>
  <si>
    <t>16.06.2022 17:57:39</t>
  </si>
  <si>
    <t>TR-36 35-16-L00036_953319209_953319209</t>
  </si>
  <si>
    <t>16.06.2022 21:55:10</t>
  </si>
  <si>
    <t>16.06.2022 23:32:26</t>
  </si>
  <si>
    <t>M-1965 35-02-M01965_DIREK TIPI TRAFO HUCRESI H01_2103398</t>
  </si>
  <si>
    <t>16.06.2022 04:14:08</t>
  </si>
  <si>
    <t>16.06.2022 14:13:11</t>
  </si>
  <si>
    <t>M-1225 35-01-M01225_35-01-M01225_2372572</t>
  </si>
  <si>
    <t>16.06.2022 10:22:02</t>
  </si>
  <si>
    <t>16.06.2022 18:29:00</t>
  </si>
  <si>
    <t>16.06.2022 08:50:12</t>
  </si>
  <si>
    <t>16.06.2022 09:32:02</t>
  </si>
  <si>
    <t>FUNDACIK KÖK 45-75-M00068_HatBaşıAyırıcı_53135521 M03_53135521</t>
  </si>
  <si>
    <t>16.06.2022 19:56:18</t>
  </si>
  <si>
    <t>16.06.2022 22:47:36</t>
  </si>
  <si>
    <t>ZEYTİNALAN İM 35-19-A00002_ZEYTİNALAN TR-101 L10_2308010</t>
  </si>
  <si>
    <t>16.06.2022 08:23:12</t>
  </si>
  <si>
    <t>16.06.2022 08:35:37</t>
  </si>
  <si>
    <t>16.06.2022 09:28:49</t>
  </si>
  <si>
    <t>16.06.2022 17:43:07</t>
  </si>
  <si>
    <t>M-2898 35-02-M02898_99903673_99903673</t>
  </si>
  <si>
    <t>16.06.2022 20:42:25</t>
  </si>
  <si>
    <t>17.06.2022 01:19:18</t>
  </si>
  <si>
    <t>BAYINDIR İM 35-20-A00001_ARSLANLAR M02_2060834</t>
  </si>
  <si>
    <t>16.06.2022 09:00:22</t>
  </si>
  <si>
    <t>16.06.2022 17:44:00</t>
  </si>
  <si>
    <t>TR-37 35-19-L00037_7489754 tr37 c1b_5942068</t>
  </si>
  <si>
    <t>16.06.2022 06:49:21</t>
  </si>
  <si>
    <t>16.06.2022 07:55:06</t>
  </si>
  <si>
    <t>M-2921 35-02-M02921_99777321_99777321</t>
  </si>
  <si>
    <t>16.06.2022 18:47:10</t>
  </si>
  <si>
    <t>16.06.2022 20:17:47</t>
  </si>
  <si>
    <t>BALABANLI DM 35-15-M00280_KIZILCAAVLU M05_72306394</t>
  </si>
  <si>
    <t>16.06.2022 16:47:53</t>
  </si>
  <si>
    <t>16.06.2022 17:41:14</t>
  </si>
  <si>
    <t>AHMETBEYLİ M-4 35-22-M00242_955284409_955284409</t>
  </si>
  <si>
    <t>16.06.2022 10:52:27</t>
  </si>
  <si>
    <t>16.06.2022 13:21:18</t>
  </si>
  <si>
    <t>KEPENEKLİ TR-1 45-80-M00169_45-80-M00169_2352945</t>
  </si>
  <si>
    <t>16.06.2022 18:23:45</t>
  </si>
  <si>
    <t>16.06.2022 19:03:18</t>
  </si>
  <si>
    <t>16.06.2022 19:44:56</t>
  </si>
  <si>
    <t>16.06.2022 19:51:40</t>
  </si>
  <si>
    <t>K-4253 35-07-K04253_TRF-1 K04_48187417</t>
  </si>
  <si>
    <t>16.06.2022 10:59:21</t>
  </si>
  <si>
    <t>16.06.2022 14:49:45</t>
  </si>
  <si>
    <t>ZEYTİNALANI TR-101 35-19-L00101_TR-104 L02_2335161</t>
  </si>
  <si>
    <t>16.06.2022 05:31:48</t>
  </si>
  <si>
    <t>16.06.2022 05:45:31</t>
  </si>
  <si>
    <t>SELENDİ DM 45-81-M00001_OKLU İSA M15_2321601</t>
  </si>
  <si>
    <t>16.06.2022 18:46:07</t>
  </si>
  <si>
    <t>16.06.2022 19:57:08</t>
  </si>
  <si>
    <t>K-611 35-02-K00611_99886838_99886838</t>
  </si>
  <si>
    <t>16.06.2022 18:31:27</t>
  </si>
  <si>
    <t>16.06.2022 19:56:01</t>
  </si>
  <si>
    <t>TR-38 35-19-L00038_956680929_956680929</t>
  </si>
  <si>
    <t>16.06.2022 08:23:32</t>
  </si>
  <si>
    <t>16.06.2022 14:32:03</t>
  </si>
  <si>
    <t>M-1349 35-01-M01349_35-01-M01349_65820327</t>
  </si>
  <si>
    <t>16.06.2022 10:26:12</t>
  </si>
  <si>
    <t>16.06.2022 17:35:33</t>
  </si>
  <si>
    <t>TR-97 ERENLER 35-26-M00097_DIREK TIPI TRAFO HUCRESI H01_2049218</t>
  </si>
  <si>
    <t>16.06.2022 18:33:58</t>
  </si>
  <si>
    <t>16.06.2022 20:20:00</t>
  </si>
  <si>
    <t>16.06.2022 19:30:27</t>
  </si>
  <si>
    <t>16.06.2022 19:33:02</t>
  </si>
  <si>
    <t>TR-1 35-31-L00001_KİRAZ İM L05_72244626</t>
  </si>
  <si>
    <t>16.06.2022 13:40:42</t>
  </si>
  <si>
    <t>16.06.2022 13:42:02</t>
  </si>
  <si>
    <t>K-2846 35-07-K02846_913245971_913245971</t>
  </si>
  <si>
    <t>16.06.2022 13:45:13</t>
  </si>
  <si>
    <t>16.06.2022 16:15:32</t>
  </si>
  <si>
    <t>PİYADELER KÖK 45-73-M00136_ÖRNEKKÖY M04_66674753</t>
  </si>
  <si>
    <t>16.06.2022 19:06:31</t>
  </si>
  <si>
    <t>16.06.2022 21:00:14</t>
  </si>
  <si>
    <t>BOĞAZİÇİ İM 35-01-A00001_GÜLTEPE K18_2307515</t>
  </si>
  <si>
    <t>16.06.2022 03:31:12</t>
  </si>
  <si>
    <t>16.06.2022 04:37:27</t>
  </si>
  <si>
    <t>K-1922 35-10-K01922_35-10-K01922_47771993</t>
  </si>
  <si>
    <t>16.06.2022 09:09:00</t>
  </si>
  <si>
    <t>16.06.2022 17:05:37</t>
  </si>
  <si>
    <t>ÇERİKÖZÜ TR-1 35-29-L00326_35-29-L00326_2363098</t>
  </si>
  <si>
    <t>16.06.2022 20:06:30</t>
  </si>
  <si>
    <t>16.06.2022 22:24:10</t>
  </si>
  <si>
    <t>SAĞNIÇ TR-2 45-74-M00304__72372815_72372815</t>
  </si>
  <si>
    <t>16.06.2022 12:31:30</t>
  </si>
  <si>
    <t>16.06.2022 13:40:34</t>
  </si>
  <si>
    <t>BEBEKLİ TR-1 45-77-L00196_945493214_945493214</t>
  </si>
  <si>
    <t>16.06.2022 20:33:15</t>
  </si>
  <si>
    <t>16.06.2022 22:48:19</t>
  </si>
  <si>
    <t>M-1326 GEÇİT 35-01-M01326_M-1226 M02_66839938</t>
  </si>
  <si>
    <t>16.06.2022 09:06:29</t>
  </si>
  <si>
    <t>16.06.2022 18:33:15</t>
  </si>
  <si>
    <t>TR-4 35-15-L00004_35-15-L00004_2364932</t>
  </si>
  <si>
    <t>16.06.2022 08:58:17</t>
  </si>
  <si>
    <t>16.06.2022 15:24:39</t>
  </si>
  <si>
    <t>K-3537 35-01-K03537_910977149_910977149</t>
  </si>
  <si>
    <t>16.06.2022 06:37:55</t>
  </si>
  <si>
    <t>16.06.2022 11:52:51</t>
  </si>
  <si>
    <t>M-1223 35-01-M01223_911492402_911492402</t>
  </si>
  <si>
    <t>16.06.2022 10:55:39</t>
  </si>
  <si>
    <t>16.06.2022 12:03:17</t>
  </si>
  <si>
    <t>TR-24 35-30-L00024_C_56363356_56363356</t>
  </si>
  <si>
    <t>16.06.2022 20:18:11</t>
  </si>
  <si>
    <t>16.06.2022 20:32:51</t>
  </si>
  <si>
    <t>KARAÇAM TR-1 45-82-M00176_945548450_945548450</t>
  </si>
  <si>
    <t>16.06.2022 19:24:13</t>
  </si>
  <si>
    <t>16.06.2022 23:07:49</t>
  </si>
  <si>
    <t>L-261 SİTESPOR 35-18-L00261_950450788_950450788</t>
  </si>
  <si>
    <t>16.06.2022 17:20:49</t>
  </si>
  <si>
    <t>16.06.2022 18:34:50</t>
  </si>
  <si>
    <t>K-3610 35-01-K03610_911384030_911384030</t>
  </si>
  <si>
    <t>16.06.2022 12:29:14</t>
  </si>
  <si>
    <t>16.06.2022 14:52:04</t>
  </si>
  <si>
    <t>M-739 35-03-M00739_ M04_2314039</t>
  </si>
  <si>
    <t>16.06.2022 07:39:33</t>
  </si>
  <si>
    <t>16.06.2022 09:26:35</t>
  </si>
  <si>
    <t>16.06.2022 06:08:40</t>
  </si>
  <si>
    <t>16.06.2022 06:28:21</t>
  </si>
  <si>
    <t>16.06.2022 18:38:41</t>
  </si>
  <si>
    <t>16.06.2022 19:27:46</t>
  </si>
  <si>
    <t>TR-1806 35-28-M00350_953395848_953395848</t>
  </si>
  <si>
    <t>16.06.2022 15:31:53</t>
  </si>
  <si>
    <t>16.06.2022 18:49:51</t>
  </si>
  <si>
    <t>M-2348 35-09-M02348_B_60985208_60985208</t>
  </si>
  <si>
    <t>16.06.2022 15:48:43</t>
  </si>
  <si>
    <t>16.06.2022 16:15:10</t>
  </si>
  <si>
    <t>K-3760 35-02-K03760_99736092_99736092</t>
  </si>
  <si>
    <t>16.06.2022 22:17:16</t>
  </si>
  <si>
    <t>17.06.2022 02:27:00</t>
  </si>
  <si>
    <t>TR-36 35-16-L00036_C_56353688_56353688</t>
  </si>
  <si>
    <t>16.06.2022 20:07:10</t>
  </si>
  <si>
    <t>16.06.2022 22:42:45</t>
  </si>
  <si>
    <t>HACIRAHMANLU TR-10 45-80-M00145_45-80-M00145_2376574</t>
  </si>
  <si>
    <t>16.06.2022 08:28:56</t>
  </si>
  <si>
    <t>16.06.2022 09:59:09</t>
  </si>
  <si>
    <t>16.06.2022 01:23:35</t>
  </si>
  <si>
    <t>16.06.2022 01:48:00</t>
  </si>
  <si>
    <t>DM-16/24 45-71-M02400_953184050_953184050</t>
  </si>
  <si>
    <t>16.06.2022 22:12:41</t>
  </si>
  <si>
    <t>16.06.2022 23:15:32</t>
  </si>
  <si>
    <t>16.06.2022 09:42:53</t>
  </si>
  <si>
    <t>16.06.2022 18:34:37</t>
  </si>
  <si>
    <t>GÜNERLİ TR-1 35-28-M00408_967103368_967103368</t>
  </si>
  <si>
    <t>16.06.2022 10:27:57</t>
  </si>
  <si>
    <t>16.06.2022 19:19:17</t>
  </si>
  <si>
    <t>M-462 BELENAŞI 35-03-M00462_35-03-M00462_82408846</t>
  </si>
  <si>
    <t>16.06.2022 10:02:52</t>
  </si>
  <si>
    <t>16.06.2022 10:54:41</t>
  </si>
  <si>
    <t>16.06.2022 07:55:18</t>
  </si>
  <si>
    <t>16.06.2022 09:28:14</t>
  </si>
  <si>
    <t>KARABURUN TR-7 35-21-L00033_953359908_953359908</t>
  </si>
  <si>
    <t>16.06.2022 17:31:42</t>
  </si>
  <si>
    <t>16.06.2022 21:34:51</t>
  </si>
  <si>
    <t>ZEYTİNLİOVA TR-17 45-72-L00410_956526102_956526102</t>
  </si>
  <si>
    <t>16.06.2022 20:55:47</t>
  </si>
  <si>
    <t>16.06.2022 23:27:45</t>
  </si>
  <si>
    <t>TÜPÜLER KEPEZ TR-1 45-75-M00136_DIREK TIPI TRAFO HUCRESI H01_2085446</t>
  </si>
  <si>
    <t>16.06.2022 08:56:37</t>
  </si>
  <si>
    <t>16.06.2022 11:10:41</t>
  </si>
  <si>
    <t>HALİLBEYLİ DM 35-27-M00620_HALİLBEYLİ TR-1 KÖK M12_2306341</t>
  </si>
  <si>
    <t>16.06.2022 07:27:18</t>
  </si>
  <si>
    <t>16.06.2022 09:02:58</t>
  </si>
  <si>
    <t>16.06.2022 16:20:02</t>
  </si>
  <si>
    <t>16.06.2022 17:39:50</t>
  </si>
  <si>
    <t>MEDAR TR-9 45-72-L00278_967132826_967132826</t>
  </si>
  <si>
    <t>16.06.2022 18:58:29</t>
  </si>
  <si>
    <t>16.06.2022 20:15:19</t>
  </si>
  <si>
    <t>KAVAKLIDERE TR-19 45-73-M01013_B_56384980_56384980</t>
  </si>
  <si>
    <t>16.06.2022 19:33:56</t>
  </si>
  <si>
    <t>16.06.2022 22:43:09</t>
  </si>
  <si>
    <t>16.06.2022 09:12:13</t>
  </si>
  <si>
    <t>16.06.2022 13:19:35</t>
  </si>
  <si>
    <t>VEHBİ KILIÇ VE ARK.TARIMSAL SULAM GRUBU 45-71-M00953_45-71-M00953_2369555</t>
  </si>
  <si>
    <t>16.06.2022 18:11:08</t>
  </si>
  <si>
    <t>16.06.2022 19:31:29</t>
  </si>
  <si>
    <t>16.06.2022 18:37:37</t>
  </si>
  <si>
    <t>16.06.2022 19:53:04</t>
  </si>
  <si>
    <t>M-2909 35-02-M02909_942465355_942465355</t>
  </si>
  <si>
    <t>16.06.2022 18:29:48</t>
  </si>
  <si>
    <t>16.06.2022 21:51:24</t>
  </si>
  <si>
    <t>16.06.2022 15:43:44</t>
  </si>
  <si>
    <t>16.06.2022 16:35:15</t>
  </si>
  <si>
    <t>16.06.2022 15:16:37</t>
  </si>
  <si>
    <t>16.06.2022 15:24:47</t>
  </si>
  <si>
    <t>16.06.2022 13:20:14</t>
  </si>
  <si>
    <t>16.06.2022 14:09:13</t>
  </si>
  <si>
    <t>YARBASAN KÖK 45-74-M00119_ESKİ YARBASAN M02_72246696</t>
  </si>
  <si>
    <t>16.06.2022 14:16:02</t>
  </si>
  <si>
    <t>16.06.2022 15:26:03</t>
  </si>
  <si>
    <t>M-33 CUMHURİYET 35-25-M00102_C_56355132_56355132</t>
  </si>
  <si>
    <t>16.06.2022 10:01:21</t>
  </si>
  <si>
    <t>16.06.2022 10:38:51</t>
  </si>
  <si>
    <t>TR-11 35-22-M00011_955260773_955260773</t>
  </si>
  <si>
    <t>16.06.2022 10:01:44</t>
  </si>
  <si>
    <t>16.06.2022 10:31:51</t>
  </si>
  <si>
    <t>K-4343 35-01-K04343_E_56374565_56374565</t>
  </si>
  <si>
    <t>16.06.2022 11:15:09</t>
  </si>
  <si>
    <t>16.06.2022 18:29:14</t>
  </si>
  <si>
    <t>L-278 DM-1/TR-19 35-14-L00278_956646218_956646218</t>
  </si>
  <si>
    <t>16.06.2022 00:59:07</t>
  </si>
  <si>
    <t>16.06.2022 02:33:48</t>
  </si>
  <si>
    <t>YUKARIBEY DM (TR-3) 35-16-M00866_HatBaşıAyırıcı_60213185 M05_60213185</t>
  </si>
  <si>
    <t>16.06.2022 12:39:42</t>
  </si>
  <si>
    <t>16.06.2022 14:51:54</t>
  </si>
  <si>
    <t>L-455 35-18-L00455_950456099_950456099</t>
  </si>
  <si>
    <t>16.06.2022 11:03:28</t>
  </si>
  <si>
    <t>16.06.2022 12:16:24</t>
  </si>
  <si>
    <t>16.06.2022 08:55:00</t>
  </si>
  <si>
    <t>16.06.2022 14:02:52</t>
  </si>
  <si>
    <t>16.06.2022 18:22:32</t>
  </si>
  <si>
    <t>16.06.2022 19:53:06</t>
  </si>
  <si>
    <t>AKHİSAR TM 45-72-A00006_GÖRDES M05_2313118</t>
  </si>
  <si>
    <t>16.06.2022 17:49:19</t>
  </si>
  <si>
    <t>16.06.2022 17:59:17</t>
  </si>
  <si>
    <t>TR-2/18 45-72-L00018_DAĞITIM TRAFOSU TR-2/18 L08_66594121</t>
  </si>
  <si>
    <t>16.06.2022 09:03:08</t>
  </si>
  <si>
    <t>16.06.2022 11:25:22</t>
  </si>
  <si>
    <t>EMİRALEM TR-3 35-28-M00503_B_56357454_56357454</t>
  </si>
  <si>
    <t>16.06.2022 13:34:02</t>
  </si>
  <si>
    <t>16.06.2022 14:51:50</t>
  </si>
  <si>
    <t>M-1227 35-01-M01227_TRAFO M03_2083475</t>
  </si>
  <si>
    <t>16.06.2022 19:53:03</t>
  </si>
  <si>
    <t>16.06.2022 22:19:09</t>
  </si>
  <si>
    <t>16.06.2022 10:09:52</t>
  </si>
  <si>
    <t>16.06.2022 18:33:33</t>
  </si>
  <si>
    <t>GÖRDES TR-17 45-75-M00408_945605331_945605331</t>
  </si>
  <si>
    <t>16.06.2022 19:13:00</t>
  </si>
  <si>
    <t>16.06.2022 21:14:33</t>
  </si>
  <si>
    <t>16.06.2022 08:54:47</t>
  </si>
  <si>
    <t>16.06.2022 17:43:45</t>
  </si>
  <si>
    <t>16.06.2022 15:55:14</t>
  </si>
  <si>
    <t>16.06.2022 15:58:04</t>
  </si>
  <si>
    <t>16.06.2022 06:42:00</t>
  </si>
  <si>
    <t>16.06.2022 06:47:46</t>
  </si>
  <si>
    <t>AHMETLİ TR-11 45-84-L00011_TR-37 L02_72144961</t>
  </si>
  <si>
    <t>16.06.2022 09:08:02</t>
  </si>
  <si>
    <t>16.06.2022 12:47:29</t>
  </si>
  <si>
    <t>16.06.2022 10:44:57</t>
  </si>
  <si>
    <t>16.06.2022 18:22:23</t>
  </si>
  <si>
    <t>SADETTİN UZUNOĞLU VE ARK TR 35-24-M00045_35-24-M00045_58185721</t>
  </si>
  <si>
    <t>16.06.2022 09:47:19</t>
  </si>
  <si>
    <t>16.06.2022 10:03:48</t>
  </si>
  <si>
    <t>BAHADIR TR-2 45-73-M01205_D_81259620_81259620</t>
  </si>
  <si>
    <t>16.06.2022 20:57:17</t>
  </si>
  <si>
    <t>16.06.2022 22:15:06</t>
  </si>
  <si>
    <t>HACIHALİLLER TR-1 KÖK 45-71-M00066_HACILILAR RİNG M04_72238429</t>
  </si>
  <si>
    <t>16.06.2022 06:43:18</t>
  </si>
  <si>
    <t>16.06.2022 10:37:25</t>
  </si>
  <si>
    <t>K-3286 35-08-K03286_97636942_97636942</t>
  </si>
  <si>
    <t>16.06.2022 12:59:16</t>
  </si>
  <si>
    <t>16.06.2022 14:48:29</t>
  </si>
  <si>
    <t>16.06.2022 13:33:25</t>
  </si>
  <si>
    <t>16.06.2022 14:57:38</t>
  </si>
  <si>
    <t>DÜNDARLI MUHTARLIĞI MERA 35-24-M00073_35-24-M00073_2375860</t>
  </si>
  <si>
    <t>16.06.2022 20:19:21</t>
  </si>
  <si>
    <t>16.06.2022 22:13:49</t>
  </si>
  <si>
    <t>KIZILCAOVA TR-1 35-20-L00167_949168482_949168482</t>
  </si>
  <si>
    <t>16.06.2022 12:51:27</t>
  </si>
  <si>
    <t>16.06.2022 14:34:49</t>
  </si>
  <si>
    <t>K-1664 35-04-K01664_913422683_913422683</t>
  </si>
  <si>
    <t>16.06.2022 14:36:27</t>
  </si>
  <si>
    <t>16.06.2022 16:07:37</t>
  </si>
  <si>
    <t>İBRAHİMKUYU DM 35-15-M00286_TR-6 TR-8 TR-12 M12_67554619</t>
  </si>
  <si>
    <t>16.06.2022 16:52:02</t>
  </si>
  <si>
    <t>16.06.2022 17:49:23</t>
  </si>
  <si>
    <t>M-1397 35-01-M01397_DAĞITIM TRAFOSU M03_67106441</t>
  </si>
  <si>
    <t>16.06.2022 19:48:32</t>
  </si>
  <si>
    <t>16.06.2022 21:34:55</t>
  </si>
  <si>
    <t>TR-1/64 DM 45-72-M00064_956519895_956519895</t>
  </si>
  <si>
    <t>16.06.2022 17:31:35</t>
  </si>
  <si>
    <t>16.06.2022 20:14:32</t>
  </si>
  <si>
    <t>16.06.2022 19:13:12</t>
  </si>
  <si>
    <t>16.06.2022 22:51:17</t>
  </si>
  <si>
    <t>16.06.2022 10:06:37</t>
  </si>
  <si>
    <t>16.06.2022 10:28:20</t>
  </si>
  <si>
    <t>TEPEKÖY TR-1 45-73-M00785_45-73-M00785_2354758</t>
  </si>
  <si>
    <t>16.06.2022 01:59:28</t>
  </si>
  <si>
    <t>16.06.2022 02:54:02</t>
  </si>
  <si>
    <t>URGANLI TR-1 KÖK 45-83-M00129_TR-2 M05_2331301</t>
  </si>
  <si>
    <t>16.06.2022 06:43:58</t>
  </si>
  <si>
    <t>16.06.2022 09:43:59</t>
  </si>
  <si>
    <t>ASSTAR KÖK 45-73-M00134_HatBaşıAyırıcı_53136579 M02_53136579</t>
  </si>
  <si>
    <t>16.06.2022 08:07:49</t>
  </si>
  <si>
    <t>16.06.2022 09:58:13</t>
  </si>
  <si>
    <t>16.06.2022 11:21:45</t>
  </si>
  <si>
    <t>16.06.2022 11:53:45</t>
  </si>
  <si>
    <t>ABDULLAH ERGÜN VE ARK 35-24-M00215_35-24-M00215_2349458</t>
  </si>
  <si>
    <t>16.06.2022 10:32:24</t>
  </si>
  <si>
    <t>16.06.2022 11:59:00</t>
  </si>
  <si>
    <t>ATALAN KÖK 35-26-L00247_GÖLLÜCE L06_72823346</t>
  </si>
  <si>
    <t>16.06.2022 18:23:57</t>
  </si>
  <si>
    <t>16.06.2022 19:23:39</t>
  </si>
  <si>
    <t>YÜCELER TR-1 45-81-M00197_A_56399543_56399543</t>
  </si>
  <si>
    <t>16.06.2022 19:39:36</t>
  </si>
  <si>
    <t>17.06.2022 01:11:59</t>
  </si>
  <si>
    <t>L-179 35-18-L00179_950466486_950466486</t>
  </si>
  <si>
    <t>16.06.2022 19:01:45</t>
  </si>
  <si>
    <t>16.06.2022 20:11:18</t>
  </si>
  <si>
    <t>DM-13/04(CEMİYET KARŞISI) 45-71-M00057_953215353_953215353</t>
  </si>
  <si>
    <t>16.06.2022 18:48:03</t>
  </si>
  <si>
    <t>16.06.2022 21:16:05</t>
  </si>
  <si>
    <t>K-2849 İZSU 35-01-K02849Ö_ K01_2064387</t>
  </si>
  <si>
    <t>16.06.2022 05:38:22</t>
  </si>
  <si>
    <t>16.06.2022 05:41:02</t>
  </si>
  <si>
    <t>PAZARKÖY TR-1 45-78-L00699_A_56391109_56391109</t>
  </si>
  <si>
    <t>16.06.2022 19:06:04</t>
  </si>
  <si>
    <t>16.06.2022 19:44:47</t>
  </si>
  <si>
    <t>TR-286 35-19-L00286_956665122_956665122</t>
  </si>
  <si>
    <t>16.06.2022 22:46:08</t>
  </si>
  <si>
    <t>16.06.2022 23:47:07</t>
  </si>
  <si>
    <t>SOLAKLAR TR-1 (MERKEZ) 35-31-L00249_ H_65805243</t>
  </si>
  <si>
    <t>16.06.2022 18:48:32</t>
  </si>
  <si>
    <t>16.06.2022 19:25:43</t>
  </si>
  <si>
    <t>M-2432 35-03-M02432_910374561_910374561</t>
  </si>
  <si>
    <t>16.06.2022 15:59:49</t>
  </si>
  <si>
    <t>16.06.2022 19:17:43</t>
  </si>
  <si>
    <t>M-2911(YATIRIM REZERVE) 35-01-M02911_D_56394859_56394859</t>
  </si>
  <si>
    <t>16.06.2022 18:34:19</t>
  </si>
  <si>
    <t>16.06.2022 21:36:40</t>
  </si>
  <si>
    <t>K-255 35-02-K00255_35-02-K00255_2372557</t>
  </si>
  <si>
    <t>16.06.2022 10:26:47</t>
  </si>
  <si>
    <t>16.06.2022 10:46:02</t>
  </si>
  <si>
    <t>SART TR-16 45-78-M00187_49315680_56385301_56385301</t>
  </si>
  <si>
    <t>16.06.2022 20:11:01</t>
  </si>
  <si>
    <t>17.06.2022 01:41:15</t>
  </si>
  <si>
    <t>16.06.2022 20:53:06</t>
  </si>
  <si>
    <t>17.06.2022 00:17:56</t>
  </si>
  <si>
    <t>M-1038 35-04-M01038_M_56383098_56383098</t>
  </si>
  <si>
    <t>16.06.2022 09:38:12</t>
  </si>
  <si>
    <t>16.06.2022 14:15:46</t>
  </si>
  <si>
    <t>L-23 ESKİ POSTANE ÖNÜ 35-14-L00023_956639622_956639622</t>
  </si>
  <si>
    <t>16.06.2022 17:07:57</t>
  </si>
  <si>
    <t>16.06.2022 18:24:22</t>
  </si>
  <si>
    <t>YENİKÖY TR-1 45-79-M00223_DIREK TIPI TRAFO HUCRESI H01_2076234</t>
  </si>
  <si>
    <t>16.06.2022 09:30:07</t>
  </si>
  <si>
    <t>16.06.2022 10:35:13</t>
  </si>
  <si>
    <t>16.06.2022 22:08:36</t>
  </si>
  <si>
    <t>16.06.2022 22:45:05</t>
  </si>
  <si>
    <t>GÜLBAHÇE TR-11 35-19-L00110_956689291_956689291</t>
  </si>
  <si>
    <t>16.06.2022 23:07:40</t>
  </si>
  <si>
    <t>17.06.2022 01:07:10</t>
  </si>
  <si>
    <t>M-1826 35-02-M01826_912598161_912598161</t>
  </si>
  <si>
    <t>16.06.2022 12:40:15</t>
  </si>
  <si>
    <t>16.06.2022 14:24:06</t>
  </si>
  <si>
    <t>SÜLEYMANLI TR-6 45-72-L00303_B_56393054_56393054</t>
  </si>
  <si>
    <t>16.06.2022 18:08:44</t>
  </si>
  <si>
    <t>16.06.2022 19:21:58</t>
  </si>
  <si>
    <t>16.06.2022 19:52:17</t>
  </si>
  <si>
    <t>16.06.2022 20:12:14</t>
  </si>
  <si>
    <t>BAĞARASI TR-13 35-23-M00360_35-23-M00360_79385539</t>
  </si>
  <si>
    <t>16.06.2022 11:08:18</t>
  </si>
  <si>
    <t>16.06.2022 11:50:46</t>
  </si>
  <si>
    <t>K-4731 35-01-K04731_B_56366861_56366861</t>
  </si>
  <si>
    <t>16.06.2022 09:57:43</t>
  </si>
  <si>
    <t>16.06.2022 11:31:31</t>
  </si>
  <si>
    <t>TR-1/43 45-83-M00043_TR-1/44 M02_2330144</t>
  </si>
  <si>
    <t>16.06.2022 07:19:05</t>
  </si>
  <si>
    <t>16.06.2022 08:56:41</t>
  </si>
  <si>
    <t>TR-122 ZEYTİNALANI 35-19-L00122_6746431_56378103_56378103</t>
  </si>
  <si>
    <t>16.06.2022 17:27:06</t>
  </si>
  <si>
    <t>16.06.2022 20:27:44</t>
  </si>
  <si>
    <t>L-256 (18 KABİN) 35-18-L00256_950464042_950464042</t>
  </si>
  <si>
    <t>16.06.2022 10:57:04</t>
  </si>
  <si>
    <t>16.06.2022 15:58:16</t>
  </si>
  <si>
    <t>16.06.2022 14:42:06</t>
  </si>
  <si>
    <t>16.06.2022 15:52:50</t>
  </si>
  <si>
    <t>K-4023 35-01-K04023_DIREK TIPI TRAFO HUCRESI H01_2074587</t>
  </si>
  <si>
    <t>16.06.2022 04:44:38</t>
  </si>
  <si>
    <t>16.06.2022 05:51:41</t>
  </si>
  <si>
    <t>16.06.2022 16:51:01</t>
  </si>
  <si>
    <t>16.06.2022 18:00:44</t>
  </si>
  <si>
    <t>MEHMET AVCI VE ARK. TR 35-24-M00072_DIREK TIPI TRAFO HUCRESI H01_2039566</t>
  </si>
  <si>
    <t>16.06.2022 18:40:55</t>
  </si>
  <si>
    <t>16.06.2022 19:42:17</t>
  </si>
  <si>
    <t>16.06.2022 00:32:16</t>
  </si>
  <si>
    <t>16.06.2022 01:38:14</t>
  </si>
  <si>
    <t>16.06.2022 22:45:33</t>
  </si>
  <si>
    <t>16.06.2022 23:58:19</t>
  </si>
  <si>
    <t>16.06.2022 19:27:39</t>
  </si>
  <si>
    <t>16.06.2022 19:30:52</t>
  </si>
  <si>
    <t>M-2348 35-09-M02348_915134969_915134969</t>
  </si>
  <si>
    <t>16.06.2022 13:38:13</t>
  </si>
  <si>
    <t>16.06.2022 16:11:18</t>
  </si>
  <si>
    <t>16.06.2022 12:31:23</t>
  </si>
  <si>
    <t>16.06.2022 16:15:36</t>
  </si>
  <si>
    <t>BOYALI ÇAYBAŞI TR-1 45-75-M00267_B_56390579_56390579</t>
  </si>
  <si>
    <t>16.06.2022 11:23:01</t>
  </si>
  <si>
    <t>16.06.2022 13:51:14</t>
  </si>
  <si>
    <t>16.06.2022 08:22:50</t>
  </si>
  <si>
    <t>16.06.2022 09:40:05</t>
  </si>
  <si>
    <t>M-1506 35-01-M01506_35-01-M01506_65832996</t>
  </si>
  <si>
    <t>16.06.2022 10:25:38</t>
  </si>
  <si>
    <t>16.06.2022 17:56:27</t>
  </si>
  <si>
    <t>16.06.2022 20:17:38</t>
  </si>
  <si>
    <t>16.06.2022 21:25:59</t>
  </si>
  <si>
    <t>YENİFOÇA TR-45 35-23-M00045_C_56364442_56364442</t>
  </si>
  <si>
    <t>16.06.2022 18:05:09</t>
  </si>
  <si>
    <t>16.06.2022 18:48:28</t>
  </si>
  <si>
    <t>TR-111 ZEYTİNALANI 35-19-L00111_956668697_956668697</t>
  </si>
  <si>
    <t>16.06.2022 11:36:57</t>
  </si>
  <si>
    <t>16.06.2022 13:49:01</t>
  </si>
  <si>
    <t>AŞAĞI BOZKIR TR-1 45-83-L00252_955163194_955163194</t>
  </si>
  <si>
    <t>16.06.2022 13:15:36</t>
  </si>
  <si>
    <t>16.06.2022 15:11:05</t>
  </si>
  <si>
    <t>AZİZ ÇELİKDOĞAN TARIMSAL SULAMA TR-1 45-83-M00345_DIREK TIPI TRAFO HUCRESI H01_2065277</t>
  </si>
  <si>
    <t>16.06.2022 20:37:46</t>
  </si>
  <si>
    <t>16.06.2022 23:38:17</t>
  </si>
  <si>
    <t>KINIK ORGANİZE DM 35-24-M00208_KOCAÖMERLİ KÖYLER M13_83158733</t>
  </si>
  <si>
    <t>16.06.2022 09:07:08</t>
  </si>
  <si>
    <t>16.06.2022 17:07:41</t>
  </si>
  <si>
    <t>YEŞİLKÖY-3 35-26-M00792_64988476_65514277_65514277</t>
  </si>
  <si>
    <t>16.06.2022 12:42:47</t>
  </si>
  <si>
    <t>16.06.2022 16:30:41</t>
  </si>
  <si>
    <t>16.06.2022 19:51:17</t>
  </si>
  <si>
    <t>16.06.2022 23:36:23</t>
  </si>
  <si>
    <t>M-626 35-09-M00626_YEDEK M03_42940610</t>
  </si>
  <si>
    <t>16.06.2022 18:18:34</t>
  </si>
  <si>
    <t>16.06.2022 19:43:36</t>
  </si>
  <si>
    <t>ÖREN TR-2 35-31-L00315_956571501_956571501</t>
  </si>
  <si>
    <t>16.06.2022 11:03:38</t>
  </si>
  <si>
    <t>16.06.2022 16:16:01</t>
  </si>
  <si>
    <t>SİNİRLİ TR-2 45-83-M00458_955162962_955162962</t>
  </si>
  <si>
    <t>16.06.2022 16:56:22</t>
  </si>
  <si>
    <t>16.06.2022 19:16:17</t>
  </si>
  <si>
    <t>TR-130 35-15-L00130_35-15-L00130_66740907</t>
  </si>
  <si>
    <t>16.06.2022 09:00:47</t>
  </si>
  <si>
    <t>16.06.2022 15:26:46</t>
  </si>
  <si>
    <t>ŞEMİKLER TM 35-04-A00003_TR-3 BARA-3 GİRİŞ K31_2311175</t>
  </si>
  <si>
    <t>16.06.2022 18:04:22</t>
  </si>
  <si>
    <t>16.06.2022 17:28:01</t>
  </si>
  <si>
    <t>16.06.2022 19:26:46</t>
  </si>
  <si>
    <t>M-3036(YATIRIM REZERVE) 35-09-M03036_ M03_79571937</t>
  </si>
  <si>
    <t>16.06.2022 19:44:21</t>
  </si>
  <si>
    <t>16.06.2022 20:25:14</t>
  </si>
  <si>
    <t>K-4732 35-07-K04732_A_56374498_56374498</t>
  </si>
  <si>
    <t>16.06.2022 17:07:24</t>
  </si>
  <si>
    <t>16.06.2022 17:47:08</t>
  </si>
  <si>
    <t>HALİL DEDEOĞLU SULAMA GRUBU TR 35-27-M00511_35-27-M00511_2373518</t>
  </si>
  <si>
    <t>16.06.2022 07:54:28</t>
  </si>
  <si>
    <t>16.06.2022 14:21:23</t>
  </si>
  <si>
    <t>KARABAĞLAR TM 35-01-A00012_KARABAĞLAR-3 K21_2310494</t>
  </si>
  <si>
    <t>16.06.2022 13:20:00</t>
  </si>
  <si>
    <t>16.06.2022 13:58:37</t>
  </si>
  <si>
    <t>16.06.2022 09:12:20</t>
  </si>
  <si>
    <t>16.06.2022 17:30:26</t>
  </si>
  <si>
    <t>16.06.2022 18:12:00</t>
  </si>
  <si>
    <t>16.06.2022 18:26:56</t>
  </si>
  <si>
    <t>M-1038 35-04-M01038_G_56383053_56383053</t>
  </si>
  <si>
    <t>16.06.2022 09:18:12</t>
  </si>
  <si>
    <t>16.06.2022 14:11:02</t>
  </si>
  <si>
    <t>YENİCE KÖK 45-86-M00234_HatBaşıAyırıcı_77952868 M02_77952868</t>
  </si>
  <si>
    <t>16.06.2022 12:32:56</t>
  </si>
  <si>
    <t>16.06.2022 16:24:07</t>
  </si>
  <si>
    <t>BİMEYKO TR-5 35-30-M00052_B_56352682_56352682</t>
  </si>
  <si>
    <t>16.06.2022 15:49:06</t>
  </si>
  <si>
    <t>16.06.2022 18:34:46</t>
  </si>
  <si>
    <t>ADALA DM 45-78-M00827_ADALA TR-1 M08_66127489</t>
  </si>
  <si>
    <t>16.06.2022 10:05:51</t>
  </si>
  <si>
    <t>16.06.2022 17:46:55</t>
  </si>
  <si>
    <t>TORBALI DM 35-26-M00001_7378918_56358402_56358402</t>
  </si>
  <si>
    <t>16.06.2022 09:45:50</t>
  </si>
  <si>
    <t>16.06.2022 10:18:21</t>
  </si>
  <si>
    <t>NUSRET UYANDIRAN ÖZEL TR 35-15-L00460Ö_950379934_950379934</t>
  </si>
  <si>
    <t>16.06.2022 12:39:33</t>
  </si>
  <si>
    <t>16.06.2022 17:14:32</t>
  </si>
  <si>
    <t>DM-1/TR-12 35-14-L00294_956643344_956643344</t>
  </si>
  <si>
    <t>16.06.2022 16:27:59</t>
  </si>
  <si>
    <t>16.06.2022 17:04:31</t>
  </si>
  <si>
    <t>16.06.2022 19:35:18</t>
  </si>
  <si>
    <t>16.06.2022 19:38:10</t>
  </si>
  <si>
    <t>M-3034(YATIRIM REZERVE) 35-09-M03034_ M02_79571818</t>
  </si>
  <si>
    <t>16.06.2022 19:37:50</t>
  </si>
  <si>
    <t>16.06.2022 20:33:00</t>
  </si>
  <si>
    <t>16.06.2022 09:03:28</t>
  </si>
  <si>
    <t>16.06.2022 17:16:13</t>
  </si>
  <si>
    <t>ÖDEMİŞ TM-2 35-15-A00005_ÖDEMİŞ-2 M22_2334246</t>
  </si>
  <si>
    <t>16.06.2022 17:33:37</t>
  </si>
  <si>
    <t>16.06.2022 06:11:05</t>
  </si>
  <si>
    <t>16.06.2022 07:10:50</t>
  </si>
  <si>
    <t>GÜNERLİ TR-1 35-28-M00408_A_56359273_56359273</t>
  </si>
  <si>
    <t>16.06.2022 18:55:17</t>
  </si>
  <si>
    <t>16.06.2022 19:25:26</t>
  </si>
  <si>
    <t>PAYAMLI M-7 35-25-M00179_11906724_56376676_56376676</t>
  </si>
  <si>
    <t>16.06.2022 11:54:35</t>
  </si>
  <si>
    <t>16.06.2022 12:17:48</t>
  </si>
  <si>
    <t>16.06.2022 01:59:21</t>
  </si>
  <si>
    <t>16.06.2022 02:40:01</t>
  </si>
  <si>
    <t>M-2433 35-03-M02433_967173967_967173967</t>
  </si>
  <si>
    <t>16.06.2022 09:07:54</t>
  </si>
  <si>
    <t>16.06.2022 13:55:24</t>
  </si>
  <si>
    <t>MUSALAR YENİKÖY TR-1 45-83-M00663__72373879_72373879</t>
  </si>
  <si>
    <t>16.06.2022 10:01:33</t>
  </si>
  <si>
    <t>16.06.2022 14:12:30</t>
  </si>
  <si>
    <t>TR-1 35-31-L00001_TR-2 L03_72244631</t>
  </si>
  <si>
    <t>16.06.2022 14:05:22</t>
  </si>
  <si>
    <t>16.06.2022 15:39:03</t>
  </si>
  <si>
    <t>MURADİYE DM-4/20 45-71-M00854_DM-5/08A M04_72088381</t>
  </si>
  <si>
    <t>16.06.2022 07:16:35</t>
  </si>
  <si>
    <t>MORDOĞAN İM 35-21-A00002_KUPLAJ M05_2333295</t>
  </si>
  <si>
    <t>16.06.2022 00:39:00</t>
  </si>
  <si>
    <t>16.06.2022 00:45:00</t>
  </si>
  <si>
    <t>16.06.2022 10:35:53</t>
  </si>
  <si>
    <t>16.06.2022 18:17:34</t>
  </si>
  <si>
    <t>GÖKÇEÖREN KÖK 45-77-M00024_GÖKÇEÖREN TR-1 M01_72216585</t>
  </si>
  <si>
    <t>16.06.2022 19:39:32</t>
  </si>
  <si>
    <t>16.06.2022 19:40:57</t>
  </si>
  <si>
    <t>ÇAMBEL KÖK 35-27-M00619_HatBaşıAyırıcı_53132491 M03_53132491</t>
  </si>
  <si>
    <t>16.06.2022 09:41:59</t>
  </si>
  <si>
    <t>16.06.2022 11:59:34</t>
  </si>
  <si>
    <t>BOZYAKA TM 35-01-A00007_GÖZTEPE-2 M06_2312208</t>
  </si>
  <si>
    <t>16.06.2022 16:40:28</t>
  </si>
  <si>
    <t>16.06.2022 16:54:27</t>
  </si>
  <si>
    <t>TR-1/59A 45-71-M02142_915876065_915876065</t>
  </si>
  <si>
    <t>16.06.2022 20:44:02</t>
  </si>
  <si>
    <t>DM-1/TR-19 (TR-46) 35-26-M00046_35-26-M00046_76933488</t>
  </si>
  <si>
    <t>16.06.2022 09:00:32</t>
  </si>
  <si>
    <t>16.06.2022 09:24:25</t>
  </si>
  <si>
    <t>K-2522 35-09-K02522_97742698_97742698</t>
  </si>
  <si>
    <t>16.06.2022 21:01:18</t>
  </si>
  <si>
    <t>17.06.2022 00:30:47</t>
  </si>
  <si>
    <t>ŞEMİKLER TM 35-04-A00003_ŞEMİKLER-11 K41_2312129</t>
  </si>
  <si>
    <t>16.06.2022 22:41:22</t>
  </si>
  <si>
    <t>16.06.2022 22:58:37</t>
  </si>
  <si>
    <t>16.06.2022 13:26:04</t>
  </si>
  <si>
    <t>16.06.2022 15:03:08</t>
  </si>
  <si>
    <t>PAYAMLI TR-1 35-10-L00056_954754376_954754376</t>
  </si>
  <si>
    <t>16.06.2022 18:46:05</t>
  </si>
  <si>
    <t>16.06.2022 20:58:22</t>
  </si>
  <si>
    <t>K-4535 35-07-K04535_35-07-K04535_2350920</t>
  </si>
  <si>
    <t>16.06.2022 03:12:58</t>
  </si>
  <si>
    <t>16.06.2022 03:35:58</t>
  </si>
  <si>
    <t>KUMKUYUCAK TR-1 45-80-M00172_45-80-M00172_2352723</t>
  </si>
  <si>
    <t>16.06.2022 17:09:03</t>
  </si>
  <si>
    <t>16.06.2022 17:42:05</t>
  </si>
  <si>
    <t>ERTUĞRUL TR-5 35-15-L00679_B_56373045_56373045</t>
  </si>
  <si>
    <t>16.06.2022 06:44:16</t>
  </si>
  <si>
    <t>16.06.2022 10:41:47</t>
  </si>
  <si>
    <t>M-3334 35-04-M03334_99648043_99648043</t>
  </si>
  <si>
    <t>16.06.2022 08:05:01</t>
  </si>
  <si>
    <t>16.06.2022 11:16:43</t>
  </si>
  <si>
    <t>MURADİYE DM 45-71-M00006_DM-02 ÜÇTEPELER RİNG M04_2322414</t>
  </si>
  <si>
    <t>16.06.2022 15:57:52</t>
  </si>
  <si>
    <t>16.06.2022 16:48:23</t>
  </si>
  <si>
    <t>DM-12 45-71-M00305_DM-16 M06_2321052</t>
  </si>
  <si>
    <t>16.06.2022 09:05:20</t>
  </si>
  <si>
    <t>16.06.2022 12:15:47</t>
  </si>
  <si>
    <t>MURADİYE DM-4 45-71-M00190_953177240_953177240</t>
  </si>
  <si>
    <t>16.06.2022 19:44:43</t>
  </si>
  <si>
    <t>16.06.2022 23:32:13</t>
  </si>
  <si>
    <t>K-4259 35-01-K04259_B_56383399_56383399</t>
  </si>
  <si>
    <t>16.06.2022 12:08:17</t>
  </si>
  <si>
    <t>16.06.2022 19:17:53</t>
  </si>
  <si>
    <t>16.06.2022 07:12:54</t>
  </si>
  <si>
    <t>16.06.2022 07:20:52</t>
  </si>
  <si>
    <t>TR-2/9 45-83-L00009_TR-2/6 L02_83863964</t>
  </si>
  <si>
    <t>16.06.2022 12:56:52</t>
  </si>
  <si>
    <t>16.06.2022 13:32:01</t>
  </si>
  <si>
    <t>BEBEKLİ TR-1 45-77-L00196_A_56385184_56385184</t>
  </si>
  <si>
    <t>16.06.2022 17:31:25</t>
  </si>
  <si>
    <t>16.06.2022 19:40:06</t>
  </si>
  <si>
    <t>16.06.2022 10:12:15</t>
  </si>
  <si>
    <t>16.06.2022 11:56:29</t>
  </si>
  <si>
    <t>DM-1/TR-16 SEFERİHİSAR 35-14-M00328_C C02_50051007</t>
  </si>
  <si>
    <t>16.06.2022 18:32:58</t>
  </si>
  <si>
    <t>16.06.2022 09:55:29</t>
  </si>
  <si>
    <t>16.06.2022 10:17:12</t>
  </si>
  <si>
    <t>ÖDEMİŞ TM-2 35-15-A00005_ÖDEMİŞ-3 M04_2334250</t>
  </si>
  <si>
    <t>16.06.2022 17:33:40</t>
  </si>
  <si>
    <t>16.06.2022 17:58:00</t>
  </si>
  <si>
    <t>DM-1/TR-12 35-14-L00294_956659111_956659111</t>
  </si>
  <si>
    <t>16.06.2022 13:32:27</t>
  </si>
  <si>
    <t>TR-143 35-16-L00143_47571919_56353220_56353220</t>
  </si>
  <si>
    <t>16.06.2022 14:25:47</t>
  </si>
  <si>
    <t>16.06.2022 16:07:10</t>
  </si>
  <si>
    <t>BADEMLİ TR-2 35-30-L00099_B_56352711_56352711</t>
  </si>
  <si>
    <t>16.06.2022 23:09:07</t>
  </si>
  <si>
    <t>16.06.2022 23:54:18</t>
  </si>
  <si>
    <t>M-347 35-09-M00347_M-1391 M03_47620367</t>
  </si>
  <si>
    <t>16.06.2022 20:29:40</t>
  </si>
  <si>
    <t>16.06.2022 20:55:22</t>
  </si>
  <si>
    <t>TR-109 35-15-M00109_48885307_56364080_56364080</t>
  </si>
  <si>
    <t>16.06.2022 21:37:07</t>
  </si>
  <si>
    <t>16.06.2022 22:46:04</t>
  </si>
  <si>
    <t>16.06.2022 12:37:52</t>
  </si>
  <si>
    <t>16.06.2022 13:25:46</t>
  </si>
  <si>
    <t>MURADİYE TR-5 (ESKİ MEZARLIK YANI) 45-71-M00204_HatBaşıAyırıcı_53134671 M02_53134671</t>
  </si>
  <si>
    <t>16.06.2022 11:29:36</t>
  </si>
  <si>
    <t>16.06.2022 16:09:55</t>
  </si>
  <si>
    <t>TOKİ TR-1 45-83-M00826_955143929_955143929</t>
  </si>
  <si>
    <t>16.06.2022 18:39:13</t>
  </si>
  <si>
    <t>16.06.2022 19:58:21</t>
  </si>
  <si>
    <t>SELENDİ TR-11 45-81-M00011_A_56386163_56386163</t>
  </si>
  <si>
    <t>16.06.2022 17:05:56</t>
  </si>
  <si>
    <t>16.06.2022 19:09:11</t>
  </si>
  <si>
    <t>YEŞİLKÖY-3 35-26-M00792_DIREK TIPI TRAFO HUCRESI H01_2052636</t>
  </si>
  <si>
    <t>16.06.2022 17:51:28</t>
  </si>
  <si>
    <t>16.06.2022 19:58:05</t>
  </si>
  <si>
    <t>16.06.2022 13:43:48</t>
  </si>
  <si>
    <t>16.06.2022 18:21:42</t>
  </si>
  <si>
    <t>16.06.2022 19:28:52</t>
  </si>
  <si>
    <t>16.06.2022 21:07:38</t>
  </si>
  <si>
    <t>UFUK KÖK 35-23-M00376_BAĞYURDU M01_72203869</t>
  </si>
  <si>
    <t>16.06.2022 15:55:21</t>
  </si>
  <si>
    <t>16.06.2022 16:47:09</t>
  </si>
  <si>
    <t>16.06.2022 08:19:21</t>
  </si>
  <si>
    <t>16.06.2022 09:16:49</t>
  </si>
  <si>
    <t>16.06.2022 09:24:18</t>
  </si>
  <si>
    <t>16.06.2022 18:59:49</t>
  </si>
  <si>
    <t>16.06.2022 11:17:58</t>
  </si>
  <si>
    <t>16.06.2022 14:13:24</t>
  </si>
  <si>
    <t>ÖDEMİŞ İM 35-15-A00001_ESKİ OVAKENT L15_2310686</t>
  </si>
  <si>
    <t>16.06.2022 09:05:02</t>
  </si>
  <si>
    <t>16.06.2022 17:44:47</t>
  </si>
  <si>
    <t>SULUDERE TR-9 CEVİZDALLARI 35-31-L00084_47968207_56400074_56400074</t>
  </si>
  <si>
    <t>16.06.2022 18:54:42</t>
  </si>
  <si>
    <t>16.06.2022 19:24:10</t>
  </si>
  <si>
    <t>K-3594 35-01-K03594_D_56375737_56375737</t>
  </si>
  <si>
    <t>16.06.2022 10:50:12</t>
  </si>
  <si>
    <t>16.06.2022 18:37:57</t>
  </si>
  <si>
    <t>TR-1/2 45-72-M00002_45-72-M00002_2353212</t>
  </si>
  <si>
    <t>16.06.2022 13:04:44</t>
  </si>
  <si>
    <t>16.06.2022 14:38:36</t>
  </si>
  <si>
    <t>TİYENLİ KÖK 45-85-M00004_TİYENLİ KÖY ÇIKIŞI M01_72102279</t>
  </si>
  <si>
    <t>16.06.2022 07:03:28</t>
  </si>
  <si>
    <t>K-3600 35-01-K03600_35-01-K03600_2369127</t>
  </si>
  <si>
    <t>16.06.2022 16:15:27</t>
  </si>
  <si>
    <t>16.06.2022 17:42:01</t>
  </si>
  <si>
    <t>TR-38 45-74-M00038_C_56352938_56352938</t>
  </si>
  <si>
    <t>16.06.2022 05:24:06</t>
  </si>
  <si>
    <t>16.06.2022 06:41:38</t>
  </si>
  <si>
    <t>KURFALLI TR-1 35-16-M00054_B_56396801_56396801</t>
  </si>
  <si>
    <t>16.06.2022 17:31:12</t>
  </si>
  <si>
    <t>16.06.2022 18:06:45</t>
  </si>
  <si>
    <t>YILMAZ İM 45-78-A00003_HatBaşıAyırıcı_53140405 L01_53140405</t>
  </si>
  <si>
    <t>16.06.2022 19:07:21</t>
  </si>
  <si>
    <t>16.06.2022 21:54:11</t>
  </si>
  <si>
    <t>16.06.2022 19:10:35</t>
  </si>
  <si>
    <t>16.06.2022 20:20:07</t>
  </si>
  <si>
    <t>TR-830 KÖK 35-28-M00619_ M02_2328677</t>
  </si>
  <si>
    <t>16.06.2022 06:17:46</t>
  </si>
  <si>
    <t>16.06.2022 09:28:11</t>
  </si>
  <si>
    <t>KARAOT TR-3 35-26-M01461_35-26-M01461_82964894</t>
  </si>
  <si>
    <t>16.06.2022 08:33:35</t>
  </si>
  <si>
    <t>16.06.2022 13:43:06</t>
  </si>
  <si>
    <t>DM-14/3B 45-71-M02250_953245972_953245972</t>
  </si>
  <si>
    <t>16.06.2022 18:03:46</t>
  </si>
  <si>
    <t>16.06.2022 20:19:11</t>
  </si>
  <si>
    <t>YAĞLAR YAYLA TR-3 35-31-L00040_35-31-L00040_2366010</t>
  </si>
  <si>
    <t>16.06.2022 09:09:22</t>
  </si>
  <si>
    <t>16.06.2022 14:37:45</t>
  </si>
  <si>
    <t>TR-1/40-C 45-72-M00108_956502895_956502895</t>
  </si>
  <si>
    <t>16.06.2022 14:04:40</t>
  </si>
  <si>
    <t>16.06.2022 15:39:01</t>
  </si>
  <si>
    <t>TR-1/28 45-72-M00028_45-72-M00028_66492592</t>
  </si>
  <si>
    <t>16.06.2022 10:02:56</t>
  </si>
  <si>
    <t>16.06.2022 16:25:26</t>
  </si>
  <si>
    <t>16.06.2022 20:48:05</t>
  </si>
  <si>
    <t>17.06.2022 00:51:39</t>
  </si>
  <si>
    <t>ŞEMİKLER TM 35-04-A00003_ŞEMİKLER-6 K30_2311174</t>
  </si>
  <si>
    <t>16.06.2022 19:18:56</t>
  </si>
  <si>
    <t>TR-118 35-15-M00118_TR-90 M01_66876728</t>
  </si>
  <si>
    <t>16.06.2022 09:30:22</t>
  </si>
  <si>
    <t>16.06.2022 17:23:01</t>
  </si>
  <si>
    <t>SELENDİ TR-13 45-81-M00013_D D03_66019531</t>
  </si>
  <si>
    <t>16.06.2022 13:14:40</t>
  </si>
  <si>
    <t>16.06.2022 14:25:44</t>
  </si>
  <si>
    <t>DAMLACIK TR-5 35-27-M01159_966146174_966146174</t>
  </si>
  <si>
    <t>16.06.2022 22:51:34</t>
  </si>
  <si>
    <t>17.06.2022 01:48:23</t>
  </si>
  <si>
    <t>SELÇUK TM 35-13-A00003_TRAFO-A M06_65979936</t>
  </si>
  <si>
    <t>16.06.2022 18:52:12</t>
  </si>
  <si>
    <t>16.06.2022 19:15:36</t>
  </si>
  <si>
    <t>K-133 35-04-K00133_35-04-K00133_2350706</t>
  </si>
  <si>
    <t>16.06.2022 11:07:08</t>
  </si>
  <si>
    <t>16.06.2022 12:07:22</t>
  </si>
  <si>
    <t>M-1223 35-01-M01223_913621970_913621970</t>
  </si>
  <si>
    <t>16.06.2022 21:01:37</t>
  </si>
  <si>
    <t>16.06.2022 22:53:34</t>
  </si>
  <si>
    <t>16.06.2022 07:33:22</t>
  </si>
  <si>
    <t>16.06.2022 09:16:36</t>
  </si>
  <si>
    <t>CANPAŞA KÖK 45-71-M00140_BEYLER KÖK M02_72246816</t>
  </si>
  <si>
    <t>16.06.2022 16:52:16</t>
  </si>
  <si>
    <t>16.06.2022 22:16:57</t>
  </si>
  <si>
    <t>YILDIZ YIĞINÇAĞIL TR-1 45-81-M00270_A_75310634_75310634</t>
  </si>
  <si>
    <t>16.06.2022 17:16:56</t>
  </si>
  <si>
    <t>16.06.2022 18:23:06</t>
  </si>
  <si>
    <t>YILMAZ İM 45-78-A00003_AYTEKİN ŞENER L01_2331489</t>
  </si>
  <si>
    <t>16.06.2022 18:15:02</t>
  </si>
  <si>
    <t>16.06.2022 18:50:15</t>
  </si>
  <si>
    <t>DM-25/18 45-71-M00366_953196210_953196210</t>
  </si>
  <si>
    <t>16.06.2022 12:31:05</t>
  </si>
  <si>
    <t>16.06.2022 19:36:25</t>
  </si>
  <si>
    <t>M-1950 35-09-M01950_E e1_5888842</t>
  </si>
  <si>
    <t>16.06.2022 15:30:38</t>
  </si>
  <si>
    <t>16.06.2022 19:34:03</t>
  </si>
  <si>
    <t>16.06.2022 08:26:09</t>
  </si>
  <si>
    <t>16.06.2022 10:42:36</t>
  </si>
  <si>
    <t>16.06.2022 09:39:05</t>
  </si>
  <si>
    <t>16.06.2022 12:58:32</t>
  </si>
  <si>
    <t>BADEMLİ TR-18 35-15-L01033_950405636_950405636</t>
  </si>
  <si>
    <t>16.06.2022 13:15:03</t>
  </si>
  <si>
    <t>16.06.2022 19:40:55</t>
  </si>
  <si>
    <t>TR-74 35-16-M00074_ M01_47347487</t>
  </si>
  <si>
    <t>16.06.2022 09:01:15</t>
  </si>
  <si>
    <t>16.06.2022 10:21:44</t>
  </si>
  <si>
    <t>BAYRAMŞAH TR-1 45-74-M00205_45-74-M00205_2355120</t>
  </si>
  <si>
    <t>16.06.2022 17:08:03</t>
  </si>
  <si>
    <t>16.06.2022 20:38:30</t>
  </si>
  <si>
    <t>K-866 35-03-K00866_910384823_910384823</t>
  </si>
  <si>
    <t>16.06.2022 10:27:12</t>
  </si>
  <si>
    <t>16.06.2022 18:14:22</t>
  </si>
  <si>
    <t>16.06.2022 23:11:21</t>
  </si>
  <si>
    <t>17.06.2022 01:44:41</t>
  </si>
  <si>
    <t>K-1664 35-04-K01664_TRAFO K04_2113376</t>
  </si>
  <si>
    <t>16.06.2022 10:07:17</t>
  </si>
  <si>
    <t>16.06.2022 13:59:40</t>
  </si>
  <si>
    <t>16.06.2022 09:01:32</t>
  </si>
  <si>
    <t>16.06.2022 17:00:45</t>
  </si>
  <si>
    <t>16.06.2022 14:51:11</t>
  </si>
  <si>
    <t>16.06.2022 16:44:45</t>
  </si>
  <si>
    <t>16.06.2022 11:06:43</t>
  </si>
  <si>
    <t>16.06.2022 15:26:47</t>
  </si>
  <si>
    <t>SÜLEYMANLI KÖK 35-28-M00606_HatBaşıAyırıcı_53133924 M04_53133924</t>
  </si>
  <si>
    <t>16.06.2022 11:53:03</t>
  </si>
  <si>
    <t>16.06.2022 13:47:27</t>
  </si>
  <si>
    <t>DM-2/2 35-28-M00128_953384037_953384037</t>
  </si>
  <si>
    <t>16.06.2022 12:00:08</t>
  </si>
  <si>
    <t>16.06.2022 17:36:47</t>
  </si>
  <si>
    <t>ARMUTLU DM-2/TR-37 35-27-L00346_98475577_98475577</t>
  </si>
  <si>
    <t>17.06.2022 19:32:55</t>
  </si>
  <si>
    <t>17.06.2022 23:02:55</t>
  </si>
  <si>
    <t>K-2844 35-01-K02844_A_56365023_56365023</t>
  </si>
  <si>
    <t>17.06.2022 12:54:24</t>
  </si>
  <si>
    <t>17.06.2022 17:06:59</t>
  </si>
  <si>
    <t>TR-2/92-1 45-83-L00132_48122544_56397388_56397388</t>
  </si>
  <si>
    <t>17.06.2022 20:22:00</t>
  </si>
  <si>
    <t>17.06.2022 21:27:07</t>
  </si>
  <si>
    <t>DM-3/TR-11 SEFERİHİSAR 35-14-M00330_50049780 B02_50051033</t>
  </si>
  <si>
    <t>17.06.2022 16:08:00</t>
  </si>
  <si>
    <t>17.06.2022 21:09:31</t>
  </si>
  <si>
    <t>SEFERİHİSAR İM 35-14-A00002_KÖYLER L09_72378346</t>
  </si>
  <si>
    <t>17.06.2022 17:22:56</t>
  </si>
  <si>
    <t>17.06.2022 17:25:08</t>
  </si>
  <si>
    <t>YENİÇİFTLİK KÖK 35-20-L00373_ L05_2331262</t>
  </si>
  <si>
    <t>17.06.2022 11:15:31</t>
  </si>
  <si>
    <t>17.06.2022 16:10:59</t>
  </si>
  <si>
    <t>17.06.2022 16:22:50</t>
  </si>
  <si>
    <t>17.06.2022 19:07:16</t>
  </si>
  <si>
    <t>DEĞİRMENDERE TR-8 35-22-M00857_956295210_956295210</t>
  </si>
  <si>
    <t>17.06.2022 18:17:45</t>
  </si>
  <si>
    <t>17.06.2022 19:34:25</t>
  </si>
  <si>
    <t>M-1390 35-02-M01390_A_56364162_56364162</t>
  </si>
  <si>
    <t>17.06.2022 09:58:23</t>
  </si>
  <si>
    <t>17.06.2022 14:01:10</t>
  </si>
  <si>
    <t>K-325 35-01-K00325_K K1_5871580</t>
  </si>
  <si>
    <t>17.06.2022 03:05:52</t>
  </si>
  <si>
    <t>17.06.2022 05:00:58</t>
  </si>
  <si>
    <t>DELEMENLER KÖK 45-73-M00490_BAHÇEARASI MAH. M04_2081981</t>
  </si>
  <si>
    <t>17.06.2022 09:22:31</t>
  </si>
  <si>
    <t>17.06.2022 17:08:11</t>
  </si>
  <si>
    <t>GÜLBAHÇE TR-1 45-71-M00184_DAĞITIM TRAFO GÜLBAHÇE TR-1 M01_72255573</t>
  </si>
  <si>
    <t>17.06.2022 09:19:12</t>
  </si>
  <si>
    <t>17.06.2022 17:26:12</t>
  </si>
  <si>
    <t>17.06.2022 21:51:51</t>
  </si>
  <si>
    <t>18.06.2022 00:02:26</t>
  </si>
  <si>
    <t>L-145 DALYAN DM 35-18-L00145_HAVACILAR L03_72052182</t>
  </si>
  <si>
    <t>17.06.2022 10:18:10</t>
  </si>
  <si>
    <t>17.06.2022 12:42:29</t>
  </si>
  <si>
    <t>17.06.2022 08:03:25</t>
  </si>
  <si>
    <t>17.06.2022 08:58:48</t>
  </si>
  <si>
    <t>TR-2 GÖLCÜKLER 35-22-M00002_955288166_955288166</t>
  </si>
  <si>
    <t>17.06.2022 13:23:54</t>
  </si>
  <si>
    <t>17.06.2022 14:50:56</t>
  </si>
  <si>
    <t>17.06.2022 03:50:07</t>
  </si>
  <si>
    <t>17.06.2022 04:24:04</t>
  </si>
  <si>
    <t>TR-112 KAVAKDERE 35-14-M00112_956639294_956639294</t>
  </si>
  <si>
    <t>17.06.2022 11:49:02</t>
  </si>
  <si>
    <t>17.06.2022 15:01:22</t>
  </si>
  <si>
    <t>YAYAKENT DM 35-24-M00209_BALABAN M05_72093570</t>
  </si>
  <si>
    <t>17.06.2022 07:17:16</t>
  </si>
  <si>
    <t>17.06.2022 07:28:00</t>
  </si>
  <si>
    <t>KIRKAĞAÇ TR-23/A 45-76-M00239_ H_79674484</t>
  </si>
  <si>
    <t>17.06.2022 16:52:00</t>
  </si>
  <si>
    <t>17.06.2022 19:57:47</t>
  </si>
  <si>
    <t>TR-98 45-78-L00098_953256449_953256449</t>
  </si>
  <si>
    <t>17.06.2022 17:56:44</t>
  </si>
  <si>
    <t>17.06.2022 20:07:35</t>
  </si>
  <si>
    <t>BOZAĞAÇ TR-2 45-78-M00662_953293616_953293616</t>
  </si>
  <si>
    <t>17.06.2022 19:31:41</t>
  </si>
  <si>
    <t>17.06.2022 23:16:02</t>
  </si>
  <si>
    <t>OSMANCALI KÖYÜ TR-1 45-71-M01720_43170792_56384321_56384321</t>
  </si>
  <si>
    <t>17.06.2022 20:31:21</t>
  </si>
  <si>
    <t>17.06.2022 22:59:42</t>
  </si>
  <si>
    <t>M-1335 KAYADİBİ KÖK 35-02-M01335_M-640 TRT ÇIKIŞI M03_2118176</t>
  </si>
  <si>
    <t>17.06.2022 13:28:51</t>
  </si>
  <si>
    <t>17.06.2022 13:41:36</t>
  </si>
  <si>
    <t>TEPEKÖY TR-271 TARIMSAL SULAMA 45-73-M00743_45-73-M00743_2354742</t>
  </si>
  <si>
    <t>17.06.2022 14:12:23</t>
  </si>
  <si>
    <t>17.06.2022 16:54:34</t>
  </si>
  <si>
    <t>M-78 FULYA EVLERİ 35-14-M00078_956661544_956661544</t>
  </si>
  <si>
    <t>17.06.2022 15:55:14</t>
  </si>
  <si>
    <t>17.06.2022 20:10:50</t>
  </si>
  <si>
    <t>17.06.2022 17:18:12</t>
  </si>
  <si>
    <t>17.06.2022 20:28:12</t>
  </si>
  <si>
    <t>YENİFOÇA TR-18 35-23-M00018_DIREK TIPI TRAFO HUCRESI H01_2053974</t>
  </si>
  <si>
    <t>17.06.2022 12:16:59</t>
  </si>
  <si>
    <t>17.06.2022 13:05:16</t>
  </si>
  <si>
    <t>BIÇAKÇI OVACIK TR-6 35-15-L00085_A_56367907_56367907</t>
  </si>
  <si>
    <t>17.06.2022 09:09:37</t>
  </si>
  <si>
    <t>17.06.2022 16:53:40</t>
  </si>
  <si>
    <t>17.06.2022 21:31:00</t>
  </si>
  <si>
    <t>17.06.2022 23:41:34</t>
  </si>
  <si>
    <t>17.06.2022 02:25:31</t>
  </si>
  <si>
    <t>17.06.2022 02:26:41</t>
  </si>
  <si>
    <t>TR-2/12 45-72-L01016_TR-2/15 TR-2/16 L04_79524865</t>
  </si>
  <si>
    <t>17.06.2022 10:06:46</t>
  </si>
  <si>
    <t>17.06.2022 10:19:07</t>
  </si>
  <si>
    <t>BAĞYURDU TM 35-27-A00003_ABALIOĞLU M09_2303181</t>
  </si>
  <si>
    <t>17.06.2022 05:55:01</t>
  </si>
  <si>
    <t>17.06.2022 06:16:42</t>
  </si>
  <si>
    <t>URGANLI TR-2 45-83-M00570_TR-3 M05_2328752</t>
  </si>
  <si>
    <t>17.06.2022 15:17:06</t>
  </si>
  <si>
    <t>17.06.2022 15:33:05</t>
  </si>
  <si>
    <t>K-2882 35-02-K02882_99745152_99745152</t>
  </si>
  <si>
    <t>17.06.2022 14:45:30</t>
  </si>
  <si>
    <t>17.06.2022 16:17:56</t>
  </si>
  <si>
    <t>KAVAKLIDERE TR-11 45-73-M00144_45-73-M00144_2353049</t>
  </si>
  <si>
    <t>17.06.2022 07:39:39</t>
  </si>
  <si>
    <t>17.06.2022 10:31:07</t>
  </si>
  <si>
    <t>M-1209 35-01-M01209_C_56377422_56377422</t>
  </si>
  <si>
    <t>17.06.2022 10:49:56</t>
  </si>
  <si>
    <t>17.06.2022 13:06:26</t>
  </si>
  <si>
    <t>M-978 35-03-M00978_TRAFO M03_2071642</t>
  </si>
  <si>
    <t>17.06.2022 09:21:11</t>
  </si>
  <si>
    <t>17.06.2022 13:15:49</t>
  </si>
  <si>
    <t>17.06.2022 10:40:17</t>
  </si>
  <si>
    <t>17.06.2022 11:03:46</t>
  </si>
  <si>
    <t>M-1011 35-03-M01011_M-1010 M02_41964977</t>
  </si>
  <si>
    <t>17.06.2022 09:04:07</t>
  </si>
  <si>
    <t>17.06.2022 18:30:00</t>
  </si>
  <si>
    <t>ÇUKURKÖY KÖK 35-29-L00034_BOĞAZİÇİ L05_2051571</t>
  </si>
  <si>
    <t>17.06.2022 15:48:16</t>
  </si>
  <si>
    <t>17.06.2022 15:55:00</t>
  </si>
  <si>
    <t>L-247 35-18-L00247_950440985_950440985</t>
  </si>
  <si>
    <t>17.06.2022 09:26:19</t>
  </si>
  <si>
    <t>17.06.2022 11:31:34</t>
  </si>
  <si>
    <t>17.06.2022 10:25:06</t>
  </si>
  <si>
    <t>17.06.2022 10:55:19</t>
  </si>
  <si>
    <t>SEYREK TR-7 KÖK 35-28-M00379_SÜZBEYLİ-TUZCULU M04_2303511</t>
  </si>
  <si>
    <t>17.06.2022 15:05:36</t>
  </si>
  <si>
    <t>17.06.2022 18:30:07</t>
  </si>
  <si>
    <t>ALİ ÖRÜMLÜ TR-3  SULAMA 45-71-M01198_DIREK TIPI TRAFO HUCRESI H01_2081593</t>
  </si>
  <si>
    <t>17.06.2022 16:35:16</t>
  </si>
  <si>
    <t>17.06.2022 18:05:52</t>
  </si>
  <si>
    <t>ILICA GIS TM 35-07-A00002_ILICA-15 K21_2313382</t>
  </si>
  <si>
    <t>17.06.2022 12:21:34</t>
  </si>
  <si>
    <t>17.06.2022 13:52:21</t>
  </si>
  <si>
    <t>K-2539 35-04-K02539_35-04-K02539_2361826</t>
  </si>
  <si>
    <t>17.06.2022 10:04:45</t>
  </si>
  <si>
    <t>17.06.2022 17:54:43</t>
  </si>
  <si>
    <t>TAYTAN GEDİZ MAH. TR-2 45-78-M00356_49237480_56390428_56390428</t>
  </si>
  <si>
    <t>17.06.2022 19:51:10</t>
  </si>
  <si>
    <t>17.06.2022 21:08:17</t>
  </si>
  <si>
    <t>17.06.2022 12:23:39</t>
  </si>
  <si>
    <t>17.06.2022 15:04:50</t>
  </si>
  <si>
    <t>SÖĞÜTLÜ TR-1 45-72-L00203_956483865_956483865</t>
  </si>
  <si>
    <t>17.06.2022 15:56:29</t>
  </si>
  <si>
    <t>17.06.2022 19:31:15</t>
  </si>
  <si>
    <t>TİRE İM-DM-1 35-29-A00001_AKÇAŞEHİR L19_2060156</t>
  </si>
  <si>
    <t>17.06.2022 15:48:25</t>
  </si>
  <si>
    <t>17.06.2022 15:53:15</t>
  </si>
  <si>
    <t>KARABURUN TR-4/18 35-21-L00012_953360157_953360157</t>
  </si>
  <si>
    <t>17.06.2022 19:03:31</t>
  </si>
  <si>
    <t>17.06.2022 20:34:39</t>
  </si>
  <si>
    <t>M-984 35-03-M00984_910550630_910550630</t>
  </si>
  <si>
    <t>17.06.2022 21:21:16</t>
  </si>
  <si>
    <t>17.06.2022 22:31:01</t>
  </si>
  <si>
    <t>17.06.2022 09:01:46</t>
  </si>
  <si>
    <t>17.06.2022 17:31:59</t>
  </si>
  <si>
    <t>K-4576 35-07-K04576_35-07-K04576_48407131</t>
  </si>
  <si>
    <t>17.06.2022 09:12:06</t>
  </si>
  <si>
    <t>17.06.2022 17:21:39</t>
  </si>
  <si>
    <t>TR-1-5/3 (HAVUZ TR) 35-20-L00407_35-20-L00407_66523639</t>
  </si>
  <si>
    <t>17.06.2022 15:02:08</t>
  </si>
  <si>
    <t>17.06.2022 17:15:49</t>
  </si>
  <si>
    <t>AVŞAR TR-2 45-83-L00352_967126349_967126349</t>
  </si>
  <si>
    <t>17.06.2022 18:06:37</t>
  </si>
  <si>
    <t>17.06.2022 19:39:39</t>
  </si>
  <si>
    <t>TAHTALIÇAY KÖK (M-751) 35-22-M00145_M-52 BASIN YAYIN M05_2108669</t>
  </si>
  <si>
    <t>17.06.2022 10:43:50</t>
  </si>
  <si>
    <t>17.06.2022 10:49:22</t>
  </si>
  <si>
    <t>KONURCA TR-1 45-77-M00108_945515501_945515501</t>
  </si>
  <si>
    <t>17.06.2022 13:11:40</t>
  </si>
  <si>
    <t>17.06.2022 14:39:00</t>
  </si>
  <si>
    <t>17.06.2022 19:20:17</t>
  </si>
  <si>
    <t>17.06.2022 19:59:48</t>
  </si>
  <si>
    <t>17.06.2022 06:42:53</t>
  </si>
  <si>
    <t>17.06.2022 07:40:05</t>
  </si>
  <si>
    <t>HOŞCALAR TR-1 45-74-M00106__84270396_84270396</t>
  </si>
  <si>
    <t>17.06.2022 21:17:01</t>
  </si>
  <si>
    <t>17.06.2022 23:23:49</t>
  </si>
  <si>
    <t>L-20 DÖRT YOL KAVŞAĞI 35-14-L00020_956661249_956661249</t>
  </si>
  <si>
    <t>17.06.2022 13:34:08</t>
  </si>
  <si>
    <t>17.06.2022 15:58:52</t>
  </si>
  <si>
    <t>ŞEMİKLER TM 35-04-A00003_TR-4 K40_2312128</t>
  </si>
  <si>
    <t>17.06.2022 01:17:08</t>
  </si>
  <si>
    <t>17.06.2022 01:18:53</t>
  </si>
  <si>
    <t>_912524499_912524499</t>
  </si>
  <si>
    <t>17.06.2022 22:03:15</t>
  </si>
  <si>
    <t>17.06.2022 22:51:18</t>
  </si>
  <si>
    <t>YENİKÖY TR-1 35-23-M00085_DIREK TIPI TRAFO HUCRESI H01_2056539</t>
  </si>
  <si>
    <t>17.06.2022 16:59:50</t>
  </si>
  <si>
    <t>17.06.2022 18:06:47</t>
  </si>
  <si>
    <t>EŞREF GÜNGÖR SULAMA GRUBU 35-29-M00396_A_56398739_56398739</t>
  </si>
  <si>
    <t>17.06.2022 07:58:11</t>
  </si>
  <si>
    <t>17.06.2022 14:35:39</t>
  </si>
  <si>
    <t>17.06.2022 09:24:08</t>
  </si>
  <si>
    <t>17.06.2022 09:32:05</t>
  </si>
  <si>
    <t>K-211 35-02-K00211_A_56366397_56366397</t>
  </si>
  <si>
    <t>17.06.2022 10:52:51</t>
  </si>
  <si>
    <t>17.06.2022 14:48:47</t>
  </si>
  <si>
    <t>17.06.2022 13:53:09</t>
  </si>
  <si>
    <t>17.06.2022 14:20:45</t>
  </si>
  <si>
    <t>MUZAFFER DURAL GRB. 35-20-L00097_10098357_56361047_56361047</t>
  </si>
  <si>
    <t>17.06.2022 19:04:41</t>
  </si>
  <si>
    <t>17.06.2022 20:31:49</t>
  </si>
  <si>
    <t>HİSAR TR-1 35-31-L00118_35-31-L00118_2351272</t>
  </si>
  <si>
    <t>17.06.2022 09:02:44</t>
  </si>
  <si>
    <t>17.06.2022 15:47:43</t>
  </si>
  <si>
    <t>K-2846 35-07-K02846_912468658_912468658</t>
  </si>
  <si>
    <t>17.06.2022 08:00:12</t>
  </si>
  <si>
    <t>17.06.2022 14:59:02</t>
  </si>
  <si>
    <t>RAMAZAN YETİŞMİŞ TR-1 SULAMA GRUBU 35-29-L00632_A_56388001_56388001</t>
  </si>
  <si>
    <t>17.06.2022 19:38:38</t>
  </si>
  <si>
    <t>17.06.2022 23:29:04</t>
  </si>
  <si>
    <t>KARABURUN İM 35-21-A00001_SAİPALTI L08_2314247</t>
  </si>
  <si>
    <t>17.06.2022 09:13:48</t>
  </si>
  <si>
    <t>17.06.2022 12:02:11</t>
  </si>
  <si>
    <t>ÇATALOLUK DM 45-74-M00227_AYVAALAN M03_2328576</t>
  </si>
  <si>
    <t>17.06.2022 09:24:32</t>
  </si>
  <si>
    <t>17.06.2022 17:25:02</t>
  </si>
  <si>
    <t>DM-05/02 45-71-M00048_HatBaşıAyırıcı_53139084 M03_53139084</t>
  </si>
  <si>
    <t>17.06.2022 20:45:32</t>
  </si>
  <si>
    <t>17.06.2022 23:03:27</t>
  </si>
  <si>
    <t>TR-11 35-31-L00011_956593187_956593187</t>
  </si>
  <si>
    <t>17.06.2022 11:21:24</t>
  </si>
  <si>
    <t>17.06.2022 12:54:25</t>
  </si>
  <si>
    <t>POYRAZDAMLARI TR-14 45-78-M00579_953254482_953254482</t>
  </si>
  <si>
    <t>17.06.2022 06:29:23</t>
  </si>
  <si>
    <t>17.06.2022 09:52:30</t>
  </si>
  <si>
    <t>17.06.2022 17:58:17</t>
  </si>
  <si>
    <t>17.06.2022 19:31:33</t>
  </si>
  <si>
    <t>TR-1/43 45-83-M00043_TR-1/50 M04_2330145</t>
  </si>
  <si>
    <t>17.06.2022 09:31:27</t>
  </si>
  <si>
    <t>17.06.2022 11:11:03</t>
  </si>
  <si>
    <t>YELKİ TR-11 35-10-L00011_HatBaşıAyırıcı_53138125 L01_53138125</t>
  </si>
  <si>
    <t>17.06.2022 19:24:53</t>
  </si>
  <si>
    <t>17.06.2022 20:33:11</t>
  </si>
  <si>
    <t>17.06.2022 07:13:27</t>
  </si>
  <si>
    <t>17.06.2022 07:54:35</t>
  </si>
  <si>
    <t>TR-30 35-13-L00030_946422550_946422550</t>
  </si>
  <si>
    <t>17.06.2022 12:46:26</t>
  </si>
  <si>
    <t>17.06.2022 13:44:50</t>
  </si>
  <si>
    <t>K-1772 35-01-K01772_911367029_911367029</t>
  </si>
  <si>
    <t>17.06.2022 01:31:06</t>
  </si>
  <si>
    <t>17.06.2022 02:37:01</t>
  </si>
  <si>
    <t>17.06.2022 18:21:21</t>
  </si>
  <si>
    <t>17.06.2022 18:34:16</t>
  </si>
  <si>
    <t>SAİP KÖYÜ TR-1 35-21-L00102_B_56389466_56389466</t>
  </si>
  <si>
    <t>17.06.2022 15:14:40</t>
  </si>
  <si>
    <t>17.06.2022 17:48:15</t>
  </si>
  <si>
    <t>ULUKENT DM-1/6 35-28-M00586_953382377_953382377</t>
  </si>
  <si>
    <t>17.06.2022 13:52:38</t>
  </si>
  <si>
    <t>17.06.2022 19:31:19</t>
  </si>
  <si>
    <t>17.06.2022 09:48:49</t>
  </si>
  <si>
    <t>17.06.2022 11:35:07</t>
  </si>
  <si>
    <t>BEREKETLİ TR-1 45-79-M00323_45-79-M00323_2350252</t>
  </si>
  <si>
    <t>17.06.2022 09:25:09</t>
  </si>
  <si>
    <t>17.06.2022 17:18:16</t>
  </si>
  <si>
    <t>17.06.2022 01:47:37</t>
  </si>
  <si>
    <t>17.06.2022 02:18:05</t>
  </si>
  <si>
    <t>17.06.2022 23:14:52</t>
  </si>
  <si>
    <t>18.06.2022 00:55:13</t>
  </si>
  <si>
    <t>17.06.2022 12:33:27</t>
  </si>
  <si>
    <t>17.06.2022 16:22:12</t>
  </si>
  <si>
    <t>KARABURUN MERKEZ DM 35-21-L00002_KARABURUN TR-13 BODRUM L03_72170452</t>
  </si>
  <si>
    <t>17.06.2022 09:50:00</t>
  </si>
  <si>
    <t>17.06.2022 12:05:39</t>
  </si>
  <si>
    <t>ZEYTİNELİ TR-1 35-19-M00208_12199569_56394760_56394760</t>
  </si>
  <si>
    <t>17.06.2022 17:27:08</t>
  </si>
  <si>
    <t>17.06.2022 19:35:32</t>
  </si>
  <si>
    <t>M-1682 35-01-M01682_M-1347 M02_66846201</t>
  </si>
  <si>
    <t>17.06.2022 10:55:36</t>
  </si>
  <si>
    <t>17.06.2022 12:03:48</t>
  </si>
  <si>
    <t>SETÜSTÜ TR-2 45-83-M00134_TR-1/82 M04_2307829</t>
  </si>
  <si>
    <t>17.06.2022 08:27:18</t>
  </si>
  <si>
    <t>17.06.2022 09:54:42</t>
  </si>
  <si>
    <t>GÜLBAHÇE TR-21 (TR-280) 35-19-L00280_956671195_956671195</t>
  </si>
  <si>
    <t>17.06.2022 20:01:25</t>
  </si>
  <si>
    <t>17.06.2022 21:55:36</t>
  </si>
  <si>
    <t>SARIGÖL DM 45-79-M00069_HatBaşıAyırıcı_64291545 M17_64291545</t>
  </si>
  <si>
    <t>17.06.2022 12:27:36</t>
  </si>
  <si>
    <t>17.06.2022 14:26:03</t>
  </si>
  <si>
    <t>MURADİYE DM-5/9 KÖK 45-71-M00673_DM-5/10-C M04_72117075</t>
  </si>
  <si>
    <t>17.06.2022 09:08:53</t>
  </si>
  <si>
    <t>17.06.2022 09:51:21</t>
  </si>
  <si>
    <t>M-1023 35-03-M01023_7990477 b1b_5777513</t>
  </si>
  <si>
    <t>17.06.2022 19:51:39</t>
  </si>
  <si>
    <t>17.06.2022 21:11:18</t>
  </si>
  <si>
    <t>YAHŞELLİ DM-5 35-28-M00882_HatBaşıAyırıcı_53133547 M10_53133547</t>
  </si>
  <si>
    <t>17.06.2022 08:54:52</t>
  </si>
  <si>
    <t>17.06.2022 10:40:08</t>
  </si>
  <si>
    <t>ABALIOĞLU DM 45-83-M00136_BAĞYURDU-DOĞALGAZ-OZAN BLOK M09_72134517</t>
  </si>
  <si>
    <t>17.06.2022 08:58:09</t>
  </si>
  <si>
    <t>17.06.2022 11:36:16</t>
  </si>
  <si>
    <t>17.06.2022 06:54:49</t>
  </si>
  <si>
    <t>17.06.2022 08:44:45</t>
  </si>
  <si>
    <t>M-1230 35-01-M01230_911412451_911412451</t>
  </si>
  <si>
    <t>17.06.2022 13:14:34</t>
  </si>
  <si>
    <t>17.06.2022 14:30:43</t>
  </si>
  <si>
    <t>17.06.2022 09:11:27</t>
  </si>
  <si>
    <t>17.06.2022 10:14:00</t>
  </si>
  <si>
    <t>17.06.2022 14:26:44</t>
  </si>
  <si>
    <t>17.06.2022 14:57:12</t>
  </si>
  <si>
    <t>PINARBAŞI TR-1 45-80-M00182_956536365_956536365</t>
  </si>
  <si>
    <t>17.06.2022 19:21:36</t>
  </si>
  <si>
    <t>17.06.2022 20:58:05</t>
  </si>
  <si>
    <t>DM-19/02 45-71-M00713_ORTA ÖLÇEKLİ HAVAİ HAT M07_2079029</t>
  </si>
  <si>
    <t>17.06.2022 08:36:06</t>
  </si>
  <si>
    <t>17.06.2022 10:24:20</t>
  </si>
  <si>
    <t>M-13 HIDIRLIK 35-14-M00013_956643039_956643039</t>
  </si>
  <si>
    <t>17.06.2022 18:47:24</t>
  </si>
  <si>
    <t>17.06.2022 20:23:13</t>
  </si>
  <si>
    <t>IŞIKLAR TR-521 TARIMSAL SULAMA 45-73-M00624_DIREK TIPI TRAFO HUCRESI H01_2090317</t>
  </si>
  <si>
    <t>17.06.2022 12:02:14</t>
  </si>
  <si>
    <t>17.06.2022 12:38:42</t>
  </si>
  <si>
    <t>DM-2/2 35-28-M00128_953395587_953395587</t>
  </si>
  <si>
    <t>17.06.2022 18:28:39</t>
  </si>
  <si>
    <t>17.06.2022 21:59:30</t>
  </si>
  <si>
    <t>YUKARIKEMER TR-1 45-78-M00621_953288602_953288602</t>
  </si>
  <si>
    <t>17.06.2022 17:15:13</t>
  </si>
  <si>
    <t>17.06.2022 19:13:25</t>
  </si>
  <si>
    <t>KIRKAĞAÇ TR-21 45-76-M00021_45-76-M00021_2354077</t>
  </si>
  <si>
    <t>17.06.2022 17:25:55</t>
  </si>
  <si>
    <t>17.06.2022 19:43:12</t>
  </si>
  <si>
    <t>KUM TR-1 45-82-L00006_45-82-L00006_59869875</t>
  </si>
  <si>
    <t>17.06.2022 14:55:15</t>
  </si>
  <si>
    <t>17.06.2022 18:10:14</t>
  </si>
  <si>
    <t>17.06.2022 21:57:58</t>
  </si>
  <si>
    <t>17.06.2022 22:56:52</t>
  </si>
  <si>
    <t>K-1954 35-09-K01954_K-1953 K01_45345865</t>
  </si>
  <si>
    <t>17.06.2022 02:19:01</t>
  </si>
  <si>
    <t>17.06.2022 02:27:51</t>
  </si>
  <si>
    <t>17.06.2022 21:41:01</t>
  </si>
  <si>
    <t>18.06.2022 02:31:05</t>
  </si>
  <si>
    <t>17.06.2022 14:02:36</t>
  </si>
  <si>
    <t>17.06.2022 14:12:54</t>
  </si>
  <si>
    <t>17.06.2022 05:39:46</t>
  </si>
  <si>
    <t>17.06.2022 05:49:40</t>
  </si>
  <si>
    <t>17.06.2022 03:50:00</t>
  </si>
  <si>
    <t>17.06.2022 04:04:20</t>
  </si>
  <si>
    <t>ÇUKURALTI M-11 35-25-M00057_955277150_955277150</t>
  </si>
  <si>
    <t>17.06.2022 10:42:07</t>
  </si>
  <si>
    <t>17.06.2022 13:09:52</t>
  </si>
  <si>
    <t>KURUCUOVA TR-8 35-15-L00249_950401542_950401542</t>
  </si>
  <si>
    <t>17.06.2022 21:02:58</t>
  </si>
  <si>
    <t>17.06.2022 23:26:27</t>
  </si>
  <si>
    <t>TR-92 35-16-L00092_C_56397086_56397086</t>
  </si>
  <si>
    <t>17.06.2022 18:51:01</t>
  </si>
  <si>
    <t>17.06.2022 19:28:00</t>
  </si>
  <si>
    <t>TR-11 35-22-M00011_955285516_955285516</t>
  </si>
  <si>
    <t>17.06.2022 11:39:35</t>
  </si>
  <si>
    <t>17.06.2022 14:13:57</t>
  </si>
  <si>
    <t>17.06.2022 09:00:52</t>
  </si>
  <si>
    <t>17.06.2022 17:34:40</t>
  </si>
  <si>
    <t>M-2872 35-04-M02872_B B01b_83737095</t>
  </si>
  <si>
    <t>17.06.2022 19:31:22</t>
  </si>
  <si>
    <t>17.06.2022 20:05:03</t>
  </si>
  <si>
    <t>17.06.2022 15:56:47</t>
  </si>
  <si>
    <t>17.06.2022 16:14:19</t>
  </si>
  <si>
    <t>17.06.2022 16:07:52</t>
  </si>
  <si>
    <t>17.06.2022 18:05:42</t>
  </si>
  <si>
    <t>K-3433 35-08-K03433_99119079_99119079</t>
  </si>
  <si>
    <t>17.06.2022 11:14:58</t>
  </si>
  <si>
    <t>17.06.2022 13:03:57</t>
  </si>
  <si>
    <t>17.06.2022 18:22:26</t>
  </si>
  <si>
    <t>17.06.2022 18:36:00</t>
  </si>
  <si>
    <t>GÖLMARMARA İM 45-85-A00001_HatBaşıAyırıcı_53135862 L26_53135862</t>
  </si>
  <si>
    <t>17.06.2022 15:15:59</t>
  </si>
  <si>
    <t>17.06.2022 16:13:17</t>
  </si>
  <si>
    <t>17.06.2022 13:22:23</t>
  </si>
  <si>
    <t>17.06.2022 13:27:05</t>
  </si>
  <si>
    <t>17.06.2022 09:45:16</t>
  </si>
  <si>
    <t>17.06.2022 10:25:32</t>
  </si>
  <si>
    <t>ILIPINAR TR-2 35-23-M00082_DIREK TIPI TRAFO HUCRESI H01_2056537</t>
  </si>
  <si>
    <t>17.06.2022 10:44:53</t>
  </si>
  <si>
    <t>17.06.2022 13:43:19</t>
  </si>
  <si>
    <t>17.06.2022 02:01:06</t>
  </si>
  <si>
    <t>17.06.2022 02:20:00</t>
  </si>
  <si>
    <t>KOCAÖMERLİ TR-1 35-24-M00074_DIREK TIPI TRAFO HUCRESI H01_2120732</t>
  </si>
  <si>
    <t>17.06.2022 10:17:10</t>
  </si>
  <si>
    <t>17.06.2022 15:05:14</t>
  </si>
  <si>
    <t>M-2921 35-02-M02921_99520006_99520006</t>
  </si>
  <si>
    <t>17.06.2022 03:41:52</t>
  </si>
  <si>
    <t>17.06.2022 05:00:12</t>
  </si>
  <si>
    <t>17.06.2022 09:29:46</t>
  </si>
  <si>
    <t>17.06.2022 16:42:11</t>
  </si>
  <si>
    <t>TOPALLAR TR-1 35-16-M00092_A_60984443_60984443</t>
  </si>
  <si>
    <t>17.06.2022 15:38:32</t>
  </si>
  <si>
    <t>17.06.2022 21:09:13</t>
  </si>
  <si>
    <t>K-3874 35-01-K03874_911443834_911443834</t>
  </si>
  <si>
    <t>17.06.2022 12:46:30</t>
  </si>
  <si>
    <t>17.06.2022 14:27:03</t>
  </si>
  <si>
    <t>TR-5 35-15-L00005_35-15-L00005_2376191</t>
  </si>
  <si>
    <t>17.06.2022 09:06:04</t>
  </si>
  <si>
    <t>17.06.2022 09:54:19</t>
  </si>
  <si>
    <t>KOLDERE TR-10 (6/B) 45-80-M01202_A_56385147_56385147</t>
  </si>
  <si>
    <t>17.06.2022 21:17:12</t>
  </si>
  <si>
    <t>17.06.2022 22:26:01</t>
  </si>
  <si>
    <t>17.06.2022 13:04:21</t>
  </si>
  <si>
    <t>17.06.2022 13:34:57</t>
  </si>
  <si>
    <t>K-933 35-01-K00933_A_56375920_56375920</t>
  </si>
  <si>
    <t>17.06.2022 14:22:54</t>
  </si>
  <si>
    <t>17.06.2022 20:12:24</t>
  </si>
  <si>
    <t>L-279 ERDİL SİTESİ 35-18-L00279_950438654_950438654</t>
  </si>
  <si>
    <t>17.06.2022 12:24:07</t>
  </si>
  <si>
    <t>17.06.2022 15:48:09</t>
  </si>
  <si>
    <t>M-1614 GEÇİT 35-02-M01614_M-42 M02_66559195</t>
  </si>
  <si>
    <t>17.06.2022 16:52:15</t>
  </si>
  <si>
    <t>17.06.2022 18:49:15</t>
  </si>
  <si>
    <t>TR-2/2 45-83-L00002_AVŞAR İM L01_72143584</t>
  </si>
  <si>
    <t>17.06.2022 09:15:31</t>
  </si>
  <si>
    <t>17.06.2022 10:31:38</t>
  </si>
  <si>
    <t>M-377 35-02-M00377_M-1052 M01_2096871</t>
  </si>
  <si>
    <t>17.06.2022 16:22:42</t>
  </si>
  <si>
    <t>17.06.2022 16:40:00</t>
  </si>
  <si>
    <t>K-162 35-01-K00162_35-01-K00162_47295244</t>
  </si>
  <si>
    <t>17.06.2022 10:53:20</t>
  </si>
  <si>
    <t>17.06.2022 11:24:46</t>
  </si>
  <si>
    <t>TR-1/83 KAPTANOĞLU DM 45-83-M00083_TR-1/83A M011_61292043</t>
  </si>
  <si>
    <t>17.06.2022 08:14:54</t>
  </si>
  <si>
    <t>17.06.2022 09:10:30</t>
  </si>
  <si>
    <t>KERPİÇLİK KÖYÜ TR-1 35-15-L00546_35-15-L00546_2364701</t>
  </si>
  <si>
    <t>17.06.2022 09:59:24</t>
  </si>
  <si>
    <t>17.06.2022 15:06:20</t>
  </si>
  <si>
    <t>GELENBE İM 45-76-A00001_ALACALAR L02_2093763</t>
  </si>
  <si>
    <t>17.06.2022 03:07:49</t>
  </si>
  <si>
    <t>17.06.2022 07:28:33</t>
  </si>
  <si>
    <t>ÇİFTLİK İM 35-18-A00003_SAĞLIKÇILAR L06_2054615</t>
  </si>
  <si>
    <t>17.06.2022 18:33:09</t>
  </si>
  <si>
    <t>17.06.2022 19:27:59</t>
  </si>
  <si>
    <t>CAMBAZLI KÖK 45-84-M00005_HatBaşıAyırıcı_53134286 M04_53134286</t>
  </si>
  <si>
    <t>17.06.2022 09:02:39</t>
  </si>
  <si>
    <t>17.06.2022 11:40:31</t>
  </si>
  <si>
    <t>TR-2/58 (GÜLLÜPINAR) 45-83-M00658_954872154_954872154</t>
  </si>
  <si>
    <t>17.06.2022 15:17:30</t>
  </si>
  <si>
    <t>17.06.2022 16:59:38</t>
  </si>
  <si>
    <t>MURADİYE ÇEVREYOLU TR-1 45-71-M02467_ H_84188412</t>
  </si>
  <si>
    <t>17.06.2022 15:48:20</t>
  </si>
  <si>
    <t>17.06.2022 19:22:24</t>
  </si>
  <si>
    <t>YENİKÖY-4 35-26-L00143_6486806_56358530_56358530</t>
  </si>
  <si>
    <t>17.06.2022 10:46:42</t>
  </si>
  <si>
    <t>17.06.2022 13:27:00</t>
  </si>
  <si>
    <t>ÇINARDİBİ TR-7 35-20-M00074_947405739_947405739</t>
  </si>
  <si>
    <t>17.06.2022 11:43:52</t>
  </si>
  <si>
    <t>17.06.2022 18:29:09</t>
  </si>
  <si>
    <t>17.06.2022 09:30:59</t>
  </si>
  <si>
    <t>17.06.2022 18:42:10</t>
  </si>
  <si>
    <t>DM-14/10 45-71-M00559_953208970_953208970</t>
  </si>
  <si>
    <t>17.06.2022 17:54:48</t>
  </si>
  <si>
    <t>17.06.2022 18:52:50</t>
  </si>
  <si>
    <t>TR-18 35-31-L00018_47996504_56375360_56375360</t>
  </si>
  <si>
    <t>17.06.2022 06:08:17</t>
  </si>
  <si>
    <t>17.06.2022 06:38:54</t>
  </si>
  <si>
    <t>AYRANCILAR DM-2/17 35-26-M01286_956627686_956627686</t>
  </si>
  <si>
    <t>17.06.2022 14:21:10</t>
  </si>
  <si>
    <t>17.06.2022 16:06:47</t>
  </si>
  <si>
    <t>17.06.2022 22:59:23</t>
  </si>
  <si>
    <t>18.06.2022 00:31:07</t>
  </si>
  <si>
    <t>17.06.2022 15:09:11</t>
  </si>
  <si>
    <t>17.06.2022 15:12:00</t>
  </si>
  <si>
    <t>MESCİTLİ TR-1 35-15-L00095_35-15-L00095_2364774</t>
  </si>
  <si>
    <t>17.06.2022 19:40:08</t>
  </si>
  <si>
    <t>17.06.2022 20:16:20</t>
  </si>
  <si>
    <t>BARBAROS TR-2 35-19-M00200_B_56378447_56378447</t>
  </si>
  <si>
    <t>17.06.2022 16:53:21</t>
  </si>
  <si>
    <t>17.06.2022 20:44:22</t>
  </si>
  <si>
    <t>ORUÇLAR TR-1 35-16-M00093_953352978_953352978</t>
  </si>
  <si>
    <t>17.06.2022 09:19:51</t>
  </si>
  <si>
    <t>17.06.2022 14:17:54</t>
  </si>
  <si>
    <t>17.06.2022 22:03:50</t>
  </si>
  <si>
    <t>17.06.2022 22:28:34</t>
  </si>
  <si>
    <t>RADISSON BLUE OTEL ÖZEL 35-18-M00029Ö_ M02_2324854</t>
  </si>
  <si>
    <t>17.06.2022 12:20:24</t>
  </si>
  <si>
    <t>17.06.2022 12:51:06</t>
  </si>
  <si>
    <t>MENEMEN KÖK-24 35-28-M00024_JANDARMA M03_66514303</t>
  </si>
  <si>
    <t>17.06.2022 10:04:08</t>
  </si>
  <si>
    <t>17.06.2022 10:35:48</t>
  </si>
  <si>
    <t>17.06.2022 05:59:51</t>
  </si>
  <si>
    <t>17.06.2022 06:50:41</t>
  </si>
  <si>
    <t>YUKARI AKTEPE PALAMUTÇUK MAH. TR-3 35-32-L00074_95000126623_95000126623</t>
  </si>
  <si>
    <t>17.06.2022 11:21:37</t>
  </si>
  <si>
    <t>17.06.2022 11:57:37</t>
  </si>
  <si>
    <t>DM-3/TR-33 35-26-M01259_TR-146 M02_53039959</t>
  </si>
  <si>
    <t>17.06.2022 07:47:41</t>
  </si>
  <si>
    <t>17.06.2022 08:40:53</t>
  </si>
  <si>
    <t>MELEK BEY ÇİFTLİĞİ TR 35-24-M00030_35-24-M00030_2376345</t>
  </si>
  <si>
    <t>17.06.2022 10:51:56</t>
  </si>
  <si>
    <t>17.06.2022 18:12:38</t>
  </si>
  <si>
    <t>M-516 METAŞ KÖK 35-02-M00516_M-41 M05_72046097</t>
  </si>
  <si>
    <t>17.06.2022 15:13:47</t>
  </si>
  <si>
    <t>17.06.2022 16:22:00</t>
  </si>
  <si>
    <t>17.06.2022 09:10:00</t>
  </si>
  <si>
    <t>17.06.2022 10:37:27</t>
  </si>
  <si>
    <t>L-318 35-14-L00318_956645966_956645966</t>
  </si>
  <si>
    <t>17.06.2022 19:01:45</t>
  </si>
  <si>
    <t>17.06.2022 20:32:55</t>
  </si>
  <si>
    <t>M-2957 35-04-M02957_912467850_912467850</t>
  </si>
  <si>
    <t>17.06.2022 17:59:45</t>
  </si>
  <si>
    <t>17.06.2022 21:19:07</t>
  </si>
  <si>
    <t>KÖSEALİ TR-2 45-78-M00782_A_56391436_56391436</t>
  </si>
  <si>
    <t>17.06.2022 19:19:27</t>
  </si>
  <si>
    <t>17.06.2022 22:43:47</t>
  </si>
  <si>
    <t>M-1682 35-01-M01682_DAĞITIM TRAFOSU M01_66846181</t>
  </si>
  <si>
    <t>17.06.2022 01:08:23</t>
  </si>
  <si>
    <t>17.06.2022 05:18:58</t>
  </si>
  <si>
    <t>17.06.2022 15:52:42</t>
  </si>
  <si>
    <t>17.06.2022 16:50:00</t>
  </si>
  <si>
    <t>YUKARI EMLAKDERE TR-1 45-71-M01032_953188847_953188847</t>
  </si>
  <si>
    <t>17.06.2022 23:08:25</t>
  </si>
  <si>
    <t>18.06.2022 00:55:08</t>
  </si>
  <si>
    <t>17.06.2022 18:16:36</t>
  </si>
  <si>
    <t>17.06.2022 18:23:10</t>
  </si>
  <si>
    <t>M-11 GERMİYAN 35-18-M00011_950441984_950441984</t>
  </si>
  <si>
    <t>17.06.2022 13:43:28</t>
  </si>
  <si>
    <t>17.06.2022 14:50:21</t>
  </si>
  <si>
    <t>17.06.2022 08:32:43</t>
  </si>
  <si>
    <t>17.06.2022 08:43:23</t>
  </si>
  <si>
    <t>17.06.2022 10:05:56</t>
  </si>
  <si>
    <t>17.06.2022 10:37:36</t>
  </si>
  <si>
    <t>KIRKAĞAÇ TR-11 45-76-M00011_B_60983998_60983998</t>
  </si>
  <si>
    <t>17.06.2022 17:23:38</t>
  </si>
  <si>
    <t>17.06.2022 19:41:02</t>
  </si>
  <si>
    <t>M-2921 35-02-M02921_911990226_911990226</t>
  </si>
  <si>
    <t>17.06.2022 15:11:00</t>
  </si>
  <si>
    <t>17.06.2022 17:21:22</t>
  </si>
  <si>
    <t>DÜNDARLI TR-2 35-24-M00203_A_56355766_56355766</t>
  </si>
  <si>
    <t>17.06.2022 10:58:52</t>
  </si>
  <si>
    <t>17.06.2022 12:45:30</t>
  </si>
  <si>
    <t>METAL İŞLERİ TR-14 35-22-M00114_955256767_955256767</t>
  </si>
  <si>
    <t>17.06.2022 16:26:24</t>
  </si>
  <si>
    <t>17.06.2022 21:53:01</t>
  </si>
  <si>
    <t>GÖRDES DM 45-75-M00050_GÜNEŞLİ M13_2083729</t>
  </si>
  <si>
    <t>17.06.2022 16:03:11</t>
  </si>
  <si>
    <t>17.06.2022 20:44:00</t>
  </si>
  <si>
    <t>17.06.2022 09:26:56</t>
  </si>
  <si>
    <t>17.06.2022 17:50:39</t>
  </si>
  <si>
    <t>TR-1/103 45-71-M00942_953200982_953200982</t>
  </si>
  <si>
    <t>17.06.2022 20:53:53</t>
  </si>
  <si>
    <t>17.06.2022 22:14:37</t>
  </si>
  <si>
    <t>TOYGAR KÖK 45-73-M00166_TOYGAR ÇIKIŞ M01_66715045</t>
  </si>
  <si>
    <t>17.06.2022 16:04:46</t>
  </si>
  <si>
    <t>17.06.2022 16:09:16</t>
  </si>
  <si>
    <t>SULUDERE MUSLUK TR-5 35-31-L00122_956589724_956589724</t>
  </si>
  <si>
    <t>17.06.2022 21:34:24</t>
  </si>
  <si>
    <t>17.06.2022 23:25:07</t>
  </si>
  <si>
    <t>KARABURUN TR-4/18 35-21-L00012_953360176_953360176</t>
  </si>
  <si>
    <t>17.06.2022 10:11:38</t>
  </si>
  <si>
    <t>17.06.2022 15:28:36</t>
  </si>
  <si>
    <t>L-283 35-18-L00283_10346640_56372628_56372628</t>
  </si>
  <si>
    <t>17.06.2022 02:02:08</t>
  </si>
  <si>
    <t>17.06.2022 09:24:12</t>
  </si>
  <si>
    <t>DM-12/03 (KIZ YURDU YANI) 45-71-M00317_953244290_953244290</t>
  </si>
  <si>
    <t>17.06.2022 23:23:16</t>
  </si>
  <si>
    <t>18.06.2022 01:24:45</t>
  </si>
  <si>
    <t>ÖZBEK TR-5 35-19-M00235_DIREK TIPI TRAFO HUCRESI H01_2056912</t>
  </si>
  <si>
    <t>17.06.2022 12:33:57</t>
  </si>
  <si>
    <t>17.06.2022 15:22:23</t>
  </si>
  <si>
    <t>17.06.2022 06:45:53</t>
  </si>
  <si>
    <t>17.06.2022 08:55:10</t>
  </si>
  <si>
    <t>KIRKAĞAÇ DM 45-76-M00043_ŞEHİR-2(GARAJ TARAFI) M09_72247471</t>
  </si>
  <si>
    <t>17.06.2022 15:12:06</t>
  </si>
  <si>
    <t>17.06.2022 15:56:00</t>
  </si>
  <si>
    <t>17.06.2022 07:08:57</t>
  </si>
  <si>
    <t>17.06.2022 10:28:54</t>
  </si>
  <si>
    <t>GÜLBAHÇE TR-1 45-71-M00184_C_56378618_56378618</t>
  </si>
  <si>
    <t>17.06.2022 18:49:04</t>
  </si>
  <si>
    <t>17.06.2022 19:44:38</t>
  </si>
  <si>
    <t>GENCERLER TR-5 35-20-L00042_DIREK TIPI TRAFO HUCRESI H01_2047506</t>
  </si>
  <si>
    <t>17.06.2022 17:51:39</t>
  </si>
  <si>
    <t>17.06.2022 19:36:35</t>
  </si>
  <si>
    <t>TR-2/34 45-83-L00034_48137957_56396353_56396353</t>
  </si>
  <si>
    <t>17.06.2022 18:10:11</t>
  </si>
  <si>
    <t>17.06.2022 18:55:59</t>
  </si>
  <si>
    <t>M-1682 35-01-M01682_C C1_5904460</t>
  </si>
  <si>
    <t>17.06.2022 08:17:37</t>
  </si>
  <si>
    <t>17.06.2022 11:42:54</t>
  </si>
  <si>
    <t>M-1494 35-02-M01494_M-2075 M03_2085980</t>
  </si>
  <si>
    <t>17.06.2022 16:51:02</t>
  </si>
  <si>
    <t>17.06.2022 17:37:43</t>
  </si>
  <si>
    <t>DM-1/TR-16 SEFERİHİSAR 35-14-M00328_956657512_956657512</t>
  </si>
  <si>
    <t>17.06.2022 12:03:06</t>
  </si>
  <si>
    <t>17.06.2022 14:32:03</t>
  </si>
  <si>
    <t>ALAHIDIR TR-1 45-84-L00022_ H_81519236</t>
  </si>
  <si>
    <t>17.06.2022 13:58:46</t>
  </si>
  <si>
    <t>17.06.2022 17:03:49</t>
  </si>
  <si>
    <t>17.06.2022 20:01:30</t>
  </si>
  <si>
    <t>17.06.2022 21:40:26</t>
  </si>
  <si>
    <t>L-47 DENİZKENT SİTESİ 35-14-L00047_942308057_942308057</t>
  </si>
  <si>
    <t>17.06.2022 14:03:54</t>
  </si>
  <si>
    <t>17.06.2022 16:03:32</t>
  </si>
  <si>
    <t>17.06.2022 16:24:00</t>
  </si>
  <si>
    <t>17.06.2022 17:15:20</t>
  </si>
  <si>
    <t>KIRKAĞAÇ TR-11 45-76-M00011_KIRKAĞAÇ TR-21/KIRKAĞAÇ TR-23 M03_72217101</t>
  </si>
  <si>
    <t>17.06.2022 16:20:44</t>
  </si>
  <si>
    <t>17.06.2022 19:38:33</t>
  </si>
  <si>
    <t>TR-23 35-17-M00023_950302496_950302496</t>
  </si>
  <si>
    <t>17.06.2022 12:26:47</t>
  </si>
  <si>
    <t>17.06.2022 15:03:39</t>
  </si>
  <si>
    <t>DM-21/08 45-71-M00459_DAĞITIM TRAFOSU M06_72250207</t>
  </si>
  <si>
    <t>17.06.2022 09:03:57</t>
  </si>
  <si>
    <t>17.06.2022 15:55:37</t>
  </si>
  <si>
    <t>TR-1 5/2 35-20-L00368_35-20-L00368_2367266</t>
  </si>
  <si>
    <t>17.06.2022 09:24:41</t>
  </si>
  <si>
    <t>17.06.2022 14:58:27</t>
  </si>
  <si>
    <t>M-1335 KAYADİBİ KÖK 35-02-M01335_M-676 GİRİŞ M04_2118175</t>
  </si>
  <si>
    <t>17.06.2022 15:52:21</t>
  </si>
  <si>
    <t>17.06.2022 16:03:21</t>
  </si>
  <si>
    <t>K-1728 35-02-K01728_R R1B_5854064</t>
  </si>
  <si>
    <t>17.06.2022 14:28:01</t>
  </si>
  <si>
    <t>17.06.2022 16:35:06</t>
  </si>
  <si>
    <t>PINARLI TR-10 35-20-M00095_955205700_955205700</t>
  </si>
  <si>
    <t>17.06.2022 20:51:14</t>
  </si>
  <si>
    <t>17.06.2022 21:55:39</t>
  </si>
  <si>
    <t>M-1150 35-04-M01150_99874841_99874841</t>
  </si>
  <si>
    <t>18.06.2022 15:58:50</t>
  </si>
  <si>
    <t>18.06.2022 16:46:21</t>
  </si>
  <si>
    <t>EKİZ KÖK 35-23-M00087_İSMAİL CİDER ENH M02_72156441</t>
  </si>
  <si>
    <t>18.06.2022 16:40:31</t>
  </si>
  <si>
    <t>18.06.2022 18:00:27</t>
  </si>
  <si>
    <t>KORDON TR-2 45-78-M00760_45-78-M00760_2373334</t>
  </si>
  <si>
    <t>18.06.2022 19:42:40</t>
  </si>
  <si>
    <t>18.06.2022 22:17:01</t>
  </si>
  <si>
    <t>MURADİYE DM-5/8 KÖK 45-71-M00828_TEK PAL M07_72087219</t>
  </si>
  <si>
    <t>18.06.2022 18:03:37</t>
  </si>
  <si>
    <t>18.06.2022 21:54:08</t>
  </si>
  <si>
    <t>KAVAKLIDERE TR-19 45-73-M01013_945658174_945658174</t>
  </si>
  <si>
    <t>18.06.2022 21:46:34</t>
  </si>
  <si>
    <t>18.06.2022 23:46:39</t>
  </si>
  <si>
    <t>SEKİ KÖY TR-4 35-15-L00134_C_56397692_56397692</t>
  </si>
  <si>
    <t>18.06.2022 18:54:46</t>
  </si>
  <si>
    <t>18.06.2022 23:43:44</t>
  </si>
  <si>
    <t>18.06.2022 06:54:41</t>
  </si>
  <si>
    <t>18.06.2022 07:04:46</t>
  </si>
  <si>
    <t>18.06.2022 19:08:22</t>
  </si>
  <si>
    <t>18.06.2022 20:55:07</t>
  </si>
  <si>
    <t>18.06.2022 11:55:29</t>
  </si>
  <si>
    <t>18.06.2022 11:56:25</t>
  </si>
  <si>
    <t>18.06.2022 08:31:29</t>
  </si>
  <si>
    <t>18.06.2022 09:21:21</t>
  </si>
  <si>
    <t>18.06.2022 09:01:50</t>
  </si>
  <si>
    <t>18.06.2022 09:47:41</t>
  </si>
  <si>
    <t>BOSTANCI TR-1 45-76-L00025_B_56386224_56386224</t>
  </si>
  <si>
    <t>18.06.2022 21:05:33</t>
  </si>
  <si>
    <t>18.06.2022 21:57:50</t>
  </si>
  <si>
    <t>18.06.2022 17:59:16</t>
  </si>
  <si>
    <t>18.06.2022 19:48:11</t>
  </si>
  <si>
    <t>GÖLMARMARA TR-7 45-85-L00007_945473917_945473917</t>
  </si>
  <si>
    <t>18.06.2022 23:05:20</t>
  </si>
  <si>
    <t>19.06.2022 00:25:29</t>
  </si>
  <si>
    <t>L-261 SİTESPOR 35-18-L00261_950450885_950450885</t>
  </si>
  <si>
    <t>18.06.2022 16:08:19</t>
  </si>
  <si>
    <t>18.06.2022 19:10:17</t>
  </si>
  <si>
    <t>18.06.2022 10:33:54</t>
  </si>
  <si>
    <t>18.06.2022 11:31:04</t>
  </si>
  <si>
    <t>DEMİRCİLİ DM 35-15-L00895_SEYREKLİ L012_85268690</t>
  </si>
  <si>
    <t>18.06.2022 19:27:50</t>
  </si>
  <si>
    <t>19.06.2022 01:03:38</t>
  </si>
  <si>
    <t>KÖSEALİ TR-2 45-78-M00782_D_56388789_56388789</t>
  </si>
  <si>
    <t>18.06.2022 17:33:23</t>
  </si>
  <si>
    <t>18.06.2022 18:57:10</t>
  </si>
  <si>
    <t>ÇERİPAŞA TR-1 45-81-M00186_A_56384468_56384468</t>
  </si>
  <si>
    <t>18.06.2022 21:48:35</t>
  </si>
  <si>
    <t>18.06.2022 23:02:20</t>
  </si>
  <si>
    <t>ŞEMSİOĞLU KÖK 35-26-M00306_HAVAI HAT-PLASTİK POLİKİMA M06_65913526</t>
  </si>
  <si>
    <t>18.06.2022 21:06:14</t>
  </si>
  <si>
    <t>18.06.2022 21:39:13</t>
  </si>
  <si>
    <t>ÇANDARLI TR-1 35-30-M00001_C_56367633_56367633</t>
  </si>
  <si>
    <t>18.06.2022 18:20:23</t>
  </si>
  <si>
    <t>18.06.2022 20:13:52</t>
  </si>
  <si>
    <t>HALİLLER KÖK 35-31-L00228_KALEKÖY L02_72238617</t>
  </si>
  <si>
    <t>18.06.2022 17:05:44</t>
  </si>
  <si>
    <t>18.06.2022 18:25:09</t>
  </si>
  <si>
    <t>K-4566 35-02-K04566_913264531_913264531</t>
  </si>
  <si>
    <t>18.06.2022 21:39:05</t>
  </si>
  <si>
    <t>18.06.2022 23:14:34</t>
  </si>
  <si>
    <t>AKÇAŞEHİR KÖK 35-29-L00035_ALAYLI ENH L04_72208764</t>
  </si>
  <si>
    <t>18.06.2022 15:12:22</t>
  </si>
  <si>
    <t>18.06.2022 15:55:50</t>
  </si>
  <si>
    <t>BEYLER KÖK 45-85-L00034_TAŞKUYUCAK L03_85678555</t>
  </si>
  <si>
    <t>18.06.2022 18:41:39</t>
  </si>
  <si>
    <t>18.06.2022 19:21:23</t>
  </si>
  <si>
    <t>18.06.2022 06:47:41</t>
  </si>
  <si>
    <t>18.06.2022 09:41:04</t>
  </si>
  <si>
    <t>TR-81 35-19-L00081_956664319_956664319</t>
  </si>
  <si>
    <t>18.06.2022 15:25:45</t>
  </si>
  <si>
    <t>18.06.2022 17:03:41</t>
  </si>
  <si>
    <t>ALAŞEHİR TM 45-73-A00001_CABBAR DM-3 M13_2312678</t>
  </si>
  <si>
    <t>18.06.2022 18:24:29</t>
  </si>
  <si>
    <t>K-724 35-01-K00724_99309119_99309119</t>
  </si>
  <si>
    <t>18.06.2022 08:14:06</t>
  </si>
  <si>
    <t>18.06.2022 12:12:20</t>
  </si>
  <si>
    <t>M-251 35-09-M00251_M-1279 M01_47547413</t>
  </si>
  <si>
    <t>18.06.2022 06:24:07</t>
  </si>
  <si>
    <t>18.06.2022 08:52:14</t>
  </si>
  <si>
    <t>K-936 35-02-K00936_A_56365527_56365527</t>
  </si>
  <si>
    <t>18.06.2022 03:28:17</t>
  </si>
  <si>
    <t>18.06.2022 13:29:33</t>
  </si>
  <si>
    <t>KÖSELER TR-1 35-15-L00471_C_56362101_56362101</t>
  </si>
  <si>
    <t>18.06.2022 19:18:51</t>
  </si>
  <si>
    <t>18.06.2022 21:10:06</t>
  </si>
  <si>
    <t>KAVAKLIDERE TR-16 45-73-M01016_45-73-M01016_2353366</t>
  </si>
  <si>
    <t>18.06.2022 09:09:44</t>
  </si>
  <si>
    <t>18.06.2022 17:16:28</t>
  </si>
  <si>
    <t>18.06.2022 09:37:38</t>
  </si>
  <si>
    <t>18.06.2022 18:13:13</t>
  </si>
  <si>
    <t>18.06.2022 23:29:49</t>
  </si>
  <si>
    <t>19.06.2022 01:01:17</t>
  </si>
  <si>
    <t>M-1542 35-01-M01542_910544174_910544174</t>
  </si>
  <si>
    <t>18.06.2022 14:02:47</t>
  </si>
  <si>
    <t>18.06.2022 16:10:45</t>
  </si>
  <si>
    <t>ALAŞEHİR TM 45-73-A00001_YEŞİLYURT M06_2312672</t>
  </si>
  <si>
    <t>18.06.2022 18:21:10</t>
  </si>
  <si>
    <t>18.06.2022 18:22:53</t>
  </si>
  <si>
    <t>KAYALIOĞLU TR-1 45-72-L00071_A_56389902_56389902</t>
  </si>
  <si>
    <t>18.06.2022 19:10:52</t>
  </si>
  <si>
    <t>18.06.2022 19:33:56</t>
  </si>
  <si>
    <t>ÇİÇEKLİ KÖK 45-75-M00070_HatBaşıAyırıcı_53135616 M03_53135616</t>
  </si>
  <si>
    <t>18.06.2022 21:51:47</t>
  </si>
  <si>
    <t>19.06.2022 01:58:11</t>
  </si>
  <si>
    <t>K-3323 35-09-K03323_E_56383753_56383753</t>
  </si>
  <si>
    <t>18.06.2022 20:06:03</t>
  </si>
  <si>
    <t>18.06.2022 21:29:57</t>
  </si>
  <si>
    <t>18.06.2022 18:07:07</t>
  </si>
  <si>
    <t>18.06.2022 18:45:20</t>
  </si>
  <si>
    <t>L-317 BAHÇELİEVLER-1 35-18-L00317_95001335803_95001335803</t>
  </si>
  <si>
    <t>18.06.2022 11:18:54</t>
  </si>
  <si>
    <t>18.06.2022 17:45:30</t>
  </si>
  <si>
    <t>HALİLLER KÖK 35-31-L00228_HatBaşıAyırıcı_79767943 L02_79767943</t>
  </si>
  <si>
    <t>18.06.2022 17:24:12</t>
  </si>
  <si>
    <t>18.06.2022 18:33:54</t>
  </si>
  <si>
    <t>18.06.2022 07:11:40</t>
  </si>
  <si>
    <t>18.06.2022 09:44:26</t>
  </si>
  <si>
    <t>DERBENT İM-DM 45-83-A00004_B.BELEN M14_2097153</t>
  </si>
  <si>
    <t>18.06.2022 09:22:37</t>
  </si>
  <si>
    <t>18.06.2022 15:58:31</t>
  </si>
  <si>
    <t>18.06.2022 16:23:47</t>
  </si>
  <si>
    <t>18.06.2022 17:23:19</t>
  </si>
  <si>
    <t>ALİ ÖRÜMLÜ TR-12 SULAMA 45-71-M01161_45-71-M01161_2357856</t>
  </si>
  <si>
    <t>18.06.2022 10:47:09</t>
  </si>
  <si>
    <t>18.06.2022 12:59:22</t>
  </si>
  <si>
    <t>18.06.2022 08:54:26</t>
  </si>
  <si>
    <t>18.06.2022 10:03:50</t>
  </si>
  <si>
    <t>18.06.2022 20:41:14</t>
  </si>
  <si>
    <t>18.06.2022 21:30:35</t>
  </si>
  <si>
    <t>DM-8/9-A 45-71-M00292_953188710_953188710</t>
  </si>
  <si>
    <t>18.06.2022 19:41:54</t>
  </si>
  <si>
    <t>18.06.2022 20:20:33</t>
  </si>
  <si>
    <t>YARBASAN KÖK 45-74-M00119_HatBaşıAyırıcı_77952729 M02_77952729</t>
  </si>
  <si>
    <t>18.06.2022 16:18:23</t>
  </si>
  <si>
    <t>18.06.2022 18:12:44</t>
  </si>
  <si>
    <t>TR-35 35-27-M00035_A A4B_5832066</t>
  </si>
  <si>
    <t>18.06.2022 12:06:35</t>
  </si>
  <si>
    <t>18.06.2022 18:48:19</t>
  </si>
  <si>
    <t>18.06.2022 20:49:49</t>
  </si>
  <si>
    <t>18.06.2022 21:41:09</t>
  </si>
  <si>
    <t>ALAŞEHİR TM 45-73-A00001_SARIGÖL-2 M19_2312684</t>
  </si>
  <si>
    <t>18.06.2022 18:20:36</t>
  </si>
  <si>
    <t>18.06.2022 18:22:46</t>
  </si>
  <si>
    <t>YAĞCILI TR-1 45-82-M00331_DIREK TIPI TRAFO HUCRESI H01_2082778</t>
  </si>
  <si>
    <t>18.06.2022 06:05:43</t>
  </si>
  <si>
    <t>18.06.2022 11:59:56</t>
  </si>
  <si>
    <t>18.06.2022 07:44:25</t>
  </si>
  <si>
    <t>18.06.2022 08:03:35</t>
  </si>
  <si>
    <t>18.06.2022 19:00:25</t>
  </si>
  <si>
    <t>18.06.2022 21:35:03</t>
  </si>
  <si>
    <t>SELİMİYE TR-1 45-79-M00315_F_56402259_56402259</t>
  </si>
  <si>
    <t>18.06.2022 18:04:08</t>
  </si>
  <si>
    <t>18.06.2022 18:46:11</t>
  </si>
  <si>
    <t>K-1655 35-02-K01655_C_56382040_56382040</t>
  </si>
  <si>
    <t>18.06.2022 23:19:48</t>
  </si>
  <si>
    <t>19.06.2022 00:35:11</t>
  </si>
  <si>
    <t>DENİŞ TR-1 45-82-M00340_45-82-M00340_2377090</t>
  </si>
  <si>
    <t>18.06.2022 22:00:34</t>
  </si>
  <si>
    <t>18.06.2022 23:03:42</t>
  </si>
  <si>
    <t>ALAŞEHİR TR-8 45-73-M00008_TR-7 M01_66756214</t>
  </si>
  <si>
    <t>18.06.2022 19:10:44</t>
  </si>
  <si>
    <t>18.06.2022 20:35:11</t>
  </si>
  <si>
    <t>L-470 KÖK 35-18-L00470_950450077_950450077</t>
  </si>
  <si>
    <t>18.06.2022 11:31:37</t>
  </si>
  <si>
    <t>18.06.2022 15:33:11</t>
  </si>
  <si>
    <t>K-978 35-07-K00978_97604393_97604393</t>
  </si>
  <si>
    <t>18.06.2022 14:38:19</t>
  </si>
  <si>
    <t>18.06.2022 17:05:05</t>
  </si>
  <si>
    <t>K-3551 35-03-K03551__83894178_83894178</t>
  </si>
  <si>
    <t>18.06.2022 09:21:30</t>
  </si>
  <si>
    <t>18.06.2022 12:35:04</t>
  </si>
  <si>
    <t>BURUNCUK TR-6 35-20-L00304_955211682_955211682</t>
  </si>
  <si>
    <t>18.06.2022 12:33:09</t>
  </si>
  <si>
    <t>18.06.2022 14:59:26</t>
  </si>
  <si>
    <t>KÜÇÜKKALE KÖK 35-29-L00036_HASAN ÇAVUŞLAR L06_2088247</t>
  </si>
  <si>
    <t>18.06.2022 13:09:31</t>
  </si>
  <si>
    <t>18.06.2022 17:11:39</t>
  </si>
  <si>
    <t>SARIDERE TR-1 35-16-M00052_35-16-M00052_2363048</t>
  </si>
  <si>
    <t>18.06.2022 20:14:26</t>
  </si>
  <si>
    <t>18.06.2022 21:05:25</t>
  </si>
  <si>
    <t>UĞURLU KÖK 45-86-M00045_HatBaşıAyırıcı_53135414 M04_53135414</t>
  </si>
  <si>
    <t>18.06.2022 16:25:13</t>
  </si>
  <si>
    <t>18.06.2022 17:10:11</t>
  </si>
  <si>
    <t>KÜNER TR-17 35-22-M00826__72374121_72374121</t>
  </si>
  <si>
    <t>18.06.2022 08:34:45</t>
  </si>
  <si>
    <t>18.06.2022 11:51:58</t>
  </si>
  <si>
    <t>TR-15 35-32-L00015_A_56374725_56374725</t>
  </si>
  <si>
    <t>18.06.2022 17:01:17</t>
  </si>
  <si>
    <t>18.06.2022 19:37:51</t>
  </si>
  <si>
    <t>K-4020 35-09-K04020_913664334_913664334</t>
  </si>
  <si>
    <t>18.06.2022 10:01:16</t>
  </si>
  <si>
    <t>18.06.2022 11:39:51</t>
  </si>
  <si>
    <t>K-141 35-03-K00141_A_56374220_56374220</t>
  </si>
  <si>
    <t>18.06.2022 11:00:06</t>
  </si>
  <si>
    <t>18.06.2022 12:37:59</t>
  </si>
  <si>
    <t>L-23 ESKİ POSTANE ÖNÜ 35-14-L00023_956639625_956639625</t>
  </si>
  <si>
    <t>18.06.2022 15:34:12</t>
  </si>
  <si>
    <t>18.06.2022 17:25:05</t>
  </si>
  <si>
    <t>TEKBIÇAKLAR TR-2 35-31-L00243_47909128_56385487_56385487</t>
  </si>
  <si>
    <t>18.06.2022 18:33:47</t>
  </si>
  <si>
    <t>18.06.2022 19:52:56</t>
  </si>
  <si>
    <t>KARKIN TR-1 45-84-M00031_955179491_955179491</t>
  </si>
  <si>
    <t>18.06.2022 13:43:52</t>
  </si>
  <si>
    <t>18.06.2022 14:34:38</t>
  </si>
  <si>
    <t>YAYAKENT DM 35-24-M00209_HatBaşıAyırıcı_78438604 M05_78438604</t>
  </si>
  <si>
    <t>18.06.2022 17:47:07</t>
  </si>
  <si>
    <t>18.06.2022 19:46:06</t>
  </si>
  <si>
    <t>KILAVUZLAR KÖK 45-74-M00198_SAYIK M02_72237277</t>
  </si>
  <si>
    <t>18.06.2022 08:59:51</t>
  </si>
  <si>
    <t>18.06.2022 16:57:17</t>
  </si>
  <si>
    <t>ORTAKÖY TR-1 45-71-M01729_43165531_56388513_56388513</t>
  </si>
  <si>
    <t>18.06.2022 11:59:31</t>
  </si>
  <si>
    <t>18.06.2022 17:44:16</t>
  </si>
  <si>
    <t>AHMETBEYLER DM 35-16-M00154_ÇİTKÖY M07_82965209</t>
  </si>
  <si>
    <t>18.06.2022 09:48:07</t>
  </si>
  <si>
    <t>18.06.2022 14:41:50</t>
  </si>
  <si>
    <t>BAĞLICA TR-12 TARIMSAL SULAMA 45-79-M00247_45-79-M00247_2368651</t>
  </si>
  <si>
    <t>18.06.2022 18:09:02</t>
  </si>
  <si>
    <t>18.06.2022 21:32:30</t>
  </si>
  <si>
    <t>18.06.2022 09:08:29</t>
  </si>
  <si>
    <t>18.06.2022 17:07:46</t>
  </si>
  <si>
    <t>AKÇAŞEHİR KÖK 35-29-L00035_HatBaşıAyırıcı_53133104 L04_53133104</t>
  </si>
  <si>
    <t>18.06.2022 19:26:35</t>
  </si>
  <si>
    <t>18.06.2022 20:42:37</t>
  </si>
  <si>
    <t>18.06.2022 07:56:54</t>
  </si>
  <si>
    <t>18.06.2022 08:00:26</t>
  </si>
  <si>
    <t>K-4831 35-03-K04966_910453123_910453123</t>
  </si>
  <si>
    <t>18.06.2022 16:40:46</t>
  </si>
  <si>
    <t>18.06.2022 18:04:57</t>
  </si>
  <si>
    <t>MORDOĞAN TR-28 35-21-L00156_953364804_953364804</t>
  </si>
  <si>
    <t>18.06.2022 17:26:21</t>
  </si>
  <si>
    <t>18.06.2022 21:50:51</t>
  </si>
  <si>
    <t>HARMANDALI KÖK 45-71-M00061_HARMANDALI KÖYÜ M02_72230772</t>
  </si>
  <si>
    <t>18.06.2022 13:12:49</t>
  </si>
  <si>
    <t>18.06.2022 20:34:46</t>
  </si>
  <si>
    <t>18.06.2022 09:31:03</t>
  </si>
  <si>
    <t>18.06.2022 11:51:42</t>
  </si>
  <si>
    <t>KOZBEYLİ TR-2 35-23-M00071_42094860_56362710_56362710</t>
  </si>
  <si>
    <t>18.06.2022 15:12:53</t>
  </si>
  <si>
    <t>18.06.2022 17:33:29</t>
  </si>
  <si>
    <t>APAK TR-1 45-80-M00126_A_56387067_56387067</t>
  </si>
  <si>
    <t>18.06.2022 19:05:48</t>
  </si>
  <si>
    <t>18.06.2022 20:52:49</t>
  </si>
  <si>
    <t>DM-2/9 SEPETÇİK 35-18-L00589_950453744_950453744</t>
  </si>
  <si>
    <t>18.06.2022 17:48:48</t>
  </si>
  <si>
    <t>18.06.2022 18:49:29</t>
  </si>
  <si>
    <t>KAYAPINAR KÖK 45-71-M02146_KAYAPINAR M06_60777384</t>
  </si>
  <si>
    <t>18.06.2022 01:03:39</t>
  </si>
  <si>
    <t>18.06.2022 01:51:47</t>
  </si>
  <si>
    <t>DEREBAŞI TR-2 35-29-L00266_A_56370432_56370432</t>
  </si>
  <si>
    <t>18.06.2022 17:12:23</t>
  </si>
  <si>
    <t>18.06.2022 17:58:03</t>
  </si>
  <si>
    <t>KÖPRÜBAŞI TR-10 45-86-M00010_E_56405288_56405288</t>
  </si>
  <si>
    <t>18.06.2022 12:22:41</t>
  </si>
  <si>
    <t>18.06.2022 16:30:35</t>
  </si>
  <si>
    <t>AHMETLİ İM 45-84-A00001_ŞEHİR-1 L14_2314540</t>
  </si>
  <si>
    <t>18.06.2022 17:55:22</t>
  </si>
  <si>
    <t>18.06.2022 18:28:00</t>
  </si>
  <si>
    <t>18.06.2022 10:33:28</t>
  </si>
  <si>
    <t>18.06.2022 17:59:20</t>
  </si>
  <si>
    <t>M-1289 35-02-M01289_F_56376133_56376133</t>
  </si>
  <si>
    <t>18.06.2022 18:32:41</t>
  </si>
  <si>
    <t>18.06.2022 22:38:11</t>
  </si>
  <si>
    <t>18.06.2022 09:01:52</t>
  </si>
  <si>
    <t>18.06.2022 09:30:30</t>
  </si>
  <si>
    <t>TİRE DM-2/4 35-29-L00023_950316504_950316504</t>
  </si>
  <si>
    <t>18.06.2022 20:52:27</t>
  </si>
  <si>
    <t>18.06.2022 23:35:35</t>
  </si>
  <si>
    <t>18.06.2022 21:10:19</t>
  </si>
  <si>
    <t>18.06.2022 21:16:35</t>
  </si>
  <si>
    <t>KUŞÇULAR TR-6 35-19-M00218_5855062_56389670_56389670</t>
  </si>
  <si>
    <t>18.06.2022 19:26:14</t>
  </si>
  <si>
    <t>18.06.2022 20:07:17</t>
  </si>
  <si>
    <t>18.06.2022 19:51:37</t>
  </si>
  <si>
    <t>18.06.2022 21:01:01</t>
  </si>
  <si>
    <t>DM-13/14-D 45-71-M02183_953219592_953219592</t>
  </si>
  <si>
    <t>18.06.2022 19:06:21</t>
  </si>
  <si>
    <t>18.06.2022 20:46:59</t>
  </si>
  <si>
    <t>KARAPINAR İM 45-78-A00002_PAZARKÖY M01_66243740</t>
  </si>
  <si>
    <t>18.06.2022 09:43:21</t>
  </si>
  <si>
    <t>18.06.2022 15:11:29</t>
  </si>
  <si>
    <t>YENİ ŞAKRAN TR-8 35-17-M00208_95000595840_95000595840</t>
  </si>
  <si>
    <t>18.06.2022 18:06:12</t>
  </si>
  <si>
    <t>18.06.2022 19:38:04</t>
  </si>
  <si>
    <t>ALAŞEHİR TM 45-73-A00001_SARIGÖL-1 M02_2312668</t>
  </si>
  <si>
    <t>18.06.2022 18:20:09</t>
  </si>
  <si>
    <t>18.06.2022 18:22:32</t>
  </si>
  <si>
    <t>VİLLAKENT TR-1 35-28-M00391_VİLLAKENT DM M03_66513861</t>
  </si>
  <si>
    <t>18.06.2022 10:18:39</t>
  </si>
  <si>
    <t>18.06.2022 17:18:00</t>
  </si>
  <si>
    <t>EĞLENHOCA TR-1 35-21-L00118_953360862_953360862</t>
  </si>
  <si>
    <t>18.06.2022 11:39:28</t>
  </si>
  <si>
    <t>18.06.2022 13:18:04</t>
  </si>
  <si>
    <t>K-1670 35-04-K01670_912419667_912419667</t>
  </si>
  <si>
    <t>18.06.2022 12:23:58</t>
  </si>
  <si>
    <t>18.06.2022 13:20:14</t>
  </si>
  <si>
    <t>18.06.2022 06:38:40</t>
  </si>
  <si>
    <t>18.06.2022 06:58:33</t>
  </si>
  <si>
    <t>K-3584 35-01-K03584_B_56378191_56378191</t>
  </si>
  <si>
    <t>18.06.2022 18:32:26</t>
  </si>
  <si>
    <t>18.06.2022 19:42:34</t>
  </si>
  <si>
    <t>BAĞLICA KÖK 45-79-M00248_HatBaşıAyırıcı_64286083 M04_64286083</t>
  </si>
  <si>
    <t>18.06.2022 22:39:51</t>
  </si>
  <si>
    <t>19.06.2022 00:23:43</t>
  </si>
  <si>
    <t>18.06.2022 10:40:28</t>
  </si>
  <si>
    <t>18.06.2022 11:34:26</t>
  </si>
  <si>
    <t>18.06.2022 20:24:54</t>
  </si>
  <si>
    <t>18.06.2022 23:08:09</t>
  </si>
  <si>
    <t>YENİKÖY TR-4 35-15-L00383__82736913_82736913</t>
  </si>
  <si>
    <t>18.06.2022 21:54:56</t>
  </si>
  <si>
    <t>18.06.2022 22:46:12</t>
  </si>
  <si>
    <t>GÖRDES TR-20 45-75-M00020_B_56390805_56390805</t>
  </si>
  <si>
    <t>18.06.2022 17:58:28</t>
  </si>
  <si>
    <t>18.06.2022 18:10:15</t>
  </si>
  <si>
    <t>18.06.2022 18:11:39</t>
  </si>
  <si>
    <t>18.06.2022 20:16:04</t>
  </si>
  <si>
    <t>PAZARKÖY KÖK 45-78-L00700_HatBaşıAyırıcı_53140470 L02_53140470</t>
  </si>
  <si>
    <t>18.06.2022 20:53:23</t>
  </si>
  <si>
    <t>18.06.2022 23:59:11</t>
  </si>
  <si>
    <t>18.06.2022 07:12:20</t>
  </si>
  <si>
    <t>18.06.2022 07:51:20</t>
  </si>
  <si>
    <t>TR-1-5/3 (HAVUZ TR) 35-20-L00407_HAVUZ TR L01_82668090</t>
  </si>
  <si>
    <t>18.06.2022 20:01:00</t>
  </si>
  <si>
    <t>18.06.2022 21:14:24</t>
  </si>
  <si>
    <t>ÜLKÜ KÖK 45-78-M01394_KAPLAN BLOK M02_83839760</t>
  </si>
  <si>
    <t>18.06.2022 11:21:18</t>
  </si>
  <si>
    <t>18.06.2022 13:17:41</t>
  </si>
  <si>
    <t>SOMA TR-11 45-82-M00011_945542404_945542404</t>
  </si>
  <si>
    <t>18.06.2022 18:35:09</t>
  </si>
  <si>
    <t>18.06.2022 20:40:44</t>
  </si>
  <si>
    <t>DEMİRCİ DM 45-74-M00347_YARBASAN M04_84598223</t>
  </si>
  <si>
    <t>18.06.2022 15:26:02</t>
  </si>
  <si>
    <t>18.06.2022 15:49:52</t>
  </si>
  <si>
    <t>SELENDİ DM 45-81-M00001_SELENDİ ŞEHİR-1 M02_2321594</t>
  </si>
  <si>
    <t>18.06.2022 08:41:15</t>
  </si>
  <si>
    <t>18.06.2022 09:15:22</t>
  </si>
  <si>
    <t>ALAŞEHİR TM 45-73-A00001_ALAŞEHİR ŞEHİR-1 M16_2312681</t>
  </si>
  <si>
    <t>18.06.2022 18:20:00</t>
  </si>
  <si>
    <t>18.06.2022 18:23:24</t>
  </si>
  <si>
    <t>18.06.2022 09:17:58</t>
  </si>
  <si>
    <t>18.06.2022 09:29:55</t>
  </si>
  <si>
    <t>TR-35 TARIMSAL SULAMA 45-80-M01035_45-80-M01035_2374976</t>
  </si>
  <si>
    <t>18.06.2022 08:20:11</t>
  </si>
  <si>
    <t>18.06.2022 10:52:01</t>
  </si>
  <si>
    <t>MURADİYE DM-5/8 KÖK 45-71-M00828_TEK PAL M07_72087091</t>
  </si>
  <si>
    <t>18.06.2022 10:56:58</t>
  </si>
  <si>
    <t>18.06.2022 13:04:53</t>
  </si>
  <si>
    <t>ALİBEYLİ TR-5 45-80-M00087_956548255_956548255</t>
  </si>
  <si>
    <t>18.06.2022 18:49:08</t>
  </si>
  <si>
    <t>18.06.2022 22:31:21</t>
  </si>
  <si>
    <t>L-15 35-18-L00015_950440201_950440201</t>
  </si>
  <si>
    <t>18.06.2022 16:14:23</t>
  </si>
  <si>
    <t>18.06.2022 18:01:04</t>
  </si>
  <si>
    <t>18.06.2022 17:43:25</t>
  </si>
  <si>
    <t>18.06.2022 18:30:00</t>
  </si>
  <si>
    <t>18.06.2022 19:21:15</t>
  </si>
  <si>
    <t>18.06.2022 21:17:53</t>
  </si>
  <si>
    <t>K-3193 35-03-K03193_E E1_5812895</t>
  </si>
  <si>
    <t>18.06.2022 04:07:08</t>
  </si>
  <si>
    <t>18.06.2022 05:12:01</t>
  </si>
  <si>
    <t>18.06.2022 16:54:10</t>
  </si>
  <si>
    <t>19.06.2022 01:54:11</t>
  </si>
  <si>
    <t>AHMETLİ İM 45-84-A00001_ŞEHİR-1 L14_2067190</t>
  </si>
  <si>
    <t>18.06.2022 17:39:49</t>
  </si>
  <si>
    <t>18.06.2022 17:46:00</t>
  </si>
  <si>
    <t>AYRANCILAR DM-5 35-26-M00807_A_60982468_60982468</t>
  </si>
  <si>
    <t>18.06.2022 21:19:48</t>
  </si>
  <si>
    <t>18.06.2022 22:06:02</t>
  </si>
  <si>
    <t>ALAŞEHİR TM 45-73-A00001_TEKEL M14_2312679</t>
  </si>
  <si>
    <t>18.06.2022 18:20:10</t>
  </si>
  <si>
    <t>18.06.2022 18:24:15</t>
  </si>
  <si>
    <t>TR-10 45-78-L00010_49381035_56407820_56407820</t>
  </si>
  <si>
    <t>18.06.2022 17:02:36</t>
  </si>
  <si>
    <t>18.06.2022 18:02:52</t>
  </si>
  <si>
    <t>AHMETLİ TR-10 EMNİYET 45-84-L00010_95001328425_95001328425</t>
  </si>
  <si>
    <t>18.06.2022 15:20:46</t>
  </si>
  <si>
    <t>18.06.2022 15:39:18</t>
  </si>
  <si>
    <t>YOĞURTÇULAR TR-1 35-26-M00777_35-26-M00777_2364269</t>
  </si>
  <si>
    <t>18.06.2022 19:58:02</t>
  </si>
  <si>
    <t>18.06.2022 21:11:39</t>
  </si>
  <si>
    <t>DEREKÖY KÖK 45-77-L00290_DEREKÖY L04_2120665</t>
  </si>
  <si>
    <t>18.06.2022 09:56:38</t>
  </si>
  <si>
    <t>18.06.2022 11:26:53</t>
  </si>
  <si>
    <t>18.06.2022 07:01:54</t>
  </si>
  <si>
    <t>18.06.2022 08:35:40</t>
  </si>
  <si>
    <t>KOZBEYLİ TR-2 35-23-M00071_950423651_950423651</t>
  </si>
  <si>
    <t>18.06.2022 11:06:52</t>
  </si>
  <si>
    <t>AVUNDURUK TR-1 35-31-L00179_47918917_56404024_56404024</t>
  </si>
  <si>
    <t>18.06.2022 20:11:21</t>
  </si>
  <si>
    <t>18.06.2022 22:31:42</t>
  </si>
  <si>
    <t>K-3954 35-01-K03954_910680264_910680264</t>
  </si>
  <si>
    <t>18.06.2022 13:10:25</t>
  </si>
  <si>
    <t>18.06.2022 16:32:36</t>
  </si>
  <si>
    <t>18.06.2022 18:38:24</t>
  </si>
  <si>
    <t>18.06.2022 19:14:52</t>
  </si>
  <si>
    <t>K-429 35-01-K00429_910575510_910575510</t>
  </si>
  <si>
    <t>18.06.2022 09:12:42</t>
  </si>
  <si>
    <t>18.06.2022 11:03:50</t>
  </si>
  <si>
    <t>KARABURUN TR-7 35-21-L00033_953359626_953359626</t>
  </si>
  <si>
    <t>18.06.2022 13:39:21</t>
  </si>
  <si>
    <t>18.06.2022 15:28:49</t>
  </si>
  <si>
    <t>K-1913 35-10-K01913_98118078_98118078</t>
  </si>
  <si>
    <t>18.06.2022 10:46:41</t>
  </si>
  <si>
    <t>18.06.2022 14:26:26</t>
  </si>
  <si>
    <t>KIRCALAR DM 35-16-M00261_ÜRKÜTLER-SINIRADA GRUP KÖYLER ENH M03_72041844</t>
  </si>
  <si>
    <t>18.06.2022 01:46:16</t>
  </si>
  <si>
    <t>18.06.2022 02:51:00</t>
  </si>
  <si>
    <t>L-356 BAŞKENT SİTESİ 35-18-L00356_950455454_950455454</t>
  </si>
  <si>
    <t>18.06.2022 11:46:57</t>
  </si>
  <si>
    <t>18.06.2022 14:25:02</t>
  </si>
  <si>
    <t>M-3121 35-10-M03121_98132956_98132956</t>
  </si>
  <si>
    <t>18.06.2022 19:38:57</t>
  </si>
  <si>
    <t>18.06.2022 20:13:23</t>
  </si>
  <si>
    <t>TR-74 HAYRETTİN TEKBAŞ GRB. 35-15-M00074_C_56368637_56368637</t>
  </si>
  <si>
    <t>18.06.2022 18:46:13</t>
  </si>
  <si>
    <t>19.06.2022 04:25:23</t>
  </si>
  <si>
    <t>GÖÇBEYLİ TR-6 35-16-M00021_47430309_56398996_56398996</t>
  </si>
  <si>
    <t>18.06.2022 18:00:22</t>
  </si>
  <si>
    <t>18.06.2022 18:51:01</t>
  </si>
  <si>
    <t>ALAŞEHİR TM 45-73-A00001_KEMALİYE-2 M20_2312685</t>
  </si>
  <si>
    <t>18.06.2022 18:20:43</t>
  </si>
  <si>
    <t>18.06.2022 18:22:52</t>
  </si>
  <si>
    <t>OCAKLI TR-1 35-15-L00770__72372084_72372084</t>
  </si>
  <si>
    <t>18.06.2022 18:56:33</t>
  </si>
  <si>
    <t>18.06.2022 22:47:28</t>
  </si>
  <si>
    <t>K-3042 35-02-K03042_A_56383766_56383766</t>
  </si>
  <si>
    <t>18.06.2022 09:26:11</t>
  </si>
  <si>
    <t>18.06.2022 11:12:06</t>
  </si>
  <si>
    <t>ŞİRİNKÖY TR-1 35-15-L00554_B_65511420_65511420</t>
  </si>
  <si>
    <t>18.06.2022 20:16:06</t>
  </si>
  <si>
    <t>18.06.2022 23:51:06</t>
  </si>
  <si>
    <t>YAKAPINAR TR-2 35-20-L00152_95000609681_95000609681</t>
  </si>
  <si>
    <t>18.06.2022 11:37:00</t>
  </si>
  <si>
    <t>18.06.2022 13:18:05</t>
  </si>
  <si>
    <t>KONURCA YAYLA TR-1 45-77-M00181_945514423_945514423</t>
  </si>
  <si>
    <t>18.06.2022 20:58:33</t>
  </si>
  <si>
    <t>18.06.2022 22:34:10</t>
  </si>
  <si>
    <t>KEMALİYE TR-5 45-73-M00153_945656606_945656606</t>
  </si>
  <si>
    <t>18.06.2022 17:57:44</t>
  </si>
  <si>
    <t>18.06.2022 20:39:09</t>
  </si>
  <si>
    <t>PAYAMLI M-23 35-25-M00190_C_56353979_56353979</t>
  </si>
  <si>
    <t>18.06.2022 11:07:19</t>
  </si>
  <si>
    <t>18.06.2022 12:12:56</t>
  </si>
  <si>
    <t>ÇAKIRBEYLİ TR-5 35-26-M01421_915177701_915177701</t>
  </si>
  <si>
    <t>18.06.2022 17:03:35</t>
  </si>
  <si>
    <t>18.06.2022 18:30:31</t>
  </si>
  <si>
    <t>SAZOBA TR-6 45-72-M00457_956488166_956488166</t>
  </si>
  <si>
    <t>18.06.2022 20:11:16</t>
  </si>
  <si>
    <t>18.06.2022 20:34:32</t>
  </si>
  <si>
    <t>GÖRDES TR-32 45-75-M00032_B_56389899_56389899</t>
  </si>
  <si>
    <t>18.06.2022 15:34:42</t>
  </si>
  <si>
    <t>18.06.2022 16:32:56</t>
  </si>
  <si>
    <t>M-447 35-09-M00447_97812122_97812122</t>
  </si>
  <si>
    <t>18.06.2022 12:15:47</t>
  </si>
  <si>
    <t>18.06.2022 13:22:40</t>
  </si>
  <si>
    <t>GELENBE TR-1 45-76-L00060_A_56386703_56386703</t>
  </si>
  <si>
    <t>18.06.2022 20:55:18</t>
  </si>
  <si>
    <t>18.06.2022 21:26:17</t>
  </si>
  <si>
    <t>18.06.2022 18:25:33</t>
  </si>
  <si>
    <t>18.06.2022 19:04:51</t>
  </si>
  <si>
    <t>18.06.2022 09:00:43</t>
  </si>
  <si>
    <t>18.06.2022 16:55:44</t>
  </si>
  <si>
    <t>BAKIR MERKEZ TR-1 35-32-L00057_D_72224658_72224658</t>
  </si>
  <si>
    <t>18.06.2022 18:42:30</t>
  </si>
  <si>
    <t>18.06.2022 21:14:56</t>
  </si>
  <si>
    <t>18.06.2022 19:11:25</t>
  </si>
  <si>
    <t>18.06.2022 20:32:20</t>
  </si>
  <si>
    <t>SANCAKLI ÇEŞMEBAŞI TR-1 45-71-M01753_95001171280_95001171280</t>
  </si>
  <si>
    <t>18.06.2022 23:36:57</t>
  </si>
  <si>
    <t>19.06.2022 01:35:30</t>
  </si>
  <si>
    <t>ÇALTIDERE TR-6 35-17-M00236_6709088_56356177_56356177</t>
  </si>
  <si>
    <t>18.06.2022 19:06:18</t>
  </si>
  <si>
    <t>18.06.2022 20:37:03</t>
  </si>
  <si>
    <t>KIRKAĞAÇ DM 45-76-M00043_ŞEHİR-2(GARAJ TARAFI) M09_72247564</t>
  </si>
  <si>
    <t>18.06.2022 14:37:32</t>
  </si>
  <si>
    <t>18.06.2022 15:34:14</t>
  </si>
  <si>
    <t>18.06.2022 07:00:01</t>
  </si>
  <si>
    <t>18.06.2022 09:54:01</t>
  </si>
  <si>
    <t>TR-2/5 45-72-L00005_C_56390625_56390625</t>
  </si>
  <si>
    <t>18.06.2022 21:25:51</t>
  </si>
  <si>
    <t>18.06.2022 22:39:20</t>
  </si>
  <si>
    <t>GÜLBAHÇE TR-1 45-71-M00184_GÜLBAHÇE TR-2/GÜLBAHÇE TR-3 M04_72255576</t>
  </si>
  <si>
    <t>18.06.2022 09:27:45</t>
  </si>
  <si>
    <t>18.06.2022 17:13:07</t>
  </si>
  <si>
    <t>K-995 35-07-K00995_99522316_99522316</t>
  </si>
  <si>
    <t>18.06.2022 10:13:17</t>
  </si>
  <si>
    <t>18.06.2022 13:48:16</t>
  </si>
  <si>
    <t>PAYAMLI M-3 35-25-M00187_DIREK TIPI TRAFO HUCRESI H01_2126172</t>
  </si>
  <si>
    <t>18.06.2022 09:17:00</t>
  </si>
  <si>
    <t>18.06.2022 17:03:00</t>
  </si>
  <si>
    <t>SARUHANLI TR-11 45-80-M00011_956561131_956561131</t>
  </si>
  <si>
    <t>18.06.2022 17:51:21</t>
  </si>
  <si>
    <t>18.06.2022 19:21:40</t>
  </si>
  <si>
    <t>KAYACIK ÇATALKAYA TR-1 45-75-M00210_945617808_945617808</t>
  </si>
  <si>
    <t>18.06.2022 10:52:12</t>
  </si>
  <si>
    <t>18.06.2022 14:52:43</t>
  </si>
  <si>
    <t>TR-5 35-19-L00005_İÇMELER L03_72124010</t>
  </si>
  <si>
    <t>18.06.2022 16:40:12</t>
  </si>
  <si>
    <t>18.06.2022 17:19:03</t>
  </si>
  <si>
    <t>18.06.2022 08:44:55</t>
  </si>
  <si>
    <t>18.06.2022 16:45:35</t>
  </si>
  <si>
    <t>TR-29 35-27-M00029_98799562_98799562</t>
  </si>
  <si>
    <t>18.06.2022 19:36:16</t>
  </si>
  <si>
    <t>18.06.2022 21:48:30</t>
  </si>
  <si>
    <t>TR-337 35-19-L00371_956673693_956673693</t>
  </si>
  <si>
    <t>18.06.2022 22:26:33</t>
  </si>
  <si>
    <t>18.06.2022 22:58:31</t>
  </si>
  <si>
    <t>18.06.2022 05:33:35</t>
  </si>
  <si>
    <t>18.06.2022 05:39:14</t>
  </si>
  <si>
    <t>18.06.2022 17:44:07</t>
  </si>
  <si>
    <t>18.06.2022 19:01:15</t>
  </si>
  <si>
    <t>K-1489 35-01-K01489_911431150_911431150</t>
  </si>
  <si>
    <t>18.06.2022 08:55:41</t>
  </si>
  <si>
    <t>18.06.2022 10:06:17</t>
  </si>
  <si>
    <t>KARADOĞAN BENZİNLİK YANI TR-2 35-15-L00143_B_56372465_56372465</t>
  </si>
  <si>
    <t>18.06.2022 21:00:28</t>
  </si>
  <si>
    <t>19.06.2022 00:53:28</t>
  </si>
  <si>
    <t>18.06.2022 19:51:44</t>
  </si>
  <si>
    <t>18.06.2022 20:54:44</t>
  </si>
  <si>
    <t>MENEMEN DM-6/19 35-28-L00163_953374020_953374020</t>
  </si>
  <si>
    <t>18.06.2022 08:12:09</t>
  </si>
  <si>
    <t>18.06.2022 10:45:11</t>
  </si>
  <si>
    <t>18.06.2022 19:23:01</t>
  </si>
  <si>
    <t>18.06.2022 22:46:22</t>
  </si>
  <si>
    <t>TR-53 45-78-L00053_45-78-L00053_65905034</t>
  </si>
  <si>
    <t>18.06.2022 11:10:25</t>
  </si>
  <si>
    <t>18.06.2022 11:41:55</t>
  </si>
  <si>
    <t>ÇAYKÖY TR-1 45-78-L00429_49322405_56393166_56393166</t>
  </si>
  <si>
    <t>18.06.2022 20:40:50</t>
  </si>
  <si>
    <t>18.06.2022 22:24:38</t>
  </si>
  <si>
    <t>KÜÇÜKKALE KÖK 35-29-L00036_MEHMETLER L02_2088242</t>
  </si>
  <si>
    <t>18.06.2022 09:14:38</t>
  </si>
  <si>
    <t>18.06.2022 12:33:56</t>
  </si>
  <si>
    <t>ALAŞEHİR TM 45-73-A00001_ALAŞEHİR ŞEHİR-2 M03_2312669</t>
  </si>
  <si>
    <t>18.06.2022 18:20:16</t>
  </si>
  <si>
    <t>18.06.2022 18:24:18</t>
  </si>
  <si>
    <t>GÜNLÜCE KÖYÜ TR-1 35-15-L00837_950384121_950384121</t>
  </si>
  <si>
    <t>18.06.2022 00:25:55</t>
  </si>
  <si>
    <t>18.06.2022 01:53:05</t>
  </si>
  <si>
    <t>L-92 ULAMIŞ MEZARLIK 35-14-L00092_10559338_56355009_56355009</t>
  </si>
  <si>
    <t>18.06.2022 06:48:50</t>
  </si>
  <si>
    <t>18.06.2022 07:57:41</t>
  </si>
  <si>
    <t>K-2733 35-09-K02733_97772225_97772225</t>
  </si>
  <si>
    <t>18.06.2022 14:23:17</t>
  </si>
  <si>
    <t>18.06.2022 16:13:44</t>
  </si>
  <si>
    <t>EMİRALEM TR-15 35-28-M00237_A A1_65903801</t>
  </si>
  <si>
    <t>18.06.2022 17:56:17</t>
  </si>
  <si>
    <t>18.06.2022 18:42:37</t>
  </si>
  <si>
    <t>M-838 35-04-M00838_35-04-M00838_2349377</t>
  </si>
  <si>
    <t>18.06.2022 12:29:03</t>
  </si>
  <si>
    <t>18.06.2022 14:25:34</t>
  </si>
  <si>
    <t>CAMBAZLI KÖK 45-84-M00005_HatBaşıAyırıcı_53137149 M03_53137149</t>
  </si>
  <si>
    <t>18.06.2022 06:38:59</t>
  </si>
  <si>
    <t>18.06.2022 07:27:00</t>
  </si>
  <si>
    <t>L-37 YAT LİMANI 35-14-L00037_956636369_956636369</t>
  </si>
  <si>
    <t>18.06.2022 17:22:06</t>
  </si>
  <si>
    <t>18.06.2022 18:31:57</t>
  </si>
  <si>
    <t>TR-5 45-74-M00005_945589182_945589182</t>
  </si>
  <si>
    <t>18.06.2022 23:09:18</t>
  </si>
  <si>
    <t>19.06.2022 01:28:42</t>
  </si>
  <si>
    <t>18.06.2022 12:08:37</t>
  </si>
  <si>
    <t>18.06.2022 12:31:10</t>
  </si>
  <si>
    <t>KOZBEYLİ TR-2 35-23-M00071_950424255_950424255</t>
  </si>
  <si>
    <t>18.06.2022 14:01:37</t>
  </si>
  <si>
    <t>18.06.2022 15:02:44</t>
  </si>
  <si>
    <t>18.06.2022 18:39:34</t>
  </si>
  <si>
    <t>18.06.2022 18:49:30</t>
  </si>
  <si>
    <t>M-2845 35-03-M02845_M-749 M03_72156239</t>
  </si>
  <si>
    <t>18.06.2022 16:07:05</t>
  </si>
  <si>
    <t>18.06.2022 17:32:15</t>
  </si>
  <si>
    <t>18.06.2022 22:46:04</t>
  </si>
  <si>
    <t>18.06.2022 23:06:55</t>
  </si>
  <si>
    <t>18.06.2022 10:47:39</t>
  </si>
  <si>
    <t>18.06.2022 11:34:35</t>
  </si>
  <si>
    <t>18.06.2022 09:40:50</t>
  </si>
  <si>
    <t>18.06.2022 10:30:45</t>
  </si>
  <si>
    <t>18.06.2022 15:59:04</t>
  </si>
  <si>
    <t>18.06.2022 16:42:03</t>
  </si>
  <si>
    <t>IŞIKLAR KÖK 45-73-M00467_IŞIKLAR SULAMA M07_83813234</t>
  </si>
  <si>
    <t>18.06.2022 16:38:01</t>
  </si>
  <si>
    <t>18.06.2022 17:55:04</t>
  </si>
  <si>
    <t>TR-2/124 45-83-M00667__72371882_72371882</t>
  </si>
  <si>
    <t>18.06.2022 09:02:18</t>
  </si>
  <si>
    <t>18.06.2022 12:01:13</t>
  </si>
  <si>
    <t>18.06.2022 08:08:36</t>
  </si>
  <si>
    <t>18.06.2022 08:12:04</t>
  </si>
  <si>
    <t>DM-20/08 45-71-M00419_953244710_953244710</t>
  </si>
  <si>
    <t>18.06.2022 17:34:10</t>
  </si>
  <si>
    <t>18.06.2022 18:04:54</t>
  </si>
  <si>
    <t>K-526 35-02-K00526_910135845_910135845</t>
  </si>
  <si>
    <t>18.06.2022 15:14:19</t>
  </si>
  <si>
    <t>18.06.2022 21:05:10</t>
  </si>
  <si>
    <t>18.06.2022 20:29:29</t>
  </si>
  <si>
    <t>18.06.2022 20:39:31</t>
  </si>
  <si>
    <t>KIRCALAR TR-1 35-24-M00069_A_65550548_65550548</t>
  </si>
  <si>
    <t>18.06.2022 13:17:33</t>
  </si>
  <si>
    <t>18.06.2022 14:33:27</t>
  </si>
  <si>
    <t>TR-52 35-15-M00052__72374275_72374275</t>
  </si>
  <si>
    <t>18.06.2022 18:52:12</t>
  </si>
  <si>
    <t>18.06.2022 22:16:49</t>
  </si>
  <si>
    <t>SAZOBA TR-3 45-72-M00455_B_56390597_56390597</t>
  </si>
  <si>
    <t>18.06.2022 17:52:09</t>
  </si>
  <si>
    <t>18.06.2022 20:21:44</t>
  </si>
  <si>
    <t>K-442 35-01-K00442_911794458_911794458</t>
  </si>
  <si>
    <t>18.06.2022 18:41:00</t>
  </si>
  <si>
    <t>18.06.2022 21:56:28</t>
  </si>
  <si>
    <t>K-1768 35-01-K01768_99605533_99605533</t>
  </si>
  <si>
    <t>18.06.2022 08:16:57</t>
  </si>
  <si>
    <t>18.06.2022 14:36:22</t>
  </si>
  <si>
    <t>M-36 ZİNDANCIK KÖK 35-25-M00106_A_56370178_56370178</t>
  </si>
  <si>
    <t>18.06.2022 11:09:00</t>
  </si>
  <si>
    <t>18.06.2022 13:21:43</t>
  </si>
  <si>
    <t>TR-144 35-16-L00144_B_65498682_65498682</t>
  </si>
  <si>
    <t>18.06.2022 13:19:58</t>
  </si>
  <si>
    <t>18.06.2022 14:31:24</t>
  </si>
  <si>
    <t>DEMİRTAŞ KÖK 35-30-M00149_ESENTEPE KÖYLER M02_72078600</t>
  </si>
  <si>
    <t>18.06.2022 06:50:45</t>
  </si>
  <si>
    <t>18.06.2022 07:55:01</t>
  </si>
  <si>
    <t>18.06.2022 18:20:29</t>
  </si>
  <si>
    <t>18.06.2022 18:22:40</t>
  </si>
  <si>
    <t>SALİHLİ TM 45-78-A00004_YILMAZ DM-1 M12_2310856</t>
  </si>
  <si>
    <t>18.06.2022 17:56:38</t>
  </si>
  <si>
    <t>18.06.2022 18:39:22</t>
  </si>
  <si>
    <t>SOMA A SANTRALİ İM/DM 45-82-A00001_MADEN L16_2091662</t>
  </si>
  <si>
    <t>18.06.2022 14:16:19</t>
  </si>
  <si>
    <t>18.06.2022 14:50:17</t>
  </si>
  <si>
    <t>TR-83 35-30-L00083_955293087_955293087</t>
  </si>
  <si>
    <t>18.06.2022 09:07:24</t>
  </si>
  <si>
    <t>18.06.2022 10:54:19</t>
  </si>
  <si>
    <t>SART TR-1 KÖK 45-78-M00168_SART TR-2 M03_81491753</t>
  </si>
  <si>
    <t>18.06.2022 17:45:27</t>
  </si>
  <si>
    <t>18.06.2022 19:41:49</t>
  </si>
  <si>
    <t>HACIEMİNLER ÇAVLU TR 45-78-M00226_45-78-M00226_2353211</t>
  </si>
  <si>
    <t>18.06.2022 05:53:07</t>
  </si>
  <si>
    <t>18.06.2022 07:47:47</t>
  </si>
  <si>
    <t>KOZBEYLİ TR-2 35-23-M00071_42094861_56362711_56362711</t>
  </si>
  <si>
    <t>18.06.2022 18:03:41</t>
  </si>
  <si>
    <t>18.06.2022 22:30:56</t>
  </si>
  <si>
    <t>L-238 35-18-L00238_950453187_950453187</t>
  </si>
  <si>
    <t>18.06.2022 14:42:53</t>
  </si>
  <si>
    <t>18.06.2022 17:44:22</t>
  </si>
  <si>
    <t>DM-25/16 45-71-M00392_953242752_953242752</t>
  </si>
  <si>
    <t>18.06.2022 09:58:33</t>
  </si>
  <si>
    <t>18.06.2022 10:35:48</t>
  </si>
  <si>
    <t>TR-1 GÖLCÜKLER 35-22-M00001_955288004_955288004</t>
  </si>
  <si>
    <t>18.06.2022 11:29:30</t>
  </si>
  <si>
    <t>18.06.2022 14:23:19</t>
  </si>
  <si>
    <t>M-1544 35-01-M01544_910700142_910700142</t>
  </si>
  <si>
    <t>18.06.2022 07:03:32</t>
  </si>
  <si>
    <t>18.06.2022 09:05:25</t>
  </si>
  <si>
    <t>18.06.2022 20:11:14</t>
  </si>
  <si>
    <t>18.06.2022 22:39:44</t>
  </si>
  <si>
    <t>18.06.2022 16:25:06</t>
  </si>
  <si>
    <t>18.06.2022 17:10:54</t>
  </si>
  <si>
    <t>18.06.2022 09:22:06</t>
  </si>
  <si>
    <t>18.06.2022 10:20:22</t>
  </si>
  <si>
    <t>YILMAZ İM 45-78-A00003_AHMETLİ DSİ M09_2331191</t>
  </si>
  <si>
    <t>18.06.2022 19:20:59</t>
  </si>
  <si>
    <t>18.06.2022 19:52:34</t>
  </si>
  <si>
    <t>18.06.2022 09:18:29</t>
  </si>
  <si>
    <t>18.06.2022 17:05:28</t>
  </si>
  <si>
    <t>HAMİDİYE TR-1 45-76-M00161__72372269_72372269</t>
  </si>
  <si>
    <t>18.06.2022 15:36:46</t>
  </si>
  <si>
    <t>18.06.2022 17:54:55</t>
  </si>
  <si>
    <t>18.06.2022 20:29:03</t>
  </si>
  <si>
    <t>18.06.2022 21:21:20</t>
  </si>
  <si>
    <t>DM-16/16-A 45-71-M00427_953244734_953244734</t>
  </si>
  <si>
    <t>18.06.2022 13:39:33</t>
  </si>
  <si>
    <t>18.06.2022 14:49:40</t>
  </si>
  <si>
    <t>BOZDAĞ TR-12 35-15-L00299_950406769_950406769</t>
  </si>
  <si>
    <t>18.06.2022 12:01:22</t>
  </si>
  <si>
    <t>18.06.2022 15:46:12</t>
  </si>
  <si>
    <t>ADEM SILAY ÖZEL TR 35-20-L00156Ö_93548567_93548567</t>
  </si>
  <si>
    <t>18.06.2022 11:13:38</t>
  </si>
  <si>
    <t>18.06.2022 12:58:23</t>
  </si>
  <si>
    <t>MUTAFLAR OKUL ÖNÜ TR-1 35-32-L00070_B_56357059_56357059</t>
  </si>
  <si>
    <t>18.06.2022 17:59:57</t>
  </si>
  <si>
    <t>18.06.2022 19:53:17</t>
  </si>
  <si>
    <t>18.06.2022 23:20:39</t>
  </si>
  <si>
    <t>18.06.2022 23:48:59</t>
  </si>
  <si>
    <t>18.06.2022 18:52:33</t>
  </si>
  <si>
    <t>18.06.2022 20:39:59</t>
  </si>
  <si>
    <t>M-487 35-17-M00487_950304548_950304548</t>
  </si>
  <si>
    <t>18.06.2022 12:28:35</t>
  </si>
  <si>
    <t>18.06.2022 13:14:25</t>
  </si>
  <si>
    <t>KARADOĞAN TR-3 35-15-L00391_950402902_950402902</t>
  </si>
  <si>
    <t>18.06.2022 18:04:49</t>
  </si>
  <si>
    <t>18.06.2022 20:59:18</t>
  </si>
  <si>
    <t>KÖPRÜBAŞI TR-3 DAMLAR MAH. 45-86-M00003_TR-31 M02_84596481</t>
  </si>
  <si>
    <t>18.06.2022 20:07:50</t>
  </si>
  <si>
    <t>19.06.2022 00:43:53</t>
  </si>
  <si>
    <t>18.06.2022 07:24:40</t>
  </si>
  <si>
    <t>SELENDİ DM 45-81-M00001_OKLU İSA M15_2079215</t>
  </si>
  <si>
    <t>18.06.2022 16:04:00</t>
  </si>
  <si>
    <t>18.06.2022 16:32:00</t>
  </si>
  <si>
    <t>M-2911 35-01-M02911_910848376_910848376</t>
  </si>
  <si>
    <t>18.06.2022 14:27:40</t>
  </si>
  <si>
    <t>18.06.2022 17:25:21</t>
  </si>
  <si>
    <t>18.06.2022 15:26:07</t>
  </si>
  <si>
    <t>18.06.2022 17:43:50</t>
  </si>
  <si>
    <t>M-271 KARAKAYALAR DM 35-14-M00271_SAZLIGÖL M02_2326227</t>
  </si>
  <si>
    <t>18.06.2022 10:58:25</t>
  </si>
  <si>
    <t>18.06.2022 11:34:12</t>
  </si>
  <si>
    <t>YENİKÖY TR-4 35-15-L00383_B_56357941_56357941</t>
  </si>
  <si>
    <t>18.06.2022 23:09:43</t>
  </si>
  <si>
    <t>19.06.2022 02:32:00</t>
  </si>
  <si>
    <t>K-4024 35-01-K04024_A_56376848_56376848</t>
  </si>
  <si>
    <t>18.06.2022 20:31:00</t>
  </si>
  <si>
    <t>18.06.2022 22:35:12</t>
  </si>
  <si>
    <t>18.06.2022 17:34:36</t>
  </si>
  <si>
    <t>18.06.2022 18:59:36</t>
  </si>
  <si>
    <t>TR-49 35-15-M00049_950364800_950364800</t>
  </si>
  <si>
    <t>18.06.2022 08:43:23</t>
  </si>
  <si>
    <t>18.06.2022 10:11:12</t>
  </si>
  <si>
    <t>M-1008 35-03-M01008_910682518_910682518</t>
  </si>
  <si>
    <t>18.06.2022 12:04:50</t>
  </si>
  <si>
    <t>18.06.2022 14:09:07</t>
  </si>
  <si>
    <t>18.06.2022 04:05:40</t>
  </si>
  <si>
    <t>18.06.2022 04:48:54</t>
  </si>
  <si>
    <t>TR-102 45-78-L00102_49354986_56404052_56404052</t>
  </si>
  <si>
    <t>18.06.2022 18:11:50</t>
  </si>
  <si>
    <t>18.06.2022 20:55:13</t>
  </si>
  <si>
    <t>CEMİL GÜMÜŞ VE ARK. T-SULAMA GRB. 35-13-L00110_A_56364932_56364932</t>
  </si>
  <si>
    <t>18.06.2022 20:49:11</t>
  </si>
  <si>
    <t>18.06.2022 22:22:39</t>
  </si>
  <si>
    <t>KAVAKLIDERE TR-13 45-73-M01030_TR-9 M03_2088257</t>
  </si>
  <si>
    <t>18.06.2022 18:20:22</t>
  </si>
  <si>
    <t>18.06.2022 20:56:50</t>
  </si>
  <si>
    <t>AGROMARİN KÖK 35-26-M00584_BAMBİ MOBİLYA ÖZEL M07_66547673</t>
  </si>
  <si>
    <t>18.06.2022 08:10:05</t>
  </si>
  <si>
    <t>18.06.2022 08:46:25</t>
  </si>
  <si>
    <t>TR-70 KADİR ÇAKIR GRB. 35-15-L00070_A_56369438_56369438</t>
  </si>
  <si>
    <t>18.06.2022 20:27:48</t>
  </si>
  <si>
    <t>19.06.2022 03:56:23</t>
  </si>
  <si>
    <t>TR-40 35-27-M00040_B_56371303_56371303</t>
  </si>
  <si>
    <t>18.06.2022 23:25:52</t>
  </si>
  <si>
    <t>19.06.2022 00:21:21</t>
  </si>
  <si>
    <t>18.06.2022 06:32:43</t>
  </si>
  <si>
    <t>18.06.2022 14:52:10</t>
  </si>
  <si>
    <t>TR-16 45-77-L00016_TR-17 L03_2316705</t>
  </si>
  <si>
    <t>18.06.2022 13:17:49</t>
  </si>
  <si>
    <t>18.06.2022 14:23:08</t>
  </si>
  <si>
    <t>18.06.2022 23:47:14</t>
  </si>
  <si>
    <t>19.06.2022 01:59:54</t>
  </si>
  <si>
    <t>YAĞMURLU TARIMSAL SULAMA TR-1 45-76-L00156_45-76-L00156_2347428</t>
  </si>
  <si>
    <t>18.06.2022 21:28:49</t>
  </si>
  <si>
    <t>18.06.2022 23:02:30</t>
  </si>
  <si>
    <t>18.06.2022 18:12:33</t>
  </si>
  <si>
    <t>18.06.2022 19:40:52</t>
  </si>
  <si>
    <t>KIRMAHALLE  TR-12 35-28-M00271_953394723_953394723</t>
  </si>
  <si>
    <t>18.06.2022 07:33:21</t>
  </si>
  <si>
    <t>18.06.2022 11:46:04</t>
  </si>
  <si>
    <t>L-274 35-18-L00274_8117617_56372959_56372959</t>
  </si>
  <si>
    <t>18.06.2022 13:05:29</t>
  </si>
  <si>
    <t>18.06.2022 13:44:19</t>
  </si>
  <si>
    <t>K-777 35-02-K00777_35-02-K00777_2363607</t>
  </si>
  <si>
    <t>18.06.2022 09:34:53</t>
  </si>
  <si>
    <t>18.06.2022 11:51:16</t>
  </si>
  <si>
    <t>SARIDERE TR-2 45-72-M00573_ H_61404706</t>
  </si>
  <si>
    <t>18.06.2022 21:31:42</t>
  </si>
  <si>
    <t>18.06.2022 22:08:33</t>
  </si>
  <si>
    <t>18.06.2022 17:50:46</t>
  </si>
  <si>
    <t>18.06.2022 19:22:23</t>
  </si>
  <si>
    <t>DİNDARLI TR-2 YEŞİLOVA 45-79-M00427_C_56401210_56401210</t>
  </si>
  <si>
    <t>18.06.2022 20:33:37</t>
  </si>
  <si>
    <t>18.06.2022 22:28:51</t>
  </si>
  <si>
    <t>18.06.2022 09:50:42</t>
  </si>
  <si>
    <t>18.06.2022 11:19:08</t>
  </si>
  <si>
    <t>ASARLIK TR-14 KÖK 35-28-M00168_953376521_953376521</t>
  </si>
  <si>
    <t>18.06.2022 11:34:13</t>
  </si>
  <si>
    <t>18.06.2022 17:05:01</t>
  </si>
  <si>
    <t>BALABANLI TR-1 35-15-L00965_35-15-L00965_2362562</t>
  </si>
  <si>
    <t>18.06.2022 10:41:52</t>
  </si>
  <si>
    <t>18.06.2022 14:35:16</t>
  </si>
  <si>
    <t>M-972 35-03-M00972_912710375_912710375</t>
  </si>
  <si>
    <t>18.06.2022 08:56:52</t>
  </si>
  <si>
    <t>18.06.2022 11:43:15</t>
  </si>
  <si>
    <t>K-777 35-02-K00777_99696151_99696151</t>
  </si>
  <si>
    <t>18.06.2022 15:52:45</t>
  </si>
  <si>
    <t>18.06.2022 19:58:38</t>
  </si>
  <si>
    <t>GERMİYAN İM 35-18-A00004_ILDIR-1 L02_2064606</t>
  </si>
  <si>
    <t>18.06.2022 10:37:52</t>
  </si>
  <si>
    <t>18.06.2022 11:14:46</t>
  </si>
  <si>
    <t>18.06.2022 09:07:04</t>
  </si>
  <si>
    <t>18.06.2022 11:33:42</t>
  </si>
  <si>
    <t>18.06.2022 06:07:15</t>
  </si>
  <si>
    <t>18.06.2022 07:11:51</t>
  </si>
  <si>
    <t>HALIKÖY OVACIK MAH. TR-3 35-32-L00124_B_56368042_56368042</t>
  </si>
  <si>
    <t>18.06.2022 18:16:37</t>
  </si>
  <si>
    <t>18.06.2022 22:11:21</t>
  </si>
  <si>
    <t>18.06.2022 07:41:44</t>
  </si>
  <si>
    <t>18.06.2022 09:12:08</t>
  </si>
  <si>
    <t>SALUR KÖK 45-75-M00062_HatBaşıAyırıcı_53135513 M03_53135513</t>
  </si>
  <si>
    <t>18.06.2022 18:49:41</t>
  </si>
  <si>
    <t>18.06.2022 19:55:54</t>
  </si>
  <si>
    <t>KOZAKLI HACI MUSALI 45-86-M00095_915803067_915803067</t>
  </si>
  <si>
    <t>18.06.2022 11:33:31</t>
  </si>
  <si>
    <t>18.06.2022 13:20:58</t>
  </si>
  <si>
    <t>KINIK ORGANİZE DM 35-24-M00208_KOCAÖMERLİ KÖYLER M13_83158580</t>
  </si>
  <si>
    <t>18.06.2022 16:47:29</t>
  </si>
  <si>
    <t>18.06.2022 17:21:42</t>
  </si>
  <si>
    <t>L-426 ESKİ GARAJ 35-18-L00426_G g4_5776217</t>
  </si>
  <si>
    <t>18.06.2022 20:18:36</t>
  </si>
  <si>
    <t>18.06.2022 23:45:21</t>
  </si>
  <si>
    <t>SEKİ KÖYÜ KÜSKÜT TR-5 35-15-L00139_A_56398760_56398760</t>
  </si>
  <si>
    <t>18.06.2022 18:09:20</t>
  </si>
  <si>
    <t>18.06.2022 21:53:08</t>
  </si>
  <si>
    <t>TR-59 35-16-L00059_A_56398461_56398461</t>
  </si>
  <si>
    <t>18.06.2022 20:18:41</t>
  </si>
  <si>
    <t>18.06.2022 21:35:52</t>
  </si>
  <si>
    <t>AĞAÇ İŞLERİ TR-11 35-22-M00111_955270054_955270054</t>
  </si>
  <si>
    <t>18.06.2022 15:45:02</t>
  </si>
  <si>
    <t>18.06.2022 18:50:44</t>
  </si>
  <si>
    <t>EMİRALEM TR-18 KÖK 35-28-M00239_EMİRALEM TR-7/EMİRALEM TR-13 M03_66567535</t>
  </si>
  <si>
    <t>18.06.2022 08:54:12</t>
  </si>
  <si>
    <t>18.06.2022 10:15:57</t>
  </si>
  <si>
    <t>19.06.2022 00:11:01</t>
  </si>
  <si>
    <t>19.06.2022 08:31:00</t>
  </si>
  <si>
    <t>KIRKAĞAÇ TR-26 45-76-M00026_955244404_955244404</t>
  </si>
  <si>
    <t>19.06.2022 00:24:16</t>
  </si>
  <si>
    <t>19.06.2022 01:53:26</t>
  </si>
  <si>
    <t>19.06.2022 00:34:54</t>
  </si>
  <si>
    <t>19.06.2022 01:12:25</t>
  </si>
  <si>
    <t>19.06.2022 00:58:34</t>
  </si>
  <si>
    <t>19.06.2022 03:36:01</t>
  </si>
  <si>
    <t>DEMİRCİLİ TALAŞMAN TR-3 35-15-L01025_D_82289833_82289833</t>
  </si>
  <si>
    <t>19.06.2022 00:53:35</t>
  </si>
  <si>
    <t>19.06.2022 06:42:10</t>
  </si>
  <si>
    <t>19.06.2022 01:15:29</t>
  </si>
  <si>
    <t>19.06.2022 02:07:39</t>
  </si>
  <si>
    <t>HİSARLIK TR-4 35-29-L00803_ H_82450985</t>
  </si>
  <si>
    <t>19.06.2022 01:34:35</t>
  </si>
  <si>
    <t>19.06.2022 03:48:31</t>
  </si>
  <si>
    <t>SALİHLİ İM 45-78-A00001_SALİHLİ-2 M23_48929125</t>
  </si>
  <si>
    <t>19.06.2022 01:59:50</t>
  </si>
  <si>
    <t>19.06.2022 02:14:35</t>
  </si>
  <si>
    <t>DEREKÖY TR-46 35-22-M00652_ H_81564634</t>
  </si>
  <si>
    <t>19.06.2022 01:33:39</t>
  </si>
  <si>
    <t>19.06.2022 02:50:48</t>
  </si>
  <si>
    <t>M-516 METAŞ KÖK 35-02-M00516_M-1151 M04_72046096</t>
  </si>
  <si>
    <t>19.06.2022 02:24:37</t>
  </si>
  <si>
    <t>19.06.2022 02:33:07</t>
  </si>
  <si>
    <t>M-1139 35-02-M01139_M-1137 M01_2105928</t>
  </si>
  <si>
    <t>19.06.2022 02:40:40</t>
  </si>
  <si>
    <t>19.06.2022 02:45:21</t>
  </si>
  <si>
    <t>K-290 35-01-K00290_A_60984145_60984145</t>
  </si>
  <si>
    <t>19.06.2022 03:21:29</t>
  </si>
  <si>
    <t>19.06.2022 05:28:30</t>
  </si>
  <si>
    <t>ALAŞEHİR TR-79 45-73-M00079_DIREK TIPI TRAFO HUCRESI H01_2084099</t>
  </si>
  <si>
    <t>19.06.2022 04:13:09</t>
  </si>
  <si>
    <t>19.06.2022 08:27:03</t>
  </si>
  <si>
    <t>TAHİR UNCU SULAMA GRUBU 35-29-M00395_35-29-M00395_2363105</t>
  </si>
  <si>
    <t>19.06.2022 04:25:53</t>
  </si>
  <si>
    <t>19.06.2022 09:40:31</t>
  </si>
  <si>
    <t>DAĞKIZILCA-4 35-26-M00519_35-26-M00519_2350177</t>
  </si>
  <si>
    <t>19.06.2022 05:30:08</t>
  </si>
  <si>
    <t>19.06.2022 15:20:31</t>
  </si>
  <si>
    <t>19.06.2022 05:46:23</t>
  </si>
  <si>
    <t>19.06.2022 06:07:45</t>
  </si>
  <si>
    <t>CABBAR DM 45-73-M00100_KÖYLER ÇIKIŞI M04_2307307</t>
  </si>
  <si>
    <t>19.06.2022 06:14:50</t>
  </si>
  <si>
    <t>19.06.2022 08:03:09</t>
  </si>
  <si>
    <t>19.06.2022 05:55:15</t>
  </si>
  <si>
    <t>19.06.2022 08:40:51</t>
  </si>
  <si>
    <t>SELİMŞAHLAR TR-2 45-71-M00137_HatBaşıAyırıcı_53135159 M03_53135159</t>
  </si>
  <si>
    <t>19.06.2022 06:18:28</t>
  </si>
  <si>
    <t>19.06.2022 07:43:49</t>
  </si>
  <si>
    <t>ÇUKURALTI M-13 ÇAMLIK KÖK 35-25-M00059_ÇUKURALTI M-14 M03_72121117</t>
  </si>
  <si>
    <t>19.06.2022 06:04:32</t>
  </si>
  <si>
    <t>19.06.2022 06:55:57</t>
  </si>
  <si>
    <t>SARIGÖL TR-15 KÖK 45-79-M00015_TR-22 M014_61362250</t>
  </si>
  <si>
    <t>19.06.2022 06:35:44</t>
  </si>
  <si>
    <t>19.06.2022 07:25:25</t>
  </si>
  <si>
    <t>PAZARKÖY KÖK 45-78-L00700_HatBaşıAyırıcı_53139923 L05_53139923</t>
  </si>
  <si>
    <t>19.06.2022 06:29:58</t>
  </si>
  <si>
    <t>19.06.2022 07:50:25</t>
  </si>
  <si>
    <t>EROĞLU TR-2 45-72-L00370_C_56393073_56393073</t>
  </si>
  <si>
    <t>19.06.2022 06:54:44</t>
  </si>
  <si>
    <t>19.06.2022 09:10:32</t>
  </si>
  <si>
    <t>19.06.2022 07:03:15</t>
  </si>
  <si>
    <t>19.06.2022 07:54:56</t>
  </si>
  <si>
    <t>TR-35 35-27-M00035_97558584_97558584</t>
  </si>
  <si>
    <t>19.06.2022 07:06:26</t>
  </si>
  <si>
    <t>19.06.2022 07:43:11</t>
  </si>
  <si>
    <t>AYRANCILAR DM-3 35-26-M00795_DM-3/22 M11_2335348</t>
  </si>
  <si>
    <t>19.06.2022 07:06:41</t>
  </si>
  <si>
    <t>19.06.2022 07:40:26</t>
  </si>
  <si>
    <t>19.06.2022 07:08:52</t>
  </si>
  <si>
    <t>19.06.2022 09:39:20</t>
  </si>
  <si>
    <t>AŞÇI DM 35-13-M00049_TR-24 M05_83267598</t>
  </si>
  <si>
    <t>19.06.2022 07:15:44</t>
  </si>
  <si>
    <t>19.06.2022 07:51:21</t>
  </si>
  <si>
    <t>19.06.2022 07:44:14</t>
  </si>
  <si>
    <t>19.06.2022 08:50:15</t>
  </si>
  <si>
    <t>DEMİRCİLİ İSMAİL YER GRUBU TR-4 35-15-L00153_B_56361160_56361160</t>
  </si>
  <si>
    <t>19.06.2022 07:47:40</t>
  </si>
  <si>
    <t>19.06.2022 09:08:53</t>
  </si>
  <si>
    <t>M-2204 DOĞANCILAR TR-5 35-03-M02204_DIREK TIPI TRAFO HUCRESI H01_2107616</t>
  </si>
  <si>
    <t>19.06.2022 08:01:10</t>
  </si>
  <si>
    <t>19.06.2022 12:40:56</t>
  </si>
  <si>
    <t>19.06.2022 08:06:25</t>
  </si>
  <si>
    <t>19.06.2022 09:56:54</t>
  </si>
  <si>
    <t>19.06.2022 08:13:52</t>
  </si>
  <si>
    <t>19.06.2022 08:28:59</t>
  </si>
  <si>
    <t>SULTAN DM 35-25-M00121_MOBİL-ZİNDANCIK M05_72117321</t>
  </si>
  <si>
    <t>19.06.2022 08:13:34</t>
  </si>
  <si>
    <t>19.06.2022 08:21:42</t>
  </si>
  <si>
    <t>19.06.2022 08:13:32</t>
  </si>
  <si>
    <t>19.06.2022 10:16:47</t>
  </si>
  <si>
    <t>BAĞARASI TR-5 35-23-M00174_DIREK TIPI TRAFO HUCRESI H01_2056225</t>
  </si>
  <si>
    <t>19.06.2022 08:14:03</t>
  </si>
  <si>
    <t>19.06.2022 10:15:54</t>
  </si>
  <si>
    <t>M-1288 35-02-M01288_910095391_910095391</t>
  </si>
  <si>
    <t>19.06.2022 08:35:36</t>
  </si>
  <si>
    <t>19.06.2022 10:18:09</t>
  </si>
  <si>
    <t>ÇAMBEL KÖYÜ İÇME SUYU 2 TR 35-27-M00466_DIREK TIPI TRAFO HUCRESI H01_2051800</t>
  </si>
  <si>
    <t>19.06.2022 08:31:47</t>
  </si>
  <si>
    <t>19.06.2022 11:39:27</t>
  </si>
  <si>
    <t>19.06.2022 08:27:07</t>
  </si>
  <si>
    <t>19.06.2022 09:51:41</t>
  </si>
  <si>
    <t>BAĞLICA KÖK 45-79-M00248_HatBaşıAyırıcı_53134331 M04_53134331</t>
  </si>
  <si>
    <t>19.06.2022 08:45:41</t>
  </si>
  <si>
    <t>19.06.2022 10:17:10</t>
  </si>
  <si>
    <t>DM-12/03 (KIZ YURDU YANI) 45-71-M00317_DM-12/01-A MİGROS ÖZEL M05_72099114</t>
  </si>
  <si>
    <t>19.06.2022 09:00:34</t>
  </si>
  <si>
    <t>19.06.2022 14:36:14</t>
  </si>
  <si>
    <t>K-1820 35-01-K01820_D_56369037_56369037</t>
  </si>
  <si>
    <t>19.06.2022 08:52:04</t>
  </si>
  <si>
    <t>19.06.2022 09:54:16</t>
  </si>
  <si>
    <t>MAVİDERE TR-1 35-31-L00209_956577290_956577290</t>
  </si>
  <si>
    <t>19.06.2022 09:00:37</t>
  </si>
  <si>
    <t>19.06.2022 10:57:07</t>
  </si>
  <si>
    <t>HACI ABDİ YOLAYRIMI TR 35-20-L00050_YANIKKAVAK FİDERİ L01_66525668</t>
  </si>
  <si>
    <t>19.06.2022 09:02:38</t>
  </si>
  <si>
    <t>19.06.2022 17:20:12</t>
  </si>
  <si>
    <t>ULUCAK TM 35-28-A00002_HatBaşıAyırıcı_53133662 M13_53133662</t>
  </si>
  <si>
    <t>19.06.2022 08:58:50</t>
  </si>
  <si>
    <t>19.06.2022 10:59:55</t>
  </si>
  <si>
    <t>19.06.2022 09:08:23</t>
  </si>
  <si>
    <t>19.06.2022 09:18:09</t>
  </si>
  <si>
    <t>OLGUNLAR CERİTLER MAH. TR-1 35-31-L00219_950191002_950191002</t>
  </si>
  <si>
    <t>19.06.2022 09:08:41</t>
  </si>
  <si>
    <t>19.06.2022 12:05:54</t>
  </si>
  <si>
    <t>M-516 METAŞ KÖK 35-02-M00516_M-515 M01_72046135</t>
  </si>
  <si>
    <t>19.06.2022 09:12:14</t>
  </si>
  <si>
    <t>19.06.2022 15:16:59</t>
  </si>
  <si>
    <t>BALABANLI ÜNER DEVECİ SULAMA GRB TR-7 35-15-M00339_A_56367707_56367707</t>
  </si>
  <si>
    <t>19.06.2022 09:06:03</t>
  </si>
  <si>
    <t>19.06.2022 11:28:51</t>
  </si>
  <si>
    <t>YENİKÖY TOPRAK SU TR-12 35-15-L00380_D_56397726_56397726</t>
  </si>
  <si>
    <t>19.06.2022 09:00:05</t>
  </si>
  <si>
    <t>19.06.2022 11:41:05</t>
  </si>
  <si>
    <t>19.06.2022 09:14:47</t>
  </si>
  <si>
    <t>19.06.2022 10:24:23</t>
  </si>
  <si>
    <t>GÜLBAHÇE TR-3 45-71-M01601_45-71-M01601_2368953</t>
  </si>
  <si>
    <t>19.06.2022 09:14:59</t>
  </si>
  <si>
    <t>19.06.2022 18:08:14</t>
  </si>
  <si>
    <t>KAZANLI TR-3 35-15-L00977_B_56369638_56369638</t>
  </si>
  <si>
    <t>19.06.2022 08:56:48</t>
  </si>
  <si>
    <t>19.06.2022 13:05:47</t>
  </si>
  <si>
    <t>19.06.2022 09:19:30</t>
  </si>
  <si>
    <t>19.06.2022 14:36:57</t>
  </si>
  <si>
    <t>19.06.2022 09:10:56</t>
  </si>
  <si>
    <t>19.06.2022 14:50:18</t>
  </si>
  <si>
    <t>DM-12 45-71-M00305_PRİME ÖZEL DM M04_2079873</t>
  </si>
  <si>
    <t>19.06.2022 09:22:33</t>
  </si>
  <si>
    <t>19.06.2022 14:35:19</t>
  </si>
  <si>
    <t>KARAKUYU KÖK 35-22-M00091_PANCAR M06_72111621</t>
  </si>
  <si>
    <t>19.06.2022 09:27:18</t>
  </si>
  <si>
    <t>19.06.2022 12:42:11</t>
  </si>
  <si>
    <t>TR-62 MUSTAFA BOZKURT GRB 35-15-M00062_48857544_56371412_56371412</t>
  </si>
  <si>
    <t>19.06.2022 09:36:35</t>
  </si>
  <si>
    <t>19.06.2022 12:49:09</t>
  </si>
  <si>
    <t>K-2805 35-03-K02805_A_56366643_56366643</t>
  </si>
  <si>
    <t>19.06.2022 09:39:19</t>
  </si>
  <si>
    <t>19.06.2022 14:45:34</t>
  </si>
  <si>
    <t>19.06.2022 10:12:00</t>
  </si>
  <si>
    <t>19.06.2022 10:28:00</t>
  </si>
  <si>
    <t>19.06.2022 09:41:29</t>
  </si>
  <si>
    <t>19.06.2022 10:34:05</t>
  </si>
  <si>
    <t>PANAZTEPE DM 35-28-M00732_MALTEPE M03_2055980</t>
  </si>
  <si>
    <t>19.06.2022 09:45:56</t>
  </si>
  <si>
    <t>19.06.2022 09:54:55</t>
  </si>
  <si>
    <t>ÖMER KIRANTA GRUBU 35-30-M00081_A_56367483_56367483</t>
  </si>
  <si>
    <t>19.06.2022 09:44:26</t>
  </si>
  <si>
    <t>19.06.2022 11:02:05</t>
  </si>
  <si>
    <t>HAMİDİYE TR-1 45-76-M00161__72372270_72372270</t>
  </si>
  <si>
    <t>19.06.2022 09:53:18</t>
  </si>
  <si>
    <t>19.06.2022 19:42:40</t>
  </si>
  <si>
    <t>K-1067 35-04-K01067_912516842_912516842</t>
  </si>
  <si>
    <t>19.06.2022 09:51:44</t>
  </si>
  <si>
    <t>19.06.2022 11:00:03</t>
  </si>
  <si>
    <t>K-3109 35-04-K03109_99002325_99002325</t>
  </si>
  <si>
    <t>19.06.2022 09:52:32</t>
  </si>
  <si>
    <t>19.06.2022 11:26:38</t>
  </si>
  <si>
    <t>M-2241 BELENBAŞI TR-1 35-03-M02241_95000067881_95000067881</t>
  </si>
  <si>
    <t>19.06.2022 09:53:19</t>
  </si>
  <si>
    <t>19.06.2022 13:25:56</t>
  </si>
  <si>
    <t>19.06.2022 09:56:29</t>
  </si>
  <si>
    <t>19.06.2022 12:35:21</t>
  </si>
  <si>
    <t>M-1137 35-02-M01137_M-1137 DİREK(KEMALPAŞA-2) M04_2092398</t>
  </si>
  <si>
    <t>19.06.2022 09:29:34</t>
  </si>
  <si>
    <t>19.06.2022 16:46:58</t>
  </si>
  <si>
    <t>K-278 35-01-K00278_910682980_910682980</t>
  </si>
  <si>
    <t>19.06.2022 10:04:38</t>
  </si>
  <si>
    <t>19.06.2022 11:10:03</t>
  </si>
  <si>
    <t>DM-1/62 45-71-M00064_DAĞITIM TRAFOSU M01_72069836</t>
  </si>
  <si>
    <t>19.06.2022 10:06:44</t>
  </si>
  <si>
    <t>19.06.2022 14:48:03</t>
  </si>
  <si>
    <t>TR-9 KİRAZ MERKEZ EMNİYET KARŞISI 35-31-L00009_956592037_956592037</t>
  </si>
  <si>
    <t>19.06.2022 10:07:30</t>
  </si>
  <si>
    <t>19.06.2022 10:57:06</t>
  </si>
  <si>
    <t>DEMİRCİLİ TR-1 35-15-L00390_950351962_950351962</t>
  </si>
  <si>
    <t>19.06.2022 10:11:35</t>
  </si>
  <si>
    <t>19.06.2022 10:41:02</t>
  </si>
  <si>
    <t>ULUCAK DM-2/14 35-27-M00332_C_56356847_56356847</t>
  </si>
  <si>
    <t>19.06.2022 10:13:53</t>
  </si>
  <si>
    <t>19.06.2022 12:11:51</t>
  </si>
  <si>
    <t>PAZARKÖY KÖK 45-78-L00700_HatBaşıAyırıcı_53139241 L01_53139241</t>
  </si>
  <si>
    <t>19.06.2022 10:17:40</t>
  </si>
  <si>
    <t>19.06.2022 11:29:17</t>
  </si>
  <si>
    <t>19.06.2022 10:20:33</t>
  </si>
  <si>
    <t>19.06.2022 12:51:42</t>
  </si>
  <si>
    <t>K-278 35-01-K00278_910806831_910806831</t>
  </si>
  <si>
    <t>19.06.2022 10:20:07</t>
  </si>
  <si>
    <t>19.06.2022 12:26:56</t>
  </si>
  <si>
    <t>19.06.2022 10:26:00</t>
  </si>
  <si>
    <t>19.06.2022 17:57:56</t>
  </si>
  <si>
    <t>TR-23 35-31-L00023_B_56399097_56399097</t>
  </si>
  <si>
    <t>19.06.2022 10:27:23</t>
  </si>
  <si>
    <t>19.06.2022 11:36:53</t>
  </si>
  <si>
    <t>KÜNER TR-15 35-22-M00281_950105789_950105789</t>
  </si>
  <si>
    <t>19.06.2022 10:31:12</t>
  </si>
  <si>
    <t>19.06.2022 14:09:02</t>
  </si>
  <si>
    <t>DM-2/9 SEPETÇİK 35-18-L00589_950453747_950453747</t>
  </si>
  <si>
    <t>19.06.2022 10:34:11</t>
  </si>
  <si>
    <t>19.06.2022 16:55:08</t>
  </si>
  <si>
    <t>TR-35 35-27-M00035_A A1B_5832052</t>
  </si>
  <si>
    <t>19.06.2022 10:30:14</t>
  </si>
  <si>
    <t>19.06.2022 13:54:15</t>
  </si>
  <si>
    <t>MAVİ KÖY SİTESİ M-352 35-30-M00352_955328088_955328088</t>
  </si>
  <si>
    <t>19.06.2022 10:38:40</t>
  </si>
  <si>
    <t>19.06.2022 11:45:06</t>
  </si>
  <si>
    <t>YENİFOÇA TR-52 35-23-M00052_42097344_56377206_56377206</t>
  </si>
  <si>
    <t>19.06.2022 10:30:23</t>
  </si>
  <si>
    <t>19.06.2022 16:54:22</t>
  </si>
  <si>
    <t>TR-9 KİRAZ MERKEZ EMNİYET KARŞISI 35-31-L00009_35-31-L00009_2350516</t>
  </si>
  <si>
    <t>19.06.2022 10:47:03</t>
  </si>
  <si>
    <t>19.06.2022 11:02:41</t>
  </si>
  <si>
    <t>M-1600 35-08-M01600_C C1b_61466271</t>
  </si>
  <si>
    <t>19.06.2022 10:45:13</t>
  </si>
  <si>
    <t>19.06.2022 14:07:11</t>
  </si>
  <si>
    <t>SUNULLAH BOYACIOĞLU SULAMA GRUBU 35-29-M00390_A_56398376_56398376</t>
  </si>
  <si>
    <t>19.06.2022 10:47:23</t>
  </si>
  <si>
    <t>19.06.2022 15:32:07</t>
  </si>
  <si>
    <t>ARMUTLU TR-17 35-27-M00575_A_56370260_56370260</t>
  </si>
  <si>
    <t>19.06.2022 10:46:43</t>
  </si>
  <si>
    <t>19.06.2022 12:30:26</t>
  </si>
  <si>
    <t>TARIMSAL SULAMA TR-35 45-85-L00134_45-85-L00134_2375892</t>
  </si>
  <si>
    <t>19.06.2022 10:51:31</t>
  </si>
  <si>
    <t>19.06.2022 11:36:41</t>
  </si>
  <si>
    <t>19.06.2022 10:53:11</t>
  </si>
  <si>
    <t>19.06.2022 11:27:05</t>
  </si>
  <si>
    <t>SOMA B SANTRALİ TM 45-82-A00004_SOMA KÖYLER DM-2 FİDER-2 (2H08) M019_66326717</t>
  </si>
  <si>
    <t>19.06.2022 10:32:44</t>
  </si>
  <si>
    <t>19.06.2022 11:27:29</t>
  </si>
  <si>
    <t>YEŞİLYAYLA TR-6 ÇAVDARLAR 45-77-M00136_945514441_945514441</t>
  </si>
  <si>
    <t>19.06.2022 10:36:22</t>
  </si>
  <si>
    <t>19.06.2022 12:25:34</t>
  </si>
  <si>
    <t>K-278 35-01-K00278_910971480_910971480</t>
  </si>
  <si>
    <t>19.06.2022 10:52:44</t>
  </si>
  <si>
    <t>19.06.2022 12:50:58</t>
  </si>
  <si>
    <t>K-3193 35-03-K03193_E K3193-E2b_5811958</t>
  </si>
  <si>
    <t>19.06.2022 10:56:57</t>
  </si>
  <si>
    <t>19.06.2022 16:43:41</t>
  </si>
  <si>
    <t>SAİP TR-2 35-21-L00103_953358146_953358146</t>
  </si>
  <si>
    <t>19.06.2022 10:55:32</t>
  </si>
  <si>
    <t>19.06.2022 18:27:00</t>
  </si>
  <si>
    <t>ÇAMBEL KÖK 35-27-M00619_IRMAK OTO DM M02_72166018</t>
  </si>
  <si>
    <t>19.06.2022 11:16:32</t>
  </si>
  <si>
    <t>19.06.2022 11:44:52</t>
  </si>
  <si>
    <t>SOMA TR-20 45-82-M00020_945524655_945524655</t>
  </si>
  <si>
    <t>19.06.2022 11:19:36</t>
  </si>
  <si>
    <t>19.06.2022 12:39:33</t>
  </si>
  <si>
    <t>KOYUNDERE TR-12 35-28-M00161_953372497_953372497</t>
  </si>
  <si>
    <t>19.06.2022 11:31:54</t>
  </si>
  <si>
    <t>19.06.2022 16:55:50</t>
  </si>
  <si>
    <t>KAVAKALAN TR-1 45-72-L00737_A_56406218_56406218</t>
  </si>
  <si>
    <t>19.06.2022 11:32:03</t>
  </si>
  <si>
    <t>19.06.2022 12:49:31</t>
  </si>
  <si>
    <t>19.06.2022 11:25:59</t>
  </si>
  <si>
    <t>19.06.2022 11:57:09</t>
  </si>
  <si>
    <t>KİLLİK TR-10 45-73-M00850_A_56400943_56400943</t>
  </si>
  <si>
    <t>19.06.2022 11:34:25</t>
  </si>
  <si>
    <t>19.06.2022 13:27:27</t>
  </si>
  <si>
    <t>SELENDİ TR-19 45-81-M00019_945633586_945633586</t>
  </si>
  <si>
    <t>19.06.2022 11:41:43</t>
  </si>
  <si>
    <t>19.06.2022 13:53:39</t>
  </si>
  <si>
    <t>19.06.2022 12:03:11</t>
  </si>
  <si>
    <t>19.06.2022 13:05:09</t>
  </si>
  <si>
    <t>KARADOĞAN DİKİLİ TAŞ TR-5 35-15-L00387_C_56368595_56368595</t>
  </si>
  <si>
    <t>19.06.2022 12:19:31</t>
  </si>
  <si>
    <t>19.06.2022 15:53:25</t>
  </si>
  <si>
    <t>L-113 OVACIK 35-18-L00113_12258444_56354381_56354381</t>
  </si>
  <si>
    <t>19.06.2022 12:25:47</t>
  </si>
  <si>
    <t>19.06.2022 15:40:57</t>
  </si>
  <si>
    <t>AYRANCILAR LİSESİ TR 35-26-M00852_95001239342_95001239342</t>
  </si>
  <si>
    <t>19.06.2022 12:30:01</t>
  </si>
  <si>
    <t>19.06.2022 15:50:54</t>
  </si>
  <si>
    <t>FOÇAKÖY TR-1 35-23-M00222_915149698_915149698</t>
  </si>
  <si>
    <t>19.06.2022 12:33:58</t>
  </si>
  <si>
    <t>19.06.2022 19:44:02</t>
  </si>
  <si>
    <t>KINIK TR-24 35-24-M00024_955232332_955232332</t>
  </si>
  <si>
    <t>19.06.2022 12:52:41</t>
  </si>
  <si>
    <t>19.06.2022 17:35:40</t>
  </si>
  <si>
    <t>KOVA ARASI BELEDİYE TR 35-24-M00059_DIREK TIPI TRAFO HUCRESI H01_2039558</t>
  </si>
  <si>
    <t>19.06.2022 13:07:01</t>
  </si>
  <si>
    <t>19.06.2022 15:47:53</t>
  </si>
  <si>
    <t>19.06.2022 13:16:32</t>
  </si>
  <si>
    <t>19.06.2022 13:20:51</t>
  </si>
  <si>
    <t>ÖMER ÖZGÜR SULAMA GRUBU 35-29-M00365_48298404_56378815_56378815</t>
  </si>
  <si>
    <t>19.06.2022 13:30:30</t>
  </si>
  <si>
    <t>19.06.2022 15:29:36</t>
  </si>
  <si>
    <t>KARABURUN TR-1/15 35-21-L00019_95001243396_95001243396</t>
  </si>
  <si>
    <t>19.06.2022 13:49:19</t>
  </si>
  <si>
    <t>19.06.2022 14:45:12</t>
  </si>
  <si>
    <t>M-865 ÇAMİÇİ KÖYÜ 35-02-M00865_35-02-M00865_2361733</t>
  </si>
  <si>
    <t>19.06.2022 13:52:54</t>
  </si>
  <si>
    <t>19.06.2022 14:44:15</t>
  </si>
  <si>
    <t>19.06.2022 13:58:31</t>
  </si>
  <si>
    <t>19.06.2022 14:45:49</t>
  </si>
  <si>
    <t>19.06.2022 13:54:49</t>
  </si>
  <si>
    <t>19.06.2022 14:25:36</t>
  </si>
  <si>
    <t>DEMİRCİ KÖK 35-26-M00779_HatBaşıAyırıcı_53132623 M01_53132623</t>
  </si>
  <si>
    <t>19.06.2022 13:51:05</t>
  </si>
  <si>
    <t>19.06.2022 15:37:10</t>
  </si>
  <si>
    <t>PANCAR OSB DM-1 35-26-M00869_YAZIBAŞI-3 ÇETMEN M22_2303678</t>
  </si>
  <si>
    <t>19.06.2022 14:04:58</t>
  </si>
  <si>
    <t>19.06.2022 14:27:31</t>
  </si>
  <si>
    <t>PANCAR TM 35-26-A00003_PANCAR-5 M09_2322981</t>
  </si>
  <si>
    <t>19.06.2022 14:04:55</t>
  </si>
  <si>
    <t>19.06.2022 14:23:06</t>
  </si>
  <si>
    <t>BÖLCEK MEZARLIK-1 TR 35-16-M00263_47439528_56399710_56399710</t>
  </si>
  <si>
    <t>19.06.2022 14:02:40</t>
  </si>
  <si>
    <t>19.06.2022 15:09:33</t>
  </si>
  <si>
    <t>DEREKÖY KÖK 45-72-L00458_HatBaşıAyırıcı_53140158 L01_53140158</t>
  </si>
  <si>
    <t>19.06.2022 14:17:58</t>
  </si>
  <si>
    <t>19.06.2022 19:15:04</t>
  </si>
  <si>
    <t>M-1600 35-08-M01600_913651590_913651590</t>
  </si>
  <si>
    <t>19.06.2022 14:20:14</t>
  </si>
  <si>
    <t>19.06.2022 20:10:18</t>
  </si>
  <si>
    <t>19.06.2022 14:29:55</t>
  </si>
  <si>
    <t>19.06.2022 15:28:49</t>
  </si>
  <si>
    <t>19.06.2022 14:39:11</t>
  </si>
  <si>
    <t>19.06.2022 14:47:47</t>
  </si>
  <si>
    <t>KAYAPINAR TR-1 45-71-M00963_953211697_953211697</t>
  </si>
  <si>
    <t>19.06.2022 14:44:21</t>
  </si>
  <si>
    <t>19.06.2022 15:29:57</t>
  </si>
  <si>
    <t>19.06.2022 14:47:16</t>
  </si>
  <si>
    <t>19.06.2022 15:26:20</t>
  </si>
  <si>
    <t>L-310 35-18-L00310_950467666_950467666</t>
  </si>
  <si>
    <t>19.06.2022 14:47:38</t>
  </si>
  <si>
    <t>19.06.2022 15:38:40</t>
  </si>
  <si>
    <t>VELİLER DM 35-15-L00840_SEKİKÖY-ŞİRİNKÖY L02_66945986</t>
  </si>
  <si>
    <t>19.06.2022 14:45:04</t>
  </si>
  <si>
    <t>19.06.2022 17:34:13</t>
  </si>
  <si>
    <t>TİRE İM-DM-1 35-29-A00001_DM-2 M06_2059510</t>
  </si>
  <si>
    <t>19.06.2022 14:55:48</t>
  </si>
  <si>
    <t>19.06.2022 15:07:21</t>
  </si>
  <si>
    <t>19.06.2022 14:58:08</t>
  </si>
  <si>
    <t>19.06.2022 15:00:39</t>
  </si>
  <si>
    <t>TOYGAR TR-2 45-73-M00237_A_56401586_56401586</t>
  </si>
  <si>
    <t>19.06.2022 15:08:47</t>
  </si>
  <si>
    <t>19.06.2022 17:47:31</t>
  </si>
  <si>
    <t>ULUCAK DM-2/18 35-27-M00943_97558945_97558945</t>
  </si>
  <si>
    <t>19.06.2022 15:11:23</t>
  </si>
  <si>
    <t>19.06.2022 19:28:00</t>
  </si>
  <si>
    <t>TR-20 AYI BALIĞI 35-21-L00207_953366257_953366257</t>
  </si>
  <si>
    <t>19.06.2022 15:14:57</t>
  </si>
  <si>
    <t>19.06.2022 17:00:13</t>
  </si>
  <si>
    <t>TİRE DM-2 35-29-M00002_DM-1/23 M16_2312847</t>
  </si>
  <si>
    <t>19.06.2022 15:12:57</t>
  </si>
  <si>
    <t>19.06.2022 16:26:19</t>
  </si>
  <si>
    <t>K-692 35-04-K00692_99204791_99204791</t>
  </si>
  <si>
    <t>19.06.2022 15:18:21</t>
  </si>
  <si>
    <t>19.06.2022 17:25:22</t>
  </si>
  <si>
    <t>L-426 ESKİ GARAJ 35-18-L00426_G g1_5957892</t>
  </si>
  <si>
    <t>19.06.2022 15:15:26</t>
  </si>
  <si>
    <t>19.06.2022 17:23:41</t>
  </si>
  <si>
    <t>19.06.2022 15:21:30</t>
  </si>
  <si>
    <t>19.06.2022 15:31:46</t>
  </si>
  <si>
    <t>SARIÇALI TR-3 45-72-L00778_956488473_956488473</t>
  </si>
  <si>
    <t>19.06.2022 15:22:44</t>
  </si>
  <si>
    <t>19.06.2022 17:23:44</t>
  </si>
  <si>
    <t>19.06.2022 15:11:53</t>
  </si>
  <si>
    <t>19.06.2022 16:32:42</t>
  </si>
  <si>
    <t>TR-70 35-30-L00070_C_60984783_60984783</t>
  </si>
  <si>
    <t>19.06.2022 15:23:07</t>
  </si>
  <si>
    <t>19.06.2022 17:02:45</t>
  </si>
  <si>
    <t>K-827 35-01-K00827_912388624_912388624</t>
  </si>
  <si>
    <t>19.06.2022 15:28:27</t>
  </si>
  <si>
    <t>19.06.2022 16:12:19</t>
  </si>
  <si>
    <t>ASMACIK TR-1 45-71-M01697_43105687_56384127_56384127</t>
  </si>
  <si>
    <t>19.06.2022 15:31:19</t>
  </si>
  <si>
    <t>19.06.2022 21:11:26</t>
  </si>
  <si>
    <t>19.06.2022 15:28:28</t>
  </si>
  <si>
    <t>19.06.2022 16:05:59</t>
  </si>
  <si>
    <t>CENKYERİ TR-7 45-82-M00255_948516325_948516325</t>
  </si>
  <si>
    <t>19.06.2022 15:26:54</t>
  </si>
  <si>
    <t>19.06.2022 17:02:43</t>
  </si>
  <si>
    <t>EĞRİDERE TR-8 35-32-L00129_DIREK TIPI TRAFO HUCRESI H01_2119817</t>
  </si>
  <si>
    <t>19.06.2022 15:37:28</t>
  </si>
  <si>
    <t>19.06.2022 18:10:02</t>
  </si>
  <si>
    <t>K-767 35-01-K00767_911952425_911952425</t>
  </si>
  <si>
    <t>19.06.2022 15:19:28</t>
  </si>
  <si>
    <t>19.06.2022 17:01:12</t>
  </si>
  <si>
    <t>AHATLAR TR-1 45-74-M00238_A_56352298_56352298</t>
  </si>
  <si>
    <t>19.06.2022 15:45:37</t>
  </si>
  <si>
    <t>19.06.2022 18:18:18</t>
  </si>
  <si>
    <t>TR-2/58 (GÜLLÜPINAR) 45-83-L00058_TR-2/62 L01_2323224</t>
  </si>
  <si>
    <t>19.06.2022 15:49:17</t>
  </si>
  <si>
    <t>19.06.2022 16:55:15</t>
  </si>
  <si>
    <t>19.06.2022 15:57:42</t>
  </si>
  <si>
    <t>19.06.2022 15:59:22</t>
  </si>
  <si>
    <t>19.06.2022 15:58:27</t>
  </si>
  <si>
    <t>19.06.2022 18:44:52</t>
  </si>
  <si>
    <t>19.06.2022 16:00:18</t>
  </si>
  <si>
    <t>19.06.2022 21:25:40</t>
  </si>
  <si>
    <t>KOCA MEHMETLER TR-1 35-23-M00212_C_60983366_60983366</t>
  </si>
  <si>
    <t>19.06.2022 16:06:39</t>
  </si>
  <si>
    <t>19.06.2022 20:43:59</t>
  </si>
  <si>
    <t>L-498 35-18-L00498_950451216_950451216</t>
  </si>
  <si>
    <t>19.06.2022 16:18:25</t>
  </si>
  <si>
    <t>19.06.2022 19:01:52</t>
  </si>
  <si>
    <t>ESKİOBA KÖK 35-29-L00037_HatBaşıAyırıcı_53132659 L02_53132659</t>
  </si>
  <si>
    <t>19.06.2022 21:46:19</t>
  </si>
  <si>
    <t>19.06.2022 22:39:32</t>
  </si>
  <si>
    <t>GÜLBAHÇE TR-4 35-19-L00144_956689027_956689027</t>
  </si>
  <si>
    <t>19.06.2022 22:16:01</t>
  </si>
  <si>
    <t>19.06.2022 22:52:52</t>
  </si>
  <si>
    <t>M-280 MİGROS TÜRK T.A.Ş 35-02-M00280Ö_ M01_2311132</t>
  </si>
  <si>
    <t>19.06.2022 22:21:32</t>
  </si>
  <si>
    <t>19.06.2022 22:37:42</t>
  </si>
  <si>
    <t>KARAKUYU TR-4 35-22-M00292_B_56353816_56353816</t>
  </si>
  <si>
    <t>19.06.2022 22:57:13</t>
  </si>
  <si>
    <t>19.06.2022 23:53:20</t>
  </si>
  <si>
    <t>DM-4/TR-17A 45-72-M00622_956519583_956519583</t>
  </si>
  <si>
    <t>19.06.2022 23:08:29</t>
  </si>
  <si>
    <t>19.06.2022 23:55:18</t>
  </si>
  <si>
    <t>KAPAKLI DM 45-72-M00309_HatBaşıAyırıcı_53140210 M06_53140210</t>
  </si>
  <si>
    <t>19.06.2022 22:56:59</t>
  </si>
  <si>
    <t>20.06.2022 00:38:34</t>
  </si>
  <si>
    <t>20.06.2022 05:07:54</t>
  </si>
  <si>
    <t>20.06.2022 10:13:48</t>
  </si>
  <si>
    <t>20.06.2022 08:22:50</t>
  </si>
  <si>
    <t>20.06.2022 09:31:31</t>
  </si>
  <si>
    <t>YUSUFDERE TR-4 35-15-L00528_915159756_915159756</t>
  </si>
  <si>
    <t>20.06.2022 15:11:03</t>
  </si>
  <si>
    <t>20.06.2022 17:35:10</t>
  </si>
  <si>
    <t>KAYMAKÇI TR-30 35-15-L00240_DIREK TIPI TRAFO HUCRESI H01_2045422</t>
  </si>
  <si>
    <t>20.06.2022 10:45:51</t>
  </si>
  <si>
    <t>20.06.2022 11:38:57</t>
  </si>
  <si>
    <t>20.06.2022 11:05:55</t>
  </si>
  <si>
    <t>20.06.2022 13:04:39</t>
  </si>
  <si>
    <t>DİNDARLI TR-2 YEŞİLOVA 45-79-M00427_A_56386109_56386109</t>
  </si>
  <si>
    <t>20.06.2022 13:39:31</t>
  </si>
  <si>
    <t>20.06.2022 16:05:19</t>
  </si>
  <si>
    <t>L-215 ATAKUM 35-14-L00215_95001368799_95001368799</t>
  </si>
  <si>
    <t>20.06.2022 11:15:28</t>
  </si>
  <si>
    <t>20.06.2022 13:42:10</t>
  </si>
  <si>
    <t>K-653 35-01-K00653_B_65498393_65498393</t>
  </si>
  <si>
    <t>20.06.2022 22:59:47</t>
  </si>
  <si>
    <t>20.06.2022 23:54:51</t>
  </si>
  <si>
    <t>L-1 35-18-L00001_DAĞITIM TRAFO L-1 L03_72053501</t>
  </si>
  <si>
    <t>20.06.2022 13:20:20</t>
  </si>
  <si>
    <t>20.06.2022 16:35:49</t>
  </si>
  <si>
    <t>KOYUNDERE TR-1 35-28-M00154_954915179_954915179</t>
  </si>
  <si>
    <t>20.06.2022 21:36:59</t>
  </si>
  <si>
    <t>20.06.2022 22:57:00</t>
  </si>
  <si>
    <t>TR-64 35-30-L00064_C_56397605_56397605</t>
  </si>
  <si>
    <t>20.06.2022 17:34:53</t>
  </si>
  <si>
    <t>20.06.2022 20:56:33</t>
  </si>
  <si>
    <t>SARIGÖL DM 45-79-M00069_DADAĞLI FİDERİ M17_2318414</t>
  </si>
  <si>
    <t>20.06.2022 09:00:12</t>
  </si>
  <si>
    <t>20.06.2022 16:57:04</t>
  </si>
  <si>
    <t>SARIKAYA TR-1 45-82-L00056_ H_79744526</t>
  </si>
  <si>
    <t>20.06.2022 16:38:38</t>
  </si>
  <si>
    <t>20.06.2022 19:22:34</t>
  </si>
  <si>
    <t>CABBAR FAKILI TR-195 TARIMSL SULAMA 45-73-M00661_45-73-M00661_2352485</t>
  </si>
  <si>
    <t>20.06.2022 13:41:21</t>
  </si>
  <si>
    <t>20.06.2022 16:34:06</t>
  </si>
  <si>
    <t>AVDAN TR-5 KÖK 45-82-M00130_HatBaşıAyırıcı_53135909 M02_53135909</t>
  </si>
  <si>
    <t>20.06.2022 18:31:05</t>
  </si>
  <si>
    <t>20.06.2022 19:54:23</t>
  </si>
  <si>
    <t>TR-65 KANLICAKONAĞI MEVKİİ 35-15-L00065_B_56372430_56372430</t>
  </si>
  <si>
    <t>20.06.2022 16:32:20</t>
  </si>
  <si>
    <t>20.06.2022 19:47:52</t>
  </si>
  <si>
    <t>DM-1/TR-24 35-14-M00291_965519406_965519406</t>
  </si>
  <si>
    <t>20.06.2022 09:46:42</t>
  </si>
  <si>
    <t>20.06.2022 10:29:30</t>
  </si>
  <si>
    <t>BERGAMA TM 35-16-A00004_TR-B M05_2314061</t>
  </si>
  <si>
    <t>20.06.2022 11:51:51</t>
  </si>
  <si>
    <t>20.06.2022 11:58:32</t>
  </si>
  <si>
    <t>20.06.2022 19:06:42</t>
  </si>
  <si>
    <t>20.06.2022 19:08:00</t>
  </si>
  <si>
    <t>AKSELENDİ TR-7 45-72-L00837_956493028_956493028</t>
  </si>
  <si>
    <t>20.06.2022 20:59:01</t>
  </si>
  <si>
    <t>20.06.2022 23:19:05</t>
  </si>
  <si>
    <t>K-3499 35-03-K03499_910522307_910522307</t>
  </si>
  <si>
    <t>20.06.2022 09:15:26</t>
  </si>
  <si>
    <t>20.06.2022 12:15:22</t>
  </si>
  <si>
    <t>MURADİYE DM-4/12-A (DİREK TR-1) 45-71-M01872_B_56385440_56385440</t>
  </si>
  <si>
    <t>20.06.2022 19:47:13</t>
  </si>
  <si>
    <t>20.06.2022 21:03:20</t>
  </si>
  <si>
    <t>20.06.2022 15:16:22</t>
  </si>
  <si>
    <t>20.06.2022 15:48:48</t>
  </si>
  <si>
    <t>MENDERES DM-2/TR-1 35-22-M00300_KÖYLER-1 M15_2095712</t>
  </si>
  <si>
    <t>20.06.2022 06:01:07</t>
  </si>
  <si>
    <t>20.06.2022 06:16:50</t>
  </si>
  <si>
    <t>L-426 ESKİ GARAJ 35-18-L00426_A a6_5945396</t>
  </si>
  <si>
    <t>20.06.2022 16:08:18</t>
  </si>
  <si>
    <t>20.06.2022 20:56:46</t>
  </si>
  <si>
    <t>20.06.2022 13:38:23</t>
  </si>
  <si>
    <t>20.06.2022 13:52:00</t>
  </si>
  <si>
    <t>ÇAKALTEPE SERTKÖY TR-1 35-22-M00087_95002374315_95002374315</t>
  </si>
  <si>
    <t>20.06.2022 11:22:53</t>
  </si>
  <si>
    <t>20.06.2022 13:01:57</t>
  </si>
  <si>
    <t>ÇİNİLİKÖY TR-2 35-27-L00331_B_56362887_56362887</t>
  </si>
  <si>
    <t>20.06.2022 10:37:11</t>
  </si>
  <si>
    <t>20.06.2022 13:43:46</t>
  </si>
  <si>
    <t>20.06.2022 07:28:20</t>
  </si>
  <si>
    <t>20.06.2022 07:34:44</t>
  </si>
  <si>
    <t>BOSTANLI GIS TM 35-04-A00001_Bostanlı-3 K03_2311156</t>
  </si>
  <si>
    <t>20.06.2022 18:45:36</t>
  </si>
  <si>
    <t>20.06.2022 20:38:00</t>
  </si>
  <si>
    <t>ÇIRPI TR-1-2/3 35-20-M00008_8154418_56383256_56383256</t>
  </si>
  <si>
    <t>20.06.2022 09:02:17</t>
  </si>
  <si>
    <t>20.06.2022 10:03:33</t>
  </si>
  <si>
    <t>SELİMŞAHLAR TR-3 45-71-M01297_953242897_953242897</t>
  </si>
  <si>
    <t>20.06.2022 16:49:00</t>
  </si>
  <si>
    <t>20.06.2022 20:21:31</t>
  </si>
  <si>
    <t>MENEMEN TR-5 35-28-L00005_MENEMEN TR-4 L02_66505942</t>
  </si>
  <si>
    <t>20.06.2022 15:39:35</t>
  </si>
  <si>
    <t>20.06.2022 17:51:00</t>
  </si>
  <si>
    <t>BEYDERE KÖK 45-71-M00128_ESKİ KARAAĞAÇLI M07_50217231</t>
  </si>
  <si>
    <t>20.06.2022 08:56:31</t>
  </si>
  <si>
    <t>20.06.2022 09:45:43</t>
  </si>
  <si>
    <t>L-233 AKARCA KÖK 35-14-L00233_L-58 HAVACILAR SİTESİ L03_72202703</t>
  </si>
  <si>
    <t>20.06.2022 09:22:03</t>
  </si>
  <si>
    <t>20.06.2022 17:33:37</t>
  </si>
  <si>
    <t>BADEMLİ TR-1 DM 35-15-L01010_KETENDERESİ (HACI MUSA) L11_67544173</t>
  </si>
  <si>
    <t>20.06.2022 13:20:53</t>
  </si>
  <si>
    <t>20.06.2022 18:31:46</t>
  </si>
  <si>
    <t>20.06.2022 17:30:48</t>
  </si>
  <si>
    <t>20.06.2022 20:10:14</t>
  </si>
  <si>
    <t>L-58 HAVACILAR SİTESİ 35-14-L00058_35-14-L00058_72205040</t>
  </si>
  <si>
    <t>20.06.2022 17:47:20</t>
  </si>
  <si>
    <t>20.06.2022 18:42:50</t>
  </si>
  <si>
    <t>FOÇA JANDARMA ALAYI KÖK 35-23-M00240_YENİFOÇA 7.JANDARMA ÖZEL M02_72144109</t>
  </si>
  <si>
    <t>20.06.2022 16:15:44</t>
  </si>
  <si>
    <t>20.06.2022 17:26:08</t>
  </si>
  <si>
    <t>KARAAĞAÇLI TR-2 45-71-M00130_TR-4 M02_72242793</t>
  </si>
  <si>
    <t>20.06.2022 09:44:07</t>
  </si>
  <si>
    <t>20.06.2022 11:02:58</t>
  </si>
  <si>
    <t>MURADİYE DM-5 45-71-M00618_DM/TM-1 M02_2330088</t>
  </si>
  <si>
    <t>20.06.2022 00:19:03</t>
  </si>
  <si>
    <t>20.06.2022 00:40:00</t>
  </si>
  <si>
    <t>KAPANCI KÖK 45-78-L00229_HatBaşıAyırıcı_53139667 L03_53139667</t>
  </si>
  <si>
    <t>20.06.2022 12:49:50</t>
  </si>
  <si>
    <t>20.06.2022 14:07:38</t>
  </si>
  <si>
    <t>MENEMEN DM-3/13 35-28-M00722_953375686_953375686</t>
  </si>
  <si>
    <t>20.06.2022 08:51:26</t>
  </si>
  <si>
    <t>20.06.2022 14:00:51</t>
  </si>
  <si>
    <t>ÇAVLU TR-3 45-78-L00626_45-78-L00626_2355684</t>
  </si>
  <si>
    <t>20.06.2022 20:25:49</t>
  </si>
  <si>
    <t>20.06.2022 21:55:07</t>
  </si>
  <si>
    <t>BURUNCUK TR-1 35-28-M00331_B_65502192_65502192</t>
  </si>
  <si>
    <t>20.06.2022 11:15:52</t>
  </si>
  <si>
    <t>20.06.2022 12:07:12</t>
  </si>
  <si>
    <t>NİYAZİ TAMER 35-26-M00361_DIREK TIPI TRAFO HUCRESI H01_2042318</t>
  </si>
  <si>
    <t>20.06.2022 13:55:30</t>
  </si>
  <si>
    <t>20.06.2022 15:36:26</t>
  </si>
  <si>
    <t>YILMAZ BİLGİN SULAMA GRUBU 35-29-L00704_99320108_99320108</t>
  </si>
  <si>
    <t>20.06.2022 08:24:32</t>
  </si>
  <si>
    <t>20.06.2022 10:19:25</t>
  </si>
  <si>
    <t>20.06.2022 10:21:05</t>
  </si>
  <si>
    <t>20.06.2022 10:35:00</t>
  </si>
  <si>
    <t>KIZILCAAVLU TR-7 35-29-L00572_950332153_950332153</t>
  </si>
  <si>
    <t>20.06.2022 16:58:23</t>
  </si>
  <si>
    <t>20.06.2022 18:07:25</t>
  </si>
  <si>
    <t>DENİZGİREN TR-2 35-21-L00080_949920439_949920439</t>
  </si>
  <si>
    <t>20.06.2022 09:54:49</t>
  </si>
  <si>
    <t>20.06.2022 14:57:58</t>
  </si>
  <si>
    <t>ARSLANLAR TM 35-26-A00004_BAYINDIR M01_2327575</t>
  </si>
  <si>
    <t>20.06.2022 06:52:26</t>
  </si>
  <si>
    <t>20.06.2022 07:26:36</t>
  </si>
  <si>
    <t>ÖZBEK TR-2 (TR-232) 35-19-M00232_956666218_956666218</t>
  </si>
  <si>
    <t>20.06.2022 15:37:58</t>
  </si>
  <si>
    <t>20.06.2022 17:39:07</t>
  </si>
  <si>
    <t>K-290 35-01-K00290_35-01-K00290_61264839</t>
  </si>
  <si>
    <t>20.06.2022 02:11:47</t>
  </si>
  <si>
    <t>20.06.2022 03:08:32</t>
  </si>
  <si>
    <t>SANCAKLI TR-1 35-22-M00157_A_56353340_56353340</t>
  </si>
  <si>
    <t>20.06.2022 14:24:57</t>
  </si>
  <si>
    <t>20.06.2022 15:50:57</t>
  </si>
  <si>
    <t>20.06.2022 19:15:53</t>
  </si>
  <si>
    <t>20.06.2022 19:31:11</t>
  </si>
  <si>
    <t>TR-1-1/5 CEZAEVİ KABİN 35-20-L00005_955203005_955203005</t>
  </si>
  <si>
    <t>20.06.2022 17:39:44</t>
  </si>
  <si>
    <t>20.06.2022 19:14:44</t>
  </si>
  <si>
    <t>TR-1/52 45-72-M00180_956508416_956508416</t>
  </si>
  <si>
    <t>20.06.2022 21:00:23</t>
  </si>
  <si>
    <t>20.06.2022 22:27:50</t>
  </si>
  <si>
    <t>L-243 35-18-L00243_TM1-(38-38A-38B-38C) L02_2324491</t>
  </si>
  <si>
    <t>20.06.2022 16:32:14</t>
  </si>
  <si>
    <t>20.06.2022 17:12:31</t>
  </si>
  <si>
    <t>20.06.2022 07:55:56</t>
  </si>
  <si>
    <t>20.06.2022 13:04:25</t>
  </si>
  <si>
    <t>KÜÇÜKBÖLCEK DM 35-24-M00210_KÜÇÜK BÖLCEK M01_72093037</t>
  </si>
  <si>
    <t>20.06.2022 09:06:52</t>
  </si>
  <si>
    <t>20.06.2022 16:44:57</t>
  </si>
  <si>
    <t>ARSLANLAR TM 35-26-A00004_KÖYLER-2 L43_2305570</t>
  </si>
  <si>
    <t>20.06.2022 17:02:00</t>
  </si>
  <si>
    <t>20.06.2022 17:07:06</t>
  </si>
  <si>
    <t>M-271 KARAKAYALAR DM 35-14-M00271_BAHÇEŞEHİR M01_2307467</t>
  </si>
  <si>
    <t>20.06.2022 07:46:19</t>
  </si>
  <si>
    <t>20.06.2022 10:35:02</t>
  </si>
  <si>
    <t>20.06.2022 11:10:30</t>
  </si>
  <si>
    <t>20.06.2022 11:35:33</t>
  </si>
  <si>
    <t>K-4753 35-01-K04753_960593151_960593151</t>
  </si>
  <si>
    <t>20.06.2022 12:03:09</t>
  </si>
  <si>
    <t>20.06.2022 14:29:34</t>
  </si>
  <si>
    <t>NURİ SORMAN TARIMSAL SULAMA GRB TR-2 45-71-M00929_45-71-M00929_2353518</t>
  </si>
  <si>
    <t>20.06.2022 14:00:49</t>
  </si>
  <si>
    <t>20.06.2022 17:48:52</t>
  </si>
  <si>
    <t>SARUHANLI TR-34 45-80-M00034_11940532 TR34A1_5986227</t>
  </si>
  <si>
    <t>20.06.2022 18:14:23</t>
  </si>
  <si>
    <t>20.06.2022 22:58:04</t>
  </si>
  <si>
    <t>M-2911(YATIRIM REZERVE) 35-01-M02911_C_56394863_56394863</t>
  </si>
  <si>
    <t>20.06.2022 09:35:20</t>
  </si>
  <si>
    <t>20.06.2022 18:35:06</t>
  </si>
  <si>
    <t>K-3109 35-04-K03109_912508924_912508924</t>
  </si>
  <si>
    <t>20.06.2022 10:26:31</t>
  </si>
  <si>
    <t>20.06.2022 11:54:52</t>
  </si>
  <si>
    <t>ORTA MAHALLE M-9 35-25-M00117_ÇUKURALTI M-13 ÇAMLIK KÖK M01_72126294</t>
  </si>
  <si>
    <t>20.06.2022 06:47:42</t>
  </si>
  <si>
    <t>20.06.2022 07:24:02</t>
  </si>
  <si>
    <t>BAHADIRLAR TR-6 OVA 45-79-M00146_45-79-M00146_2350031</t>
  </si>
  <si>
    <t>20.06.2022 10:19:12</t>
  </si>
  <si>
    <t>20.06.2022 11:19:44</t>
  </si>
  <si>
    <t>GÖLCÜK TR-42 35-15-L01065_95001263515_95001263515</t>
  </si>
  <si>
    <t>20.06.2022 18:33:44</t>
  </si>
  <si>
    <t>20.06.2022 19:46:16</t>
  </si>
  <si>
    <t>TR-830 KÖK 35-28-M00619_ M03_2110011</t>
  </si>
  <si>
    <t>20.06.2022 13:44:23</t>
  </si>
  <si>
    <t>20.06.2022 18:47:52</t>
  </si>
  <si>
    <t>20.06.2022 14:40:57</t>
  </si>
  <si>
    <t>20.06.2022 14:53:12</t>
  </si>
  <si>
    <t>K-218 35-01-K00218_K-1037 K02_2087055</t>
  </si>
  <si>
    <t>20.06.2022 02:36:47</t>
  </si>
  <si>
    <t>20.06.2022 02:41:27</t>
  </si>
  <si>
    <t>MUSABEY TR-1 35-28-M00348_953394163_953394163</t>
  </si>
  <si>
    <t>20.06.2022 19:15:38</t>
  </si>
  <si>
    <t>20.06.2022 20:31:46</t>
  </si>
  <si>
    <t>L-400 35-18-L00400_ILICA-2 L08_2324790</t>
  </si>
  <si>
    <t>20.06.2022 16:17:31</t>
  </si>
  <si>
    <t>20.06.2022 16:39:00</t>
  </si>
  <si>
    <t>20.06.2022 11:38:59</t>
  </si>
  <si>
    <t>20.06.2022 12:46:28</t>
  </si>
  <si>
    <t>20.06.2022 12:03:33</t>
  </si>
  <si>
    <t>20.06.2022 15:39:21</t>
  </si>
  <si>
    <t>20.06.2022 10:00:14</t>
  </si>
  <si>
    <t>20.06.2022 17:53:08</t>
  </si>
  <si>
    <t>20.06.2022 01:24:39</t>
  </si>
  <si>
    <t>20.06.2022 02:08:43</t>
  </si>
  <si>
    <t>GÜLBAHÇE TR-1 45-71-M00184_BAĞYOLU TR-1 M03_72255575</t>
  </si>
  <si>
    <t>20.06.2022 07:48:27</t>
  </si>
  <si>
    <t>20.06.2022 09:40:29</t>
  </si>
  <si>
    <t>ÇANDARLI TR-5 35-30-M00005_E_56352844_56352844</t>
  </si>
  <si>
    <t>20.06.2022 13:15:57</t>
  </si>
  <si>
    <t>20.06.2022 14:27:32</t>
  </si>
  <si>
    <t>K-2301 35-04-K02301_TRAFO K04_2057859</t>
  </si>
  <si>
    <t>20.06.2022 10:14:42</t>
  </si>
  <si>
    <t>20.06.2022 19:34:43</t>
  </si>
  <si>
    <t>M-2911(YATIRIM REZERVE) 35-01-M02911__81571083_81571083</t>
  </si>
  <si>
    <t>20.06.2022 10:13:54</t>
  </si>
  <si>
    <t>20.06.2022 18:37:07</t>
  </si>
  <si>
    <t>20.06.2022 18:41:45</t>
  </si>
  <si>
    <t>20.06.2022 18:50:00</t>
  </si>
  <si>
    <t>20.06.2022 09:28:10</t>
  </si>
  <si>
    <t>20.06.2022 17:43:20</t>
  </si>
  <si>
    <t>TR-68 ÇAYIRÇEŞME 35-19-L00068_956695005_956695005</t>
  </si>
  <si>
    <t>20.06.2022 17:45:11</t>
  </si>
  <si>
    <t>20.06.2022 18:41:21</t>
  </si>
  <si>
    <t>CABARLAR TR-6 45-75-M00117_A_56398916_56398916</t>
  </si>
  <si>
    <t>20.06.2022 13:26:02</t>
  </si>
  <si>
    <t>20.06.2022 16:59:37</t>
  </si>
  <si>
    <t>KARAPINAR İM 45-78-A00002_HatBaşıAyırıcı_53139294 M05_53139294</t>
  </si>
  <si>
    <t>20.06.2022 04:32:22</t>
  </si>
  <si>
    <t>20.06.2022 05:43:11</t>
  </si>
  <si>
    <t>TR-65 KANLICAKONAĞI MEVKİİ 35-15-L00065_A_56362006_56362006</t>
  </si>
  <si>
    <t>20.06.2022 13:11:20</t>
  </si>
  <si>
    <t>20.06.2022 14:31:53</t>
  </si>
  <si>
    <t>M-13 35-02-M00013_M-320 M07_2333805</t>
  </si>
  <si>
    <t>20.06.2022 13:39:26</t>
  </si>
  <si>
    <t>20.06.2022 14:59:05</t>
  </si>
  <si>
    <t>GÖLCÜK DM 35-15-L01153_SUBATAN L04_67177020</t>
  </si>
  <si>
    <t>20.06.2022 19:39:09</t>
  </si>
  <si>
    <t>20.06.2022 23:00:38</t>
  </si>
  <si>
    <t>TR-1/54 45-72-M00054_956494892_956494892</t>
  </si>
  <si>
    <t>20.06.2022 10:29:22</t>
  </si>
  <si>
    <t>20.06.2022 11:33:23</t>
  </si>
  <si>
    <t>20.06.2022 08:46:09</t>
  </si>
  <si>
    <t>20.06.2022 12:37:57</t>
  </si>
  <si>
    <t>20.06.2022 14:09:33</t>
  </si>
  <si>
    <t>20.06.2022 15:11:02</t>
  </si>
  <si>
    <t>M-371 35-02-M00371_99994609_99994609</t>
  </si>
  <si>
    <t>20.06.2022 11:22:43</t>
  </si>
  <si>
    <t>20.06.2022 16:46:53</t>
  </si>
  <si>
    <t>KILCANLAR GÖLCÜK TR-1 45-75-M00247_A_56392362_56392362</t>
  </si>
  <si>
    <t>20.06.2022 22:42:33</t>
  </si>
  <si>
    <t>21.06.2022 00:13:01</t>
  </si>
  <si>
    <t>20.06.2022 08:58:47</t>
  </si>
  <si>
    <t>20.06.2022 17:28:47</t>
  </si>
  <si>
    <t>KAVAKLIDERE TR-12 45-73-M00145_945658804_945658804</t>
  </si>
  <si>
    <t>20.06.2022 16:39:15</t>
  </si>
  <si>
    <t>20.06.2022 18:49:43</t>
  </si>
  <si>
    <t>HARTA TR-1 45-76-M00087_DIREK TIPI TRAFO HUCRESI H01_2088291</t>
  </si>
  <si>
    <t>20.06.2022 17:20:55</t>
  </si>
  <si>
    <t>20.06.2022 18:23:52</t>
  </si>
  <si>
    <t>YAZIBAŞI DM-5 35-26-M00550_BATI BGETON/KUŞÇUBURUN TR-1 TR-2 TR-3 M16_2335554</t>
  </si>
  <si>
    <t>20.06.2022 18:01:06</t>
  </si>
  <si>
    <t>20.06.2022 18:13:35</t>
  </si>
  <si>
    <t>20.06.2022 07:19:24</t>
  </si>
  <si>
    <t>20.06.2022 10:37:00</t>
  </si>
  <si>
    <t>TR-7 35-17-M00007_TR-8 M04_79461885</t>
  </si>
  <si>
    <t>20.06.2022 04:32:12</t>
  </si>
  <si>
    <t>20.06.2022 06:19:11</t>
  </si>
  <si>
    <t>OKLUİSA KÖK 45-81-M00046_HatBaşıAyırıcı_53135497 M03_53135497</t>
  </si>
  <si>
    <t>20.06.2022 20:00:28</t>
  </si>
  <si>
    <t>20.06.2022 22:56:17</t>
  </si>
  <si>
    <t>20.06.2022 10:05:29</t>
  </si>
  <si>
    <t>20.06.2022 10:11:18</t>
  </si>
  <si>
    <t>BEYDERE KÖK 45-71-M00128_HatBaşıAyırıcı_53135162 M03_53135162</t>
  </si>
  <si>
    <t>20.06.2022 21:36:35</t>
  </si>
  <si>
    <t>20.06.2022 22:36:35</t>
  </si>
  <si>
    <t>ÇİLEME TR-1 35-22-M00160_955271425_955271425</t>
  </si>
  <si>
    <t>20.06.2022 15:02:08</t>
  </si>
  <si>
    <t>20.06.2022 15:57:31</t>
  </si>
  <si>
    <t>K-4339 35-01-K04339_911051234_911051234</t>
  </si>
  <si>
    <t>20.06.2022 14:15:23</t>
  </si>
  <si>
    <t>20.06.2022 16:18:00</t>
  </si>
  <si>
    <t>DM-3/TR-11 SEFERİHİSAR 35-14-M00330_956634263_956634263</t>
  </si>
  <si>
    <t>20.06.2022 10:02:34</t>
  </si>
  <si>
    <t>20.06.2022 12:21:14</t>
  </si>
  <si>
    <t>GÜRHAN BOYAN VE ARKADAŞLARI TR 35-24-M00023_DIREK TIPI TRAFO HUCRESI H01_2034543</t>
  </si>
  <si>
    <t>20.06.2022 10:41:22</t>
  </si>
  <si>
    <t>20.06.2022 18:09:12</t>
  </si>
  <si>
    <t>M-1 35-02-M00001_M-1269 M12_78582489</t>
  </si>
  <si>
    <t>20.06.2022 09:45:37</t>
  </si>
  <si>
    <t>20.06.2022 10:49:23</t>
  </si>
  <si>
    <t>KARAAĞAÇLI TR-2 45-71-M00130_953213446_953213446</t>
  </si>
  <si>
    <t>20.06.2022 17:16:44</t>
  </si>
  <si>
    <t>20.06.2022 19:53:31</t>
  </si>
  <si>
    <t>POYRAZDAMLARI TR-1 KÖK 45-78-M00571_TR-2 M03_66081109</t>
  </si>
  <si>
    <t>20.06.2022 09:29:47</t>
  </si>
  <si>
    <t>20.06.2022 16:42:41</t>
  </si>
  <si>
    <t>SERİNYAYLA KERİMLİ MAH. TR-1 45-73-L00001_B_56404990_56404990</t>
  </si>
  <si>
    <t>20.06.2022 22:21:41</t>
  </si>
  <si>
    <t>20.06.2022 23:30:28</t>
  </si>
  <si>
    <t>SAİP KÖYÜ TR-1 35-21-L00102_953357994_953357994</t>
  </si>
  <si>
    <t>20.06.2022 15:45:45</t>
  </si>
  <si>
    <t>20.06.2022 20:04:33</t>
  </si>
  <si>
    <t>20.06.2022 11:29:52</t>
  </si>
  <si>
    <t>20.06.2022 11:34:38</t>
  </si>
  <si>
    <t>ÇANDARLI DM-TR-20 35-30-M00020_DENİZKÖY KÖYLER M04_72352815</t>
  </si>
  <si>
    <t>20.06.2022 07:06:27</t>
  </si>
  <si>
    <t>20.06.2022 07:53:56</t>
  </si>
  <si>
    <t>20.06.2022 16:14:30</t>
  </si>
  <si>
    <t>20.06.2022 17:08:24</t>
  </si>
  <si>
    <t>20.06.2022 08:09:38</t>
  </si>
  <si>
    <t>20.06.2022 10:47:44</t>
  </si>
  <si>
    <t>YAHYA YAZAR TR-2 35-27-M01186_D_82864063_82864063</t>
  </si>
  <si>
    <t>20.06.2022 17:23:32</t>
  </si>
  <si>
    <t>20.06.2022 18:44:14</t>
  </si>
  <si>
    <t>20.06.2022 09:15:52</t>
  </si>
  <si>
    <t>20.06.2022 13:10:26</t>
  </si>
  <si>
    <t>TR-41 35-17-M00041_A tr/41a1b_5948022</t>
  </si>
  <si>
    <t>20.06.2022 21:27:11</t>
  </si>
  <si>
    <t>20.06.2022 22:01:27</t>
  </si>
  <si>
    <t>GÜMÜLDÜR DM 35-25-M00100_CİVAR M07_2054415</t>
  </si>
  <si>
    <t>20.06.2022 17:54:52</t>
  </si>
  <si>
    <t>20.06.2022 17:57:22</t>
  </si>
  <si>
    <t>20.06.2022 19:31:39</t>
  </si>
  <si>
    <t>20.06.2022 21:05:35</t>
  </si>
  <si>
    <t>TR-79 45-78-L00079_49364021_56402019_56402019</t>
  </si>
  <si>
    <t>20.06.2022 08:02:55</t>
  </si>
  <si>
    <t>20.06.2022 08:30:47</t>
  </si>
  <si>
    <t>YILMAZ İM 45-78-A00003_YILMAZ DM-1 M07_2331189</t>
  </si>
  <si>
    <t>20.06.2022 15:00:02</t>
  </si>
  <si>
    <t>20.06.2022 15:31:15</t>
  </si>
  <si>
    <t>GÖKÇEÖREN TR-7 45-77-M00028_45-77-M00028_2353352</t>
  </si>
  <si>
    <t>20.06.2022 07:51:52</t>
  </si>
  <si>
    <t>20.06.2022 08:16:38</t>
  </si>
  <si>
    <t>M-1 35-02-M00001_M-1269 M12_78582490</t>
  </si>
  <si>
    <t>20.06.2022 14:15:29</t>
  </si>
  <si>
    <t>20.06.2022 15:07:54</t>
  </si>
  <si>
    <t>DM-2/TR-7 35-22-M00007_955271839_955271839</t>
  </si>
  <si>
    <t>20.06.2022 11:23:21</t>
  </si>
  <si>
    <t>20.06.2022 12:18:13</t>
  </si>
  <si>
    <t>DEĞİRMENDERE DM 35-22-M00085_HatBaşıAyırıcı_53133261 M08_53133261</t>
  </si>
  <si>
    <t>20.06.2022 07:29:52</t>
  </si>
  <si>
    <t>20.06.2022 08:41:06</t>
  </si>
  <si>
    <t>EŞREFPAŞA İM 35-01-A00002_DOĞANAY K16_2045367</t>
  </si>
  <si>
    <t>20.06.2022 11:06:46</t>
  </si>
  <si>
    <t>20.06.2022 18:51:41</t>
  </si>
  <si>
    <t>GÜMÜŞÇAY KÖK 45-73-M00477_YEŞİLYURT DM M01_2056936</t>
  </si>
  <si>
    <t>20.06.2022 08:18:37</t>
  </si>
  <si>
    <t>20.06.2022 08:19:32</t>
  </si>
  <si>
    <t>ÇAMBEL KÖK 35-27-M00619_YENMİŞ-2 M04_72166026</t>
  </si>
  <si>
    <t>20.06.2022 10:19:18</t>
  </si>
  <si>
    <t>20.06.2022 11:11:55</t>
  </si>
  <si>
    <t>YILMAZ TR-29 45-78-M00189_DIREK TIPI TRAFO HUCRESI H01_2108065</t>
  </si>
  <si>
    <t>20.06.2022 16:49:20</t>
  </si>
  <si>
    <t>20.06.2022 18:23:53</t>
  </si>
  <si>
    <t>YUSUFDERE TR-4 35-15-L00528_A_56398046_56398046</t>
  </si>
  <si>
    <t>20.06.2022 08:58:50</t>
  </si>
  <si>
    <t>20.06.2022 10:15:21</t>
  </si>
  <si>
    <t>ARPALIK KÖK 45-83-M00137_ARPALIK TR-1 M02_2329855</t>
  </si>
  <si>
    <t>20.06.2022 18:46:56</t>
  </si>
  <si>
    <t>20.06.2022 21:29:51</t>
  </si>
  <si>
    <t>DM-23 45-71-M00500_DM-23/03 M08_2076929</t>
  </si>
  <si>
    <t>20.06.2022 19:37:49</t>
  </si>
  <si>
    <t>20.06.2022 20:08:20</t>
  </si>
  <si>
    <t>MAVİ KÖŞE TR-1 KÖK 35-17-M00224_ŞAKRAN GİRİŞ M05_66294343</t>
  </si>
  <si>
    <t>20.06.2022 20:16:52</t>
  </si>
  <si>
    <t>20.06.2022 21:31:30</t>
  </si>
  <si>
    <t>20.06.2022 13:40:34</t>
  </si>
  <si>
    <t>20.06.2022 15:09:21</t>
  </si>
  <si>
    <t>20.06.2022 13:20:59</t>
  </si>
  <si>
    <t>20.06.2022 13:44:10</t>
  </si>
  <si>
    <t>K-2984 35-03-K02984_H F02b_79364573</t>
  </si>
  <si>
    <t>20.06.2022 09:37:40</t>
  </si>
  <si>
    <t>20.06.2022 10:50:42</t>
  </si>
  <si>
    <t>L-291 35-18-L00291_950452281_950452281</t>
  </si>
  <si>
    <t>20.06.2022 17:59:09</t>
  </si>
  <si>
    <t>20.06.2022 20:15:44</t>
  </si>
  <si>
    <t>TR-53 35-16-L00053_C_56398460_56398460</t>
  </si>
  <si>
    <t>20.06.2022 19:10:47</t>
  </si>
  <si>
    <t>20.06.2022 19:50:16</t>
  </si>
  <si>
    <t>KARAYAHŞİ TR-3 45-78-L00426_ H_61365753</t>
  </si>
  <si>
    <t>20.06.2022 20:43:33</t>
  </si>
  <si>
    <t>20.06.2022 22:38:38</t>
  </si>
  <si>
    <t>RAMAZAN YETİŞMİŞ TR-2 SULAMA GRUBU 35-29-L00647_35-29-L00647_2365317</t>
  </si>
  <si>
    <t>20.06.2022 17:34:24</t>
  </si>
  <si>
    <t>20.06.2022 22:46:48</t>
  </si>
  <si>
    <t>20.06.2022 19:57:40</t>
  </si>
  <si>
    <t>20.06.2022 20:07:03</t>
  </si>
  <si>
    <t>BAĞCILAR KÖK 35-28-M00603_ALANİÇİ TR-1 (ÇALTI) M02_66566252</t>
  </si>
  <si>
    <t>20.06.2022 10:50:07</t>
  </si>
  <si>
    <t>20.06.2022 13:30:22</t>
  </si>
  <si>
    <t>ÇEŞME İM 35-18-A00001_VAKIFLAR L06_2053080</t>
  </si>
  <si>
    <t>20.06.2022 10:27:47</t>
  </si>
  <si>
    <t>20.06.2022 13:29:30</t>
  </si>
  <si>
    <t>K-2324 35-01-K02324_911443052_911443052</t>
  </si>
  <si>
    <t>20.06.2022 00:31:31</t>
  </si>
  <si>
    <t>20.06.2022 01:17:20</t>
  </si>
  <si>
    <t>BAKIR KÖK 45-76-M00047_BAKIR TARIMSAL SULAMA M02_72212638</t>
  </si>
  <si>
    <t>20.06.2022 16:24:46</t>
  </si>
  <si>
    <t>20.06.2022 19:24:26</t>
  </si>
  <si>
    <t>20.06.2022 09:58:49</t>
  </si>
  <si>
    <t>20.06.2022 17:37:21</t>
  </si>
  <si>
    <t>ALÇUK TM 35-17-A00001_DERSAN-2 M27_2307837</t>
  </si>
  <si>
    <t>20.06.2022 07:44:31</t>
  </si>
  <si>
    <t>20.06.2022 07:52:41</t>
  </si>
  <si>
    <t>L-182 ÖZİNAN SİTESİ 35-14-L00182_7573901_56354549_56354549</t>
  </si>
  <si>
    <t>20.06.2022 16:12:11</t>
  </si>
  <si>
    <t>20.06.2022 17:27:21</t>
  </si>
  <si>
    <t>20.06.2022 09:03:44</t>
  </si>
  <si>
    <t>20.06.2022 12:35:11</t>
  </si>
  <si>
    <t>K-385 35-01-K00385_911265496_911265496</t>
  </si>
  <si>
    <t>20.06.2022 08:12:06</t>
  </si>
  <si>
    <t>20.06.2022 09:13:55</t>
  </si>
  <si>
    <t>M-990 35-03-M00990_910271054_910271054</t>
  </si>
  <si>
    <t>20.06.2022 13:39:11</t>
  </si>
  <si>
    <t>20.06.2022 16:34:36</t>
  </si>
  <si>
    <t>HORZUM SAZDERE TR-1 45-73-M00266_B_65509260_65509260</t>
  </si>
  <si>
    <t>20.06.2022 21:56:35</t>
  </si>
  <si>
    <t>21.06.2022 01:13:05</t>
  </si>
  <si>
    <t>20.06.2022 20:07:28</t>
  </si>
  <si>
    <t>20.06.2022 20:51:23</t>
  </si>
  <si>
    <t>K-55 35-04-K00055_35-04-K00055_47722795</t>
  </si>
  <si>
    <t>20.06.2022 11:26:29</t>
  </si>
  <si>
    <t>20.06.2022 11:42:18</t>
  </si>
  <si>
    <t>KÜÇÜKAVULCUK TR-3 35-15-L01099_35-15-L01099_48481192</t>
  </si>
  <si>
    <t>20.06.2022 06:38:30</t>
  </si>
  <si>
    <t>20.06.2022 09:07:41</t>
  </si>
  <si>
    <t>YEŞİLOVA ÇAYIR TR-2 35-20-L00127_95000018963_95000018963</t>
  </si>
  <si>
    <t>20.06.2022 20:16:21</t>
  </si>
  <si>
    <t>20.06.2022 21:16:16</t>
  </si>
  <si>
    <t>20.06.2022 09:09:13</t>
  </si>
  <si>
    <t>20.06.2022 09:27:49</t>
  </si>
  <si>
    <t>20.06.2022 14:36:59</t>
  </si>
  <si>
    <t>20.06.2022 15:27:06</t>
  </si>
  <si>
    <t>DM-12/TR-16 45-72-L00939__72373006_72373006</t>
  </si>
  <si>
    <t>20.06.2022 09:01:03</t>
  </si>
  <si>
    <t>20.06.2022 18:15:24</t>
  </si>
  <si>
    <t>KEMALPAŞA TM 35-27-A00002_ARMUTLU-1 M02_2048970</t>
  </si>
  <si>
    <t>20.06.2022 18:04:16</t>
  </si>
  <si>
    <t>20.06.2022 18:56:11</t>
  </si>
  <si>
    <t>CUMALI TR-2 35-27-M01024_965614108_965614108</t>
  </si>
  <si>
    <t>20.06.2022 21:06:41</t>
  </si>
  <si>
    <t>20.06.2022 23:04:11</t>
  </si>
  <si>
    <t>K-3109 35-04-K03109_B F03b_83783972</t>
  </si>
  <si>
    <t>20.06.2022 13:20:28</t>
  </si>
  <si>
    <t>20.06.2022 17:35:14</t>
  </si>
  <si>
    <t>L-241 35-18-L00241_L-242 L02_72077398</t>
  </si>
  <si>
    <t>20.06.2022 16:56:57</t>
  </si>
  <si>
    <t>20.06.2022 20:32:54</t>
  </si>
  <si>
    <t>20.06.2022 17:48:36</t>
  </si>
  <si>
    <t>20.06.2022 19:33:48</t>
  </si>
  <si>
    <t>KARABURUN İM 35-21-A00001_KÜÇÜKBAHÇE L05_2314244</t>
  </si>
  <si>
    <t>20.06.2022 11:37:38</t>
  </si>
  <si>
    <t>20.06.2022 13:04:36</t>
  </si>
  <si>
    <t>M-2911(YATIRIM REZERVE) 35-01-M02911_R_56394861_56394861</t>
  </si>
  <si>
    <t>20.06.2022 10:45:25</t>
  </si>
  <si>
    <t>20.06.2022 18:30:41</t>
  </si>
  <si>
    <t>MENEMEN TR-15 35-28-L00015_7615740_56378867_56378867</t>
  </si>
  <si>
    <t>20.06.2022 12:55:05</t>
  </si>
  <si>
    <t>20.06.2022 18:09:18</t>
  </si>
  <si>
    <t>TR-51 35-15-M00051_950350601_950350601</t>
  </si>
  <si>
    <t>20.06.2022 14:04:57</t>
  </si>
  <si>
    <t>20.06.2022 15:20:53</t>
  </si>
  <si>
    <t>20.06.2022 10:01:04</t>
  </si>
  <si>
    <t>20.06.2022 18:29:19</t>
  </si>
  <si>
    <t>SERİNYAYLA KERİMLİ MAH. TR-1 45-73-L00001_A_56404991_56404991</t>
  </si>
  <si>
    <t>20.06.2022 18:00:35</t>
  </si>
  <si>
    <t>20.06.2022 20:19:42</t>
  </si>
  <si>
    <t>HALİLBEYLİ DM 35-27-M00620_KARMEZ-2 M09_2065292</t>
  </si>
  <si>
    <t>20.06.2022 20:26:17</t>
  </si>
  <si>
    <t>20.06.2022 21:52:41</t>
  </si>
  <si>
    <t>M-331 35-02-M00331_M-2421 M01_2071493</t>
  </si>
  <si>
    <t>20.06.2022 06:49:35</t>
  </si>
  <si>
    <t>20.06.2022 07:03:10</t>
  </si>
  <si>
    <t>K-107 İZFAŞ FUAR 35-01-K00107Ö_ K01_2074992</t>
  </si>
  <si>
    <t>20.06.2022 17:12:41</t>
  </si>
  <si>
    <t>20.06.2022 20:33:10</t>
  </si>
  <si>
    <t>L-438 35-18-L00438_6858413 C03_5962435</t>
  </si>
  <si>
    <t>20.06.2022 22:34:25</t>
  </si>
  <si>
    <t>21.06.2022 00:24:55</t>
  </si>
  <si>
    <t>ÇAYAĞZI TR-11 35-31-L00275_A_56406342_56406342</t>
  </si>
  <si>
    <t>20.06.2022 08:03:42</t>
  </si>
  <si>
    <t>20.06.2022 10:40:44</t>
  </si>
  <si>
    <t>K-1450 35-04-K01450_K-849 K02_2081261</t>
  </si>
  <si>
    <t>20.06.2022 21:29:44</t>
  </si>
  <si>
    <t>20.06.2022 03:32:03</t>
  </si>
  <si>
    <t>20.06.2022 04:17:37</t>
  </si>
  <si>
    <t>KEMİKLİDERE KÖK 45-80-M00108_ESKİ KEMİKLİDERE AKHİSAR FİDERİ M06_2322962</t>
  </si>
  <si>
    <t>20.06.2022 15:16:33</t>
  </si>
  <si>
    <t>20.06.2022 16:46:18</t>
  </si>
  <si>
    <t>20.06.2022 18:43:16</t>
  </si>
  <si>
    <t>20.06.2022 20:29:13</t>
  </si>
  <si>
    <t>AŞAĞIÇOBANİSA TR-3 45-71-M00103_ M02_72236821</t>
  </si>
  <si>
    <t>20.06.2022 09:59:17</t>
  </si>
  <si>
    <t>20.06.2022 11:34:52</t>
  </si>
  <si>
    <t>ILGIN HATBAŞI KÖK 45-73-M01292_ILGIN TR-4 M01_83838184</t>
  </si>
  <si>
    <t>20.06.2022 11:33:21</t>
  </si>
  <si>
    <t>20.06.2022 13:16:27</t>
  </si>
  <si>
    <t>20.06.2022 01:47:43</t>
  </si>
  <si>
    <t>20.06.2022 01:51:32</t>
  </si>
  <si>
    <t>AHMETLİ İM 45-84-A00001_HatBaşıAyırıcı_53134253 L05_53134253</t>
  </si>
  <si>
    <t>20.06.2022 07:50:39</t>
  </si>
  <si>
    <t>20.06.2022 09:08:49</t>
  </si>
  <si>
    <t>SARAYCIK ARSAALAN TR-4 45-86-M00220_A_56404944_56404944</t>
  </si>
  <si>
    <t>20.06.2022 13:24:13</t>
  </si>
  <si>
    <t>20.06.2022 16:59:41</t>
  </si>
  <si>
    <t>KISIKKÖY YENİ MAH. TR-1 35-22-M00137_955291206_955291206</t>
  </si>
  <si>
    <t>20.06.2022 13:55:24</t>
  </si>
  <si>
    <t>20.06.2022 12:51:38</t>
  </si>
  <si>
    <t>20.06.2022 16:44:20</t>
  </si>
  <si>
    <t>SARUHANLI TR-19 45-80-M00019_956561577_956561577</t>
  </si>
  <si>
    <t>20.06.2022 22:26:44</t>
  </si>
  <si>
    <t>20.06.2022 23:33:47</t>
  </si>
  <si>
    <t>20.06.2022 17:43:03</t>
  </si>
  <si>
    <t>20.06.2022 23:49:50</t>
  </si>
  <si>
    <t>DİNDARLI TR-2 YEŞİLOVA 45-79-M00427_C_56401208_56401208</t>
  </si>
  <si>
    <t>20.06.2022 16:33:14</t>
  </si>
  <si>
    <t>20.06.2022 18:40:18</t>
  </si>
  <si>
    <t>M-2911(YATIRIM REZERVE) 35-01-M02911_F_56394864_56394864</t>
  </si>
  <si>
    <t>20.06.2022 09:44:19</t>
  </si>
  <si>
    <t>20.06.2022 18:33:43</t>
  </si>
  <si>
    <t>BEYDAĞ İM 35-32-A00001_BAKIR L03_2308129</t>
  </si>
  <si>
    <t>20.06.2022 09:22:32</t>
  </si>
  <si>
    <t>20.06.2022 13:32:26</t>
  </si>
  <si>
    <t>20.06.2022 08:25:12</t>
  </si>
  <si>
    <t>20.06.2022 09:41:38</t>
  </si>
  <si>
    <t>ALİAĞA GIS TM 35-17-A00014_HatBaşıAyırıcı_65632288 M020_65632288</t>
  </si>
  <si>
    <t>20.06.2022 15:38:10</t>
  </si>
  <si>
    <t>20.06.2022 16:40:23</t>
  </si>
  <si>
    <t>BÜNYAN OSMANİYE TR-1 45-72-L00444_DIREK TIPI TRAFO HUCRESI H01_2111909</t>
  </si>
  <si>
    <t>20.06.2022 13:57:33</t>
  </si>
  <si>
    <t>20.06.2022 15:57:35</t>
  </si>
  <si>
    <t>ÖDEMİŞ TM-2 35-15-A00005_KAYAKÖY M11_2334257</t>
  </si>
  <si>
    <t>20.06.2022 02:23:57</t>
  </si>
  <si>
    <t>20.06.2022 04:12:56</t>
  </si>
  <si>
    <t>K-2520 35-02-K02520_C_56372638_56372638</t>
  </si>
  <si>
    <t>20.06.2022 10:26:01</t>
  </si>
  <si>
    <t>20.06.2022 14:44:24</t>
  </si>
  <si>
    <t>HAMİDİYE TR-1 45-76-M00161__72372272_72372272</t>
  </si>
  <si>
    <t>20.06.2022 09:59:04</t>
  </si>
  <si>
    <t>20.06.2022 17:21:24</t>
  </si>
  <si>
    <t>TR-1-4/6 KARASELVİ KABİN 35-20-L00030_955194855_955194855</t>
  </si>
  <si>
    <t>20.06.2022 16:26:53</t>
  </si>
  <si>
    <t>20.06.2022 17:26:53</t>
  </si>
  <si>
    <t>TAHTALI TM 35-22-A00001_PANCAR-1 M20_2307947</t>
  </si>
  <si>
    <t>20.06.2022 06:56:57</t>
  </si>
  <si>
    <t>20.06.2022 06:59:52</t>
  </si>
  <si>
    <t>YAHŞELLİ TR-9 35-28-M00830_EMİRALEM KÖK M02_58172302</t>
  </si>
  <si>
    <t>20.06.2022 10:04:26</t>
  </si>
  <si>
    <t>20.06.2022 10:33:35</t>
  </si>
  <si>
    <t>M-3307(YATIRIM REZERVE) 35-07-M03307__79892026_79892026</t>
  </si>
  <si>
    <t>20.06.2022 13:25:06</t>
  </si>
  <si>
    <t>20.06.2022 14:35:05</t>
  </si>
  <si>
    <t>KAYACIK KOŞUBURNU TR-1 45-75-M00216_95001349064_95001349064</t>
  </si>
  <si>
    <t>20.06.2022 18:41:42</t>
  </si>
  <si>
    <t>20.06.2022 20:22:23</t>
  </si>
  <si>
    <t>ZEYTİNLİOVA TR-21 45-72-L00439_A_56392879_56392879</t>
  </si>
  <si>
    <t>20.06.2022 09:05:42</t>
  </si>
  <si>
    <t>20.06.2022 11:28:36</t>
  </si>
  <si>
    <t>TR-105 45-78-L00105_95001191526_95001191526</t>
  </si>
  <si>
    <t>20.06.2022 10:53:06</t>
  </si>
  <si>
    <t>20.06.2022 12:04:16</t>
  </si>
  <si>
    <t>DEĞİRMENDERE DM 35-22-M00085_ÇİLEME-MALTA-SANCAKLI M08_50066539</t>
  </si>
  <si>
    <t>20.06.2022 08:05:22</t>
  </si>
  <si>
    <t>20.06.2022 08:16:00</t>
  </si>
  <si>
    <t>PAŞAKÖY TR-3 45-80-M00058_956536581_956536581</t>
  </si>
  <si>
    <t>20.06.2022 00:07:18</t>
  </si>
  <si>
    <t>20.06.2022 00:58:46</t>
  </si>
  <si>
    <t>L-53 İLHİSAR 35-14-L00053_956634680_956634680</t>
  </si>
  <si>
    <t>20.06.2022 14:16:29</t>
  </si>
  <si>
    <t>20.06.2022 15:57:10</t>
  </si>
  <si>
    <t>HALİLBEYLİ DM 35-27-M00620_HALİLBEYLİ İÇME SUYU M11_2051349</t>
  </si>
  <si>
    <t>20.06.2022 13:40:07</t>
  </si>
  <si>
    <t>20.06.2022 15:14:19</t>
  </si>
  <si>
    <t>20.06.2022 10:10:36</t>
  </si>
  <si>
    <t>20.06.2022 18:28:00</t>
  </si>
  <si>
    <t>KARABURÇ HAL YANI TR-4 35-31-L00266_47946206_56398785_56398785</t>
  </si>
  <si>
    <t>20.06.2022 17:16:46</t>
  </si>
  <si>
    <t>20.06.2022 18:05:03</t>
  </si>
  <si>
    <t>OKLUİSA KÖK 45-81-M00046_HatBaşıAyırıcı_53135426 M03_53135426</t>
  </si>
  <si>
    <t>20.06.2022 18:38:35</t>
  </si>
  <si>
    <t>20.06.2022 22:39:14</t>
  </si>
  <si>
    <t>TR-1-4/1 YENİ SANAYİ KABİN 35-20-L00025_955199468_955199468</t>
  </si>
  <si>
    <t>20.06.2022 16:52:35</t>
  </si>
  <si>
    <t>20.06.2022 18:24:14</t>
  </si>
  <si>
    <t>EŞREFPAŞA İM 35-01-A00002_TINAZTEPE K26_2045384</t>
  </si>
  <si>
    <t>20.06.2022 18:40:19</t>
  </si>
  <si>
    <t>TR-249 (DM-5/10) 35-19-M00249_967122554_967122554</t>
  </si>
  <si>
    <t>20.06.2022 21:47:42</t>
  </si>
  <si>
    <t>20.06.2022 22:23:24</t>
  </si>
  <si>
    <t>ÇAMPINAR DERE MAH. TR-1 45-81-M00183_A_56402615_56402615</t>
  </si>
  <si>
    <t>20.06.2022 16:30:17</t>
  </si>
  <si>
    <t>20.06.2022 18:46:46</t>
  </si>
  <si>
    <t>DM-25/16 45-71-M00392_965900189_965900189</t>
  </si>
  <si>
    <t>20.06.2022 17:27:23</t>
  </si>
  <si>
    <t>20.06.2022 17:55:03</t>
  </si>
  <si>
    <t>DOMBAYLI BAHÇELER TR-3 45-78-M00277_ H_83622811</t>
  </si>
  <si>
    <t>20.06.2022 07:06:31</t>
  </si>
  <si>
    <t>20.06.2022 09:25:08</t>
  </si>
  <si>
    <t>20.06.2022 08:57:15</t>
  </si>
  <si>
    <t>20.06.2022 11:11:38</t>
  </si>
  <si>
    <t>ULUKENT DM-1/5 35-28-M00575_953382388_953382388</t>
  </si>
  <si>
    <t>20.06.2022 08:04:26</t>
  </si>
  <si>
    <t>20.06.2022 09:56:10</t>
  </si>
  <si>
    <t>M-180 DALYAN ARITMA DM 35-18-M00180_950442599_950442599</t>
  </si>
  <si>
    <t>20.06.2022 09:13:54</t>
  </si>
  <si>
    <t>20.06.2022 17:07:18</t>
  </si>
  <si>
    <t>20.06.2022 10:47:52</t>
  </si>
  <si>
    <t>20.06.2022 11:32:25</t>
  </si>
  <si>
    <t>ASARLIK TR-7 35-28-M00181_10770103_56376187_56376187</t>
  </si>
  <si>
    <t>20.06.2022 19:41:32</t>
  </si>
  <si>
    <t>20.06.2022 20:08:26</t>
  </si>
  <si>
    <t>YENİFOÇA TR-54 35-23-M00054_950421086_950421086</t>
  </si>
  <si>
    <t>20.06.2022 16:20:20</t>
  </si>
  <si>
    <t>20.06.2022 18:56:55</t>
  </si>
  <si>
    <t>ASARLIK TR-7 35-28-M00181_953378553_953378553</t>
  </si>
  <si>
    <t>20.06.2022 11:28:01</t>
  </si>
  <si>
    <t>20.06.2022 20:00:13</t>
  </si>
  <si>
    <t>K-3499 35-03-K03499__79390435_79390435</t>
  </si>
  <si>
    <t>20.06.2022 10:42:02</t>
  </si>
  <si>
    <t>20.06.2022 12:57:00</t>
  </si>
  <si>
    <t>K-1517 35-01-K01517_D D1_5872964</t>
  </si>
  <si>
    <t>20.06.2022 10:12:25</t>
  </si>
  <si>
    <t>20.06.2022 12:49:31</t>
  </si>
  <si>
    <t>BAĞLICA KÖK 45-79-M00248_ÇAVUŞLAR M04_72036938</t>
  </si>
  <si>
    <t>20.06.2022 09:28:43</t>
  </si>
  <si>
    <t>20.06.2022 17:28:50</t>
  </si>
  <si>
    <t>TR-366 35-19-M00537_35-19-M00537_85855530</t>
  </si>
  <si>
    <t>20.06.2022 04:52:41</t>
  </si>
  <si>
    <t>20.06.2022 12:42:29</t>
  </si>
  <si>
    <t>K-6 35-01-K00006_912898463_912898463</t>
  </si>
  <si>
    <t>20.06.2022 10:28:02</t>
  </si>
  <si>
    <t>20.06.2022 11:57:10</t>
  </si>
  <si>
    <t>BOYNUYOĞUN KÖK 35-29-L00051_DALLIK L03_72215392</t>
  </si>
  <si>
    <t>20.06.2022 11:15:29</t>
  </si>
  <si>
    <t>20.06.2022 12:12:14</t>
  </si>
  <si>
    <t>BAĞLICA KÖK 45-79-M00248_BAĞLICA M02_72036936</t>
  </si>
  <si>
    <t>20.06.2022 09:32:33</t>
  </si>
  <si>
    <t>20.06.2022 17:31:20</t>
  </si>
  <si>
    <t>TR-7 ÖZTAK (TR-237) 35-19-M00237_956673770_956673770</t>
  </si>
  <si>
    <t>20.06.2022 21:34:51</t>
  </si>
  <si>
    <t>20.06.2022 22:33:31</t>
  </si>
  <si>
    <t>DM-14/2 45-71-M00373_TR-14/3 M02_66510650</t>
  </si>
  <si>
    <t>20.06.2022 20:10:39</t>
  </si>
  <si>
    <t>20.06.2022 20:42:45</t>
  </si>
  <si>
    <t>İSHAKÇELEBİ TR-1 45-80-M00152_B_56385134_56385134</t>
  </si>
  <si>
    <t>20.06.2022 18:00:21</t>
  </si>
  <si>
    <t>20.06.2022 18:51:04</t>
  </si>
  <si>
    <t>KARABURUN TR-1/15 35-21-L00019_953359890_953359890</t>
  </si>
  <si>
    <t>20.06.2022 20:45:35</t>
  </si>
  <si>
    <t>20.06.2022 22:52:24</t>
  </si>
  <si>
    <t>20.06.2022 09:42:50</t>
  </si>
  <si>
    <t>20.06.2022 10:35:23</t>
  </si>
  <si>
    <t>AKHİSAR TM 45-72-A00006_SOMA M03_2313119</t>
  </si>
  <si>
    <t>20.06.2022 19:06:05</t>
  </si>
  <si>
    <t>20.06.2022 19:17:02</t>
  </si>
  <si>
    <t>20.06.2022 09:17:49</t>
  </si>
  <si>
    <t>20.06.2022 09:22:08</t>
  </si>
  <si>
    <t>K-1467 35-03-K01467_912987363_912987363</t>
  </si>
  <si>
    <t>20.06.2022 17:39:08</t>
  </si>
  <si>
    <t>TOPRAK SULAMA-4 35-26-L00024_35-26-L00024_2348186</t>
  </si>
  <si>
    <t>20.06.2022 11:40:57</t>
  </si>
  <si>
    <t>20.06.2022 13:00:12</t>
  </si>
  <si>
    <t>ÇIRPI TR-1-2/2 35-20-M00007_955196210_955196210</t>
  </si>
  <si>
    <t>20.06.2022 16:33:56</t>
  </si>
  <si>
    <t>20.06.2022 18:10:20</t>
  </si>
  <si>
    <t>L-252 SİSSUS HASTANE 35-18-L00252_950429099_950429099</t>
  </si>
  <si>
    <t>20.06.2022 08:59:09</t>
  </si>
  <si>
    <t>20.06.2022 10:39:39</t>
  </si>
  <si>
    <t>BALLICA İM 45-72-A00005_HatBaşıAyırıcı_53140140 L07_53140140</t>
  </si>
  <si>
    <t>20.06.2022 06:38:00</t>
  </si>
  <si>
    <t>20.06.2022 10:16:35</t>
  </si>
  <si>
    <t>TR-2/16 45-72-L00016_956531465_956531465</t>
  </si>
  <si>
    <t>20.06.2022 22:15:45</t>
  </si>
  <si>
    <t>20.06.2022 23:06:23</t>
  </si>
  <si>
    <t>BALABANLI DM 35-15-M00280_KIZILCAAVLU M05_72306327</t>
  </si>
  <si>
    <t>20.06.2022 13:42:51</t>
  </si>
  <si>
    <t>20.06.2022 13:54:41</t>
  </si>
  <si>
    <t>20.06.2022 19:37:01</t>
  </si>
  <si>
    <t>20.06.2022 19:50:58</t>
  </si>
  <si>
    <t>MORDOĞAN TR-38 35-21-L00165_953357138_953357138</t>
  </si>
  <si>
    <t>20.06.2022 16:55:14</t>
  </si>
  <si>
    <t>20.06.2022 18:08:05</t>
  </si>
  <si>
    <t>20.06.2022 10:03:38</t>
  </si>
  <si>
    <t>20.06.2022 17:44:59</t>
  </si>
  <si>
    <t>20.06.2022 09:13:17</t>
  </si>
  <si>
    <t>20.06.2022 18:34:38</t>
  </si>
  <si>
    <t>EŞREFPAŞA İM 35-01-A00002_DOĞANAY K16_2045368</t>
  </si>
  <si>
    <t>20.06.2022 01:19:27</t>
  </si>
  <si>
    <t>20.06.2022 01:23:34</t>
  </si>
  <si>
    <t>K-498 35-02-K00498_912819539_912819539</t>
  </si>
  <si>
    <t>20.06.2022 11:59:52</t>
  </si>
  <si>
    <t>20.06.2022 14:50:28</t>
  </si>
  <si>
    <t>OSMANCIK TR-1 35-29-L00514__72470126_72470126</t>
  </si>
  <si>
    <t>20.06.2022 17:34:00</t>
  </si>
  <si>
    <t>20.06.2022 18:44:18</t>
  </si>
  <si>
    <t>KAYMAKÇI TR-22 35-15-M00250_950396383_950396383</t>
  </si>
  <si>
    <t>20.06.2022 17:32:57</t>
  </si>
  <si>
    <t>20.06.2022 21:10:20</t>
  </si>
  <si>
    <t>ŞEMSİOĞLU KÖK 35-26-M00306_ÖZKAN-HAVAI HAT M03_65913808</t>
  </si>
  <si>
    <t>20.06.2022 07:48:29</t>
  </si>
  <si>
    <t>20.06.2022 08:51:09</t>
  </si>
  <si>
    <t>K-886 35-04-K00886_35-04-K00886_2370801</t>
  </si>
  <si>
    <t>20.06.2022 09:50:38</t>
  </si>
  <si>
    <t>20.06.2022 14:55:37</t>
  </si>
  <si>
    <t>ARAPBAŞI TR-2 35-20-L00440__72373295_72373295</t>
  </si>
  <si>
    <t>20.06.2022 13:18:00</t>
  </si>
  <si>
    <t>20.06.2022 14:31:25</t>
  </si>
  <si>
    <t>20.06.2022 15:12:39</t>
  </si>
  <si>
    <t>20.06.2022 16:01:27</t>
  </si>
  <si>
    <t>L-312 GERMİYAN EVLERİ 35-18-L00312_950467789_950467789</t>
  </si>
  <si>
    <t>20.06.2022 12:45:45</t>
  </si>
  <si>
    <t>20.06.2022 21:54:10</t>
  </si>
  <si>
    <t>DEREKÖY TR-2 35-20-L00254_955213319_955213319</t>
  </si>
  <si>
    <t>20.06.2022 16:16:49</t>
  </si>
  <si>
    <t>20.06.2022 17:12:57</t>
  </si>
  <si>
    <t>KAVAKLIDERE TR-14 45-73-M00317_B_56405699_56405699</t>
  </si>
  <si>
    <t>20.06.2022 09:04:47</t>
  </si>
  <si>
    <t>20.06.2022 12:27:37</t>
  </si>
  <si>
    <t>20.06.2022 09:43:04</t>
  </si>
  <si>
    <t>20.06.2022 18:31:56</t>
  </si>
  <si>
    <t>ŞAHYAR TR-420 TARIMSAL SULAMA 45-73-M00943_45-73-M00943_2354933</t>
  </si>
  <si>
    <t>20.06.2022 18:11:10</t>
  </si>
  <si>
    <t>20.06.2022 19:18:13</t>
  </si>
  <si>
    <t>L-84/2 35-18-L00084_35-18-L00084_72103126</t>
  </si>
  <si>
    <t>20.06.2022 11:16:07</t>
  </si>
  <si>
    <t>20.06.2022 11:31:17</t>
  </si>
  <si>
    <t>20.06.2022 12:37:52</t>
  </si>
  <si>
    <t>20.06.2022 12:38:16</t>
  </si>
  <si>
    <t>KİRAZ İM 35-31-A00001_ŞEHİR-2 L03_2328559</t>
  </si>
  <si>
    <t>20.06.2022 06:18:22</t>
  </si>
  <si>
    <t>20.06.2022 06:43:29</t>
  </si>
  <si>
    <t>BOZKÖY TARIMSAL SULAMA TR-2 35-16-M00224_47524814_56397410_56397410</t>
  </si>
  <si>
    <t>20.06.2022 22:18:03</t>
  </si>
  <si>
    <t>20.06.2022 23:06:51</t>
  </si>
  <si>
    <t>20.06.2022 02:02:10</t>
  </si>
  <si>
    <t>20.06.2022 02:10:43</t>
  </si>
  <si>
    <t>KONURCA YAYLA TR-1 45-77-M00181_956296959_956296959</t>
  </si>
  <si>
    <t>20.06.2022 09:35:44</t>
  </si>
  <si>
    <t>20.06.2022 11:23:19</t>
  </si>
  <si>
    <t>BÜNYAMİN DOĞAN VE ARK.  TR 45-86-M00062_DIREK TIPI TRAFO HUCRESI H01_2083780</t>
  </si>
  <si>
    <t>20.06.2022 18:12:07</t>
  </si>
  <si>
    <t>20.06.2022 18:33:53</t>
  </si>
  <si>
    <t>DM-14/3 45-71-M00387_DM-14/02 M04_66511376</t>
  </si>
  <si>
    <t>20.06.2022 19:38:56</t>
  </si>
  <si>
    <t>20.06.2022 20:27:19</t>
  </si>
  <si>
    <t>20.06.2022 19:10:39</t>
  </si>
  <si>
    <t>20.06.2022 23:31:39</t>
  </si>
  <si>
    <t>20.06.2022 17:34:15</t>
  </si>
  <si>
    <t>20.06.2022 21:13:45</t>
  </si>
  <si>
    <t>20.06.2022 21:09:04</t>
  </si>
  <si>
    <t>20.06.2022 23:12:14</t>
  </si>
  <si>
    <t>KEMAL TOPAL VE ARK. TR 35-24-M00047_DIREK TIPI TRAFO HUCRESI H01_2036813</t>
  </si>
  <si>
    <t>20.06.2022 09:53:39</t>
  </si>
  <si>
    <t>20.06.2022 00:37:16</t>
  </si>
  <si>
    <t>20.06.2022 01:07:44</t>
  </si>
  <si>
    <t>20.06.2022 07:58:29</t>
  </si>
  <si>
    <t>20.06.2022 09:09:27</t>
  </si>
  <si>
    <t>TR-24 35-27-M00024_D D2B_5828392</t>
  </si>
  <si>
    <t>20.06.2022 22:30:19</t>
  </si>
  <si>
    <t>21.06.2022 00:28:03</t>
  </si>
  <si>
    <t>GÖKTAŞ TR-1 45-82-M00330_45-82-M00330_2370122</t>
  </si>
  <si>
    <t>20.06.2022 13:32:19</t>
  </si>
  <si>
    <t>20.06.2022 14:10:17</t>
  </si>
  <si>
    <t>ORTAKÖY TR-2 45-77-L00307_945507655_945507655</t>
  </si>
  <si>
    <t>20.06.2022 14:14:27</t>
  </si>
  <si>
    <t>20.06.2022 15:29:23</t>
  </si>
  <si>
    <t>20.06.2022 18:43:21</t>
  </si>
  <si>
    <t>20.06.2022 20:09:22</t>
  </si>
  <si>
    <t>RAMAZANLAR TR-1 45-81-M00145_A_56398843_56398843</t>
  </si>
  <si>
    <t>20.06.2022 17:47:42</t>
  </si>
  <si>
    <t>20.06.2022 19:49:36</t>
  </si>
  <si>
    <t>KUYUCAK TR-1 45-76-M00144_DIREK TIPI TRAFO HUCRESI H01_2084904</t>
  </si>
  <si>
    <t>20.06.2022 17:01:42</t>
  </si>
  <si>
    <t>20.06.2022 17:51:23</t>
  </si>
  <si>
    <t>20.06.2022 10:05:02</t>
  </si>
  <si>
    <t>20.06.2022 10:38:40</t>
  </si>
  <si>
    <t>20.06.2022 09:06:46</t>
  </si>
  <si>
    <t>20.06.2022 17:47:44</t>
  </si>
  <si>
    <t>KEMİKLİDERE KÖK 45-80-M00108_KAPAKLI DM  GİRİŞ M04_2086357</t>
  </si>
  <si>
    <t>20.06.2022 12:08:16</t>
  </si>
  <si>
    <t>20.06.2022 12:09:22</t>
  </si>
  <si>
    <t>M-1000 35-03-M01000_955019359_955019359</t>
  </si>
  <si>
    <t>20.06.2022 10:31:40</t>
  </si>
  <si>
    <t>20.06.2022 14:52:37</t>
  </si>
  <si>
    <t>SOĞANLI TR-1 45-73-M01034_945655394_945655394</t>
  </si>
  <si>
    <t>20.06.2022 12:18:28</t>
  </si>
  <si>
    <t>20.06.2022 14:08:03</t>
  </si>
  <si>
    <t>20.06.2022 08:38:06</t>
  </si>
  <si>
    <t>20.06.2022 09:18:47</t>
  </si>
  <si>
    <t>K-4876 35-07-K04876_ H_66083301</t>
  </si>
  <si>
    <t>20.06.2022 18:34:28</t>
  </si>
  <si>
    <t>20.06.2022 18:50:11</t>
  </si>
  <si>
    <t>KİRELLİ KÖK 35-29-L00809_PEŞREVLİ L04_74719160</t>
  </si>
  <si>
    <t>20.06.2022 06:44:57</t>
  </si>
  <si>
    <t>20.06.2022 07:55:03</t>
  </si>
  <si>
    <t>20.06.2022 02:26:57</t>
  </si>
  <si>
    <t>20.06.2022 03:30:11</t>
  </si>
  <si>
    <t>20.06.2022 16:24:25</t>
  </si>
  <si>
    <t>20.06.2022 20:50:39</t>
  </si>
  <si>
    <t>MEDAR TR-11 45-72-M00276_DIREK TIPI TRAFO HUCRESI H01_2107969</t>
  </si>
  <si>
    <t>20.06.2022 19:57:49</t>
  </si>
  <si>
    <t>20.06.2022 21:25:05</t>
  </si>
  <si>
    <t>ULUKENT DM-1/4 35-28-M00065_953383779_953383779</t>
  </si>
  <si>
    <t>20.06.2022 11:09:46</t>
  </si>
  <si>
    <t>20.06.2022 17:17:26</t>
  </si>
  <si>
    <t>DEMİRCİLİ TALAŞMAN TR-3 35-15-L01025_B_82289835_82289835</t>
  </si>
  <si>
    <t>20.06.2022 13:27:52</t>
  </si>
  <si>
    <t>20.06.2022 16:19:17</t>
  </si>
  <si>
    <t>YENMİŞ KÖK 35-27-M00366_HatBaşıAyırıcı_54692210 M01_54692210</t>
  </si>
  <si>
    <t>20.06.2022 08:02:07</t>
  </si>
  <si>
    <t>20.06.2022 11:09:47</t>
  </si>
  <si>
    <t>DM-14/3C 45-71-M02285__73560691_73560691</t>
  </si>
  <si>
    <t>20.06.2022 21:28:40</t>
  </si>
  <si>
    <t>20.06.2022 22:01:32</t>
  </si>
  <si>
    <t>REFİK KAHYA VE ARK. ÖZEL TR 35-17-M00373Ö_DIREK TIPI TRAFO HUCRESI H01_2058411</t>
  </si>
  <si>
    <t>20.06.2022 09:00:49</t>
  </si>
  <si>
    <t>20.06.2022 11:04:50</t>
  </si>
  <si>
    <t>ÇOBANLAR SUBATAN TR-2 35-15-L00357_35-15-L00357_2365319</t>
  </si>
  <si>
    <t>20.06.2022 18:56:26</t>
  </si>
  <si>
    <t>21.06.2022 00:16:38</t>
  </si>
  <si>
    <t>KARADOĞAN TR-1 35-15-L00469__72372017_72372017</t>
  </si>
  <si>
    <t>20.06.2022 17:06:16</t>
  </si>
  <si>
    <t>20.06.2022 22:35:06</t>
  </si>
  <si>
    <t>TABANLAR TR-1 45-82-M00355_45-82-M00355_2355722</t>
  </si>
  <si>
    <t>20.06.2022 10:08:33</t>
  </si>
  <si>
    <t>20.06.2022 11:23:22</t>
  </si>
  <si>
    <t>VELİLER DM 35-15-L00840_YUSUFDERE-MENTBAŞI L05_66946043</t>
  </si>
  <si>
    <t>20.06.2022 05:46:11</t>
  </si>
  <si>
    <t>20.06.2022 08:04:50</t>
  </si>
  <si>
    <t>TR-2/103 45-83-L00103_955145708_955145708</t>
  </si>
  <si>
    <t>20.06.2022 20:29:16</t>
  </si>
  <si>
    <t>20.06.2022 21:07:06</t>
  </si>
  <si>
    <t>K-2854 35-01-K02854_B_56374093_56374093</t>
  </si>
  <si>
    <t>20.06.2022 19:23:10</t>
  </si>
  <si>
    <t>20.06.2022 20:37:07</t>
  </si>
  <si>
    <t>YILMAZ KARAKOR ÖZEL TR 35-27-M00907Ö_DIREK TIPI TRAFO HUCRESI H01_2119398</t>
  </si>
  <si>
    <t>20.06.2022 10:25:38</t>
  </si>
  <si>
    <t>20.06.2022 15:03:34</t>
  </si>
  <si>
    <t>20.06.2022 06:49:28</t>
  </si>
  <si>
    <t>20.06.2022 07:01:29</t>
  </si>
  <si>
    <t>TR-41 35-17-M00041_7196005_56389408_56389408</t>
  </si>
  <si>
    <t>20.06.2022 22:22:27</t>
  </si>
  <si>
    <t>20.06.2022 23:16:34</t>
  </si>
  <si>
    <t>YAŞAR SUHAN 35-26-L00073_10984191_56358631_56358631</t>
  </si>
  <si>
    <t>20.06.2022 08:43:06</t>
  </si>
  <si>
    <t>20.06.2022 10:28:22</t>
  </si>
  <si>
    <t>YAYAKENT TR-8 35-24-M00008_DIREK TIPI TRAFO HUCRESI H01_2042233</t>
  </si>
  <si>
    <t>20.06.2022 10:53:55</t>
  </si>
  <si>
    <t>20.06.2022 11:35:52</t>
  </si>
  <si>
    <t>M-2542 35-02-M02542_M-1046 M06_81703173</t>
  </si>
  <si>
    <t>20.06.2022 07:02:00</t>
  </si>
  <si>
    <t>20.06.2022 09:11:11</t>
  </si>
  <si>
    <t>ATAKÖY TR-8 35-22-M00858_955269919_955269919</t>
  </si>
  <si>
    <t>20.06.2022 16:27:41</t>
  </si>
  <si>
    <t>20.06.2022 17:58:53</t>
  </si>
  <si>
    <t>20.06.2022 20:30:56</t>
  </si>
  <si>
    <t>20.06.2022 22:53:51</t>
  </si>
  <si>
    <t>20.06.2022 03:20:30</t>
  </si>
  <si>
    <t>20.06.2022 07:43:06</t>
  </si>
  <si>
    <t>20.06.2022 20:03:54</t>
  </si>
  <si>
    <t>20.06.2022 22:27:16</t>
  </si>
  <si>
    <t>K-612 35-02-K00612_910332381_910332381</t>
  </si>
  <si>
    <t>20.06.2022 11:38:26</t>
  </si>
  <si>
    <t>20.06.2022 16:58:29</t>
  </si>
  <si>
    <t>DEREKÖY TR-33 35-22-M00867_955291843_955291843</t>
  </si>
  <si>
    <t>20.06.2022 21:30:00</t>
  </si>
  <si>
    <t>20.06.2022 23:56:26</t>
  </si>
  <si>
    <t>DM-3/TR-32 35-22-M00074_955260293_955260293</t>
  </si>
  <si>
    <t>21.06.2022 11:56:20</t>
  </si>
  <si>
    <t>21.06.2022 14:00:12</t>
  </si>
  <si>
    <t>ZEYTİNLİOVA TR-1 KÖK 45-72-L00389_B_56390231_56390231</t>
  </si>
  <si>
    <t>21.06.2022 08:09:30</t>
  </si>
  <si>
    <t>21.06.2022 09:39:35</t>
  </si>
  <si>
    <t>21.06.2022 09:10:40</t>
  </si>
  <si>
    <t>21.06.2022 18:48:34</t>
  </si>
  <si>
    <t>21.06.2022 11:05:59</t>
  </si>
  <si>
    <t>21.06.2022 15:55:19</t>
  </si>
  <si>
    <t>SAİPLER TR-1 35-26-M00479_35-26-M00479_2362208</t>
  </si>
  <si>
    <t>21.06.2022 16:20:11</t>
  </si>
  <si>
    <t>21.06.2022 16:47:40</t>
  </si>
  <si>
    <t>PAŞAÇİFTLİĞİ TR-1 45-78-M00954_967137997_967137997</t>
  </si>
  <si>
    <t>21.06.2022 11:33:29</t>
  </si>
  <si>
    <t>21.06.2022 18:27:20</t>
  </si>
  <si>
    <t>YAKAKÖY KÖK 45-75-M00067_HatBaşıAyırıcı_53134700 M05_53134700</t>
  </si>
  <si>
    <t>21.06.2022 22:29:44</t>
  </si>
  <si>
    <t>22.06.2022 00:41:54</t>
  </si>
  <si>
    <t>21.06.2022 09:40:05</t>
  </si>
  <si>
    <t>21.06.2022 10:20:16</t>
  </si>
  <si>
    <t>DM-23 45-71-M00500_DM-22 M04_2076935</t>
  </si>
  <si>
    <t>21.06.2022 07:25:02</t>
  </si>
  <si>
    <t>21.06.2022 07:56:43</t>
  </si>
  <si>
    <t>21.06.2022 20:56:49</t>
  </si>
  <si>
    <t>22.06.2022 01:58:04</t>
  </si>
  <si>
    <t>YILMAZ İM 45-78-A00003_HatBaşıAyırıcı_53140406 L01_53140406</t>
  </si>
  <si>
    <t>21.06.2022 14:20:43</t>
  </si>
  <si>
    <t>21.06.2022 15:41:02</t>
  </si>
  <si>
    <t>21.06.2022 05:58:26</t>
  </si>
  <si>
    <t>21.06.2022 06:20:07</t>
  </si>
  <si>
    <t>21.06.2022 09:26:23</t>
  </si>
  <si>
    <t>21.06.2022 10:52:21</t>
  </si>
  <si>
    <t>TR-32 35-30-L00032_955334104_955334104</t>
  </si>
  <si>
    <t>21.06.2022 10:45:34</t>
  </si>
  <si>
    <t>21.06.2022 14:24:00</t>
  </si>
  <si>
    <t>21.06.2022 20:29:02</t>
  </si>
  <si>
    <t>21.06.2022 21:31:34</t>
  </si>
  <si>
    <t>TR-2/53 45-72-L00053_956510249_956510249</t>
  </si>
  <si>
    <t>21.06.2022 17:21:35</t>
  </si>
  <si>
    <t>21.06.2022 19:46:32</t>
  </si>
  <si>
    <t>ALMAK TM 35-17-A00003_HatBaşıAyırıcı_65314110 M28_65314110</t>
  </si>
  <si>
    <t>21.06.2022 16:55:01</t>
  </si>
  <si>
    <t>21.06.2022 18:11:59</t>
  </si>
  <si>
    <t>K-421 35-01-K00421_910548343_910548343</t>
  </si>
  <si>
    <t>21.06.2022 08:47:06</t>
  </si>
  <si>
    <t>21.06.2022 11:42:42</t>
  </si>
  <si>
    <t>21.06.2022 09:04:32</t>
  </si>
  <si>
    <t>21.06.2022 09:26:08</t>
  </si>
  <si>
    <t>HELVACI DM-2 35-17-M00359_DM-1 M07_66476616</t>
  </si>
  <si>
    <t>21.06.2022 09:40:00</t>
  </si>
  <si>
    <t>21.06.2022 11:23:17</t>
  </si>
  <si>
    <t>K-3109 35-04-K03109_99335201_99335201</t>
  </si>
  <si>
    <t>21.06.2022 17:22:18</t>
  </si>
  <si>
    <t>21.06.2022 17:51:06</t>
  </si>
  <si>
    <t>21.06.2022 11:15:14</t>
  </si>
  <si>
    <t>21.06.2022 12:44:21</t>
  </si>
  <si>
    <t>DM-2 45-71-M00002_GÖKTAŞLI M04_2048801</t>
  </si>
  <si>
    <t>21.06.2022 07:09:02</t>
  </si>
  <si>
    <t>21.06.2022 08:33:40</t>
  </si>
  <si>
    <t>K-1794 35-01-K01794_911350029_911350029</t>
  </si>
  <si>
    <t>21.06.2022 07:19:41</t>
  </si>
  <si>
    <t>21.06.2022 09:20:10</t>
  </si>
  <si>
    <t>KARABURUN TR-15 35-21-L00013_B_56357678_56357678</t>
  </si>
  <si>
    <t>21.06.2022 00:16:40</t>
  </si>
  <si>
    <t>21.06.2022 01:48:58</t>
  </si>
  <si>
    <t>K-200 35-04-K00200_35-04-K00200_2370846</t>
  </si>
  <si>
    <t>21.06.2022 09:50:05</t>
  </si>
  <si>
    <t>21.06.2022 12:56:26</t>
  </si>
  <si>
    <t>TR-146 35-26-M00146_956604428_956604428</t>
  </si>
  <si>
    <t>21.06.2022 09:17:30</t>
  </si>
  <si>
    <t>21.06.2022 12:14:54</t>
  </si>
  <si>
    <t>M-1291 35-02-M01291_H m1291 h1_5841345</t>
  </si>
  <si>
    <t>21.06.2022 19:54:49</t>
  </si>
  <si>
    <t>22.06.2022 02:04:13</t>
  </si>
  <si>
    <t>ÇINARLIKUYU KÖK 45-71-M00188_HatBaşıAyırıcı_53134670 M02_53134670</t>
  </si>
  <si>
    <t>21.06.2022 14:11:17</t>
  </si>
  <si>
    <t>21.06.2022 19:01:34</t>
  </si>
  <si>
    <t>L-426 ESKİ GARAJ 35-18-L00426_G g6_5957340</t>
  </si>
  <si>
    <t>21.06.2022 20:27:50</t>
  </si>
  <si>
    <t>21.06.2022 23:54:27</t>
  </si>
  <si>
    <t>21.06.2022 06:22:25</t>
  </si>
  <si>
    <t>21.06.2022 07:29:21</t>
  </si>
  <si>
    <t>MAHMUTLAR KÖK 45-74-M00354_YARBASAN M010_79385668</t>
  </si>
  <si>
    <t>21.06.2022 10:10:59</t>
  </si>
  <si>
    <t>21.06.2022 11:50:14</t>
  </si>
  <si>
    <t>21.06.2022 09:35:51</t>
  </si>
  <si>
    <t>21.06.2022 10:25:23</t>
  </si>
  <si>
    <t>21.06.2022 03:24:05</t>
  </si>
  <si>
    <t>21.06.2022 03:31:20</t>
  </si>
  <si>
    <t>21.06.2022 17:34:44</t>
  </si>
  <si>
    <t>21.06.2022 18:23:46</t>
  </si>
  <si>
    <t>21.06.2022 16:59:32</t>
  </si>
  <si>
    <t>21.06.2022 17:35:00</t>
  </si>
  <si>
    <t>BÖLCEK DM 35-16-M00153_BÖLCEK M03_82962824</t>
  </si>
  <si>
    <t>21.06.2022 09:33:21</t>
  </si>
  <si>
    <t>21.06.2022 18:03:39</t>
  </si>
  <si>
    <t>BOYNUYOĞUN KÖK 35-29-L00051_ESKİBOYNUYOĞUN L02_72215451</t>
  </si>
  <si>
    <t>21.06.2022 10:20:31</t>
  </si>
  <si>
    <t>21.06.2022 11:03:33</t>
  </si>
  <si>
    <t>DM-16/23 45-71-M02399_953200320_953200320</t>
  </si>
  <si>
    <t>21.06.2022 23:21:30</t>
  </si>
  <si>
    <t>22.06.2022 01:24:28</t>
  </si>
  <si>
    <t>TURGUTALP TR-1/2 (DM-3/18) 45-82-M00057_C C1b_5983252</t>
  </si>
  <si>
    <t>21.06.2022 15:47:53</t>
  </si>
  <si>
    <t>21.06.2022 17:01:12</t>
  </si>
  <si>
    <t>21.06.2022 13:44:59</t>
  </si>
  <si>
    <t>21.06.2022 22:22:59</t>
  </si>
  <si>
    <t>KÜÇÜKKALE KÖK 35-29-L00036_MEHMETLER L02_2088232</t>
  </si>
  <si>
    <t>21.06.2022 06:29:54</t>
  </si>
  <si>
    <t>21.06.2022 09:02:26</t>
  </si>
  <si>
    <t>DM-2 45-71-M00002_TR-94 ÇIKIŞI ŞEHİTLER KAB M23_2308961</t>
  </si>
  <si>
    <t>21.06.2022 10:37:19</t>
  </si>
  <si>
    <t>21.06.2022 11:56:36</t>
  </si>
  <si>
    <t>K-141 35-03-K00141_35-03-K00141_41910332</t>
  </si>
  <si>
    <t>21.06.2022 16:29:25</t>
  </si>
  <si>
    <t>21.06.2022 17:03:34</t>
  </si>
  <si>
    <t>21.06.2022 07:29:41</t>
  </si>
  <si>
    <t>21.06.2022 08:47:49</t>
  </si>
  <si>
    <t>K-3501 35-01-K03501_911346832_911346832</t>
  </si>
  <si>
    <t>21.06.2022 19:54:45</t>
  </si>
  <si>
    <t>21.06.2022 21:14:41</t>
  </si>
  <si>
    <t>TR-41 35-17-M00041_950301663_950301663</t>
  </si>
  <si>
    <t>21.06.2022 01:00:29</t>
  </si>
  <si>
    <t>21.06.2022 01:18:49</t>
  </si>
  <si>
    <t>ULUDERBENT UZUNALAN MAH. TR 45-73-M00561_A_56393750_56393750</t>
  </si>
  <si>
    <t>21.06.2022 20:24:05</t>
  </si>
  <si>
    <t>22.06.2022 00:39:26</t>
  </si>
  <si>
    <t>K-1683 35-01-K01683_911743877_911743877</t>
  </si>
  <si>
    <t>21.06.2022 13:17:47</t>
  </si>
  <si>
    <t>21.06.2022 16:19:19</t>
  </si>
  <si>
    <t>21.06.2022 09:15:54</t>
  </si>
  <si>
    <t>21.06.2022 17:53:06</t>
  </si>
  <si>
    <t>TR-10 (M-710) 35-30-M00710_955296931_955296931</t>
  </si>
  <si>
    <t>21.06.2022 14:23:04</t>
  </si>
  <si>
    <t>21.06.2022 18:47:03</t>
  </si>
  <si>
    <t>K-3625 35-01-K03625_911035861_911035861</t>
  </si>
  <si>
    <t>21.06.2022 10:58:52</t>
  </si>
  <si>
    <t>21.06.2022 12:29:23</t>
  </si>
  <si>
    <t>AŞAĞI ŞEHİT KEMAL TR 35-17-M00327_DIREK TIPI TRAFO HUCRESI H01_2045596</t>
  </si>
  <si>
    <t>21.06.2022 11:42:33</t>
  </si>
  <si>
    <t>21.06.2022 13:32:05</t>
  </si>
  <si>
    <t>K-3659 35-08-K03659_TRAFO K05_42450930</t>
  </si>
  <si>
    <t>21.06.2022 18:49:55</t>
  </si>
  <si>
    <t>22.06.2022 02:35:21</t>
  </si>
  <si>
    <t>DM-1/TR-12 (TR-58) ALPKENT 35-26-M00058_957821843_957821843</t>
  </si>
  <si>
    <t>21.06.2022 11:38:10</t>
  </si>
  <si>
    <t>21.06.2022 13:18:38</t>
  </si>
  <si>
    <t>MURADİYE TR-1 İSTASYON KABİN 45-71-M00192_953176794_953176794</t>
  </si>
  <si>
    <t>21.06.2022 12:50:32</t>
  </si>
  <si>
    <t>21.06.2022 13:28:29</t>
  </si>
  <si>
    <t>KÜÇÜKKALE KÖK 35-29-L00036_HatBaşıAyırıcı_53138855 L03_53138855</t>
  </si>
  <si>
    <t>21.06.2022 10:18:01</t>
  </si>
  <si>
    <t>21.06.2022 13:33:58</t>
  </si>
  <si>
    <t>TİRE İM-DM-1 35-29-A00001_GÖKÇEN SULAMA M26_2059026</t>
  </si>
  <si>
    <t>21.06.2022 17:48:18</t>
  </si>
  <si>
    <t>21.06.2022 17:55:20</t>
  </si>
  <si>
    <t>DM-5 45-71-M00947_MANİSA TM M05_66502143</t>
  </si>
  <si>
    <t>21.06.2022 06:54:52</t>
  </si>
  <si>
    <t>21.06.2022 07:45:19</t>
  </si>
  <si>
    <t>21.06.2022 13:47:56</t>
  </si>
  <si>
    <t>21.06.2022 14:34:30</t>
  </si>
  <si>
    <t>BARBAROS TR-3 (TR-306) 35-19-M00484__72374214_72374214</t>
  </si>
  <si>
    <t>21.06.2022 10:37:39</t>
  </si>
  <si>
    <t>21.06.2022 11:24:10</t>
  </si>
  <si>
    <t>K-1556 35-01-K01556_910502551_910502551</t>
  </si>
  <si>
    <t>21.06.2022 11:12:55</t>
  </si>
  <si>
    <t>21.06.2022 17:38:19</t>
  </si>
  <si>
    <t>TURGUTALP TR-4/1 (DM3/9) 45-82-M00063_TR-4/7 M02_72192903</t>
  </si>
  <si>
    <t>21.06.2022 09:01:21</t>
  </si>
  <si>
    <t>21.06.2022 12:32:22</t>
  </si>
  <si>
    <t>TR-90 ÖZTİRYAKİLER 35-19-L00090_50074321_56406464_56406464</t>
  </si>
  <si>
    <t>21.06.2022 22:59:02</t>
  </si>
  <si>
    <t>22.06.2022 02:00:46</t>
  </si>
  <si>
    <t>BADEMLİ TR-8 35-15-L01045_950392320_950392320</t>
  </si>
  <si>
    <t>21.06.2022 15:36:53</t>
  </si>
  <si>
    <t>21.06.2022 17:25:26</t>
  </si>
  <si>
    <t>21.06.2022 08:30:23</t>
  </si>
  <si>
    <t>21.06.2022 12:23:20</t>
  </si>
  <si>
    <t>21.06.2022 06:34:25</t>
  </si>
  <si>
    <t>21.06.2022 08:38:44</t>
  </si>
  <si>
    <t>DUALAR TR-1 45-76-M00155_DIREK TIPI TRAFO HUCRESI H01_2084910</t>
  </si>
  <si>
    <t>21.06.2022 07:40:34</t>
  </si>
  <si>
    <t>21.06.2022 09:33:22</t>
  </si>
  <si>
    <t>DM-1/5 45-71-M00005_95000113979_95000113979</t>
  </si>
  <si>
    <t>21.06.2022 19:58:00</t>
  </si>
  <si>
    <t>21.06.2022 20:40:20</t>
  </si>
  <si>
    <t>KAYACIK ÇATALKAYA TR-3 45-75-M00213_B_56387471_56387471</t>
  </si>
  <si>
    <t>21.06.2022 16:38:29</t>
  </si>
  <si>
    <t>21.06.2022 18:48:13</t>
  </si>
  <si>
    <t>ÜÇYOL KÖK 45-82-M00128_URUZLAR GES M06_2090646</t>
  </si>
  <si>
    <t>21.06.2022 18:47:45</t>
  </si>
  <si>
    <t>21.06.2022 19:59:59</t>
  </si>
  <si>
    <t>DM-1/66 45-71-M00012_D d3_45125145</t>
  </si>
  <si>
    <t>21.06.2022 02:02:28</t>
  </si>
  <si>
    <t>21.06.2022 04:17:09</t>
  </si>
  <si>
    <t>21.06.2022 10:53:25</t>
  </si>
  <si>
    <t>21.06.2022 14:14:46</t>
  </si>
  <si>
    <t>GÜLKENT TR-6 35-30-M00229_DAĞITIM TRAFOSU M01_72071863</t>
  </si>
  <si>
    <t>21.06.2022 19:43:31</t>
  </si>
  <si>
    <t>21.06.2022 21:49:24</t>
  </si>
  <si>
    <t>MANİSA TM-1 45-71-A00001_ÖĞRETMENEVİ-1 M03_2309456</t>
  </si>
  <si>
    <t>21.06.2022 06:58:26</t>
  </si>
  <si>
    <t>21.06.2022 07:14:17</t>
  </si>
  <si>
    <t>TR-147 45-78-L00147_49414183_56384337_56384337</t>
  </si>
  <si>
    <t>21.06.2022 15:15:26</t>
  </si>
  <si>
    <t>21.06.2022 18:59:59</t>
  </si>
  <si>
    <t>21.06.2022 07:36:15</t>
  </si>
  <si>
    <t>21.06.2022 08:51:25</t>
  </si>
  <si>
    <t>K-817 35-04-K00817_G_56366381_56366381</t>
  </si>
  <si>
    <t>21.06.2022 08:51:35</t>
  </si>
  <si>
    <t>21.06.2022 14:25:38</t>
  </si>
  <si>
    <t>EMCELLİ TR-1 45-79-M00303_B_56389323_56389323</t>
  </si>
  <si>
    <t>21.06.2022 11:21:58</t>
  </si>
  <si>
    <t>21.06.2022 14:08:39</t>
  </si>
  <si>
    <t>21.06.2022 20:56:18</t>
  </si>
  <si>
    <t>21.06.2022 21:34:39</t>
  </si>
  <si>
    <t>L-157 YEŞİLKENT 35-14-L00157_7002567_56390106_56390106</t>
  </si>
  <si>
    <t>21.06.2022 07:18:40</t>
  </si>
  <si>
    <t>21.06.2022 10:06:21</t>
  </si>
  <si>
    <t>ULUCAK DM-1/8 35-27-M00339_98733381_98733381</t>
  </si>
  <si>
    <t>21.06.2022 15:45:56</t>
  </si>
  <si>
    <t>21.06.2022 18:28:14</t>
  </si>
  <si>
    <t>ÇANDARLI DM-TR-20 35-30-M00020_A_56365505_56365505</t>
  </si>
  <si>
    <t>21.06.2022 20:56:05</t>
  </si>
  <si>
    <t>21.06.2022 21:28:45</t>
  </si>
  <si>
    <t>K-4304 35-01-K04304_35-01-K04304_2359780</t>
  </si>
  <si>
    <t>21.06.2022 17:13:03</t>
  </si>
  <si>
    <t>21.06.2022 17:38:15</t>
  </si>
  <si>
    <t>DM-3/TR-32 35-22-M00074_955260363_955260363</t>
  </si>
  <si>
    <t>21.06.2022 09:36:27</t>
  </si>
  <si>
    <t>21.06.2022 10:33:13</t>
  </si>
  <si>
    <t>GÖRDES DM 45-75-M00050_KAYACIK M06_2083588</t>
  </si>
  <si>
    <t>21.06.2022 17:57:50</t>
  </si>
  <si>
    <t>21.06.2022 18:10:06</t>
  </si>
  <si>
    <t>BIÇAKÇI TR-8 35-15-L00955_950407683_950407683</t>
  </si>
  <si>
    <t>21.06.2022 12:25:22</t>
  </si>
  <si>
    <t>21.06.2022 15:42:46</t>
  </si>
  <si>
    <t>TR-122 ZEYTİNALANI 35-19-L00122_956677765_956677765</t>
  </si>
  <si>
    <t>21.06.2022 13:13:12</t>
  </si>
  <si>
    <t>21.06.2022 15:19:03</t>
  </si>
  <si>
    <t>DM-3/03 (YİĞİTBAŞ CAMİİ) 45-71-M00069_DM-3/20A(MURAT GERMEN) M02_66475622</t>
  </si>
  <si>
    <t>21.06.2022 08:29:07</t>
  </si>
  <si>
    <t>21.06.2022 12:57:06</t>
  </si>
  <si>
    <t>21.06.2022 17:14:43</t>
  </si>
  <si>
    <t>21.06.2022 17:22:39</t>
  </si>
  <si>
    <t>K-363 35-04-K00363_35-04-K00363_2377207</t>
  </si>
  <si>
    <t>21.06.2022 09:24:39</t>
  </si>
  <si>
    <t>21.06.2022 12:46:59</t>
  </si>
  <si>
    <t>BAYINDIR İM 35-20-A00001_CANLI L09_2058779</t>
  </si>
  <si>
    <t>21.06.2022 07:50:02</t>
  </si>
  <si>
    <t>21.06.2022 08:14:22</t>
  </si>
  <si>
    <t>MENEMEN DM-3/10 35-28-L00096_C_56359221_56359221</t>
  </si>
  <si>
    <t>21.06.2022 16:41:26</t>
  </si>
  <si>
    <t>21.06.2022 18:36:12</t>
  </si>
  <si>
    <t>21.06.2022 05:44:52</t>
  </si>
  <si>
    <t>21.06.2022 06:18:36</t>
  </si>
  <si>
    <t>21.06.2022 07:10:02</t>
  </si>
  <si>
    <t>21.06.2022 08:24:10</t>
  </si>
  <si>
    <t>TR-36 35-30-L00036_E e1_43010603</t>
  </si>
  <si>
    <t>21.06.2022 15:12:43</t>
  </si>
  <si>
    <t>21.06.2022 18:02:01</t>
  </si>
  <si>
    <t>ARPALIK KÖK 45-83-M00137_İZZETTİN KÖK M03_2329854</t>
  </si>
  <si>
    <t>21.06.2022 05:32:54</t>
  </si>
  <si>
    <t>21.06.2022 06:47:38</t>
  </si>
  <si>
    <t>PAZARKÖY-1 TARIMSAL SULAMA TR 45-78-L00593_DIREK TIPI TRAFO HUCRESI H01_2111254</t>
  </si>
  <si>
    <t>21.06.2022 16:03:57</t>
  </si>
  <si>
    <t>21.06.2022 17:18:18</t>
  </si>
  <si>
    <t>YUSUFLU TR-1 35-20-L00227_955207633_955207633</t>
  </si>
  <si>
    <t>21.06.2022 08:12:22</t>
  </si>
  <si>
    <t>21.06.2022 09:29:50</t>
  </si>
  <si>
    <t>21.06.2022 09:27:46</t>
  </si>
  <si>
    <t>21.06.2022 10:03:25</t>
  </si>
  <si>
    <t>BEREKETLİ TR-2 YEĞENLER 45-79-M00322_A_56386814_56386814</t>
  </si>
  <si>
    <t>21.06.2022 10:28:03</t>
  </si>
  <si>
    <t>21.06.2022 14:56:49</t>
  </si>
  <si>
    <t>21.06.2022 19:36:45</t>
  </si>
  <si>
    <t>21.06.2022 20:42:29</t>
  </si>
  <si>
    <t>GÜLBAHÇE TR-21 (TR-280) 35-19-L00280_956690703_956690703</t>
  </si>
  <si>
    <t>21.06.2022 17:07:23</t>
  </si>
  <si>
    <t>21.06.2022 22:13:21</t>
  </si>
  <si>
    <t>DOĞANKAYA OVA MAH.TR-1 45-72-L00190_956481630_956481630</t>
  </si>
  <si>
    <t>21.06.2022 09:20:29</t>
  </si>
  <si>
    <t>21.06.2022 11:16:01</t>
  </si>
  <si>
    <t>KABAZLI KÖK 45-78-M00675_KABAZLI M03_65971365</t>
  </si>
  <si>
    <t>21.06.2022 09:42:45</t>
  </si>
  <si>
    <t>21.06.2022 14:33:31</t>
  </si>
  <si>
    <t>MUZAFFER ERİNCE SULAMA GRUBU 35-20-L00388_7191832_56373342_56373342</t>
  </si>
  <si>
    <t>21.06.2022 18:08:38</t>
  </si>
  <si>
    <t>21.06.2022 20:10:05</t>
  </si>
  <si>
    <t>TURGUTALP TR-4/7 45-82-M00064_DAĞITIM TRAFOSU M03_72193384</t>
  </si>
  <si>
    <t>21.06.2022 17:53:24</t>
  </si>
  <si>
    <t>21.06.2022 17:54:53</t>
  </si>
  <si>
    <t>PİYADELER KÖK 45-73-M00136_ALKAN M06_66674746</t>
  </si>
  <si>
    <t>21.06.2022 09:06:30</t>
  </si>
  <si>
    <t>21.06.2022 17:11:04</t>
  </si>
  <si>
    <t>GÜMÜLDÜR DM 35-25-M00100_DM-2/1 M08_2054417</t>
  </si>
  <si>
    <t>21.06.2022 08:48:18</t>
  </si>
  <si>
    <t>21.06.2022 08:55:21</t>
  </si>
  <si>
    <t>L-376 PAZARYERİ 35-18-L00376_950448593_950448593</t>
  </si>
  <si>
    <t>21.06.2022 18:59:02</t>
  </si>
  <si>
    <t>21.06.2022 21:11:36</t>
  </si>
  <si>
    <t>K-1764 35-01-K01764_C_56378540_56378540</t>
  </si>
  <si>
    <t>21.06.2022 13:08:59</t>
  </si>
  <si>
    <t>21.06.2022 15:22:40</t>
  </si>
  <si>
    <t>KISIK TR-2 35-22-M00136_955256891_955256891</t>
  </si>
  <si>
    <t>21.06.2022 08:51:38</t>
  </si>
  <si>
    <t>21.06.2022 09:40:29</t>
  </si>
  <si>
    <t>KARAYENİCE TR-1 45-71-M01506_DIREK TIPI TRAFO HUCRESI H01_2082984</t>
  </si>
  <si>
    <t>21.06.2022 09:15:06</t>
  </si>
  <si>
    <t>21.06.2022 09:45:16</t>
  </si>
  <si>
    <t>DEREKÖY TR-47 35-22-M00653_955266535_955266535</t>
  </si>
  <si>
    <t>21.06.2022 12:37:21</t>
  </si>
  <si>
    <t>21.06.2022 15:50:58</t>
  </si>
  <si>
    <t>SANCAKLI BOZKÖY KÖK 45-71-M00087_KÖY İÇİ RİNG-2 M04_61320774</t>
  </si>
  <si>
    <t>21.06.2022 16:16:30</t>
  </si>
  <si>
    <t>21.06.2022 17:57:04</t>
  </si>
  <si>
    <t>BÖLCEK-1 TR 35-16-M00022_47439777_56399012_56399012</t>
  </si>
  <si>
    <t>21.06.2022 19:47:40</t>
  </si>
  <si>
    <t>21.06.2022 21:00:07</t>
  </si>
  <si>
    <t>BOZDAĞ TR-14 35-15-L00306_950406852_950406852</t>
  </si>
  <si>
    <t>21.06.2022 09:54:12</t>
  </si>
  <si>
    <t>21.06.2022 11:24:17</t>
  </si>
  <si>
    <t>ÇAMURHAMAMI KÖK 45-78-L00230_YENİKÖY L03_2109820</t>
  </si>
  <si>
    <t>21.06.2022 21:02:01</t>
  </si>
  <si>
    <t>21.06.2022 21:51:56</t>
  </si>
  <si>
    <t>21.06.2022 07:22:52</t>
  </si>
  <si>
    <t>21.06.2022 09:45:45</t>
  </si>
  <si>
    <t>ŞEVKİ ÖKTEN SULAMA GRUBU 35-29-M00324_A_56397395_56397395</t>
  </si>
  <si>
    <t>21.06.2022 13:42:46</t>
  </si>
  <si>
    <t>21.06.2022 15:37:10</t>
  </si>
  <si>
    <t>ÇAKIRBEYLİ TR-5 35-26-M01421_A_76954339_76954339</t>
  </si>
  <si>
    <t>21.06.2022 14:30:54</t>
  </si>
  <si>
    <t>21.06.2022 15:36:56</t>
  </si>
  <si>
    <t>TROPİKAL DM 35-27-L00056_ÖRNEKKÖY L04_72201722</t>
  </si>
  <si>
    <t>21.06.2022 06:28:42</t>
  </si>
  <si>
    <t>21.06.2022 06:56:00</t>
  </si>
  <si>
    <t>21.06.2022 09:51:51</t>
  </si>
  <si>
    <t>21.06.2022 10:45:31</t>
  </si>
  <si>
    <t>K-4518 35-01-K04518_910627406_910627406</t>
  </si>
  <si>
    <t>21.06.2022 20:33:06</t>
  </si>
  <si>
    <t>21.06.2022 23:50:59</t>
  </si>
  <si>
    <t>KUŞÇULAR TR-14 35-19-M00259_956673713_956673713</t>
  </si>
  <si>
    <t>21.06.2022 22:17:09</t>
  </si>
  <si>
    <t>21.06.2022 23:42:59</t>
  </si>
  <si>
    <t>HALİLBEYLİ TR-1 KÖK 35-27-M01057_BAĞYURDU İSKİMAETİ HALİLBEYLİ TR-2/TR-3 M03_61283842</t>
  </si>
  <si>
    <t>21.06.2022 22:57:50</t>
  </si>
  <si>
    <t>21.06.2022 23:58:48</t>
  </si>
  <si>
    <t>KAYMAKÇI DM 35-15-M00254_KAYMAKÇI ŞEHİR M04_66813613</t>
  </si>
  <si>
    <t>21.06.2022 16:51:35</t>
  </si>
  <si>
    <t>21.06.2022 17:27:41</t>
  </si>
  <si>
    <t>21.06.2022 08:50:15</t>
  </si>
  <si>
    <t>21.06.2022 09:56:14</t>
  </si>
  <si>
    <t>ÇATALOLUK DM 45-74-M00227_HIRKALI-KÖYLER M07_2328579</t>
  </si>
  <si>
    <t>21.06.2022 09:28:29</t>
  </si>
  <si>
    <t>21.06.2022 17:05:31</t>
  </si>
  <si>
    <t>M-1455 35-03-M01455_M-1006 M02_41929588</t>
  </si>
  <si>
    <t>21.06.2022 09:30:15</t>
  </si>
  <si>
    <t>21.06.2022 18:34:15</t>
  </si>
  <si>
    <t>DM-14 45-71-M00361_DM-1 M08_72258879</t>
  </si>
  <si>
    <t>21.06.2022 07:25:12</t>
  </si>
  <si>
    <t>21.06.2022 07:54:14</t>
  </si>
  <si>
    <t>L-424 AKTAŞ MARKET 35-18-L00424_950456925_950456925</t>
  </si>
  <si>
    <t>21.06.2022 22:36:30</t>
  </si>
  <si>
    <t>22.06.2022 02:43:42</t>
  </si>
  <si>
    <t>LOKMANKUYU KÖK 35-15-L00903_ÖZEL MÜŞTERİLER L03_67112584</t>
  </si>
  <si>
    <t>21.06.2022 11:15:15</t>
  </si>
  <si>
    <t>21.06.2022 11:44:42</t>
  </si>
  <si>
    <t>K-3012 35-04-K03012_95000100081_95000100081</t>
  </si>
  <si>
    <t>21.06.2022 17:24:06</t>
  </si>
  <si>
    <t>21.06.2022 18:48:19</t>
  </si>
  <si>
    <t>PANCAR TM 35-26-A00003_PANCAR-4 M05_2331033</t>
  </si>
  <si>
    <t>21.06.2022 08:59:50</t>
  </si>
  <si>
    <t>21.06.2022 09:04:25</t>
  </si>
  <si>
    <t>DM-14/3 45-71-M00387_966489253_966489253</t>
  </si>
  <si>
    <t>21.06.2022 13:42:13</t>
  </si>
  <si>
    <t>21.06.2022 15:18:19</t>
  </si>
  <si>
    <t>M-712 KERESTECİLER SİTESİ 35-08-M00712_EKİNCİ GRUP ÖZEL M02_74654768</t>
  </si>
  <si>
    <t>21.06.2022 20:53:33</t>
  </si>
  <si>
    <t>21.06.2022 22:32:48</t>
  </si>
  <si>
    <t>BİMEYKO TR-2 35-30-M00049_A_56352912_56352912</t>
  </si>
  <si>
    <t>21.06.2022 10:38:22</t>
  </si>
  <si>
    <t>21.06.2022 13:19:13</t>
  </si>
  <si>
    <t>L-231 35-18-L00231_950441318_950441318</t>
  </si>
  <si>
    <t>21.06.2022 19:51:44</t>
  </si>
  <si>
    <t>21.06.2022 22:18:12</t>
  </si>
  <si>
    <t>21.06.2022 06:33:49</t>
  </si>
  <si>
    <t>21.06.2022 06:47:20</t>
  </si>
  <si>
    <t>CANPAŞA KÖK 45-71-M00140_HatBaşıAyırıcı_53134565 M06_53134565</t>
  </si>
  <si>
    <t>21.06.2022 19:22:15</t>
  </si>
  <si>
    <t>21.06.2022 20:56:23</t>
  </si>
  <si>
    <t>21.06.2022 10:17:18</t>
  </si>
  <si>
    <t>21.06.2022 11:47:08</t>
  </si>
  <si>
    <t>BAHADIR KÖYÜ TR-1 45-80-M00159_45-80-M00159_2352725</t>
  </si>
  <si>
    <t>21.06.2022 13:27:16</t>
  </si>
  <si>
    <t>21.06.2022 14:37:11</t>
  </si>
  <si>
    <t>L-236 35-18-L00236_950441363_950441363</t>
  </si>
  <si>
    <t>21.06.2022 18:19:21</t>
  </si>
  <si>
    <t>21.06.2022 21:18:23</t>
  </si>
  <si>
    <t>21.06.2022 09:24:26</t>
  </si>
  <si>
    <t>21.06.2022 10:10:27</t>
  </si>
  <si>
    <t>DEREKÖY KÖK 45-72-L00458_BALLICA İM GİRİŞİ L03_2103899</t>
  </si>
  <si>
    <t>21.06.2022 06:04:02</t>
  </si>
  <si>
    <t>21.06.2022 06:04:22</t>
  </si>
  <si>
    <t>K-4114 35-08-K04114_B_56379243_56379243</t>
  </si>
  <si>
    <t>21.06.2022 13:22:41</t>
  </si>
  <si>
    <t>21.06.2022 14:18:35</t>
  </si>
  <si>
    <t>UMURLU TR-4 35-31-L00359_47784650_56352355_56352355</t>
  </si>
  <si>
    <t>21.06.2022 20:17:35</t>
  </si>
  <si>
    <t>21.06.2022 22:35:23</t>
  </si>
  <si>
    <t>TABAKLAR TR-2 45-75-M00337_945616150_945616150</t>
  </si>
  <si>
    <t>21.06.2022 22:01:44</t>
  </si>
  <si>
    <t>21.06.2022 23:08:57</t>
  </si>
  <si>
    <t>21.06.2022 10:27:04</t>
  </si>
  <si>
    <t>21.06.2022 17:11:20</t>
  </si>
  <si>
    <t>ÇAKIRCA ALİ TR-196 TARIMSAL SULAMA 45-73-M00965_45-73-M00965_2351875</t>
  </si>
  <si>
    <t>21.06.2022 13:30:57</t>
  </si>
  <si>
    <t>21.06.2022 20:36:05</t>
  </si>
  <si>
    <t>M-845 35-09-M00845_A_56371652_56371652</t>
  </si>
  <si>
    <t>21.06.2022 15:56:31</t>
  </si>
  <si>
    <t>21.06.2022 16:52:53</t>
  </si>
  <si>
    <t>DM-11 45-71-M00280_DM-8 M03_2326959</t>
  </si>
  <si>
    <t>21.06.2022 06:55:02</t>
  </si>
  <si>
    <t>21.06.2022 07:30:38</t>
  </si>
  <si>
    <t>EYKO TR-6 35-30-M00032_42973545_56370143_56370143</t>
  </si>
  <si>
    <t>21.06.2022 13:51:10</t>
  </si>
  <si>
    <t>21.06.2022 14:50:44</t>
  </si>
  <si>
    <t>21.06.2022 10:37:46</t>
  </si>
  <si>
    <t>21.06.2022 11:56:18</t>
  </si>
  <si>
    <t>HALİLBEYLİ TR-1 KÖK 35-27-M01057_HatBaşıAyırıcı_72423222 M05_72423222</t>
  </si>
  <si>
    <t>21.06.2022 19:28:43</t>
  </si>
  <si>
    <t>21.06.2022 23:12:54</t>
  </si>
  <si>
    <t>BİRGİ TR-25 (PAŞA ÇEŞMESİ) 35-15-L00278_A_56370731_56370731</t>
  </si>
  <si>
    <t>21.06.2022 23:12:14</t>
  </si>
  <si>
    <t>22.06.2022 03:38:38</t>
  </si>
  <si>
    <t>BANKACILAR TR-2 35-30-M00208_955304394_955304394</t>
  </si>
  <si>
    <t>21.06.2022 12:16:41</t>
  </si>
  <si>
    <t>21.06.2022 18:39:16</t>
  </si>
  <si>
    <t>L-325 (ALBAYRAK) 35-18-L00325_35-18-L00325_2371963</t>
  </si>
  <si>
    <t>21.06.2022 08:59:31</t>
  </si>
  <si>
    <t>21.06.2022 14:55:17</t>
  </si>
  <si>
    <t>21.06.2022 19:36:30</t>
  </si>
  <si>
    <t>21.06.2022 20:12:46</t>
  </si>
  <si>
    <t>21.06.2022 09:05:32</t>
  </si>
  <si>
    <t>21.06.2022 12:02:00</t>
  </si>
  <si>
    <t>21.06.2022 08:32:42</t>
  </si>
  <si>
    <t>21.06.2022 08:58:00</t>
  </si>
  <si>
    <t>21.06.2022 07:44:45</t>
  </si>
  <si>
    <t>21.06.2022 08:46:36</t>
  </si>
  <si>
    <t>K-2324 35-01-K02324_912375928_912375928</t>
  </si>
  <si>
    <t>21.06.2022 20:00:56</t>
  </si>
  <si>
    <t>21.06.2022 20:47:27</t>
  </si>
  <si>
    <t>ASARLIK DM-3 35-28-M00178_35-28-M00178_2369614</t>
  </si>
  <si>
    <t>21.06.2022 17:49:38</t>
  </si>
  <si>
    <t>21.06.2022 21:04:39</t>
  </si>
  <si>
    <t>YENİ TOKİ DM-2 45-71-M02244_KÖY HATTI-AFKAF TEKKE M02_72147765</t>
  </si>
  <si>
    <t>21.06.2022 21:28:07</t>
  </si>
  <si>
    <t>21.06.2022 22:40:48</t>
  </si>
  <si>
    <t>İBRAHİM TÜRK SLM GRB TR 35-27-M00717_DIREK TIPI TRAFO HUCRESI H01_2049317</t>
  </si>
  <si>
    <t>21.06.2022 20:32:39</t>
  </si>
  <si>
    <t>22.06.2022 00:04:58</t>
  </si>
  <si>
    <t>PAZARKÖY KÖK 45-78-L00700_HatBaşıAyırıcı_53139745 L05_53139745</t>
  </si>
  <si>
    <t>21.06.2022 06:42:31</t>
  </si>
  <si>
    <t>21.06.2022 07:38:48</t>
  </si>
  <si>
    <t>L-245 35-18-L00245_950445885_950445885</t>
  </si>
  <si>
    <t>21.06.2022 14:50:27</t>
  </si>
  <si>
    <t>21.06.2022 20:31:16</t>
  </si>
  <si>
    <t>KAYNARPINAR TR-2 35-21-L00115_953360477_953360477</t>
  </si>
  <si>
    <t>21.06.2022 16:33:20</t>
  </si>
  <si>
    <t>21.06.2022 18:14:35</t>
  </si>
  <si>
    <t>BİRGİ TR-13 35-15-L00268_48762087_65499383_65499383</t>
  </si>
  <si>
    <t>21.06.2022 17:31:56</t>
  </si>
  <si>
    <t>21.06.2022 22:30:10</t>
  </si>
  <si>
    <t>DEMİRCİLİ TR-2 35-19-M00212_95000478961_95000478961</t>
  </si>
  <si>
    <t>21.06.2022 10:15:43</t>
  </si>
  <si>
    <t>21.06.2022 13:53:58</t>
  </si>
  <si>
    <t>ÇAKIRBEYLİ TR-5 35-26-M01421_B_76954338_76954338</t>
  </si>
  <si>
    <t>21.06.2022 09:55:50</t>
  </si>
  <si>
    <t>21.06.2022 11:19:17</t>
  </si>
  <si>
    <t>AKÇAALAN YEDİEVLER TR-2 35-22-M00220_C_56358922_56358922</t>
  </si>
  <si>
    <t>21.06.2022 10:39:59</t>
  </si>
  <si>
    <t>21.06.2022 11:11:54</t>
  </si>
  <si>
    <t>KARAOSMAOĞLU-2 TARIMSAL SULAMA TR 45-78-L00565_DIREK TIPI TRAFO HUCRESI H01_2110735</t>
  </si>
  <si>
    <t>21.06.2022 09:30:26</t>
  </si>
  <si>
    <t>21.06.2022 13:34:44</t>
  </si>
  <si>
    <t>SOMA A SANTRALİ İM/DM 45-82-A00001_IŞIKLAR-1 M05_2324956</t>
  </si>
  <si>
    <t>21.06.2022 15:46:24</t>
  </si>
  <si>
    <t>21.06.2022 17:42:05</t>
  </si>
  <si>
    <t>KIRBAŞI TR-1 35-26-L00319_A_81235514_81235514</t>
  </si>
  <si>
    <t>21.06.2022 08:59:46</t>
  </si>
  <si>
    <t>MAHMUTLAR KÖK 45-74-M00354_MAHMUTLAR ESKİ HAT M04_79385662</t>
  </si>
  <si>
    <t>21.06.2022 16:34:31</t>
  </si>
  <si>
    <t>21.06.2022 16:59:35</t>
  </si>
  <si>
    <t>DİKİLİ KAVŞAĞI TR-1 35-30-L00302_60325750_60984465_60984465</t>
  </si>
  <si>
    <t>21.06.2022 08:36:44</t>
  </si>
  <si>
    <t>21.06.2022 09:45:05</t>
  </si>
  <si>
    <t>M-2911 35-01-M02911_911517584_911517584</t>
  </si>
  <si>
    <t>21.06.2022 20:42:04</t>
  </si>
  <si>
    <t>21.06.2022 22:47:23</t>
  </si>
  <si>
    <t>21.06.2022 20:05:45</t>
  </si>
  <si>
    <t>21.06.2022 20:13:08</t>
  </si>
  <si>
    <t>PANAZTEPE DM 35-28-M00732_HatBaşıAyırıcı_53133652 M07_53133652</t>
  </si>
  <si>
    <t>21.06.2022 07:48:48</t>
  </si>
  <si>
    <t>21.06.2022 11:34:00</t>
  </si>
  <si>
    <t>K-3882 35-04-K03882_35-04-K03882_78012270</t>
  </si>
  <si>
    <t>21.06.2022 13:08:42</t>
  </si>
  <si>
    <t>21.06.2022 16:19:20</t>
  </si>
  <si>
    <t>BUCA TM 35-03-A00003_Buca-1 K03_2311763</t>
  </si>
  <si>
    <t>21.06.2022 11:04:11</t>
  </si>
  <si>
    <t>21.06.2022 11:59:23</t>
  </si>
  <si>
    <t>21.06.2022 08:28:58</t>
  </si>
  <si>
    <t>21.06.2022 08:50:45</t>
  </si>
  <si>
    <t>PİYADELER KÖK 45-73-M00136_PİYADELER M01_66674747</t>
  </si>
  <si>
    <t>21.06.2022 09:20:35</t>
  </si>
  <si>
    <t>21.06.2022 17:06:32</t>
  </si>
  <si>
    <t>MEDAR TR-9 45-72-L00278_45-72-L00278_66521858</t>
  </si>
  <si>
    <t>21.06.2022 14:42:21</t>
  </si>
  <si>
    <t>21.06.2022 17:54:41</t>
  </si>
  <si>
    <t>APANÇEŞME KÖK( TR-1) 35-16-M00683_HatBaşıAyırıcı_53139280 M04_53139280</t>
  </si>
  <si>
    <t>21.06.2022 07:17:00</t>
  </si>
  <si>
    <t>21.06.2022 09:55:57</t>
  </si>
  <si>
    <t>CANPAŞA KÖK 45-71-M00140_HatBaşıAyırıcı_53134563 M06_53134563</t>
  </si>
  <si>
    <t>21.06.2022 16:50:45</t>
  </si>
  <si>
    <t>21.06.2022 18:58:25</t>
  </si>
  <si>
    <t>MEDAR TR-2 45-72-M00593_956532148_956532148</t>
  </si>
  <si>
    <t>21.06.2022 08:50:11</t>
  </si>
  <si>
    <t>21.06.2022 10:17:49</t>
  </si>
  <si>
    <t>VELİLER KÖK 35-31-L00116_CERİTLER TR-1 L03_2337024</t>
  </si>
  <si>
    <t>21.06.2022 18:10:33</t>
  </si>
  <si>
    <t>21.06.2022 18:13:01</t>
  </si>
  <si>
    <t>K-1683 35-01-K01683_911246402_911246402</t>
  </si>
  <si>
    <t>21.06.2022 10:23:38</t>
  </si>
  <si>
    <t>21.06.2022 12:44:10</t>
  </si>
  <si>
    <t>21.06.2022 19:46:06</t>
  </si>
  <si>
    <t>21.06.2022 23:18:07</t>
  </si>
  <si>
    <t>SUBAŞI TR-5 45-73-M00814_45-73-M00814_2354534</t>
  </si>
  <si>
    <t>21.06.2022 17:53:32</t>
  </si>
  <si>
    <t>ALAŞEHİR TR-54 45-73-M00054_945681677_945681677</t>
  </si>
  <si>
    <t>21.06.2022 09:40:18</t>
  </si>
  <si>
    <t>21.06.2022 11:13:22</t>
  </si>
  <si>
    <t>KARABURUN TR-4 35-21-L00145_C_56353980_56353980</t>
  </si>
  <si>
    <t>21.06.2022 00:15:39</t>
  </si>
  <si>
    <t>21.06.2022 02:24:13</t>
  </si>
  <si>
    <t>YAYAKENT DM 35-24-M00209_IŞIKLAR M02_72093613</t>
  </si>
  <si>
    <t>21.06.2022 09:14:33</t>
  </si>
  <si>
    <t>21.06.2022 10:52:42</t>
  </si>
  <si>
    <t>M-1053 35-02-M01053_35-02-M01053_2371102</t>
  </si>
  <si>
    <t>21.06.2022 09:07:31</t>
  </si>
  <si>
    <t>21.06.2022 12:46:37</t>
  </si>
  <si>
    <t>SULUDERE TR-12 35-31-L00391_47983343_56399887_56399887</t>
  </si>
  <si>
    <t>21.06.2022 08:50:14</t>
  </si>
  <si>
    <t>21.06.2022 11:38:09</t>
  </si>
  <si>
    <t>ÇANDARLI TR-2 35-30-M00002_TR-3 M02_72079707</t>
  </si>
  <si>
    <t>21.06.2022 11:52:33</t>
  </si>
  <si>
    <t>21.06.2022 16:18:41</t>
  </si>
  <si>
    <t>K-819 35-01-K00819_910753426_910753426</t>
  </si>
  <si>
    <t>21.06.2022 06:11:43</t>
  </si>
  <si>
    <t>21.06.2022 07:52:33</t>
  </si>
  <si>
    <t>M-1950 35-09-M01950_B_56378937_56378937</t>
  </si>
  <si>
    <t>21.06.2022 10:46:41</t>
  </si>
  <si>
    <t>21.06.2022 14:12:30</t>
  </si>
  <si>
    <t>KIRANŞEYH TR-3 45-86-M00122_A_56391373_56391373</t>
  </si>
  <si>
    <t>21.06.2022 13:17:29</t>
  </si>
  <si>
    <t>21.06.2022 15:39:51</t>
  </si>
  <si>
    <t>BADINCA TR-6 45-73-M00417_945687176_945687176</t>
  </si>
  <si>
    <t>21.06.2022 20:12:03</t>
  </si>
  <si>
    <t>22.06.2022 00:29:52</t>
  </si>
  <si>
    <t>ÇUKURALTI M-12 35-25-M00058_35-25-M00058_2376930</t>
  </si>
  <si>
    <t>21.06.2022 19:50:11</t>
  </si>
  <si>
    <t>21.06.2022 20:36:13</t>
  </si>
  <si>
    <t>M-42 35-14-M00042_956645612_956645612</t>
  </si>
  <si>
    <t>21.06.2022 11:46:44</t>
  </si>
  <si>
    <t>21.06.2022 13:08:08</t>
  </si>
  <si>
    <t>21.06.2022 05:36:12</t>
  </si>
  <si>
    <t>21.06.2022 07:20:10</t>
  </si>
  <si>
    <t>M-33 CUMHURİYET 35-25-M00102_955254293_955254293</t>
  </si>
  <si>
    <t>21.06.2022 20:14:32</t>
  </si>
  <si>
    <t>21.06.2022 21:11:20</t>
  </si>
  <si>
    <t>DEVELİ TR-2 35-22-M00284_955279555_955279555</t>
  </si>
  <si>
    <t>21.06.2022 19:39:20</t>
  </si>
  <si>
    <t>21.06.2022 21:21:02</t>
  </si>
  <si>
    <t>PANAZTEPE DM 35-28-M00732_DERSAN-1 GİRİŞ M09_2315525</t>
  </si>
  <si>
    <t>21.06.2022 10:37:10</t>
  </si>
  <si>
    <t>21.06.2022 11:41:44</t>
  </si>
  <si>
    <t>BAYINDIR İM 35-20-A00001_GENCER L14_2058769</t>
  </si>
  <si>
    <t>21.06.2022 06:49:54</t>
  </si>
  <si>
    <t>21.06.2022 08:06:15</t>
  </si>
  <si>
    <t>TR-2/38 45-72-L00038_956507689_956507689</t>
  </si>
  <si>
    <t>21.06.2022 16:09:19</t>
  </si>
  <si>
    <t>21.06.2022 18:34:07</t>
  </si>
  <si>
    <t>MERİNOS KÖK 35-26-M00392_MEKO METAL M04_65970791</t>
  </si>
  <si>
    <t>21.06.2022 08:02:52</t>
  </si>
  <si>
    <t>21.06.2022 09:03:58</t>
  </si>
  <si>
    <t>DM-05/10 (YENİHAL) 45-71-M02120_45-71-M02120_66399378</t>
  </si>
  <si>
    <t>21.06.2022 08:48:12</t>
  </si>
  <si>
    <t>21.06.2022 11:31:11</t>
  </si>
  <si>
    <t>GÜMÜLDÜR M-25 35-25-M00025_C_56357202_56357202</t>
  </si>
  <si>
    <t>21.06.2022 09:09:47</t>
  </si>
  <si>
    <t>21.06.2022 17:41:01</t>
  </si>
  <si>
    <t>AŞAĞIKIRIKLAR DM 35-16-M00448_TEKKEDERE-2 M12_2115984</t>
  </si>
  <si>
    <t>21.06.2022 15:28:03</t>
  </si>
  <si>
    <t>21.06.2022 15:33:31</t>
  </si>
  <si>
    <t>TR-240 35-19-L00240_956698385_956698385</t>
  </si>
  <si>
    <t>21.06.2022 16:08:21</t>
  </si>
  <si>
    <t>21.06.2022 20:16:47</t>
  </si>
  <si>
    <t>21.06.2022 09:06:23</t>
  </si>
  <si>
    <t>21.06.2022 17:30:13</t>
  </si>
  <si>
    <t>ÇUKURKÖY KÖK 35-29-L00034_HALİM İNMEZ L04_2087138</t>
  </si>
  <si>
    <t>21.06.2022 17:59:08</t>
  </si>
  <si>
    <t>21.06.2022 18:16:58</t>
  </si>
  <si>
    <t>21.06.2022 09:23:23</t>
  </si>
  <si>
    <t>21.06.2022 18:52:02</t>
  </si>
  <si>
    <t>M-2948(YATIRIM REZERVE) 35-01-M02948_C_56379161_56379161</t>
  </si>
  <si>
    <t>21.06.2022 10:12:55</t>
  </si>
  <si>
    <t>21.06.2022 17:25:29</t>
  </si>
  <si>
    <t>_C_56387602_56387602</t>
  </si>
  <si>
    <t>21.06.2022 14:12:10</t>
  </si>
  <si>
    <t>21.06.2022 17:09:40</t>
  </si>
  <si>
    <t>M-1664 35-03-M01664_M-1664 ÖZEL M04_66736843</t>
  </si>
  <si>
    <t>21.06.2022 21:46:11</t>
  </si>
  <si>
    <t>21.06.2022 22:09:11</t>
  </si>
  <si>
    <t>L-308 35-18-L00308_950466880_950466880</t>
  </si>
  <si>
    <t>21.06.2022 18:41:45</t>
  </si>
  <si>
    <t>21.06.2022 23:39:36</t>
  </si>
  <si>
    <t>GÖRDES DM 45-75-M00050_GÖRDES ŞEHİR-2 M03_2083582</t>
  </si>
  <si>
    <t>21.06.2022 05:56:37</t>
  </si>
  <si>
    <t>21.06.2022 05:59:14</t>
  </si>
  <si>
    <t>21.06.2022 09:19:48</t>
  </si>
  <si>
    <t>21.06.2022 17:28:56</t>
  </si>
  <si>
    <t>HELVACI TR-6 35-17-M00366_950304889_950304889</t>
  </si>
  <si>
    <t>21.06.2022 17:20:24</t>
  </si>
  <si>
    <t>21.06.2022 19:31:57</t>
  </si>
  <si>
    <t>21.06.2022 10:02:27</t>
  </si>
  <si>
    <t>21.06.2022 18:15:36</t>
  </si>
  <si>
    <t>M-1015 35-03-M01015_910877023_910877023</t>
  </si>
  <si>
    <t>21.06.2022 09:24:56</t>
  </si>
  <si>
    <t>21.06.2022 17:36:31</t>
  </si>
  <si>
    <t>K-2576 35-01-K02576_35-01-K02576_42396908</t>
  </si>
  <si>
    <t>21.06.2022 17:45:54</t>
  </si>
  <si>
    <t>21.06.2022 19:48:25</t>
  </si>
  <si>
    <t>21.06.2022 12:02:03</t>
  </si>
  <si>
    <t>21.06.2022 12:43:32</t>
  </si>
  <si>
    <t>ÇİFTÇİİBRAHİM CEHİLLER MAH. TR 45-77-M00155_945512920_945512920</t>
  </si>
  <si>
    <t>21.06.2022 13:46:21</t>
  </si>
  <si>
    <t>21.06.2022 15:46:17</t>
  </si>
  <si>
    <t>MENEMEN DM-6/5 35-28-M00422_953395815_953395815</t>
  </si>
  <si>
    <t>21.06.2022 18:11:05</t>
  </si>
  <si>
    <t>21.06.2022 20:45:16</t>
  </si>
  <si>
    <t>HALIKÖY OVACIK MAH. TR-3 35-32-L00124_C_56369075_56369075</t>
  </si>
  <si>
    <t>21.06.2022 10:32:22</t>
  </si>
  <si>
    <t>21.06.2022 12:14:05</t>
  </si>
  <si>
    <t>21.06.2022 22:59:48</t>
  </si>
  <si>
    <t>21.06.2022 23:52:49</t>
  </si>
  <si>
    <t>21.06.2022 08:54:08</t>
  </si>
  <si>
    <t>21.06.2022 09:15:36</t>
  </si>
  <si>
    <t>ALANLAR TR-2 35-24-M00066__72371772_72371772</t>
  </si>
  <si>
    <t>21.06.2022 07:38:15</t>
  </si>
  <si>
    <t>21.06.2022 08:46:44</t>
  </si>
  <si>
    <t>_915073853_915073853</t>
  </si>
  <si>
    <t>21.06.2022 19:26:03</t>
  </si>
  <si>
    <t>21.06.2022 23:06:40</t>
  </si>
  <si>
    <t>HACI HALİLLER TR-3 45-71-M00067_45-71-M00067_2350190</t>
  </si>
  <si>
    <t>21.06.2022 10:37:49</t>
  </si>
  <si>
    <t>21.06.2022 17:26:05</t>
  </si>
  <si>
    <t>KABAKUM BANKACILAR TR-3 35-30-M00209_955313346_955313346</t>
  </si>
  <si>
    <t>21.06.2022 10:11:43</t>
  </si>
  <si>
    <t>21.06.2022 11:28:55</t>
  </si>
  <si>
    <t>BOSTANCI TR-1 45-76-L00025_C_56388524_56388524</t>
  </si>
  <si>
    <t>21.06.2022 20:09:44</t>
  </si>
  <si>
    <t>21.06.2022 22:08:08</t>
  </si>
  <si>
    <t>BAĞLICA TR-11 TARIMSAL SULAMA 45-79-M00246_45-79-M00246_2368650</t>
  </si>
  <si>
    <t>21.06.2022 21:16:49</t>
  </si>
  <si>
    <t>21.06.2022 23:15:24</t>
  </si>
  <si>
    <t>TR-48 TEKEL 35-19-L00048_956665598_956665598</t>
  </si>
  <si>
    <t>21.06.2022 16:25:17</t>
  </si>
  <si>
    <t>21.06.2022 17:48:43</t>
  </si>
  <si>
    <t>21.06.2022 18:32:20</t>
  </si>
  <si>
    <t>21.06.2022 19:12:31</t>
  </si>
  <si>
    <t>21.06.2022 01:34:02</t>
  </si>
  <si>
    <t>21.06.2022 01:40:08</t>
  </si>
  <si>
    <t>L-32 35-14-L00032_956655756_956655756</t>
  </si>
  <si>
    <t>21.06.2022 14:41:49</t>
  </si>
  <si>
    <t>21.06.2022 15:53:54</t>
  </si>
  <si>
    <t>M-1442 35-04-M01442_95000599659_95000599659</t>
  </si>
  <si>
    <t>21.06.2022 10:53:01</t>
  </si>
  <si>
    <t>21.06.2022 12:34:46</t>
  </si>
  <si>
    <t>21.06.2022 09:15:27</t>
  </si>
  <si>
    <t>21.06.2022 09:25:36</t>
  </si>
  <si>
    <t>L-121 ESENEVLER 35-14-L00121_35-14-L00121_72204035</t>
  </si>
  <si>
    <t>21.06.2022 18:02:45</t>
  </si>
  <si>
    <t>21.06.2022 18:57:18</t>
  </si>
  <si>
    <t>M-1179 35-04-M01179_35-04-M01179_2356541</t>
  </si>
  <si>
    <t>24.06.2022 05:33:22</t>
  </si>
  <si>
    <t>24.06.2022 12:40:01</t>
  </si>
  <si>
    <t>24.06.2022 10:45:13</t>
  </si>
  <si>
    <t>24.06.2022 18:33:13</t>
  </si>
  <si>
    <t>KIRDAMLARI TR-1 45-78-M00504_49232550_56391562_56391562</t>
  </si>
  <si>
    <t>24.06.2022 19:34:10</t>
  </si>
  <si>
    <t>24.06.2022 22:12:08</t>
  </si>
  <si>
    <t>DÜNDARLI TR-3 35-24-M00306_C_82838877_82838877</t>
  </si>
  <si>
    <t>24.06.2022 20:25:46</t>
  </si>
  <si>
    <t>24.06.2022 22:39:47</t>
  </si>
  <si>
    <t>DAYIOĞLU TR-2 45-72-L00340_45-72-L00340_2374637</t>
  </si>
  <si>
    <t>24.06.2022 09:49:03</t>
  </si>
  <si>
    <t>24.06.2022 16:02:36</t>
  </si>
  <si>
    <t>MURADİYE DM-4/20 45-71-M00854_DM-5/08 M05_72088383</t>
  </si>
  <si>
    <t>24.06.2022 14:21:18</t>
  </si>
  <si>
    <t>24.06.2022 16:10:58</t>
  </si>
  <si>
    <t>YAHŞELLİ KÖK 35-28-M00293_HAYKIRAN M01_66582254</t>
  </si>
  <si>
    <t>24.06.2022 06:27:48</t>
  </si>
  <si>
    <t>24.06.2022 07:21:29</t>
  </si>
  <si>
    <t>L-271 SANATKARLAR SİTESİ 35-18-L00271_950445180_950445180</t>
  </si>
  <si>
    <t>24.06.2022 11:05:50</t>
  </si>
  <si>
    <t>24.06.2022 18:09:41</t>
  </si>
  <si>
    <t>GÜLBAHÇE TR-4 45-71-M02431_953190797_953190797</t>
  </si>
  <si>
    <t>24.06.2022 14:52:07</t>
  </si>
  <si>
    <t>24.06.2022 23:06:31</t>
  </si>
  <si>
    <t>BEKİRLER TR-4 45-72-L00361_956517821_956517821</t>
  </si>
  <si>
    <t>24.06.2022 23:00:22</t>
  </si>
  <si>
    <t>24.06.2022 23:40:08</t>
  </si>
  <si>
    <t>SARIGÖL DM 45-79-M00069_DİNDARLI FİDERİ M19_2318412</t>
  </si>
  <si>
    <t>24.06.2022 09:00:21</t>
  </si>
  <si>
    <t>24.06.2022 18:13:53</t>
  </si>
  <si>
    <t>K-570 35-01-K00570_911443137_911443137</t>
  </si>
  <si>
    <t>24.06.2022 18:27:39</t>
  </si>
  <si>
    <t>24.06.2022 19:41:21</t>
  </si>
  <si>
    <t>K-4194 35-02-K04194_910096007_910096007</t>
  </si>
  <si>
    <t>24.06.2022 08:57:54</t>
  </si>
  <si>
    <t>24.06.2022 12:16:35</t>
  </si>
  <si>
    <t>TR-26 DM-4 45-72-M00116__81571165_81571165</t>
  </si>
  <si>
    <t>24.06.2022 00:40:43</t>
  </si>
  <si>
    <t>24.06.2022 02:41:00</t>
  </si>
  <si>
    <t>K-4000 35-04-K04000_F F2B_5834308</t>
  </si>
  <si>
    <t>24.06.2022 14:09:19</t>
  </si>
  <si>
    <t>24.06.2022 14:24:41</t>
  </si>
  <si>
    <t>TR-2/86 45-83-L00086__84553534_84553534</t>
  </si>
  <si>
    <t>24.06.2022 23:54:32</t>
  </si>
  <si>
    <t>25.06.2022 00:44:52</t>
  </si>
  <si>
    <t>DİKİLİ İM 35-30-A00001_ALTINOVA-1 M08_72357026</t>
  </si>
  <si>
    <t>24.06.2022 10:58:48</t>
  </si>
  <si>
    <t>24.06.2022 11:30:08</t>
  </si>
  <si>
    <t>SANCAKLI BOZKÖY KÖK 45-71-M00087_KÖY İÇİ RİNG-1 M03_61320772</t>
  </si>
  <si>
    <t>24.06.2022 17:48:53</t>
  </si>
  <si>
    <t>24.06.2022 21:17:57</t>
  </si>
  <si>
    <t>K-3603 35-01-K03603_35-01-K03603_2368885</t>
  </si>
  <si>
    <t>24.06.2022 14:32:51</t>
  </si>
  <si>
    <t>24.06.2022 16:03:38</t>
  </si>
  <si>
    <t>VAHİT TOPBAŞ SLM GRB TR 35-27-M00713_DIREK TIPI TRAFO HUCRESI H01_2049313</t>
  </si>
  <si>
    <t>24.06.2022 08:25:08</t>
  </si>
  <si>
    <t>24.06.2022 11:19:34</t>
  </si>
  <si>
    <t>M-639 OLDURUK KÖK 35-03-M00639_M-738  ( GÖLET) M02_42868455</t>
  </si>
  <si>
    <t>24.06.2022 09:12:28</t>
  </si>
  <si>
    <t>24.06.2022 17:51:00</t>
  </si>
  <si>
    <t>24.06.2022 13:39:27</t>
  </si>
  <si>
    <t>24.06.2022 13:59:48</t>
  </si>
  <si>
    <t>M-1039 35-04-M01039_D_56379789_56379789</t>
  </si>
  <si>
    <t>24.06.2022 10:48:06</t>
  </si>
  <si>
    <t>24.06.2022 16:11:11</t>
  </si>
  <si>
    <t>DEMİRCİLİ TALAŞMAN TR-3 35-15-L01025_ H_82289825</t>
  </si>
  <si>
    <t>24.06.2022 11:02:52</t>
  </si>
  <si>
    <t>24.06.2022 12:09:52</t>
  </si>
  <si>
    <t>L-71 YUVAMKENT 35-18-L00071_ H_83484670</t>
  </si>
  <si>
    <t>24.06.2022 21:50:16</t>
  </si>
  <si>
    <t>25.06.2022 01:19:11</t>
  </si>
  <si>
    <t>TR-2/32 45-72-L00032_956497030_956497030</t>
  </si>
  <si>
    <t>24.06.2022 11:43:38</t>
  </si>
  <si>
    <t>24.06.2022 13:53:15</t>
  </si>
  <si>
    <t>DERE UZUNYER TR-1 35-15-L00480_B_56369291_56369291</t>
  </si>
  <si>
    <t>24.06.2022 16:39:47</t>
  </si>
  <si>
    <t>24.06.2022 20:09:40</t>
  </si>
  <si>
    <t>24.06.2022 09:26:30</t>
  </si>
  <si>
    <t>24.06.2022 18:28:45</t>
  </si>
  <si>
    <t>MURADİYE ORTA ÖLÇEKLİ SAN. TR-1 45-71-M00219_A A2_44453750</t>
  </si>
  <si>
    <t>24.06.2022 03:44:04</t>
  </si>
  <si>
    <t>24.06.2022 05:39:18</t>
  </si>
  <si>
    <t>24.06.2022 19:06:20</t>
  </si>
  <si>
    <t>24.06.2022 20:57:36</t>
  </si>
  <si>
    <t>MURADİYE DM-5/8 KÖK 45-71-M00828_DM-5/11 M08_72087092</t>
  </si>
  <si>
    <t>24.06.2022 12:56:33</t>
  </si>
  <si>
    <t>24.06.2022 14:11:14</t>
  </si>
  <si>
    <t>24.06.2022 17:53:20</t>
  </si>
  <si>
    <t>24.06.2022 23:19:04</t>
  </si>
  <si>
    <t>M-2325 35-03-M02325_M-2111 M02_47384742</t>
  </si>
  <si>
    <t>24.06.2022 09:09:58</t>
  </si>
  <si>
    <t>24.06.2022 18:32:20</t>
  </si>
  <si>
    <t>24.06.2022 11:37:01</t>
  </si>
  <si>
    <t>24.06.2022 12:11:27</t>
  </si>
  <si>
    <t>DM-8 45-71-M00295_DM-1/1 M06_66408430</t>
  </si>
  <si>
    <t>24.06.2022 10:19:18</t>
  </si>
  <si>
    <t>24.06.2022 11:50:28</t>
  </si>
  <si>
    <t>RAMİZ IŞIK TARIMSAL SULAMA 45-76-L00016_955252637_955252637</t>
  </si>
  <si>
    <t>24.06.2022 21:02:49</t>
  </si>
  <si>
    <t>24.06.2022 21:38:40</t>
  </si>
  <si>
    <t>GÜMELE TR-1 45-74-M00247_DIREK TIPI TRAFO HUCRESI H01_2110178</t>
  </si>
  <si>
    <t>24.06.2022 08:09:53</t>
  </si>
  <si>
    <t>24.06.2022 11:56:48</t>
  </si>
  <si>
    <t>L-261 TURGUT 35-14-L00261_ H_72079104</t>
  </si>
  <si>
    <t>24.06.2022 14:33:50</t>
  </si>
  <si>
    <t>24.06.2022 15:23:16</t>
  </si>
  <si>
    <t>ÜRKMEZ M-11 35-25-M00148_956639135_956639135</t>
  </si>
  <si>
    <t>24.06.2022 21:59:42</t>
  </si>
  <si>
    <t>24.06.2022 22:51:03</t>
  </si>
  <si>
    <t>L-23 ESKİ POSTANE ÖNÜ 35-14-L00023_956658603_956658603</t>
  </si>
  <si>
    <t>24.06.2022 09:03:16</t>
  </si>
  <si>
    <t>24.06.2022 15:54:09</t>
  </si>
  <si>
    <t>DM-16/21 45-71-M00587_953200118_953200118</t>
  </si>
  <si>
    <t>24.06.2022 07:51:12</t>
  </si>
  <si>
    <t>24.06.2022 09:06:34</t>
  </si>
  <si>
    <t>MENDERES DM-2/TR-1 35-22-M00300_MENDERES-1 M17_2095708</t>
  </si>
  <si>
    <t>24.06.2022 08:31:28</t>
  </si>
  <si>
    <t>24.06.2022 08:50:25</t>
  </si>
  <si>
    <t>DELEMENLER MAHMUTLAR TR-1 45-73-M00796_A_56391503_56391503</t>
  </si>
  <si>
    <t>24.06.2022 20:53:15</t>
  </si>
  <si>
    <t>24.06.2022 22:31:03</t>
  </si>
  <si>
    <t>24.06.2022 10:54:32</t>
  </si>
  <si>
    <t>24.06.2022 11:50:17</t>
  </si>
  <si>
    <t>DÜNDARLI TR-1 35-24-M00202_DIREK TIPI TRAFO HUCRESI H01_2042648</t>
  </si>
  <si>
    <t>24.06.2022 10:50:17</t>
  </si>
  <si>
    <t>24.06.2022 17:19:09</t>
  </si>
  <si>
    <t>M-2200 BELENBAŞI TR-2 35-03-M02200_95000018857_95000018857</t>
  </si>
  <si>
    <t>24.06.2022 18:43:40</t>
  </si>
  <si>
    <t>24.06.2022 21:41:47</t>
  </si>
  <si>
    <t>UMURCALI TR 4 35-31-L00108_DIREK TIPI TRAFO HUCRESI H01_2037212</t>
  </si>
  <si>
    <t>24.06.2022 09:14:43</t>
  </si>
  <si>
    <t>24.06.2022 10:42:18</t>
  </si>
  <si>
    <t>24.06.2022 18:58:43</t>
  </si>
  <si>
    <t>24.06.2022 20:25:00</t>
  </si>
  <si>
    <t>ÖZBEY İM 35-26-A00005_İÇME SUYU L11_2066114</t>
  </si>
  <si>
    <t>24.06.2022 06:49:50</t>
  </si>
  <si>
    <t>24.06.2022 06:54:40</t>
  </si>
  <si>
    <t>K-288 35-04-K00288_95001242921_95001242921</t>
  </si>
  <si>
    <t>24.06.2022 16:49:22</t>
  </si>
  <si>
    <t>24.06.2022 18:31:25</t>
  </si>
  <si>
    <t>TR-68 ÇAYIRÇEŞME 35-19-L00068_956668451_956668451</t>
  </si>
  <si>
    <t>24.06.2022 19:57:11</t>
  </si>
  <si>
    <t>24.06.2022 22:21:19</t>
  </si>
  <si>
    <t>24.06.2022 09:19:31</t>
  </si>
  <si>
    <t>24.06.2022 17:01:40</t>
  </si>
  <si>
    <t>DEMİRCİLİ TALAŞMAN TR-3 35-15-L01025_C_82966883_82966883</t>
  </si>
  <si>
    <t>24.06.2022 12:51:14</t>
  </si>
  <si>
    <t>24.06.2022 14:28:19</t>
  </si>
  <si>
    <t>TR-68 ÇAYIRÇEŞME 35-19-L00068_9377347_56376691_56376691</t>
  </si>
  <si>
    <t>24.06.2022 18:37:46</t>
  </si>
  <si>
    <t>24.06.2022 19:50:48</t>
  </si>
  <si>
    <t>24.06.2022 10:14:10</t>
  </si>
  <si>
    <t>24.06.2022 11:11:34</t>
  </si>
  <si>
    <t>KORUCUK-2 35-26-M00462_DIREK TIPI TRAFO HUCRESI H01_2040250</t>
  </si>
  <si>
    <t>24.06.2022 09:37:43</t>
  </si>
  <si>
    <t>24.06.2022 17:19:52</t>
  </si>
  <si>
    <t>TR-2/22 45-72-L00022_956512842_956512842</t>
  </si>
  <si>
    <t>24.06.2022 03:19:18</t>
  </si>
  <si>
    <t>24.06.2022 04:22:24</t>
  </si>
  <si>
    <t>24.06.2022 08:03:33</t>
  </si>
  <si>
    <t>24.06.2022 08:54:31</t>
  </si>
  <si>
    <t>KAYALIOĞLU TR-4 45-72-L00075_956489661_956489661</t>
  </si>
  <si>
    <t>24.06.2022 11:26:10</t>
  </si>
  <si>
    <t>24.06.2022 14:09:03</t>
  </si>
  <si>
    <t>K-1655 35-02-K01655_35-02-K01655_2350766</t>
  </si>
  <si>
    <t>24.06.2022 09:18:49</t>
  </si>
  <si>
    <t>24.06.2022 10:19:40</t>
  </si>
  <si>
    <t>TR-42 45-77-L00042_B_56395847_56395847</t>
  </si>
  <si>
    <t>24.06.2022 09:39:43</t>
  </si>
  <si>
    <t>24.06.2022 11:50:10</t>
  </si>
  <si>
    <t>24.06.2022 23:38:59</t>
  </si>
  <si>
    <t>24.06.2022 23:44:31</t>
  </si>
  <si>
    <t>24.06.2022 09:10:33</t>
  </si>
  <si>
    <t>24.06.2022 16:50:16</t>
  </si>
  <si>
    <t>L-12 BALLI KUYU 35-14-L00012_956639679_956639679</t>
  </si>
  <si>
    <t>24.06.2022 09:57:54</t>
  </si>
  <si>
    <t>24.06.2022 17:21:59</t>
  </si>
  <si>
    <t>ILGIN TR-2 45-73-M00593_DIREK TIPI TRAFO HUCRESI H01_2089978</t>
  </si>
  <si>
    <t>24.06.2022 16:38:50</t>
  </si>
  <si>
    <t>24.06.2022 20:22:42</t>
  </si>
  <si>
    <t>24.06.2022 08:25:15</t>
  </si>
  <si>
    <t>24.06.2022 09:21:03</t>
  </si>
  <si>
    <t>24.06.2022 12:49:33</t>
  </si>
  <si>
    <t>24.06.2022 16:15:17</t>
  </si>
  <si>
    <t>24.06.2022 08:14:03</t>
  </si>
  <si>
    <t>24.06.2022 08:58:39</t>
  </si>
  <si>
    <t>BEYDAĞ İM 35-32-A00001_HALIKÖY L12_2308122</t>
  </si>
  <si>
    <t>24.06.2022 14:02:03</t>
  </si>
  <si>
    <t>24.06.2022 17:15:22</t>
  </si>
  <si>
    <t>TR-40 35-22-M00040_A_56355187_56355187</t>
  </si>
  <si>
    <t>24.06.2022 20:23:46</t>
  </si>
  <si>
    <t>24.06.2022 21:11:06</t>
  </si>
  <si>
    <t>24.06.2022 07:00:31</t>
  </si>
  <si>
    <t>24.06.2022 09:29:53</t>
  </si>
  <si>
    <t>BÜYÜKBELEN TR-2 45-80-M00067_A_56391448_56391448</t>
  </si>
  <si>
    <t>24.06.2022 17:36:46</t>
  </si>
  <si>
    <t>24.06.2022 19:33:36</t>
  </si>
  <si>
    <t>ARMAK KÖK 35-26-M00558_BAL-ET M02_65935534</t>
  </si>
  <si>
    <t>24.06.2022 07:42:05</t>
  </si>
  <si>
    <t>24.06.2022 08:48:11</t>
  </si>
  <si>
    <t>L-291 35-18-L00291_950459919_950459919</t>
  </si>
  <si>
    <t>24.06.2022 09:40:44</t>
  </si>
  <si>
    <t>24.06.2022 10:28:23</t>
  </si>
  <si>
    <t>KARABURUN TR-1/15 35-21-L00019_953360084_953360084</t>
  </si>
  <si>
    <t>24.06.2022 12:13:00</t>
  </si>
  <si>
    <t>24.06.2022 17:05:15</t>
  </si>
  <si>
    <t>M-1549 35-03-M01549_910820027_910820027</t>
  </si>
  <si>
    <t>24.06.2022 08:56:34</t>
  </si>
  <si>
    <t>24.06.2022 10:40:12</t>
  </si>
  <si>
    <t>TR-1 GÖLCÜKLER 35-22-M00001_955261977_955261977</t>
  </si>
  <si>
    <t>24.06.2022 12:29:34</t>
  </si>
  <si>
    <t>24.06.2022 13:27:01</t>
  </si>
  <si>
    <t>PAYAMLI M-1 KÖK 35-25-M00175_SEFEERİHİSAR ENH M13_72057722</t>
  </si>
  <si>
    <t>24.06.2022 10:22:58</t>
  </si>
  <si>
    <t>24.06.2022 10:25:18</t>
  </si>
  <si>
    <t>SALİHLİ İM 45-78-A00001_ŞEHİR-4 L11_48928852</t>
  </si>
  <si>
    <t>24.06.2022 14:01:21</t>
  </si>
  <si>
    <t>24.06.2022 17:19:37</t>
  </si>
  <si>
    <t>K-3537 35-01-K03537_910422523_910422523</t>
  </si>
  <si>
    <t>24.06.2022 18:54:58</t>
  </si>
  <si>
    <t>24.06.2022 22:26:37</t>
  </si>
  <si>
    <t>24.06.2022 22:22:10</t>
  </si>
  <si>
    <t>24.06.2022 23:11:01</t>
  </si>
  <si>
    <t>DEREKÖY TR-47 35-22-M00653_B_81565856_81565856</t>
  </si>
  <si>
    <t>24.06.2022 05:24:21</t>
  </si>
  <si>
    <t>24.06.2022 07:57:59</t>
  </si>
  <si>
    <t>ÇAMLIK DM 35-17-M00173_HatBaşıAyırıcı_65357338 M08_65357338</t>
  </si>
  <si>
    <t>24.06.2022 09:11:53</t>
  </si>
  <si>
    <t>24.06.2022 11:09:45</t>
  </si>
  <si>
    <t>M-212(DM-3/10) 35-09-M00212_D_56382280_56382280</t>
  </si>
  <si>
    <t>24.06.2022 09:04:57</t>
  </si>
  <si>
    <t>24.06.2022 09:52:40</t>
  </si>
  <si>
    <t>M-2777 35-04-M02777_912280231_912280231</t>
  </si>
  <si>
    <t>24.06.2022 10:35:54</t>
  </si>
  <si>
    <t>24.06.2022 13:58:03</t>
  </si>
  <si>
    <t>MESCİTLİ TR-3 35-15-L00097_950409581_950409581</t>
  </si>
  <si>
    <t>24.06.2022 13:03:22</t>
  </si>
  <si>
    <t>24.06.2022 14:10:27</t>
  </si>
  <si>
    <t>L-26 35-14-L00026_L-20 DÖRT YOL KAVŞAĞI L01_72205589</t>
  </si>
  <si>
    <t>24.06.2022 08:13:01</t>
  </si>
  <si>
    <t>24.06.2022 08:47:10</t>
  </si>
  <si>
    <t>K-1397 GÖRECE 35-22-K01397_955261967_955261967</t>
  </si>
  <si>
    <t>24.06.2022 20:13:10</t>
  </si>
  <si>
    <t>24.06.2022 21:03:55</t>
  </si>
  <si>
    <t>AZİZTEPE MEZARÖNÜ TR-3 45-73-M00222_A_56386028_56386028</t>
  </si>
  <si>
    <t>24.06.2022 21:26:03</t>
  </si>
  <si>
    <t>25.06.2022 00:57:47</t>
  </si>
  <si>
    <t>M-1276 35-03-M01276_910800339_910800339</t>
  </si>
  <si>
    <t>24.06.2022 20:11:50</t>
  </si>
  <si>
    <t>24.06.2022 21:47:05</t>
  </si>
  <si>
    <t>BÜNYAN OSMANİYE TR-2 45-72-L00445_B_65509269_65509269</t>
  </si>
  <si>
    <t>24.06.2022 18:02:21</t>
  </si>
  <si>
    <t>24.06.2022 19:47:55</t>
  </si>
  <si>
    <t>L-277 GÖLCÜK GÖDENCE KÖK 35-14-L00277_OVACIK-BADEMLER L01_72144457</t>
  </si>
  <si>
    <t>24.06.2022 10:49:29</t>
  </si>
  <si>
    <t>24.06.2022 11:37:12</t>
  </si>
  <si>
    <t>TR-17 35-15-M00017_950381577_950381577</t>
  </si>
  <si>
    <t>24.06.2022 23:50:12</t>
  </si>
  <si>
    <t>25.06.2022 00:48:01</t>
  </si>
  <si>
    <t>SARUHANLI TR-22 45-80-M00022_95000594900_95000594900</t>
  </si>
  <si>
    <t>24.06.2022 10:10:51</t>
  </si>
  <si>
    <t>24.06.2022 11:30:50</t>
  </si>
  <si>
    <t>M-3048 35-04-M03048_99455628_99455628</t>
  </si>
  <si>
    <t>24.06.2022 20:35:25</t>
  </si>
  <si>
    <t>25.06.2022 00:46:19</t>
  </si>
  <si>
    <t>YASEMİN DM 35-19-M00002_A A1_5934877</t>
  </si>
  <si>
    <t>24.06.2022 10:47:25</t>
  </si>
  <si>
    <t>24.06.2022 12:13:19</t>
  </si>
  <si>
    <t>AVŞAR TR-1 45-83-L00340_A_56399810_56399810</t>
  </si>
  <si>
    <t>24.06.2022 21:28:23</t>
  </si>
  <si>
    <t>24.06.2022 23:22:42</t>
  </si>
  <si>
    <t>24.06.2022 10:31:14</t>
  </si>
  <si>
    <t>24.06.2022 14:09:15</t>
  </si>
  <si>
    <t>NARLICA TR-1 35-16-L00260_47532836_56398455_56398455</t>
  </si>
  <si>
    <t>24.06.2022 15:54:59</t>
  </si>
  <si>
    <t>24.06.2022 19:05:07</t>
  </si>
  <si>
    <t>K-3981 35-04-K03981_K-3802 K02_2052345</t>
  </si>
  <si>
    <t>24.06.2022 09:46:38</t>
  </si>
  <si>
    <t>24.06.2022 09:54:19</t>
  </si>
  <si>
    <t>DM-8 45-71-M00295_DM-8/23 M04_66408502</t>
  </si>
  <si>
    <t>24.06.2022 10:50:38</t>
  </si>
  <si>
    <t>24.06.2022 12:46:19</t>
  </si>
  <si>
    <t>K-1187 35-01-K01187_910880884_910880884</t>
  </si>
  <si>
    <t>24.06.2022 06:24:26</t>
  </si>
  <si>
    <t>24.06.2022 08:10:03</t>
  </si>
  <si>
    <t>M-2089 35-09-M02089_M-2836 M01_65671699</t>
  </si>
  <si>
    <t>24.06.2022 12:27:00</t>
  </si>
  <si>
    <t>24.06.2022 14:38:20</t>
  </si>
  <si>
    <t>KÜÇÜKBAHÇE KÖYÜ TR-1 35-21-L00085_953363699_953363699</t>
  </si>
  <si>
    <t>24.06.2022 20:02:18</t>
  </si>
  <si>
    <t>24.06.2022 22:35:59</t>
  </si>
  <si>
    <t>24.06.2022 14:30:31</t>
  </si>
  <si>
    <t>24.06.2022 15:52:21</t>
  </si>
  <si>
    <t>HARMANDALI KÖK 45-71-M00061_DAĞITIM TRAFOSU M09_72230781</t>
  </si>
  <si>
    <t>24.06.2022 09:03:45</t>
  </si>
  <si>
    <t>24.06.2022 16:57:04</t>
  </si>
  <si>
    <t>M-2921 35-02-M02921_99553409_99553409</t>
  </si>
  <si>
    <t>24.06.2022 18:25:48</t>
  </si>
  <si>
    <t>24.06.2022 20:53:28</t>
  </si>
  <si>
    <t>24.06.2022 18:58:33</t>
  </si>
  <si>
    <t>24.06.2022 20:17:51</t>
  </si>
  <si>
    <t>ÜRKMEZ M-20 35-25-M00160_956651220_956651220</t>
  </si>
  <si>
    <t>24.06.2022 23:13:46</t>
  </si>
  <si>
    <t>25.06.2022 00:09:36</t>
  </si>
  <si>
    <t>ÇIRPI TR-1-2/2 35-20-M00007_949789916_949789916</t>
  </si>
  <si>
    <t>24.06.2022 21:24:52</t>
  </si>
  <si>
    <t>24.06.2022 23:43:48</t>
  </si>
  <si>
    <t>ÇİNİLİKÖY TR1 35-27-L00078_DIREK TIPI TRAFO HUCRESI H01_2049118</t>
  </si>
  <si>
    <t>24.06.2022 14:56:20</t>
  </si>
  <si>
    <t>24.06.2022 17:15:16</t>
  </si>
  <si>
    <t>K-3893 35-01-K03893_912845038_912845038</t>
  </si>
  <si>
    <t>24.06.2022 18:06:23</t>
  </si>
  <si>
    <t>24.06.2022 21:06:21</t>
  </si>
  <si>
    <t>24.06.2022 19:45:14</t>
  </si>
  <si>
    <t>24.06.2022 20:04:51</t>
  </si>
  <si>
    <t>DM-3/TR-2 35-22-M00075_955289434_955289434</t>
  </si>
  <si>
    <t>24.06.2022 12:07:11</t>
  </si>
  <si>
    <t>24.06.2022 13:25:55</t>
  </si>
  <si>
    <t>ULUKENT KÖK-15 35-28-M00070_HatBaşıAyırıcı_53133686 M04_53133686</t>
  </si>
  <si>
    <t>24.06.2022 17:23:57</t>
  </si>
  <si>
    <t>24.06.2022 20:58:15</t>
  </si>
  <si>
    <t>AZİZTEPE MEZARÖNÜ TR-3 45-73-M00222_945689439_945689439</t>
  </si>
  <si>
    <t>24.06.2022 15:28:56</t>
  </si>
  <si>
    <t>24.06.2022 18:56:40</t>
  </si>
  <si>
    <t>YAYAKENT TR-7 35-24-M00007_A_56353129_56353129</t>
  </si>
  <si>
    <t>24.06.2022 10:54:57</t>
  </si>
  <si>
    <t>24.06.2022 11:22:18</t>
  </si>
  <si>
    <t>24.06.2022 06:20:40</t>
  </si>
  <si>
    <t>24.06.2022 06:27:06</t>
  </si>
  <si>
    <t>ÇIRPI SULAMA KOOP. TR-2 35-20-M00012_35-20-M00012_2347785</t>
  </si>
  <si>
    <t>24.06.2022 08:26:58</t>
  </si>
  <si>
    <t>24.06.2022 12:08:12</t>
  </si>
  <si>
    <t>24.06.2022 07:50:27</t>
  </si>
  <si>
    <t>24.06.2022 08:03:24</t>
  </si>
  <si>
    <t>M-1637 35-01-M01637_913141028_913141028</t>
  </si>
  <si>
    <t>24.06.2022 10:10:46</t>
  </si>
  <si>
    <t>24.06.2022 11:57:29</t>
  </si>
  <si>
    <t>KÖPRÜBAŞI TR-19 45-86-M00019_KÖPRÜBAŞI TR-20 M01_72222842</t>
  </si>
  <si>
    <t>24.06.2022 10:20:47</t>
  </si>
  <si>
    <t>24.06.2022 11:03:53</t>
  </si>
  <si>
    <t>M-611 (DM-4/23) 35-17-M00611_95001203700_95001203700</t>
  </si>
  <si>
    <t>24.06.2022 21:53:15</t>
  </si>
  <si>
    <t>25.06.2022 01:41:01</t>
  </si>
  <si>
    <t>M-3090 35-09-M03090_97674406_97674406</t>
  </si>
  <si>
    <t>24.06.2022 17:42:24</t>
  </si>
  <si>
    <t>24.06.2022 20:08:13</t>
  </si>
  <si>
    <t>ULUCAK DM 35-27-M00792_HatBaşıAyırıcı_53137779 M18_53137779</t>
  </si>
  <si>
    <t>24.06.2022 15:54:39</t>
  </si>
  <si>
    <t>24.06.2022 18:34:19</t>
  </si>
  <si>
    <t>ÇATALOLUK DM 45-74-M00227_GÜVELİ M05_2328578</t>
  </si>
  <si>
    <t>24.06.2022 08:59:49</t>
  </si>
  <si>
    <t>24.06.2022 16:53:44</t>
  </si>
  <si>
    <t>24.06.2022 18:00:59</t>
  </si>
  <si>
    <t>24.06.2022 18:08:10</t>
  </si>
  <si>
    <t>BEYDAĞ İM 35-32-A00001_TOSUNLAR L04_2308128</t>
  </si>
  <si>
    <t>24.06.2022 09:14:38</t>
  </si>
  <si>
    <t>24.06.2022 12:18:37</t>
  </si>
  <si>
    <t>ÖDEMİŞ İM 35-15-A00001_ŞEHİR-2 L03_83647066</t>
  </si>
  <si>
    <t>24.06.2022 14:51:49</t>
  </si>
  <si>
    <t>24.06.2022 15:49:35</t>
  </si>
  <si>
    <t>TÜPÜLER TR-1 45-75-M00217_A_56387493_56387493</t>
  </si>
  <si>
    <t>24.06.2022 16:55:28</t>
  </si>
  <si>
    <t>24.06.2022 18:18:12</t>
  </si>
  <si>
    <t>TR-62 35-19-L00062_TR-74 L03_72126636</t>
  </si>
  <si>
    <t>24.06.2022 02:27:31</t>
  </si>
  <si>
    <t>24.06.2022 03:07:29</t>
  </si>
  <si>
    <t>BALIKLI KAYADİBİ TR-1 45-75-M00220_DIREK TIPI TRAFO HUCRESI H01_2086615</t>
  </si>
  <si>
    <t>24.06.2022 15:34:18</t>
  </si>
  <si>
    <t>24.06.2022 17:31:40</t>
  </si>
  <si>
    <t>24.06.2022 09:29:05</t>
  </si>
  <si>
    <t>24.06.2022 12:48:13</t>
  </si>
  <si>
    <t>24.06.2022 14:06:39</t>
  </si>
  <si>
    <t>24.06.2022 15:01:40</t>
  </si>
  <si>
    <t>K-1316 35-04-K01316_99385902_99385902</t>
  </si>
  <si>
    <t>24.06.2022 11:22:34</t>
  </si>
  <si>
    <t>24.06.2022 14:43:09</t>
  </si>
  <si>
    <t>M-2453 35-03-M02453_M-3089 M02_44465642</t>
  </si>
  <si>
    <t>24.06.2022 09:06:59</t>
  </si>
  <si>
    <t>24.06.2022 19:05:34</t>
  </si>
  <si>
    <t>24.06.2022 08:27:17</t>
  </si>
  <si>
    <t>24.06.2022 10:07:20</t>
  </si>
  <si>
    <t>ÇINARDİBİ TR-1 35-20-M00049_35-20-M00049_61278201</t>
  </si>
  <si>
    <t>24.06.2022 22:05:00</t>
  </si>
  <si>
    <t>24.06.2022 22:29:25</t>
  </si>
  <si>
    <t>M-1565 35-02-M01565_M-1086 M01_2310632</t>
  </si>
  <si>
    <t>24.06.2022 10:57:04</t>
  </si>
  <si>
    <t>24.06.2022 11:19:07</t>
  </si>
  <si>
    <t>ÖMER FARUK TUNCA ÖZEL TR 35-23-M00253Ö_DIREK TIPI TRAFO HUCRESI H01_2045862</t>
  </si>
  <si>
    <t>24.06.2022 09:09:06</t>
  </si>
  <si>
    <t>24.06.2022 15:05:18</t>
  </si>
  <si>
    <t>TR-63 GERENLİKUYU MEVKİİ 35-15-L00063_A_56370678_56370678</t>
  </si>
  <si>
    <t>24.06.2022 12:00:35</t>
  </si>
  <si>
    <t>24.06.2022 14:13:31</t>
  </si>
  <si>
    <t>MURADİYE TR-5(BELEDİYE KABİN) 45-71-M00194_JANDARMA ÇIKIŞ M04_56294720</t>
  </si>
  <si>
    <t>24.06.2022 10:00:42</t>
  </si>
  <si>
    <t>24.06.2022 12:02:25</t>
  </si>
  <si>
    <t>24.06.2022 10:34:04</t>
  </si>
  <si>
    <t>24.06.2022 11:48:45</t>
  </si>
  <si>
    <t>24.06.2022 06:52:59</t>
  </si>
  <si>
    <t>24.06.2022 07:02:25</t>
  </si>
  <si>
    <t>KIRKAĞAÇ TR-21 45-76-M00021_A_56385649_56385649</t>
  </si>
  <si>
    <t>24.06.2022 17:38:44</t>
  </si>
  <si>
    <t>24.06.2022 18:12:22</t>
  </si>
  <si>
    <t>KARAKURT TR-2 45-76-M00090_955242981_955242981</t>
  </si>
  <si>
    <t>24.06.2022 08:36:22</t>
  </si>
  <si>
    <t>24.06.2022 10:21:16</t>
  </si>
  <si>
    <t>L-427 35-18-L00427_ALAÇATI İM L01_72111916</t>
  </si>
  <si>
    <t>24.06.2022 11:03:00</t>
  </si>
  <si>
    <t>24.06.2022 18:07:00</t>
  </si>
  <si>
    <t>L-332 SERKANKENT 35-18-L00332_950437140_950437140</t>
  </si>
  <si>
    <t>24.06.2022 12:20:57</t>
  </si>
  <si>
    <t>24.06.2022 19:06:45</t>
  </si>
  <si>
    <t>YUKARI ÇOBANİSA TR-1 45-71-M00626_43137504_56393423_56393423</t>
  </si>
  <si>
    <t>24.06.2022 03:19:06</t>
  </si>
  <si>
    <t>24.06.2022 04:16:58</t>
  </si>
  <si>
    <t>ÜÇPINAR TR-3 45-71-M01534_A_56363675_56363675</t>
  </si>
  <si>
    <t>24.06.2022 16:01:18</t>
  </si>
  <si>
    <t>24.06.2022 22:26:05</t>
  </si>
  <si>
    <t>24.06.2022 12:52:00</t>
  </si>
  <si>
    <t>24.06.2022 16:53:43</t>
  </si>
  <si>
    <t>AGA ENERJİ ÖZEL TR 35-28-M00716Ö_DIREK TIPI TRAFO HUCRESI H01_2120355</t>
  </si>
  <si>
    <t>24.06.2022 18:35:41</t>
  </si>
  <si>
    <t>24.06.2022 20:08:21</t>
  </si>
  <si>
    <t>24.06.2022 05:23:53</t>
  </si>
  <si>
    <t>24.06.2022 05:30:12</t>
  </si>
  <si>
    <t>ÜRKMEZ M-7 35-25-M00144_956638800_956638800</t>
  </si>
  <si>
    <t>24.06.2022 16:27:11</t>
  </si>
  <si>
    <t>24.06.2022 18:04:08</t>
  </si>
  <si>
    <t>YOLÜSTÜ TR-3 35-15-L00917_950362067_950362067</t>
  </si>
  <si>
    <t>24.06.2022 11:19:54</t>
  </si>
  <si>
    <t>24.06.2022 13:17:53</t>
  </si>
  <si>
    <t>24.06.2022 10:33:15</t>
  </si>
  <si>
    <t>24.06.2022 14:40:00</t>
  </si>
  <si>
    <t>24.06.2022 09:39:13</t>
  </si>
  <si>
    <t>24.06.2022 10:03:58</t>
  </si>
  <si>
    <t>DM-12/TR-1 45-73-M00067_ASKERİYE M02_65918028</t>
  </si>
  <si>
    <t>24.06.2022 18:04:17</t>
  </si>
  <si>
    <t>24.06.2022 18:54:20</t>
  </si>
  <si>
    <t>FOÇAKÖY TR-1 35-23-M00222_42066374_56357196_56357196</t>
  </si>
  <si>
    <t>24.06.2022 23:42:08</t>
  </si>
  <si>
    <t>25.06.2022 01:35:21</t>
  </si>
  <si>
    <t>K-3465 35-04-K03465_35-04-K03465_2356550</t>
  </si>
  <si>
    <t>24.06.2022 17:22:24</t>
  </si>
  <si>
    <t>24.06.2022 18:42:04</t>
  </si>
  <si>
    <t>M-2370 35-01-M02370__86495843_86495843</t>
  </si>
  <si>
    <t>24.06.2022 08:03:51</t>
  </si>
  <si>
    <t>24.06.2022 10:38:43</t>
  </si>
  <si>
    <t>M-1149 35-09-M01149_M-389 M02_47615661</t>
  </si>
  <si>
    <t>24.06.2022 10:49:21</t>
  </si>
  <si>
    <t>24.06.2022 11:04:37</t>
  </si>
  <si>
    <t>M-326 35-03-M00326__72373933_72373933</t>
  </si>
  <si>
    <t>24.06.2022 17:50:12</t>
  </si>
  <si>
    <t>24.06.2022 20:42:45</t>
  </si>
  <si>
    <t>DM-20/07 (VEZİROĞLU) 45-71-M00274_953244765_953244765</t>
  </si>
  <si>
    <t>24.06.2022 14:28:52</t>
  </si>
  <si>
    <t>24.06.2022 15:28:34</t>
  </si>
  <si>
    <t>K-3509 35-02-K03509_910107986_910107986</t>
  </si>
  <si>
    <t>24.06.2022 08:43:52</t>
  </si>
  <si>
    <t>24.06.2022 12:48:56</t>
  </si>
  <si>
    <t>K-1038 35-01-K01038_35-01-K01038_42396683</t>
  </si>
  <si>
    <t>24.06.2022 09:42:13</t>
  </si>
  <si>
    <t>24.06.2022 10:01:24</t>
  </si>
  <si>
    <t>24.06.2022 14:08:58</t>
  </si>
  <si>
    <t>24.06.2022 16:42:38</t>
  </si>
  <si>
    <t>K-2926 35-01-K02926_35-01-K02926_65811155</t>
  </si>
  <si>
    <t>24.06.2022 13:41:09</t>
  </si>
  <si>
    <t>24.06.2022 14:29:38</t>
  </si>
  <si>
    <t>24.06.2022 06:35:28</t>
  </si>
  <si>
    <t>24.06.2022 07:04:38</t>
  </si>
  <si>
    <t>DM02/TR26 GAYE İ.Ö.O 45-73-M00043_C_56402758_56402758</t>
  </si>
  <si>
    <t>24.06.2022 16:48:16</t>
  </si>
  <si>
    <t>24.06.2022 17:56:35</t>
  </si>
  <si>
    <t>DM-12/TR-1 45-72-L00062_TR-2/18 L011_66452746</t>
  </si>
  <si>
    <t>24.06.2022 16:46:05</t>
  </si>
  <si>
    <t>24.06.2022 17:16:39</t>
  </si>
  <si>
    <t>KALEMOĞLU KÖK 45-75-M00069_ÇİÇEKLİ KÖK M02_2101951</t>
  </si>
  <si>
    <t>24.06.2022 09:29:17</t>
  </si>
  <si>
    <t>24.06.2022 11:00:51</t>
  </si>
  <si>
    <t>SARIÇALI TR-2 45-72-L00777_45-72-L00777_2351172</t>
  </si>
  <si>
    <t>24.06.2022 06:55:17</t>
  </si>
  <si>
    <t>24.06.2022 10:44:30</t>
  </si>
  <si>
    <t>MURADİYE DM-5/11 45-71-M00232_DM-4/02 M03_72091347</t>
  </si>
  <si>
    <t>24.06.2022 14:16:34</t>
  </si>
  <si>
    <t>L-103 35-18-L00103_950440253_950440253</t>
  </si>
  <si>
    <t>24.06.2022 04:48:17</t>
  </si>
  <si>
    <t>24.06.2022 05:44:27</t>
  </si>
  <si>
    <t>24.06.2022 19:06:34</t>
  </si>
  <si>
    <t>24.06.2022 22:30:29</t>
  </si>
  <si>
    <t>24.06.2022 09:35:24</t>
  </si>
  <si>
    <t>24.06.2022 16:44:59</t>
  </si>
  <si>
    <t>MURADİYE DM-5/8 KÖK 45-71-M00828_DM-5/11 M08_72087220</t>
  </si>
  <si>
    <t>24.06.2022 12:21:56</t>
  </si>
  <si>
    <t>24.06.2022 12:39:00</t>
  </si>
  <si>
    <t>24.06.2022 12:19:19</t>
  </si>
  <si>
    <t>24.06.2022 12:31:53</t>
  </si>
  <si>
    <t>HASAN KANIARI SLM 35-26-L00101_10214892_56360678_56360678</t>
  </si>
  <si>
    <t>24.06.2022 14:12:18</t>
  </si>
  <si>
    <t>24.06.2022 15:52:24</t>
  </si>
  <si>
    <t>24.06.2022 08:53:27</t>
  </si>
  <si>
    <t>24.06.2022 09:25:38</t>
  </si>
  <si>
    <t>ELİFLİ SULAMA TR-6 35-20-L00118_DIREK TIPI TRAFO HUCRESI H01_2049918</t>
  </si>
  <si>
    <t>24.06.2022 18:08:33</t>
  </si>
  <si>
    <t>24.06.2022 20:44:18</t>
  </si>
  <si>
    <t>CAFERBEY KÖK 45-78-L00231_KURŞUNLU L03_2327777</t>
  </si>
  <si>
    <t>24.06.2022 14:56:50</t>
  </si>
  <si>
    <t>24.06.2022 15:59:55</t>
  </si>
  <si>
    <t>M-1899 35-09-M01899_M-1898 M01_46997071</t>
  </si>
  <si>
    <t>24.06.2022 14:36:56</t>
  </si>
  <si>
    <t>24.06.2022 16:22:06</t>
  </si>
  <si>
    <t>BAHÇELİ TR-3 45-73-M00431_A_56400853_56400853</t>
  </si>
  <si>
    <t>24.06.2022 19:28:08</t>
  </si>
  <si>
    <t>24.06.2022 21:02:37</t>
  </si>
  <si>
    <t>MENTEŞE TR-1 45-82-M00182_DIREK TIPI TRAFO HUCRESI H01_2088865</t>
  </si>
  <si>
    <t>24.06.2022 08:55:09</t>
  </si>
  <si>
    <t>24.06.2022 17:52:21</t>
  </si>
  <si>
    <t>_C_56366796_56366796</t>
  </si>
  <si>
    <t>24.06.2022 08:16:07</t>
  </si>
  <si>
    <t>24.06.2022 09:24:42</t>
  </si>
  <si>
    <t>24.06.2022 10:26:23</t>
  </si>
  <si>
    <t>24.06.2022 09:44:22</t>
  </si>
  <si>
    <t>24.06.2022 21:27:33</t>
  </si>
  <si>
    <t>BAKIR TR-2 45-76-M00069_45-76-M00069_2366824</t>
  </si>
  <si>
    <t>24.06.2022 12:04:40</t>
  </si>
  <si>
    <t>24.06.2022 19:00:44</t>
  </si>
  <si>
    <t>24.06.2022 10:05:59</t>
  </si>
  <si>
    <t>24.06.2022 12:27:41</t>
  </si>
  <si>
    <t>24.06.2022 19:58:37</t>
  </si>
  <si>
    <t>24.06.2022 20:43:05</t>
  </si>
  <si>
    <t>24.06.2022 05:40:51</t>
  </si>
  <si>
    <t>24.06.2022 05:57:43</t>
  </si>
  <si>
    <t>POYRACIK TR-6 35-24-L00223_955216266_955216266</t>
  </si>
  <si>
    <t>24.06.2022 14:56:37</t>
  </si>
  <si>
    <t>24.06.2022 19:18:20</t>
  </si>
  <si>
    <t>DİKİLİ İM 35-30-A00001_ALTINOVA-2 M15_72357038</t>
  </si>
  <si>
    <t>24.06.2022 11:11:22</t>
  </si>
  <si>
    <t>24.06.2022 11:34:35</t>
  </si>
  <si>
    <t>TR-1/26 45-72-M00026_956480939_956480939</t>
  </si>
  <si>
    <t>24.06.2022 08:41:38</t>
  </si>
  <si>
    <t>24.06.2022 11:02:59</t>
  </si>
  <si>
    <t>K-3100 35-02-K03100_910023736_910023736</t>
  </si>
  <si>
    <t>24.06.2022 08:14:57</t>
  </si>
  <si>
    <t>24.06.2022 12:30:33</t>
  </si>
  <si>
    <t>ÜZÜMLÜ TR-186 TARIMSAL SULAMA 45-73-M00657_45-73-M00657_2346736</t>
  </si>
  <si>
    <t>24.06.2022 07:23:32</t>
  </si>
  <si>
    <t>24.06.2022 09:28:20</t>
  </si>
  <si>
    <t>TR-21 35-17-M00021_D d1_5815655</t>
  </si>
  <si>
    <t>24.06.2022 14:23:31</t>
  </si>
  <si>
    <t>24.06.2022 15:31:30</t>
  </si>
  <si>
    <t>OKLUİSA KÖK 45-81-M00046_HatBaşıAyırıcı_53135349 M05_53135349</t>
  </si>
  <si>
    <t>24.06.2022 08:21:12</t>
  </si>
  <si>
    <t>24.06.2022 09:39:35</t>
  </si>
  <si>
    <t>24.06.2022 20:28:20</t>
  </si>
  <si>
    <t>25.06.2022 02:13:27</t>
  </si>
  <si>
    <t>24.06.2022 00:21:04</t>
  </si>
  <si>
    <t>24.06.2022 01:22:50</t>
  </si>
  <si>
    <t>KARAYAĞCI YANIKDAĞ TR-2 45-75-M00194_B_56384563_56384563</t>
  </si>
  <si>
    <t>24.06.2022 16:59:59</t>
  </si>
  <si>
    <t>24.06.2022 19:09:54</t>
  </si>
  <si>
    <t>24.06.2022 17:28:52</t>
  </si>
  <si>
    <t>24.06.2022 18:46:43</t>
  </si>
  <si>
    <t>K-4528 35-02-K04528_B_72922903_72922903</t>
  </si>
  <si>
    <t>24.06.2022 23:54:40</t>
  </si>
  <si>
    <t>25.06.2022 01:18:49</t>
  </si>
  <si>
    <t>L-437 ŞEHİTLİK 35-18-L00437_950449101_950449101</t>
  </si>
  <si>
    <t>24.06.2022 18:09:30</t>
  </si>
  <si>
    <t>24.06.2022 20:08:10</t>
  </si>
  <si>
    <t>K-3850 35-04-K03850_35-04-K03850_2358186</t>
  </si>
  <si>
    <t>24.06.2022 08:45:48</t>
  </si>
  <si>
    <t>24.06.2022 09:20:21</t>
  </si>
  <si>
    <t>MENEMEN TR-37 35-28-L00037_953385438_953385438</t>
  </si>
  <si>
    <t>24.06.2022 11:27:38</t>
  </si>
  <si>
    <t>24.06.2022 12:46:43</t>
  </si>
  <si>
    <t>TR-21 35-17-M00021_B_56353278_56353278</t>
  </si>
  <si>
    <t>24.06.2022 15:46:41</t>
  </si>
  <si>
    <t>24.06.2022 16:59:14</t>
  </si>
  <si>
    <t>TR-28 (DM-4/TR5) 35-13-L00028_946421980_946421980</t>
  </si>
  <si>
    <t>24.06.2022 15:28:12</t>
  </si>
  <si>
    <t>24.06.2022 16:53:23</t>
  </si>
  <si>
    <t>FUNDACIK KÖK 45-75-M00068_DAĞDERE DM M05_84289409</t>
  </si>
  <si>
    <t>24.06.2022 05:52:43</t>
  </si>
  <si>
    <t>24.06.2022 05:56:03</t>
  </si>
  <si>
    <t>L-191 35-18-L00191_35-18-L00191_2356937</t>
  </si>
  <si>
    <t>24.06.2022 12:32:52</t>
  </si>
  <si>
    <t>24.06.2022 14:55:49</t>
  </si>
  <si>
    <t>BODAMAS TR-5 45-75-M00303_B_56398550_56398550</t>
  </si>
  <si>
    <t>24.06.2022 19:51:38</t>
  </si>
  <si>
    <t>24.06.2022 21:39:30</t>
  </si>
  <si>
    <t>24.06.2022 17:50:37</t>
  </si>
  <si>
    <t>24.06.2022 19:53:24</t>
  </si>
  <si>
    <t>K-1391 35-01-K01391_B_56364432_56364432</t>
  </si>
  <si>
    <t>24.06.2022 09:49:41</t>
  </si>
  <si>
    <t>24.06.2022 11:06:47</t>
  </si>
  <si>
    <t>24.06.2022 11:03:48</t>
  </si>
  <si>
    <t>24.06.2022 12:00:40</t>
  </si>
  <si>
    <t>24.06.2022 10:44:26</t>
  </si>
  <si>
    <t>24.06.2022 18:31:08</t>
  </si>
  <si>
    <t>DM-20/07 (VEZİROĞLU) 45-71-M00274_953200332_953200332</t>
  </si>
  <si>
    <t>24.06.2022 16:37:28</t>
  </si>
  <si>
    <t>24.06.2022 22:05:43</t>
  </si>
  <si>
    <t>24.06.2022 09:10:54</t>
  </si>
  <si>
    <t>24.06.2022 16:41:21</t>
  </si>
  <si>
    <t>ÇAMLIK TR-1 45-76-L00137_45-76-L00137_2375249</t>
  </si>
  <si>
    <t>24.06.2022 18:43:31</t>
  </si>
  <si>
    <t>24.06.2022 21:24:59</t>
  </si>
  <si>
    <t>K-1820 35-01-K01820_B_56369035_56369035</t>
  </si>
  <si>
    <t>24.06.2022 14:17:10</t>
  </si>
  <si>
    <t>24.06.2022 16:46:03</t>
  </si>
  <si>
    <t>KARA KIZLAR TR-1 35-26-M00509_8972604_56358240_56358240</t>
  </si>
  <si>
    <t>24.06.2022 19:53:27</t>
  </si>
  <si>
    <t>24.06.2022 22:14:13</t>
  </si>
  <si>
    <t>ÇAMLIK TR-1 45-76-L00137_955252269_955252269</t>
  </si>
  <si>
    <t>24.06.2022 17:00:36</t>
  </si>
  <si>
    <t>24.06.2022 18:54:11</t>
  </si>
  <si>
    <t>GÖLCÜK TR-6 35-15-L00322_48779252_56369008_56369008</t>
  </si>
  <si>
    <t>24.06.2022 21:27:45</t>
  </si>
  <si>
    <t>25.06.2022 00:27:29</t>
  </si>
  <si>
    <t>ÇUKURALTI M-53 35-25-M00088_955277770_955277770</t>
  </si>
  <si>
    <t>24.06.2022 17:04:48</t>
  </si>
  <si>
    <t>24.06.2022 17:38:18</t>
  </si>
  <si>
    <t>ARPASEKİ TR-1 35-24-M00092_955221086_955221086</t>
  </si>
  <si>
    <t>24.06.2022 14:23:25</t>
  </si>
  <si>
    <t>24.06.2022 20:38:26</t>
  </si>
  <si>
    <t>AŞAĞIKIŞLA TR-1 45-72-M00201_DIREK TIPI TRAFO HUCRESI H01_2108086</t>
  </si>
  <si>
    <t>24.06.2022 07:30:25</t>
  </si>
  <si>
    <t>24.06.2022 11:33:38</t>
  </si>
  <si>
    <t>FIRINLI TR-6 35-20-L00371_A_56360420_56360420</t>
  </si>
  <si>
    <t>24.06.2022 19:23:53</t>
  </si>
  <si>
    <t>24.06.2022 23:23:53</t>
  </si>
  <si>
    <t>YENİKÖY TR-1 45-73-M00252_45-73-M00252_2368256</t>
  </si>
  <si>
    <t>24.06.2022 09:25:16</t>
  </si>
  <si>
    <t>24.06.2022 16:44:42</t>
  </si>
  <si>
    <t>TR-48 45-78-L00048_49414718_56388430_56388430</t>
  </si>
  <si>
    <t>24.06.2022 15:08:02</t>
  </si>
  <si>
    <t>BOSTANLIK TARIMSAL SULAMA TR 45-83-M00327_A_56400709_56400709</t>
  </si>
  <si>
    <t>24.06.2022 10:22:08</t>
  </si>
  <si>
    <t>24.06.2022 11:20:27</t>
  </si>
  <si>
    <t>MORDOĞAN TR-41 35-21-L00164_953358470_953358470</t>
  </si>
  <si>
    <t>24.06.2022 14:00:23</t>
  </si>
  <si>
    <t>24.06.2022 16:47:06</t>
  </si>
  <si>
    <t>K-2 35-01-K00002_A_56376348_56376348</t>
  </si>
  <si>
    <t>24.06.2022 20:02:30</t>
  </si>
  <si>
    <t>24.06.2022 21:48:43</t>
  </si>
  <si>
    <t>ULUCAK DM-2/8 35-27-M00330_ULUCAK DM-2 M02_72175600</t>
  </si>
  <si>
    <t>24.06.2022 06:13:18</t>
  </si>
  <si>
    <t>24.06.2022 07:10:04</t>
  </si>
  <si>
    <t>L-376 PAZARYERİ 35-18-L00376_950448104_950448104</t>
  </si>
  <si>
    <t>24.06.2022 22:00:49</t>
  </si>
  <si>
    <t>24.06.2022 23:48:23</t>
  </si>
  <si>
    <t>24.06.2022 14:24:16</t>
  </si>
  <si>
    <t>24.06.2022 16:04:53</t>
  </si>
  <si>
    <t>L-332 SERKANKENT 35-18-L00332_95000119562_95000119562</t>
  </si>
  <si>
    <t>25.06.2022 00:09:56</t>
  </si>
  <si>
    <t>L-332 SERKANKENT 35-18-L00332_950437137_950437137</t>
  </si>
  <si>
    <t>24.06.2022 23:27:25</t>
  </si>
  <si>
    <t>25.06.2022 00:14:17</t>
  </si>
  <si>
    <t>KADİR SEZER SULAMA GRUBU TR 35-27-M00262_95000087785_95000087785</t>
  </si>
  <si>
    <t>24.06.2022 20:03:19</t>
  </si>
  <si>
    <t>24.06.2022 21:11:12</t>
  </si>
  <si>
    <t>L-250 35-18-L00250_8633827_56368473_56368473</t>
  </si>
  <si>
    <t>24.06.2022 06:40:45</t>
  </si>
  <si>
    <t>24.06.2022 12:35:48</t>
  </si>
  <si>
    <t>PAYAMLI M-24 35-25-M00191_C_65497267_65497267</t>
  </si>
  <si>
    <t>24.06.2022 17:45:05</t>
  </si>
  <si>
    <t>24.06.2022 18:09:28</t>
  </si>
  <si>
    <t>TÜRKMEN KÖYÜ TR-1 45-71-M01740_953217372_953217372</t>
  </si>
  <si>
    <t>24.06.2022 15:59:02</t>
  </si>
  <si>
    <t>25.06.2022 00:32:02</t>
  </si>
  <si>
    <t>24.06.2022 16:37:48</t>
  </si>
  <si>
    <t>24.06.2022 17:36:28</t>
  </si>
  <si>
    <t>M-2533 35-09-M02533_DAĞITIM TRAFOSU M03_77307587</t>
  </si>
  <si>
    <t>24.06.2022 19:25:11</t>
  </si>
  <si>
    <t>K-121 35-07-K00121_99455938_99455938</t>
  </si>
  <si>
    <t>24.06.2022 09:54:45</t>
  </si>
  <si>
    <t>24.06.2022 09:13:25</t>
  </si>
  <si>
    <t>24.06.2022 16:13:58</t>
  </si>
  <si>
    <t>M-2777 35-04-M02777_99465651_99465651</t>
  </si>
  <si>
    <t>24.06.2022 15:22:08</t>
  </si>
  <si>
    <t>24.06.2022 23:31:41</t>
  </si>
  <si>
    <t>İM-3/TR-2 HIDIRLIK 35-14-L00289_95000636991_95000636991</t>
  </si>
  <si>
    <t>24.06.2022 18:34:29</t>
  </si>
  <si>
    <t>24.06.2022 20:32:25</t>
  </si>
  <si>
    <t>AKÖREN TR-19 KÖK 45-78-M00974_HatBaşıAyırıcı_53139493 M04_53139493</t>
  </si>
  <si>
    <t>24.06.2022 09:51:23</t>
  </si>
  <si>
    <t>24.06.2022 12:37:01</t>
  </si>
  <si>
    <t>GÜMÜLDÜR M-32 35-25-M00032_B_56357867_56357867</t>
  </si>
  <si>
    <t>24.06.2022 18:24:00</t>
  </si>
  <si>
    <t>24.06.2022 20:12:52</t>
  </si>
  <si>
    <t>ÇEŞME İM 35-18-A00001_ALTINYUNUS L10_2053074</t>
  </si>
  <si>
    <t>24.06.2022 08:04:18</t>
  </si>
  <si>
    <t>24.06.2022 08:23:59</t>
  </si>
  <si>
    <t>L-192 35-18-L00192_35-18-L00192_2371629</t>
  </si>
  <si>
    <t>24.06.2022 16:18:31</t>
  </si>
  <si>
    <t>24.06.2022 21:03:40</t>
  </si>
  <si>
    <t>SOMA TR-16/8 (DM3/19) LABELLA ÜSTÜ 45-82-M00100_A_56388564_56388564</t>
  </si>
  <si>
    <t>24.06.2022 09:31:45</t>
  </si>
  <si>
    <t>24.06.2022 11:04:42</t>
  </si>
  <si>
    <t>24.06.2022 20:44:30</t>
  </si>
  <si>
    <t>24.06.2022 21:15:01</t>
  </si>
  <si>
    <t>DELİÇOBAN TR-2 45-75-M00370_ H_65938181</t>
  </si>
  <si>
    <t>24.06.2022 08:10:20</t>
  </si>
  <si>
    <t>24.06.2022 09:39:04</t>
  </si>
  <si>
    <t>L-142 MAVİ BESTE SİTESİ 35-18-L00142_950444458_950444458</t>
  </si>
  <si>
    <t>24.06.2022 15:58:18</t>
  </si>
  <si>
    <t>24.06.2022 22:21:07</t>
  </si>
  <si>
    <t>24.06.2022 20:03:45</t>
  </si>
  <si>
    <t>24.06.2022 21:05:07</t>
  </si>
  <si>
    <t>DM-8 45-71-M00295_E.HARMANDALI YOLU TR-13 M09_66408425</t>
  </si>
  <si>
    <t>24.06.2022 11:14:52</t>
  </si>
  <si>
    <t>24.06.2022 11:44:12</t>
  </si>
  <si>
    <t>ULUKENT DM-3/18 35-28-M00058_DAĞITIM TRAFO ULUKENT DM-3/18 M04_66483405</t>
  </si>
  <si>
    <t>24.06.2022 09:51:26</t>
  </si>
  <si>
    <t>24.06.2022 17:07:44</t>
  </si>
  <si>
    <t>24.06.2022 06:32:01</t>
  </si>
  <si>
    <t>24.06.2022 08:19:34</t>
  </si>
  <si>
    <t>DÜNDARLI TR-2 35-24-M00203_955233467_955233467</t>
  </si>
  <si>
    <t>24.06.2022 16:45:05</t>
  </si>
  <si>
    <t>24.06.2022 18:03:03</t>
  </si>
  <si>
    <t>L-192 35-18-L00192_11158134_56368414_56368414</t>
  </si>
  <si>
    <t>24.06.2022 11:31:51</t>
  </si>
  <si>
    <t>24.06.2022 13:07:40</t>
  </si>
  <si>
    <t>TR-118 35-16-L00118_47584318_56352650_56352650</t>
  </si>
  <si>
    <t>24.06.2022 09:34:47</t>
  </si>
  <si>
    <t>24.06.2022 10:12:04</t>
  </si>
  <si>
    <t>ULUCAK TM 35-28-A00002_HatBaşıAyırıcı_53133919 M13_53133919</t>
  </si>
  <si>
    <t>24.06.2022 19:00:32</t>
  </si>
  <si>
    <t>24.06.2022 22:56:10</t>
  </si>
  <si>
    <t>PİYADELER TR-3 45-73-M00168_945665696_945665696</t>
  </si>
  <si>
    <t>24.06.2022 18:00:10</t>
  </si>
  <si>
    <t>24.06.2022 19:32:56</t>
  </si>
  <si>
    <t>DEMİRCİLİ TALAŞMAN TR-3 35-15-L01025_A_82289836_82289836</t>
  </si>
  <si>
    <t>24.06.2022 15:01:14</t>
  </si>
  <si>
    <t>24.06.2022 16:52:49</t>
  </si>
  <si>
    <t>TR-2/34-A 45-72-L00061_956500397_956500397</t>
  </si>
  <si>
    <t>24.06.2022 13:16:26</t>
  </si>
  <si>
    <t>24.06.2022 20:10:38</t>
  </si>
  <si>
    <t>TR-2/85 45-83-L00085_955154779_955154779</t>
  </si>
  <si>
    <t>24.06.2022 10:53:12</t>
  </si>
  <si>
    <t>24.06.2022 11:42:08</t>
  </si>
  <si>
    <t>24.06.2022 12:31:32</t>
  </si>
  <si>
    <t>24.06.2022 20:47:11</t>
  </si>
  <si>
    <t>24.06.2022 21:51:59</t>
  </si>
  <si>
    <t>UMURLU KAHVEÖNÜ TR-8 35-31-L00372_47788650_56352002_56352002</t>
  </si>
  <si>
    <t>25.06.2022 21:30:54</t>
  </si>
  <si>
    <t>26.06.2022 00:28:52</t>
  </si>
  <si>
    <t>25.06.2022 10:44:33</t>
  </si>
  <si>
    <t>25.06.2022 10:45:17</t>
  </si>
  <si>
    <t>25.06.2022 07:28:59</t>
  </si>
  <si>
    <t>25.06.2022 07:38:48</t>
  </si>
  <si>
    <t>25.06.2022 08:27:41</t>
  </si>
  <si>
    <t>25.06.2022 09:03:51</t>
  </si>
  <si>
    <t>L-404 35-18-L00404_DAĞITIM TRAFO L-404 L01_72058946</t>
  </si>
  <si>
    <t>25.06.2022 04:18:00</t>
  </si>
  <si>
    <t>25.06.2022 04:32:00</t>
  </si>
  <si>
    <t>MENDERES DM-2/TR-1 35-22-M00300_MENDERES-1 M17_2328468</t>
  </si>
  <si>
    <t>25.06.2022 15:12:32</t>
  </si>
  <si>
    <t>25.06.2022 15:29:29</t>
  </si>
  <si>
    <t>25.06.2022 05:44:57</t>
  </si>
  <si>
    <t>25.06.2022 06:50:48</t>
  </si>
  <si>
    <t>TR-36 35-15-M00036_950350952_950350952</t>
  </si>
  <si>
    <t>25.06.2022 19:41:45</t>
  </si>
  <si>
    <t>25.06.2022 21:58:54</t>
  </si>
  <si>
    <t>25.06.2022 09:27:08</t>
  </si>
  <si>
    <t>25.06.2022 17:57:39</t>
  </si>
  <si>
    <t>DM-2/TR-12 35-22-M00299_10005339 _62801787</t>
  </si>
  <si>
    <t>25.06.2022 16:08:04</t>
  </si>
  <si>
    <t>25.06.2022 19:26:02</t>
  </si>
  <si>
    <t>HABAŞ TM 35-17-A00008_BİÇEROVA M26_2333323</t>
  </si>
  <si>
    <t>25.06.2022 13:24:29</t>
  </si>
  <si>
    <t>25.06.2022 14:23:00</t>
  </si>
  <si>
    <t>BALABANLI TR-1 35-15-L00965_C_56368956_56368956</t>
  </si>
  <si>
    <t>25.06.2022 08:49:04</t>
  </si>
  <si>
    <t>25.06.2022 13:43:51</t>
  </si>
  <si>
    <t>K-3211 35-04-K03211_D K-3211 G-1_47620026</t>
  </si>
  <si>
    <t>25.06.2022 11:43:05</t>
  </si>
  <si>
    <t>25.06.2022 12:54:12</t>
  </si>
  <si>
    <t>DM-1/7 45-71-M00535_953200937_953200937</t>
  </si>
  <si>
    <t>25.06.2022 12:28:05</t>
  </si>
  <si>
    <t>25.06.2022 14:42:58</t>
  </si>
  <si>
    <t>TR-29 BEYKÖY 35-32-L00121_35-32-L00121_2356182</t>
  </si>
  <si>
    <t>25.06.2022 13:57:31</t>
  </si>
  <si>
    <t>25.06.2022 15:24:50</t>
  </si>
  <si>
    <t>GÖRDES TR-34 45-75-M00034_DIREK TIPI TRAFO HUCRESI H01_2091859</t>
  </si>
  <si>
    <t>25.06.2022 11:04:00</t>
  </si>
  <si>
    <t>25.06.2022 11:29:07</t>
  </si>
  <si>
    <t>TR-2/11 45-83-L00011_955146076_955146076</t>
  </si>
  <si>
    <t>25.06.2022 20:41:35</t>
  </si>
  <si>
    <t>25.06.2022 23:12:37</t>
  </si>
  <si>
    <t>IŞIKLAR TM 35-02-A00006_CUMAOVASI-1 M06_2307647</t>
  </si>
  <si>
    <t>25.06.2022 17:14:49</t>
  </si>
  <si>
    <t>25.06.2022 18:05:45</t>
  </si>
  <si>
    <t>PAŞAKÖY TR-2 45-80-M00059_C_56385821_56385821</t>
  </si>
  <si>
    <t>25.06.2022 16:36:08</t>
  </si>
  <si>
    <t>25.06.2022 18:11:39</t>
  </si>
  <si>
    <t>MAVİDERE TR-4 35-31-L00213_47875644_56391321_56391321</t>
  </si>
  <si>
    <t>25.06.2022 15:39:50</t>
  </si>
  <si>
    <t>25.06.2022 20:09:54</t>
  </si>
  <si>
    <t>AKHİSAR İM 45-72-A00001_HatBaşıAyırıcı_53140807 L06_53140807</t>
  </si>
  <si>
    <t>25.06.2022 15:06:30</t>
  </si>
  <si>
    <t>25.06.2022 15:36:45</t>
  </si>
  <si>
    <t>25.06.2022 10:39:39</t>
  </si>
  <si>
    <t>25.06.2022 11:17:48</t>
  </si>
  <si>
    <t>SULUDERE TR-12 35-31-L00391_35-31-L00391_2355663</t>
  </si>
  <si>
    <t>25.06.2022 10:12:14</t>
  </si>
  <si>
    <t>25.06.2022 11:16:17</t>
  </si>
  <si>
    <t>L-290 35-18-L00290_95001214779_95001214779</t>
  </si>
  <si>
    <t>25.06.2022 10:46:44</t>
  </si>
  <si>
    <t>25.06.2022 15:19:37</t>
  </si>
  <si>
    <t>SEFERİHİSAR İM 35-14-A00002_KÖYLER L09_72378371</t>
  </si>
  <si>
    <t>25.06.2022 19:36:23</t>
  </si>
  <si>
    <t>25.06.2022 19:48:11</t>
  </si>
  <si>
    <t>SARIGÖL DM 45-79-M00069_Sarıgöl TR-41 M20_2318411</t>
  </si>
  <si>
    <t>25.06.2022 09:03:10</t>
  </si>
  <si>
    <t>25.06.2022 17:31:55</t>
  </si>
  <si>
    <t>TR-94 TARIMSAL SULAMA 45-80-M01094_45-80-M01094_2373887</t>
  </si>
  <si>
    <t>25.06.2022 11:51:16</t>
  </si>
  <si>
    <t>25.06.2022 15:44:30</t>
  </si>
  <si>
    <t>SOMA TR-2/1 45-82-M00082_945541947_945541947</t>
  </si>
  <si>
    <t>25.06.2022 13:13:30</t>
  </si>
  <si>
    <t>25.06.2022 14:37:04</t>
  </si>
  <si>
    <t>25.06.2022 14:37:19</t>
  </si>
  <si>
    <t>25.06.2022 20:05:10</t>
  </si>
  <si>
    <t>25.06.2022 09:48:02</t>
  </si>
  <si>
    <t>25.06.2022 15:53:07</t>
  </si>
  <si>
    <t>K-3203 35-04-K03203_98755797_98755797</t>
  </si>
  <si>
    <t>25.06.2022 16:52:25</t>
  </si>
  <si>
    <t>25.06.2022 18:13:43</t>
  </si>
  <si>
    <t>DM-25/14 45-71-M00053_953215719_953215719</t>
  </si>
  <si>
    <t>25.06.2022 11:06:59</t>
  </si>
  <si>
    <t>25.06.2022 14:20:45</t>
  </si>
  <si>
    <t>K-554 35-01-K00554_A_56353765_56353765</t>
  </si>
  <si>
    <t>25.06.2022 09:07:43</t>
  </si>
  <si>
    <t>25.06.2022 10:47:02</t>
  </si>
  <si>
    <t>DM-20/13 (ÇAPRA KABİN) 45-71-M00272_953244656_953244656</t>
  </si>
  <si>
    <t>25.06.2022 12:31:40</t>
  </si>
  <si>
    <t>25.06.2022 14:18:36</t>
  </si>
  <si>
    <t>25.06.2022 15:39:31</t>
  </si>
  <si>
    <t>25.06.2022 18:02:46</t>
  </si>
  <si>
    <t>25.06.2022 09:08:00</t>
  </si>
  <si>
    <t>25.06.2022 16:15:06</t>
  </si>
  <si>
    <t>ARMUTLU TR-22 35-27-M00616_965432578_965432578</t>
  </si>
  <si>
    <t>25.06.2022 12:15:10</t>
  </si>
  <si>
    <t>25.06.2022 13:36:07</t>
  </si>
  <si>
    <t>K-3228 35-01-K03228_911239796_911239796</t>
  </si>
  <si>
    <t>25.06.2022 11:26:49</t>
  </si>
  <si>
    <t>25.06.2022 14:34:34</t>
  </si>
  <si>
    <t>ÇAYIR TR-1 35-29-L00505_950353762_950353762</t>
  </si>
  <si>
    <t>25.06.2022 09:21:57</t>
  </si>
  <si>
    <t>25.06.2022 15:40:46</t>
  </si>
  <si>
    <t>DEMİRTAŞ SULAMA TR-2 35-30-M00652_35-30-M00652_2346757</t>
  </si>
  <si>
    <t>25.06.2022 19:09:19</t>
  </si>
  <si>
    <t>25.06.2022 22:19:58</t>
  </si>
  <si>
    <t>SEYREKLİ TR-1 35-15-L00441_D_56370345_56370345</t>
  </si>
  <si>
    <t>25.06.2022 10:18:53</t>
  </si>
  <si>
    <t>25.06.2022 12:16:53</t>
  </si>
  <si>
    <t>25.06.2022 13:33:59</t>
  </si>
  <si>
    <t>25.06.2022 13:45:09</t>
  </si>
  <si>
    <t>K-3799 35-04-K03799_99188224_99188224</t>
  </si>
  <si>
    <t>25.06.2022 22:17:36</t>
  </si>
  <si>
    <t>26.06.2022 00:44:03</t>
  </si>
  <si>
    <t>TR-1/91 45-72-M00091_A_56390618_56390618</t>
  </si>
  <si>
    <t>25.06.2022 10:21:58</t>
  </si>
  <si>
    <t>25.06.2022 11:42:33</t>
  </si>
  <si>
    <t>25.06.2022 01:17:16</t>
  </si>
  <si>
    <t>25.06.2022 02:36:08</t>
  </si>
  <si>
    <t>BAKIR TR-4 45-76-M00073_955251278_955251278</t>
  </si>
  <si>
    <t>25.06.2022 10:34:56</t>
  </si>
  <si>
    <t>25.06.2022 12:18:53</t>
  </si>
  <si>
    <t>BAŞPINAR KÖK 45-76-L00001_ALİ FAKI-BOSTANCI L02_72214040</t>
  </si>
  <si>
    <t>25.06.2022 20:11:38</t>
  </si>
  <si>
    <t>25.06.2022 20:53:03</t>
  </si>
  <si>
    <t>ORTA MAHALLE M-48 35-25-M00123_955258287_955258287</t>
  </si>
  <si>
    <t>25.06.2022 16:01:42</t>
  </si>
  <si>
    <t>25.06.2022 17:41:32</t>
  </si>
  <si>
    <t>25.06.2022 14:06:23</t>
  </si>
  <si>
    <t>25.06.2022 16:27:19</t>
  </si>
  <si>
    <t>K-554 35-01-K00554_911600430_911600430</t>
  </si>
  <si>
    <t>25.06.2022 13:51:12</t>
  </si>
  <si>
    <t>25.06.2022 14:44:35</t>
  </si>
  <si>
    <t>M-1224 35-01-M01224_97802518_97802518</t>
  </si>
  <si>
    <t>25.06.2022 18:42:14</t>
  </si>
  <si>
    <t>25.06.2022 19:44:07</t>
  </si>
  <si>
    <t>GÜMÜLDÜR M-41 35-25-M00041_95000595499_95000595499</t>
  </si>
  <si>
    <t>25.06.2022 12:31:56</t>
  </si>
  <si>
    <t>25.06.2022 13:23:46</t>
  </si>
  <si>
    <t>ILGIN TR-566 TARIMSAL SULAMA 45-73-M00586_DIREK TIPI TRAFO HUCRESI H01_2091733</t>
  </si>
  <si>
    <t>25.06.2022 12:45:45</t>
  </si>
  <si>
    <t>25.06.2022 16:14:17</t>
  </si>
  <si>
    <t>TR-1-2/4-A 35-20-L00464__72750567_72750567</t>
  </si>
  <si>
    <t>25.06.2022 12:05:34</t>
  </si>
  <si>
    <t>25.06.2022 20:03:55</t>
  </si>
  <si>
    <t>25.06.2022 09:17:01</t>
  </si>
  <si>
    <t>25.06.2022 10:38:17</t>
  </si>
  <si>
    <t>ÖRÜCÜLER KÖK 45-74-M00355_BARDAKÇI M04_79409498</t>
  </si>
  <si>
    <t>25.06.2022 09:05:34</t>
  </si>
  <si>
    <t>25.06.2022 17:06:38</t>
  </si>
  <si>
    <t>25.06.2022 08:24:41</t>
  </si>
  <si>
    <t>25.06.2022 08:52:58</t>
  </si>
  <si>
    <t>TR-2/3 45-83-L00003_TR-2/4 L01_72148351</t>
  </si>
  <si>
    <t>25.06.2022 06:11:38</t>
  </si>
  <si>
    <t>25.06.2022 07:03:10</t>
  </si>
  <si>
    <t>25.06.2022 08:37:40</t>
  </si>
  <si>
    <t>25.06.2022 09:27:58</t>
  </si>
  <si>
    <t>ERDELLİ TR-2 KÖK 45-72-L00476_HatBaşıAyırıcı_53137213 L04_53137213</t>
  </si>
  <si>
    <t>25.06.2022 19:29:20</t>
  </si>
  <si>
    <t>25.06.2022 20:43:50</t>
  </si>
  <si>
    <t>25.06.2022 10:18:50</t>
  </si>
  <si>
    <t>25.06.2022 11:34:58</t>
  </si>
  <si>
    <t>TR-148 35-19-L00148_956671976_956671976</t>
  </si>
  <si>
    <t>25.06.2022 09:54:40</t>
  </si>
  <si>
    <t>25.06.2022 11:55:45</t>
  </si>
  <si>
    <t>İSTASYONALTI KÖK 45-83-M00131_CELALETTİN AŞKIN M08_2097308</t>
  </si>
  <si>
    <t>25.06.2022 20:55:13</t>
  </si>
  <si>
    <t>25.06.2022 22:55:20</t>
  </si>
  <si>
    <t>25.06.2022 19:11:03</t>
  </si>
  <si>
    <t>25.06.2022 20:19:33</t>
  </si>
  <si>
    <t>25.06.2022 16:55:31</t>
  </si>
  <si>
    <t>25.06.2022 17:48:51</t>
  </si>
  <si>
    <t>TR-153 (DM-2/43) 35-16-L00153_TR-108 L01_60225154</t>
  </si>
  <si>
    <t>25.06.2022 20:05:33</t>
  </si>
  <si>
    <t>25.06.2022 20:45:34</t>
  </si>
  <si>
    <t>25.06.2022 07:54:47</t>
  </si>
  <si>
    <t>25.06.2022 08:06:00</t>
  </si>
  <si>
    <t>YALIKENT KONUTLARI ÖZEL TR 35-21-L00083Ö_953363759_953363759</t>
  </si>
  <si>
    <t>25.06.2022 14:16:54</t>
  </si>
  <si>
    <t>25.06.2022 16:34:30</t>
  </si>
  <si>
    <t>ŞEHİTLER TR-3 SLM 35-26-L00153_35-26-L00153_2376038</t>
  </si>
  <si>
    <t>25.06.2022 10:49:24</t>
  </si>
  <si>
    <t>25.06.2022 14:38:54</t>
  </si>
  <si>
    <t>25.06.2022 10:01:09</t>
  </si>
  <si>
    <t>25.06.2022 10:11:49</t>
  </si>
  <si>
    <t>TR-1/28 45-72-M00028_TR-1/29 YENİ TARİŞ VE ARITMA TESİSLERİ M02_66492532</t>
  </si>
  <si>
    <t>25.06.2022 17:31:35</t>
  </si>
  <si>
    <t>25.06.2022 18:38:45</t>
  </si>
  <si>
    <t>TAYTAN OFİS KÖK 45-78-M00314_HatBaşıAyırıcı_53140215 M06_53140215</t>
  </si>
  <si>
    <t>25.06.2022 18:28:10</t>
  </si>
  <si>
    <t>25.06.2022 19:27:00</t>
  </si>
  <si>
    <t>TİRE SANAYİ TR-1 35-29-L00018_95000053944_95000053944</t>
  </si>
  <si>
    <t>25.06.2022 19:30:50</t>
  </si>
  <si>
    <t>25.06.2022 20:12:33</t>
  </si>
  <si>
    <t>L-289 DEMET AKBAĞ TRAFO 35-18-L00289_95000122415_95000122415</t>
  </si>
  <si>
    <t>25.06.2022 20:24:30</t>
  </si>
  <si>
    <t>25.06.2022 22:29:32</t>
  </si>
  <si>
    <t>M-3332 35-04-M03332_911744867_911744867</t>
  </si>
  <si>
    <t>25.06.2022 21:23:25</t>
  </si>
  <si>
    <t>25.06.2022 22:48:50</t>
  </si>
  <si>
    <t>ULUCAK DM-2/14 35-27-M00332_99043233_99043233</t>
  </si>
  <si>
    <t>25.06.2022 10:31:38</t>
  </si>
  <si>
    <t>25.06.2022 13:25:04</t>
  </si>
  <si>
    <t>KARAKÖY ÜÇYOL TR-2 45-72-L00195_C_56365337_56365337</t>
  </si>
  <si>
    <t>25.06.2022 14:05:10</t>
  </si>
  <si>
    <t>25.06.2022 15:02:40</t>
  </si>
  <si>
    <t>ANADOLU YURDUM SİTESİ TR 35-30-M00322_954874370_954874370</t>
  </si>
  <si>
    <t>25.06.2022 13:34:58</t>
  </si>
  <si>
    <t>25.06.2022 15:56:23</t>
  </si>
  <si>
    <t>25.06.2022 03:14:50</t>
  </si>
  <si>
    <t>25.06.2022 03:38:02</t>
  </si>
  <si>
    <t>K-879 35-01-K00879_R_56377171_56377171</t>
  </si>
  <si>
    <t>25.06.2022 09:21:31</t>
  </si>
  <si>
    <t>25.06.2022 12:31:42</t>
  </si>
  <si>
    <t>FOÇAKÖY TR-1 35-23-M00222_42066364_56357417_56357417</t>
  </si>
  <si>
    <t>25.06.2022 07:20:41</t>
  </si>
  <si>
    <t>25.06.2022 09:07:31</t>
  </si>
  <si>
    <t>25.06.2022 16:13:13</t>
  </si>
  <si>
    <t>25.06.2022 17:05:14</t>
  </si>
  <si>
    <t>K-879 35-01-K00879_C_56374203_56374203</t>
  </si>
  <si>
    <t>25.06.2022 09:25:09</t>
  </si>
  <si>
    <t>25.06.2022 12:32:44</t>
  </si>
  <si>
    <t>DM-21/06 (CAMİ) 45-71-M00356_953210164_953210164</t>
  </si>
  <si>
    <t>25.06.2022 08:52:06</t>
  </si>
  <si>
    <t>25.06.2022 10:28:36</t>
  </si>
  <si>
    <t>TR-49 35-15-M00049_950364858_950364858</t>
  </si>
  <si>
    <t>25.06.2022 14:46:57</t>
  </si>
  <si>
    <t>25.06.2022 18:24:56</t>
  </si>
  <si>
    <t>TR-2/39 45-72-L00039_C C01_65857651</t>
  </si>
  <si>
    <t>25.06.2022 16:46:20</t>
  </si>
  <si>
    <t>25.06.2022 19:02:31</t>
  </si>
  <si>
    <t>FIRINLI TR-5 35-20-L00092_955207713_955207713</t>
  </si>
  <si>
    <t>25.06.2022 11:38:34</t>
  </si>
  <si>
    <t>25.06.2022 15:50:06</t>
  </si>
  <si>
    <t>KENGER TR-1 45-77-L00143_B_56385052_56385052</t>
  </si>
  <si>
    <t>25.06.2022 12:15:40</t>
  </si>
  <si>
    <t>25.06.2022 14:05:24</t>
  </si>
  <si>
    <t>YEŞİLYURT TR-3 45-73-M00482_945641988_945641988</t>
  </si>
  <si>
    <t>25.06.2022 17:47:28</t>
  </si>
  <si>
    <t>25.06.2022 20:24:24</t>
  </si>
  <si>
    <t>KARAKÖY ÜÇYOL TR-2 45-72-L00195_B_56390556_56390556</t>
  </si>
  <si>
    <t>25.06.2022 13:07:27</t>
  </si>
  <si>
    <t>25.06.2022 15:00:33</t>
  </si>
  <si>
    <t>AHMETBEYLİ TR-3 35-22-M00241_955294655_955294655</t>
  </si>
  <si>
    <t>25.06.2022 13:46:16</t>
  </si>
  <si>
    <t>25.06.2022 15:25:19</t>
  </si>
  <si>
    <t>TR-151 35-16-L00151_47574100_56352775_56352775</t>
  </si>
  <si>
    <t>25.06.2022 23:12:15</t>
  </si>
  <si>
    <t>25.06.2022 23:44:05</t>
  </si>
  <si>
    <t>BADEMLİ TR-1 DM 35-15-L01010_ÜÇ CEVİZLER (TR-26) L02_67544249</t>
  </si>
  <si>
    <t>25.06.2022 09:08:27</t>
  </si>
  <si>
    <t>25.06.2022 09:37:08</t>
  </si>
  <si>
    <t>AKTEPE TR-1 35-32-L00115_A_56392141_56392141</t>
  </si>
  <si>
    <t>25.06.2022 15:33:01</t>
  </si>
  <si>
    <t>25.06.2022 16:19:33</t>
  </si>
  <si>
    <t>EROL ERBİL SULAMA TR-5 35-15-L00863_950406283_950406283</t>
  </si>
  <si>
    <t>25.06.2022 18:40:48</t>
  </si>
  <si>
    <t>25.06.2022 21:27:39</t>
  </si>
  <si>
    <t>25.06.2022 15:25:52</t>
  </si>
  <si>
    <t>25.06.2022 18:28:35</t>
  </si>
  <si>
    <t>25.06.2022 14:57:01</t>
  </si>
  <si>
    <t>25.06.2022 16:57:40</t>
  </si>
  <si>
    <t>M-1814 KISIK DM-1 35-22-M00095_IŞIKLAR-2 M07_72099851</t>
  </si>
  <si>
    <t>25.06.2022 09:34:50</t>
  </si>
  <si>
    <t>25.06.2022 09:54:20</t>
  </si>
  <si>
    <t>25.06.2022 09:34:29</t>
  </si>
  <si>
    <t>25.06.2022 11:26:18</t>
  </si>
  <si>
    <t>K-217 35-01-K00217_35-01-K00217_2347911</t>
  </si>
  <si>
    <t>25.06.2022 09:23:06</t>
  </si>
  <si>
    <t>25.06.2022 16:48:45</t>
  </si>
  <si>
    <t>ADALA TR-1 45-78-M00284_ADALA DM M05_83647745</t>
  </si>
  <si>
    <t>25.06.2022 18:14:17</t>
  </si>
  <si>
    <t>25.06.2022 19:08:13</t>
  </si>
  <si>
    <t>DM-20/07 (VEZİROĞLU) 45-71-M00274_45-71-M00274_2369310</t>
  </si>
  <si>
    <t>25.06.2022 10:38:38</t>
  </si>
  <si>
    <t>25.06.2022 14:10:52</t>
  </si>
  <si>
    <t>ALİ EŞEN SULAMA GRB. 35-20-L00183_7329534_56377475_56377475</t>
  </si>
  <si>
    <t>25.06.2022 08:06:11</t>
  </si>
  <si>
    <t>25.06.2022 09:25:13</t>
  </si>
  <si>
    <t>SANCAKLI UZUNÇINAR KÖYÜ 45-71-M00566_C_56404088_56404088</t>
  </si>
  <si>
    <t>25.06.2022 18:59:00</t>
  </si>
  <si>
    <t>25.06.2022 19:39:46</t>
  </si>
  <si>
    <t>TR-111 35-16-L00111_953341916_953341916</t>
  </si>
  <si>
    <t>25.06.2022 22:39:38</t>
  </si>
  <si>
    <t>26.06.2022 01:45:59</t>
  </si>
  <si>
    <t>TR-2/103 45-83-L00103_F F01_65883064</t>
  </si>
  <si>
    <t>25.06.2022 09:11:04</t>
  </si>
  <si>
    <t>25.06.2022 15:41:26</t>
  </si>
  <si>
    <t>25.06.2022 02:01:23</t>
  </si>
  <si>
    <t>25.06.2022 02:04:36</t>
  </si>
  <si>
    <t>K-193 35-03-K00193_911006339_911006339</t>
  </si>
  <si>
    <t>25.06.2022 20:11:07</t>
  </si>
  <si>
    <t>26.06.2022 02:37:01</t>
  </si>
  <si>
    <t>K-4767 35-04-K04767_99406345_99406345</t>
  </si>
  <si>
    <t>25.06.2022 20:30:17</t>
  </si>
  <si>
    <t>26.06.2022 00:21:55</t>
  </si>
  <si>
    <t>HASAN BÜYÜKYOLDAŞ SULAMA GRUBU 35-29-M00277_A_56360446_56360446</t>
  </si>
  <si>
    <t>25.06.2022 08:35:07</t>
  </si>
  <si>
    <t>25.06.2022 12:58:45</t>
  </si>
  <si>
    <t>ÇAĞLAYAN TR-228 TARIMSAL SULAMA 45-73-M00245_45-73-M00245_2369923</t>
  </si>
  <si>
    <t>25.06.2022 15:39:17</t>
  </si>
  <si>
    <t>25.06.2022 16:18:01</t>
  </si>
  <si>
    <t>L-176 SEÇKİNEVLER 35-14-L00176_35-14-L00176_2371858</t>
  </si>
  <si>
    <t>25.06.2022 11:03:18</t>
  </si>
  <si>
    <t>25.06.2022 13:36:50</t>
  </si>
  <si>
    <t>DM-1/1 35-18-L00580_955036140_955036140</t>
  </si>
  <si>
    <t>25.06.2022 10:49:51</t>
  </si>
  <si>
    <t>25.06.2022 12:40:53</t>
  </si>
  <si>
    <t>ÜÇYOL KÖK 45-82-M00128_URUZLAR GES M06_2090645</t>
  </si>
  <si>
    <t>25.06.2022 09:55:00</t>
  </si>
  <si>
    <t>25.06.2022 18:51:00</t>
  </si>
  <si>
    <t>YAKUP TEKİN SULAMA GRUBU  TR 35-27-M00271_A_56355883_56355883</t>
  </si>
  <si>
    <t>25.06.2022 13:19:25</t>
  </si>
  <si>
    <t>25.06.2022 20:45:43</t>
  </si>
  <si>
    <t>K-554 35-01-K00554_911743937_911743937</t>
  </si>
  <si>
    <t>25.06.2022 14:38:50</t>
  </si>
  <si>
    <t>25.06.2022 22:11:47</t>
  </si>
  <si>
    <t>K-908 35-04-K00908_913687474_913687474</t>
  </si>
  <si>
    <t>25.06.2022 19:08:36</t>
  </si>
  <si>
    <t>25.06.2022 22:25:17</t>
  </si>
  <si>
    <t>25.06.2022 18:30:15</t>
  </si>
  <si>
    <t>25.06.2022 20:31:55</t>
  </si>
  <si>
    <t>YİĞİTLER TR-2 35-27-L00224_35-27-L00224_61283954</t>
  </si>
  <si>
    <t>25.06.2022 15:31:29</t>
  </si>
  <si>
    <t>25.06.2022 18:37:22</t>
  </si>
  <si>
    <t>TR-33 35-16-L00033_TR-3 L03_67585208</t>
  </si>
  <si>
    <t>25.06.2022 09:06:53</t>
  </si>
  <si>
    <t>25.06.2022 17:17:26</t>
  </si>
  <si>
    <t>M-147 SAKIZLIKOY 35-18-M00147_95001270752_95001270752</t>
  </si>
  <si>
    <t>25.06.2022 12:30:45</t>
  </si>
  <si>
    <t>25.06.2022 13:46:23</t>
  </si>
  <si>
    <t>DÜNDARLI TR-3 35-24-M00306_ H_82838868</t>
  </si>
  <si>
    <t>25.06.2022 11:22:25</t>
  </si>
  <si>
    <t>25.06.2022 15:46:43</t>
  </si>
  <si>
    <t>25.06.2022 09:04:09</t>
  </si>
  <si>
    <t>25.06.2022 11:09:04</t>
  </si>
  <si>
    <t>EMİRALEM TR-9 35-28-M00232_D_56357656_56357656</t>
  </si>
  <si>
    <t>25.06.2022 10:45:35</t>
  </si>
  <si>
    <t>25.06.2022 11:39:25</t>
  </si>
  <si>
    <t>M-1097 GEÇİT 35-03-M01097_M-733 M02_66735576</t>
  </si>
  <si>
    <t>25.06.2022 10:15:17</t>
  </si>
  <si>
    <t>25.06.2022 18:09:01</t>
  </si>
  <si>
    <t>VEYSEL SAPMAZ VE ARK. 35-24-M00043_35-24-M00043_58185803</t>
  </si>
  <si>
    <t>25.06.2022 11:41:55</t>
  </si>
  <si>
    <t>25.06.2022 13:38:30</t>
  </si>
  <si>
    <t>TR-62 MUSTAFA BOZKURT GRB 35-15-M00062_48857578_65499321_65499321</t>
  </si>
  <si>
    <t>25.06.2022 05:50:28</t>
  </si>
  <si>
    <t>25.06.2022 09:18:51</t>
  </si>
  <si>
    <t>25.06.2022 16:42:31</t>
  </si>
  <si>
    <t>25.06.2022 20:10:23</t>
  </si>
  <si>
    <t>GÜMÜLDÜR M-19 35-25-M00019_35-25-M00019_72087447</t>
  </si>
  <si>
    <t>25.06.2022 10:23:16</t>
  </si>
  <si>
    <t>25.06.2022 11:48:41</t>
  </si>
  <si>
    <t>K-879 35-01-K00879_D_56377170_56377170</t>
  </si>
  <si>
    <t>25.06.2022 09:24:00</t>
  </si>
  <si>
    <t>25.06.2022 12:33:41</t>
  </si>
  <si>
    <t>MORDOĞAN TR-2 35-21-L00140_953357126_953357126</t>
  </si>
  <si>
    <t>25.06.2022 13:26:09</t>
  </si>
  <si>
    <t>25.06.2022 20:53:12</t>
  </si>
  <si>
    <t>AVUNDURUK TR-1 35-31-L00179_47918757_56404327_56404327</t>
  </si>
  <si>
    <t>25.06.2022 09:29:40</t>
  </si>
  <si>
    <t>25.06.2022 13:26:55</t>
  </si>
  <si>
    <t>25.06.2022 19:52:59</t>
  </si>
  <si>
    <t>25.06.2022 21:31:21</t>
  </si>
  <si>
    <t>ÇAPAK TR-1 35-26-M00425_956612905_956612905</t>
  </si>
  <si>
    <t>25.06.2022 13:40:02</t>
  </si>
  <si>
    <t>25.06.2022 15:12:46</t>
  </si>
  <si>
    <t>25.06.2022 18:52:38</t>
  </si>
  <si>
    <t>25.06.2022 20:02:44</t>
  </si>
  <si>
    <t>SÜLEYMANLI KÖK 35-28-M00606_BOZALAN M04_66870996</t>
  </si>
  <si>
    <t>25.06.2022 12:21:02</t>
  </si>
  <si>
    <t>25.06.2022 14:13:14</t>
  </si>
  <si>
    <t>25.06.2022 14:00:28</t>
  </si>
  <si>
    <t>25.06.2022 20:41:40</t>
  </si>
  <si>
    <t>25.06.2022 09:17:39</t>
  </si>
  <si>
    <t>25.06.2022 18:23:04</t>
  </si>
  <si>
    <t>M-378 35-30-M00378_95002390781_95002390781</t>
  </si>
  <si>
    <t>25.06.2022 12:12:10</t>
  </si>
  <si>
    <t>25.06.2022 14:19:37</t>
  </si>
  <si>
    <t>25.06.2022 13:05:03</t>
  </si>
  <si>
    <t>25.06.2022 13:56:23</t>
  </si>
  <si>
    <t>KAVAKLIDERE TR-9 45-73-M00143_KAVAKLIDERE TR-7 M03_2092994</t>
  </si>
  <si>
    <t>25.06.2022 09:20:53</t>
  </si>
  <si>
    <t>25.06.2022 09:37:10</t>
  </si>
  <si>
    <t>25.06.2022 09:05:20</t>
  </si>
  <si>
    <t>K-4181 35-03-K04181_TRAFO K03_41916644</t>
  </si>
  <si>
    <t>25.06.2022 11:28:13</t>
  </si>
  <si>
    <t>25.06.2022 11:47:02</t>
  </si>
  <si>
    <t>TR-13 35-31-L00013_954903839_954903839</t>
  </si>
  <si>
    <t>25.06.2022 14:45:55</t>
  </si>
  <si>
    <t>25.06.2022 17:59:42</t>
  </si>
  <si>
    <t>25.06.2022 09:31:16</t>
  </si>
  <si>
    <t>25.06.2022 10:07:44</t>
  </si>
  <si>
    <t>25.06.2022 19:14:30</t>
  </si>
  <si>
    <t>25.06.2022 20:22:48</t>
  </si>
  <si>
    <t>25.06.2022 10:19:30</t>
  </si>
  <si>
    <t>25.06.2022 10:42:56</t>
  </si>
  <si>
    <t>M-21 HAMAM ALANI 35-14-M00021_956634285_956634285</t>
  </si>
  <si>
    <t>25.06.2022 22:16:46</t>
  </si>
  <si>
    <t>25.06.2022 23:55:30</t>
  </si>
  <si>
    <t>K-1286 35-02-K01286_99487146_99487146</t>
  </si>
  <si>
    <t>25.06.2022 20:05:53</t>
  </si>
  <si>
    <t>25.06.2022 22:10:04</t>
  </si>
  <si>
    <t>25.06.2022 10:08:05</t>
  </si>
  <si>
    <t>25.06.2022 18:34:00</t>
  </si>
  <si>
    <t>GÜLBAHÇE TR-1 45-71-M00184_GÜLBAHÇE TR-2/GÜLBAHÇE TR-3 M04_72255580</t>
  </si>
  <si>
    <t>25.06.2022 18:39:09</t>
  </si>
  <si>
    <t>25.06.2022 20:38:35</t>
  </si>
  <si>
    <t>ÖDEMİŞ İM 35-15-A00001_YENİ KENT L16_2062383</t>
  </si>
  <si>
    <t>25.06.2022 18:42:47</t>
  </si>
  <si>
    <t>25.06.2022 19:40:42</t>
  </si>
  <si>
    <t>ŞEYHDAVUTLAR TR-1 45-79-M00123_945550884_945550884</t>
  </si>
  <si>
    <t>25.06.2022 10:43:20</t>
  </si>
  <si>
    <t>25.06.2022 14:06:15</t>
  </si>
  <si>
    <t>YOLÜSTÜ TR-2 35-15-L00920_950361844_950361844</t>
  </si>
  <si>
    <t>25.06.2022 13:30:21</t>
  </si>
  <si>
    <t>25.06.2022 19:31:07</t>
  </si>
  <si>
    <t>DÜNDARLI TR-1 35-24-M00202_955222275_955222275</t>
  </si>
  <si>
    <t>25.06.2022 08:33:52</t>
  </si>
  <si>
    <t>25.06.2022 10:13:13</t>
  </si>
  <si>
    <t>TİRE İM-DM-1 35-29-A00001_DOYRANLI L11_2312354</t>
  </si>
  <si>
    <t>25.06.2022 09:08:20</t>
  </si>
  <si>
    <t>25.06.2022 15:11:58</t>
  </si>
  <si>
    <t>25.06.2022 09:27:03</t>
  </si>
  <si>
    <t>25.06.2022 14:38:44</t>
  </si>
  <si>
    <t>TCDD BİÇEROVA TR-3 ÖZEL 35-17-M00517Ö_950315058_950315058</t>
  </si>
  <si>
    <t>25.06.2022 13:08:37</t>
  </si>
  <si>
    <t>25.06.2022 16:51:14</t>
  </si>
  <si>
    <t>TR-33 35-16-L00033_TR-31 L02_67585207</t>
  </si>
  <si>
    <t>25.06.2022 09:08:07</t>
  </si>
  <si>
    <t>25.06.2022 17:14:47</t>
  </si>
  <si>
    <t>_A_56385674_56385674</t>
  </si>
  <si>
    <t>25.06.2022 06:43:23</t>
  </si>
  <si>
    <t>25.06.2022 07:50:03</t>
  </si>
  <si>
    <t>KAHRAMANDERE İM 35-10-A00002_HatBaşıAyırıcı_53137937 M11_53137937</t>
  </si>
  <si>
    <t>25.06.2022 10:53:24</t>
  </si>
  <si>
    <t>25.06.2022 12:10:05</t>
  </si>
  <si>
    <t>M-1814 KISIK DM-1 35-22-M00095_HatBaşıAyırıcı_73753872 M06_73753872</t>
  </si>
  <si>
    <t>25.06.2022 16:10:50</t>
  </si>
  <si>
    <t>25.06.2022 18:23:01</t>
  </si>
  <si>
    <t>TR-11 45-77-L00011_945488001_945488001</t>
  </si>
  <si>
    <t>25.06.2022 01:22:15</t>
  </si>
  <si>
    <t>25.06.2022 02:42:14</t>
  </si>
  <si>
    <t>MAHMUTLAR KÖK 45-74-M00354_MAHMUTLAR ESKİ HAT M04_79385781</t>
  </si>
  <si>
    <t>25.06.2022 17:44:49</t>
  </si>
  <si>
    <t>25.06.2022 18:44:16</t>
  </si>
  <si>
    <t>ZEYTİNLİOVA TR-21 45-72-L00439_B_56392868_56392868</t>
  </si>
  <si>
    <t>25.06.2022 15:58:50</t>
  </si>
  <si>
    <t>25.06.2022 18:00:39</t>
  </si>
  <si>
    <t>K-1603 35-01-K01603_D D2_5848915</t>
  </si>
  <si>
    <t>25.06.2022 12:15:33</t>
  </si>
  <si>
    <t>25.06.2022 16:03:26</t>
  </si>
  <si>
    <t>TR-17 35-15-M00017_950381565_950381565</t>
  </si>
  <si>
    <t>25.06.2022 20:13:26</t>
  </si>
  <si>
    <t>25.06.2022 23:25:36</t>
  </si>
  <si>
    <t>K-1505 35-03-K01505_912932527_912932527</t>
  </si>
  <si>
    <t>25.06.2022 15:30:36</t>
  </si>
  <si>
    <t>25.06.2022 18:33:34</t>
  </si>
  <si>
    <t>25.06.2022 09:13:59</t>
  </si>
  <si>
    <t>25.06.2022 10:40:54</t>
  </si>
  <si>
    <t>GÖLCÜK TR-2 (ZEYTİNLİK) 35-15-L00753_B_56367180_56367180</t>
  </si>
  <si>
    <t>25.06.2022 07:44:46</t>
  </si>
  <si>
    <t>25.06.2022 10:03:51</t>
  </si>
  <si>
    <t>25.06.2022 10:01:54</t>
  </si>
  <si>
    <t>25.06.2022 10:57:11</t>
  </si>
  <si>
    <t>M-209(DM-2/22) 35-09-M00209_35-09-M00209_42967306</t>
  </si>
  <si>
    <t>25.06.2022 14:29:39</t>
  </si>
  <si>
    <t>25.06.2022 16:46:02</t>
  </si>
  <si>
    <t>IŞIKLAR KÖK 45-73-M00467_BAKLACI M06_85123193</t>
  </si>
  <si>
    <t>25.06.2022 18:50:36</t>
  </si>
  <si>
    <t>25.06.2022 18:52:26</t>
  </si>
  <si>
    <t>25.06.2022 08:03:28</t>
  </si>
  <si>
    <t>25.06.2022 09:58:22</t>
  </si>
  <si>
    <t>K-3735 35-03-K03735_911987217_911987217</t>
  </si>
  <si>
    <t>25.06.2022 15:46:19</t>
  </si>
  <si>
    <t>25.06.2022 18:02:05</t>
  </si>
  <si>
    <t>MANİSA TM-1 45-71-A00001_NECATİBEY M10_2309463</t>
  </si>
  <si>
    <t>25.06.2022 05:31:33</t>
  </si>
  <si>
    <t>25.06.2022 08:50:18</t>
  </si>
  <si>
    <t>SARISU TR-4 35-31-L00082_47816467_56352592_56352592</t>
  </si>
  <si>
    <t>25.06.2022 10:04:24</t>
  </si>
  <si>
    <t>25.06.2022 15:31:11</t>
  </si>
  <si>
    <t>KAYMAKÇI TR-36 35-15-L00230_B_56406854_56406854</t>
  </si>
  <si>
    <t>25.06.2022 10:04:53</t>
  </si>
  <si>
    <t>25.06.2022 14:39:15</t>
  </si>
  <si>
    <t>M-1276 35-03-M01276_35-03-M01276_2358501</t>
  </si>
  <si>
    <t>25.06.2022 09:44:53</t>
  </si>
  <si>
    <t>25.06.2022 12:57:53</t>
  </si>
  <si>
    <t>25.06.2022 09:20:13</t>
  </si>
  <si>
    <t>25.06.2022 11:05:42</t>
  </si>
  <si>
    <t>URLA İM 35-19-A00001_TR-2 ŞEHİR FİDERİ L02_2307113</t>
  </si>
  <si>
    <t>25.06.2022 09:00:30</t>
  </si>
  <si>
    <t>25.06.2022 09:18:45</t>
  </si>
  <si>
    <t>SARIGÖL TR-8 45-79-M00008_TR-15 M02_2074686</t>
  </si>
  <si>
    <t>25.06.2022 17:52:48</t>
  </si>
  <si>
    <t>25.06.2022 18:17:20</t>
  </si>
  <si>
    <t>ALHAN TR-489 TARIMSAL SULAMA 45-73-M00203_DIREK TIPI TRAFO HUCRESI H01_2089865</t>
  </si>
  <si>
    <t>25.06.2022 08:08:14</t>
  </si>
  <si>
    <t>25.06.2022 10:27:12</t>
  </si>
  <si>
    <t>ÇINARKÖY TR-33 35-27-M00033_98868879_98868879</t>
  </si>
  <si>
    <t>25.06.2022 13:18:21</t>
  </si>
  <si>
    <t>25.06.2022 17:49:32</t>
  </si>
  <si>
    <t>MASKİ ARITMA KÖK 45-72-M00121_TR-1/87  -   HAYVAN PAZARI M02_66495111</t>
  </si>
  <si>
    <t>25.06.2022 18:15:59</t>
  </si>
  <si>
    <t>25.06.2022 19:20:47</t>
  </si>
  <si>
    <t>25.06.2022 14:04:08</t>
  </si>
  <si>
    <t>25.06.2022 17:00:14</t>
  </si>
  <si>
    <t>25.06.2022 08:26:39</t>
  </si>
  <si>
    <t>25.06.2022 09:29:43</t>
  </si>
  <si>
    <t>25.06.2022 02:59:00</t>
  </si>
  <si>
    <t>25.06.2022 07:20:27</t>
  </si>
  <si>
    <t>TR-13 BEYKÖY 35-32-L00013_35-32-L00013_2357484</t>
  </si>
  <si>
    <t>25.06.2022 11:09:33</t>
  </si>
  <si>
    <t>25.06.2022 13:32:24</t>
  </si>
  <si>
    <t>L-245 35-18-L00245_950445912_950445912</t>
  </si>
  <si>
    <t>25.06.2022 12:26:10</t>
  </si>
  <si>
    <t>25.06.2022 15:48:54</t>
  </si>
  <si>
    <t>M-1781 35-02-M01781_912483569_912483569</t>
  </si>
  <si>
    <t>25.06.2022 10:10:44</t>
  </si>
  <si>
    <t>25.06.2022 11:26:14</t>
  </si>
  <si>
    <t>DERBENT TR-1 45-83-L00325_A_56353961_56353961</t>
  </si>
  <si>
    <t>25.06.2022 20:27:55</t>
  </si>
  <si>
    <t>25.06.2022 22:21:27</t>
  </si>
  <si>
    <t>25.06.2022 21:29:16</t>
  </si>
  <si>
    <t>25.06.2022 22:06:37</t>
  </si>
  <si>
    <t>KINIK TR 20 35-24-L00020_955218156_955218156</t>
  </si>
  <si>
    <t>25.06.2022 23:44:22</t>
  </si>
  <si>
    <t>26.06.2022 00:37:15</t>
  </si>
  <si>
    <t>BATI BASMA KÖK 35-26-M00235_ M01_2038647</t>
  </si>
  <si>
    <t>25.06.2022 14:33:05</t>
  </si>
  <si>
    <t>25.06.2022 16:47:50</t>
  </si>
  <si>
    <t>25.06.2022 07:23:08</t>
  </si>
  <si>
    <t>25.06.2022 11:35:58</t>
  </si>
  <si>
    <t>TR-48 35-26-M00048_TR-51/TR-52 M05_65929847</t>
  </si>
  <si>
    <t>25.06.2022 13:44:08</t>
  </si>
  <si>
    <t>25.06.2022 14:09:36</t>
  </si>
  <si>
    <t>25.06.2022 09:41:38</t>
  </si>
  <si>
    <t>25.06.2022 10:46:23</t>
  </si>
  <si>
    <t>DM-20/07 (VEZİROĞLU) 45-71-M00274_C C01_60600258</t>
  </si>
  <si>
    <t>25.06.2022 03:59:45</t>
  </si>
  <si>
    <t>25.06.2022 10:17:25</t>
  </si>
  <si>
    <t>BARDAKÇI TR-2 45-74-M00171_A_56384254_56384254</t>
  </si>
  <si>
    <t>25.06.2022 19:42:24</t>
  </si>
  <si>
    <t>25.06.2022 20:38:14</t>
  </si>
  <si>
    <t>25.06.2022 14:47:19</t>
  </si>
  <si>
    <t>25.06.2022 16:35:05</t>
  </si>
  <si>
    <t>L-12 BALLI KUYU 35-14-L00012_956639792_956639792</t>
  </si>
  <si>
    <t>25.06.2022 08:48:21</t>
  </si>
  <si>
    <t>25.06.2022 11:51:15</t>
  </si>
  <si>
    <t>25.06.2022 16:18:45</t>
  </si>
  <si>
    <t>25.06.2022 17:16:24</t>
  </si>
  <si>
    <t>M-2760 35-10-M02760_TCK M02_81656712</t>
  </si>
  <si>
    <t>25.06.2022 11:44:24</t>
  </si>
  <si>
    <t>25.06.2022 12:22:01</t>
  </si>
  <si>
    <t>M-2316 KARAAĞAÇ TR-6 35-03-M02316_A_56397838_56397838</t>
  </si>
  <si>
    <t>25.06.2022 16:56:31</t>
  </si>
  <si>
    <t>25.06.2022 21:58:28</t>
  </si>
  <si>
    <t>25.06.2022 11:40:30</t>
  </si>
  <si>
    <t>25.06.2022 13:36:52</t>
  </si>
  <si>
    <t>BAYRAM KARAKOÇ SULAMA GRUBU TR 35-27-L00132_35-27-L00132_2359958</t>
  </si>
  <si>
    <t>25.06.2022 13:13:18</t>
  </si>
  <si>
    <t>25.06.2022 15:48:55</t>
  </si>
  <si>
    <t>DM-8/23 45-71-M00299_953202655_953202655</t>
  </si>
  <si>
    <t>25.06.2022 13:55:12</t>
  </si>
  <si>
    <t>25.06.2022 14:58:30</t>
  </si>
  <si>
    <t>ULUCAK TM 35-28-A00002_DSİ M06_2061782</t>
  </si>
  <si>
    <t>25.06.2022 19:07:43</t>
  </si>
  <si>
    <t>25.06.2022 19:32:25</t>
  </si>
  <si>
    <t>25.06.2022 17:12:05</t>
  </si>
  <si>
    <t>25.06.2022 18:10:00</t>
  </si>
  <si>
    <t>TR-2/116 45-83-M00714__72410722_72410722</t>
  </si>
  <si>
    <t>25.06.2022 23:36:43</t>
  </si>
  <si>
    <t>26.06.2022 00:17:22</t>
  </si>
  <si>
    <t>25.06.2022 18:53:42</t>
  </si>
  <si>
    <t>25.06.2022 20:37:30</t>
  </si>
  <si>
    <t>25.06.2022 09:50:12</t>
  </si>
  <si>
    <t>25.06.2022 11:42:00</t>
  </si>
  <si>
    <t>25.06.2022 08:18:33</t>
  </si>
  <si>
    <t>25.06.2022 09:06:13</t>
  </si>
  <si>
    <t>TR-35 35-16-L00035_TR-69 L03_67580212</t>
  </si>
  <si>
    <t>25.06.2022 11:04:54</t>
  </si>
  <si>
    <t>25.06.2022 15:13:26</t>
  </si>
  <si>
    <t>M-3048(YATIRIM REZERVE) 35-04-M03048_B_56370504_56370504</t>
  </si>
  <si>
    <t>25.06.2022 09:16:25</t>
  </si>
  <si>
    <t>25.06.2022 18:25:11</t>
  </si>
  <si>
    <t>M-127 35-02-M00127_A_56367824_56367824</t>
  </si>
  <si>
    <t>25.06.2022 12:37:03</t>
  </si>
  <si>
    <t>25.06.2022 14:08:16</t>
  </si>
  <si>
    <t>GÖÇBEYLİ DM 35-16-M00139_ALİBEYLİ M05_72044616</t>
  </si>
  <si>
    <t>25.06.2022 09:04:21</t>
  </si>
  <si>
    <t>25.06.2022 17:17:47</t>
  </si>
  <si>
    <t>SANCAKLI ÇEŞMEBAŞI TR-1 45-71-M01753_B_56400956_56400956</t>
  </si>
  <si>
    <t>25.06.2022 09:19:41</t>
  </si>
  <si>
    <t>25.06.2022 15:53:43</t>
  </si>
  <si>
    <t>KÜNER TR-11 35-22-M00293_955292720_955292720</t>
  </si>
  <si>
    <t>25.06.2022 11:09:49</t>
  </si>
  <si>
    <t>25.06.2022 13:50:57</t>
  </si>
  <si>
    <t>K-2656 35-01-K02656_B_56355614_56355614</t>
  </si>
  <si>
    <t>25.06.2022 10:31:33</t>
  </si>
  <si>
    <t>25.06.2022 16:48:23</t>
  </si>
  <si>
    <t>25.06.2022 15:07:20</t>
  </si>
  <si>
    <t>25.06.2022 17:44:09</t>
  </si>
  <si>
    <t>M-1901 OĞLANANASI TR-11 35-22-M00644_B_56357093_56357093</t>
  </si>
  <si>
    <t>25.06.2022 06:13:32</t>
  </si>
  <si>
    <t>25.06.2022 08:05:57</t>
  </si>
  <si>
    <t>25.06.2022 16:42:54</t>
  </si>
  <si>
    <t>25.06.2022 16:54:59</t>
  </si>
  <si>
    <t>25.06.2022 18:07:56</t>
  </si>
  <si>
    <t>25.06.2022 21:54:57</t>
  </si>
  <si>
    <t>M-1270 35-02-M01270_35-02-M01270_2370873</t>
  </si>
  <si>
    <t>25.06.2022 09:27:14</t>
  </si>
  <si>
    <t>25.06.2022 10:07:11</t>
  </si>
  <si>
    <t>SALİHLİ TM 45-78-A00004_KARAPINAR M15_2310858</t>
  </si>
  <si>
    <t>25.06.2022 09:26:37</t>
  </si>
  <si>
    <t>25.06.2022 12:16:54</t>
  </si>
  <si>
    <t>ALİAĞA TR-43 DM 35-17-M00043_HatBaşıAyırıcı_72823546 M13_72823546</t>
  </si>
  <si>
    <t>25.06.2022 21:38:53</t>
  </si>
  <si>
    <t>25.06.2022 22:25:27</t>
  </si>
  <si>
    <t>25.06.2022 13:28:34</t>
  </si>
  <si>
    <t>25.06.2022 15:25:07</t>
  </si>
  <si>
    <t>TR-27 45-78-L00027_TR-28 ÇIKIŞI L03_2105334</t>
  </si>
  <si>
    <t>25.06.2022 13:43:43</t>
  </si>
  <si>
    <t>25.06.2022 14:20:11</t>
  </si>
  <si>
    <t>DM08/TR02 45-73-M00003_TR-80 M03_66742822</t>
  </si>
  <si>
    <t>25.06.2022 20:50:56</t>
  </si>
  <si>
    <t>25.06.2022 21:31:00</t>
  </si>
  <si>
    <t>ERHANLAR LOJİSTİK ÖZEL TR 35-27-M01262Ö_ M09_86848688</t>
  </si>
  <si>
    <t>25.06.2022 10:51:56</t>
  </si>
  <si>
    <t>25.06.2022 14:59:54</t>
  </si>
  <si>
    <t>25.06.2022 09:30:14</t>
  </si>
  <si>
    <t>25.06.2022 10:53:54</t>
  </si>
  <si>
    <t>M-3336 35-04-M03336_99298467_99298467</t>
  </si>
  <si>
    <t>25.06.2022 09:15:18</t>
  </si>
  <si>
    <t>25.06.2022 10:07:24</t>
  </si>
  <si>
    <t>MENEMEN GÖRECE TR-1 35-28-M00288_DIREK TIPI TRAFO HUCRESI H01_2108160</t>
  </si>
  <si>
    <t>25.06.2022 14:37:21</t>
  </si>
  <si>
    <t>25.06.2022 15:01:14</t>
  </si>
  <si>
    <t>25.06.2022 17:03:16</t>
  </si>
  <si>
    <t>25.06.2022 18:37:23</t>
  </si>
  <si>
    <t>25.06.2022 18:08:27</t>
  </si>
  <si>
    <t>25.06.2022 18:36:12</t>
  </si>
  <si>
    <t>L-191 35-18-L00191_50069388_56368822_56368822</t>
  </si>
  <si>
    <t>25.06.2022 08:38:55</t>
  </si>
  <si>
    <t>25.06.2022 10:54:04</t>
  </si>
  <si>
    <t>25.06.2022 19:40:32</t>
  </si>
  <si>
    <t>TÜRKÖNÜ TR-3 35-15-M00302_950367340_950367340</t>
  </si>
  <si>
    <t>25.06.2022 11:52:04</t>
  </si>
  <si>
    <t>25.06.2022 16:41:47</t>
  </si>
  <si>
    <t>UZUNBURUN TR-1 35-30-M00158_A_56355554_56355554</t>
  </si>
  <si>
    <t>25.06.2022 15:52:43</t>
  </si>
  <si>
    <t>25.06.2022 17:14:23</t>
  </si>
  <si>
    <t>SAİP TR-2 35-21-L00103_953358042_953358042</t>
  </si>
  <si>
    <t>25.06.2022 11:23:30</t>
  </si>
  <si>
    <t>25.06.2022 17:15:29</t>
  </si>
  <si>
    <t>SARIGÖL DM 45-79-M00069_Sarıgöl Tr-4 M21_2318410</t>
  </si>
  <si>
    <t>25.06.2022 09:04:27</t>
  </si>
  <si>
    <t>25.06.2022 17:28:45</t>
  </si>
  <si>
    <t>AĞAÇ İŞLERİ KÖK-1 35-22-M00122_M-1815 KISIK DM-2 M02_72110187</t>
  </si>
  <si>
    <t>25.06.2022 18:07:23</t>
  </si>
  <si>
    <t>25.06.2022 18:10:36</t>
  </si>
  <si>
    <t>TR-14 35-31-L00014_956593658_956593658</t>
  </si>
  <si>
    <t>25.06.2022 10:13:32</t>
  </si>
  <si>
    <t>25.06.2022 12:15:20</t>
  </si>
  <si>
    <t>K-1923 35-10-K01923_98011013_98011013</t>
  </si>
  <si>
    <t>25.06.2022 21:43:04</t>
  </si>
  <si>
    <t>25.06.2022 22:17:55</t>
  </si>
  <si>
    <t>SART TR-10 45-78-M00183_49315773_56384951_56384951</t>
  </si>
  <si>
    <t>25.06.2022 09:32:21</t>
  </si>
  <si>
    <t>25.06.2022 17:16:33</t>
  </si>
  <si>
    <t>KALEKÖY TR-4 35-31-L00236_47918399_56386864_56386864</t>
  </si>
  <si>
    <t>25.06.2022 19:19:07</t>
  </si>
  <si>
    <t>KARADOĞAN TR-1 35-15-L00469_950380410_950380410</t>
  </si>
  <si>
    <t>25.06.2022 13:20:03</t>
  </si>
  <si>
    <t>25.06.2022 15:17:05</t>
  </si>
  <si>
    <t>YILMAZ İM 45-78-A00003_KAPANCI (YARAŞLI) L10_2331483</t>
  </si>
  <si>
    <t>25.06.2022 13:33:23</t>
  </si>
  <si>
    <t>25.06.2022 15:36:33</t>
  </si>
  <si>
    <t>BÜYÜKBELEN KÖK 45-80-M00066_ALİBEYLİ DM M01_72191795</t>
  </si>
  <si>
    <t>25.06.2022 06:40:23</t>
  </si>
  <si>
    <t>25.06.2022 06:41:07</t>
  </si>
  <si>
    <t>CABARLAR TR-4 45-75-M00137_45-75-M00137_2357418</t>
  </si>
  <si>
    <t>25.06.2022 20:56:20</t>
  </si>
  <si>
    <t>25.06.2022 22:00:31</t>
  </si>
  <si>
    <t>25.06.2022 20:06:29</t>
  </si>
  <si>
    <t>25.06.2022 20:14:31</t>
  </si>
  <si>
    <t>K-3417 35-08-K03417_A_56380662_56380662</t>
  </si>
  <si>
    <t>25.06.2022 14:36:39</t>
  </si>
  <si>
    <t>25.06.2022 16:25:21</t>
  </si>
  <si>
    <t>K-1027 35-01-K01027_911253234_911253234</t>
  </si>
  <si>
    <t>25.06.2022 09:18:33</t>
  </si>
  <si>
    <t>25.06.2022 11:16:37</t>
  </si>
  <si>
    <t>25.06.2022 10:53:03</t>
  </si>
  <si>
    <t>25.06.2022 14:03:03</t>
  </si>
  <si>
    <t>TR-1/56 45-72-M00640_956516440_956516440</t>
  </si>
  <si>
    <t>25.06.2022 18:34:25</t>
  </si>
  <si>
    <t>25.06.2022 19:24:51</t>
  </si>
  <si>
    <t>L-290 35-18-L00290__72372510_72372510</t>
  </si>
  <si>
    <t>25.06.2022 14:30:11</t>
  </si>
  <si>
    <t>25.06.2022 15:54:11</t>
  </si>
  <si>
    <t>AHMET ANDAŞ-2 SULAMA GRUBU 35-29-M00304_955012823_955012823</t>
  </si>
  <si>
    <t>25.06.2022 13:37:34</t>
  </si>
  <si>
    <t>25.06.2022 15:31:33</t>
  </si>
  <si>
    <t>BEYKÖY KÖK TR-12 35-32-L00012_35-32-L00012_2359927</t>
  </si>
  <si>
    <t>25.06.2022 09:08:28</t>
  </si>
  <si>
    <t>25.06.2022 11:07:56</t>
  </si>
  <si>
    <t>K-29 35-03-K00029_D E1_5790467</t>
  </si>
  <si>
    <t>25.06.2022 09:22:26</t>
  </si>
  <si>
    <t>25.06.2022 10:54:47</t>
  </si>
  <si>
    <t>MÜTEVELLİ TR-5 45-80-M00106__84577801_84577801</t>
  </si>
  <si>
    <t>25.06.2022 10:35:32</t>
  </si>
  <si>
    <t>25.06.2022 11:49:17</t>
  </si>
  <si>
    <t>EMİRALEM TR-7 35-28-M00225_C_56365814_56365814</t>
  </si>
  <si>
    <t>25.06.2022 09:33:49</t>
  </si>
  <si>
    <t>25.06.2022 10:27:48</t>
  </si>
  <si>
    <t>L-356 BAŞKENT SİTESİ 35-18-L00356_950455820_950455820</t>
  </si>
  <si>
    <t>25.06.2022 18:16:31</t>
  </si>
  <si>
    <t>25.06.2022 19:18:17</t>
  </si>
  <si>
    <t>METAL İŞLERİ TR-13 35-22-M00113_8291720 TR14/c1_5765545</t>
  </si>
  <si>
    <t>25.06.2022 19:29:55</t>
  </si>
  <si>
    <t>25.06.2022 20:38:51</t>
  </si>
  <si>
    <t>25.06.2022 10:33:53</t>
  </si>
  <si>
    <t>25.06.2022 11:29:13</t>
  </si>
  <si>
    <t>HALİLLER TR-6 SIRIMLI YOLU 35-31-L00233_47919552_56402062_56402062</t>
  </si>
  <si>
    <t>25.06.2022 07:06:09</t>
  </si>
  <si>
    <t>25.06.2022 07:48:50</t>
  </si>
  <si>
    <t>TR-23 35-30-L00023_A_56363370_56363370</t>
  </si>
  <si>
    <t>25.06.2022 16:08:52</t>
  </si>
  <si>
    <t>25.06.2022 17:54:16</t>
  </si>
  <si>
    <t>BALLICA İM 45-72-A00005_HatBaşıAyırıcı_53140152 L02_53140152</t>
  </si>
  <si>
    <t>25.06.2022 20:58:54</t>
  </si>
  <si>
    <t>25.06.2022 22:40:07</t>
  </si>
  <si>
    <t>25.06.2022 22:35:32</t>
  </si>
  <si>
    <t>25.06.2022 23:11:18</t>
  </si>
  <si>
    <t>M-1099 35-03-M01099_D d2_5790481</t>
  </si>
  <si>
    <t>25.06.2022 17:52:11</t>
  </si>
  <si>
    <t>25.06.2022 18:23:35</t>
  </si>
  <si>
    <t>MORDOĞAN TR-38 35-21-L00165_953368825_953368825</t>
  </si>
  <si>
    <t>25.06.2022 15:37:28</t>
  </si>
  <si>
    <t>25.06.2022 18:51:03</t>
  </si>
  <si>
    <t>25.06.2022 09:10:17</t>
  </si>
  <si>
    <t>25.06.2022 11:18:10</t>
  </si>
  <si>
    <t>25.06.2022 12:01:42</t>
  </si>
  <si>
    <t>25.06.2022 14:06:29</t>
  </si>
  <si>
    <t>ALAŞEHİR TM 45-73-A00001_KAVAKLIDERE M21_2312686</t>
  </si>
  <si>
    <t>25.06.2022 07:57:00</t>
  </si>
  <si>
    <t>25.06.2022 08:03:00</t>
  </si>
  <si>
    <t>25.06.2022 17:31:19</t>
  </si>
  <si>
    <t>25.06.2022 18:23:56</t>
  </si>
  <si>
    <t>MESTANLAR TR-1 45-72-L00739_956479922_956479922</t>
  </si>
  <si>
    <t>25.06.2022 18:49:47</t>
  </si>
  <si>
    <t>25.06.2022 23:32:26</t>
  </si>
  <si>
    <t>25.06.2022 08:04:23</t>
  </si>
  <si>
    <t>25.06.2022 09:35:00</t>
  </si>
  <si>
    <t>25.06.2022 18:48:13</t>
  </si>
  <si>
    <t>25.06.2022 19:20:50</t>
  </si>
  <si>
    <t>DM-14/24-A 45-71-M02217_953196003_953196003</t>
  </si>
  <si>
    <t>25.06.2022 14:31:02</t>
  </si>
  <si>
    <t>25.06.2022 15:59:36</t>
  </si>
  <si>
    <t>25.06.2022 09:42:48</t>
  </si>
  <si>
    <t>25.06.2022 14:53:28</t>
  </si>
  <si>
    <t>TR-96 35-15-L00096_B b1b_48898623</t>
  </si>
  <si>
    <t>25.06.2022 12:12:42</t>
  </si>
  <si>
    <t>25.06.2022 12:46:57</t>
  </si>
  <si>
    <t>K-3997 35-08-K03997_C_56369253_56369253</t>
  </si>
  <si>
    <t>25.06.2022 09:19:30</t>
  </si>
  <si>
    <t>25.06.2022 10:26:33</t>
  </si>
  <si>
    <t>K-4021 35-04-K04021_35-04-K04021_2350493</t>
  </si>
  <si>
    <t>25.06.2022 08:51:58</t>
  </si>
  <si>
    <t>25.06.2022 16:23:39</t>
  </si>
  <si>
    <t>25.06.2022 10:20:32</t>
  </si>
  <si>
    <t>25.06.2022 12:16:57</t>
  </si>
  <si>
    <t>25.06.2022 19:26:32</t>
  </si>
  <si>
    <t>25.06.2022 20:42:49</t>
  </si>
  <si>
    <t>K-2896 35-04-K02896_99298827_99298827</t>
  </si>
  <si>
    <t>25.06.2022 00:46:17</t>
  </si>
  <si>
    <t>25.06.2022 03:00:58</t>
  </si>
  <si>
    <t>25.06.2022 06:56:58</t>
  </si>
  <si>
    <t>25.06.2022 07:33:00</t>
  </si>
  <si>
    <t>L-289 DEMET AKBAĞ TRAFO 35-18-L00289_950462210_950462210</t>
  </si>
  <si>
    <t>25.06.2022 16:05:41</t>
  </si>
  <si>
    <t>25.06.2022 17:33:05</t>
  </si>
  <si>
    <t>ÜÇPINAR TR-5 45-71-M01536_953217102_953217102</t>
  </si>
  <si>
    <t>25.06.2022 22:20:23</t>
  </si>
  <si>
    <t>25.06.2022 23:19:55</t>
  </si>
  <si>
    <t>ÖRNEKKÖY TR-1 45-73-M00259_D_56385653_56385653</t>
  </si>
  <si>
    <t>25.06.2022 16:50:52</t>
  </si>
  <si>
    <t>25.06.2022 17:29:08</t>
  </si>
  <si>
    <t>ILICA GIS TM 35-07-A00002_ILICA-13 K19_2056850</t>
  </si>
  <si>
    <t>25.06.2022 03:02:26</t>
  </si>
  <si>
    <t>25.06.2022 03:29:35</t>
  </si>
  <si>
    <t>TIRAZLI KÖK 45-79-M00079_BAHARLAR M06_72036238</t>
  </si>
  <si>
    <t>25.06.2022 09:55:04</t>
  </si>
  <si>
    <t>25.06.2022 10:46:55</t>
  </si>
  <si>
    <t>YENİYURT KÖYÜ TR-1 35-32-L00065_35-32-L00065_2351128</t>
  </si>
  <si>
    <t>25.06.2022 16:51:12</t>
  </si>
  <si>
    <t>ALİAĞA TR-43 DM 35-17-M00043_HatBaşıAyırıcı_72823559 M13_72823559</t>
  </si>
  <si>
    <t>25.06.2022 19:43:20</t>
  </si>
  <si>
    <t>25.06.2022 22:21:10</t>
  </si>
  <si>
    <t>GERMİYAN İM 35-18-A00004_HatBaşıAyırıcı_53138263 L02_53138263</t>
  </si>
  <si>
    <t>25.06.2022 08:00:15</t>
  </si>
  <si>
    <t>25.06.2022 10:12:55</t>
  </si>
  <si>
    <t>DM-3/TR-33 SEFERİHİSAR 35-14-L00299_95000506864_95000506864</t>
  </si>
  <si>
    <t>25.06.2022 11:00:57</t>
  </si>
  <si>
    <t>25.06.2022 15:37:50</t>
  </si>
  <si>
    <t>K-1873 35-09-K01873_E_56380876_56380876</t>
  </si>
  <si>
    <t>26.06.2022 16:42:41</t>
  </si>
  <si>
    <t>26.06.2022 19:21:07</t>
  </si>
  <si>
    <t>TİRE TR-4 35-29-L00004_ESKİ İM BİNASI L01_66160707</t>
  </si>
  <si>
    <t>26.06.2022 15:35:58</t>
  </si>
  <si>
    <t>26.06.2022 15:36:35</t>
  </si>
  <si>
    <t>26.06.2022 04:04:07</t>
  </si>
  <si>
    <t>26.06.2022 04:09:23</t>
  </si>
  <si>
    <t>KÖPRÜBAŞI TR-27 (FUTBOL SAHASI) 45-86-M00027_KÖPRÜBAŞI TR-38 M03_72220574</t>
  </si>
  <si>
    <t>26.06.2022 10:08:49</t>
  </si>
  <si>
    <t>26.06.2022 10:24:28</t>
  </si>
  <si>
    <t>ORTA MAHALLE M-46 35-25-M00122_955284271_955284271</t>
  </si>
  <si>
    <t>26.06.2022 10:52:41</t>
  </si>
  <si>
    <t>26.06.2022 14:07:43</t>
  </si>
  <si>
    <t>TR-77 HULUSİ İZLEYEN GRB. 35-15-M00077_B_56370340_56370340</t>
  </si>
  <si>
    <t>26.06.2022 14:21:20</t>
  </si>
  <si>
    <t>26.06.2022 15:07:00</t>
  </si>
  <si>
    <t>TİRE DM-2/19 35-29-L00778_950317241_950317241</t>
  </si>
  <si>
    <t>26.06.2022 13:45:10</t>
  </si>
  <si>
    <t>26.06.2022 17:02:17</t>
  </si>
  <si>
    <t>YILMAZ TR-29 45-78-M00189__72373215_72373215</t>
  </si>
  <si>
    <t>26.06.2022 19:30:43</t>
  </si>
  <si>
    <t>26.06.2022 20:38:50</t>
  </si>
  <si>
    <t>İTOB DM 35-22-M00089_TEKELİ SULAMA M08_2328011</t>
  </si>
  <si>
    <t>26.06.2022 13:48:05</t>
  </si>
  <si>
    <t>26.06.2022 14:45:46</t>
  </si>
  <si>
    <t>26.06.2022 08:39:43</t>
  </si>
  <si>
    <t>26.06.2022 08:44:40</t>
  </si>
  <si>
    <t>26.06.2022 21:32:15</t>
  </si>
  <si>
    <t>26.06.2022 22:37:34</t>
  </si>
  <si>
    <t>K-1873 35-09-K01873_B_56380263_56380263</t>
  </si>
  <si>
    <t>26.06.2022 16:28:08</t>
  </si>
  <si>
    <t>26.06.2022 19:29:02</t>
  </si>
  <si>
    <t>26.06.2022 06:46:36</t>
  </si>
  <si>
    <t>26.06.2022 07:41:33</t>
  </si>
  <si>
    <t>M-1076 35-02-M01076_TRF M01_2089737</t>
  </si>
  <si>
    <t>26.06.2022 22:56:07</t>
  </si>
  <si>
    <t>27.06.2022 01:16:06</t>
  </si>
  <si>
    <t>ALİZE KÖK 35-18-M00059_ALAÇATI TM (URLA-1) M10_72185135</t>
  </si>
  <si>
    <t>26.06.2022 12:33:57</t>
  </si>
  <si>
    <t>26.06.2022 12:48:58</t>
  </si>
  <si>
    <t>26.06.2022 07:16:28</t>
  </si>
  <si>
    <t>26.06.2022 12:46:23</t>
  </si>
  <si>
    <t>M-1921 35-02-M01921_DAĞITIM TRAFO M-1921 M03_85348153</t>
  </si>
  <si>
    <t>26.06.2022 09:07:14</t>
  </si>
  <si>
    <t>26.06.2022 12:26:47</t>
  </si>
  <si>
    <t>KIZILCAAVLU T.ÖZÇELİK GRUBU TR-4 35-15-L00186_DIREK TIPI TRAFO HUCRESI H01_2039365</t>
  </si>
  <si>
    <t>26.06.2022 13:33:56</t>
  </si>
  <si>
    <t>26.06.2022 14:41:40</t>
  </si>
  <si>
    <t>26.06.2022 12:41:30</t>
  </si>
  <si>
    <t>26.06.2022 12:51:11</t>
  </si>
  <si>
    <t>L-20 DÖRT YOL KAVŞAĞI 35-14-L00020_956659121_956659121</t>
  </si>
  <si>
    <t>26.06.2022 14:34:16</t>
  </si>
  <si>
    <t>26.06.2022 17:06:13</t>
  </si>
  <si>
    <t>SÜLEYMANLI TR-3 45-72-L00301_A_56392156_56392156</t>
  </si>
  <si>
    <t>26.06.2022 20:06:04</t>
  </si>
  <si>
    <t>26.06.2022 22:42:29</t>
  </si>
  <si>
    <t>K-1190 35-02-K01190_B_56369938_56369938</t>
  </si>
  <si>
    <t>26.06.2022 16:23:46</t>
  </si>
  <si>
    <t>26.06.2022 18:14:06</t>
  </si>
  <si>
    <t>HASKÖY TR-1 35-20-L00206_DIREK TIPI TRAFO HUCRESI H01_2039156</t>
  </si>
  <si>
    <t>26.06.2022 09:41:38</t>
  </si>
  <si>
    <t>26.06.2022 14:02:27</t>
  </si>
  <si>
    <t>26.06.2022 14:17:49</t>
  </si>
  <si>
    <t>26.06.2022 15:02:42</t>
  </si>
  <si>
    <t>26.06.2022 10:40:36</t>
  </si>
  <si>
    <t>26.06.2022 11:02:24</t>
  </si>
  <si>
    <t>ÜÇPINAR DM 45-71-M00183_ESKİ ÜÇPINAR M11_72249517</t>
  </si>
  <si>
    <t>26.06.2022 06:16:53</t>
  </si>
  <si>
    <t>26.06.2022 06:59:20</t>
  </si>
  <si>
    <t>26.06.2022 01:43:30</t>
  </si>
  <si>
    <t>26.06.2022 03:39:26</t>
  </si>
  <si>
    <t>26.06.2022 18:42:45</t>
  </si>
  <si>
    <t>26.06.2022 19:25:17</t>
  </si>
  <si>
    <t>26.06.2022 06:33:17</t>
  </si>
  <si>
    <t>26.06.2022 10:07:51</t>
  </si>
  <si>
    <t>26.06.2022 19:04:36</t>
  </si>
  <si>
    <t>26.06.2022 20:07:24</t>
  </si>
  <si>
    <t>26.06.2022 15:25:44</t>
  </si>
  <si>
    <t>26.06.2022 16:00:36</t>
  </si>
  <si>
    <t>TR-65 45-77-L00065_45-77-L00065_2365217</t>
  </si>
  <si>
    <t>26.06.2022 11:02:50</t>
  </si>
  <si>
    <t>26.06.2022 12:12:55</t>
  </si>
  <si>
    <t>YENİFOÇA TR-37 35-23-M00037_950424268_950424268</t>
  </si>
  <si>
    <t>26.06.2022 13:54:38</t>
  </si>
  <si>
    <t>26.06.2022 07:01:15</t>
  </si>
  <si>
    <t>26.06.2022 08:49:47</t>
  </si>
  <si>
    <t>26.06.2022 10:55:58</t>
  </si>
  <si>
    <t>26.06.2022 11:48:39</t>
  </si>
  <si>
    <t>26.06.2022 10:13:08</t>
  </si>
  <si>
    <t>26.06.2022 10:55:27</t>
  </si>
  <si>
    <t>26.06.2022 09:52:25</t>
  </si>
  <si>
    <t>26.06.2022 10:07:53</t>
  </si>
  <si>
    <t>26.06.2022 03:03:50</t>
  </si>
  <si>
    <t>26.06.2022 03:37:53</t>
  </si>
  <si>
    <t>PANCAR KÖK 35-26-M00891_BULGURCA OĞLANANASI M03_2123367</t>
  </si>
  <si>
    <t>26.06.2022 07:01:32</t>
  </si>
  <si>
    <t>26.06.2022 07:41:06</t>
  </si>
  <si>
    <t>26.06.2022 18:44:23</t>
  </si>
  <si>
    <t>26.06.2022 20:17:59</t>
  </si>
  <si>
    <t>26.06.2022 20:14:50</t>
  </si>
  <si>
    <t>26.06.2022 20:38:26</t>
  </si>
  <si>
    <t>M-1929 GEÇİT 35-03-M01929_M-2033 M02_66740322</t>
  </si>
  <si>
    <t>26.06.2022 09:00:57</t>
  </si>
  <si>
    <t>26.06.2022 18:09:13</t>
  </si>
  <si>
    <t>26.06.2022 08:03:07</t>
  </si>
  <si>
    <t>26.06.2022 09:23:59</t>
  </si>
  <si>
    <t>26.06.2022 21:02:32</t>
  </si>
  <si>
    <t>26.06.2022 21:06:23</t>
  </si>
  <si>
    <t>26.06.2022 05:29:37</t>
  </si>
  <si>
    <t>26.06.2022 05:46:53</t>
  </si>
  <si>
    <t>BEKİRLER TR-4 45-72-L00361_C_56389571_56389571</t>
  </si>
  <si>
    <t>26.06.2022 17:39:34</t>
  </si>
  <si>
    <t>26.06.2022 18:45:31</t>
  </si>
  <si>
    <t>L-133 35-18-L00133_9654333_56368066_56368066</t>
  </si>
  <si>
    <t>26.06.2022 16:38:23</t>
  </si>
  <si>
    <t>26.06.2022 18:45:46</t>
  </si>
  <si>
    <t>26.06.2022 18:24:32</t>
  </si>
  <si>
    <t>26.06.2022 19:45:35</t>
  </si>
  <si>
    <t>MURADİYE TR-5 (ESKİ MEZARLIK YANI) 45-71-M00204_EVRENOS M04_2091438</t>
  </si>
  <si>
    <t>26.06.2022 11:33:04</t>
  </si>
  <si>
    <t>26.06.2022 13:20:54</t>
  </si>
  <si>
    <t>SOMA TR-37 45-82-M00527_945526686_945526686</t>
  </si>
  <si>
    <t>26.06.2022 10:01:58</t>
  </si>
  <si>
    <t>26.06.2022 11:52:07</t>
  </si>
  <si>
    <t>26.06.2022 03:00:03</t>
  </si>
  <si>
    <t>26.06.2022 03:29:52</t>
  </si>
  <si>
    <t>ÇOMAKLAR KÖYÜ TR-1 35-32-L00077_35-32-L00077_2362981</t>
  </si>
  <si>
    <t>26.06.2022 09:26:40</t>
  </si>
  <si>
    <t>26.06.2022 12:15:38</t>
  </si>
  <si>
    <t>BAYRAM BALCI VE ARKADAŞLARI GRB.TR 35-13-L00093_A_56369527_56369527</t>
  </si>
  <si>
    <t>26.06.2022 12:26:00</t>
  </si>
  <si>
    <t>26.06.2022 14:05:00</t>
  </si>
  <si>
    <t>HAYRİ ALADAĞ TARIMSAL SULAMA 45-78-M00236_45-78-M00236_2353108</t>
  </si>
  <si>
    <t>26.06.2022 15:53:15</t>
  </si>
  <si>
    <t>26.06.2022 17:44:03</t>
  </si>
  <si>
    <t>DİNDARLI TR-8 45-79-M00430_45-79-M00430_2364537</t>
  </si>
  <si>
    <t>26.06.2022 09:49:02</t>
  </si>
  <si>
    <t>26.06.2022 11:40:40</t>
  </si>
  <si>
    <t>DİNDARLI KÖK TR-3 KAKLIK 45-79-M00395_45-79-M00395_72035423</t>
  </si>
  <si>
    <t>26.06.2022 12:20:25</t>
  </si>
  <si>
    <t>26.06.2022 15:07:58</t>
  </si>
  <si>
    <t>TR-75 35-19-L00075_964231457_964231457</t>
  </si>
  <si>
    <t>26.06.2022 13:50:01</t>
  </si>
  <si>
    <t>26.06.2022 15:56:00</t>
  </si>
  <si>
    <t>EVCİLER KARIKOCA MAH. TR 45-77-L00266_B_56386982_56386982</t>
  </si>
  <si>
    <t>26.06.2022 14:58:16</t>
  </si>
  <si>
    <t>26.06.2022 20:06:03</t>
  </si>
  <si>
    <t>TR-1 45-74-M00001_TR-26 M02_65952023</t>
  </si>
  <si>
    <t>26.06.2022 08:54:08</t>
  </si>
  <si>
    <t>26.06.2022 16:47:31</t>
  </si>
  <si>
    <t>M-1852 YAKAKÖY TR-2 35-02-M01852_DIREK TIPI TRAFO HUCRESI H01_2063785</t>
  </si>
  <si>
    <t>26.06.2022 19:30:38</t>
  </si>
  <si>
    <t>26.06.2022 22:24:46</t>
  </si>
  <si>
    <t>K-808 35-01-K00808_912183703_912183703</t>
  </si>
  <si>
    <t>26.06.2022 21:57:29</t>
  </si>
  <si>
    <t>27.06.2022 01:55:55</t>
  </si>
  <si>
    <t>26.06.2022 06:50:58</t>
  </si>
  <si>
    <t>26.06.2022 08:06:41</t>
  </si>
  <si>
    <t>26.06.2022 09:54:27</t>
  </si>
  <si>
    <t>26.06.2022 10:00:07</t>
  </si>
  <si>
    <t>26.06.2022 09:13:03</t>
  </si>
  <si>
    <t>26.06.2022 11:23:25</t>
  </si>
  <si>
    <t>26.06.2022 12:46:41</t>
  </si>
  <si>
    <t>26.06.2022 12:51:36</t>
  </si>
  <si>
    <t>ERİKLİ KÖYÜ TR-2 35-32-L00030_35-32-L00030_2348280</t>
  </si>
  <si>
    <t>26.06.2022 13:03:06</t>
  </si>
  <si>
    <t>26.06.2022 15:30:48</t>
  </si>
  <si>
    <t>ÖDEMİŞ İM 35-15-A00001_STAD M18_2309745</t>
  </si>
  <si>
    <t>26.06.2022 18:48:12</t>
  </si>
  <si>
    <t>26.06.2022 19:36:49</t>
  </si>
  <si>
    <t>TR-111 35-16-L00111__75354468_75354468</t>
  </si>
  <si>
    <t>26.06.2022 00:34:06</t>
  </si>
  <si>
    <t>26.06.2022 01:49:19</t>
  </si>
  <si>
    <t>TR-5 35-19-L00005_İÇMELER L03_72124031</t>
  </si>
  <si>
    <t>26.06.2022 08:32:52</t>
  </si>
  <si>
    <t>26.06.2022 08:47:40</t>
  </si>
  <si>
    <t>K-1371 35-04-K01371_A_56383573_56383573</t>
  </si>
  <si>
    <t>26.06.2022 18:56:46</t>
  </si>
  <si>
    <t>26.06.2022 19:56:01</t>
  </si>
  <si>
    <t>26.06.2022 14:25:04</t>
  </si>
  <si>
    <t>26.06.2022 14:35:38</t>
  </si>
  <si>
    <t>26.06.2022 13:21:08</t>
  </si>
  <si>
    <t>26.06.2022 13:27:39</t>
  </si>
  <si>
    <t>MENDERES DM-2/TR-1 35-22-M00300_DM-2/TR-30 M19_2328466</t>
  </si>
  <si>
    <t>26.06.2022 09:02:39</t>
  </si>
  <si>
    <t>26.06.2022 11:45:55</t>
  </si>
  <si>
    <t>TR-38 35-19-L00038_956686245_956686245</t>
  </si>
  <si>
    <t>26.06.2022 11:25:12</t>
  </si>
  <si>
    <t>26.06.2022 14:49:23</t>
  </si>
  <si>
    <t>KIZILÇUKUR TR-3 45-79-M00473_DIREK TIPI TRAFO HUCRESI H01_2073937</t>
  </si>
  <si>
    <t>26.06.2022 21:13:07</t>
  </si>
  <si>
    <t>26.06.2022 22:34:06</t>
  </si>
  <si>
    <t>26.06.2022 09:43:40</t>
  </si>
  <si>
    <t>26.06.2022 09:43:57</t>
  </si>
  <si>
    <t>YENİKÖY TR-10 35-15-L00506_B_56361790_56361790</t>
  </si>
  <si>
    <t>26.06.2022 10:21:19</t>
  </si>
  <si>
    <t>26.06.2022 12:09:13</t>
  </si>
  <si>
    <t>TR-63 35-19-L00063_A_60983692_60983692</t>
  </si>
  <si>
    <t>26.06.2022 05:54:13</t>
  </si>
  <si>
    <t>26.06.2022 06:46:23</t>
  </si>
  <si>
    <t>M-2866 35-03-M02866_910949375_910949375</t>
  </si>
  <si>
    <t>26.06.2022 16:14:23</t>
  </si>
  <si>
    <t>26.06.2022 19:41:45</t>
  </si>
  <si>
    <t>ULUKENT DM-1/4 35-28-M00065_953382416_953382416</t>
  </si>
  <si>
    <t>26.06.2022 10:37:35</t>
  </si>
  <si>
    <t>26.06.2022 11:50:01</t>
  </si>
  <si>
    <t>L-245 35-18-L00245_950445991_950445991</t>
  </si>
  <si>
    <t>26.06.2022 09:24:30</t>
  </si>
  <si>
    <t>26.06.2022 13:24:11</t>
  </si>
  <si>
    <t>AYRANCILAR DM-3 35-26-M00795_PANCAR-3 (AYIRANCILAR-2) M14_2335350</t>
  </si>
  <si>
    <t>26.06.2022 09:44:36</t>
  </si>
  <si>
    <t>26.06.2022 10:08:04</t>
  </si>
  <si>
    <t>26.06.2022 09:24:16</t>
  </si>
  <si>
    <t>26.06.2022 09:33:04</t>
  </si>
  <si>
    <t>BEYOBA TR-5 45-72-M00423_A_56394351_56394351</t>
  </si>
  <si>
    <t>26.06.2022 20:44:59</t>
  </si>
  <si>
    <t>26.06.2022 22:08:18</t>
  </si>
  <si>
    <t>DM-3/TR-6 35-13-M00053_946422133_946422133</t>
  </si>
  <si>
    <t>26.06.2022 07:09:51</t>
  </si>
  <si>
    <t>26.06.2022 08:54:25</t>
  </si>
  <si>
    <t>TEKELİ TARIMSAL SULAMA TR-1 35-22-M00202_DIREK TIPI TRAFO HUCRESI H01_2126891</t>
  </si>
  <si>
    <t>26.06.2022 15:02:27</t>
  </si>
  <si>
    <t>26.06.2022 18:24:06</t>
  </si>
  <si>
    <t>KAPAKLI İM 45-72-A00003_HatBaşıAyırıcı_53140130 L04_53140130</t>
  </si>
  <si>
    <t>26.06.2022 08:16:53</t>
  </si>
  <si>
    <t>26.06.2022 12:53:15</t>
  </si>
  <si>
    <t>SARIGÖL DM 45-79-M00069_TR-54 FİDERİ M07_2318421</t>
  </si>
  <si>
    <t>26.06.2022 09:21:35</t>
  </si>
  <si>
    <t>26.06.2022 17:11:36</t>
  </si>
  <si>
    <t>L-349 35-18-L00349_950456016_950456016</t>
  </si>
  <si>
    <t>26.06.2022 10:57:26</t>
  </si>
  <si>
    <t>26.06.2022 11:40:55</t>
  </si>
  <si>
    <t>L-313 ESKİ DOSTLAR SİTESİ 35-18-L00313_950449257_950449257</t>
  </si>
  <si>
    <t>26.06.2022 09:00:10</t>
  </si>
  <si>
    <t>26.06.2022 10:45:19</t>
  </si>
  <si>
    <t>26.06.2022 12:35:03</t>
  </si>
  <si>
    <t>26.06.2022 13:23:23</t>
  </si>
  <si>
    <t>M-975 35-03-M00975_910448548_910448548</t>
  </si>
  <si>
    <t>26.06.2022 18:31:50</t>
  </si>
  <si>
    <t>26.06.2022 19:16:45</t>
  </si>
  <si>
    <t>SANCAKLI BOZKÖY KÖK 45-71-M00087_KÖY İÇİ RİNG-1 M03_61320833</t>
  </si>
  <si>
    <t>26.06.2022 14:11:31</t>
  </si>
  <si>
    <t>26.06.2022 15:01:54</t>
  </si>
  <si>
    <t>KARABURUN TR-10 35-21-L00020_95000625808_95000625808</t>
  </si>
  <si>
    <t>26.06.2022 19:52:53</t>
  </si>
  <si>
    <t>26.06.2022 23:43:04</t>
  </si>
  <si>
    <t>26.06.2022 10:35:19</t>
  </si>
  <si>
    <t>26.06.2022 11:19:05</t>
  </si>
  <si>
    <t>K-1708 35-01-K01708_35-01-K01708_2352581</t>
  </si>
  <si>
    <t>26.06.2022 17:25:15</t>
  </si>
  <si>
    <t>26.06.2022 19:01:32</t>
  </si>
  <si>
    <t>DEĞİRMENDERE DM 35-22-M00085_ÇAMÖNÜ - ATAKÖY M09_50066612</t>
  </si>
  <si>
    <t>26.06.2022 10:27:44</t>
  </si>
  <si>
    <t>26.06.2022 09:16:27</t>
  </si>
  <si>
    <t>26.06.2022 11:30:40</t>
  </si>
  <si>
    <t>26.06.2022 20:31:31</t>
  </si>
  <si>
    <t>26.06.2022 21:52:00</t>
  </si>
  <si>
    <t>BADEMLİ ÜÇCEVİZLER TR-23 35-15-L01036_B_56361276_56361276</t>
  </si>
  <si>
    <t>26.06.2022 16:56:39</t>
  </si>
  <si>
    <t>26.06.2022 17:30:35</t>
  </si>
  <si>
    <t>26.06.2022 09:32:03</t>
  </si>
  <si>
    <t>26.06.2022 11:18:17</t>
  </si>
  <si>
    <t>ÜRKMEZ M-7 35-25-M00144_35-25-M00144_72077541</t>
  </si>
  <si>
    <t>26.06.2022 09:48:13</t>
  </si>
  <si>
    <t>26.06.2022 17:53:59</t>
  </si>
  <si>
    <t>26.06.2022 10:16:43</t>
  </si>
  <si>
    <t>26.06.2022 16:50:26</t>
  </si>
  <si>
    <t>PAYAMLI M-23 35-25-M00190_956646242_956646242</t>
  </si>
  <si>
    <t>26.06.2022 10:42:25</t>
  </si>
  <si>
    <t>26.06.2022 12:36:38</t>
  </si>
  <si>
    <t>26.06.2022 08:51:21</t>
  </si>
  <si>
    <t>26.06.2022 09:59:16</t>
  </si>
  <si>
    <t>26.06.2022 06:40:20</t>
  </si>
  <si>
    <t>26.06.2022 07:23:05</t>
  </si>
  <si>
    <t>BADEMLİ TR-7 35-30-L00104_42982821_56352813_56352813</t>
  </si>
  <si>
    <t>26.06.2022 18:00:31</t>
  </si>
  <si>
    <t>26.06.2022 19:26:02</t>
  </si>
  <si>
    <t>TİRE İM-DM-1 35-29-A00001_DM-1/51 M17_2059042</t>
  </si>
  <si>
    <t>26.06.2022 14:40:18</t>
  </si>
  <si>
    <t>26.06.2022 15:22:38</t>
  </si>
  <si>
    <t>TR-2/19 45-83-L00019_DAĞITIM TRAFOSU TR-2/19 L04_72149860</t>
  </si>
  <si>
    <t>26.06.2022 09:09:49</t>
  </si>
  <si>
    <t>26.06.2022 16:09:03</t>
  </si>
  <si>
    <t>SAFFET KARADİŞ SULAMA GRUBU 35-29-M00218_A_56361344_56361344</t>
  </si>
  <si>
    <t>26.06.2022 07:37:11</t>
  </si>
  <si>
    <t>26.06.2022 09:34:15</t>
  </si>
  <si>
    <t>BANKACILAR TR-2 35-30-M00208_955300594_955300594</t>
  </si>
  <si>
    <t>26.06.2022 12:47:11</t>
  </si>
  <si>
    <t>26.06.2022 15:22:28</t>
  </si>
  <si>
    <t>BAĞARASI TR-10 KÖK 35-23-M00179_HatBaşıAyırıcı_72050055 M05_72050055</t>
  </si>
  <si>
    <t>26.06.2022 17:19:53</t>
  </si>
  <si>
    <t>26.06.2022 18:32:15</t>
  </si>
  <si>
    <t>26.06.2022 14:26:10</t>
  </si>
  <si>
    <t>26.06.2022 15:08:32</t>
  </si>
  <si>
    <t>ÇUKUROBA TR-1 45-78-M00690_49289484_56389734_56389734</t>
  </si>
  <si>
    <t>26.06.2022 09:44:41</t>
  </si>
  <si>
    <t>26.06.2022 11:42:03</t>
  </si>
  <si>
    <t>KALEKÖY TR-4 35-31-L00236_47918495_56386515_56386515</t>
  </si>
  <si>
    <t>26.06.2022 20:52:05</t>
  </si>
  <si>
    <t>26.06.2022 21:17:02</t>
  </si>
  <si>
    <t>AYRANCILAR DM-3 35-26-M00795_DAĞITIM TRAFO AYRANCILAR DM-3 M15_2116039</t>
  </si>
  <si>
    <t>26.06.2022 10:12:03</t>
  </si>
  <si>
    <t>26.06.2022 18:08:33</t>
  </si>
  <si>
    <t>BOZDAĞ TR-14 35-15-L00306_950406864_950406864</t>
  </si>
  <si>
    <t>26.06.2022 10:47:25</t>
  </si>
  <si>
    <t>26.06.2022 12:37:55</t>
  </si>
  <si>
    <t>ULUKENT DM-6/2 35-28-M00801_ M01_49883141</t>
  </si>
  <si>
    <t>26.06.2022 13:42:39</t>
  </si>
  <si>
    <t>26.06.2022 17:31:53</t>
  </si>
  <si>
    <t>TR-57 BAKSAN 35-19-L00057_D D01_81707410</t>
  </si>
  <si>
    <t>26.06.2022 18:06:31</t>
  </si>
  <si>
    <t>26.06.2022 21:59:16</t>
  </si>
  <si>
    <t>DM-9 45-71-M00386_DM-5 M04_66185026</t>
  </si>
  <si>
    <t>26.06.2022 12:00:20</t>
  </si>
  <si>
    <t>26.06.2022 14:11:56</t>
  </si>
  <si>
    <t>AVDAN TR-3 45-82-M00228_95001432328_95001432328</t>
  </si>
  <si>
    <t>26.06.2022 16:21:26</t>
  </si>
  <si>
    <t>26.06.2022 20:18:41</t>
  </si>
  <si>
    <t>MUSTAKLAR TR-1 35-24-M00101_95000595807_95000595807</t>
  </si>
  <si>
    <t>26.06.2022 21:32:36</t>
  </si>
  <si>
    <t>26.06.2022 23:06:01</t>
  </si>
  <si>
    <t>TR-132 35-19-L00132_DIREK TIPI TRAFO HUCRESI H01_2034309</t>
  </si>
  <si>
    <t>26.06.2022 07:49:06</t>
  </si>
  <si>
    <t>26.06.2022 09:33:18</t>
  </si>
  <si>
    <t>TR-5 35-19-L00005_HatBaşıAyırıcı_53134085 L03_53134085</t>
  </si>
  <si>
    <t>26.06.2022 05:46:03</t>
  </si>
  <si>
    <t>26.06.2022 08:55:41</t>
  </si>
  <si>
    <t>GÖLMARMARA İM 45-85-A00001_HatBaşıAyırıcı_53135853 L18_53135853</t>
  </si>
  <si>
    <t>26.06.2022 12:44:32</t>
  </si>
  <si>
    <t>26.06.2022 13:24:38</t>
  </si>
  <si>
    <t>TAŞKUYUCAK TR-1 45-85-L00171_DIREK TIPI TRAFO HUCRESI H01_2086598</t>
  </si>
  <si>
    <t>26.06.2022 09:50:43</t>
  </si>
  <si>
    <t>26.06.2022 10:53:36</t>
  </si>
  <si>
    <t>26.06.2022 23:16:03</t>
  </si>
  <si>
    <t>26.06.2022 23:40:03</t>
  </si>
  <si>
    <t>TR-73 35-19-L00073_35-19-L00073_2376170</t>
  </si>
  <si>
    <t>26.06.2022 09:11:19</t>
  </si>
  <si>
    <t>26.06.2022 12:10:59</t>
  </si>
  <si>
    <t>ATAKÖY OVA TR-2 35-22-M00180_DIREK TIPI TRAFO HUCRESI H01_2126872</t>
  </si>
  <si>
    <t>26.06.2022 07:13:19</t>
  </si>
  <si>
    <t>26.06.2022 10:10:22</t>
  </si>
  <si>
    <t>DM-2/TR-2 35-22-M00805_HatBaşıAyırıcı_53140791 M02_53140791</t>
  </si>
  <si>
    <t>26.06.2022 17:45:17</t>
  </si>
  <si>
    <t>26.06.2022 19:21:44</t>
  </si>
  <si>
    <t>26.06.2022 16:37:13</t>
  </si>
  <si>
    <t>26.06.2022 17:04:18</t>
  </si>
  <si>
    <t>YAYLAKÖY KÖYÜ TR-1 45-71-M01710_DIREK TIPI TRAFO HUCRESI H01_2085585</t>
  </si>
  <si>
    <t>26.06.2022 10:44:36</t>
  </si>
  <si>
    <t>26.06.2022 12:30:18</t>
  </si>
  <si>
    <t>ESKİOBA KÖK 35-29-L00037_HatBaşıAyırıcı_53133278 L07_53133278</t>
  </si>
  <si>
    <t>26.06.2022 21:51:40</t>
  </si>
  <si>
    <t>27.06.2022 02:00:55</t>
  </si>
  <si>
    <t>ÖZDERE M-34 35-25-M00104_B_56355654_56355654</t>
  </si>
  <si>
    <t>26.06.2022 16:00:51</t>
  </si>
  <si>
    <t>26.06.2022 17:36:47</t>
  </si>
  <si>
    <t>M-2877 35-07-M02877_966399663_966399663</t>
  </si>
  <si>
    <t>26.06.2022 13:32:49</t>
  </si>
  <si>
    <t>26.06.2022 14:50:53</t>
  </si>
  <si>
    <t>YENİFOÇA TR-21 35-23-M00021_950416917_950416917</t>
  </si>
  <si>
    <t>26.06.2022 13:42:21</t>
  </si>
  <si>
    <t>26.06.2022 15:24:55</t>
  </si>
  <si>
    <t>L-262 ÇİÇEKÇİ PARKI 35-18-L00262_950464085_950464085</t>
  </si>
  <si>
    <t>26.06.2022 08:57:17</t>
  </si>
  <si>
    <t>26.06.2022 12:51:43</t>
  </si>
  <si>
    <t>KARAELMACIK TR-1 45-86-M00243_915863960_915863960</t>
  </si>
  <si>
    <t>26.06.2022 21:09:17</t>
  </si>
  <si>
    <t>26.06.2022 22:19:44</t>
  </si>
  <si>
    <t>26.06.2022 09:19:28</t>
  </si>
  <si>
    <t>26.06.2022 15:45:18</t>
  </si>
  <si>
    <t>26.06.2022 06:54:06</t>
  </si>
  <si>
    <t>26.06.2022 07:37:51</t>
  </si>
  <si>
    <t>26.06.2022 09:54:09</t>
  </si>
  <si>
    <t>26.06.2022 12:00:34</t>
  </si>
  <si>
    <t>ÇIRPI İM 35-20-A00002_HASKÖY L13_2056288</t>
  </si>
  <si>
    <t>26.06.2022 13:08:21</t>
  </si>
  <si>
    <t>26.06.2022 13:58:55</t>
  </si>
  <si>
    <t>SARIGÖL TR-32 45-79-M00032_945556866_945556866</t>
  </si>
  <si>
    <t>26.06.2022 23:48:14</t>
  </si>
  <si>
    <t>27.06.2022 01:00:00</t>
  </si>
  <si>
    <t>TEKKE EYÜP YAVUZ GRB. TR-6 35-15-L00128_B_56368302_56368302</t>
  </si>
  <si>
    <t>26.06.2022 09:12:21</t>
  </si>
  <si>
    <t>26.06.2022 11:23:47</t>
  </si>
  <si>
    <t>TR-17 35-15-M00017_950381575_950381575</t>
  </si>
  <si>
    <t>26.06.2022 00:45:20</t>
  </si>
  <si>
    <t>26.06.2022 01:05:37</t>
  </si>
  <si>
    <t>ÖREN TR-2 35-27-L00217_97527290_97527290</t>
  </si>
  <si>
    <t>26.06.2022 10:55:49</t>
  </si>
  <si>
    <t>26.06.2022 14:35:14</t>
  </si>
  <si>
    <t>SİYEKLİ KÖK 45-71-M00185_HatBaşıAyırıcı_53134601 M07_53134601</t>
  </si>
  <si>
    <t>26.06.2022 03:40:52</t>
  </si>
  <si>
    <t>26.06.2022 07:57:01</t>
  </si>
  <si>
    <t>M-510 GEÇİT 35-02-M00510_M-313 M04_74190008</t>
  </si>
  <si>
    <t>26.06.2022 17:42:23</t>
  </si>
  <si>
    <t>26.06.2022 19:05:20</t>
  </si>
  <si>
    <t>MANİSA TM-1 45-71-A00001_KARAKÖY M20_2059980</t>
  </si>
  <si>
    <t>26.06.2022 07:03:43</t>
  </si>
  <si>
    <t>26.06.2022 12:09:00</t>
  </si>
  <si>
    <t>26.06.2022 17:50:33</t>
  </si>
  <si>
    <t>26.06.2022 19:49:22</t>
  </si>
  <si>
    <t>AYDOĞDU TR-2 35-31-L00086_35-31-L00086_2363542</t>
  </si>
  <si>
    <t>26.06.2022 15:38:31</t>
  </si>
  <si>
    <t>26.06.2022 18:40:01</t>
  </si>
  <si>
    <t>26.06.2022 18:22:48</t>
  </si>
  <si>
    <t>26.06.2022 21:16:36</t>
  </si>
  <si>
    <t>26.06.2022 09:32:34</t>
  </si>
  <si>
    <t>26.06.2022 17:30:47</t>
  </si>
  <si>
    <t>MENEMEN DM-6/5 35-28-M00422_953391395_953391395</t>
  </si>
  <si>
    <t>26.06.2022 19:44:07</t>
  </si>
  <si>
    <t>26.06.2022 20:58:05</t>
  </si>
  <si>
    <t>DAĞDERE DM 45-72-M00097_TAVUK KÜMESLERİ M07_2106078</t>
  </si>
  <si>
    <t>26.06.2022 06:02:21</t>
  </si>
  <si>
    <t>26.06.2022 06:09:36</t>
  </si>
  <si>
    <t>PAŞATIMARI TARIMSAL SULAMA TR-3 45-83-M00240_45-83-M00240_2368503</t>
  </si>
  <si>
    <t>26.06.2022 21:16:01</t>
  </si>
  <si>
    <t>26.06.2022 23:36:09</t>
  </si>
  <si>
    <t>YAŞAR DURMAZ VE ARK. ÖZEL 45-71-M01913Ö_45-71-M01913Ö_2356726</t>
  </si>
  <si>
    <t>26.06.2022 08:58:23</t>
  </si>
  <si>
    <t>26.06.2022 13:22:40</t>
  </si>
  <si>
    <t>ÖZBEK DM (TR-315) 35-19-M00044_EĞRİLİMAN M04_72140384</t>
  </si>
  <si>
    <t>26.06.2022 11:18:38</t>
  </si>
  <si>
    <t>26.06.2022 13:24:47</t>
  </si>
  <si>
    <t>26.06.2022 11:01:58</t>
  </si>
  <si>
    <t>ORTAKÖY TR-2 45-77-L00307_945501883_945501883</t>
  </si>
  <si>
    <t>26.06.2022 14:48:38</t>
  </si>
  <si>
    <t>26.06.2022 15:50:09</t>
  </si>
  <si>
    <t>TR-1/87 45-72-M00087_C_56390619_56390619</t>
  </si>
  <si>
    <t>26.06.2022 20:25:02</t>
  </si>
  <si>
    <t>27.06.2022 00:04:04</t>
  </si>
  <si>
    <t>L-377 35-18-L00377_95000623850_95000623850</t>
  </si>
  <si>
    <t>26.06.2022 12:57:31</t>
  </si>
  <si>
    <t>26.06.2022 15:51:34</t>
  </si>
  <si>
    <t>26.06.2022 09:43:39</t>
  </si>
  <si>
    <t>26.06.2022 11:07:43</t>
  </si>
  <si>
    <t>KEMALPAŞA TM 35-27-A00002_IŞIKLAR-1 M03_2319664</t>
  </si>
  <si>
    <t>26.06.2022 09:05:29</t>
  </si>
  <si>
    <t>26.06.2022 17:03:51</t>
  </si>
  <si>
    <t>M-2189 KARAAĞAÇ TR-2 35-03-M02189_B_56397542_56397542</t>
  </si>
  <si>
    <t>26.06.2022 08:19:50</t>
  </si>
  <si>
    <t>26.06.2022 10:08:03</t>
  </si>
  <si>
    <t>ÇEBİTAŞ DM 35-17-M00266_ÖZKAN-1 ÇIKIŞ M10_66424898</t>
  </si>
  <si>
    <t>26.06.2022 09:46:09</t>
  </si>
  <si>
    <t>26.06.2022 10:25:02</t>
  </si>
  <si>
    <t>26.06.2022 13:28:37</t>
  </si>
  <si>
    <t>26.06.2022 13:32:16</t>
  </si>
  <si>
    <t>KABAZLI KÖK 45-78-M00675_HatBaşıAyırıcı_53140106 M02_53140106</t>
  </si>
  <si>
    <t>26.06.2022 17:57:49</t>
  </si>
  <si>
    <t>26.06.2022 18:39:23</t>
  </si>
  <si>
    <t>26.06.2022 16:24:22</t>
  </si>
  <si>
    <t>26.06.2022 18:29:30</t>
  </si>
  <si>
    <t>26.06.2022 21:34:23</t>
  </si>
  <si>
    <t>26.06.2022 21:53:54</t>
  </si>
  <si>
    <t>L-365 ILDIR ÇAYAĞZI 35-18-L00365_950460953_950460953</t>
  </si>
  <si>
    <t>26.06.2022 10:29:56</t>
  </si>
  <si>
    <t>26.06.2022 11:36:36</t>
  </si>
  <si>
    <t>26.06.2022 08:47:41</t>
  </si>
  <si>
    <t>26.06.2022 08:55:47</t>
  </si>
  <si>
    <t>BERGAMA TM 35-16-A00004_AŞAĞIKIRIKLAR-1 M06_2057529</t>
  </si>
  <si>
    <t>26.06.2022 09:59:35</t>
  </si>
  <si>
    <t>26.06.2022 16:42:17</t>
  </si>
  <si>
    <t>ANADOLU İM 35-02-A00001_IŞIKKENT K15_2308456</t>
  </si>
  <si>
    <t>26.06.2022 01:22:39</t>
  </si>
  <si>
    <t>26.06.2022 02:50:00</t>
  </si>
  <si>
    <t>26.06.2022 18:04:59</t>
  </si>
  <si>
    <t>26.06.2022 18:27:11</t>
  </si>
  <si>
    <t>DİKİLİ İM 35-30-A00001_DEMİRTAŞ M02_72356800</t>
  </si>
  <si>
    <t>26.06.2022 06:32:26</t>
  </si>
  <si>
    <t>26.06.2022 06:55:01</t>
  </si>
  <si>
    <t>M-2445 35-04-M02445_35-04-M02445_43085225</t>
  </si>
  <si>
    <t>26.06.2022 09:41:30</t>
  </si>
  <si>
    <t>26.06.2022 17:26:47</t>
  </si>
  <si>
    <t>26.06.2022 07:41:36</t>
  </si>
  <si>
    <t>26.06.2022 07:47:47</t>
  </si>
  <si>
    <t>26.06.2022 10:10:53</t>
  </si>
  <si>
    <t>26.06.2022 10:42:26</t>
  </si>
  <si>
    <t>YOLÜSTÜ TR-2 35-15-L00920_950361851_950361851</t>
  </si>
  <si>
    <t>26.06.2022 15:03:58</t>
  </si>
  <si>
    <t>İLKER KONUT YAPI KOOP M-78 35-30-M00078_42981781_56353232_56353232</t>
  </si>
  <si>
    <t>26.06.2022 20:54:49</t>
  </si>
  <si>
    <t>26.06.2022 22:23:21</t>
  </si>
  <si>
    <t>26.06.2022 15:30:24</t>
  </si>
  <si>
    <t>26.06.2022 16:30:20</t>
  </si>
  <si>
    <t>TR-297 SAYDAM SİTESİ 35-19-M00121_956685935_956685935</t>
  </si>
  <si>
    <t>26.06.2022 19:14:07</t>
  </si>
  <si>
    <t>26.06.2022 23:00:54</t>
  </si>
  <si>
    <t>DM-2/3 ESKİ ANIT YANI 35-18-L00581_950453860_950453860</t>
  </si>
  <si>
    <t>26.06.2022 14:24:33</t>
  </si>
  <si>
    <t>26.06.2022 15:26:25</t>
  </si>
  <si>
    <t>DM-15 45-71-M00399_DM-20 M11_73330921</t>
  </si>
  <si>
    <t>26.06.2022 09:03:13</t>
  </si>
  <si>
    <t>26.06.2022 15:37:53</t>
  </si>
  <si>
    <t>ZEYTİNDAĞ TR-3 35-16-M00005_953328683_953328683</t>
  </si>
  <si>
    <t>26.06.2022 13:18:34</t>
  </si>
  <si>
    <t>26.06.2022 14:54:27</t>
  </si>
  <si>
    <t>26.06.2022 21:39:55</t>
  </si>
  <si>
    <t>26.06.2022 22:11:09</t>
  </si>
  <si>
    <t>ŞAHYAR TR-4 45-73-M00193_DIREK TIPI TRAFO HUCRESI H01_2089734</t>
  </si>
  <si>
    <t>26.06.2022 09:43:17</t>
  </si>
  <si>
    <t>26.06.2022 13:04:44</t>
  </si>
  <si>
    <t>K-1361 35-02-K01361_99323430_99323430</t>
  </si>
  <si>
    <t>26.06.2022 08:26:11</t>
  </si>
  <si>
    <t>26.06.2022 10:04:42</t>
  </si>
  <si>
    <t>GÖLCÜK TR-19 35-15-L00336_48779347_56368986_56368986</t>
  </si>
  <si>
    <t>26.06.2022 10:25:13</t>
  </si>
  <si>
    <t>26.06.2022 11:08:54</t>
  </si>
  <si>
    <t>L-318 35-14-L00318_ H_82758824</t>
  </si>
  <si>
    <t>26.06.2022 09:59:23</t>
  </si>
  <si>
    <t>26.06.2022 12:09:59</t>
  </si>
  <si>
    <t>26.06.2022 22:49:53</t>
  </si>
  <si>
    <t>26.06.2022 23:30:38</t>
  </si>
  <si>
    <t>GÜVERCİNLİK BURGAZ MAH. TR 45-77-L00328_DIREK TIPI TRAFO HUCRESI H01_2049612</t>
  </si>
  <si>
    <t>26.06.2022 12:37:03</t>
  </si>
  <si>
    <t>26.06.2022 14:53:13</t>
  </si>
  <si>
    <t>26.06.2022 07:23:00</t>
  </si>
  <si>
    <t>26.06.2022 07:27:45</t>
  </si>
  <si>
    <t>L-284 İMAMOĞLU TRAFO 35-18-L00284_950459263_950459263</t>
  </si>
  <si>
    <t>27.06.2022 18:21:48</t>
  </si>
  <si>
    <t>27.06.2022 20:14:29</t>
  </si>
  <si>
    <t>L-290 35-18-L00290_950448550_950448550</t>
  </si>
  <si>
    <t>27.06.2022 09:51:20</t>
  </si>
  <si>
    <t>27.06.2022 12:32:14</t>
  </si>
  <si>
    <t>SEKİ KÖYÜ KÜSTÜK TR-7 35-15-L00138_C_56398762_56398762</t>
  </si>
  <si>
    <t>27.06.2022 14:43:00</t>
  </si>
  <si>
    <t>27.06.2022 15:45:46</t>
  </si>
  <si>
    <t>DM-4/TR-13 45-72-M00620_956510724_956510724</t>
  </si>
  <si>
    <t>27.06.2022 15:20:38</t>
  </si>
  <si>
    <t>27.06.2022 15:35:44</t>
  </si>
  <si>
    <t>MORDOĞAN TR-5 35-21-L00146_953365510_953365510</t>
  </si>
  <si>
    <t>27.06.2022 17:44:36</t>
  </si>
  <si>
    <t>27.06.2022 20:55:51</t>
  </si>
  <si>
    <t>M-474 35-02-M00474_97716001_97716001</t>
  </si>
  <si>
    <t>27.06.2022 08:18:59</t>
  </si>
  <si>
    <t>27.06.2022 10:38:49</t>
  </si>
  <si>
    <t>27.06.2022 03:11:54</t>
  </si>
  <si>
    <t>27.06.2022 04:11:19</t>
  </si>
  <si>
    <t>M-2973 35-01-M02973_911500816_911500816</t>
  </si>
  <si>
    <t>27.06.2022 20:57:50</t>
  </si>
  <si>
    <t>28.06.2022 00:25:24</t>
  </si>
  <si>
    <t>27.06.2022 17:09:24</t>
  </si>
  <si>
    <t>27.06.2022 17:14:00</t>
  </si>
  <si>
    <t>MALTA TR-2 35-22-M00154_915146066_915146066</t>
  </si>
  <si>
    <t>27.06.2022 20:30:03</t>
  </si>
  <si>
    <t>27.06.2022 21:31:45</t>
  </si>
  <si>
    <t>HASKÖY TR-1 45-72-L00255_956490768_956490768</t>
  </si>
  <si>
    <t>27.06.2022 11:14:52</t>
  </si>
  <si>
    <t>27.06.2022 12:50:10</t>
  </si>
  <si>
    <t>GÖLMARMARA İM 45-85-A00001_TRF-B (15.8) L24_2305904</t>
  </si>
  <si>
    <t>27.06.2022 11:59:14</t>
  </si>
  <si>
    <t>27.06.2022 12:08:59</t>
  </si>
  <si>
    <t>KOCAOBA KÖK-11 35-30-L00201_KOCAOBA L05_72060493</t>
  </si>
  <si>
    <t>27.06.2022 22:10:34</t>
  </si>
  <si>
    <t>27.06.2022 23:08:46</t>
  </si>
  <si>
    <t>DM-3/25 (MUTLU MAH. MUHTARLIK) 45-71-M00076_953210428_953210428</t>
  </si>
  <si>
    <t>27.06.2022 18:29:51</t>
  </si>
  <si>
    <t>27.06.2022 21:13:07</t>
  </si>
  <si>
    <t>DUMANLAR KÖK 45-81-M00044_KARABEYLER M02_72038302</t>
  </si>
  <si>
    <t>27.06.2022 06:38:37</t>
  </si>
  <si>
    <t>27.06.2022 06:39:44</t>
  </si>
  <si>
    <t>ARMUTLU TR-40 35-27-M01175_95001375069_95001375069</t>
  </si>
  <si>
    <t>27.06.2022 13:08:13</t>
  </si>
  <si>
    <t>27.06.2022 14:55:19</t>
  </si>
  <si>
    <t>TR-99 ZEYTİNALANI 35-19-L00099_35-19-L00099_2376172</t>
  </si>
  <si>
    <t>27.06.2022 09:16:29</t>
  </si>
  <si>
    <t>27.06.2022 17:34:47</t>
  </si>
  <si>
    <t>K-363 35-04-K00363_A A5B_5835739</t>
  </si>
  <si>
    <t>27.06.2022 16:33:18</t>
  </si>
  <si>
    <t>27.06.2022 20:04:39</t>
  </si>
  <si>
    <t>27.06.2022 19:49:05</t>
  </si>
  <si>
    <t>27.06.2022 20:56:21</t>
  </si>
  <si>
    <t>KEMALİYE DM (TR-1) 45-73-M00150_JANDARMA M06_66715927</t>
  </si>
  <si>
    <t>27.06.2022 10:01:51</t>
  </si>
  <si>
    <t>27.06.2022 18:23:49</t>
  </si>
  <si>
    <t>K-3980 35-04-K03980_A_56362878_56362878</t>
  </si>
  <si>
    <t>27.06.2022 14:03:38</t>
  </si>
  <si>
    <t>27.06.2022 14:35:59</t>
  </si>
  <si>
    <t>İKİZTEPE KÖK 45-78-M00258_İKİZTEPE M03_66251179</t>
  </si>
  <si>
    <t>27.06.2022 18:49:00</t>
  </si>
  <si>
    <t>27.06.2022 21:53:23</t>
  </si>
  <si>
    <t>TR-2/110 45-83-L00110_45-83-L00110_2357194</t>
  </si>
  <si>
    <t>27.06.2022 10:15:01</t>
  </si>
  <si>
    <t>27.06.2022 11:45:07</t>
  </si>
  <si>
    <t>HATAY TM 35-01-A00009_HATAY-12 K19_2313684</t>
  </si>
  <si>
    <t>27.06.2022 19:32:16</t>
  </si>
  <si>
    <t>27.06.2022 21:11:54</t>
  </si>
  <si>
    <t>TİRE TR-6 35-29-L00006_95001433023_95001433023</t>
  </si>
  <si>
    <t>27.06.2022 14:43:52</t>
  </si>
  <si>
    <t>27.06.2022 18:02:15</t>
  </si>
  <si>
    <t>K-936 35-02-K00936_35-02-K00936_2376166</t>
  </si>
  <si>
    <t>27.06.2022 13:49:46</t>
  </si>
  <si>
    <t>27.06.2022 20:06:27</t>
  </si>
  <si>
    <t>ARSLANLAR TM 35-26-A00004_YAZIBAŞI-1 M34_2307565</t>
  </si>
  <si>
    <t>27.06.2022 03:07:40</t>
  </si>
  <si>
    <t>27.06.2022 04:11:53</t>
  </si>
  <si>
    <t>YENİFOÇA TR-51 35-23-M00051_950421076_950421076</t>
  </si>
  <si>
    <t>27.06.2022 10:18:14</t>
  </si>
  <si>
    <t>27.06.2022 13:26:11</t>
  </si>
  <si>
    <t>L-67 SAĞLIKÇILAR 35-18-L00067_915039441_915039441</t>
  </si>
  <si>
    <t>27.06.2022 19:25:12</t>
  </si>
  <si>
    <t>27.06.2022 20:34:16</t>
  </si>
  <si>
    <t>TR-2/111 45-83-L00111_45-83-L00111_2347764</t>
  </si>
  <si>
    <t>27.06.2022 09:38:11</t>
  </si>
  <si>
    <t>27.06.2022 10:04:48</t>
  </si>
  <si>
    <t>27.06.2022 20:36:56</t>
  </si>
  <si>
    <t>27.06.2022 21:09:56</t>
  </si>
  <si>
    <t>ÇAVUŞOĞLU TR-1 45-71-M01820_953193866_953193866</t>
  </si>
  <si>
    <t>27.06.2022 09:18:35</t>
  </si>
  <si>
    <t>27.06.2022 15:33:47</t>
  </si>
  <si>
    <t>TAYTAN TR-1 KÖK 45-78-M00305_TAYTAN MERKEZ ÇIKIŞ M01_65650963</t>
  </si>
  <si>
    <t>27.06.2022 18:01:20</t>
  </si>
  <si>
    <t>27.06.2022 18:19:51</t>
  </si>
  <si>
    <t>TR-52 35-30-L00052_955331489_955331489</t>
  </si>
  <si>
    <t>27.06.2022 08:50:18</t>
  </si>
  <si>
    <t>27.06.2022 09:39:09</t>
  </si>
  <si>
    <t>M-1984 35-09-M01984_97662647_97662647</t>
  </si>
  <si>
    <t>27.06.2022 11:31:31</t>
  </si>
  <si>
    <t>27.06.2022 13:01:24</t>
  </si>
  <si>
    <t>27.06.2022 06:41:47</t>
  </si>
  <si>
    <t>27.06.2022 09:20:12</t>
  </si>
  <si>
    <t>L-210 35-18-L00210_950451302_950451302</t>
  </si>
  <si>
    <t>27.06.2022 17:05:20</t>
  </si>
  <si>
    <t>27.06.2022 20:08:51</t>
  </si>
  <si>
    <t>TR-24 45-78-L00024_953248878_953248878</t>
  </si>
  <si>
    <t>27.06.2022 12:49:06</t>
  </si>
  <si>
    <t>27.06.2022 15:37:17</t>
  </si>
  <si>
    <t>K-3406 35-08-K03406_B_56372714_56372714</t>
  </si>
  <si>
    <t>27.06.2022 11:16:57</t>
  </si>
  <si>
    <t>27.06.2022 12:15:37</t>
  </si>
  <si>
    <t>GÖKÇEN DM 2-1/2 35-29-L00065_950343300_950343300</t>
  </si>
  <si>
    <t>27.06.2022 11:38:24</t>
  </si>
  <si>
    <t>27.06.2022 16:10:40</t>
  </si>
  <si>
    <t>K-908 35-04-K00908_912137360_912137360</t>
  </si>
  <si>
    <t>27.06.2022 15:34:52</t>
  </si>
  <si>
    <t>27.06.2022 19:38:28</t>
  </si>
  <si>
    <t>27.06.2022 12:50:36</t>
  </si>
  <si>
    <t>27.06.2022 15:21:12</t>
  </si>
  <si>
    <t>27.06.2022 10:23:53</t>
  </si>
  <si>
    <t>27.06.2022 11:07:07</t>
  </si>
  <si>
    <t>BADINCA TR-5 45-73-M00395_45-73-M00395_2355265</t>
  </si>
  <si>
    <t>27.06.2022 04:36:36</t>
  </si>
  <si>
    <t>27.06.2022 05:46:35</t>
  </si>
  <si>
    <t>DM06-TR10 45-73-M01269_945678003_945678003</t>
  </si>
  <si>
    <t>27.06.2022 14:44:31</t>
  </si>
  <si>
    <t>27.06.2022 17:01:16</t>
  </si>
  <si>
    <t>L-224 SİBAM EVLERİ 35-18-L00224_950458640_950458640</t>
  </si>
  <si>
    <t>27.06.2022 18:10:04</t>
  </si>
  <si>
    <t>27.06.2022 21:54:58</t>
  </si>
  <si>
    <t>27.06.2022 23:08:06</t>
  </si>
  <si>
    <t>27.06.2022 23:43:13</t>
  </si>
  <si>
    <t>SELİMŞAHLAR TR-3 45-71-M01297_953245353_953245353</t>
  </si>
  <si>
    <t>27.06.2022 08:31:43</t>
  </si>
  <si>
    <t>27.06.2022 14:36:10</t>
  </si>
  <si>
    <t>K-448 35-04-K00448_912562171_912562171</t>
  </si>
  <si>
    <t>27.06.2022 14:22:30</t>
  </si>
  <si>
    <t>27.06.2022 16:50:14</t>
  </si>
  <si>
    <t>ALMAK TM 35-17-A00003_YENİFOÇA-2 M28_2055978</t>
  </si>
  <si>
    <t>27.06.2022 06:03:53</t>
  </si>
  <si>
    <t>27.06.2022 06:24:00</t>
  </si>
  <si>
    <t>PAYAMLI M-30 35-25-M00166_E e1_5944092</t>
  </si>
  <si>
    <t>27.06.2022 09:40:32</t>
  </si>
  <si>
    <t>27.06.2022 12:51:21</t>
  </si>
  <si>
    <t>K-843 35-03-K00843_A_56379605_56379605</t>
  </si>
  <si>
    <t>27.06.2022 09:14:31</t>
  </si>
  <si>
    <t>27.06.2022 10:16:17</t>
  </si>
  <si>
    <t>TR-105 35-15-M00105_95001191053_95001191053</t>
  </si>
  <si>
    <t>27.06.2022 14:13:13</t>
  </si>
  <si>
    <t>27.06.2022 17:25:56</t>
  </si>
  <si>
    <t>TİRE İM-DM-1 35-29-A00001_DEREBAŞI M25_2313894</t>
  </si>
  <si>
    <t>27.06.2022 09:05:32</t>
  </si>
  <si>
    <t>27.06.2022 16:29:27</t>
  </si>
  <si>
    <t>27.06.2022 17:27:04</t>
  </si>
  <si>
    <t>27.06.2022 17:30:14</t>
  </si>
  <si>
    <t>27.06.2022 07:31:38</t>
  </si>
  <si>
    <t>27.06.2022 07:40:00</t>
  </si>
  <si>
    <t>SARUHANLI TR-20 45-80-M00020_A_56400529_56400529</t>
  </si>
  <si>
    <t>27.06.2022 07:04:56</t>
  </si>
  <si>
    <t>27.06.2022 09:02:09</t>
  </si>
  <si>
    <t>PAYAMLI M-1 KÖK 35-25-M00175_KARAYOLLARI M08_72056736</t>
  </si>
  <si>
    <t>27.06.2022 21:07:43</t>
  </si>
  <si>
    <t>27.06.2022 21:10:43</t>
  </si>
  <si>
    <t>BİMEYKO TR-3 35-30-M00050_955323601_955323601</t>
  </si>
  <si>
    <t>27.06.2022 16:43:59</t>
  </si>
  <si>
    <t>27.06.2022 18:42:05</t>
  </si>
  <si>
    <t>KARABURÇ TR-10 35-31-L00386_956579550_956579550</t>
  </si>
  <si>
    <t>27.06.2022 16:13:50</t>
  </si>
  <si>
    <t>27.06.2022 17:01:56</t>
  </si>
  <si>
    <t>27.06.2022 05:43:15</t>
  </si>
  <si>
    <t>27.06.2022 05:52:57</t>
  </si>
  <si>
    <t>KIRCALAR DM 35-16-M00261_ÜRKÜTLER-SINIRADA GRUP KÖYLER ENH M03_72041787</t>
  </si>
  <si>
    <t>27.06.2022 09:30:18</t>
  </si>
  <si>
    <t>27.06.2022 09:47:33</t>
  </si>
  <si>
    <t>27.06.2022 14:39:52</t>
  </si>
  <si>
    <t>27.06.2022 17:44:30</t>
  </si>
  <si>
    <t>TR-2/92-1 45-83-L00132_48122546_56388335_56388335</t>
  </si>
  <si>
    <t>27.06.2022 10:28:53</t>
  </si>
  <si>
    <t>27.06.2022 11:30:19</t>
  </si>
  <si>
    <t>L-426 ESKİ GARAJ 35-18-L00426_B b1_5948774</t>
  </si>
  <si>
    <t>27.06.2022 08:30:10</t>
  </si>
  <si>
    <t>27.06.2022 10:42:45</t>
  </si>
  <si>
    <t>DARKALE TR-1 45-82-L00044_45-82-L00044_2370195</t>
  </si>
  <si>
    <t>27.06.2022 18:53:35</t>
  </si>
  <si>
    <t>27.06.2022 22:41:44</t>
  </si>
  <si>
    <t>M-1770 35-01-M01770_911228100_911228100</t>
  </si>
  <si>
    <t>27.06.2022 10:34:51</t>
  </si>
  <si>
    <t>27.06.2022 12:18:33</t>
  </si>
  <si>
    <t>YILMAZ TR-6 45-78-L00206_953250096_953250096</t>
  </si>
  <si>
    <t>27.06.2022 13:21:58</t>
  </si>
  <si>
    <t>27.06.2022 14:50:11</t>
  </si>
  <si>
    <t>27.06.2022 09:39:29</t>
  </si>
  <si>
    <t>27.06.2022 10:47:58</t>
  </si>
  <si>
    <t>27.06.2022 18:40:39</t>
  </si>
  <si>
    <t>27.06.2022 18:50:15</t>
  </si>
  <si>
    <t>27.06.2022 09:06:33</t>
  </si>
  <si>
    <t>27.06.2022 17:55:36</t>
  </si>
  <si>
    <t>PEŞREFLİ TR-4 35-29-L00773_35-29-L00773_72350242</t>
  </si>
  <si>
    <t>27.06.2022 21:35:11</t>
  </si>
  <si>
    <t>28.06.2022 00:54:49</t>
  </si>
  <si>
    <t>TR-93 35-26-M00093_956600638_956600638</t>
  </si>
  <si>
    <t>27.06.2022 14:19:26</t>
  </si>
  <si>
    <t>27.06.2022 19:52:38</t>
  </si>
  <si>
    <t>KUŞÇULAR TR-4 (BEYDERESİ) 35-19-M00216_956684603_956684603</t>
  </si>
  <si>
    <t>27.06.2022 10:53:42</t>
  </si>
  <si>
    <t>27.06.2022 13:00:57</t>
  </si>
  <si>
    <t>GÜLENYAKA TURCUK TR-1 45-73-M00517__72372252_72372252</t>
  </si>
  <si>
    <t>27.06.2022 07:14:56</t>
  </si>
  <si>
    <t>27.06.2022 11:46:05</t>
  </si>
  <si>
    <t>L-346 MANİSA BURCU SİTESİ 35-18-L00346_9533041_56357302_56357302</t>
  </si>
  <si>
    <t>27.06.2022 18:48:57</t>
  </si>
  <si>
    <t>27.06.2022 19:21:50</t>
  </si>
  <si>
    <t>TR-2/109 45-83-L00109_F_56396016_56396016</t>
  </si>
  <si>
    <t>27.06.2022 10:00:11</t>
  </si>
  <si>
    <t>27.06.2022 12:14:47</t>
  </si>
  <si>
    <t>M-2877 35-07-M02877_97578916_97578916</t>
  </si>
  <si>
    <t>27.06.2022 13:33:32</t>
  </si>
  <si>
    <t>27.06.2022 15:29:38</t>
  </si>
  <si>
    <t>TR-77 HULUSİ İZLEYEN GRB. 35-15-M00077_A_56370339_56370339</t>
  </si>
  <si>
    <t>27.06.2022 18:58:18</t>
  </si>
  <si>
    <t>27.06.2022 19:35:09</t>
  </si>
  <si>
    <t>AKHİSAR İM 45-72-A00001_STADYUM DM M01_50251182</t>
  </si>
  <si>
    <t>27.06.2022 09:56:24</t>
  </si>
  <si>
    <t>27.06.2022 13:22:51</t>
  </si>
  <si>
    <t>HECİZ İSTASYON MAH. TR-1 45-82-L00005_945546705_945546705</t>
  </si>
  <si>
    <t>27.06.2022 21:54:17</t>
  </si>
  <si>
    <t>28.06.2022 00:00:32</t>
  </si>
  <si>
    <t>KUYUCAK TR-1 35-22-M00273_B_56358905_56358905</t>
  </si>
  <si>
    <t>27.06.2022 15:17:31</t>
  </si>
  <si>
    <t>27.06.2022 16:35:39</t>
  </si>
  <si>
    <t>27.06.2022 10:53:14</t>
  </si>
  <si>
    <t>27.06.2022 11:57:50</t>
  </si>
  <si>
    <t>27.06.2022 03:01:50</t>
  </si>
  <si>
    <t>27.06.2022 04:13:19</t>
  </si>
  <si>
    <t>MEHMET FAHRİ KESKİNER 45-78-M00392Ö_DIREK TIPI TRAFO HUCRESI H01_2110632</t>
  </si>
  <si>
    <t>27.06.2022 10:35:18</t>
  </si>
  <si>
    <t>27.06.2022 12:17:33</t>
  </si>
  <si>
    <t>27.06.2022 06:26:26</t>
  </si>
  <si>
    <t>27.06.2022 09:10:14</t>
  </si>
  <si>
    <t>DM-20/13 (ÇAPRA KABİN) 45-71-M00272_DM20/TR9-A M04_84188545</t>
  </si>
  <si>
    <t>27.06.2022 07:56:03</t>
  </si>
  <si>
    <t>27.06.2022 08:34:34</t>
  </si>
  <si>
    <t>KARAKILIÇLI TR-1 45-71-M01555_DIREK TIPI TRAFO HUCRESI H01_2086648</t>
  </si>
  <si>
    <t>27.06.2022 10:08:51</t>
  </si>
  <si>
    <t>27.06.2022 11:58:32</t>
  </si>
  <si>
    <t>27.06.2022 22:12:24</t>
  </si>
  <si>
    <t>28.06.2022 03:12:50</t>
  </si>
  <si>
    <t>K-1915 35-10-K01915_K-3881 K01_2073034</t>
  </si>
  <si>
    <t>27.06.2022 09:16:32</t>
  </si>
  <si>
    <t>27.06.2022 17:12:28</t>
  </si>
  <si>
    <t>TR-135 35-19-L00135__72374237_72374237</t>
  </si>
  <si>
    <t>27.06.2022 18:52:46</t>
  </si>
  <si>
    <t>27.06.2022 20:02:35</t>
  </si>
  <si>
    <t>TR-2/103 45-83-L00103__72372165_72372165</t>
  </si>
  <si>
    <t>27.06.2022 19:44:05</t>
  </si>
  <si>
    <t>27.06.2022 21:04:41</t>
  </si>
  <si>
    <t>SEKİKÖY TR-12 35-15-L01177_950405349_950405349</t>
  </si>
  <si>
    <t>27.06.2022 12:53:33</t>
  </si>
  <si>
    <t>27.06.2022 15:32:30</t>
  </si>
  <si>
    <t>ÇAPAK KÖK 35-26-M00435_HatBaşıAyırıcı_74816160 M05_74816160</t>
  </si>
  <si>
    <t>27.06.2022 16:24:08</t>
  </si>
  <si>
    <t>27.06.2022 18:15:11</t>
  </si>
  <si>
    <t>VİLLAKENT TR-2 35-28-M00390_35-28-M00390_66513647</t>
  </si>
  <si>
    <t>27.06.2022 13:32:48</t>
  </si>
  <si>
    <t>27.06.2022 17:22:51</t>
  </si>
  <si>
    <t>27.06.2022 13:59:48</t>
  </si>
  <si>
    <t>27.06.2022 19:17:16</t>
  </si>
  <si>
    <t>27.06.2022 19:20:03</t>
  </si>
  <si>
    <t>27.06.2022 19:56:31</t>
  </si>
  <si>
    <t>TURGUTALP TR-4/1 (DM3/9) 45-82-M00063_DAĞITIM TRAFOSU M03_72192904</t>
  </si>
  <si>
    <t>27.06.2022 09:18:00</t>
  </si>
  <si>
    <t>27.06.2022 11:09:00</t>
  </si>
  <si>
    <t>M-1817 35-01-M01817_95001287647_95001287647</t>
  </si>
  <si>
    <t>27.06.2022 13:37:05</t>
  </si>
  <si>
    <t>27.06.2022 22:01:37</t>
  </si>
  <si>
    <t>27.06.2022 15:10:13</t>
  </si>
  <si>
    <t>27.06.2022 21:11:21</t>
  </si>
  <si>
    <t>L-293 YENİ MECİDİYE 35-18-L00293_950448782_950448782</t>
  </si>
  <si>
    <t>27.06.2022 08:36:58</t>
  </si>
  <si>
    <t>27.06.2022 11:37:53</t>
  </si>
  <si>
    <t>ÇİÇEKLİ KÖK 45-75-M00070_ÇİÇEKLİ M04_2308350</t>
  </si>
  <si>
    <t>27.06.2022 09:36:17</t>
  </si>
  <si>
    <t>27.06.2022 17:04:35</t>
  </si>
  <si>
    <t>TR-18 35-13-L00018_95001370973_95001370973</t>
  </si>
  <si>
    <t>27.06.2022 19:32:30</t>
  </si>
  <si>
    <t>27.06.2022 20:41:39</t>
  </si>
  <si>
    <t>27.06.2022 06:11:04</t>
  </si>
  <si>
    <t>27.06.2022 06:29:54</t>
  </si>
  <si>
    <t>TR-1/42-C 45-72-M00111_A_56393643_56393643</t>
  </si>
  <si>
    <t>27.06.2022 16:42:53</t>
  </si>
  <si>
    <t>27.06.2022 18:02:45</t>
  </si>
  <si>
    <t>27.06.2022 09:09:54</t>
  </si>
  <si>
    <t>27.06.2022 18:43:08</t>
  </si>
  <si>
    <t>AKSELENDİ TR-7 45-72-L00837_956492847_956492847</t>
  </si>
  <si>
    <t>27.06.2022 14:33:13</t>
  </si>
  <si>
    <t>27.06.2022 15:22:35</t>
  </si>
  <si>
    <t>27.06.2022 03:46:59</t>
  </si>
  <si>
    <t>27.06.2022 04:29:03</t>
  </si>
  <si>
    <t>M-1335 KAYADİBİ KÖK 35-02-M01335_M-640 TRT ÇIKIŞI M03_2333770</t>
  </si>
  <si>
    <t>27.06.2022 14:07:49</t>
  </si>
  <si>
    <t>27.06.2022 14:25:34</t>
  </si>
  <si>
    <t>DM-2/4 35-18-L00590_950454067_950454067</t>
  </si>
  <si>
    <t>27.06.2022 11:38:57</t>
  </si>
  <si>
    <t>27.06.2022 14:15:21</t>
  </si>
  <si>
    <t>L-110 OVACIK 35-18-L00110_954734378_954734378</t>
  </si>
  <si>
    <t>27.06.2022 19:07:25</t>
  </si>
  <si>
    <t>27.06.2022 21:15:01</t>
  </si>
  <si>
    <t>HAMAM TR-2 35-29-L00501_C_56394303_56394303</t>
  </si>
  <si>
    <t>27.06.2022 09:35:18</t>
  </si>
  <si>
    <t>27.06.2022 11:55:29</t>
  </si>
  <si>
    <t>KAYAKÖY TR-4 35-15-L00524_A_56371736_56371736</t>
  </si>
  <si>
    <t>27.06.2022 20:46:03</t>
  </si>
  <si>
    <t>27.06.2022 23:40:34</t>
  </si>
  <si>
    <t>MENDERES DM-4/TR-1 35-22-M00004_DM-4/TR-12 M14_2330245</t>
  </si>
  <si>
    <t>27.06.2022 10:23:25</t>
  </si>
  <si>
    <t>27.06.2022 11:12:05</t>
  </si>
  <si>
    <t>27.06.2022 09:19:29</t>
  </si>
  <si>
    <t>27.06.2022 10:37:52</t>
  </si>
  <si>
    <t>SOĞANLI TR-1 45-73-M01034_A_56390622_56390622</t>
  </si>
  <si>
    <t>27.06.2022 22:22:23</t>
  </si>
  <si>
    <t>28.06.2022 00:09:51</t>
  </si>
  <si>
    <t>27.06.2022 09:03:53</t>
  </si>
  <si>
    <t>27.06.2022 09:31:00</t>
  </si>
  <si>
    <t>TR-8 35-16-L00008_35-16-L00008_2347282</t>
  </si>
  <si>
    <t>27.06.2022 14:09:09</t>
  </si>
  <si>
    <t>27.06.2022 14:27:45</t>
  </si>
  <si>
    <t>27.06.2022 10:46:53</t>
  </si>
  <si>
    <t>27.06.2022 12:07:27</t>
  </si>
  <si>
    <t>KAYACIK KOŞUBURNU TR-1 45-75-M00216_945614078_945614078</t>
  </si>
  <si>
    <t>27.06.2022 10:21:59</t>
  </si>
  <si>
    <t>27.06.2022 14:26:49</t>
  </si>
  <si>
    <t>K-1557 35-01-K01557_911491722_911491722</t>
  </si>
  <si>
    <t>27.06.2022 18:59:24</t>
  </si>
  <si>
    <t>27.06.2022 20:11:17</t>
  </si>
  <si>
    <t>27.06.2022 20:58:18</t>
  </si>
  <si>
    <t>27.06.2022 21:03:27</t>
  </si>
  <si>
    <t>27.06.2022 11:19:24</t>
  </si>
  <si>
    <t>27.06.2022 13:14:40</t>
  </si>
  <si>
    <t>PAYAMLI M-1 KÖK 35-25-M00175_SEFEERİHİSAR ENH M13_72057721</t>
  </si>
  <si>
    <t>27.06.2022 14:54:16</t>
  </si>
  <si>
    <t>27.06.2022 15:11:24</t>
  </si>
  <si>
    <t>K-3197 35-02-K03197_913107844_913107844</t>
  </si>
  <si>
    <t>27.06.2022 15:16:36</t>
  </si>
  <si>
    <t>27.06.2022 21:23:41</t>
  </si>
  <si>
    <t>K-4649 35-02-K04649_B_56363772_56363772</t>
  </si>
  <si>
    <t>27.06.2022 08:24:11</t>
  </si>
  <si>
    <t>27.06.2022 14:27:23</t>
  </si>
  <si>
    <t>TR-88 45-78-L00088_953247952_953247952</t>
  </si>
  <si>
    <t>27.06.2022 13:31:41</t>
  </si>
  <si>
    <t>27.06.2022 16:48:27</t>
  </si>
  <si>
    <t>KEMALİYE DM (TR-1) 45-73-M00150_İSMETİYE M02_66715937</t>
  </si>
  <si>
    <t>27.06.2022 09:17:34</t>
  </si>
  <si>
    <t>27.06.2022 18:51:08</t>
  </si>
  <si>
    <t>ADALA DM 45-78-M00827_KÖYLER FİDERİ GİRİŞ M02_66113885</t>
  </si>
  <si>
    <t>27.06.2022 18:00:35</t>
  </si>
  <si>
    <t>27.06.2022 18:01:13</t>
  </si>
  <si>
    <t>EMİNBEY TR-1 45-78-M00853_49187433_56407988_56407988</t>
  </si>
  <si>
    <t>27.06.2022 16:40:02</t>
  </si>
  <si>
    <t>28.06.2022 00:38:12</t>
  </si>
  <si>
    <t>SAÇLI TR-3 35-31-L00156_47853359_56393552_56393552</t>
  </si>
  <si>
    <t>27.06.2022 20:37:03</t>
  </si>
  <si>
    <t>27.06.2022 21:17:32</t>
  </si>
  <si>
    <t>TİRE İM-DM-1 35-29-A00001_HatBaşıAyırıcı_53138816 M26_53138816</t>
  </si>
  <si>
    <t>27.06.2022 17:13:53</t>
  </si>
  <si>
    <t>27.06.2022 18:55:22</t>
  </si>
  <si>
    <t>27.06.2022 20:58:55</t>
  </si>
  <si>
    <t>28.06.2022 01:31:44</t>
  </si>
  <si>
    <t>BARAJ KÖK 35-17-M00461_ÇITAK M04_2336610</t>
  </si>
  <si>
    <t>27.06.2022 09:15:00</t>
  </si>
  <si>
    <t>27.06.2022 09:31:10</t>
  </si>
  <si>
    <t>27.06.2022 09:24:52</t>
  </si>
  <si>
    <t>27.06.2022 17:19:31</t>
  </si>
  <si>
    <t>27.06.2022 12:32:22</t>
  </si>
  <si>
    <t>27.06.2022 18:24:46</t>
  </si>
  <si>
    <t>27.06.2022 11:51:20</t>
  </si>
  <si>
    <t>27.06.2022 12:19:00</t>
  </si>
  <si>
    <t>M-2708 35-02-M02708_35-02-M02708_77269677</t>
  </si>
  <si>
    <t>27.06.2022 07:56:47</t>
  </si>
  <si>
    <t>27.06.2022 15:39:52</t>
  </si>
  <si>
    <t>K-3806 35-08-K03806_915041457_915041457</t>
  </si>
  <si>
    <t>27.06.2022 08:52:56</t>
  </si>
  <si>
    <t>27.06.2022 10:38:59</t>
  </si>
  <si>
    <t>27.06.2022 06:36:48</t>
  </si>
  <si>
    <t>27.06.2022 08:18:54</t>
  </si>
  <si>
    <t>L-437 ŞEHİTLİK 35-18-L00437_950448101_950448101</t>
  </si>
  <si>
    <t>27.06.2022 09:52:45</t>
  </si>
  <si>
    <t>27.06.2022 12:53:50</t>
  </si>
  <si>
    <t>27.06.2022 11:41:16</t>
  </si>
  <si>
    <t>27.06.2022 12:20:41</t>
  </si>
  <si>
    <t>K-1391 35-01-K01391_C_56364431_56364431</t>
  </si>
  <si>
    <t>27.06.2022 11:44:01</t>
  </si>
  <si>
    <t>27.06.2022 13:25:05</t>
  </si>
  <si>
    <t>K-3703 35-01-K03703_911379168_911379168</t>
  </si>
  <si>
    <t>27.06.2022 05:37:25</t>
  </si>
  <si>
    <t>27.06.2022 14:10:28</t>
  </si>
  <si>
    <t>TR-26 35-22-M00026_955295199_955295199</t>
  </si>
  <si>
    <t>27.06.2022 08:27:59</t>
  </si>
  <si>
    <t>27.06.2022 10:21:29</t>
  </si>
  <si>
    <t>M-1932 35-09-M01932_A_56373841_56373841</t>
  </si>
  <si>
    <t>27.06.2022 17:59:55</t>
  </si>
  <si>
    <t>27.06.2022 19:36:34</t>
  </si>
  <si>
    <t>K-4183 35-10-K04183_35-10-K04183_47727969</t>
  </si>
  <si>
    <t>27.06.2022 10:36:41</t>
  </si>
  <si>
    <t>27.06.2022 12:12:06</t>
  </si>
  <si>
    <t>TR-1-3/8 YENİ MAHALLE 35-20-L00024_955190156_955190156</t>
  </si>
  <si>
    <t>27.06.2022 18:32:07</t>
  </si>
  <si>
    <t>27.06.2022 23:16:11</t>
  </si>
  <si>
    <t>VEDAT YILDIZ TARIMSAL SULAMA 35-26-M00332_35-26-M00332_2353195</t>
  </si>
  <si>
    <t>27.06.2022 20:15:10</t>
  </si>
  <si>
    <t>28.06.2022 00:27:49</t>
  </si>
  <si>
    <t>27.06.2022 10:11:19</t>
  </si>
  <si>
    <t>27.06.2022 13:49:23</t>
  </si>
  <si>
    <t>YİĞİTALİ TR-2 45-72-L00146_DIREK TIPI TRAFO HUCRESI H01_2124774</t>
  </si>
  <si>
    <t>27.06.2022 00:15:05</t>
  </si>
  <si>
    <t>27.06.2022 02:43:49</t>
  </si>
  <si>
    <t>27.06.2022 07:23:21</t>
  </si>
  <si>
    <t>27.06.2022 09:23:43</t>
  </si>
  <si>
    <t>TR-1/4 45-72-M00004_956494208_956494208</t>
  </si>
  <si>
    <t>27.06.2022 11:29:30</t>
  </si>
  <si>
    <t>27.06.2022 12:30:49</t>
  </si>
  <si>
    <t>M-1707 35-02-M01707_DAĞITIM TRAFO M-1707 M03_85328140</t>
  </si>
  <si>
    <t>27.06.2022 12:50:03</t>
  </si>
  <si>
    <t>28.06.2022 02:30:49</t>
  </si>
  <si>
    <t>27.06.2022 15:41:03</t>
  </si>
  <si>
    <t>27.06.2022 18:20:34</t>
  </si>
  <si>
    <t>TR-87 TARIMSAL SULAMA 45-80-M01087_45-80-M01087_2377252</t>
  </si>
  <si>
    <t>27.06.2022 12:04:28</t>
  </si>
  <si>
    <t>27.06.2022 13:44:36</t>
  </si>
  <si>
    <t>TR-31/A 35-15-M00449_48860928_56381273_56381273</t>
  </si>
  <si>
    <t>27.06.2022 21:07:36</t>
  </si>
  <si>
    <t>27.06.2022 22:27:46</t>
  </si>
  <si>
    <t>TR-97 ERENLER 35-26-M00097_6018369_56359893_56359893</t>
  </si>
  <si>
    <t>27.06.2022 13:31:04</t>
  </si>
  <si>
    <t>27.06.2022 14:22:27</t>
  </si>
  <si>
    <t>DEMİRCİ KÖK 35-26-M00779_YEŞİLKÖY ENH M01_42707191</t>
  </si>
  <si>
    <t>27.06.2022 09:26:57</t>
  </si>
  <si>
    <t>27.06.2022 18:44:31</t>
  </si>
  <si>
    <t>KARABULU TR-6 35-31-L00354_47897519_65509562_65509562</t>
  </si>
  <si>
    <t>27.06.2022 18:10:32</t>
  </si>
  <si>
    <t>27.06.2022 20:54:07</t>
  </si>
  <si>
    <t>GÜMÜLDÜR M-30 35-25-M00030__81571175_81571175</t>
  </si>
  <si>
    <t>27.06.2022 14:24:29</t>
  </si>
  <si>
    <t>27.06.2022 15:59:53</t>
  </si>
  <si>
    <t>SOMA TR-6 45-82-M00006_945537909_945537909</t>
  </si>
  <si>
    <t>27.06.2022 09:35:05</t>
  </si>
  <si>
    <t>27.06.2022 11:41:35</t>
  </si>
  <si>
    <t>M-2356 35-01-M02356_911284648_911284648</t>
  </si>
  <si>
    <t>27.06.2022 10:20:39</t>
  </si>
  <si>
    <t>27.06.2022 18:50:45</t>
  </si>
  <si>
    <t>GÖKÇEAHMET TR-2 45-72-L00118_956514888_956514888</t>
  </si>
  <si>
    <t>27.06.2022 19:28:50</t>
  </si>
  <si>
    <t>27.06.2022 22:38:26</t>
  </si>
  <si>
    <t>27.06.2022 01:49:23</t>
  </si>
  <si>
    <t>27.06.2022 02:31:42</t>
  </si>
  <si>
    <t>TR-18 (M-718) 35-30-M00718_955298259_955298259</t>
  </si>
  <si>
    <t>27.06.2022 09:47:34</t>
  </si>
  <si>
    <t>27.06.2022 10:26:55</t>
  </si>
  <si>
    <t>K-1086 35-01-K01086_E_56379020_56379020</t>
  </si>
  <si>
    <t>27.06.2022 07:31:41</t>
  </si>
  <si>
    <t>27.06.2022 10:08:21</t>
  </si>
  <si>
    <t>27.06.2022 09:08:07</t>
  </si>
  <si>
    <t>27.06.2022 17:16:40</t>
  </si>
  <si>
    <t>27.06.2022 09:45:10</t>
  </si>
  <si>
    <t>27.06.2022 14:01:37</t>
  </si>
  <si>
    <t>27.06.2022 18:39:33</t>
  </si>
  <si>
    <t>27.06.2022 19:03:14</t>
  </si>
  <si>
    <t>K-4441 35-10-K04441_K-1926 K01_47742909</t>
  </si>
  <si>
    <t>27.06.2022 09:07:43</t>
  </si>
  <si>
    <t>27.06.2022 17:45:36</t>
  </si>
  <si>
    <t>KARABURUN TR-15 35-21-L00013_95000134058_95000134058</t>
  </si>
  <si>
    <t>27.06.2022 13:29:03</t>
  </si>
  <si>
    <t>27.06.2022 15:09:10</t>
  </si>
  <si>
    <t>VİLLAKENT TR-7 35-28-M00383_35-28-M00383_66507856</t>
  </si>
  <si>
    <t>27.06.2022 14:05:23</t>
  </si>
  <si>
    <t>27.06.2022 17:10:57</t>
  </si>
  <si>
    <t>PINARLI TR-10 35-20-M00095_955205543_955205543</t>
  </si>
  <si>
    <t>27.06.2022 18:25:37</t>
  </si>
  <si>
    <t>27.06.2022 23:02:47</t>
  </si>
  <si>
    <t>TR-1-1/1 BELEDİYE EVLERİ KABİN 35-20-L00001_955202554_955202554</t>
  </si>
  <si>
    <t>27.06.2022 11:06:57</t>
  </si>
  <si>
    <t>27.06.2022 14:35:58</t>
  </si>
  <si>
    <t>27.06.2022 09:03:56</t>
  </si>
  <si>
    <t>27.06.2022 10:35:43</t>
  </si>
  <si>
    <t>27.06.2022 03:03:04</t>
  </si>
  <si>
    <t>27.06.2022 04:13:30</t>
  </si>
  <si>
    <t>M-2017 35-01-M02017_910755207_910755207</t>
  </si>
  <si>
    <t>27.06.2022 09:25:50</t>
  </si>
  <si>
    <t>27.06.2022 13:52:25</t>
  </si>
  <si>
    <t>VEDAT FİLİZ SLM 35-26-M00730_35-26-M00730_2364225</t>
  </si>
  <si>
    <t>27.06.2022 16:34:18</t>
  </si>
  <si>
    <t>27.06.2022 19:16:59</t>
  </si>
  <si>
    <t>LOKMANKUYU KÖK 35-15-L00903_ÖZEL MÜŞTERİLER L03_67112627</t>
  </si>
  <si>
    <t>27.06.2022 12:19:02</t>
  </si>
  <si>
    <t>27.06.2022 12:58:09</t>
  </si>
  <si>
    <t>TR-153 35-15-M00153_DONANIMLI YEDEK M02_66928307</t>
  </si>
  <si>
    <t>27.06.2022 11:53:38</t>
  </si>
  <si>
    <t>27.06.2022 12:27:12</t>
  </si>
  <si>
    <t>MURADİYE DM-5 45-71-M00618_DM-3/11 M03_2336091</t>
  </si>
  <si>
    <t>27.06.2022 07:47:22</t>
  </si>
  <si>
    <t>27.06.2022 08:47:00</t>
  </si>
  <si>
    <t>TR-2/103 45-83-L00103_DIREK TIPI TRAFO HUCRESI H01_2106245</t>
  </si>
  <si>
    <t>27.06.2022 09:17:01</t>
  </si>
  <si>
    <t>27.06.2022 17:09:25</t>
  </si>
  <si>
    <t>BEDELLER TR-1 45-80-M00089_956567838_956567838</t>
  </si>
  <si>
    <t>27.06.2022 22:27:11</t>
  </si>
  <si>
    <t>27.06.2022 23:51:38</t>
  </si>
  <si>
    <t>BEYDERE KÖK 45-71-M00128_ÜÇPINAR M03_50217152</t>
  </si>
  <si>
    <t>27.06.2022 06:20:08</t>
  </si>
  <si>
    <t>27.06.2022 10:05:52</t>
  </si>
  <si>
    <t>27.06.2022 12:45:55</t>
  </si>
  <si>
    <t>27.06.2022 15:15:33</t>
  </si>
  <si>
    <t>TR-14 35-16-L00014_35-16-L00014_2347264</t>
  </si>
  <si>
    <t>27.06.2022 14:38:43</t>
  </si>
  <si>
    <t>27.06.2022 15:08:57</t>
  </si>
  <si>
    <t>KEMALİYE DM (TR-1) 45-73-M00150_BELEDİYE ARKASI TR-2 M07_66715923</t>
  </si>
  <si>
    <t>27.06.2022 09:33:25</t>
  </si>
  <si>
    <t>27.06.2022 18:01:33</t>
  </si>
  <si>
    <t>27.06.2022 18:20:41</t>
  </si>
  <si>
    <t>27.06.2022 19:09:34</t>
  </si>
  <si>
    <t>K-3948 35-07-K03948_35-07-K03948_48253873</t>
  </si>
  <si>
    <t>27.06.2022 10:00:38</t>
  </si>
  <si>
    <t>27.06.2022 10:41:59</t>
  </si>
  <si>
    <t>27.06.2022 14:05:40</t>
  </si>
  <si>
    <t>27.06.2022 16:02:32</t>
  </si>
  <si>
    <t>DM-10/TR-27 (M-1879) 35-22-M00148_M-724 GÜRGÜN MOBİLYA ÖZEL M04_72140622</t>
  </si>
  <si>
    <t>27.06.2022 10:15:54</t>
  </si>
  <si>
    <t>27.06.2022 11:15:47</t>
  </si>
  <si>
    <t>27.06.2022 09:31:53</t>
  </si>
  <si>
    <t>27.06.2022 17:38:37</t>
  </si>
  <si>
    <t>KADIDAĞ TR-1 45-72-L00122_DIREK TIPI TRAFO HUCRESI H01_2127241</t>
  </si>
  <si>
    <t>27.06.2022 19:25:38</t>
  </si>
  <si>
    <t>27.06.2022 21:36:33</t>
  </si>
  <si>
    <t>M-144 35-02-M00144_966933020_966933020</t>
  </si>
  <si>
    <t>27.06.2022 13:31:22</t>
  </si>
  <si>
    <t>27.06.2022 19:22:54</t>
  </si>
  <si>
    <t>TR-6 35-26-M00006_11828444_56358658_56358658</t>
  </si>
  <si>
    <t>27.06.2022 23:49:30</t>
  </si>
  <si>
    <t>28.06.2022 00:55:33</t>
  </si>
  <si>
    <t>YENİCEKÖY BEYLER TR-1 45-72-L00274_A_72372266_72372266</t>
  </si>
  <si>
    <t>27.06.2022 13:51:50</t>
  </si>
  <si>
    <t>27.06.2022 17:30:04</t>
  </si>
  <si>
    <t>27.06.2022 15:18:00</t>
  </si>
  <si>
    <t>27.06.2022 16:53:17</t>
  </si>
  <si>
    <t>27.06.2022 03:10:14</t>
  </si>
  <si>
    <t>27.06.2022 04:12:25</t>
  </si>
  <si>
    <t>27.06.2022 08:51:59</t>
  </si>
  <si>
    <t>27.06.2022 10:53:51</t>
  </si>
  <si>
    <t>M-1050 35-02-M01050_912975462_912975462</t>
  </si>
  <si>
    <t>27.06.2022 16:32:35</t>
  </si>
  <si>
    <t>27.06.2022 20:36:06</t>
  </si>
  <si>
    <t>ÇARIKBOZDAĞ TR-7 45-73-M01240_45-73-M01240_81680459</t>
  </si>
  <si>
    <t>27.06.2022 21:19:55</t>
  </si>
  <si>
    <t>BORNOVA TM 35-02-A00005_YASSITEPE M45_2308403</t>
  </si>
  <si>
    <t>27.06.2022 12:14:00</t>
  </si>
  <si>
    <t>27.06.2022 12:48:47</t>
  </si>
  <si>
    <t>GÜLBAHÇE TR-16 (KARAPINAR) 35-19-L00042_956676913_956676913</t>
  </si>
  <si>
    <t>27.06.2022 15:06:41</t>
  </si>
  <si>
    <t>27.06.2022 17:29:39</t>
  </si>
  <si>
    <t>GÖCEK TR-1 45-72-M00239_956523871_956523871</t>
  </si>
  <si>
    <t>27.06.2022 10:53:57</t>
  </si>
  <si>
    <t>27.06.2022 12:17:22</t>
  </si>
  <si>
    <t>KIRKAĞAÇ TR-8 45-76-M00008_955247162_955247162</t>
  </si>
  <si>
    <t>27.06.2022 20:24:23</t>
  </si>
  <si>
    <t>27.06.2022 23:56:42</t>
  </si>
  <si>
    <t>İM-1/TR-3 35-14-M00309_956658851_956658851</t>
  </si>
  <si>
    <t>27.06.2022 11:29:26</t>
  </si>
  <si>
    <t>27.06.2022 16:44:15</t>
  </si>
  <si>
    <t>K-1128 35-03-K01128_TRAFO K03_41923199</t>
  </si>
  <si>
    <t>27.06.2022 08:50:43</t>
  </si>
  <si>
    <t>27.06.2022 09:28:14</t>
  </si>
  <si>
    <t>CANPAŞA KÖK 45-71-M00140_SEMİH BİLGE ÖZEL TR M05_72246819</t>
  </si>
  <si>
    <t>27.06.2022 10:36:16</t>
  </si>
  <si>
    <t>27.06.2022 11:02:14</t>
  </si>
  <si>
    <t>ÇOBANKÖY KÖK 35-29-L00066_EĞRİDERE FİDERİ L04_72212417</t>
  </si>
  <si>
    <t>27.06.2022 07:58:17</t>
  </si>
  <si>
    <t>27.06.2022 08:40:59</t>
  </si>
  <si>
    <t>K-4744 35-07-K04744_ K01_2324153</t>
  </si>
  <si>
    <t>27.06.2022 18:50:00</t>
  </si>
  <si>
    <t>27.06.2022 20:14:04</t>
  </si>
  <si>
    <t>ÇUKURALTI M-21 35-25-M00069_35-25-M00069_72122717</t>
  </si>
  <si>
    <t>27.06.2022 09:28:06</t>
  </si>
  <si>
    <t>27.06.2022 10:20:45</t>
  </si>
  <si>
    <t>DM02/TR-14  BULVAR ÜZERİ 45-73-M00031_A a1_45157804</t>
  </si>
  <si>
    <t>27.06.2022 12:37:27</t>
  </si>
  <si>
    <t>27.06.2022 15:17:08</t>
  </si>
  <si>
    <t>MORDOĞAN TR-2 35-21-L00140_953366002_953366002</t>
  </si>
  <si>
    <t>27.06.2022 16:04:57</t>
  </si>
  <si>
    <t>27.06.2022 18:45:59</t>
  </si>
  <si>
    <t>GÖRDES KATI ATIK BERTARAF ÖZEL TR 45-75-M00349Ö_DIREK TIPI TRAFO HUCRESI H01_2082689</t>
  </si>
  <si>
    <t>27.06.2022 10:01:37</t>
  </si>
  <si>
    <t>27.06.2022 12:11:52</t>
  </si>
  <si>
    <t>YENİ ŞAKRAN KÖK 35-17-M00174_YENİ ŞAKRAN M03_66296488</t>
  </si>
  <si>
    <t>27.06.2022 20:59:23</t>
  </si>
  <si>
    <t>27.06.2022 21:05:00</t>
  </si>
  <si>
    <t>K-4783 35-01-K04783_C_60983267_60983267</t>
  </si>
  <si>
    <t>27.06.2022 15:25:24</t>
  </si>
  <si>
    <t>27.06.2022 16:20:40</t>
  </si>
  <si>
    <t>K-527 35-01-K00527_C_56374588_56374588</t>
  </si>
  <si>
    <t>27.06.2022 15:40:15</t>
  </si>
  <si>
    <t>27.06.2022 19:19:47</t>
  </si>
  <si>
    <t>27.06.2022 16:48:47</t>
  </si>
  <si>
    <t>27.06.2022 17:21:32</t>
  </si>
  <si>
    <t>K-4359 35-02-K04359_910138617_910138617</t>
  </si>
  <si>
    <t>27.06.2022 08:26:46</t>
  </si>
  <si>
    <t>27.06.2022 11:44:06</t>
  </si>
  <si>
    <t>ARSLANLAR TM 35-26-A00004_ÇIRPI-2 M27_2057954</t>
  </si>
  <si>
    <t>27.06.2022 03:01:15</t>
  </si>
  <si>
    <t>27.06.2022 04:11:57</t>
  </si>
  <si>
    <t>27.06.2022 10:00:35</t>
  </si>
  <si>
    <t>27.06.2022 10:27:40</t>
  </si>
  <si>
    <t>BOĞAZİÇİ İM 35-01-A00001_HALKAPINAR K16_2307513</t>
  </si>
  <si>
    <t>27.06.2022 13:47:53</t>
  </si>
  <si>
    <t>27.06.2022 14:06:07</t>
  </si>
  <si>
    <t>KEMALİYE DM (TR-1) 45-73-M00150_AKKEÇİLİ ÇIKIŞ M01_66715918</t>
  </si>
  <si>
    <t>27.06.2022 09:25:34</t>
  </si>
  <si>
    <t>27.06.2022 17:45:52</t>
  </si>
  <si>
    <t>L-400 35-18-L00400_950462142_950462142</t>
  </si>
  <si>
    <t>27.06.2022 13:15:40</t>
  </si>
  <si>
    <t>YENİCEKÖY TR-2 45-72-L00183_A_56393605_56393605</t>
  </si>
  <si>
    <t>27.06.2022 16:04:14</t>
  </si>
  <si>
    <t>27.06.2022 17:31:50</t>
  </si>
  <si>
    <t>TR-1/40-B 45-72-M00107_C_56407073_56407073</t>
  </si>
  <si>
    <t>27.06.2022 21:11:07</t>
  </si>
  <si>
    <t>27.06.2022 23:53:11</t>
  </si>
  <si>
    <t>M-2388 35-02-M02388_35-02-M02388_54985651</t>
  </si>
  <si>
    <t>27.06.2022 03:55:56</t>
  </si>
  <si>
    <t>27.06.2022 12:07:56</t>
  </si>
  <si>
    <t>27.06.2022 09:51:27</t>
  </si>
  <si>
    <t>27.06.2022 19:44:44</t>
  </si>
  <si>
    <t>SELENDİ DM 45-81-M00001_ESKİ SELENDİ M16_2321602</t>
  </si>
  <si>
    <t>27.06.2022 17:52:24</t>
  </si>
  <si>
    <t>27.06.2022 18:45:19</t>
  </si>
  <si>
    <t>SARIALAN KÖYÜ TR-2 45-71-M01530_DIREK TIPI TRAFO HUCRESI H01_2038415</t>
  </si>
  <si>
    <t>27.06.2022 09:48:12</t>
  </si>
  <si>
    <t>27.06.2022 12:02:17</t>
  </si>
  <si>
    <t>K-4441 35-10-K04441_915164844_915164844</t>
  </si>
  <si>
    <t>27.06.2022 18:40:13</t>
  </si>
  <si>
    <t>27.06.2022 19:23:49</t>
  </si>
  <si>
    <t>HALİLLER AKKEÇİLİ TR-2 35-31-L00188_47918383_56386844_56386844</t>
  </si>
  <si>
    <t>27.06.2022 00:35:19</t>
  </si>
  <si>
    <t>27.06.2022 02:29:12</t>
  </si>
  <si>
    <t>27.06.2022 09:20:13</t>
  </si>
  <si>
    <t>27.06.2022 19:58:41</t>
  </si>
  <si>
    <t>TR-1/49 45-72-M00049_956481508_956481508</t>
  </si>
  <si>
    <t>27.06.2022 11:21:09</t>
  </si>
  <si>
    <t>27.06.2022 12:18:31</t>
  </si>
  <si>
    <t>27.06.2022 19:32:44</t>
  </si>
  <si>
    <t>27.06.2022 20:12:15</t>
  </si>
  <si>
    <t>27.06.2022 09:04:32</t>
  </si>
  <si>
    <t>27.06.2022 15:40:00</t>
  </si>
  <si>
    <t>M-639 OLDURUK KÖK 35-03-M00639_M-2643 M01_42868421</t>
  </si>
  <si>
    <t>27.06.2022 06:57:15</t>
  </si>
  <si>
    <t>27.06.2022 07:03:35</t>
  </si>
  <si>
    <t>TR-318 ZEYTİNALANI 35-19-L00366_956677110_956677110</t>
  </si>
  <si>
    <t>27.06.2022 21:29:28</t>
  </si>
  <si>
    <t>27.06.2022 22:39:56</t>
  </si>
  <si>
    <t>27.06.2022 21:51:23</t>
  </si>
  <si>
    <t>27.06.2022 22:55:09</t>
  </si>
  <si>
    <t>PAYAMLI M-23 35-25-M00190_95001379562_95001379562</t>
  </si>
  <si>
    <t>27.06.2022 13:28:41</t>
  </si>
  <si>
    <t>27.06.2022 14:36:09</t>
  </si>
  <si>
    <t>PAYAMLI M-1 KÖK 35-25-M00175_HatBaşıAyırıcı_53133117 M08_53133117</t>
  </si>
  <si>
    <t>27.06.2022 21:11:58</t>
  </si>
  <si>
    <t>27.06.2022 22:39:49</t>
  </si>
  <si>
    <t>VAHAP ÜNLÜ TR-1 35-30-M00364_35-30-M00364_2374900</t>
  </si>
  <si>
    <t>27.06.2022 20:01:40</t>
  </si>
  <si>
    <t>27.06.2022 23:08:13</t>
  </si>
  <si>
    <t>KARAOT TR-3 35-26-M01461_95001179215_95001179215</t>
  </si>
  <si>
    <t>27.06.2022 11:03:32</t>
  </si>
  <si>
    <t>27.06.2022 14:11:07</t>
  </si>
  <si>
    <t>K-4386 35-01-K04386_35-01-K04386_65827122</t>
  </si>
  <si>
    <t>27.06.2022 09:24:59</t>
  </si>
  <si>
    <t>27.06.2022 11:08:36</t>
  </si>
  <si>
    <t>DÜBEKALAN TR-1 45-72-M00196_C_56407761_56407761</t>
  </si>
  <si>
    <t>27.06.2022 19:04:02</t>
  </si>
  <si>
    <t>27.06.2022 19:58:13</t>
  </si>
  <si>
    <t>KIRCALAR DM 35-16-M00261_HatBaşıAyırıcı_53138976 M03_53138976</t>
  </si>
  <si>
    <t>27.06.2022 12:05:11</t>
  </si>
  <si>
    <t>27.06.2022 14:12:17</t>
  </si>
  <si>
    <t>ÇİÇEKLİ KÖK 45-75-M00070_ESKİCİ M06_72271255</t>
  </si>
  <si>
    <t>27.06.2022 09:34:17</t>
  </si>
  <si>
    <t>27.06.2022 17:01:30</t>
  </si>
  <si>
    <t>HAKKI ÖZDEMİR TR 35-27-M00529_914633620_914633620</t>
  </si>
  <si>
    <t>27.06.2022 15:03:46</t>
  </si>
  <si>
    <t>27.06.2022 21:06:06</t>
  </si>
  <si>
    <t>K-945 35-02-K00945_R R1B_5840030</t>
  </si>
  <si>
    <t>27.06.2022 11:00:15</t>
  </si>
  <si>
    <t>27.06.2022 16:09:29</t>
  </si>
  <si>
    <t>DM-1/3 GÜNEŞ YOLU TR 35-19-M00263_956682722_956682722</t>
  </si>
  <si>
    <t>27.06.2022 15:11:59</t>
  </si>
  <si>
    <t>27.06.2022 18:54:33</t>
  </si>
  <si>
    <t>PAYAMLI M-20 35-25-M00170_35-25-M00170_2376795</t>
  </si>
  <si>
    <t>27.06.2022 19:14:16</t>
  </si>
  <si>
    <t>27.06.2022 20:28:41</t>
  </si>
  <si>
    <t>K-4194 35-02-K04194_A_56373695_56373695</t>
  </si>
  <si>
    <t>27.06.2022 10:30:41</t>
  </si>
  <si>
    <t>27.06.2022 17:44:52</t>
  </si>
  <si>
    <t>KARAYAKUP TR-1 45-75-M00273_A_56389891_56389891</t>
  </si>
  <si>
    <t>27.06.2022 19:34:15</t>
  </si>
  <si>
    <t>27.06.2022 21:27:40</t>
  </si>
  <si>
    <t>DM-3/TR-14 35-22-M00820_TR-24-25-26-27 ÇIKIŞI M04_53079036</t>
  </si>
  <si>
    <t>27.06.2022 06:03:17</t>
  </si>
  <si>
    <t>27.06.2022 06:58:49</t>
  </si>
  <si>
    <t>27.06.2022 07:34:50</t>
  </si>
  <si>
    <t>27.06.2022 09:26:18</t>
  </si>
  <si>
    <t>27.06.2022 10:51:14</t>
  </si>
  <si>
    <t>27.06.2022 11:27:39</t>
  </si>
  <si>
    <t>TR-1/4 45-72-M00004_956494206_956494206</t>
  </si>
  <si>
    <t>27.06.2022 16:52:49</t>
  </si>
  <si>
    <t>27.06.2022 19:01:27</t>
  </si>
  <si>
    <t>KARABURÇ TR-10 35-31-L00386_956579611_956579611</t>
  </si>
  <si>
    <t>27.06.2022 17:27:05</t>
  </si>
  <si>
    <t>27.06.2022 23:48:51</t>
  </si>
  <si>
    <t>ÇAYLI TR-4 35-15-L00191_950390133_950390133</t>
  </si>
  <si>
    <t>27.06.2022 15:57:12</t>
  </si>
  <si>
    <t>27.06.2022 18:04:33</t>
  </si>
  <si>
    <t>CANPAŞA KÖK 45-71-M00140_HatBaşıAyırıcı_53134681 M06_53134681</t>
  </si>
  <si>
    <t>27.06.2022 11:44:22</t>
  </si>
  <si>
    <t>27.06.2022 12:43:00</t>
  </si>
  <si>
    <t>K-3009 35-07-K03009_K-3159 K01_48240401</t>
  </si>
  <si>
    <t>27.06.2022 09:22:06</t>
  </si>
  <si>
    <t>27.06.2022 18:31:04</t>
  </si>
  <si>
    <t>M-1346 35-09-M01346_954713542_954713542</t>
  </si>
  <si>
    <t>27.06.2022 18:34:54</t>
  </si>
  <si>
    <t>27.06.2022 20:54:14</t>
  </si>
  <si>
    <t>_955266502_955266502</t>
  </si>
  <si>
    <t>27.06.2022 12:55:15</t>
  </si>
  <si>
    <t>27.06.2022 14:23:49</t>
  </si>
  <si>
    <t>27.06.2022 10:15:00</t>
  </si>
  <si>
    <t>27.06.2022 18:17:10</t>
  </si>
  <si>
    <t>K-4622 35-04-K04622_A_56368572_56368572</t>
  </si>
  <si>
    <t>27.06.2022 21:06:53</t>
  </si>
  <si>
    <t>27.06.2022 22:50:58</t>
  </si>
  <si>
    <t>27.06.2022 05:55:52</t>
  </si>
  <si>
    <t>27.06.2022 06:58:03</t>
  </si>
  <si>
    <t>GÜMÜLDÜR M-31 35-25-M00031_955263193_955263193</t>
  </si>
  <si>
    <t>27.06.2022 15:03:04</t>
  </si>
  <si>
    <t>27.06.2022 15:20:14</t>
  </si>
  <si>
    <t>İĞDECİK TR-6 45-71-M00086_45-71-M00086_2368696</t>
  </si>
  <si>
    <t>27.06.2022 16:30:47</t>
  </si>
  <si>
    <t>27.06.2022 19:29:59</t>
  </si>
  <si>
    <t>27.06.2022 09:31:41</t>
  </si>
  <si>
    <t>27.06.2022 17:54:14</t>
  </si>
  <si>
    <t>27.06.2022 03:01:05</t>
  </si>
  <si>
    <t>27.06.2022 04:10:46</t>
  </si>
  <si>
    <t>27.06.2022 07:48:01</t>
  </si>
  <si>
    <t>27.06.2022 12:06:25</t>
  </si>
  <si>
    <t>M-2383 35-01-M02383_D d1_5892465</t>
  </si>
  <si>
    <t>27.06.2022 18:36:18</t>
  </si>
  <si>
    <t>27.06.2022 22:48:23</t>
  </si>
  <si>
    <t>27.06.2022 10:11:25</t>
  </si>
  <si>
    <t>27.06.2022 10:48:32</t>
  </si>
  <si>
    <t>27.06.2022 18:49:53</t>
  </si>
  <si>
    <t>27.06.2022 23:49:22</t>
  </si>
  <si>
    <t>27.06.2022 14:39:15</t>
  </si>
  <si>
    <t>27.06.2022 17:04:14</t>
  </si>
  <si>
    <t>POYRAZDAMLARI TR-11 45-78-M00576_HatBaşıAyırıcı_53139333 M05_53139333</t>
  </si>
  <si>
    <t>27.06.2022 07:14:49</t>
  </si>
  <si>
    <t>27.06.2022 10:22:45</t>
  </si>
  <si>
    <t>M-3048 35-04-M03048_A_56371536_56371536</t>
  </si>
  <si>
    <t>27.06.2022 09:07:34</t>
  </si>
  <si>
    <t>27.06.2022 17:57:55</t>
  </si>
  <si>
    <t>DM-1/TR-9 URLA 35-19-M00467_956664931_956664931</t>
  </si>
  <si>
    <t>28.06.2022 19:37:07</t>
  </si>
  <si>
    <t>28.06.2022 21:41:19</t>
  </si>
  <si>
    <t>PINARCIK TR-1 35-17-R00041_950314070_950314070</t>
  </si>
  <si>
    <t>28.06.2022 10:30:35</t>
  </si>
  <si>
    <t>28.06.2022 12:42:57</t>
  </si>
  <si>
    <t>28.06.2022 11:24:54</t>
  </si>
  <si>
    <t>28.06.2022 12:00:50</t>
  </si>
  <si>
    <t>HALİTPAŞA TR-9 45-80-M00080_B_56385465_56385465</t>
  </si>
  <si>
    <t>28.06.2022 20:52:25</t>
  </si>
  <si>
    <t>28.06.2022 21:21:17</t>
  </si>
  <si>
    <t>TR-23 35-30-L00023_TR-24 L03_2333623</t>
  </si>
  <si>
    <t>28.06.2022 10:56:33</t>
  </si>
  <si>
    <t>28.06.2022 12:50:58</t>
  </si>
  <si>
    <t>DEREKÖY TR-1 45-72-L00461_D_56390195_56390195</t>
  </si>
  <si>
    <t>28.06.2022 15:07:04</t>
  </si>
  <si>
    <t>28.06.2022 17:21:14</t>
  </si>
  <si>
    <t>28.06.2022 15:50:42</t>
  </si>
  <si>
    <t>28.06.2022 16:05:16</t>
  </si>
  <si>
    <t>28.06.2022 15:59:04</t>
  </si>
  <si>
    <t>28.06.2022 16:26:24</t>
  </si>
  <si>
    <t>M-337 35-02-M00337_910056524_910056524</t>
  </si>
  <si>
    <t>28.06.2022 18:00:36</t>
  </si>
  <si>
    <t>28.06.2022 19:18:04</t>
  </si>
  <si>
    <t>BEZİRGANLI ÇAMLIK TR-1 45-78-M00250_49417607_56407550_56407550</t>
  </si>
  <si>
    <t>28.06.2022 22:55:00</t>
  </si>
  <si>
    <t>28.06.2022 23:32:48</t>
  </si>
  <si>
    <t>YENİFOÇA TR-1 DM 35-23-M00001_YENİFOÇA TR-48 M04_83359168</t>
  </si>
  <si>
    <t>28.06.2022 07:17:13</t>
  </si>
  <si>
    <t>28.06.2022 12:03:31</t>
  </si>
  <si>
    <t>SÜTÇÜLER TR-2 35-27-M00406_914430854_914430854</t>
  </si>
  <si>
    <t>28.06.2022 13:39:49</t>
  </si>
  <si>
    <t>28.06.2022 15:30:26</t>
  </si>
  <si>
    <t>ÇANDARLI DM-TR-20 35-30-M00020_ŞEHİR-1 M13_72352835</t>
  </si>
  <si>
    <t>28.06.2022 17:32:04</t>
  </si>
  <si>
    <t>28.06.2022 17:42:39</t>
  </si>
  <si>
    <t>28.06.2022 09:41:00</t>
  </si>
  <si>
    <t>28.06.2022 14:46:35</t>
  </si>
  <si>
    <t>KEMALİYE DM (TR-1) 45-73-M00150_BELEDİYE ARKASI TR-2 M07_66715928</t>
  </si>
  <si>
    <t>28.06.2022 19:04:49</t>
  </si>
  <si>
    <t>28.06.2022 20:05:08</t>
  </si>
  <si>
    <t>TR-111 35-16-L00111_35-16-L00111_2346479</t>
  </si>
  <si>
    <t>28.06.2022 12:20:34</t>
  </si>
  <si>
    <t>28.06.2022 13:10:22</t>
  </si>
  <si>
    <t>28.06.2022 09:26:03</t>
  </si>
  <si>
    <t>28.06.2022 17:41:59</t>
  </si>
  <si>
    <t>L-229 GÖKHİSAR 35-14-L00229_35-14-L00229_2349060</t>
  </si>
  <si>
    <t>28.06.2022 14:21:33</t>
  </si>
  <si>
    <t>28.06.2022 14:43:40</t>
  </si>
  <si>
    <t>İKİZTEPE KÖK 45-78-M00258_HatBaşıAyırıcı_65844181 M03_65844181</t>
  </si>
  <si>
    <t>28.06.2022 18:36:20</t>
  </si>
  <si>
    <t>28.06.2022 20:42:05</t>
  </si>
  <si>
    <t>KAYALIOĞLU KÖK 45-72-L00070_KAYALIOĞLU ÇIKIŞ L01_66592870</t>
  </si>
  <si>
    <t>28.06.2022 09:03:33</t>
  </si>
  <si>
    <t>28.06.2022 16:26:33</t>
  </si>
  <si>
    <t>SAÇLI TR-1 35-31-L00153_47853529_56393543_56393543</t>
  </si>
  <si>
    <t>28.06.2022 21:40:05</t>
  </si>
  <si>
    <t>29.06.2022 00:16:59</t>
  </si>
  <si>
    <t>28.06.2022 07:10:08</t>
  </si>
  <si>
    <t>28.06.2022 07:51:11</t>
  </si>
  <si>
    <t>TR-126 35-16-L00126_35-16-L00126_2347075</t>
  </si>
  <si>
    <t>28.06.2022 15:30:58</t>
  </si>
  <si>
    <t>28.06.2022 15:51:54</t>
  </si>
  <si>
    <t>M-1465 35-03-M01465_961020110_961020110</t>
  </si>
  <si>
    <t>28.06.2022 19:42:22</t>
  </si>
  <si>
    <t>29.06.2022 02:09:07</t>
  </si>
  <si>
    <t>K-1928 35-10-K01928_913343971_913343971</t>
  </si>
  <si>
    <t>28.06.2022 17:19:03</t>
  </si>
  <si>
    <t>28.06.2022 20:07:22</t>
  </si>
  <si>
    <t>K-29 35-03-K00029_D A1_5803300</t>
  </si>
  <si>
    <t>28.06.2022 16:41:44</t>
  </si>
  <si>
    <t>28.06.2022 18:32:16</t>
  </si>
  <si>
    <t>TİRE TR-4 35-29-L00004_C C01b_66335365</t>
  </si>
  <si>
    <t>28.06.2022 15:18:40</t>
  </si>
  <si>
    <t>28.06.2022 18:09:33</t>
  </si>
  <si>
    <t>TR-28 35-15-M00028_TEMTAŞ M05_66568342</t>
  </si>
  <si>
    <t>28.06.2022 12:33:53</t>
  </si>
  <si>
    <t>28.06.2022 19:22:36</t>
  </si>
  <si>
    <t>K-2587 35-04-K02587_35-04-K02587_2370800</t>
  </si>
  <si>
    <t>28.06.2022 10:05:15</t>
  </si>
  <si>
    <t>28.06.2022 17:51:04</t>
  </si>
  <si>
    <t>K-1306 35-08-K01306_912165411_912165411</t>
  </si>
  <si>
    <t>28.06.2022 18:11:21</t>
  </si>
  <si>
    <t>28.06.2022 22:37:37</t>
  </si>
  <si>
    <t>28.06.2022 02:59:24</t>
  </si>
  <si>
    <t>28.06.2022 04:12:25</t>
  </si>
  <si>
    <t>K-3160 35-01-K03160_911105355_911105355</t>
  </si>
  <si>
    <t>28.06.2022 16:34:03</t>
  </si>
  <si>
    <t>28.06.2022 18:58:05</t>
  </si>
  <si>
    <t>TR-163 35-26-M01148_95001182145_95001182145</t>
  </si>
  <si>
    <t>28.06.2022 14:16:16</t>
  </si>
  <si>
    <t>28.06.2022 18:00:53</t>
  </si>
  <si>
    <t>DOĞANBEY KÖK 35-14-M00100_BANKSİS M03_80639821</t>
  </si>
  <si>
    <t>28.06.2022 17:35:28</t>
  </si>
  <si>
    <t>28.06.2022 19:10:32</t>
  </si>
  <si>
    <t>DM-14 45-71-M00361_953191713_953191713</t>
  </si>
  <si>
    <t>28.06.2022 10:38:44</t>
  </si>
  <si>
    <t>28.06.2022 11:50:45</t>
  </si>
  <si>
    <t>KARAMAN TR-4 MERKEZ 35-31-L00051_47864301_56394731_56394731</t>
  </si>
  <si>
    <t>28.06.2022 21:31:56</t>
  </si>
  <si>
    <t>28.06.2022 21:59:58</t>
  </si>
  <si>
    <t>KARAOĞLANLI TR-4 45-71-M00093_B_56392391_56392391</t>
  </si>
  <si>
    <t>28.06.2022 08:13:46</t>
  </si>
  <si>
    <t>28.06.2022 11:41:46</t>
  </si>
  <si>
    <t>K-425 35-04-K00425_A_56370225_56370225</t>
  </si>
  <si>
    <t>28.06.2022 21:44:52</t>
  </si>
  <si>
    <t>29.06.2022 04:33:39</t>
  </si>
  <si>
    <t>K-1613 35-02-K01613_A_56374349_56374349</t>
  </si>
  <si>
    <t>28.06.2022 17:51:12</t>
  </si>
  <si>
    <t>28.06.2022 19:28:17</t>
  </si>
  <si>
    <t>MAVİ KÖŞE TR-1 KÖK 35-17-M00224_ŞAKRAN GİRİŞ M05_66294342</t>
  </si>
  <si>
    <t>28.06.2022 09:19:51</t>
  </si>
  <si>
    <t>28.06.2022 17:05:28</t>
  </si>
  <si>
    <t>YAVAŞ ÇIRÇIR ÖZEL TR 35-15-M00262Ö_DIREK TIPI TRAFO HUCRESI H01_2041128</t>
  </si>
  <si>
    <t>28.06.2022 22:05:47</t>
  </si>
  <si>
    <t>28.06.2022 22:27:34</t>
  </si>
  <si>
    <t>KARAAĞAÇLI TR-5 45-71-M01082_DIREK TIPI TRAFO HUCRESI H01_2087676</t>
  </si>
  <si>
    <t>28.06.2022 13:59:13</t>
  </si>
  <si>
    <t>28.06.2022 15:19:10</t>
  </si>
  <si>
    <t>YENİFOÇA TR-21 35-23-M00021_A a2b_42106404</t>
  </si>
  <si>
    <t>28.06.2022 20:43:58</t>
  </si>
  <si>
    <t>28.06.2022 21:35:28</t>
  </si>
  <si>
    <t>28.06.2022 19:46:02</t>
  </si>
  <si>
    <t>28.06.2022 20:59:08</t>
  </si>
  <si>
    <t>L-456 35-18-L00456_7491330_60982906_60982906</t>
  </si>
  <si>
    <t>28.06.2022 16:55:28</t>
  </si>
  <si>
    <t>28.06.2022 20:56:46</t>
  </si>
  <si>
    <t>28.06.2022 08:40:45</t>
  </si>
  <si>
    <t>28.06.2022 09:45:21</t>
  </si>
  <si>
    <t>TR-32 35-30-L00032_DAĞITIM TRAFOSU L06_2095883</t>
  </si>
  <si>
    <t>28.06.2022 15:38:33</t>
  </si>
  <si>
    <t>28.06.2022 17:11:11</t>
  </si>
  <si>
    <t>TR-48 35-15-M00048_DM-3 (TR-16) M04_66571938</t>
  </si>
  <si>
    <t>28.06.2022 12:03:53</t>
  </si>
  <si>
    <t>28.06.2022 12:46:45</t>
  </si>
  <si>
    <t>BADEMLER TR-5 35-19-L00330__81637337_81637337</t>
  </si>
  <si>
    <t>28.06.2022 15:24:19</t>
  </si>
  <si>
    <t>28.06.2022 16:49:58</t>
  </si>
  <si>
    <t>MURADİYE DM 45-71-M00006_SİYEKLİ DM M03_2322413</t>
  </si>
  <si>
    <t>28.06.2022 03:09:13</t>
  </si>
  <si>
    <t>28.06.2022 04:02:22</t>
  </si>
  <si>
    <t>M-2383 35-01-M02383_C C1_79613939</t>
  </si>
  <si>
    <t>28.06.2022 10:08:36</t>
  </si>
  <si>
    <t>28.06.2022 17:55:08</t>
  </si>
  <si>
    <t>OSMANGAZİ İM 35-02-A00004_DURU K18_2327849</t>
  </si>
  <si>
    <t>28.06.2022 20:24:04</t>
  </si>
  <si>
    <t>28.06.2022 21:24:35</t>
  </si>
  <si>
    <t>TR-123 35-15-M00123_DIREK TIPI TRAFO HUCRESI H01_2047801</t>
  </si>
  <si>
    <t>28.06.2022 09:45:55</t>
  </si>
  <si>
    <t>28.06.2022 14:42:26</t>
  </si>
  <si>
    <t>TR-74 HAYRETTİN TEKBAŞ GRB. 35-15-M00074_950094472_950094472</t>
  </si>
  <si>
    <t>28.06.2022 18:38:23</t>
  </si>
  <si>
    <t>28.06.2022 21:00:52</t>
  </si>
  <si>
    <t>28.06.2022 09:35:15</t>
  </si>
  <si>
    <t>28.06.2022 17:30:19</t>
  </si>
  <si>
    <t>AVŞAR TR-1 45-83-L00340_TR-3 L02_72154062</t>
  </si>
  <si>
    <t>28.06.2022 18:51:29</t>
  </si>
  <si>
    <t>28.06.2022 19:43:18</t>
  </si>
  <si>
    <t>SÜLEYMANLI TR-12 45-72-L00332_956493403_956493403</t>
  </si>
  <si>
    <t>28.06.2022 11:04:37</t>
  </si>
  <si>
    <t>28.06.2022 13:02:11</t>
  </si>
  <si>
    <t>BADEMBÜKÜ TR-2 35-21-L00218_ H_76841019</t>
  </si>
  <si>
    <t>28.06.2022 13:22:03</t>
  </si>
  <si>
    <t>28.06.2022 14:40:57</t>
  </si>
  <si>
    <t>DM12/TR03 45-73-M00096_949788593_949788593</t>
  </si>
  <si>
    <t>28.06.2022 20:56:23</t>
  </si>
  <si>
    <t>28.06.2022 21:17:04</t>
  </si>
  <si>
    <t>TIRAZLI KÖK 45-79-M00079_HatBaşıAyırıcı_53133085 M06_53133085</t>
  </si>
  <si>
    <t>28.06.2022 17:50:24</t>
  </si>
  <si>
    <t>28.06.2022 17:51:00</t>
  </si>
  <si>
    <t>ADAKÜRE KÖYÜ TR-2 35-32-L00083_946416707_946416707</t>
  </si>
  <si>
    <t>28.06.2022 17:22:48</t>
  </si>
  <si>
    <t>28.06.2022 19:32:08</t>
  </si>
  <si>
    <t>PAYAMLI M-30 35-25-M00166_966928990_966928990</t>
  </si>
  <si>
    <t>28.06.2022 07:33:01</t>
  </si>
  <si>
    <t>28.06.2022 09:31:56</t>
  </si>
  <si>
    <t>GÜNERLİ TR-1 35-28-M00408_B_65497977_65497977</t>
  </si>
  <si>
    <t>28.06.2022 13:59:03</t>
  </si>
  <si>
    <t>28.06.2022 14:56:24</t>
  </si>
  <si>
    <t>DİNDARLI KÖK TR-3 KAKLIK 45-79-M00395_ALEMŞAHLI M05_72035370</t>
  </si>
  <si>
    <t>28.06.2022 09:57:33</t>
  </si>
  <si>
    <t>28.06.2022 09:58:13</t>
  </si>
  <si>
    <t>KARABURUN TR-2 35-21-L00014_953367367_953367367</t>
  </si>
  <si>
    <t>28.06.2022 08:46:51</t>
  </si>
  <si>
    <t>28.06.2022 15:24:52</t>
  </si>
  <si>
    <t>28.06.2022 06:31:23</t>
  </si>
  <si>
    <t>28.06.2022 13:47:39</t>
  </si>
  <si>
    <t>M-2543 35-02-M02543_M-2565 M13_73560523</t>
  </si>
  <si>
    <t>28.06.2022 07:47:00</t>
  </si>
  <si>
    <t>28.06.2022 08:51:42</t>
  </si>
  <si>
    <t>TR-1/79 45-72-M00079_C_56392505_56392505</t>
  </si>
  <si>
    <t>28.06.2022 09:52:33</t>
  </si>
  <si>
    <t>28.06.2022 11:59:37</t>
  </si>
  <si>
    <t>MENEMEN DM-4 35-28-M00733_YAHŞELLİ DM-5 M12_2315259</t>
  </si>
  <si>
    <t>28.06.2022 06:24:01</t>
  </si>
  <si>
    <t>28.06.2022 07:01:48</t>
  </si>
  <si>
    <t>NİLSAN KÖK 35-26-M00725_HASUN SULAMA M06_65911192</t>
  </si>
  <si>
    <t>28.06.2022 20:09:38</t>
  </si>
  <si>
    <t>28.06.2022 21:36:06</t>
  </si>
  <si>
    <t>28.06.2022 08:27:04</t>
  </si>
  <si>
    <t>28.06.2022 09:27:12</t>
  </si>
  <si>
    <t>ULUKENT DM-1/4 35-28-M00065_953382382_953382382</t>
  </si>
  <si>
    <t>28.06.2022 21:07:23</t>
  </si>
  <si>
    <t>29.06.2022 00:31:08</t>
  </si>
  <si>
    <t>TR-1/58 45-83-M00058_95001310442_95001310442</t>
  </si>
  <si>
    <t>28.06.2022 09:44:07</t>
  </si>
  <si>
    <t>28.06.2022 11:27:01</t>
  </si>
  <si>
    <t>28.06.2022 04:07:26</t>
  </si>
  <si>
    <t>28.06.2022 04:41:32</t>
  </si>
  <si>
    <t>PAYAMLI M-22 35-25-M00192_11575714_56373884_56373884</t>
  </si>
  <si>
    <t>28.06.2022 16:09:32</t>
  </si>
  <si>
    <t>28.06.2022 16:58:46</t>
  </si>
  <si>
    <t>YENİ TOKİ TR-9 45-71-M02247_45-71-M02247_72149668</t>
  </si>
  <si>
    <t>28.06.2022 13:00:00</t>
  </si>
  <si>
    <t>28.06.2022 14:51:54</t>
  </si>
  <si>
    <t>YUKARI KIZILCA TR-1 35-27-L00051_35-27-L00051_2348281</t>
  </si>
  <si>
    <t>28.06.2022 09:05:10</t>
  </si>
  <si>
    <t>28.06.2022 17:10:25</t>
  </si>
  <si>
    <t>28.06.2022 09:06:34</t>
  </si>
  <si>
    <t>28.06.2022 17:42:23</t>
  </si>
  <si>
    <t>K-2869 35-02-K02869_35-02-K02869_2373494</t>
  </si>
  <si>
    <t>28.06.2022 14:35:59</t>
  </si>
  <si>
    <t>28.06.2022 15:59:05</t>
  </si>
  <si>
    <t>ÇEŞME İM 35-18-A00001_VAKIFLAR L06_2308114</t>
  </si>
  <si>
    <t>28.06.2022 16:03:58</t>
  </si>
  <si>
    <t>28.06.2022 16:33:12</t>
  </si>
  <si>
    <t>DM-14/24-A 45-71-M02217_953195989_953195989</t>
  </si>
  <si>
    <t>28.06.2022 15:03:01</t>
  </si>
  <si>
    <t>28.06.2022 17:48:25</t>
  </si>
  <si>
    <t>BEYDAĞ İM 35-32-A00001_HALIKÖY L12_2049963</t>
  </si>
  <si>
    <t>28.06.2022 14:14:02</t>
  </si>
  <si>
    <t>28.06.2022 14:23:46</t>
  </si>
  <si>
    <t>28.06.2022 05:51:20</t>
  </si>
  <si>
    <t>28.06.2022 06:37:07</t>
  </si>
  <si>
    <t>L-243 35-18-L00243_6443944_56380841_56380841</t>
  </si>
  <si>
    <t>28.06.2022 13:20:54</t>
  </si>
  <si>
    <t>28.06.2022 14:42:05</t>
  </si>
  <si>
    <t>28.06.2022 10:51:35</t>
  </si>
  <si>
    <t>28.06.2022 15:41:59</t>
  </si>
  <si>
    <t>28.06.2022 19:07:41</t>
  </si>
  <si>
    <t>28.06.2022 19:26:29</t>
  </si>
  <si>
    <t>TR-87 35-17-M00087_35-17-M00087_66250434</t>
  </si>
  <si>
    <t>28.06.2022 09:21:12</t>
  </si>
  <si>
    <t>28.06.2022 17:43:58</t>
  </si>
  <si>
    <t>TR-1 45-77-L00001_TR-2 L04_72202882</t>
  </si>
  <si>
    <t>28.06.2022 06:43:29</t>
  </si>
  <si>
    <t>28.06.2022 08:37:14</t>
  </si>
  <si>
    <t>28.06.2022 12:12:41</t>
  </si>
  <si>
    <t>28.06.2022 13:49:42</t>
  </si>
  <si>
    <t>TR-76 35-16-L00076_953355291_953355291</t>
  </si>
  <si>
    <t>28.06.2022 11:13:05</t>
  </si>
  <si>
    <t>28.06.2022 12:46:57</t>
  </si>
  <si>
    <t>K-833 35-04-K00833_99329232_99329232</t>
  </si>
  <si>
    <t>28.06.2022 22:32:54</t>
  </si>
  <si>
    <t>29.06.2022 00:19:49</t>
  </si>
  <si>
    <t>28.06.2022 07:46:29</t>
  </si>
  <si>
    <t>28.06.2022 08:32:05</t>
  </si>
  <si>
    <t>BADEMLİ TR-1 DM 35-15-L01010_BIÇAKÇI-OVACIK L09_67544256</t>
  </si>
  <si>
    <t>28.06.2022 23:38:00</t>
  </si>
  <si>
    <t>28.06.2022 23:49:00</t>
  </si>
  <si>
    <t>TR-15 35-17-M00015_DAĞITIM TRAFO TR-15 M06_65877891</t>
  </si>
  <si>
    <t>28.06.2022 11:21:18</t>
  </si>
  <si>
    <t>28.06.2022 13:38:58</t>
  </si>
  <si>
    <t>28.06.2022 08:27:59</t>
  </si>
  <si>
    <t>28.06.2022 13:20:37</t>
  </si>
  <si>
    <t>28.06.2022 09:04:22</t>
  </si>
  <si>
    <t>28.06.2022 10:24:07</t>
  </si>
  <si>
    <t>SELİMŞAHLAR TR-7 45-71-M01294_953202218_953202218</t>
  </si>
  <si>
    <t>28.06.2022 08:03:01</t>
  </si>
  <si>
    <t>28.06.2022 14:39:10</t>
  </si>
  <si>
    <t>ÇIPLAK KÖK 35-29-M00126_HatBaşıAyırıcı_53138028 M09_53138028</t>
  </si>
  <si>
    <t>28.06.2022 16:21:28</t>
  </si>
  <si>
    <t>28.06.2022 18:37:19</t>
  </si>
  <si>
    <t>28.06.2022 09:40:15</t>
  </si>
  <si>
    <t>28.06.2022 10:16:42</t>
  </si>
  <si>
    <t>K-300 35-01-K00300_910347959_910347959</t>
  </si>
  <si>
    <t>28.06.2022 15:38:32</t>
  </si>
  <si>
    <t>28.06.2022 18:08:27</t>
  </si>
  <si>
    <t>K-4188 35-04-K04188_99329802_99329802</t>
  </si>
  <si>
    <t>28.06.2022 19:01:42</t>
  </si>
  <si>
    <t>28.06.2022 21:57:33</t>
  </si>
  <si>
    <t>YEĞENOBA TR-1 45-72-M00213_956520675_956520675</t>
  </si>
  <si>
    <t>28.06.2022 13:51:47</t>
  </si>
  <si>
    <t>28.06.2022 19:23:35</t>
  </si>
  <si>
    <t>28.06.2022 18:29:54</t>
  </si>
  <si>
    <t>28.06.2022 19:08:41</t>
  </si>
  <si>
    <t>TURGUTALP TR-2/2 45-82-M00420_945529334_945529334</t>
  </si>
  <si>
    <t>28.06.2022 13:21:28</t>
  </si>
  <si>
    <t>28.06.2022 14:00:08</t>
  </si>
  <si>
    <t>K-1291 35-04-K01291_B_56370295_56370295</t>
  </si>
  <si>
    <t>28.06.2022 09:19:04</t>
  </si>
  <si>
    <t>28.06.2022 18:22:09</t>
  </si>
  <si>
    <t>28.06.2022 10:02:51</t>
  </si>
  <si>
    <t>28.06.2022 17:38:22</t>
  </si>
  <si>
    <t>K-983 35-07-K00983_964015244_964015244</t>
  </si>
  <si>
    <t>28.06.2022 17:05:40</t>
  </si>
  <si>
    <t>28.06.2022 20:26:25</t>
  </si>
  <si>
    <t>DM-7/23 35-28-M00962_953386855_953386855</t>
  </si>
  <si>
    <t>28.06.2022 12:10:57</t>
  </si>
  <si>
    <t>28.06.2022 18:55:27</t>
  </si>
  <si>
    <t>TR-34 35-30-L00034_955331237_955331237</t>
  </si>
  <si>
    <t>28.06.2022 20:38:17</t>
  </si>
  <si>
    <t>28.06.2022 21:42:57</t>
  </si>
  <si>
    <t>SEZENER EMRAN SULAMA GRUBU 35-29-M00215_35-29-M00215_2370510</t>
  </si>
  <si>
    <t>28.06.2022 21:18:37</t>
  </si>
  <si>
    <t>28.06.2022 22:24:07</t>
  </si>
  <si>
    <t>KEMALİYE DM (TR-1) 45-73-M00150_TOYGAR M03_66716003</t>
  </si>
  <si>
    <t>28.06.2022 09:21:49</t>
  </si>
  <si>
    <t>28.06.2022 17:01:44</t>
  </si>
  <si>
    <t>28.06.2022 09:08:40</t>
  </si>
  <si>
    <t>28.06.2022 14:40:51</t>
  </si>
  <si>
    <t>DM-1/8 45-71-M00198_953175050_953175050</t>
  </si>
  <si>
    <t>28.06.2022 11:18:00</t>
  </si>
  <si>
    <t>28.06.2022 12:06:59</t>
  </si>
  <si>
    <t>MELTEMKÖY SAHİL SİTESİ TR 35-30-M00676_42963326_56401803_56401803</t>
  </si>
  <si>
    <t>28.06.2022 09:36:19</t>
  </si>
  <si>
    <t>28.06.2022 12:48:22</t>
  </si>
  <si>
    <t>K-25 35-03-K00025_910880312_910880312</t>
  </si>
  <si>
    <t>28.06.2022 12:27:16</t>
  </si>
  <si>
    <t>28.06.2022 20:17:48</t>
  </si>
  <si>
    <t>ARMAĞAN TR-1 45-86-M00177_A_56401820_56401820</t>
  </si>
  <si>
    <t>28.06.2022 17:53:48</t>
  </si>
  <si>
    <t>28.06.2022 18:58:12</t>
  </si>
  <si>
    <t>M-2973 35-01-M02973_911517568_911517568</t>
  </si>
  <si>
    <t>28.06.2022 21:04:34</t>
  </si>
  <si>
    <t>28.06.2022 23:03:24</t>
  </si>
  <si>
    <t>TR-62 35-19-L00062_TR-64 L02_72126635</t>
  </si>
  <si>
    <t>28.06.2022 11:24:33</t>
  </si>
  <si>
    <t>28.06.2022 12:19:23</t>
  </si>
  <si>
    <t>28.06.2022 17:00:24</t>
  </si>
  <si>
    <t>28.06.2022 17:38:52</t>
  </si>
  <si>
    <t>K-984 35-07-K00984_DIREK TIPI TRAFO HUCRESI H01_2077459</t>
  </si>
  <si>
    <t>28.06.2022 08:36:34</t>
  </si>
  <si>
    <t>28.06.2022 11:14:49</t>
  </si>
  <si>
    <t>DEMİRCİLİ DM 35-15-L00895_ÜZÜMLÜ L06_85268684</t>
  </si>
  <si>
    <t>28.06.2022 12:10:38</t>
  </si>
  <si>
    <t>28.06.2022 20:12:03</t>
  </si>
  <si>
    <t>MORDOĞAN TR-38 35-21-L00165_F_56379508_56379508</t>
  </si>
  <si>
    <t>28.06.2022 09:18:00</t>
  </si>
  <si>
    <t>28.06.2022 11:20:53</t>
  </si>
  <si>
    <t>28.06.2022 20:28:15</t>
  </si>
  <si>
    <t>28.06.2022 20:33:08</t>
  </si>
  <si>
    <t>HACIHALİLLER TR-2 45-71-M01785_45-71-M01785_2363803</t>
  </si>
  <si>
    <t>28.06.2022 11:16:57</t>
  </si>
  <si>
    <t>28.06.2022 12:27:05</t>
  </si>
  <si>
    <t>K-1634 35-01-K01634_910755246_910755246</t>
  </si>
  <si>
    <t>28.06.2022 08:30:40</t>
  </si>
  <si>
    <t>28.06.2022 09:44:35</t>
  </si>
  <si>
    <t>BANKACILAR TR-2 35-30-M00208_955300890_955300890</t>
  </si>
  <si>
    <t>28.06.2022 15:26:33</t>
  </si>
  <si>
    <t>28.06.2022 19:48:34</t>
  </si>
  <si>
    <t>ÇAPAKLI KÖK 45-78-M01161_İKİZTEPE M04_78225752</t>
  </si>
  <si>
    <t>28.06.2022 19:57:19</t>
  </si>
  <si>
    <t>28.06.2022 20:50:23</t>
  </si>
  <si>
    <t>ALÇUK TM 35-17-A00001_HatBaşıAyırıcı_67176398 M29_67176398</t>
  </si>
  <si>
    <t>28.06.2022 21:10:42</t>
  </si>
  <si>
    <t>28.06.2022 23:27:29</t>
  </si>
  <si>
    <t>KULA İM 45-77-A00001_KULA-1 (ŞEHİR-1) L12_2049999</t>
  </si>
  <si>
    <t>28.06.2022 10:20:05</t>
  </si>
  <si>
    <t>28.06.2022 17:16:59</t>
  </si>
  <si>
    <t>TR-119 35-16-L00119_35-16-L00119_2347008</t>
  </si>
  <si>
    <t>28.06.2022 13:18:23</t>
  </si>
  <si>
    <t>28.06.2022 13:29:33</t>
  </si>
  <si>
    <t>PAYAMLI M-29 35-25-M00173_956641202_956641202</t>
  </si>
  <si>
    <t>28.06.2022 17:08:15</t>
  </si>
  <si>
    <t>28.06.2022 18:36:14</t>
  </si>
  <si>
    <t>DM-2/2 (ALAYBEY KÖPRÜSÜ) 45-71-M00165_82385910 dm2/02f1b_45193723</t>
  </si>
  <si>
    <t>28.06.2022 19:00:34</t>
  </si>
  <si>
    <t>28.06.2022 19:31:34</t>
  </si>
  <si>
    <t>28.06.2022 09:40:25</t>
  </si>
  <si>
    <t>28.06.2022 12:20:39</t>
  </si>
  <si>
    <t>MENEMEN DM-5/25 35-28-M00654_953391667_953391667</t>
  </si>
  <si>
    <t>28.06.2022 11:34:48</t>
  </si>
  <si>
    <t>28.06.2022 20:44:33</t>
  </si>
  <si>
    <t>SOMA TR-41 45-82-M00041_DM-1 M04_72179779</t>
  </si>
  <si>
    <t>28.06.2022 05:28:43</t>
  </si>
  <si>
    <t>28.06.2022 05:36:36</t>
  </si>
  <si>
    <t>K-510 35-01-K00510_910288759_910288759</t>
  </si>
  <si>
    <t>28.06.2022 20:00:14</t>
  </si>
  <si>
    <t>28.06.2022 23:35:03</t>
  </si>
  <si>
    <t>28.06.2022 05:50:30</t>
  </si>
  <si>
    <t>28.06.2022 06:09:48</t>
  </si>
  <si>
    <t>SELÇİKLİ TR-2 45-72-L00164__72373608_72373608</t>
  </si>
  <si>
    <t>28.06.2022 13:58:05</t>
  </si>
  <si>
    <t>28.06.2022 14:55:14</t>
  </si>
  <si>
    <t>L-3 TEKEL 35-18-L00003_L-2/L-4 L03_72122102</t>
  </si>
  <si>
    <t>28.06.2022 18:26:22</t>
  </si>
  <si>
    <t>28.06.2022 19:31:08</t>
  </si>
  <si>
    <t>MUTAFLAR SÜLEYMANLAR TR-4 35-32-L00068_35-32-L00068_2350098</t>
  </si>
  <si>
    <t>28.06.2022 15:52:47</t>
  </si>
  <si>
    <t>28.06.2022 16:59:00</t>
  </si>
  <si>
    <t>EMİNBEY TR-1 45-78-M00853_DIREK TIPI TRAFO HUCRESI H01_2105621</t>
  </si>
  <si>
    <t>28.06.2022 00:42:53</t>
  </si>
  <si>
    <t>28.06.2022 02:14:42</t>
  </si>
  <si>
    <t>28.06.2022 13:18:28</t>
  </si>
  <si>
    <t>28.06.2022 17:25:04</t>
  </si>
  <si>
    <t>28.06.2022 18:08:23</t>
  </si>
  <si>
    <t>28.06.2022 18:12:41</t>
  </si>
  <si>
    <t>AKÇAALAN YEDİEVLER TR-2 35-22-M00220_955266174_955266174</t>
  </si>
  <si>
    <t>28.06.2022 17:08:01</t>
  </si>
  <si>
    <t>28.06.2022 18:35:57</t>
  </si>
  <si>
    <t>28.06.2022 18:11:25</t>
  </si>
  <si>
    <t>28.06.2022 21:20:39</t>
  </si>
  <si>
    <t>ULUKENT DM-1/10 35-28-M00570_ULUKENT DM-1/11 M03_66558487</t>
  </si>
  <si>
    <t>28.06.2022 12:19:26</t>
  </si>
  <si>
    <t>28.06.2022 12:22:18</t>
  </si>
  <si>
    <t>PALAMATÇUK MERKEZ TR-1 35-32-L00067_35-32-L00067_2362389</t>
  </si>
  <si>
    <t>28.06.2022 11:43:55</t>
  </si>
  <si>
    <t>28.06.2022 13:31:04</t>
  </si>
  <si>
    <t>BAŞIBÜYÜK TR-2 45-77-L00217_945492234_945492234</t>
  </si>
  <si>
    <t>28.06.2022 08:49:55</t>
  </si>
  <si>
    <t>28.06.2022 09:43:37</t>
  </si>
  <si>
    <t>K-1291 35-04-K01291_A_56367457_56367457</t>
  </si>
  <si>
    <t>28.06.2022 09:09:23</t>
  </si>
  <si>
    <t>28.06.2022 18:22:55</t>
  </si>
  <si>
    <t>ULUKENT DM-1/11 35-28-M00569_DAĞITIM TRAFO ULUKENT DM-1/11 M01_66555262</t>
  </si>
  <si>
    <t>28.06.2022 09:41:57</t>
  </si>
  <si>
    <t>28.06.2022 12:14:58</t>
  </si>
  <si>
    <t>TR-330 35-19-L00369_956675191_956675191</t>
  </si>
  <si>
    <t>28.06.2022 10:22:19</t>
  </si>
  <si>
    <t>28.06.2022 13:35:08</t>
  </si>
  <si>
    <t>TİRE TR-8 35-29-L00008_35-29-L00008_2358484</t>
  </si>
  <si>
    <t>28.06.2022 18:42:00</t>
  </si>
  <si>
    <t>28.06.2022 20:13:05</t>
  </si>
  <si>
    <t>TR-1806 35-28-M00350_B B1_5901987</t>
  </si>
  <si>
    <t>28.06.2022 21:13:01</t>
  </si>
  <si>
    <t>28.06.2022 22:00:37</t>
  </si>
  <si>
    <t>28.06.2022 17:29:21</t>
  </si>
  <si>
    <t>28.06.2022 17:56:39</t>
  </si>
  <si>
    <t>VİLLAKENT TR-9 35-28-M00384_11489064 c2b_5914244</t>
  </si>
  <si>
    <t>28.06.2022 12:48:23</t>
  </si>
  <si>
    <t>28.06.2022 13:20:58</t>
  </si>
  <si>
    <t>GÜMÜLCELİ TR-5 45-80-M00112_956542845_956542845</t>
  </si>
  <si>
    <t>28.06.2022 09:58:36</t>
  </si>
  <si>
    <t>28.06.2022 13:16:59</t>
  </si>
  <si>
    <t>M-2330 35-01-M02330_M-2331 M04_47398811</t>
  </si>
  <si>
    <t>28.06.2022 07:20:03</t>
  </si>
  <si>
    <t>28.06.2022 12:34:58</t>
  </si>
  <si>
    <t>M-2029 35-01-M02029_910965738_910965738</t>
  </si>
  <si>
    <t>28.06.2022 05:50:07</t>
  </si>
  <si>
    <t>28.06.2022 06:45:34</t>
  </si>
  <si>
    <t>ÇINARLIKUYU KÖK 45-71-M00188_HatBaşıAyırıcı_53134639 M02_53134639</t>
  </si>
  <si>
    <t>28.06.2022 10:58:56</t>
  </si>
  <si>
    <t>28.06.2022 13:46:43</t>
  </si>
  <si>
    <t>TR-1/56 45-72-M00640__81571006_81571006</t>
  </si>
  <si>
    <t>28.06.2022 19:07:07</t>
  </si>
  <si>
    <t>28.06.2022 21:05:39</t>
  </si>
  <si>
    <t>GÖKKAYA TR-1 45-84-L00018_955183183_955183183</t>
  </si>
  <si>
    <t>28.06.2022 10:06:49</t>
  </si>
  <si>
    <t>28.06.2022 11:09:16</t>
  </si>
  <si>
    <t>TR-1/42-B 45-72-M00110_956480438_956480438</t>
  </si>
  <si>
    <t>28.06.2022 17:11:46</t>
  </si>
  <si>
    <t>28.06.2022 21:15:36</t>
  </si>
  <si>
    <t>ELİFLİ TR-2 35-20-L00427_ H01_2049345</t>
  </si>
  <si>
    <t>28.06.2022 09:21:47</t>
  </si>
  <si>
    <t>28.06.2022 17:28:00</t>
  </si>
  <si>
    <t>SÜTÇÜLER TR-7 35-27-M00919_913474216_913474216</t>
  </si>
  <si>
    <t>28.06.2022 17:56:59</t>
  </si>
  <si>
    <t>28.06.2022 19:00:36</t>
  </si>
  <si>
    <t>AZİMLİ TR-1 45-80-M00127_B_56384850_56384850</t>
  </si>
  <si>
    <t>28.06.2022 20:45:51</t>
  </si>
  <si>
    <t>28.06.2022 22:30:16</t>
  </si>
  <si>
    <t>YUSUFLU TR-2 35-20-L00238_955212270_955212270</t>
  </si>
  <si>
    <t>28.06.2022 13:22:09</t>
  </si>
  <si>
    <t>28.06.2022 18:55:39</t>
  </si>
  <si>
    <t>28.06.2022 20:31:59</t>
  </si>
  <si>
    <t>28.06.2022 21:27:55</t>
  </si>
  <si>
    <t>KALEKÖY MERKEZ TR-1 35-31-L00238_956579138_956579138</t>
  </si>
  <si>
    <t>28.06.2022 22:46:03</t>
  </si>
  <si>
    <t>29.06.2022 02:23:08</t>
  </si>
  <si>
    <t>AŞAĞIÇOBANİSA KÖK 45-71-M00096_İSTASYON KABİN M05_2321777</t>
  </si>
  <si>
    <t>28.06.2022 12:23:01</t>
  </si>
  <si>
    <t>28.06.2022 13:35:00</t>
  </si>
  <si>
    <t>İHSAN GÖREN SLM GRB TR 35-27-M00715_95000638085_95000638085</t>
  </si>
  <si>
    <t>28.06.2022 11:38:03</t>
  </si>
  <si>
    <t>28.06.2022 18:18:02</t>
  </si>
  <si>
    <t>TİYENLİ KÖK 45-85-M00004_KUMKUYUCAK M04_72102277</t>
  </si>
  <si>
    <t>28.06.2022 09:08:38</t>
  </si>
  <si>
    <t>28.06.2022 09:41:04</t>
  </si>
  <si>
    <t>TIRAZLI KÖK 45-79-M00079_HatBaşıAyırıcı_53134422 M06_53134422</t>
  </si>
  <si>
    <t>28.06.2022 08:45:59</t>
  </si>
  <si>
    <t>28.06.2022 11:08:31</t>
  </si>
  <si>
    <t>28.06.2022 08:58:56</t>
  </si>
  <si>
    <t>28.06.2022 09:37:40</t>
  </si>
  <si>
    <t>TR-48 35-30-L00048_DİKİLİ İM L02_72065139</t>
  </si>
  <si>
    <t>28.06.2022 12:50:53</t>
  </si>
  <si>
    <t>28.06.2022 15:11:27</t>
  </si>
  <si>
    <t>K-3167 35-04-K03167__72410533_72410533</t>
  </si>
  <si>
    <t>28.06.2022 21:39:22</t>
  </si>
  <si>
    <t>28.06.2022 23:54:05</t>
  </si>
  <si>
    <t>MUSACALI TR-1 45-83-M00402_48014572_56395082_56395082</t>
  </si>
  <si>
    <t>28.06.2022 20:56:06</t>
  </si>
  <si>
    <t>28.06.2022 21:54:47</t>
  </si>
  <si>
    <t>DOĞAKÖY TR-1 35-28-M00213_A_56358370_56358370</t>
  </si>
  <si>
    <t>28.06.2022 21:49:20</t>
  </si>
  <si>
    <t>28.06.2022 23:32:26</t>
  </si>
  <si>
    <t>TIRAZLI KÖK 45-79-M00079_HatBaşıAyırıcı_53135153 M06_53135153</t>
  </si>
  <si>
    <t>28.06.2022 11:26:55</t>
  </si>
  <si>
    <t>28.06.2022 13:45:10</t>
  </si>
  <si>
    <t>DAĞYENİKÖY TR-1 45-83-L00272_45-83-L00272_2375361</t>
  </si>
  <si>
    <t>28.06.2022 07:30:47</t>
  </si>
  <si>
    <t>28.06.2022 08:53:27</t>
  </si>
  <si>
    <t>YEŞİLYURT TR-14 45-73-M00803_45-73-M00803_2354838</t>
  </si>
  <si>
    <t>28.06.2022 10:10:53</t>
  </si>
  <si>
    <t>28.06.2022 12:01:21</t>
  </si>
  <si>
    <t>SİYEKLİ KÖK 45-71-M00185_HatBaşıAyırıcı_53134599 M05_53134599</t>
  </si>
  <si>
    <t>28.06.2022 08:38:47</t>
  </si>
  <si>
    <t>28.06.2022 12:55:07</t>
  </si>
  <si>
    <t>28.06.2022 23:29:17</t>
  </si>
  <si>
    <t>28.06.2022 23:55:01</t>
  </si>
  <si>
    <t>YENİYURT KÖYÜ TR-1 35-32-L00065_946416308_946416308</t>
  </si>
  <si>
    <t>28.06.2022 13:41:24</t>
  </si>
  <si>
    <t>28.06.2022 14:56:56</t>
  </si>
  <si>
    <t>YUKARI KIZILCA TR-3 35-27-L00053_35-27-L00053_2363950</t>
  </si>
  <si>
    <t>28.06.2022 09:46:29</t>
  </si>
  <si>
    <t>28.06.2022 17:04:26</t>
  </si>
  <si>
    <t>TR-9 35-26-M00009_TR-10 M03_65916564</t>
  </si>
  <si>
    <t>28.06.2022 06:10:33</t>
  </si>
  <si>
    <t>28.06.2022 07:57:34</t>
  </si>
  <si>
    <t>DAĞISTAN KÖK 35-16-M00186_DAĞISTAN KÖYLER M03_2059082</t>
  </si>
  <si>
    <t>28.06.2022 19:13:32</t>
  </si>
  <si>
    <t>28.06.2022 19:29:39</t>
  </si>
  <si>
    <t>YEŞİLYURT DM 45-73-M00476_45-73-M00476_2354845</t>
  </si>
  <si>
    <t>28.06.2022 13:00:22</t>
  </si>
  <si>
    <t>28.06.2022 14:39:29</t>
  </si>
  <si>
    <t>YUKARI YENMİŞ TR-1 35-27-M00382_DIREK TIPI TRAFO HUCRESI H01_2053409</t>
  </si>
  <si>
    <t>28.06.2022 09:23:59</t>
  </si>
  <si>
    <t>28.06.2022 11:24:37</t>
  </si>
  <si>
    <t>28.06.2022 12:30:10</t>
  </si>
  <si>
    <t>28.06.2022 15:56:46</t>
  </si>
  <si>
    <t>ÇIPLAK KÖK 35-29-M00126_HatBaşıAyırıcı_53133109 M09_53133109</t>
  </si>
  <si>
    <t>28.06.2022 08:27:11</t>
  </si>
  <si>
    <t>28.06.2022 11:11:55</t>
  </si>
  <si>
    <t>L-296 35-18-L00296_950447782_950447782</t>
  </si>
  <si>
    <t>28.06.2022 10:38:46</t>
  </si>
  <si>
    <t>28.06.2022 13:20:02</t>
  </si>
  <si>
    <t>MURADİYE TR-5 (ESKİ MEZARLIK YANI) 45-71-M00204_953243237_953243237</t>
  </si>
  <si>
    <t>28.06.2022 18:54:52</t>
  </si>
  <si>
    <t>28.06.2022 20:30:12</t>
  </si>
  <si>
    <t>L-404 35-18-L00404_DAĞITIM TRAFO L-404 L01_72058924</t>
  </si>
  <si>
    <t>28.06.2022 04:00:31</t>
  </si>
  <si>
    <t>28.06.2022 04:26:21</t>
  </si>
  <si>
    <t>28.06.2022 11:27:17</t>
  </si>
  <si>
    <t>28.06.2022 18:57:26</t>
  </si>
  <si>
    <t>ÇİÇEKLİ KÖK 45-75-M00070_KIRDİBİ M03_2059662</t>
  </si>
  <si>
    <t>28.06.2022 09:02:18</t>
  </si>
  <si>
    <t>28.06.2022 16:55:47</t>
  </si>
  <si>
    <t>K-4494 35-03-K04494_C C1_5852355</t>
  </si>
  <si>
    <t>28.06.2022 22:05:04</t>
  </si>
  <si>
    <t>29.06.2022 00:53:24</t>
  </si>
  <si>
    <t>K-3755 35-08-K03755_97655813_97655813</t>
  </si>
  <si>
    <t>28.06.2022 17:13:23</t>
  </si>
  <si>
    <t>28.06.2022 18:13:00</t>
  </si>
  <si>
    <t>YUKARI ŞEHİT KEMAL TR 35-17-M00358_950314742_950314742</t>
  </si>
  <si>
    <t>28.06.2022 18:19:34</t>
  </si>
  <si>
    <t>28.06.2022 20:24:44</t>
  </si>
  <si>
    <t>GÖKEYÜP TR-1 KÖK 45-78-M00798_HatBaşıAyırıcı_53140479 M04_53140479</t>
  </si>
  <si>
    <t>28.06.2022 09:01:23</t>
  </si>
  <si>
    <t>28.06.2022 15:17:21</t>
  </si>
  <si>
    <t>28.06.2022 18:37:58</t>
  </si>
  <si>
    <t>28.06.2022 20:12:13</t>
  </si>
  <si>
    <t>K-3193 35-03-K03193_910502133_910502133</t>
  </si>
  <si>
    <t>28.06.2022 03:17:57</t>
  </si>
  <si>
    <t>28.06.2022 05:13:27</t>
  </si>
  <si>
    <t>GÖLMARMARA İM 45-85-A00001_HatBaşıAyırıcı_53135861 L26_53135861</t>
  </si>
  <si>
    <t>28.06.2022 09:41:33</t>
  </si>
  <si>
    <t>28.06.2022 11:17:00</t>
  </si>
  <si>
    <t>28.06.2022 07:37:28</t>
  </si>
  <si>
    <t>ÇALIKLI TR-1 45-81-M00174_A_56401951_56401951</t>
  </si>
  <si>
    <t>28.06.2022 06:03:56</t>
  </si>
  <si>
    <t>28.06.2022 09:10:14</t>
  </si>
  <si>
    <t>28.06.2022 09:32:57</t>
  </si>
  <si>
    <t>28.06.2022 10:02:29</t>
  </si>
  <si>
    <t>28.06.2022 17:39:32</t>
  </si>
  <si>
    <t>28.06.2022 19:44:55</t>
  </si>
  <si>
    <t>MENEMEN TR-46 35-28-L00046_35-28-L00046_66722446</t>
  </si>
  <si>
    <t>28.06.2022 09:34:10</t>
  </si>
  <si>
    <t>28.06.2022 12:44:58</t>
  </si>
  <si>
    <t>28.06.2022 10:43:53</t>
  </si>
  <si>
    <t>28.06.2022 10:46:00</t>
  </si>
  <si>
    <t>DM-19/02A 45-71-M02184_SPEK ELEKTRONİK O-02 DİREK M05_65995563</t>
  </si>
  <si>
    <t>28.06.2022 09:03:11</t>
  </si>
  <si>
    <t>28.06.2022 09:29:35</t>
  </si>
  <si>
    <t>L-438 35-18-L00438_6858413 C02_5938758</t>
  </si>
  <si>
    <t>28.06.2022 13:18:34</t>
  </si>
  <si>
    <t>28.06.2022 14:12:31</t>
  </si>
  <si>
    <t>KAVAKLIDERE TR-2 45-73-M00141_TR-1 GİRİŞ M02_66677896</t>
  </si>
  <si>
    <t>28.06.2022 17:52:54</t>
  </si>
  <si>
    <t>28.06.2022 19:29:13</t>
  </si>
  <si>
    <t>TR-25 35-30-L00025_35-30-L00025_72107298</t>
  </si>
  <si>
    <t>28.06.2022 14:47:22</t>
  </si>
  <si>
    <t>28.06.2022 15:52:52</t>
  </si>
  <si>
    <t>YENİKÖY YÖRÜKLER MAH. TR-5 35-15-L00505__83007478_83007478</t>
  </si>
  <si>
    <t>28.06.2022 17:00:01</t>
  </si>
  <si>
    <t>29.06.2022 01:35:23</t>
  </si>
  <si>
    <t>YUKARI KIZILCA TR-2 35-27-L00052_35-27-L00052_2367591</t>
  </si>
  <si>
    <t>28.06.2022 09:18:46</t>
  </si>
  <si>
    <t>28.06.2022 17:15:58</t>
  </si>
  <si>
    <t>SARIALAN KÖYÜ TR 1 45-71-M01529_953228972_953228972</t>
  </si>
  <si>
    <t>28.06.2022 21:17:51</t>
  </si>
  <si>
    <t>29.06.2022 00:04:35</t>
  </si>
  <si>
    <t>28.06.2022 11:06:18</t>
  </si>
  <si>
    <t>28.06.2022 12:22:06</t>
  </si>
  <si>
    <t>TR-25 TARIMSAL SULAMA 45-80-M01025_45-80-M01025_2373169</t>
  </si>
  <si>
    <t>28.06.2022 20:26:49</t>
  </si>
  <si>
    <t>28.06.2022 21:43:40</t>
  </si>
  <si>
    <t>28.06.2022 16:24:02</t>
  </si>
  <si>
    <t>28.06.2022 19:37:36</t>
  </si>
  <si>
    <t>28.06.2022 05:52:57</t>
  </si>
  <si>
    <t>28.06.2022 06:23:18</t>
  </si>
  <si>
    <t>28.06.2022 11:40:09</t>
  </si>
  <si>
    <t>28.06.2022 12:43:21</t>
  </si>
  <si>
    <t>28.06.2022 09:05:03</t>
  </si>
  <si>
    <t>28.06.2022 09:40:00</t>
  </si>
  <si>
    <t>L-128/1 35-18-L00603_950436290_950436290</t>
  </si>
  <si>
    <t>28.06.2022 20:01:20</t>
  </si>
  <si>
    <t>28.06.2022 21:35:56</t>
  </si>
  <si>
    <t>DAYIOĞLU TR-1 45-72-L00339_956510151_956510151</t>
  </si>
  <si>
    <t>28.06.2022 16:12:06</t>
  </si>
  <si>
    <t>28.06.2022 17:03:44</t>
  </si>
  <si>
    <t>DM-1/TR-21 35-14-M00303_956657988_956657988</t>
  </si>
  <si>
    <t>28.06.2022 14:11:31</t>
  </si>
  <si>
    <t>28.06.2022 14:39:28</t>
  </si>
  <si>
    <t>DEMİRCİLİ TR-1 35-15-L00390_ H_61262470</t>
  </si>
  <si>
    <t>28.06.2022 13:24:43</t>
  </si>
  <si>
    <t>28.06.2022 15:42:57</t>
  </si>
  <si>
    <t>ORTAKÖY KAYALI TR-3 35-29-L00806_A_82473183_82473183</t>
  </si>
  <si>
    <t>28.06.2022 18:14:22</t>
  </si>
  <si>
    <t>28.06.2022 20:47:54</t>
  </si>
  <si>
    <t>K-4218 35-02-K04218_35-02-K04218_2372031</t>
  </si>
  <si>
    <t>28.06.2022 13:58:54</t>
  </si>
  <si>
    <t>28.06.2022 14:24:04</t>
  </si>
  <si>
    <t>28.06.2022 08:51:44</t>
  </si>
  <si>
    <t>28.06.2022 10:17:15</t>
  </si>
  <si>
    <t>28.06.2022 06:39:12</t>
  </si>
  <si>
    <t>28.06.2022 07:18:16</t>
  </si>
  <si>
    <t>K-3913 35-08-K03913_K-1021 K03_42030595</t>
  </si>
  <si>
    <t>28.06.2022 09:21:06</t>
  </si>
  <si>
    <t>28.06.2022 11:14:24</t>
  </si>
  <si>
    <t>28.06.2022 19:18:40</t>
  </si>
  <si>
    <t>28.06.2022 20:10:39</t>
  </si>
  <si>
    <t>GÜMÜLDÜR DM-2 (M-6) 35-25-M00006_GÜMÜLDÜR DM M08_72095510</t>
  </si>
  <si>
    <t>28.06.2022 12:03:33</t>
  </si>
  <si>
    <t>28.06.2022 12:05:33</t>
  </si>
  <si>
    <t>K-2480 35-02-K02480_35-02-K02480_2373668</t>
  </si>
  <si>
    <t>28.06.2022 16:21:12</t>
  </si>
  <si>
    <t>28.06.2022 17:49:35</t>
  </si>
  <si>
    <t>AŞAĞICUMA DM 35-16-M00103_HatBaşıAyırıcı_53140597 M03_53140597</t>
  </si>
  <si>
    <t>28.06.2022 07:51:43</t>
  </si>
  <si>
    <t>28.06.2022 10:28:09</t>
  </si>
  <si>
    <t>M-639 OLDURUK KÖK 35-03-M00639_HatBaşıAyırıcı_53137794 M02_53137794</t>
  </si>
  <si>
    <t>28.06.2022 06:34:34</t>
  </si>
  <si>
    <t>28.06.2022 13:37:19</t>
  </si>
  <si>
    <t>TR-13 35-17-M00013_35-17-M00013_66221083</t>
  </si>
  <si>
    <t>28.06.2022 10:16:22</t>
  </si>
  <si>
    <t>28.06.2022 12:07:11</t>
  </si>
  <si>
    <t>28.06.2022 04:23:38</t>
  </si>
  <si>
    <t>28.06.2022 06:29:27</t>
  </si>
  <si>
    <t>MATARLI KÖYÜ TR-1 45-73-M00325_45-73-M00325_2356123</t>
  </si>
  <si>
    <t>28.06.2022 18:51:26</t>
  </si>
  <si>
    <t>28.06.2022 20:43:39</t>
  </si>
  <si>
    <t>28.06.2022 14:31:23</t>
  </si>
  <si>
    <t>28.06.2022 15:27:42</t>
  </si>
  <si>
    <t>28.06.2022 09:07:25</t>
  </si>
  <si>
    <t>28.06.2022 18:17:02</t>
  </si>
  <si>
    <t>TR-142 35-15-L00142_TR-27 L02_66563709</t>
  </si>
  <si>
    <t>28.06.2022 20:12:46</t>
  </si>
  <si>
    <t>ESKİCİLER TR-1 45-75-M00311_B_56401043_56401043</t>
  </si>
  <si>
    <t>29.06.2022 22:33:17</t>
  </si>
  <si>
    <t>29.06.2022 23:28:46</t>
  </si>
  <si>
    <t>TR-1/71 45-72-M00071_B_56394683_56394683</t>
  </si>
  <si>
    <t>29.06.2022 20:46:15</t>
  </si>
  <si>
    <t>29.06.2022 23:27:44</t>
  </si>
  <si>
    <t>K-3182 35-02-K03182_99451708_99451708</t>
  </si>
  <si>
    <t>29.06.2022 11:32:24</t>
  </si>
  <si>
    <t>29.06.2022 12:51:44</t>
  </si>
  <si>
    <t>K-718 35-01-K00718_911683778_911683778</t>
  </si>
  <si>
    <t>29.06.2022 14:58:01</t>
  </si>
  <si>
    <t>29.06.2022 15:55:57</t>
  </si>
  <si>
    <t>ULUCAK DM-2/16 35-27-M00858_A_56364052_56364052</t>
  </si>
  <si>
    <t>29.06.2022 12:21:29</t>
  </si>
  <si>
    <t>29.06.2022 14:16:28</t>
  </si>
  <si>
    <t>TR-1 45-78-L00001_953260528_953260528</t>
  </si>
  <si>
    <t>29.06.2022 21:15:41</t>
  </si>
  <si>
    <t>29.06.2022 21:39:05</t>
  </si>
  <si>
    <t>SÜLEYMAN ÇORUM VE ARKADAŞLARI 35-24-M00246_95000624164_95000624164</t>
  </si>
  <si>
    <t>29.06.2022 11:12:08</t>
  </si>
  <si>
    <t>29.06.2022 13:18:20</t>
  </si>
  <si>
    <t>BEYOBA TR-5 45-72-M00423_956532040_956532040</t>
  </si>
  <si>
    <t>29.06.2022 16:02:43</t>
  </si>
  <si>
    <t>29.06.2022 20:02:44</t>
  </si>
  <si>
    <t>29.06.2022 09:04:36</t>
  </si>
  <si>
    <t>29.06.2022 15:59:50</t>
  </si>
  <si>
    <t>ATATÜRK MAH TR-3 35-27-L00108_DIREK TIPI TRAFO HUCRESI H01_2049666</t>
  </si>
  <si>
    <t>29.06.2022 10:18:15</t>
  </si>
  <si>
    <t>29.06.2022 17:31:16</t>
  </si>
  <si>
    <t>K-3683 35-01-K03683_C C1_5856737</t>
  </si>
  <si>
    <t>29.06.2022 13:20:33</t>
  </si>
  <si>
    <t>29.06.2022 15:15:12</t>
  </si>
  <si>
    <t>29.06.2022 10:35:44</t>
  </si>
  <si>
    <t>29.06.2022 10:48:55</t>
  </si>
  <si>
    <t>29.06.2022 09:56:04</t>
  </si>
  <si>
    <t>29.06.2022 10:20:39</t>
  </si>
  <si>
    <t>SOMA DM-3 45-82-M00025_TURGUTALP TR-1 M02_60210160</t>
  </si>
  <si>
    <t>29.06.2022 07:33:14</t>
  </si>
  <si>
    <t>29.06.2022 08:13:00</t>
  </si>
  <si>
    <t>SOMA DM-3 45-82-M00025_TR-16/4 M03_60210062</t>
  </si>
  <si>
    <t>29.06.2022 08:48:44</t>
  </si>
  <si>
    <t>29.06.2022 09:04:00</t>
  </si>
  <si>
    <t>AKGEDİK TOKİ TR-3 45-71-M02126_AKGEDİK TOKİ TR-2 M01_78087898</t>
  </si>
  <si>
    <t>29.06.2022 13:00:12</t>
  </si>
  <si>
    <t>29.06.2022 14:34:13</t>
  </si>
  <si>
    <t>DURMUŞ SABANCI SULAMA GRUBU 35-29-M00295_B_56378516_56378516</t>
  </si>
  <si>
    <t>29.06.2022 10:51:07</t>
  </si>
  <si>
    <t>29.06.2022 13:02:26</t>
  </si>
  <si>
    <t>DİNDARLI TR-2 YEŞİLOVA 45-79-M00427_45-79-M00427_2363618</t>
  </si>
  <si>
    <t>29.06.2022 09:19:44</t>
  </si>
  <si>
    <t>29.06.2022 13:13:16</t>
  </si>
  <si>
    <t>GÜNEŞLİ KÖK 45-75-M00056_HatBaşıAyırıcı_53135470 M03_53135470</t>
  </si>
  <si>
    <t>29.06.2022 09:25:29</t>
  </si>
  <si>
    <t>29.06.2022 17:09:31</t>
  </si>
  <si>
    <t>TR-133 35-16-L00133_953317119_953317119</t>
  </si>
  <si>
    <t>29.06.2022 22:13:14</t>
  </si>
  <si>
    <t>30.06.2022 02:16:38</t>
  </si>
  <si>
    <t>TR-11 35-32-L00011_946411738_946411738</t>
  </si>
  <si>
    <t>29.06.2022 13:47:58</t>
  </si>
  <si>
    <t>29.06.2022 14:30:07</t>
  </si>
  <si>
    <t>29.06.2022 08:30:59</t>
  </si>
  <si>
    <t>29.06.2022 10:05:20</t>
  </si>
  <si>
    <t>YENİFOÇA TR-44 35-23-M00044_B_56388989_56388989</t>
  </si>
  <si>
    <t>29.06.2022 12:12:35</t>
  </si>
  <si>
    <t>29.06.2022 12:35:33</t>
  </si>
  <si>
    <t>BÜYÜKKEMERDERE TR-1 35-29-L00303_A_56399888_56399888</t>
  </si>
  <si>
    <t>29.06.2022 20:21:04</t>
  </si>
  <si>
    <t>29.06.2022 20:56:03</t>
  </si>
  <si>
    <t>İM-1/TR-7 (MİMOZA) 35-14-M00311_956643213_956643213</t>
  </si>
  <si>
    <t>29.06.2022 16:10:14</t>
  </si>
  <si>
    <t>29.06.2022 18:34:16</t>
  </si>
  <si>
    <t>29.06.2022 07:38:36</t>
  </si>
  <si>
    <t>29.06.2022 09:07:14</t>
  </si>
  <si>
    <t>ULUKENT DM-1/5 35-28-M00575_953382376_953382376</t>
  </si>
  <si>
    <t>29.06.2022 11:08:54</t>
  </si>
  <si>
    <t>29.06.2022 13:52:10</t>
  </si>
  <si>
    <t>DURASILLI TR-12 45-78-M01148_45-78-M01148_66103336</t>
  </si>
  <si>
    <t>29.06.2022 09:39:14</t>
  </si>
  <si>
    <t>29.06.2022 11:51:25</t>
  </si>
  <si>
    <t>29.06.2022 19:02:09</t>
  </si>
  <si>
    <t>29.06.2022 21:08:05</t>
  </si>
  <si>
    <t>MURADİYE TR-3/B 45-71-M00206_B_60984099_60984099</t>
  </si>
  <si>
    <t>29.06.2022 08:59:05</t>
  </si>
  <si>
    <t>29.06.2022 14:43:31</t>
  </si>
  <si>
    <t>ELDELEK TARIMSAL SULAMA TR-4 45-78-L00581_DIREK TIPI TRAFO HUCRESI H01_2110751</t>
  </si>
  <si>
    <t>29.06.2022 18:07:13</t>
  </si>
  <si>
    <t>29.06.2022 19:48:25</t>
  </si>
  <si>
    <t>K-1621 35-02-K01621_TRAFO K01_2117916</t>
  </si>
  <si>
    <t>29.06.2022 02:16:04</t>
  </si>
  <si>
    <t>29.06.2022 02:48:04</t>
  </si>
  <si>
    <t>29.06.2022 06:27:31</t>
  </si>
  <si>
    <t>29.06.2022 12:30:28</t>
  </si>
  <si>
    <t>K-1486 35-08-K01486_915079073_915079073</t>
  </si>
  <si>
    <t>29.06.2022 10:34:52</t>
  </si>
  <si>
    <t>29.06.2022 13:07:23</t>
  </si>
  <si>
    <t>TR-118 35-16-L00118_47584231_56354861_56354861</t>
  </si>
  <si>
    <t>29.06.2022 10:02:16</t>
  </si>
  <si>
    <t>29.06.2022 10:54:53</t>
  </si>
  <si>
    <t>M-2144 35-07-M02144_97540573_97540573</t>
  </si>
  <si>
    <t>29.06.2022 19:18:24</t>
  </si>
  <si>
    <t>29.06.2022 20:24:37</t>
  </si>
  <si>
    <t>TR-31 35-15-M00031_950401731_950401731</t>
  </si>
  <si>
    <t>29.06.2022 18:17:33</t>
  </si>
  <si>
    <t>29.06.2022 21:35:14</t>
  </si>
  <si>
    <t>29.06.2022 09:16:20</t>
  </si>
  <si>
    <t>29.06.2022 10:52:05</t>
  </si>
  <si>
    <t>29.06.2022 10:52:16</t>
  </si>
  <si>
    <t>29.06.2022 11:45:01</t>
  </si>
  <si>
    <t>M-2127 35-03-M02127__79219063_79219063</t>
  </si>
  <si>
    <t>29.06.2022 18:25:38</t>
  </si>
  <si>
    <t>29.06.2022 22:18:49</t>
  </si>
  <si>
    <t>TR-62 MUSTAFA BOZKURT GRB 35-15-M00062_48857700_56371748_56371748</t>
  </si>
  <si>
    <t>29.06.2022 19:17:30</t>
  </si>
  <si>
    <t>29.06.2022 23:32:45</t>
  </si>
  <si>
    <t>ÇUKURALTI M-26 35-25-M00074_955277349_955277349</t>
  </si>
  <si>
    <t>29.06.2022 13:29:18</t>
  </si>
  <si>
    <t>29.06.2022 15:22:10</t>
  </si>
  <si>
    <t>ADALA TR-5 45-78-M00288_953282729_953282729</t>
  </si>
  <si>
    <t>29.06.2022 10:09:54</t>
  </si>
  <si>
    <t>29.06.2022 12:54:58</t>
  </si>
  <si>
    <t>LÜTFİYE TR-1 45-80-M00131_B_56386144_56386144</t>
  </si>
  <si>
    <t>29.06.2022 17:00:58</t>
  </si>
  <si>
    <t>29.06.2022 19:40:43</t>
  </si>
  <si>
    <t>K-1737 35-07-K01737_913043434_913043434</t>
  </si>
  <si>
    <t>29.06.2022 20:32:48</t>
  </si>
  <si>
    <t>29.06.2022 21:41:50</t>
  </si>
  <si>
    <t>TR-9 35-26-M00009_956619065_956619065</t>
  </si>
  <si>
    <t>29.06.2022 19:04:49</t>
  </si>
  <si>
    <t>29.06.2022 21:49:44</t>
  </si>
  <si>
    <t>ANDAK KÖK 35-23-M00312_ANDAK GES DM M03_41958338</t>
  </si>
  <si>
    <t>29.06.2022 06:58:18</t>
  </si>
  <si>
    <t>29.06.2022 07:23:09</t>
  </si>
  <si>
    <t>TR-2/27 45-83-L00027_955141446_955141446</t>
  </si>
  <si>
    <t>29.06.2022 09:43:16</t>
  </si>
  <si>
    <t>29.06.2022 12:33:52</t>
  </si>
  <si>
    <t>TR-10 35-32-L00010_35-32-L00010_2361597</t>
  </si>
  <si>
    <t>29.06.2022 11:01:14</t>
  </si>
  <si>
    <t>29.06.2022 13:37:44</t>
  </si>
  <si>
    <t>IŞIKLAR KÖK 45-73-M00467_TEPEKÖY M05_83813302</t>
  </si>
  <si>
    <t>29.06.2022 10:08:00</t>
  </si>
  <si>
    <t>29.06.2022 17:30:14</t>
  </si>
  <si>
    <t>29.06.2022 16:10:45</t>
  </si>
  <si>
    <t>29.06.2022 18:52:33</t>
  </si>
  <si>
    <t>SOMA TR-6 45-82-M00006_TR-6/2 M04_83357862</t>
  </si>
  <si>
    <t>29.06.2022 09:24:00</t>
  </si>
  <si>
    <t>29.06.2022 10:28:36</t>
  </si>
  <si>
    <t>ARPADERE TR-1 35-24-M00083_DIREK TIPI TRAFO HUCRESI H01_2035624</t>
  </si>
  <si>
    <t>29.06.2022 08:07:45</t>
  </si>
  <si>
    <t>29.06.2022 09:01:12</t>
  </si>
  <si>
    <t>TROPİKAL DM 35-27-L00056_HatBaşıAyırıcı_53132489 L04_53132489</t>
  </si>
  <si>
    <t>29.06.2022 10:04:48</t>
  </si>
  <si>
    <t>29.06.2022 17:32:49</t>
  </si>
  <si>
    <t>ATATÜRK MAH. TR-2 35-27-L00344_35-27-L00344_2372920</t>
  </si>
  <si>
    <t>29.06.2022 10:07:13</t>
  </si>
  <si>
    <t>29.06.2022 17:29:24</t>
  </si>
  <si>
    <t>KARABAĞLAR TM 35-01-A00012_KARABAĞLAR-10 K30_2310503</t>
  </si>
  <si>
    <t>29.06.2022 12:28:08</t>
  </si>
  <si>
    <t>29.06.2022 14:13:00</t>
  </si>
  <si>
    <t>K-595 35-01-K00595_911854574_911854574</t>
  </si>
  <si>
    <t>29.06.2022 11:36:36</t>
  </si>
  <si>
    <t>29.06.2022 13:34:55</t>
  </si>
  <si>
    <t>29.06.2022 20:00:41</t>
  </si>
  <si>
    <t>29.06.2022 20:42:18</t>
  </si>
  <si>
    <t>29.06.2022 05:26:18</t>
  </si>
  <si>
    <t>29.06.2022 05:45:53</t>
  </si>
  <si>
    <t>TR-8/B 35-32-L00136_35-32-L00136_2372149</t>
  </si>
  <si>
    <t>29.06.2022 13:41:56</t>
  </si>
  <si>
    <t>29.06.2022 14:33:20</t>
  </si>
  <si>
    <t>MEHMET AFACAN 35-30-M00366_DIREK TIPI TRAFO HUCRESI H01_2041713</t>
  </si>
  <si>
    <t>29.06.2022 16:50:23</t>
  </si>
  <si>
    <t>29.06.2022 20:27:09</t>
  </si>
  <si>
    <t>DM-23/03 45-71-M01853_DAĞITIM TRAFOSU A (SOL) M01_72103547</t>
  </si>
  <si>
    <t>29.06.2022 09:06:14</t>
  </si>
  <si>
    <t>29.06.2022 09:29:19</t>
  </si>
  <si>
    <t>EŞREFPAŞA İM 35-01-A00002_BAHÇELİ EVLER K12_2309519</t>
  </si>
  <si>
    <t>29.06.2022 10:17:16</t>
  </si>
  <si>
    <t>29.06.2022 10:53:24</t>
  </si>
  <si>
    <t>K-3092 35-02-K03092_99948317_99948317</t>
  </si>
  <si>
    <t>29.06.2022 14:45:55</t>
  </si>
  <si>
    <t>29.06.2022 17:28:07</t>
  </si>
  <si>
    <t>UZUNBURUN TR-1 45-71-M01048_953216716_953216716</t>
  </si>
  <si>
    <t>29.06.2022 09:45:53</t>
  </si>
  <si>
    <t>29.06.2022 11:30:42</t>
  </si>
  <si>
    <t>K-325 35-01-K00325_911554849_911554849</t>
  </si>
  <si>
    <t>29.06.2022 11:53:35</t>
  </si>
  <si>
    <t>29.06.2022 14:04:01</t>
  </si>
  <si>
    <t>DM-2/TR-16 35-16-M00835__79530035_79530035</t>
  </si>
  <si>
    <t>29.06.2022 15:05:21</t>
  </si>
  <si>
    <t>29.06.2022 16:00:25</t>
  </si>
  <si>
    <t>29.06.2022 08:01:34</t>
  </si>
  <si>
    <t>29.06.2022 08:24:38</t>
  </si>
  <si>
    <t>K-995 35-07-K00995_C C2_61161347</t>
  </si>
  <si>
    <t>29.06.2022 19:49:54</t>
  </si>
  <si>
    <t>29.06.2022 20:58:35</t>
  </si>
  <si>
    <t>M-78 FULYA EVLERİ 35-14-M00078__79219047_79219047</t>
  </si>
  <si>
    <t>29.06.2022 11:51:45</t>
  </si>
  <si>
    <t>29.06.2022 13:33:20</t>
  </si>
  <si>
    <t>29.06.2022 08:58:04</t>
  </si>
  <si>
    <t>29.06.2022 17:04:50</t>
  </si>
  <si>
    <t>29.06.2022 10:11:00</t>
  </si>
  <si>
    <t>29.06.2022 18:02:00</t>
  </si>
  <si>
    <t>YUSUFLU KÖK 35-20-L00077_ERGENLİ L01_66527928</t>
  </si>
  <si>
    <t>29.06.2022 04:29:48</t>
  </si>
  <si>
    <t>29.06.2022 04:30:44</t>
  </si>
  <si>
    <t>UĞURLU KÖK 45-86-M00045_HatBaşıAyırıcı_53135423 M04_53135423</t>
  </si>
  <si>
    <t>29.06.2022 16:22:00</t>
  </si>
  <si>
    <t>29.06.2022 18:15:14</t>
  </si>
  <si>
    <t>K-265İZMİR BÜYÜKŞEHİR BELEDİYESİ 35-01-K00265Ö_ K02_2067421</t>
  </si>
  <si>
    <t>29.06.2022 09:27:25</t>
  </si>
  <si>
    <t>29.06.2022 11:49:58</t>
  </si>
  <si>
    <t>29.06.2022 11:43:50</t>
  </si>
  <si>
    <t>29.06.2022 20:52:59</t>
  </si>
  <si>
    <t>DM-4/TR-13 45-72-M00620_956510603_956510603</t>
  </si>
  <si>
    <t>29.06.2022 12:26:25</t>
  </si>
  <si>
    <t>29.06.2022 12:48:39</t>
  </si>
  <si>
    <t>TOKİ CBÜ TOPLU KONUT TR 45-71-M02080_ M02_49170154</t>
  </si>
  <si>
    <t>29.06.2022 14:59:52</t>
  </si>
  <si>
    <t>29.06.2022 15:29:50</t>
  </si>
  <si>
    <t>YUKARI ÇAMKÖY TR-1 45-71-M01487_DIREK TIPI TRAFO HUCRESI H01_2089133</t>
  </si>
  <si>
    <t>29.06.2022 08:36:05</t>
  </si>
  <si>
    <t>29.06.2022 14:25:22</t>
  </si>
  <si>
    <t>K-4187 35-01-K04187_DAĞITIM TRAFOSU K04_77177172</t>
  </si>
  <si>
    <t>29.06.2022 14:23:30</t>
  </si>
  <si>
    <t>29.06.2022 15:13:42</t>
  </si>
  <si>
    <t>IŞIKLAR KÖK 45-73-M00467_IŞIKLAR MERKEZ M08_83813305</t>
  </si>
  <si>
    <t>29.06.2022 10:17:00</t>
  </si>
  <si>
    <t>29.06.2022 17:51:08</t>
  </si>
  <si>
    <t>HARMANDALI KÖK 45-71-M00061_NURİ SORMAN M11_72231093</t>
  </si>
  <si>
    <t>29.06.2022 07:23:42</t>
  </si>
  <si>
    <t>29.06.2022 11:47:06</t>
  </si>
  <si>
    <t>M-78 FULYA EVLERİ 35-14-M00078_35-14-M00078_2357588</t>
  </si>
  <si>
    <t>29.06.2022 11:08:06</t>
  </si>
  <si>
    <t>29.06.2022 11:32:22</t>
  </si>
  <si>
    <t>29.06.2022 19:34:08</t>
  </si>
  <si>
    <t>29.06.2022 19:57:27</t>
  </si>
  <si>
    <t>ILICA GIS TM 35-07-A00002_ILICA-11 K17_2313378</t>
  </si>
  <si>
    <t>29.06.2022 08:59:40</t>
  </si>
  <si>
    <t>29.06.2022 18:11:24</t>
  </si>
  <si>
    <t>YENİ FOÇA TR-2 35-23-M00002_S G01_66160584</t>
  </si>
  <si>
    <t>29.06.2022 18:37:47</t>
  </si>
  <si>
    <t>29.06.2022 20:06:55</t>
  </si>
  <si>
    <t>K-1928 35-10-K01928_C_56374383_56374383</t>
  </si>
  <si>
    <t>29.06.2022 09:36:32</t>
  </si>
  <si>
    <t>29.06.2022 13:34:04</t>
  </si>
  <si>
    <t>SAÇLI TR-1 35-31-L00153_47852960_56393258_56393258</t>
  </si>
  <si>
    <t>29.06.2022 15:50:57</t>
  </si>
  <si>
    <t>29.06.2022 18:01:38</t>
  </si>
  <si>
    <t>BANKACILAR TR-2 35-30-M00208_955312028_955312028</t>
  </si>
  <si>
    <t>29.06.2022 18:05:08</t>
  </si>
  <si>
    <t>29.06.2022 21:16:16</t>
  </si>
  <si>
    <t>ERGENLİ TR-2 35-20-L00456_35-20-L00456_82711849</t>
  </si>
  <si>
    <t>29.06.2022 17:55:51</t>
  </si>
  <si>
    <t>29.06.2022 18:25:24</t>
  </si>
  <si>
    <t>AŞAĞIÇOBANİSA TR-14 45-71-M00099_C_56393061_56393061</t>
  </si>
  <si>
    <t>29.06.2022 16:29:06</t>
  </si>
  <si>
    <t>29.06.2022 19:05:36</t>
  </si>
  <si>
    <t>YAKAPINAR TR-3 35-20-L00153_955194166_955194166</t>
  </si>
  <si>
    <t>29.06.2022 12:33:17</t>
  </si>
  <si>
    <t>29.06.2022 14:15:51</t>
  </si>
  <si>
    <t>K-4443 35-03-K04443_910500428_910500428</t>
  </si>
  <si>
    <t>29.06.2022 08:27:10</t>
  </si>
  <si>
    <t>29.06.2022 10:33:19</t>
  </si>
  <si>
    <t>DM-1/21 45-71-M00014_45-71-M00014_66507629</t>
  </si>
  <si>
    <t>29.06.2022 16:07:32</t>
  </si>
  <si>
    <t>29.06.2022 17:34:37</t>
  </si>
  <si>
    <t>VELİ BIÇAK ÖZEL TR 35-27-M00409Ö_DIREK TIPI TRAFO HUCRESI H01_2054510</t>
  </si>
  <si>
    <t>29.06.2022 19:28:36</t>
  </si>
  <si>
    <t>29.06.2022 20:36:59</t>
  </si>
  <si>
    <t>GÜNEŞLİ KÖK 45-75-M00056_HatBaşıAyırıcı_53135486 M03_53135486</t>
  </si>
  <si>
    <t>29.06.2022 18:28:31</t>
  </si>
  <si>
    <t>29.06.2022 19:46:12</t>
  </si>
  <si>
    <t>ÖDEMİŞ TM-2 35-15-A00005_ÖDEMİŞ-1 M20_2120317</t>
  </si>
  <si>
    <t>29.06.2022 00:09:34</t>
  </si>
  <si>
    <t>29.06.2022 09:48:00</t>
  </si>
  <si>
    <t>K-1447 35-01-K01447_TRAFO K03_2088186</t>
  </si>
  <si>
    <t>29.06.2022 09:50:08</t>
  </si>
  <si>
    <t>29.06.2022 20:43:34</t>
  </si>
  <si>
    <t>DM-3/15 (ESKİ TR-2/71) 45-83-L00071_DM-3/19 L01_50192588</t>
  </si>
  <si>
    <t>29.06.2022 20:50:57</t>
  </si>
  <si>
    <t>29.06.2022 21:09:47</t>
  </si>
  <si>
    <t>KÜRKÇÜ TR-1 45-81-M00089_A_56401569_56401569</t>
  </si>
  <si>
    <t>29.06.2022 07:24:02</t>
  </si>
  <si>
    <t>29.06.2022 10:22:10</t>
  </si>
  <si>
    <t>K-945 35-02-K00945_910044900_910044900</t>
  </si>
  <si>
    <t>29.06.2022 14:34:11</t>
  </si>
  <si>
    <t>29.06.2022 15:43:11</t>
  </si>
  <si>
    <t>M-2557 35-01-M02557_910456499_910456499</t>
  </si>
  <si>
    <t>29.06.2022 10:31:16</t>
  </si>
  <si>
    <t>29.06.2022 11:52:51</t>
  </si>
  <si>
    <t>CENKYERİ TR-2 45-82-M00257_A_56405463_56405463</t>
  </si>
  <si>
    <t>29.06.2022 17:05:43</t>
  </si>
  <si>
    <t>29.06.2022 19:52:20</t>
  </si>
  <si>
    <t>SALİHLİ TR-110/A 45-78-L00735_953259259_953259259</t>
  </si>
  <si>
    <t>29.06.2022 15:47:20</t>
  </si>
  <si>
    <t>29.06.2022 16:55:51</t>
  </si>
  <si>
    <t>YUSUFLU KÖK 35-20-L00077_HatBaşıAyırıcı_53133101 L01_53133101</t>
  </si>
  <si>
    <t>29.06.2022 07:07:47</t>
  </si>
  <si>
    <t>29.06.2022 10:28:24</t>
  </si>
  <si>
    <t>TR-1 45-77-L00001_45-77-L00001_72202933</t>
  </si>
  <si>
    <t>29.06.2022 12:33:13</t>
  </si>
  <si>
    <t>29.06.2022 13:21:47</t>
  </si>
  <si>
    <t>ORTA MAHALLE M-46 35-25-M00122_B_56354728_56354728</t>
  </si>
  <si>
    <t>29.06.2022 01:36:24</t>
  </si>
  <si>
    <t>29.06.2022 02:37:36</t>
  </si>
  <si>
    <t>KOLDERE KÖK 45-80-M00051_HatBaşıAyırıcı_53135235 M011_53135235</t>
  </si>
  <si>
    <t>29.06.2022 09:14:31</t>
  </si>
  <si>
    <t>29.06.2022 12:21:24</t>
  </si>
  <si>
    <t>TURGUTALP TR-1/2 (DM-3/18) 45-82-M00057_SOMA GENÇLİK SPOR M01_73132821</t>
  </si>
  <si>
    <t>29.06.2022 09:38:34</t>
  </si>
  <si>
    <t>29.06.2022 13:26:12</t>
  </si>
  <si>
    <t>KARABURUN TR-4 35-21-L00145_35-21-L00145_2349982</t>
  </si>
  <si>
    <t>29.06.2022 10:10:02</t>
  </si>
  <si>
    <t>29.06.2022 13:03:25</t>
  </si>
  <si>
    <t>29.06.2022 08:24:34</t>
  </si>
  <si>
    <t>29.06.2022 08:35:17</t>
  </si>
  <si>
    <t>DM-3/25 (MUTLU MAH. MUHTARLIK) 45-71-M00076_953221931_953221931</t>
  </si>
  <si>
    <t>29.06.2022 18:00:39</t>
  </si>
  <si>
    <t>29.06.2022 19:23:11</t>
  </si>
  <si>
    <t>KÖPRÜBAŞI TR-39 45-86-M00039_ H_61348567</t>
  </si>
  <si>
    <t>29.06.2022 21:46:03</t>
  </si>
  <si>
    <t>29.06.2022 22:38:29</t>
  </si>
  <si>
    <t>YENİKÖY İSMAİL AFACAN SULAMA GRUBU 35-31-L00185_956599399_956599399</t>
  </si>
  <si>
    <t>29.06.2022 10:30:56</t>
  </si>
  <si>
    <t>29.06.2022 15:21:37</t>
  </si>
  <si>
    <t>TR-1/19 45-72-M00019_956503855_956503855</t>
  </si>
  <si>
    <t>29.06.2022 13:50:27</t>
  </si>
  <si>
    <t>29.06.2022 15:52:23</t>
  </si>
  <si>
    <t>29.06.2022 09:01:40</t>
  </si>
  <si>
    <t>29.06.2022 15:46:12</t>
  </si>
  <si>
    <t>K-162 35-01-K00162_910550366_910550366</t>
  </si>
  <si>
    <t>29.06.2022 21:10:41</t>
  </si>
  <si>
    <t>29.06.2022 23:31:00</t>
  </si>
  <si>
    <t>ÇIRPI MEKTEP MAH. TR 35-20-M00005_8414471_56381182_56381182</t>
  </si>
  <si>
    <t>29.06.2022 17:34:07</t>
  </si>
  <si>
    <t>29.06.2022 18:55:02</t>
  </si>
  <si>
    <t>AHMET DİRİK SULAMA GRUBU TR 35-27-M00266_A_56356716_56356716</t>
  </si>
  <si>
    <t>29.06.2022 12:18:56</t>
  </si>
  <si>
    <t>29.06.2022 15:55:10</t>
  </si>
  <si>
    <t>YUSUFDERE TR-4 35-15-L00528_950403743_950403743</t>
  </si>
  <si>
    <t>29.06.2022 16:36:31</t>
  </si>
  <si>
    <t>29.06.2022 18:25:53</t>
  </si>
  <si>
    <t>29.06.2022 20:20:22</t>
  </si>
  <si>
    <t>29.06.2022 22:50:32</t>
  </si>
  <si>
    <t>DURASILLI TR-25 45-78-M01140_C_56391071_56391071</t>
  </si>
  <si>
    <t>29.06.2022 13:32:51</t>
  </si>
  <si>
    <t>29.06.2022 15:59:45</t>
  </si>
  <si>
    <t>TR-41 45-77-L00041_945488726_945488726</t>
  </si>
  <si>
    <t>29.06.2022 11:54:07</t>
  </si>
  <si>
    <t>29.06.2022 14:00:07</t>
  </si>
  <si>
    <t>DURMUŞ MAHALLESİ TR-1 45-78-M00253_49237080_56389579_56389579</t>
  </si>
  <si>
    <t>29.06.2022 09:35:03</t>
  </si>
  <si>
    <t>29.06.2022 12:33:02</t>
  </si>
  <si>
    <t>_966458256_966458256</t>
  </si>
  <si>
    <t>29.06.2022 19:06:27</t>
  </si>
  <si>
    <t>29.06.2022 20:45:36</t>
  </si>
  <si>
    <t>29.06.2022 02:19:23</t>
  </si>
  <si>
    <t>29.06.2022 03:04:26</t>
  </si>
  <si>
    <t>TR-41 35-16-L00041_35-16-L00041_2347278</t>
  </si>
  <si>
    <t>29.06.2022 14:13:04</t>
  </si>
  <si>
    <t>29.06.2022 14:29:51</t>
  </si>
  <si>
    <t>TR-2/30-A 45-72-L00060_D D01_65858049</t>
  </si>
  <si>
    <t>29.06.2022 20:19:50</t>
  </si>
  <si>
    <t>29.06.2022 21:54:59</t>
  </si>
  <si>
    <t>KARABEYLER TELLİ TR-2 45-81-M00310_45-81-M00310_84531025</t>
  </si>
  <si>
    <t>29.06.2022 06:25:26</t>
  </si>
  <si>
    <t>29.06.2022 09:43:06</t>
  </si>
  <si>
    <t>L-215 35-18-L00215_950451568_950451568</t>
  </si>
  <si>
    <t>29.06.2022 11:25:39</t>
  </si>
  <si>
    <t>29.06.2022 14:02:30</t>
  </si>
  <si>
    <t>İM-2/TR-22 SIĞACIK 35-14-L00302_956636637_956636637</t>
  </si>
  <si>
    <t>29.06.2022 12:47:12</t>
  </si>
  <si>
    <t>29.06.2022 14:26:38</t>
  </si>
  <si>
    <t>GÜMÜLDÜR M-41 35-25-M00041_955274841_955274841</t>
  </si>
  <si>
    <t>29.06.2022 07:52:14</t>
  </si>
  <si>
    <t>29.06.2022 09:23:58</t>
  </si>
  <si>
    <t>SUDELİĞİ KÖK 45-72-L00111_HatBaşıAyırıcı_53140494 L04_53140494</t>
  </si>
  <si>
    <t>29.06.2022 08:40:30</t>
  </si>
  <si>
    <t>29.06.2022 10:02:06</t>
  </si>
  <si>
    <t>L-242 35-18-L00242_950441112_950441112</t>
  </si>
  <si>
    <t>29.06.2022 11:45:22</t>
  </si>
  <si>
    <t>29.06.2022 12:02:06</t>
  </si>
  <si>
    <t>K-3267 35-08-K03267_911906661_911906661</t>
  </si>
  <si>
    <t>29.06.2022 14:58:59</t>
  </si>
  <si>
    <t>29.06.2022 17:43:57</t>
  </si>
  <si>
    <t>TR-24 35-13-M00024_946425420_946425420</t>
  </si>
  <si>
    <t>29.06.2022 19:18:38</t>
  </si>
  <si>
    <t>29.06.2022 20:20:56</t>
  </si>
  <si>
    <t>KARABURUN TR-15 35-21-L00013_35-21-L00013_2376071</t>
  </si>
  <si>
    <t>29.06.2022 10:04:18</t>
  </si>
  <si>
    <t>29.06.2022 12:13:32</t>
  </si>
  <si>
    <t>29.06.2022 09:20:36</t>
  </si>
  <si>
    <t>29.06.2022 18:03:42</t>
  </si>
  <si>
    <t>FOÇA CEZA İNFAZ KURUMU KÖK 35-23-M00302_BAĞARASI DM GİRİŞ M03_67574173</t>
  </si>
  <si>
    <t>29.06.2022 12:21:21</t>
  </si>
  <si>
    <t>29.06.2022 12:57:00</t>
  </si>
  <si>
    <t>HAVAOĞLU TR-1 45-81-M00070_B_56398856_56398856</t>
  </si>
  <si>
    <t>29.06.2022 12:59:24</t>
  </si>
  <si>
    <t>29.06.2022 14:17:42</t>
  </si>
  <si>
    <t>29.06.2022 16:41:28</t>
  </si>
  <si>
    <t>29.06.2022 18:49:37</t>
  </si>
  <si>
    <t>MECİDİYE TR-3 45-72-L00576_A_56401048_56401048</t>
  </si>
  <si>
    <t>29.06.2022 20:15:20</t>
  </si>
  <si>
    <t>29.06.2022 21:36:50</t>
  </si>
  <si>
    <t>BAŞIBÜYÜK TR-2 45-77-L00217_945492319_945492319</t>
  </si>
  <si>
    <t>29.06.2022 18:58:45</t>
  </si>
  <si>
    <t>29.06.2022 19:38:13</t>
  </si>
  <si>
    <t>K-4260 35-07-K04260_B 979/b2_5802614</t>
  </si>
  <si>
    <t>29.06.2022 09:01:57</t>
  </si>
  <si>
    <t>29.06.2022 11:24:33</t>
  </si>
  <si>
    <t>29.06.2022 10:14:24</t>
  </si>
  <si>
    <t>29.06.2022 10:15:14</t>
  </si>
  <si>
    <t>BAKIR KÖK 45-76-M00047_BAKIR KASABA M07_72212643</t>
  </si>
  <si>
    <t>29.06.2022 06:12:54</t>
  </si>
  <si>
    <t>29.06.2022 06:50:00</t>
  </si>
  <si>
    <t>ÇUKURALTI M-11 35-25-M00057__81569964_81569964</t>
  </si>
  <si>
    <t>29.06.2022 18:51:33</t>
  </si>
  <si>
    <t>29.06.2022 20:56:55</t>
  </si>
  <si>
    <t>KARAPINAR İM 45-78-A00002_HatBaşıAyırıcı_53139599 M02_53139599</t>
  </si>
  <si>
    <t>29.06.2022 10:24:30</t>
  </si>
  <si>
    <t>29.06.2022 14:33:30</t>
  </si>
  <si>
    <t>K-4566 35-02-K04566_TRAFO K03_2307663</t>
  </si>
  <si>
    <t>29.06.2022 14:59:22</t>
  </si>
  <si>
    <t>29.06.2022 17:17:33</t>
  </si>
  <si>
    <t>TR-47 35-30-L00047_955317896_955317896</t>
  </si>
  <si>
    <t>29.06.2022 09:57:02</t>
  </si>
  <si>
    <t>29.06.2022 11:28:02</t>
  </si>
  <si>
    <t>29.06.2022 21:11:53</t>
  </si>
  <si>
    <t>29.06.2022 22:49:45</t>
  </si>
  <si>
    <t>L-226 ARITMA 35-18-L00226_950444598_950444598</t>
  </si>
  <si>
    <t>29.06.2022 18:13:55</t>
  </si>
  <si>
    <t>29.06.2022 19:13:48</t>
  </si>
  <si>
    <t>EŞREFPAŞA İM 35-01-A00002_TR-3 10.5 K22_2045939</t>
  </si>
  <si>
    <t>29.06.2022 10:01:04</t>
  </si>
  <si>
    <t>29.06.2022 10:19:00</t>
  </si>
  <si>
    <t>SARUHANLI TR-18 45-80-M00018_A_56387919_56387919</t>
  </si>
  <si>
    <t>29.06.2022 15:05:03</t>
  </si>
  <si>
    <t>29.06.2022 15:58:30</t>
  </si>
  <si>
    <t>ALAŞEHİR TR-8 45-73-M00008_TR-7 M01_66756187</t>
  </si>
  <si>
    <t>29.06.2022 05:59:09</t>
  </si>
  <si>
    <t>29.06.2022 07:11:00</t>
  </si>
  <si>
    <t>29.06.2022 14:22:45</t>
  </si>
  <si>
    <t>29.06.2022 15:33:27</t>
  </si>
  <si>
    <t>GÖKÇEN DM 35-29-M00123_HatBaşıAyırıcı_53133394 M12_53133394</t>
  </si>
  <si>
    <t>29.06.2022 07:10:22</t>
  </si>
  <si>
    <t>29.06.2022 09:31:32</t>
  </si>
  <si>
    <t>_A_56367048_56367048</t>
  </si>
  <si>
    <t>29.06.2022 13:16:09</t>
  </si>
  <si>
    <t>29.06.2022 22:16:14</t>
  </si>
  <si>
    <t>M-14 ILDIR TARIMSAL SULAMA 35-18-M00014_950466140_950466140</t>
  </si>
  <si>
    <t>29.06.2022 18:29:15</t>
  </si>
  <si>
    <t>29.06.2022 20:25:18</t>
  </si>
  <si>
    <t>HALİLBEYLİ TR-5 35-27-M01054_912454798_912454798</t>
  </si>
  <si>
    <t>29.06.2022 18:25:55</t>
  </si>
  <si>
    <t>29.06.2022 19:29:21</t>
  </si>
  <si>
    <t>MUZAFFER DURAL GRB. 35-20-L00097_95000499775_95000499775</t>
  </si>
  <si>
    <t>29.06.2022 17:46:20</t>
  </si>
  <si>
    <t>29.06.2022 20:36:38</t>
  </si>
  <si>
    <t>GELENBE İM 45-76-A00001_GEBELER L12_2325209</t>
  </si>
  <si>
    <t>29.06.2022 06:46:28</t>
  </si>
  <si>
    <t>29.06.2022 07:56:42</t>
  </si>
  <si>
    <t>GERENKÖY TR-10 35-23-M00366_A_76318330_76318330</t>
  </si>
  <si>
    <t>29.06.2022 20:56:41</t>
  </si>
  <si>
    <t>29.06.2022 21:39:30</t>
  </si>
  <si>
    <t>ASARLIK TR-5 35-28-M00176_A_56375816_56375816</t>
  </si>
  <si>
    <t>29.06.2022 14:43:04</t>
  </si>
  <si>
    <t>29.06.2022 15:58:09</t>
  </si>
  <si>
    <t>M-891 35-02-M00891_M-1701 M04_2302814</t>
  </si>
  <si>
    <t>29.06.2022 19:05:00</t>
  </si>
  <si>
    <t>29.06.2022 19:48:46</t>
  </si>
  <si>
    <t>MUTAFLAR DEĞİRMEN YANI TR-5 35-32-L00056_35-32-L00056_2350103</t>
  </si>
  <si>
    <t>29.06.2022 08:59:03</t>
  </si>
  <si>
    <t>29.06.2022 09:58:02</t>
  </si>
  <si>
    <t>K-3167 35-04-K03167_99612274_99612274</t>
  </si>
  <si>
    <t>29.06.2022 15:39:51</t>
  </si>
  <si>
    <t>29.06.2022 17:02:21</t>
  </si>
  <si>
    <t>MECİDİYE TR-1 KÖK 45-72-L00078_GÖKÇEKÖY (KÖYLER ÇIKIŞI) L010_66560808</t>
  </si>
  <si>
    <t>29.06.2022 15:14:54</t>
  </si>
  <si>
    <t>29.06.2022 15:15:34</t>
  </si>
  <si>
    <t>29.06.2022 07:53:29</t>
  </si>
  <si>
    <t>29.06.2022 08:48:14</t>
  </si>
  <si>
    <t>ÇATALOLUK TR 2 45-74-M00231_D_56352177_56352177</t>
  </si>
  <si>
    <t>29.06.2022 21:33:18</t>
  </si>
  <si>
    <t>29.06.2022 22:22:39</t>
  </si>
  <si>
    <t>K-4711 35-04-K04711_914541221_914541221</t>
  </si>
  <si>
    <t>29.06.2022 09:07:57</t>
  </si>
  <si>
    <t>29.06.2022 10:57:55</t>
  </si>
  <si>
    <t>K-821 35-03-K00821_910866908_910866908</t>
  </si>
  <si>
    <t>29.06.2022 10:48:42</t>
  </si>
  <si>
    <t>29.06.2022 14:48:29</t>
  </si>
  <si>
    <t>MENEMEN TR-25 35-28-L00025_MENEMEN TR-28 L04_66714237</t>
  </si>
  <si>
    <t>29.06.2022 11:33:34</t>
  </si>
  <si>
    <t>29.06.2022 12:21:46</t>
  </si>
  <si>
    <t>CEVİZLİ GARAJ TR-1 35-16-M00131_DIREK TIPI TRAFO HUCRESI H01_2042461</t>
  </si>
  <si>
    <t>29.06.2022 09:32:18</t>
  </si>
  <si>
    <t>29.06.2022 17:15:14</t>
  </si>
  <si>
    <t>K-3162 35-03-K03162_A_56362563_56362563</t>
  </si>
  <si>
    <t>29.06.2022 14:08:59</t>
  </si>
  <si>
    <t>29.06.2022 18:04:27</t>
  </si>
  <si>
    <t>L-515 OVACIK 35-18-L00515_950467175_950467175</t>
  </si>
  <si>
    <t>29.06.2022 16:21:17</t>
  </si>
  <si>
    <t>29.06.2022 21:19:54</t>
  </si>
  <si>
    <t>29.06.2022 08:21:28</t>
  </si>
  <si>
    <t>29.06.2022 09:22:44</t>
  </si>
  <si>
    <t>ÖDEMİŞ İM 35-15-A00001_ÖDEMİŞ-2 M07_2062392</t>
  </si>
  <si>
    <t>29.06.2022 00:36:03</t>
  </si>
  <si>
    <t>29.06.2022 09:47:52</t>
  </si>
  <si>
    <t>K-3961 GEÇİT 35-02-K03961_K-3569 K01_66577840</t>
  </si>
  <si>
    <t>29.06.2022 14:15:44</t>
  </si>
  <si>
    <t>29.06.2022 15:07:16</t>
  </si>
  <si>
    <t>M-2557 35-01-M02557_911055768_911055768</t>
  </si>
  <si>
    <t>29.06.2022 15:39:26</t>
  </si>
  <si>
    <t>29.06.2022 17:40:02</t>
  </si>
  <si>
    <t>MALAZ BAĞBAŞI TR-1 45-75-M00289_A_56398913_56398913</t>
  </si>
  <si>
    <t>29.06.2022 00:06:32</t>
  </si>
  <si>
    <t>29.06.2022 01:22:17</t>
  </si>
  <si>
    <t>ŞEVKİ ÖKTEN SULAMA GRUBU 35-29-M00324_35-29-M00324_2371484</t>
  </si>
  <si>
    <t>29.06.2022 08:11:19</t>
  </si>
  <si>
    <t>29.06.2022 12:00:31</t>
  </si>
  <si>
    <t>KARŞIYAKA GIS TM 35-04-A00002_Karşıyaka-11 K20_2309965</t>
  </si>
  <si>
    <t>29.06.2022 11:28:13</t>
  </si>
  <si>
    <t>29.06.2022 12:44:04</t>
  </si>
  <si>
    <t>FAHRİ AYDIN SULAMA GRUBU 35-29-M00389_A_56398406_56398406</t>
  </si>
  <si>
    <t>29.06.2022 11:53:08</t>
  </si>
  <si>
    <t>29.06.2022 17:30:34</t>
  </si>
  <si>
    <t>PAYAMLI M-22 35-25-M00192_956651256_956651256</t>
  </si>
  <si>
    <t>29.06.2022 17:55:39</t>
  </si>
  <si>
    <t>29.06.2022 19:30:36</t>
  </si>
  <si>
    <t>29.06.2022 05:26:40</t>
  </si>
  <si>
    <t>29.06.2022 05:34:55</t>
  </si>
  <si>
    <t>L-326 35-18-L00326_950449858_950449858</t>
  </si>
  <si>
    <t>29.06.2022 11:47:17</t>
  </si>
  <si>
    <t>29.06.2022 13:47:39</t>
  </si>
  <si>
    <t>29.06.2022 11:34:33</t>
  </si>
  <si>
    <t>29.06.2022 11:53:07</t>
  </si>
  <si>
    <t>İSHAKÇELEBİ TR-4 45-80-M00151_45-80-M00151_2376561</t>
  </si>
  <si>
    <t>29.06.2022 14:58:22</t>
  </si>
  <si>
    <t>29.06.2022 17:38:38</t>
  </si>
  <si>
    <t>TR-41 KÖK 45-78-L00041_TR-44 L01_65890244</t>
  </si>
  <si>
    <t>29.06.2022 07:29:49</t>
  </si>
  <si>
    <t>29.06.2022 08:37:06</t>
  </si>
  <si>
    <t>29.06.2022 17:21:00</t>
  </si>
  <si>
    <t>29.06.2022 18:21:32</t>
  </si>
  <si>
    <t>BORNOVA TM 35-02-A00005_SİRGELİ K08_2308108</t>
  </si>
  <si>
    <t>29.06.2022 13:21:43</t>
  </si>
  <si>
    <t>29.06.2022 14:16:44</t>
  </si>
  <si>
    <t>ABDULLAH SÜRÜCÜ SULAMA GRUBU TR 35-22-M00214_7107412_56371823_56371823</t>
  </si>
  <si>
    <t>29.06.2022 08:57:48</t>
  </si>
  <si>
    <t>29.06.2022 09:52:58</t>
  </si>
  <si>
    <t>HİKMET GIDA KÖK 45-72-M00122_HatBaşıAyırıcı_53136426 M04_53136426</t>
  </si>
  <si>
    <t>29.06.2022 09:10:06</t>
  </si>
  <si>
    <t>29.06.2022 11:01:13</t>
  </si>
  <si>
    <t>BİRGİ TR-13 35-15-L00268_950355459_950355459</t>
  </si>
  <si>
    <t>29.06.2022 09:52:29</t>
  </si>
  <si>
    <t>29.06.2022 11:04:05</t>
  </si>
  <si>
    <t>29.06.2022 06:15:45</t>
  </si>
  <si>
    <t>29.06.2022 07:06:00</t>
  </si>
  <si>
    <t>M-2747 35-01-M02747_911419589_911419589</t>
  </si>
  <si>
    <t>29.06.2022 19:23:12</t>
  </si>
  <si>
    <t>29.06.2022 22:49:20</t>
  </si>
  <si>
    <t>AKGEDİK TOKİ TR-2 45-71-M02125_AKGEDİK TOKİ TR-3 M01_78087675</t>
  </si>
  <si>
    <t>29.06.2022 10:00:59</t>
  </si>
  <si>
    <t>29.06.2022 10:42:59</t>
  </si>
  <si>
    <t>EYKO TR-5 35-30-M00031_955320524_955320524</t>
  </si>
  <si>
    <t>29.06.2022 14:47:59</t>
  </si>
  <si>
    <t>29.06.2022 18:47:59</t>
  </si>
  <si>
    <t>29.06.2022 10:11:02</t>
  </si>
  <si>
    <t>29.06.2022 17:24:48</t>
  </si>
  <si>
    <t>K-2953 35-02-K02953_B_56375157_56375157</t>
  </si>
  <si>
    <t>29.06.2022 22:31:19</t>
  </si>
  <si>
    <t>30.06.2022 01:26:05</t>
  </si>
  <si>
    <t>29.06.2022 09:14:39</t>
  </si>
  <si>
    <t>29.06.2022 09:56:00</t>
  </si>
  <si>
    <t>TOKİ TR-1 45-83-M00826_955144217_955144217</t>
  </si>
  <si>
    <t>29.06.2022 16:29:01</t>
  </si>
  <si>
    <t>29.06.2022 17:21:16</t>
  </si>
  <si>
    <t>29.06.2022 09:35:00</t>
  </si>
  <si>
    <t>29.06.2022 19:45:27</t>
  </si>
  <si>
    <t>29.06.2022 20:44:23</t>
  </si>
  <si>
    <t>29.06.2022 22:01:11</t>
  </si>
  <si>
    <t>MURADİYE TR-5 (ESKİ MEZARLIK YANI) 45-71-M00204_DAĞITIM TRAFOSU M11_2091431</t>
  </si>
  <si>
    <t>29.06.2022 05:58:54</t>
  </si>
  <si>
    <t>29.06.2022 06:33:00</t>
  </si>
  <si>
    <t>29.06.2022 11:56:09</t>
  </si>
  <si>
    <t>29.06.2022 16:05:54</t>
  </si>
  <si>
    <t>L-438 35-18-L00438_10242377 A03_5938686</t>
  </si>
  <si>
    <t>29.06.2022 18:35:56</t>
  </si>
  <si>
    <t>29.06.2022 23:00:37</t>
  </si>
  <si>
    <t>__81569978_81569978</t>
  </si>
  <si>
    <t>29.06.2022 18:52:51</t>
  </si>
  <si>
    <t>K-1932 35-09-K01932_B_56379655_56379655</t>
  </si>
  <si>
    <t>29.06.2022 09:00:38</t>
  </si>
  <si>
    <t>29.06.2022 10:34:06</t>
  </si>
  <si>
    <t>PAYAMLI M-11 35-25-M00186_956660781_956660781</t>
  </si>
  <si>
    <t>29.06.2022 09:24:34</t>
  </si>
  <si>
    <t>K-2807 35-01-K02807_912322569_912322569</t>
  </si>
  <si>
    <t>29.06.2022 11:17:51</t>
  </si>
  <si>
    <t>29.06.2022 11:56:50</t>
  </si>
  <si>
    <t>K-692 35-04-K00692_913686790_913686790</t>
  </si>
  <si>
    <t>29.06.2022 14:34:59</t>
  </si>
  <si>
    <t>29.06.2022 16:08:40</t>
  </si>
  <si>
    <t>29.06.2022 10:30:58</t>
  </si>
  <si>
    <t>29.06.2022 10:38:00</t>
  </si>
  <si>
    <t>29.06.2022 06:19:58</t>
  </si>
  <si>
    <t>29.06.2022 07:28:11</t>
  </si>
  <si>
    <t>MURADİYE TR-3/B 45-71-M00206_953243226_953243226</t>
  </si>
  <si>
    <t>29.06.2022 01:11:17</t>
  </si>
  <si>
    <t>29.06.2022 05:29:10</t>
  </si>
  <si>
    <t>BİMEYKO KÖK-10 35-30-M00048_ÇANDARLI DM M02_2107748</t>
  </si>
  <si>
    <t>29.06.2022 13:38:18</t>
  </si>
  <si>
    <t>29.06.2022 14:32:01</t>
  </si>
  <si>
    <t>29.06.2022 09:14:34</t>
  </si>
  <si>
    <t>29.06.2022 11:20:26</t>
  </si>
  <si>
    <t>KEMER KÖYÜ PARNALI TR-3 35-15-L00276_35-15-L00276_2365507</t>
  </si>
  <si>
    <t>29.06.2022 10:35:25</t>
  </si>
  <si>
    <t>29.06.2022 11:52:54</t>
  </si>
  <si>
    <t>29.06.2022 08:48:43</t>
  </si>
  <si>
    <t>29.06.2022 09:09:44</t>
  </si>
  <si>
    <t>TR-268 SELDA ÇİVİ TARIMSAL SULAMA 45-73-M00760_DIREK TIPI TRAFO HUCRESI H01_2094320</t>
  </si>
  <si>
    <t>29.06.2022 19:42:05</t>
  </si>
  <si>
    <t>29.06.2022 21:17:17</t>
  </si>
  <si>
    <t>29.06.2022 08:27:20</t>
  </si>
  <si>
    <t>29.06.2022 11:52:02</t>
  </si>
  <si>
    <t>29.06.2022 11:41:18</t>
  </si>
  <si>
    <t>29.06.2022 13:22:53</t>
  </si>
  <si>
    <t>29.06.2022 00:09:25</t>
  </si>
  <si>
    <t>29.06.2022 00:13:35</t>
  </si>
  <si>
    <t>TR-47 35-16-L00047_35-16-L00047_71976765</t>
  </si>
  <si>
    <t>29.06.2022 16:20:04</t>
  </si>
  <si>
    <t>29.06.2022 16:44:16</t>
  </si>
  <si>
    <t>DM-2/TR-25 35-26-M01353__72410679_72410679</t>
  </si>
  <si>
    <t>29.06.2022 16:46:35</t>
  </si>
  <si>
    <t>29.06.2022 18:33:04</t>
  </si>
  <si>
    <t>AKÇAŞEHİR AKKUYU TR-3 35-29-L00175__81571106_81571106</t>
  </si>
  <si>
    <t>29.06.2022 17:37:09</t>
  </si>
  <si>
    <t>29.06.2022 21:41:51</t>
  </si>
  <si>
    <t>GÜMÜLDÜR M-41 35-25-M00041_A_56368058_56368058</t>
  </si>
  <si>
    <t>29.06.2022 12:07:33</t>
  </si>
  <si>
    <t>29.06.2022 12:40:59</t>
  </si>
  <si>
    <t>K-325 35-01-K00325_911314237_911314237</t>
  </si>
  <si>
    <t>29.06.2022 23:30:21</t>
  </si>
  <si>
    <t>30.06.2022 00:17:02</t>
  </si>
  <si>
    <t>L-260 35-18-L00260_950466192_950466192</t>
  </si>
  <si>
    <t>29.06.2022 11:19:44</t>
  </si>
  <si>
    <t>29.06.2022 17:35:47</t>
  </si>
  <si>
    <t>TR-2 35-31-L00002_DIREK TIPI TRAFO HUCRESI H01_2050715</t>
  </si>
  <si>
    <t>29.06.2022 17:35:30</t>
  </si>
  <si>
    <t>29.06.2022 18:05:01</t>
  </si>
  <si>
    <t>TİRE TR-6 35-29-L00006_95000016127_95000016127</t>
  </si>
  <si>
    <t>29.06.2022 20:13:46</t>
  </si>
  <si>
    <t>29.06.2022 22:55:35</t>
  </si>
  <si>
    <t>29.06.2022 09:05:58</t>
  </si>
  <si>
    <t>29.06.2022 15:47:30</t>
  </si>
  <si>
    <t>K-4253 35-07-K04253_35-07-K04253_48187449</t>
  </si>
  <si>
    <t>29.06.2022 10:00:00</t>
  </si>
  <si>
    <t>29.06.2022 10:30:27</t>
  </si>
  <si>
    <t>YUSUFLU KÖK 35-20-L00077_ERGENLİ L01_66528263</t>
  </si>
  <si>
    <t>29.06.2022 09:56:34</t>
  </si>
  <si>
    <t>29.06.2022 10:50:51</t>
  </si>
  <si>
    <t>BANKSİS TR-2 35-14-M00362_956648452_956648452</t>
  </si>
  <si>
    <t>29.06.2022 15:43:51</t>
  </si>
  <si>
    <t>29.06.2022 18:01:28</t>
  </si>
  <si>
    <t>29.06.2022 10:39:24</t>
  </si>
  <si>
    <t>29.06.2022 12:15:16</t>
  </si>
  <si>
    <t>K-1787 35-02-K01787_35-02-K01787_2373675</t>
  </si>
  <si>
    <t>29.06.2022 08:02:23</t>
  </si>
  <si>
    <t>29.06.2022 09:56:52</t>
  </si>
  <si>
    <t>29.06.2022 14:09:44</t>
  </si>
  <si>
    <t>29.06.2022 14:12:14</t>
  </si>
  <si>
    <t>29.06.2022 08:46:45</t>
  </si>
  <si>
    <t>29.06.2022 09:31:46</t>
  </si>
  <si>
    <t>IŞIKLAR KÖK 45-73-M00467_CABERFAKILI SULAMA M09_83813236</t>
  </si>
  <si>
    <t>29.06.2022 10:15:00</t>
  </si>
  <si>
    <t>29.06.2022 17:44:41</t>
  </si>
  <si>
    <t>29.06.2022 16:00:00</t>
  </si>
  <si>
    <t>29.06.2022 18:34:39</t>
  </si>
  <si>
    <t>ZEYTİNKÖY KÖK 35-13-L00065_ZEYTİNKÖY L07_2126051</t>
  </si>
  <si>
    <t>29.06.2022 09:27:23</t>
  </si>
  <si>
    <t>29.06.2022 17:10:52</t>
  </si>
  <si>
    <t>KAMUKENT TR-1 35-21-M00039_95002382752_95002382752</t>
  </si>
  <si>
    <t>29.06.2022 09:57:30</t>
  </si>
  <si>
    <t>29.06.2022 14:34:05</t>
  </si>
  <si>
    <t>TR-99 35-15-L00099_950380965_950380965</t>
  </si>
  <si>
    <t>29.06.2022 11:38:47</t>
  </si>
  <si>
    <t>29.06.2022 13:36:00</t>
  </si>
  <si>
    <t>29.06.2022 13:05:02</t>
  </si>
  <si>
    <t>29.06.2022 13:16:53</t>
  </si>
  <si>
    <t>K-718 35-01-K00718_911376055_911376055</t>
  </si>
  <si>
    <t>29.06.2022 16:39:53</t>
  </si>
  <si>
    <t>29.06.2022 20:27:02</t>
  </si>
  <si>
    <t>29.06.2022 06:47:08</t>
  </si>
  <si>
    <t>29.06.2022 07:56:18</t>
  </si>
  <si>
    <t>K-4012 35-04-K04012_950035193_950035193</t>
  </si>
  <si>
    <t>29.06.2022 19:05:44</t>
  </si>
  <si>
    <t>29.06.2022 21:04:46</t>
  </si>
  <si>
    <t>L-325 (ALBAYRAK) 35-18-L00325_950449936_950449936</t>
  </si>
  <si>
    <t>29.06.2022 12:00:15</t>
  </si>
  <si>
    <t>29.06.2022 14:17:26</t>
  </si>
  <si>
    <t>RAMAZAN HOCALAR TR-1 45-81-M00259__83939464_83939464</t>
  </si>
  <si>
    <t>29.06.2022 20:36:56</t>
  </si>
  <si>
    <t>29.06.2022 22:50:06</t>
  </si>
  <si>
    <t>K-3317 35-09-K03317_E_56383995_56383995</t>
  </si>
  <si>
    <t>29.06.2022 11:14:10</t>
  </si>
  <si>
    <t>29.06.2022 12:33:08</t>
  </si>
  <si>
    <t>GÖRDES DM 45-75-M00050_HatBaşıAyırıcı_53135601 M09_53135601</t>
  </si>
  <si>
    <t>29.06.2022 13:59:56</t>
  </si>
  <si>
    <t>29.06.2022 15:37:09</t>
  </si>
  <si>
    <t>M-1465 35-03-M01465_A_56365327_56365327</t>
  </si>
  <si>
    <t>29.06.2022 10:50:38</t>
  </si>
  <si>
    <t>29.06.2022 13:34:32</t>
  </si>
  <si>
    <t>29.06.2022 10:37:15</t>
  </si>
  <si>
    <t>29.06.2022 12:21:30</t>
  </si>
  <si>
    <t>K-1635 35-02-K01635_K-3124 K04_2310381</t>
  </si>
  <si>
    <t>29.06.2022 07:45:04</t>
  </si>
  <si>
    <t>29.06.2022 08:38:53</t>
  </si>
  <si>
    <t>DM-2/TR-16 35-16-M00835_95001241619_95001241619</t>
  </si>
  <si>
    <t>29.06.2022 14:11:50</t>
  </si>
  <si>
    <t>29.06.2022 15:55:09</t>
  </si>
  <si>
    <t>ORTA MAHALLE  M-6 35-25-M00119_955258955_955258955</t>
  </si>
  <si>
    <t>29.06.2022 11:45:38</t>
  </si>
  <si>
    <t>29.06.2022 13:03:30</t>
  </si>
  <si>
    <t>HELİMLER MAH. TR-1 45-76-M00158_DIREK TIPI TRAFO HUCRESI H01_2084913</t>
  </si>
  <si>
    <t>29.06.2022 18:24:36</t>
  </si>
  <si>
    <t>29.06.2022 18:43:38</t>
  </si>
  <si>
    <t>29.06.2022 19:57:39</t>
  </si>
  <si>
    <t>29.06.2022 21:00:04</t>
  </si>
  <si>
    <t>K-115 35-04-K00115_98976342_98976342</t>
  </si>
  <si>
    <t>29.06.2022 19:10:36</t>
  </si>
  <si>
    <t>29.06.2022 22:29:14</t>
  </si>
  <si>
    <t>29.06.2022 11:09:32</t>
  </si>
  <si>
    <t>29.06.2022 17:27:00</t>
  </si>
  <si>
    <t>TR-42 35-15-M00042_35-15-M00042_66581762</t>
  </si>
  <si>
    <t>29.06.2022 20:10:48</t>
  </si>
  <si>
    <t>29.06.2022 20:55:26</t>
  </si>
  <si>
    <t>K-833 35-04-K00833_912176541_912176541</t>
  </si>
  <si>
    <t>29.06.2022 00:29:49</t>
  </si>
  <si>
    <t>29.06.2022 01:15:38</t>
  </si>
  <si>
    <t>29.06.2022 14:44:17</t>
  </si>
  <si>
    <t>29.06.2022 17:26:12</t>
  </si>
  <si>
    <t>L-261 SİTESPOR 35-18-L00261_12145189_56368799_56368799</t>
  </si>
  <si>
    <t>29.06.2022 16:09:51</t>
  </si>
  <si>
    <t>29.06.2022 17:22:05</t>
  </si>
  <si>
    <t>DELEMENLER BAHÇEARASI TR-2 45-73-M00795_45-73-M00795_2355891</t>
  </si>
  <si>
    <t>29.06.2022 13:20:43</t>
  </si>
  <si>
    <t>29.06.2022 15:05:46</t>
  </si>
  <si>
    <t>29.06.2022 20:47:22</t>
  </si>
  <si>
    <t>29.06.2022 22:55:51</t>
  </si>
  <si>
    <t>TR-122 ZEYTİNALANI 35-19-L00122_DIREK TIPI TRAFO HUCRESI H01_2057428</t>
  </si>
  <si>
    <t>29.06.2022 08:56:27</t>
  </si>
  <si>
    <t>29.06.2022 11:32:30</t>
  </si>
  <si>
    <t>ÖNCÜ YAPI KOOP.TR 45-71-M01892_45-71-M01892_2348125</t>
  </si>
  <si>
    <t>29.06.2022 16:27:17</t>
  </si>
  <si>
    <t>29.06.2022 17:16:40</t>
  </si>
  <si>
    <t>SOMA TR-44/1 45-82-M00076_DIREK TIPI TRAFO HUCRESI H01_2092769</t>
  </si>
  <si>
    <t>29.06.2022 09:36:47</t>
  </si>
  <si>
    <t>29.06.2022 11:28:04</t>
  </si>
  <si>
    <t>29.06.2022 08:22:04</t>
  </si>
  <si>
    <t>29.06.2022 08:22:54</t>
  </si>
  <si>
    <t>BİMEYKO TR-4 35-30-M00051_95001345973_95001345973</t>
  </si>
  <si>
    <t>29.06.2022 11:24:51</t>
  </si>
  <si>
    <t>29.06.2022 13:03:03</t>
  </si>
  <si>
    <t>AKÖREN TR-19 KÖK 45-78-M00974_HatBaşıAyırıcı_53139584 M04_53139584</t>
  </si>
  <si>
    <t>29.06.2022 05:45:25</t>
  </si>
  <si>
    <t>29.06.2022 11:06:28</t>
  </si>
  <si>
    <t>TR-9 35-32-L00009_35-32-L00009_2361596</t>
  </si>
  <si>
    <t>29.06.2022 14:59:04</t>
  </si>
  <si>
    <t>29.06.2022 16:16:55</t>
  </si>
  <si>
    <t>29.06.2022 00:14:25</t>
  </si>
  <si>
    <t>29.06.2022 01:48:21</t>
  </si>
  <si>
    <t>GÖÇBEYLİ TR-3 35-16-M00018_47430069_56399991_56399991</t>
  </si>
  <si>
    <t>29.06.2022 19:14:10</t>
  </si>
  <si>
    <t>29.06.2022 19:36:53</t>
  </si>
  <si>
    <t>29.06.2022 15:58:54</t>
  </si>
  <si>
    <t>29.06.2022 15:59:34</t>
  </si>
  <si>
    <t>YENİ BAĞARASI TR-3 35-23-M00209_A_56357395_56357395</t>
  </si>
  <si>
    <t>29.06.2022 09:57:00</t>
  </si>
  <si>
    <t>29.06.2022 10:41:32</t>
  </si>
  <si>
    <t>29.06.2022 13:24:53</t>
  </si>
  <si>
    <t>29.06.2022 14:36:11</t>
  </si>
  <si>
    <t>TR-69 35-19-L00069_6450329_56378430_56378430</t>
  </si>
  <si>
    <t>29.06.2022 12:01:36</t>
  </si>
  <si>
    <t>29.06.2022 12:47:34</t>
  </si>
  <si>
    <t>HELVACI TR-3 35-17-M00363_7819610_56393307_56393307</t>
  </si>
  <si>
    <t>29.06.2022 11:49:20</t>
  </si>
  <si>
    <t>29.06.2022 12:19:26</t>
  </si>
  <si>
    <t>DM-14/05 (TR-14/19) 45-71-M00547_953241218_953241218</t>
  </si>
  <si>
    <t>29.06.2022 15:44:31</t>
  </si>
  <si>
    <t>29.06.2022 20:39:40</t>
  </si>
  <si>
    <t>KÜÇÜKKALE KÖK 35-29-L00036_HASAN ÇAVUŞLAR L06_2327051</t>
  </si>
  <si>
    <t>29.06.2022 09:54:01</t>
  </si>
  <si>
    <t>29.06.2022 14:26:22</t>
  </si>
  <si>
    <t>TR-56 45-78-L00056_TR-57 L05_65911632</t>
  </si>
  <si>
    <t>29.06.2022 09:10:05</t>
  </si>
  <si>
    <t>29.06.2022 15:57:38</t>
  </si>
  <si>
    <t>29.06.2022 10:07:44</t>
  </si>
  <si>
    <t>29.06.2022 17:24:12</t>
  </si>
  <si>
    <t>SELİMŞAHLAR TR-1 45-71-M00133_BEYDERE KÖK M07_2079699</t>
  </si>
  <si>
    <t>29.06.2022 20:13:34</t>
  </si>
  <si>
    <t>29.06.2022 20:15:00</t>
  </si>
  <si>
    <t>29.06.2022 16:27:43</t>
  </si>
  <si>
    <t>29.06.2022 18:47:54</t>
  </si>
  <si>
    <t>AKGEDİK TOKİ TR-3 45-71-M02126_AKGEDİK TOKİ TR-2 M01_78087893</t>
  </si>
  <si>
    <t>29.06.2022 10:46:22</t>
  </si>
  <si>
    <t>29.06.2022 11:50:05</t>
  </si>
  <si>
    <t>TR-2/38 45-72-L00038_956497177_956497177</t>
  </si>
  <si>
    <t>29.06.2022 13:45:07</t>
  </si>
  <si>
    <t>29.06.2022 15:20:56</t>
  </si>
  <si>
    <t>29.06.2022 08:21:45</t>
  </si>
  <si>
    <t>29.06.2022 09:50:09</t>
  </si>
  <si>
    <t>M-3336 35-04-M03336_B_56369923_56369923</t>
  </si>
  <si>
    <t>29.06.2022 21:58:26</t>
  </si>
  <si>
    <t>30.06.2022 00:21:46</t>
  </si>
  <si>
    <t>EMİNBEY OSMANBEY MAHALLESİ TR-1 45-78-M00869_49185239_56406078_56406078</t>
  </si>
  <si>
    <t>30.06.2022 17:12:13</t>
  </si>
  <si>
    <t>30.06.2022 20:40:18</t>
  </si>
  <si>
    <t>ÜÇKONAK TR-2 35-15-L00257_950365486_950365486</t>
  </si>
  <si>
    <t>30.06.2022 14:13:46</t>
  </si>
  <si>
    <t>30.06.2022 15:18:50</t>
  </si>
  <si>
    <t>30.06.2022 19:17:01</t>
  </si>
  <si>
    <t>30.06.2022 21:49:55</t>
  </si>
  <si>
    <t>L-193 ESENEVLER 35-18-L00193_964073740_964073740</t>
  </si>
  <si>
    <t>30.06.2022 10:03:12</t>
  </si>
  <si>
    <t>30.06.2022 15:37:51</t>
  </si>
  <si>
    <t>DİNDARLI TR-4 YILDIRIMLAR 45-79-M00420_C_56401918_56401918</t>
  </si>
  <si>
    <t>30.06.2022 20:53:29</t>
  </si>
  <si>
    <t>30.06.2022 22:10:36</t>
  </si>
  <si>
    <t>30.06.2022 08:55:55</t>
  </si>
  <si>
    <t>30.06.2022 09:36:32</t>
  </si>
  <si>
    <t>K-1905 35-10-K01905_K-4574 K01_48168262</t>
  </si>
  <si>
    <t>30.06.2022 02:55:24</t>
  </si>
  <si>
    <t>30.06.2022 03:44:49</t>
  </si>
  <si>
    <t>DM-1/59 45-71-M00020_C_56397955_56397955</t>
  </si>
  <si>
    <t>30.06.2022 12:57:46</t>
  </si>
  <si>
    <t>30.06.2022 13:46:42</t>
  </si>
  <si>
    <t>DELEMENLER KÖK 45-73-M00490_HatBaşıAyırıcı_53135748 M03_53135748</t>
  </si>
  <si>
    <t>30.06.2022 07:26:57</t>
  </si>
  <si>
    <t>30.06.2022 07:28:04</t>
  </si>
  <si>
    <t>K-1984 35-02-K01984_910083951_910083951</t>
  </si>
  <si>
    <t>30.06.2022 16:03:45</t>
  </si>
  <si>
    <t>30.06.2022 17:17:26</t>
  </si>
  <si>
    <t>YENİFOÇA TR-18 35-23-M00018_42096481_56372560_56372560</t>
  </si>
  <si>
    <t>30.06.2022 21:45:47</t>
  </si>
  <si>
    <t>30.06.2022 23:03:17</t>
  </si>
  <si>
    <t>30.06.2022 15:24:07</t>
  </si>
  <si>
    <t>30.06.2022 18:31:04</t>
  </si>
  <si>
    <t>30.06.2022 08:45:54</t>
  </si>
  <si>
    <t>30.06.2022 10:03:30</t>
  </si>
  <si>
    <t>HACIHALİLLER TR-1 KÖK 45-71-M00066_SULAMA M02_72238426</t>
  </si>
  <si>
    <t>30.06.2022 18:13:35</t>
  </si>
  <si>
    <t>30.06.2022 20:54:50</t>
  </si>
  <si>
    <t>30.06.2022 12:08:13</t>
  </si>
  <si>
    <t>30.06.2022 12:46:50</t>
  </si>
  <si>
    <t>30.06.2022 12:01:05</t>
  </si>
  <si>
    <t>30.06.2022 14:06:50</t>
  </si>
  <si>
    <t>30.06.2022 09:09:06</t>
  </si>
  <si>
    <t>30.06.2022 09:51:03</t>
  </si>
  <si>
    <t>30.06.2022 09:49:02</t>
  </si>
  <si>
    <t>30.06.2022 14:37:06</t>
  </si>
  <si>
    <t>K-3303 35-04-K03303_99204042_99204042</t>
  </si>
  <si>
    <t>30.06.2022 16:33:35</t>
  </si>
  <si>
    <t>30.06.2022 20:28:20</t>
  </si>
  <si>
    <t>30.06.2022 20:14:04</t>
  </si>
  <si>
    <t>30.06.2022 20:50:54</t>
  </si>
  <si>
    <t>30.06.2022 19:40:43</t>
  </si>
  <si>
    <t>30.06.2022 21:04:41</t>
  </si>
  <si>
    <t>AKPINAR TR-2 45-75-M00080_45-75-M00080_2352694</t>
  </si>
  <si>
    <t>30.06.2022 19:13:49</t>
  </si>
  <si>
    <t>30.06.2022 19:40:17</t>
  </si>
  <si>
    <t>_A_56356468_56356468</t>
  </si>
  <si>
    <t>30.06.2022 14:49:53</t>
  </si>
  <si>
    <t>30.06.2022 15:25:43</t>
  </si>
  <si>
    <t>ÇEŞMEBAŞI TR-2 45-71-M00609_DIREK TIPI TRAFO HUCRESI H01_2077120</t>
  </si>
  <si>
    <t>30.06.2022 09:02:01</t>
  </si>
  <si>
    <t>30.06.2022 10:39:18</t>
  </si>
  <si>
    <t>TÜRKELLİ TR-1803 35-28-M00456_953395287_953395287</t>
  </si>
  <si>
    <t>30.06.2022 17:13:24</t>
  </si>
  <si>
    <t>30.06.2022 18:26:39</t>
  </si>
  <si>
    <t>ÇAMLICA KÖK 45-81-M00048_ÇANŞA ÇIKIŞ M03_71996145</t>
  </si>
  <si>
    <t>30.06.2022 12:57:29</t>
  </si>
  <si>
    <t>30.06.2022 14:14:31</t>
  </si>
  <si>
    <t>DAĞISTAN KÖK 35-16-M00186_HatBaşıAyırıcı_53138901 M03_53138901</t>
  </si>
  <si>
    <t>30.06.2022 09:31:22</t>
  </si>
  <si>
    <t>30.06.2022 18:04:11</t>
  </si>
  <si>
    <t>YUKARIKIZILCA ÇAMLIK TR (YATIRIM REZERVE 21) 35-27-L00389_35-27-L00389_73048630</t>
  </si>
  <si>
    <t>30.06.2022 01:39:32</t>
  </si>
  <si>
    <t>30.06.2022 02:41:36</t>
  </si>
  <si>
    <t>ALLAHDİYEN TR-3 45-78-L00800_B_80943621_80943621</t>
  </si>
  <si>
    <t>30.06.2022 16:53:48</t>
  </si>
  <si>
    <t>30.06.2022 18:54:31</t>
  </si>
  <si>
    <t>30.06.2022 08:26:36</t>
  </si>
  <si>
    <t>30.06.2022 11:18:28</t>
  </si>
  <si>
    <t>IŞIKLAR TM 35-02-A00006_ESHOT-2 M49_2309160</t>
  </si>
  <si>
    <t>30.06.2022 11:37:14</t>
  </si>
  <si>
    <t>30.06.2022 12:20:45</t>
  </si>
  <si>
    <t>ÇAKMAKLI TR-1 35-17-M00345_950305437_950305437</t>
  </si>
  <si>
    <t>30.06.2022 14:45:01</t>
  </si>
  <si>
    <t>30.06.2022 20:03:52</t>
  </si>
  <si>
    <t>TR-48 35-27-M00048_966413433_966413433</t>
  </si>
  <si>
    <t>30.06.2022 10:33:38</t>
  </si>
  <si>
    <t>30.06.2022 14:48:47</t>
  </si>
  <si>
    <t>K-3946 35-10-K03946_98201762_98201762</t>
  </si>
  <si>
    <t>30.06.2022 20:05:44</t>
  </si>
  <si>
    <t>30.06.2022 21:20:08</t>
  </si>
  <si>
    <t>K-2802 35-01-K02802_TRAFO K04_2314590</t>
  </si>
  <si>
    <t>30.06.2022 16:40:49</t>
  </si>
  <si>
    <t>30.06.2022 16:50:33</t>
  </si>
  <si>
    <t>ALÇUK TM 35-17-A00001_HatBaşıAyırıcı_53133604 M30_53133604</t>
  </si>
  <si>
    <t>30.06.2022 09:07:09</t>
  </si>
  <si>
    <t>30.06.2022 11:11:48</t>
  </si>
  <si>
    <t>K-2981 35-07-K02981_A_56381091_56381091</t>
  </si>
  <si>
    <t>30.06.2022 09:44:15</t>
  </si>
  <si>
    <t>30.06.2022 13:11:09</t>
  </si>
  <si>
    <t>M-1543 35-01-M01543_910905765_910905765</t>
  </si>
  <si>
    <t>30.06.2022 21:46:56</t>
  </si>
  <si>
    <t>30.06.2022 23:42:21</t>
  </si>
  <si>
    <t>30.06.2022 09:07:47</t>
  </si>
  <si>
    <t>30.06.2022 09:20:00</t>
  </si>
  <si>
    <t>M-42 35-02-M00042_912467148_912467148</t>
  </si>
  <si>
    <t>30.06.2022 20:20:40</t>
  </si>
  <si>
    <t>30.06.2022 21:34:51</t>
  </si>
  <si>
    <t>30.06.2022 07:00:34</t>
  </si>
  <si>
    <t>30.06.2022 07:01:37</t>
  </si>
  <si>
    <t>K-1526 35-02-K01526_D d1b_5844822</t>
  </si>
  <si>
    <t>30.06.2022 04:38:35</t>
  </si>
  <si>
    <t>30.06.2022 12:17:17</t>
  </si>
  <si>
    <t>ÖZBEY TR-4 35-26-L00414_35-26-L00414_2346649</t>
  </si>
  <si>
    <t>30.06.2022 15:37:52</t>
  </si>
  <si>
    <t>30.06.2022 16:36:20</t>
  </si>
  <si>
    <t>30.06.2022 17:51:44</t>
  </si>
  <si>
    <t>30.06.2022 17:53:54</t>
  </si>
  <si>
    <t>SOMA TR-40 45-82-M00040_TR-40/1 M03_72180101</t>
  </si>
  <si>
    <t>30.06.2022 09:04:58</t>
  </si>
  <si>
    <t>30.06.2022 10:38:28</t>
  </si>
  <si>
    <t>L-376 PAZARYERİ 35-18-L00376_950448563_950448563</t>
  </si>
  <si>
    <t>30.06.2022 12:34:05</t>
  </si>
  <si>
    <t>30.06.2022 17:54:57</t>
  </si>
  <si>
    <t>M-2704 35-01-M02704_911420116_911420116</t>
  </si>
  <si>
    <t>30.06.2022 15:09:29</t>
  </si>
  <si>
    <t>30.06.2022 17:52:06</t>
  </si>
  <si>
    <t>K-1189 35-02-K01189_35-02-K01189_2363864</t>
  </si>
  <si>
    <t>30.06.2022 16:58:32</t>
  </si>
  <si>
    <t>30.06.2022 20:45:43</t>
  </si>
  <si>
    <t>AHMETLİ TR-51 45-84-L00051__72372677_72372677</t>
  </si>
  <si>
    <t>30.06.2022 18:28:39</t>
  </si>
  <si>
    <t>30.06.2022 19:20:06</t>
  </si>
  <si>
    <t>30.06.2022 06:46:46</t>
  </si>
  <si>
    <t>30.06.2022 07:35:13</t>
  </si>
  <si>
    <t>HASKÖY TR-4 35-20-L00369_35-20-L00369_2371656</t>
  </si>
  <si>
    <t>30.06.2022 19:40:46</t>
  </si>
  <si>
    <t>30.06.2022 20:18:22</t>
  </si>
  <si>
    <t>TR-96 35-15-L00096_950349109_950349109</t>
  </si>
  <si>
    <t>30.06.2022 21:00:19</t>
  </si>
  <si>
    <t>30.06.2022 21:43:38</t>
  </si>
  <si>
    <t>L-353 İŞTUR 35-18-L00353_95001212587_95001212587</t>
  </si>
  <si>
    <t>30.06.2022 17:40:02</t>
  </si>
  <si>
    <t>30.06.2022 19:26:53</t>
  </si>
  <si>
    <t>30.06.2022 19:40:44</t>
  </si>
  <si>
    <t>30.06.2022 14:28:43</t>
  </si>
  <si>
    <t>30.06.2022 16:05:56</t>
  </si>
  <si>
    <t>TÜRKELLİ TR-1803 35-28-M00456_A_56376378_56376378</t>
  </si>
  <si>
    <t>30.06.2022 17:42:56</t>
  </si>
  <si>
    <t>30.06.2022 18:51:31</t>
  </si>
  <si>
    <t>M-1536 35-01-M01536_M-1537 M01_2113447</t>
  </si>
  <si>
    <t>30.06.2022 12:21:32</t>
  </si>
  <si>
    <t>30.06.2022 12:44:25</t>
  </si>
  <si>
    <t>İSMETİYE TR-460 TARIMSAL SULAMA 45-73-M00990_45-73-M00990_2353127</t>
  </si>
  <si>
    <t>30.06.2022 08:55:59</t>
  </si>
  <si>
    <t>30.06.2022 12:51:14</t>
  </si>
  <si>
    <t>K-4678 35-10-K04678_K-1901 K02_47767691</t>
  </si>
  <si>
    <t>30.06.2022 09:21:27</t>
  </si>
  <si>
    <t>30.06.2022 18:49:55</t>
  </si>
  <si>
    <t>İKİZTEPE KÖK 45-78-M00258_HatBaşıAyırıcı_53140258 M03_53140258</t>
  </si>
  <si>
    <t>30.06.2022 17:06:30</t>
  </si>
  <si>
    <t>30.06.2022 19:43:29</t>
  </si>
  <si>
    <t>30.06.2022 18:19:45</t>
  </si>
  <si>
    <t>30.06.2022 19:23:52</t>
  </si>
  <si>
    <t>TİRE İM-DM-1 35-29-A00001_HatBaşıAyırıcı_53133391 M26_53133391</t>
  </si>
  <si>
    <t>30.06.2022 17:08:01</t>
  </si>
  <si>
    <t>30.06.2022 19:37:39</t>
  </si>
  <si>
    <t>30.06.2022 09:00:57</t>
  </si>
  <si>
    <t>30.06.2022 09:49:07</t>
  </si>
  <si>
    <t>TR-830 KÖK 35-28-M00619_ M01_2328679</t>
  </si>
  <si>
    <t>30.06.2022 07:59:34</t>
  </si>
  <si>
    <t>30.06.2022 09:13:27</t>
  </si>
  <si>
    <t>M-1017 35-03-M01017_R_56379827_56379827</t>
  </si>
  <si>
    <t>30.06.2022 19:35:26</t>
  </si>
  <si>
    <t>30.06.2022 20:22:11</t>
  </si>
  <si>
    <t>TR-78 35-16-L00078_35-16-L00078_67550475</t>
  </si>
  <si>
    <t>30.06.2022 14:36:00</t>
  </si>
  <si>
    <t>30.06.2022 15:10:35</t>
  </si>
  <si>
    <t>ULUDERBENT DM 45-73-M00491_ÖRENCİK M01_66856542</t>
  </si>
  <si>
    <t>30.06.2022 16:02:44</t>
  </si>
  <si>
    <t>30.06.2022 16:05:00</t>
  </si>
  <si>
    <t>ALÇUK TM 35-17-A00001_FOÇA-1 M32_2055296</t>
  </si>
  <si>
    <t>30.06.2022 00:13:00</t>
  </si>
  <si>
    <t>30.06.2022 07:46:04</t>
  </si>
  <si>
    <t>KARABEYLER TELLİ TR-1 45-81-M00309__84188994_84188994</t>
  </si>
  <si>
    <t>30.06.2022 09:59:01</t>
  </si>
  <si>
    <t>30.06.2022 10:49:45</t>
  </si>
  <si>
    <t>BELEVİ TR-2 35-13-L00061_A_56383512_56383512</t>
  </si>
  <si>
    <t>30.06.2022 09:41:00</t>
  </si>
  <si>
    <t>30.06.2022 11:15:31</t>
  </si>
  <si>
    <t>30.06.2022 14:03:55</t>
  </si>
  <si>
    <t>30.06.2022 16:47:34</t>
  </si>
  <si>
    <t>K-3778 35-04-K03778_A_56364861_56364861</t>
  </si>
  <si>
    <t>30.06.2022 09:07:38</t>
  </si>
  <si>
    <t>30.06.2022 17:37:08</t>
  </si>
  <si>
    <t>MEHMET ÇUĞ VE ARK. T-SULAMA GRB. 35-13-L00136_A_56382791_56382791</t>
  </si>
  <si>
    <t>30.06.2022 10:52:30</t>
  </si>
  <si>
    <t>30.06.2022 15:43:01</t>
  </si>
  <si>
    <t>YENİFOÇA TR-16 35-23-M00016_42097724_56373213_56373213</t>
  </si>
  <si>
    <t>30.06.2022 18:52:10</t>
  </si>
  <si>
    <t>30.06.2022 19:29:50</t>
  </si>
  <si>
    <t>K-3806 35-08-K03806_35-08-K03806_42010319</t>
  </si>
  <si>
    <t>30.06.2022 19:51:54</t>
  </si>
  <si>
    <t>30.06.2022 20:51:09</t>
  </si>
  <si>
    <t>SOMA KÖYLER DM-2 45-82-M00125_KÖYLER 34.5 M08_2304026</t>
  </si>
  <si>
    <t>30.06.2022 19:00:31</t>
  </si>
  <si>
    <t>30.06.2022 22:09:21</t>
  </si>
  <si>
    <t>SARIÇAM TR-1 45-80-M00161_B_56385232_56385232</t>
  </si>
  <si>
    <t>30.06.2022 22:28:04</t>
  </si>
  <si>
    <t>30.06.2022 23:24:33</t>
  </si>
  <si>
    <t>TR-1-5/11 (YANIKKAVAK MERKEZ) 35-20-L00056_955204723_955204723</t>
  </si>
  <si>
    <t>30.06.2022 12:43:54</t>
  </si>
  <si>
    <t>30.06.2022 14:48:17</t>
  </si>
  <si>
    <t>30.06.2022 08:10:50</t>
  </si>
  <si>
    <t>30.06.2022 09:45:39</t>
  </si>
  <si>
    <t>İSLAMLAR TR-1 35-30-L00149_DIREK TIPI TRAFO HUCRESI H01_2041563</t>
  </si>
  <si>
    <t>30.06.2022 17:15:06</t>
  </si>
  <si>
    <t>30.06.2022 20:17:53</t>
  </si>
  <si>
    <t>TR-26 TARIMSAL SULAMA 45-80-M01026_45-80-M01026_2373171</t>
  </si>
  <si>
    <t>30.06.2022 20:39:56</t>
  </si>
  <si>
    <t>30.06.2022 21:25:37</t>
  </si>
  <si>
    <t>30.06.2022 09:30:00</t>
  </si>
  <si>
    <t>30.06.2022 17:43:23</t>
  </si>
  <si>
    <t>K-848 35-04-K00848_K-3857 K02_2119040</t>
  </si>
  <si>
    <t>30.06.2022 01:27:44</t>
  </si>
  <si>
    <t>30.06.2022 01:42:43</t>
  </si>
  <si>
    <t>30.06.2022 08:58:56</t>
  </si>
  <si>
    <t>30.06.2022 09:36:18</t>
  </si>
  <si>
    <t>DEMİRTAŞ KÖK 35-30-M00149_DELİKTAŞ M05_72078656</t>
  </si>
  <si>
    <t>30.06.2022 07:25:34</t>
  </si>
  <si>
    <t>30.06.2022 08:51:46</t>
  </si>
  <si>
    <t>DERE MAH. TR-1 45-76-M00156_B_56386579_56386579</t>
  </si>
  <si>
    <t>30.06.2022 21:41:28</t>
  </si>
  <si>
    <t>01.07.2022 00:50:20</t>
  </si>
  <si>
    <t>TR-21 45-77-L00021_945505314_945505314</t>
  </si>
  <si>
    <t>30.06.2022 14:40:47</t>
  </si>
  <si>
    <t>30.06.2022 16:41:24</t>
  </si>
  <si>
    <t>30.06.2022 06:00:39</t>
  </si>
  <si>
    <t>30.06.2022 08:21:12</t>
  </si>
  <si>
    <t>K-4259 35-01-K04259_35-01-K04259_2351893</t>
  </si>
  <si>
    <t>30.06.2022 13:44:05</t>
  </si>
  <si>
    <t>30.06.2022 14:34:54</t>
  </si>
  <si>
    <t>MORDOĞAN TR-41 35-21-L00164_B_56379218_56379218</t>
  </si>
  <si>
    <t>30.06.2022 21:16:47</t>
  </si>
  <si>
    <t>01.07.2022 00:09:56</t>
  </si>
  <si>
    <t>ÇİFTLİK SULAMA TR-5 35-16-M00191_47522202_56395363_56395363</t>
  </si>
  <si>
    <t>30.06.2022 10:54:34</t>
  </si>
  <si>
    <t>30.06.2022 17:31:11</t>
  </si>
  <si>
    <t>BEYKÖY KÖK TR-12 35-32-L00012_ADAKÜRE TR-1 L05_2334563</t>
  </si>
  <si>
    <t>30.06.2022 09:10:24</t>
  </si>
  <si>
    <t>30.06.2022 15:59:08</t>
  </si>
  <si>
    <t>SELÇUK İM/DM 35-13-A00004_ŞİRİNCE L04_65986070</t>
  </si>
  <si>
    <t>30.06.2022 06:34:06</t>
  </si>
  <si>
    <t>30.06.2022 06:52:05</t>
  </si>
  <si>
    <t>30.06.2022 07:21:53</t>
  </si>
  <si>
    <t>YELKEN SİTESİ TR-1 35-14-M00369_95001360536_95001360536</t>
  </si>
  <si>
    <t>30.06.2022 14:19:18</t>
  </si>
  <si>
    <t>30.06.2022 18:18:10</t>
  </si>
  <si>
    <t>KAPANCI TR-1 45-78-L00380_49316002_56390759_56390759</t>
  </si>
  <si>
    <t>30.06.2022 20:58:36</t>
  </si>
  <si>
    <t>30.06.2022 22:16:19</t>
  </si>
  <si>
    <t>30.06.2022 20:05:30</t>
  </si>
  <si>
    <t>30.06.2022 21:51:11</t>
  </si>
  <si>
    <t>İĞDECİK TR-6 45-71-M00086_953246662_953246662</t>
  </si>
  <si>
    <t>30.06.2022 19:14:11</t>
  </si>
  <si>
    <t>30.06.2022 23:08:45</t>
  </si>
  <si>
    <t>30.06.2022 13:45:06</t>
  </si>
  <si>
    <t>TR-109 45-78-L00109_953258679_953258679</t>
  </si>
  <si>
    <t>30.06.2022 16:16:47</t>
  </si>
  <si>
    <t>30.06.2022 18:08:53</t>
  </si>
  <si>
    <t>YELKİ TR-22 35-10-L00022_98169339_98169339</t>
  </si>
  <si>
    <t>30.06.2022 09:35:27</t>
  </si>
  <si>
    <t>30.06.2022 11:46:10</t>
  </si>
  <si>
    <t>KAYMAKÇI İM 35-15-A00004_ÇAYLI L04_2315166</t>
  </si>
  <si>
    <t>30.06.2022 09:32:04</t>
  </si>
  <si>
    <t>30.06.2022 17:38:41</t>
  </si>
  <si>
    <t>K-195 35-03-K00195_A A1_5915538</t>
  </si>
  <si>
    <t>30.06.2022 17:39:06</t>
  </si>
  <si>
    <t>30.06.2022 22:38:47</t>
  </si>
  <si>
    <t>KOVALIK SULAMA TR-2 35-16-M00257_35-16-M00257_2346672</t>
  </si>
  <si>
    <t>30.06.2022 08:26:27</t>
  </si>
  <si>
    <t>30.06.2022 15:33:45</t>
  </si>
  <si>
    <t>30.06.2022 10:28:53</t>
  </si>
  <si>
    <t>30.06.2022 12:08:30</t>
  </si>
  <si>
    <t>L-144 (ANKARALILAR SİTESİ) 35-18-L00144_950443648_950443648</t>
  </si>
  <si>
    <t>30.06.2022 09:16:57</t>
  </si>
  <si>
    <t>30.06.2022 10:28:55</t>
  </si>
  <si>
    <t>TR-1/71 45-72-M00071_956505515_956505515</t>
  </si>
  <si>
    <t>30.06.2022 12:11:38</t>
  </si>
  <si>
    <t>30.06.2022 13:10:27</t>
  </si>
  <si>
    <t>30.06.2022 09:49:53</t>
  </si>
  <si>
    <t>30.06.2022 09:55:40</t>
  </si>
  <si>
    <t>M-1298 35-03-M01298_D_56391307_56391307</t>
  </si>
  <si>
    <t>30.06.2022 10:38:35</t>
  </si>
  <si>
    <t>30.06.2022 14:34:46</t>
  </si>
  <si>
    <t>L-266 35-18-L00266_950429677_950429677</t>
  </si>
  <si>
    <t>30.06.2022 18:25:05</t>
  </si>
  <si>
    <t>30.06.2022 19:12:59</t>
  </si>
  <si>
    <t>K-938 35-02-K00938_C_56366275_56366275</t>
  </si>
  <si>
    <t>30.06.2022 06:43:02</t>
  </si>
  <si>
    <t>30.06.2022 09:30:14</t>
  </si>
  <si>
    <t>L-287 SCOTCH PARK 35-18-L00287_950459204_950459204</t>
  </si>
  <si>
    <t>30.06.2022 21:54:48</t>
  </si>
  <si>
    <t>30.06.2022 23:33:30</t>
  </si>
  <si>
    <t>30.06.2022 02:55:48</t>
  </si>
  <si>
    <t>30.06.2022 04:00:03</t>
  </si>
  <si>
    <t>K-2732 35-04-K02732_35-04-K02732_2373917</t>
  </si>
  <si>
    <t>30.06.2022 13:34:49</t>
  </si>
  <si>
    <t>30.06.2022 15:57:10</t>
  </si>
  <si>
    <t>30.06.2022 19:18:23</t>
  </si>
  <si>
    <t>30.06.2022 20:28:53</t>
  </si>
  <si>
    <t>M-58 35-17-M00058_A_56353324_56353324</t>
  </si>
  <si>
    <t>30.06.2022 14:56:19</t>
  </si>
  <si>
    <t>30.06.2022 16:43:30</t>
  </si>
  <si>
    <t>30.06.2022 19:41:06</t>
  </si>
  <si>
    <t>30.06.2022 19:52:55</t>
  </si>
  <si>
    <t>L-256 (18 KABİN) 35-18-L00256_L-260 L01_2323213</t>
  </si>
  <si>
    <t>30.06.2022 09:26:03</t>
  </si>
  <si>
    <t>30.06.2022 13:11:20</t>
  </si>
  <si>
    <t>KEMER KÖYÜ PARNALI TR-3 35-15-L00276_A_56369287_56369287</t>
  </si>
  <si>
    <t>30.06.2022 17:27:27</t>
  </si>
  <si>
    <t>30.06.2022 23:54:07</t>
  </si>
  <si>
    <t>PANCAR KÖK 35-26-M00891_ARSLANLAR-PANCAR ENH M05_2123352</t>
  </si>
  <si>
    <t>30.06.2022 12:25:14</t>
  </si>
  <si>
    <t>30.06.2022 12:31:00</t>
  </si>
  <si>
    <t>BAĞYURDU TR-3 (DM-2/1) 35-27-L00242_F_56362289_56362289</t>
  </si>
  <si>
    <t>30.06.2022 11:41:06</t>
  </si>
  <si>
    <t>30.06.2022 12:22:33</t>
  </si>
  <si>
    <t>M-1017 35-03-M01017_913290013_913290013</t>
  </si>
  <si>
    <t>30.06.2022 18:22:19</t>
  </si>
  <si>
    <t>30.06.2022 20:13:51</t>
  </si>
  <si>
    <t>ESKİ FOÇA İM 35-23-A00001_FOTAŞ-2 M02_2050293</t>
  </si>
  <si>
    <t>30.06.2022 06:50:12</t>
  </si>
  <si>
    <t>30.06.2022 07:21:34</t>
  </si>
  <si>
    <t>SOLAKLAR TR-1 (MERKEZ) 35-31-L00249_35-31-L00249_65805246</t>
  </si>
  <si>
    <t>30.06.2022 09:49:20</t>
  </si>
  <si>
    <t>30.06.2022 12:15:14</t>
  </si>
  <si>
    <t>HASAN KARALI SULAMA GRUBU 35-29-M00197_95000501280_95000501280</t>
  </si>
  <si>
    <t>30.06.2022 15:41:24</t>
  </si>
  <si>
    <t>30.06.2022 21:56:14</t>
  </si>
  <si>
    <t>GENCERLER TR-1 35-20-L00425_ H01_2048141</t>
  </si>
  <si>
    <t>30.06.2022 08:37:53</t>
  </si>
  <si>
    <t>30.06.2022 09:27:01</t>
  </si>
  <si>
    <t>ESKİ FOÇA İM 35-23-A00001_ALÇUK-2 (ESKİ FOÇA-2) M04_2050297</t>
  </si>
  <si>
    <t>30.06.2022 07:00:00</t>
  </si>
  <si>
    <t>30.06.2022 07:10:00</t>
  </si>
  <si>
    <t>_955176340_955176340</t>
  </si>
  <si>
    <t>30.06.2022 20:26:52</t>
  </si>
  <si>
    <t>30.06.2022 22:08:36</t>
  </si>
  <si>
    <t>K-505 35-01-K00505_B B2_5922558</t>
  </si>
  <si>
    <t>30.06.2022 17:06:16</t>
  </si>
  <si>
    <t>30.06.2022 17:33:17</t>
  </si>
  <si>
    <t>30.06.2022 08:54:26</t>
  </si>
  <si>
    <t>30.06.2022 16:27:51</t>
  </si>
  <si>
    <t>YEŞİLKÖY-1 35-26-M00790_956621937_956621937</t>
  </si>
  <si>
    <t>30.06.2022 17:43:31</t>
  </si>
  <si>
    <t>30.06.2022 21:52:27</t>
  </si>
  <si>
    <t>RAŞİT AŞÇIOĞLU SULAMA GRB. BELEVİ TR-115 35-13-L00132_DIREK TIPI TRAFO HUCRESI H01_2045169</t>
  </si>
  <si>
    <t>30.06.2022 19:14:03</t>
  </si>
  <si>
    <t>30.06.2022 20:46:20</t>
  </si>
  <si>
    <t>SAMİ GÜNGÖR SULAMA GRUBU 35-29-M00185_950347951_950347951</t>
  </si>
  <si>
    <t>30.06.2022 13:22:06</t>
  </si>
  <si>
    <t>30.06.2022 18:00:54</t>
  </si>
  <si>
    <t>ESKİ FOÇA İM 35-23-A00001_FOTAŞ-1 M07_2050302</t>
  </si>
  <si>
    <t>30.06.2022 00:14:17</t>
  </si>
  <si>
    <t>30.06.2022 00:52:41</t>
  </si>
  <si>
    <t>KARABURUN TR-4 35-21-L00145_A_56353981_56353981</t>
  </si>
  <si>
    <t>30.06.2022 09:43:00</t>
  </si>
  <si>
    <t>30.06.2022 11:08:35</t>
  </si>
  <si>
    <t>YAYAKENT TR-7 35-24-M00007_C_56352821_56352821</t>
  </si>
  <si>
    <t>30.06.2022 09:56:31</t>
  </si>
  <si>
    <t>30.06.2022 11:15:06</t>
  </si>
  <si>
    <t>ÇIRPI İM 35-20-A00002_ARIKBAŞI L12_2054988</t>
  </si>
  <si>
    <t>30.06.2022 18:35:04</t>
  </si>
  <si>
    <t>30.06.2022 19:22:06</t>
  </si>
  <si>
    <t>YAZIBAŞI TOKİ TR-3 35-26-M00268_35-26-M00268_81341853</t>
  </si>
  <si>
    <t>30.06.2022 15:09:37</t>
  </si>
  <si>
    <t>30.06.2022 16:13:00</t>
  </si>
  <si>
    <t>30.06.2022 08:37:31</t>
  </si>
  <si>
    <t>30.06.2022 09:04:22</t>
  </si>
  <si>
    <t>SARMA KÖYÜ TR-2 45-71-M01525_DIREK TIPI TRAFO HUCRESI H01_2086730</t>
  </si>
  <si>
    <t>30.06.2022 22:24:17</t>
  </si>
  <si>
    <t>01.07.2022 02:40:00</t>
  </si>
  <si>
    <t>TR-26 35-32-L00026_946413759_946413759</t>
  </si>
  <si>
    <t>30.06.2022 16:30:07</t>
  </si>
  <si>
    <t>30.06.2022 17:30:34</t>
  </si>
  <si>
    <t>30.06.2022 06:54:04</t>
  </si>
  <si>
    <t>30.06.2022 07:39:57</t>
  </si>
  <si>
    <t>YAKUP ÇAKAR GRUBU 35-26-M01200_961572074_961572074</t>
  </si>
  <si>
    <t>30.06.2022 05:44:51</t>
  </si>
  <si>
    <t>30.06.2022 06:33:20</t>
  </si>
  <si>
    <t>DOĞANCI HACILAR TR-10 35-31-L00330_DIREK TIPI TRAFO HUCRESI H01_2050201</t>
  </si>
  <si>
    <t>30.06.2022 17:54:08</t>
  </si>
  <si>
    <t>30.06.2022 18:42:29</t>
  </si>
  <si>
    <t>KARTAL İM 35-08-A00003_M-1807 EGEYILDIZ M14_80521500</t>
  </si>
  <si>
    <t>30.06.2022 20:28:23</t>
  </si>
  <si>
    <t>30.06.2022 21:35:00</t>
  </si>
  <si>
    <t>YASEMİN DM 35-19-M00002_ÖZBEK M03_2055959</t>
  </si>
  <si>
    <t>30.06.2022 18:32:07</t>
  </si>
  <si>
    <t>30.06.2022 18:37:04</t>
  </si>
  <si>
    <t>KARABEL KÖK(VİŞNELİ KÖK) 35-26-M01207_DEREKÖY CUMALI M05_66051329</t>
  </si>
  <si>
    <t>30.06.2022 09:24:34</t>
  </si>
  <si>
    <t>30.06.2022 17:25:07</t>
  </si>
  <si>
    <t>ARIKBAŞI TOPRAK SU KOOP TR-1 35-20-L00215_95000579199_95000579199</t>
  </si>
  <si>
    <t>30.06.2022 13:21:58</t>
  </si>
  <si>
    <t>30.06.2022 21:18:04</t>
  </si>
  <si>
    <t>30.06.2022 09:41:45</t>
  </si>
  <si>
    <t>30.06.2022 16:48:07</t>
  </si>
  <si>
    <t>M-371 35-02-M00371_35-02-M00371_2371245</t>
  </si>
  <si>
    <t>30.06.2022 09:53:23</t>
  </si>
  <si>
    <t>30.06.2022 13:58:49</t>
  </si>
  <si>
    <t>TAYTAN OFİS KÖK 45-78-M00314_HatBaşıAyırıcı_53140197 M014_53140197</t>
  </si>
  <si>
    <t>30.06.2022 11:50:51</t>
  </si>
  <si>
    <t>30.06.2022 14:03:39</t>
  </si>
  <si>
    <t>HAMZABEYLİ TR-4 45-71-M01774_A_56352564_56352564</t>
  </si>
  <si>
    <t>30.06.2022 17:00:19</t>
  </si>
  <si>
    <t>30.06.2022 17:55:42</t>
  </si>
  <si>
    <t>30.06.2022 13:39:24</t>
  </si>
  <si>
    <t>30.06.2022 14:19:47</t>
  </si>
  <si>
    <t>HACIYUSUF TR-1 45-82-M00250_945533013_945533013</t>
  </si>
  <si>
    <t>30.06.2022 12:51:59</t>
  </si>
  <si>
    <t>30.06.2022 14:29:27</t>
  </si>
  <si>
    <t>TR-61 TARIMSAL SULAMA 45-80-M01061_45-80-M01061_2372243</t>
  </si>
  <si>
    <t>30.06.2022 19:09:29</t>
  </si>
  <si>
    <t>30.06.2022 21:01:51</t>
  </si>
  <si>
    <t>SOMA TR-44 45-82-M00044_TR-43 M05_2091598</t>
  </si>
  <si>
    <t>30.06.2022 08:47:42</t>
  </si>
  <si>
    <t>30.06.2022 09:49:55</t>
  </si>
  <si>
    <t>30.06.2022 19:26:23</t>
  </si>
  <si>
    <t>30.06.2022 20:50:16</t>
  </si>
  <si>
    <t>ALÇUK TM 35-17-A00001_HABAŞ-1 M31_2307956</t>
  </si>
  <si>
    <t>30.06.2022 00:19:06</t>
  </si>
  <si>
    <t>30.06.2022 04:30:50</t>
  </si>
  <si>
    <t>L-245 35-18-L00245_A_56377236_56377236</t>
  </si>
  <si>
    <t>30.06.2022 09:39:58</t>
  </si>
  <si>
    <t>30.06.2022 11:39:46</t>
  </si>
  <si>
    <t>KARAKURT TR-1 45-76-M00091_D_56390585_56390585</t>
  </si>
  <si>
    <t>30.06.2022 09:45:09</t>
  </si>
  <si>
    <t>30.06.2022 11:35:31</t>
  </si>
  <si>
    <t>30.06.2022 06:01:01</t>
  </si>
  <si>
    <t>30.06.2022 07:32:02</t>
  </si>
  <si>
    <t>M-1292 35-02-M01292_H H2B_5845390</t>
  </si>
  <si>
    <t>30.06.2022 12:39:56</t>
  </si>
  <si>
    <t>30.06.2022 15:11:36</t>
  </si>
  <si>
    <t>EYKO TR-6 35-30-M00032_C_56370144_56370144</t>
  </si>
  <si>
    <t>30.06.2022 13:28:52</t>
  </si>
  <si>
    <t>30.06.2022 14:09:35</t>
  </si>
  <si>
    <t>SANAYİ SİTESİ TR-5 35-17-M00300_66874013 C01_66873908</t>
  </si>
  <si>
    <t>30.06.2022 09:57:31</t>
  </si>
  <si>
    <t>30.06.2022 14:12:31</t>
  </si>
  <si>
    <t>IŞIKLAR TM 35-02-A00006_HatBaşıAyırıcı_53137695 M05_53137695</t>
  </si>
  <si>
    <t>30.06.2022 11:41:59</t>
  </si>
  <si>
    <t>30.06.2022 14:42:15</t>
  </si>
  <si>
    <t>DEĞİRMENCİ AHMET TR 35-16-M00172_47596472_56353573_56353573</t>
  </si>
  <si>
    <t>30.06.2022 16:25:27</t>
  </si>
  <si>
    <t>30.06.2022 19:23:24</t>
  </si>
  <si>
    <t>30.06.2022 20:25:29</t>
  </si>
  <si>
    <t>30.06.2022 21:04:43</t>
  </si>
  <si>
    <t>SOMA TR-10/3 45-82-M00535__83510129_83510129</t>
  </si>
  <si>
    <t>30.06.2022 15:13:17</t>
  </si>
  <si>
    <t>30.06.2022 16:20:56</t>
  </si>
  <si>
    <t>K-3778 35-04-K03778_B_56364953_56364953</t>
  </si>
  <si>
    <t>30.06.2022 09:08:58</t>
  </si>
  <si>
    <t>30.06.2022 17:38:45</t>
  </si>
  <si>
    <t>K-1495 35-04-K01495_99545479_99545479</t>
  </si>
  <si>
    <t>30.06.2022 10:45:45</t>
  </si>
  <si>
    <t>30.06.2022 16:39:42</t>
  </si>
  <si>
    <t>M-3337 35-04-M03337_A_60982604_60982604</t>
  </si>
  <si>
    <t>30.06.2022 08:37:03</t>
  </si>
  <si>
    <t>30.06.2022 14:13:25</t>
  </si>
  <si>
    <t>30.06.2022 08:58:42</t>
  </si>
  <si>
    <t>30.06.2022 09:29:35</t>
  </si>
  <si>
    <t>KUMKUYUCAK KÖK 45-80-M00093_KUMKUYUCAK ŞEHİR M05_72193247</t>
  </si>
  <si>
    <t>30.06.2022 08:00:59</t>
  </si>
  <si>
    <t>30.06.2022 09:03:48</t>
  </si>
  <si>
    <t>M-1543 35-01-M01543_910814846_910814846</t>
  </si>
  <si>
    <t>30.06.2022 21:54:26</t>
  </si>
  <si>
    <t>30.06.2022 23:49:17</t>
  </si>
  <si>
    <t>ÜZÜMLER TR-1 35-29-L00650__72399337_72399337</t>
  </si>
  <si>
    <t>30.06.2022 21:04:35</t>
  </si>
  <si>
    <t>01.07.2022 02:23:51</t>
  </si>
  <si>
    <t>30.06.2022 17:47:59</t>
  </si>
  <si>
    <t>30.06.2022 19:00:20</t>
  </si>
  <si>
    <t>KARGIN KÖK 45-71-M00095_ESKİ KARAOĞLANLI (BAYIRLAR PETROL) M02_2321773</t>
  </si>
  <si>
    <t>30.06.2022 10:19:29</t>
  </si>
  <si>
    <t>30.06.2022 11:10:17</t>
  </si>
  <si>
    <t>ÖDEMİŞ İM 35-15-A00001_ESKİ OVAKENT L15_2062381</t>
  </si>
  <si>
    <t>30.06.2022 09:38:02</t>
  </si>
  <si>
    <t>30.06.2022 13:53:14</t>
  </si>
  <si>
    <t>TR-55 35-16-L00055_TR-56 L03_71984715</t>
  </si>
  <si>
    <t>30.06.2022 11:28:59</t>
  </si>
  <si>
    <t>30.06.2022 12:11:45</t>
  </si>
  <si>
    <t>TR-1/45-A 45-72-M00114_A_56390331_56390331</t>
  </si>
  <si>
    <t>30.06.2022 11:13:33</t>
  </si>
  <si>
    <t>30.06.2022 12:34:34</t>
  </si>
  <si>
    <t>VİLLAKENT TR-1 35-28-M00391_DAĞITIM TRAFO VİLLAKENT TR-1 M01_66513859</t>
  </si>
  <si>
    <t>30.06.2022 10:23:13</t>
  </si>
  <si>
    <t>30.06.2022 17:36:17</t>
  </si>
  <si>
    <t>K-3893 35-01-K03893_D_56362220_56362220</t>
  </si>
  <si>
    <t>30.06.2022 09:23:18</t>
  </si>
  <si>
    <t>30.06.2022 17:40:12</t>
  </si>
  <si>
    <t>TEPEKÖY TR-1 45-73-M00785_B_56385055_56385055</t>
  </si>
  <si>
    <t>30.06.2022 06:09:57</t>
  </si>
  <si>
    <t>30.06.2022 07:21:15</t>
  </si>
  <si>
    <t>30.06.2022 09:50:11</t>
  </si>
  <si>
    <t>30.06.2022 11:15:33</t>
  </si>
  <si>
    <t>M-2557 35-01-M02557_911062015_911062015</t>
  </si>
  <si>
    <t>30.06.2022 08:22:21</t>
  </si>
  <si>
    <t>30.06.2022 10:08:43</t>
  </si>
  <si>
    <t>KARAKÖY TR-1 45-72-L00275_D_65509571_65509571</t>
  </si>
  <si>
    <t>30.06.2022 13:32:21</t>
  </si>
  <si>
    <t>30.06.2022 17:15:25</t>
  </si>
  <si>
    <t>30.06.2022 18:30:43</t>
  </si>
  <si>
    <t>30.06.2022 20:13:50</t>
  </si>
  <si>
    <t>30.06.2022 13:52:37</t>
  </si>
  <si>
    <t>30.06.2022 14:59:32</t>
  </si>
  <si>
    <t>DM-22/07 45-71-M00658_45-71-M00658_2369306</t>
  </si>
  <si>
    <t>30.06.2022 08:39:25</t>
  </si>
  <si>
    <t>30.06.2022 09:34:07</t>
  </si>
  <si>
    <t>TOSUNLAR BEKİR EKİZ TARIMSAL SULAMA 35-32-L00040_DIREK TIPI TRAFO HUCRESI H01_2045057</t>
  </si>
  <si>
    <t>30.06.2022 20:00:01</t>
  </si>
  <si>
    <t>30.06.2022 23:41:57</t>
  </si>
  <si>
    <t>URLA TM-2 35-19-A00005_KORKMAZ RES M22_2313909</t>
  </si>
  <si>
    <t>09.06.2022 12:52:10</t>
  </si>
  <si>
    <t>09.06.2022 12:54:16</t>
  </si>
  <si>
    <t>M-915 35-01-M00915_M-915 ÖZEL M02_2036177</t>
  </si>
  <si>
    <t>09.06.2022 13:42:22</t>
  </si>
  <si>
    <t>09.06.2022 13:50:52</t>
  </si>
  <si>
    <t>POYRAZDAMLARI TR-11 45-78-M00576_KURTTUTAN GES M02_2328101</t>
  </si>
  <si>
    <t>23.06.2022 16:41:16</t>
  </si>
  <si>
    <t>23.06.2022 17:32:30</t>
  </si>
  <si>
    <t>POYRAZDAMLARI TR-11 45-78-M00576_KURTTUTAN GES M02_2106465</t>
  </si>
  <si>
    <t>24.06.2022 08:06:56</t>
  </si>
  <si>
    <t>24.06.2022 09:01:13</t>
  </si>
  <si>
    <t>27.06.2022 19:05:41</t>
  </si>
  <si>
    <t>27.06.2022 20:13:27</t>
  </si>
  <si>
    <t>BAĞARASI GES KÖK 35-23-M00311_(OTOP) H10_2320437</t>
  </si>
  <si>
    <t>30.06.2022 08:33:35</t>
  </si>
  <si>
    <t>30.06.2022 09:22:37</t>
  </si>
  <si>
    <t>25.06.2022 09:21:10</t>
  </si>
  <si>
    <t>25.06.2022 10:27:25</t>
  </si>
  <si>
    <t>TR-5 35-27-M00005_DAĞITIM TRAFO-2 TR-5 M06_72208096</t>
  </si>
  <si>
    <t>04.06.2022 09:17:08</t>
  </si>
  <si>
    <t>04.06.2022 18:15:06</t>
  </si>
  <si>
    <t>25.06.2022 13:04:51</t>
  </si>
  <si>
    <t>25.06.2022 15:20:28</t>
  </si>
  <si>
    <t>KULA İM 45-77-A00001_HatBaşıAyırıcı_80021122 M07_80021122</t>
  </si>
  <si>
    <t>02.06.2022 00:51:12</t>
  </si>
  <si>
    <t>02.06.2022 01:37:03</t>
  </si>
  <si>
    <t>KULA İM 45-77-A00001_HatBaşıAyırıcı_66051820 M07_66051820</t>
  </si>
  <si>
    <t>01.06.2022 00:58:16</t>
  </si>
  <si>
    <t>01.06.2022 04:43:22</t>
  </si>
  <si>
    <t>ULUCAK TM 35-28-A00002_GÖKTEPE RES M12_2313759</t>
  </si>
  <si>
    <t>19.06.2022 00:16:58</t>
  </si>
  <si>
    <t>19.06.2022 08:32:31</t>
  </si>
  <si>
    <t>ÇAMBEL KÖK 35-27-M00619_ÇAMBEL KÖYÜ M03_72166067</t>
  </si>
  <si>
    <t>08.06.2022 09:20:45</t>
  </si>
  <si>
    <t>08.06.2022 17:25:51</t>
  </si>
  <si>
    <t>ILIPINAR GES KÖK 35-23-M00348_FOÇA GES M02_47275650</t>
  </si>
  <si>
    <t>06.06.2022 15:42:24</t>
  </si>
  <si>
    <t>06.06.2022 18:57:54</t>
  </si>
  <si>
    <t>23.06.2022 19:32:31</t>
  </si>
  <si>
    <t>23.06.2022 21:00:17</t>
  </si>
  <si>
    <t>KURTTUTAN GES KÖK 45-78-M01237_GES-1 M03_47389569</t>
  </si>
  <si>
    <t>23.06.2022 22:35:10</t>
  </si>
  <si>
    <t>23.06.2022 23:52:00</t>
  </si>
  <si>
    <t>20.06.2022 19:14:30</t>
  </si>
  <si>
    <t>20.06.2022 21:36:58</t>
  </si>
  <si>
    <t>M-1138 35-02-M01138_TRF-1 M03_2093508</t>
  </si>
  <si>
    <t>06.06.2022 15:38:00</t>
  </si>
  <si>
    <t>06.06.2022 16:08:00</t>
  </si>
  <si>
    <t>BAĞARASI GES KÖK 35-23-M00311_BAĞARASI GES M07_2320411</t>
  </si>
  <si>
    <t>06.06.2022 06:48:44</t>
  </si>
  <si>
    <t>06.06.2022 07:33:07</t>
  </si>
  <si>
    <t>27.06.2022 09:44:49</t>
  </si>
  <si>
    <t>27.06.2022 11:05:31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</si>
</sst>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1" fillId="0" borderId="0"/>
  </cellStyleXfs>
  <cellXfs count="44">
    <xf numFmtId="0" fontId="0" fillId="0" borderId="0" xfId="0"/>
    <xf numFmtId="0" fontId="16" fillId="0" borderId="10" xfId="0" applyFont="1" applyBorder="1"/>
    <xf numFmtId="0" fontId="19" fillId="0" borderId="12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Border="1"/>
    <xf numFmtId="0" fontId="0" fillId="0" borderId="0" xfId="0" applyAlignment="1">
      <alignment horizontal="center"/>
    </xf>
    <xf numFmtId="2" fontId="23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left"/>
    </xf>
    <xf numFmtId="0" fontId="0" fillId="0" borderId="0" xfId="0" applyAlignment="1">
      <alignment horizontal="left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19" fillId="0" borderId="11" xfId="0" applyNumberFormat="1" applyFont="1" applyFill="1" applyBorder="1" applyAlignment="1" applyProtection="1">
      <alignment horizontal="center" vertical="center" wrapText="1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3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left" vertical="center"/>
    </xf>
    <xf numFmtId="49" fontId="19" fillId="0" borderId="13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E9534"/>
  <sheetViews>
    <sheetView workbookViewId="0">
      <pane ySplit="1" topLeftCell="A2" activePane="bottomLeft" state="frozen"/>
      <selection activeCell="C57" sqref="C57"/>
      <selection pane="bottomLeft"/>
    </sheetView>
  </sheetViews>
  <sheetFormatPr defaultColWidth="8.85546875"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42578125" bestFit="1" customWidth="1"/>
    <col min="12" max="12" width="31.140625" bestFit="1" customWidth="1"/>
    <col min="13" max="13" width="14.85546875" bestFit="1" customWidth="1"/>
    <col min="14" max="14" width="17.28515625" bestFit="1" customWidth="1"/>
    <col min="15" max="15" width="42.85546875" bestFit="1" customWidth="1"/>
    <col min="16" max="16" width="42.7109375" bestFit="1" customWidth="1"/>
    <col min="17" max="18" width="44.42578125" bestFit="1" customWidth="1"/>
    <col min="19" max="19" width="47.7109375" bestFit="1" customWidth="1"/>
    <col min="20" max="20" width="47.42578125" bestFit="1" customWidth="1"/>
    <col min="21" max="21" width="42.140625" bestFit="1" customWidth="1"/>
    <col min="22" max="22" width="39.7109375" bestFit="1" customWidth="1"/>
    <col min="23" max="23" width="35" bestFit="1" customWidth="1"/>
    <col min="24" max="24" width="34.85546875" bestFit="1" customWidth="1"/>
    <col min="25" max="25" width="36.42578125" bestFit="1" customWidth="1"/>
    <col min="26" max="26" width="35.7109375" bestFit="1" customWidth="1"/>
    <col min="27" max="27" width="39.28515625" bestFit="1" customWidth="1"/>
    <col min="28" max="28" width="39.140625" bestFit="1" customWidth="1"/>
    <col min="29" max="29" width="33.42578125" bestFit="1" customWidth="1"/>
    <col min="30" max="30" width="33.28515625" bestFit="1" customWidth="1"/>
    <col min="31" max="31" width="30.42578125" bestFit="1" customWidth="1"/>
  </cols>
  <sheetData>
    <row r="1" spans="1:31" x14ac:dyDescent="0.25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25">
      <c r="A2">
        <v>2309149</v>
      </c>
      <c r="B2">
        <v>1</v>
      </c>
      <c r="C2" t="s">
        <v>80</v>
      </c>
      <c r="D2" t="s">
        <v>106</v>
      </c>
      <c r="E2" t="s">
        <v>132</v>
      </c>
      <c r="F2" t="s">
        <v>133</v>
      </c>
      <c r="G2" t="s">
        <v>134</v>
      </c>
      <c r="H2" t="s">
        <v>135</v>
      </c>
      <c r="I2" t="s">
        <v>136</v>
      </c>
      <c r="J2" t="s">
        <v>137</v>
      </c>
      <c r="K2" t="s">
        <v>138</v>
      </c>
      <c r="L2" t="s">
        <v>139</v>
      </c>
      <c r="M2" t="s">
        <v>140</v>
      </c>
      <c r="N2">
        <v>0.46305555500000001</v>
      </c>
      <c r="O2">
        <v>0</v>
      </c>
      <c r="P2">
        <v>354</v>
      </c>
      <c r="Q2">
        <v>0</v>
      </c>
      <c r="R2">
        <v>25</v>
      </c>
      <c r="S2">
        <v>4</v>
      </c>
      <c r="T2">
        <v>67</v>
      </c>
      <c r="U2">
        <v>0</v>
      </c>
      <c r="V2">
        <v>0</v>
      </c>
      <c r="W2">
        <v>0</v>
      </c>
      <c r="X2">
        <v>26.792085417600518</v>
      </c>
      <c r="Y2">
        <v>0</v>
      </c>
      <c r="Z2">
        <v>5.7725265166706663</v>
      </c>
      <c r="AA2">
        <v>5.2588658221666789</v>
      </c>
      <c r="AB2">
        <v>11.886601771730724</v>
      </c>
      <c r="AC2">
        <v>0</v>
      </c>
      <c r="AD2">
        <v>0</v>
      </c>
      <c r="AE2">
        <v>49.710079528168585</v>
      </c>
    </row>
    <row r="3" spans="1:31" x14ac:dyDescent="0.25">
      <c r="A3">
        <v>2308757</v>
      </c>
      <c r="B3">
        <v>1</v>
      </c>
      <c r="C3" t="s">
        <v>80</v>
      </c>
      <c r="D3" t="s">
        <v>101</v>
      </c>
      <c r="E3" t="s">
        <v>141</v>
      </c>
      <c r="F3" t="s">
        <v>142</v>
      </c>
      <c r="G3" t="s">
        <v>143</v>
      </c>
      <c r="H3" t="s">
        <v>135</v>
      </c>
      <c r="I3" t="s">
        <v>136</v>
      </c>
      <c r="J3" t="s">
        <v>137</v>
      </c>
      <c r="K3" t="s">
        <v>144</v>
      </c>
      <c r="L3" t="s">
        <v>145</v>
      </c>
      <c r="M3" t="s">
        <v>146</v>
      </c>
      <c r="N3">
        <v>8.1819444440000009</v>
      </c>
      <c r="O3">
        <v>0</v>
      </c>
      <c r="P3">
        <v>259</v>
      </c>
      <c r="Q3">
        <v>0</v>
      </c>
      <c r="R3">
        <v>0</v>
      </c>
      <c r="S3">
        <v>2</v>
      </c>
      <c r="T3">
        <v>104</v>
      </c>
      <c r="U3">
        <v>0</v>
      </c>
      <c r="V3">
        <v>0</v>
      </c>
      <c r="W3">
        <v>0</v>
      </c>
      <c r="X3">
        <v>421.17353127055969</v>
      </c>
      <c r="Y3">
        <v>0</v>
      </c>
      <c r="Z3">
        <v>0</v>
      </c>
      <c r="AA3">
        <v>70.591160580871161</v>
      </c>
      <c r="AB3">
        <v>581.99383166983728</v>
      </c>
      <c r="AC3">
        <v>0</v>
      </c>
      <c r="AD3">
        <v>0</v>
      </c>
      <c r="AE3">
        <v>1073.7585235212682</v>
      </c>
    </row>
    <row r="4" spans="1:31" x14ac:dyDescent="0.25">
      <c r="A4">
        <v>2309106</v>
      </c>
      <c r="B4">
        <v>1</v>
      </c>
      <c r="C4" t="s">
        <v>80</v>
      </c>
      <c r="D4" t="s">
        <v>106</v>
      </c>
      <c r="E4" t="s">
        <v>147</v>
      </c>
      <c r="F4" t="s">
        <v>148</v>
      </c>
      <c r="G4" t="s">
        <v>149</v>
      </c>
      <c r="H4" t="s">
        <v>150</v>
      </c>
      <c r="I4" t="s">
        <v>136</v>
      </c>
      <c r="J4" t="s">
        <v>137</v>
      </c>
      <c r="K4" t="s">
        <v>138</v>
      </c>
      <c r="L4" t="s">
        <v>151</v>
      </c>
      <c r="M4" t="s">
        <v>152</v>
      </c>
      <c r="N4">
        <v>3.392222222</v>
      </c>
      <c r="O4">
        <v>0</v>
      </c>
      <c r="P4">
        <v>24</v>
      </c>
      <c r="Q4">
        <v>0</v>
      </c>
      <c r="R4">
        <v>5</v>
      </c>
      <c r="S4">
        <v>0</v>
      </c>
      <c r="T4">
        <v>2</v>
      </c>
      <c r="U4">
        <v>0</v>
      </c>
      <c r="V4">
        <v>0</v>
      </c>
      <c r="W4">
        <v>0</v>
      </c>
      <c r="X4">
        <v>18.058493352533336</v>
      </c>
      <c r="Y4">
        <v>0</v>
      </c>
      <c r="Z4">
        <v>15.443828357636665</v>
      </c>
      <c r="AA4">
        <v>0</v>
      </c>
      <c r="AB4">
        <v>0.89946168234243351</v>
      </c>
      <c r="AC4">
        <v>0</v>
      </c>
      <c r="AD4">
        <v>0</v>
      </c>
      <c r="AE4">
        <v>34.401783392512435</v>
      </c>
    </row>
    <row r="5" spans="1:31" x14ac:dyDescent="0.25">
      <c r="A5">
        <v>2308857</v>
      </c>
      <c r="B5">
        <v>1</v>
      </c>
      <c r="C5" t="s">
        <v>81</v>
      </c>
      <c r="D5" t="s">
        <v>120</v>
      </c>
      <c r="E5" t="s">
        <v>153</v>
      </c>
      <c r="F5" t="s">
        <v>154</v>
      </c>
      <c r="G5" t="s">
        <v>155</v>
      </c>
      <c r="H5" t="s">
        <v>150</v>
      </c>
      <c r="I5" t="s">
        <v>136</v>
      </c>
      <c r="J5" t="s">
        <v>137</v>
      </c>
      <c r="K5" t="s">
        <v>138</v>
      </c>
      <c r="L5" t="s">
        <v>156</v>
      </c>
      <c r="M5" t="s">
        <v>157</v>
      </c>
      <c r="N5">
        <v>2.403611111</v>
      </c>
      <c r="O5">
        <v>0</v>
      </c>
      <c r="P5">
        <v>0</v>
      </c>
      <c r="Q5">
        <v>0</v>
      </c>
      <c r="R5">
        <v>0</v>
      </c>
      <c r="S5">
        <v>0</v>
      </c>
      <c r="T5">
        <v>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1.3094458874419999</v>
      </c>
      <c r="AC5">
        <v>0</v>
      </c>
      <c r="AD5">
        <v>0</v>
      </c>
      <c r="AE5">
        <v>1.3094458874419999</v>
      </c>
    </row>
    <row r="6" spans="1:31" x14ac:dyDescent="0.25">
      <c r="A6">
        <v>2308711</v>
      </c>
      <c r="B6">
        <v>1</v>
      </c>
      <c r="C6" t="s">
        <v>80</v>
      </c>
      <c r="D6" t="s">
        <v>93</v>
      </c>
      <c r="E6" t="s">
        <v>158</v>
      </c>
      <c r="F6" t="s">
        <v>159</v>
      </c>
      <c r="G6" t="s">
        <v>160</v>
      </c>
      <c r="H6" t="s">
        <v>150</v>
      </c>
      <c r="I6" t="s">
        <v>136</v>
      </c>
      <c r="J6" t="s">
        <v>137</v>
      </c>
      <c r="K6" t="s">
        <v>138</v>
      </c>
      <c r="L6" t="s">
        <v>161</v>
      </c>
      <c r="M6" t="s">
        <v>162</v>
      </c>
      <c r="N6">
        <v>0.510833333</v>
      </c>
      <c r="O6">
        <v>0</v>
      </c>
      <c r="P6">
        <v>4</v>
      </c>
      <c r="Q6">
        <v>0</v>
      </c>
      <c r="R6">
        <v>5</v>
      </c>
      <c r="S6">
        <v>0</v>
      </c>
      <c r="T6">
        <v>6</v>
      </c>
      <c r="U6">
        <v>0</v>
      </c>
      <c r="V6">
        <v>0</v>
      </c>
      <c r="W6">
        <v>0</v>
      </c>
      <c r="X6">
        <v>0.68694357396120009</v>
      </c>
      <c r="Y6">
        <v>0</v>
      </c>
      <c r="Z6">
        <v>1.94635661190825</v>
      </c>
      <c r="AA6">
        <v>0</v>
      </c>
      <c r="AB6">
        <v>3.048917343539725</v>
      </c>
      <c r="AC6">
        <v>0</v>
      </c>
      <c r="AD6">
        <v>0</v>
      </c>
      <c r="AE6">
        <v>5.6822175294091757</v>
      </c>
    </row>
    <row r="7" spans="1:31" x14ac:dyDescent="0.25">
      <c r="A7">
        <v>2309252</v>
      </c>
      <c r="B7">
        <v>1</v>
      </c>
      <c r="C7" t="s">
        <v>81</v>
      </c>
      <c r="D7" t="s">
        <v>120</v>
      </c>
      <c r="E7" t="s">
        <v>147</v>
      </c>
      <c r="F7" t="s">
        <v>163</v>
      </c>
      <c r="G7" t="s">
        <v>149</v>
      </c>
      <c r="H7" t="s">
        <v>150</v>
      </c>
      <c r="I7" t="s">
        <v>136</v>
      </c>
      <c r="J7" t="s">
        <v>137</v>
      </c>
      <c r="K7" t="s">
        <v>138</v>
      </c>
      <c r="L7" t="s">
        <v>164</v>
      </c>
      <c r="M7" t="s">
        <v>165</v>
      </c>
      <c r="N7">
        <v>1.0125</v>
      </c>
      <c r="O7">
        <v>0</v>
      </c>
      <c r="P7">
        <v>18</v>
      </c>
      <c r="Q7">
        <v>0</v>
      </c>
      <c r="R7">
        <v>0</v>
      </c>
      <c r="S7">
        <v>0</v>
      </c>
      <c r="T7">
        <v>21</v>
      </c>
      <c r="U7">
        <v>0</v>
      </c>
      <c r="V7">
        <v>0</v>
      </c>
      <c r="W7">
        <v>0</v>
      </c>
      <c r="X7">
        <v>3.4894281660158342</v>
      </c>
      <c r="Y7">
        <v>0</v>
      </c>
      <c r="Z7">
        <v>0</v>
      </c>
      <c r="AA7">
        <v>0</v>
      </c>
      <c r="AB7">
        <v>12.029990101518207</v>
      </c>
      <c r="AC7">
        <v>0</v>
      </c>
      <c r="AD7">
        <v>0</v>
      </c>
      <c r="AE7">
        <v>15.519418267534041</v>
      </c>
    </row>
    <row r="8" spans="1:31" x14ac:dyDescent="0.25">
      <c r="A8">
        <v>2309272</v>
      </c>
      <c r="B8">
        <v>1</v>
      </c>
      <c r="C8" t="s">
        <v>81</v>
      </c>
      <c r="D8" t="s">
        <v>118</v>
      </c>
      <c r="E8" t="s">
        <v>141</v>
      </c>
      <c r="F8" t="s">
        <v>166</v>
      </c>
      <c r="G8" t="s">
        <v>134</v>
      </c>
      <c r="H8" t="s">
        <v>135</v>
      </c>
      <c r="I8" t="s">
        <v>136</v>
      </c>
      <c r="J8" t="s">
        <v>137</v>
      </c>
      <c r="K8" t="s">
        <v>138</v>
      </c>
      <c r="L8" t="s">
        <v>167</v>
      </c>
      <c r="M8" t="s">
        <v>168</v>
      </c>
      <c r="N8">
        <v>0.38888888799999999</v>
      </c>
      <c r="O8">
        <v>0</v>
      </c>
      <c r="P8">
        <v>676</v>
      </c>
      <c r="Q8">
        <v>0</v>
      </c>
      <c r="R8">
        <v>18</v>
      </c>
      <c r="S8">
        <v>0</v>
      </c>
      <c r="T8">
        <v>619</v>
      </c>
      <c r="U8">
        <v>2</v>
      </c>
      <c r="V8">
        <v>11</v>
      </c>
      <c r="W8">
        <v>0</v>
      </c>
      <c r="X8">
        <v>61.35494239137676</v>
      </c>
      <c r="Y8">
        <v>0</v>
      </c>
      <c r="Z8">
        <v>3.8879108922500003</v>
      </c>
      <c r="AA8">
        <v>0</v>
      </c>
      <c r="AB8">
        <v>99.816214608817887</v>
      </c>
      <c r="AC8">
        <v>5.3928765074333329</v>
      </c>
      <c r="AD8">
        <v>46.09288146536889</v>
      </c>
      <c r="AE8">
        <v>216.54482586524688</v>
      </c>
    </row>
    <row r="9" spans="1:31" x14ac:dyDescent="0.25">
      <c r="A9">
        <v>2309315</v>
      </c>
      <c r="B9">
        <v>1</v>
      </c>
      <c r="C9" t="s">
        <v>80</v>
      </c>
      <c r="D9" t="s">
        <v>93</v>
      </c>
      <c r="E9" t="s">
        <v>147</v>
      </c>
      <c r="F9" t="s">
        <v>169</v>
      </c>
      <c r="G9" t="s">
        <v>149</v>
      </c>
      <c r="H9" t="s">
        <v>150</v>
      </c>
      <c r="I9" t="s">
        <v>136</v>
      </c>
      <c r="J9" t="s">
        <v>137</v>
      </c>
      <c r="K9" t="s">
        <v>138</v>
      </c>
      <c r="L9" t="s">
        <v>170</v>
      </c>
      <c r="M9" t="s">
        <v>171</v>
      </c>
      <c r="N9">
        <v>4.4752777769999996</v>
      </c>
      <c r="O9">
        <v>0</v>
      </c>
      <c r="P9">
        <v>2</v>
      </c>
      <c r="Q9">
        <v>0</v>
      </c>
      <c r="R9">
        <v>7</v>
      </c>
      <c r="S9">
        <v>0</v>
      </c>
      <c r="T9">
        <v>0</v>
      </c>
      <c r="U9">
        <v>0</v>
      </c>
      <c r="V9">
        <v>0</v>
      </c>
      <c r="W9">
        <v>0</v>
      </c>
      <c r="X9">
        <v>1.5385285579703083</v>
      </c>
      <c r="Y9">
        <v>0</v>
      </c>
      <c r="Z9">
        <v>78.688189038968943</v>
      </c>
      <c r="AA9">
        <v>0</v>
      </c>
      <c r="AB9">
        <v>0</v>
      </c>
      <c r="AC9">
        <v>0</v>
      </c>
      <c r="AD9">
        <v>0</v>
      </c>
      <c r="AE9">
        <v>80.226717596939253</v>
      </c>
    </row>
    <row r="10" spans="1:31" x14ac:dyDescent="0.25">
      <c r="A10">
        <v>2308817</v>
      </c>
      <c r="B10">
        <v>1</v>
      </c>
      <c r="C10" t="s">
        <v>81</v>
      </c>
      <c r="D10" t="s">
        <v>120</v>
      </c>
      <c r="E10" t="s">
        <v>132</v>
      </c>
      <c r="F10" t="s">
        <v>172</v>
      </c>
      <c r="G10" t="s">
        <v>143</v>
      </c>
      <c r="H10" t="s">
        <v>135</v>
      </c>
      <c r="I10" t="s">
        <v>136</v>
      </c>
      <c r="J10" t="s">
        <v>137</v>
      </c>
      <c r="K10" t="s">
        <v>144</v>
      </c>
      <c r="L10" t="s">
        <v>173</v>
      </c>
      <c r="M10" t="s">
        <v>174</v>
      </c>
      <c r="N10">
        <v>0.50305555499999999</v>
      </c>
      <c r="O10">
        <v>1</v>
      </c>
      <c r="P10">
        <v>395</v>
      </c>
      <c r="Q10">
        <v>30</v>
      </c>
      <c r="R10">
        <v>18</v>
      </c>
      <c r="S10">
        <v>1</v>
      </c>
      <c r="T10">
        <v>40</v>
      </c>
      <c r="U10">
        <v>0</v>
      </c>
      <c r="V10">
        <v>0</v>
      </c>
      <c r="W10">
        <v>5.6048328473866676E-2</v>
      </c>
      <c r="X10">
        <v>33.476631867903365</v>
      </c>
      <c r="Y10">
        <v>20.533224291614449</v>
      </c>
      <c r="Z10">
        <v>4.5898284182858369</v>
      </c>
      <c r="AA10">
        <v>4.7270986904025002E-2</v>
      </c>
      <c r="AB10">
        <v>10.00260862675338</v>
      </c>
      <c r="AC10">
        <v>0</v>
      </c>
      <c r="AD10">
        <v>0</v>
      </c>
      <c r="AE10">
        <v>68.705612519934917</v>
      </c>
    </row>
    <row r="11" spans="1:31" x14ac:dyDescent="0.25">
      <c r="A11">
        <v>2308651</v>
      </c>
      <c r="B11">
        <v>1</v>
      </c>
      <c r="C11" t="s">
        <v>80</v>
      </c>
      <c r="D11" t="s">
        <v>104</v>
      </c>
      <c r="E11" t="s">
        <v>175</v>
      </c>
      <c r="F11" t="s">
        <v>176</v>
      </c>
      <c r="G11" t="s">
        <v>177</v>
      </c>
      <c r="H11" t="s">
        <v>135</v>
      </c>
      <c r="I11" t="s">
        <v>136</v>
      </c>
      <c r="J11" t="s">
        <v>137</v>
      </c>
      <c r="K11" t="s">
        <v>144</v>
      </c>
      <c r="L11" t="s">
        <v>178</v>
      </c>
      <c r="M11" t="s">
        <v>179</v>
      </c>
      <c r="N11">
        <v>7.8563888879999997</v>
      </c>
      <c r="O11">
        <v>0</v>
      </c>
      <c r="P11">
        <v>75</v>
      </c>
      <c r="Q11">
        <v>0</v>
      </c>
      <c r="R11">
        <v>9</v>
      </c>
      <c r="S11">
        <v>0</v>
      </c>
      <c r="T11">
        <v>11</v>
      </c>
      <c r="U11">
        <v>0</v>
      </c>
      <c r="V11">
        <v>0</v>
      </c>
      <c r="W11">
        <v>0</v>
      </c>
      <c r="X11">
        <v>107.06857151696084</v>
      </c>
      <c r="Y11">
        <v>0</v>
      </c>
      <c r="Z11">
        <v>20.093160733187556</v>
      </c>
      <c r="AA11">
        <v>0</v>
      </c>
      <c r="AB11">
        <v>48.518754740901677</v>
      </c>
      <c r="AC11">
        <v>0</v>
      </c>
      <c r="AD11">
        <v>0</v>
      </c>
      <c r="AE11">
        <v>175.68048699105009</v>
      </c>
    </row>
    <row r="12" spans="1:31" x14ac:dyDescent="0.25">
      <c r="A12">
        <v>2309292</v>
      </c>
      <c r="B12">
        <v>1</v>
      </c>
      <c r="C12" t="s">
        <v>80</v>
      </c>
      <c r="D12" t="s">
        <v>106</v>
      </c>
      <c r="E12" t="s">
        <v>147</v>
      </c>
      <c r="F12" t="s">
        <v>180</v>
      </c>
      <c r="G12" t="s">
        <v>149</v>
      </c>
      <c r="H12" t="s">
        <v>150</v>
      </c>
      <c r="I12" t="s">
        <v>136</v>
      </c>
      <c r="J12" t="s">
        <v>137</v>
      </c>
      <c r="K12" t="s">
        <v>138</v>
      </c>
      <c r="L12" t="s">
        <v>181</v>
      </c>
      <c r="M12" t="s">
        <v>182</v>
      </c>
      <c r="N12">
        <v>0.99583333299999999</v>
      </c>
      <c r="O12">
        <v>0</v>
      </c>
      <c r="P12">
        <v>74</v>
      </c>
      <c r="Q12">
        <v>0</v>
      </c>
      <c r="R12">
        <v>0</v>
      </c>
      <c r="S12">
        <v>0</v>
      </c>
      <c r="T12">
        <v>3</v>
      </c>
      <c r="U12">
        <v>0</v>
      </c>
      <c r="V12">
        <v>0</v>
      </c>
      <c r="W12">
        <v>0</v>
      </c>
      <c r="X12">
        <v>12.061307091348748</v>
      </c>
      <c r="Y12">
        <v>0</v>
      </c>
      <c r="Z12">
        <v>0</v>
      </c>
      <c r="AA12">
        <v>0</v>
      </c>
      <c r="AB12">
        <v>1.2840640660166669</v>
      </c>
      <c r="AC12">
        <v>0</v>
      </c>
      <c r="AD12">
        <v>0</v>
      </c>
      <c r="AE12">
        <v>13.345371157365415</v>
      </c>
    </row>
    <row r="13" spans="1:31" x14ac:dyDescent="0.25">
      <c r="A13">
        <v>2308674</v>
      </c>
      <c r="B13">
        <v>1</v>
      </c>
      <c r="C13" t="s">
        <v>80</v>
      </c>
      <c r="D13" t="s">
        <v>101</v>
      </c>
      <c r="E13" t="s">
        <v>158</v>
      </c>
      <c r="F13" t="s">
        <v>183</v>
      </c>
      <c r="G13" t="s">
        <v>143</v>
      </c>
      <c r="H13" t="s">
        <v>150</v>
      </c>
      <c r="I13" t="s">
        <v>136</v>
      </c>
      <c r="J13" t="s">
        <v>137</v>
      </c>
      <c r="K13" t="s">
        <v>144</v>
      </c>
      <c r="L13" t="s">
        <v>184</v>
      </c>
      <c r="M13" t="s">
        <v>185</v>
      </c>
      <c r="N13">
        <v>6.3052777769999997</v>
      </c>
      <c r="O13">
        <v>0</v>
      </c>
      <c r="P13">
        <v>121</v>
      </c>
      <c r="Q13">
        <v>0</v>
      </c>
      <c r="R13">
        <v>2</v>
      </c>
      <c r="S13">
        <v>0</v>
      </c>
      <c r="T13">
        <v>35</v>
      </c>
      <c r="U13">
        <v>0</v>
      </c>
      <c r="V13">
        <v>0</v>
      </c>
      <c r="W13">
        <v>0</v>
      </c>
      <c r="X13">
        <v>190.9379148070459</v>
      </c>
      <c r="Y13">
        <v>0</v>
      </c>
      <c r="Z13">
        <v>13.850859406476085</v>
      </c>
      <c r="AA13">
        <v>0</v>
      </c>
      <c r="AB13">
        <v>272.78172920788802</v>
      </c>
      <c r="AC13">
        <v>0</v>
      </c>
      <c r="AD13">
        <v>0</v>
      </c>
      <c r="AE13">
        <v>477.57050342140997</v>
      </c>
    </row>
    <row r="14" spans="1:31" x14ac:dyDescent="0.25">
      <c r="A14">
        <v>2308980</v>
      </c>
      <c r="B14">
        <v>1</v>
      </c>
      <c r="C14" t="s">
        <v>80</v>
      </c>
      <c r="D14" t="s">
        <v>106</v>
      </c>
      <c r="E14" t="s">
        <v>153</v>
      </c>
      <c r="F14" t="s">
        <v>186</v>
      </c>
      <c r="G14" t="s">
        <v>155</v>
      </c>
      <c r="H14" t="s">
        <v>150</v>
      </c>
      <c r="I14" t="s">
        <v>136</v>
      </c>
      <c r="J14" t="s">
        <v>137</v>
      </c>
      <c r="K14" t="s">
        <v>138</v>
      </c>
      <c r="L14" t="s">
        <v>187</v>
      </c>
      <c r="M14" t="s">
        <v>188</v>
      </c>
      <c r="N14">
        <v>3.0263888880000001</v>
      </c>
      <c r="O14">
        <v>0</v>
      </c>
      <c r="P14">
        <v>0</v>
      </c>
      <c r="Q14">
        <v>0</v>
      </c>
      <c r="R14">
        <v>1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0.35992030170333333</v>
      </c>
      <c r="AA14">
        <v>0</v>
      </c>
      <c r="AB14">
        <v>0</v>
      </c>
      <c r="AC14">
        <v>0</v>
      </c>
      <c r="AD14">
        <v>0</v>
      </c>
      <c r="AE14">
        <v>0.35992030170333333</v>
      </c>
    </row>
    <row r="15" spans="1:31" x14ac:dyDescent="0.25">
      <c r="A15">
        <v>2308731</v>
      </c>
      <c r="B15">
        <v>1</v>
      </c>
      <c r="C15" t="s">
        <v>81</v>
      </c>
      <c r="D15" t="s">
        <v>122</v>
      </c>
      <c r="E15" t="s">
        <v>132</v>
      </c>
      <c r="F15" t="s">
        <v>189</v>
      </c>
      <c r="G15" t="s">
        <v>143</v>
      </c>
      <c r="H15" t="s">
        <v>135</v>
      </c>
      <c r="I15" t="s">
        <v>136</v>
      </c>
      <c r="J15" t="s">
        <v>137</v>
      </c>
      <c r="K15" t="s">
        <v>144</v>
      </c>
      <c r="L15" t="s">
        <v>190</v>
      </c>
      <c r="M15" t="s">
        <v>191</v>
      </c>
      <c r="N15">
        <v>7.4869444439999997</v>
      </c>
      <c r="O15">
        <v>1</v>
      </c>
      <c r="P15">
        <v>509</v>
      </c>
      <c r="Q15">
        <v>4</v>
      </c>
      <c r="R15">
        <v>0</v>
      </c>
      <c r="S15">
        <v>3</v>
      </c>
      <c r="T15">
        <v>22</v>
      </c>
      <c r="U15">
        <v>1</v>
      </c>
      <c r="V15">
        <v>0</v>
      </c>
      <c r="W15">
        <v>0.90904750126144995</v>
      </c>
      <c r="X15">
        <v>359.66873421921247</v>
      </c>
      <c r="Y15">
        <v>26.167623880159354</v>
      </c>
      <c r="Z15">
        <v>0</v>
      </c>
      <c r="AA15">
        <v>83.870024718704769</v>
      </c>
      <c r="AB15">
        <v>69.157645783720795</v>
      </c>
      <c r="AC15">
        <v>1138.0464143518097</v>
      </c>
      <c r="AD15">
        <v>0</v>
      </c>
      <c r="AE15">
        <v>1677.8194904548686</v>
      </c>
    </row>
    <row r="16" spans="1:31" x14ac:dyDescent="0.25">
      <c r="A16">
        <v>2308837</v>
      </c>
      <c r="B16">
        <v>1</v>
      </c>
      <c r="C16" t="s">
        <v>80</v>
      </c>
      <c r="D16" t="s">
        <v>103</v>
      </c>
      <c r="E16" t="s">
        <v>158</v>
      </c>
      <c r="F16" t="s">
        <v>192</v>
      </c>
      <c r="G16" t="s">
        <v>193</v>
      </c>
      <c r="H16" t="s">
        <v>150</v>
      </c>
      <c r="I16" t="s">
        <v>136</v>
      </c>
      <c r="J16" t="s">
        <v>3</v>
      </c>
      <c r="K16" t="s">
        <v>138</v>
      </c>
      <c r="L16" t="s">
        <v>194</v>
      </c>
      <c r="M16" t="s">
        <v>195</v>
      </c>
      <c r="N16">
        <v>1.7675000000000001</v>
      </c>
      <c r="O16">
        <v>0</v>
      </c>
      <c r="P16">
        <v>190</v>
      </c>
      <c r="Q16">
        <v>0</v>
      </c>
      <c r="R16">
        <v>10</v>
      </c>
      <c r="S16">
        <v>0</v>
      </c>
      <c r="T16">
        <v>37</v>
      </c>
      <c r="U16">
        <v>0</v>
      </c>
      <c r="V16">
        <v>0</v>
      </c>
      <c r="W16">
        <v>0</v>
      </c>
      <c r="X16">
        <v>47.907050398409325</v>
      </c>
      <c r="Y16">
        <v>0</v>
      </c>
      <c r="Z16">
        <v>5.2298386255170417</v>
      </c>
      <c r="AA16">
        <v>0</v>
      </c>
      <c r="AB16">
        <v>38.934954534021429</v>
      </c>
      <c r="AC16">
        <v>0</v>
      </c>
      <c r="AD16">
        <v>0</v>
      </c>
      <c r="AE16">
        <v>92.071843557947801</v>
      </c>
    </row>
    <row r="17" spans="1:31" x14ac:dyDescent="0.25">
      <c r="A17">
        <v>2308694</v>
      </c>
      <c r="B17">
        <v>1</v>
      </c>
      <c r="C17" t="s">
        <v>81</v>
      </c>
      <c r="D17" t="s">
        <v>128</v>
      </c>
      <c r="E17" t="s">
        <v>175</v>
      </c>
      <c r="F17" t="s">
        <v>196</v>
      </c>
      <c r="G17" t="s">
        <v>177</v>
      </c>
      <c r="H17" t="s">
        <v>135</v>
      </c>
      <c r="I17" t="s">
        <v>136</v>
      </c>
      <c r="J17" t="s">
        <v>137</v>
      </c>
      <c r="K17" t="s">
        <v>144</v>
      </c>
      <c r="L17" t="s">
        <v>197</v>
      </c>
      <c r="M17" t="s">
        <v>198</v>
      </c>
      <c r="N17">
        <v>7.835</v>
      </c>
      <c r="O17">
        <v>0</v>
      </c>
      <c r="P17">
        <v>2268</v>
      </c>
      <c r="Q17">
        <v>0</v>
      </c>
      <c r="R17">
        <v>0</v>
      </c>
      <c r="S17">
        <v>0</v>
      </c>
      <c r="T17">
        <v>195</v>
      </c>
      <c r="U17">
        <v>0</v>
      </c>
      <c r="V17">
        <v>0</v>
      </c>
      <c r="W17">
        <v>0</v>
      </c>
      <c r="X17">
        <v>3611.1277296238763</v>
      </c>
      <c r="Y17">
        <v>0</v>
      </c>
      <c r="Z17">
        <v>0</v>
      </c>
      <c r="AA17">
        <v>0</v>
      </c>
      <c r="AB17">
        <v>2848.6880189673743</v>
      </c>
      <c r="AC17">
        <v>0</v>
      </c>
      <c r="AD17">
        <v>0</v>
      </c>
      <c r="AE17">
        <v>6459.8157485912507</v>
      </c>
    </row>
    <row r="18" spans="1:31" x14ac:dyDescent="0.25">
      <c r="A18">
        <v>2309172</v>
      </c>
      <c r="B18">
        <v>1</v>
      </c>
      <c r="C18" t="s">
        <v>81</v>
      </c>
      <c r="D18" t="s">
        <v>126</v>
      </c>
      <c r="E18" t="s">
        <v>132</v>
      </c>
      <c r="F18" t="s">
        <v>199</v>
      </c>
      <c r="G18" t="s">
        <v>134</v>
      </c>
      <c r="H18" t="s">
        <v>135</v>
      </c>
      <c r="I18" t="s">
        <v>136</v>
      </c>
      <c r="J18" t="s">
        <v>137</v>
      </c>
      <c r="K18" t="s">
        <v>138</v>
      </c>
      <c r="L18" t="s">
        <v>200</v>
      </c>
      <c r="M18" t="s">
        <v>201</v>
      </c>
      <c r="N18">
        <v>0.398888888</v>
      </c>
      <c r="O18">
        <v>0</v>
      </c>
      <c r="P18">
        <v>893</v>
      </c>
      <c r="Q18">
        <v>47</v>
      </c>
      <c r="R18">
        <v>127</v>
      </c>
      <c r="S18">
        <v>14</v>
      </c>
      <c r="T18">
        <v>60</v>
      </c>
      <c r="U18">
        <v>1</v>
      </c>
      <c r="V18">
        <v>0</v>
      </c>
      <c r="W18">
        <v>0</v>
      </c>
      <c r="X18">
        <v>38.797385729206319</v>
      </c>
      <c r="Y18">
        <v>98.248557502258919</v>
      </c>
      <c r="Z18">
        <v>16.94160739088159</v>
      </c>
      <c r="AA18">
        <v>6.013878835365646</v>
      </c>
      <c r="AB18">
        <v>9.0292181427708016</v>
      </c>
      <c r="AC18">
        <v>36.712526059400297</v>
      </c>
      <c r="AD18">
        <v>0</v>
      </c>
      <c r="AE18">
        <v>205.74317365988358</v>
      </c>
    </row>
    <row r="19" spans="1:31" x14ac:dyDescent="0.25">
      <c r="A19">
        <v>2309086</v>
      </c>
      <c r="B19">
        <v>1</v>
      </c>
      <c r="C19" t="s">
        <v>80</v>
      </c>
      <c r="D19" t="s">
        <v>92</v>
      </c>
      <c r="E19" t="s">
        <v>153</v>
      </c>
      <c r="F19" t="s">
        <v>202</v>
      </c>
      <c r="G19" t="s">
        <v>203</v>
      </c>
      <c r="H19" t="s">
        <v>150</v>
      </c>
      <c r="I19" t="s">
        <v>136</v>
      </c>
      <c r="J19" t="s">
        <v>137</v>
      </c>
      <c r="K19" t="s">
        <v>138</v>
      </c>
      <c r="L19" t="s">
        <v>204</v>
      </c>
      <c r="M19" t="s">
        <v>205</v>
      </c>
      <c r="N19">
        <v>0.62333333300000004</v>
      </c>
      <c r="O19">
        <v>0</v>
      </c>
      <c r="P19">
        <v>1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0.10480095643490001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0.10480095643490001</v>
      </c>
    </row>
    <row r="20" spans="1:31" x14ac:dyDescent="0.25">
      <c r="A20">
        <v>2309278</v>
      </c>
      <c r="B20">
        <v>1</v>
      </c>
      <c r="C20" t="s">
        <v>81</v>
      </c>
      <c r="D20" t="s">
        <v>123</v>
      </c>
      <c r="E20" t="s">
        <v>175</v>
      </c>
      <c r="F20" t="s">
        <v>206</v>
      </c>
      <c r="G20" t="s">
        <v>134</v>
      </c>
      <c r="H20" t="s">
        <v>135</v>
      </c>
      <c r="I20" t="s">
        <v>136</v>
      </c>
      <c r="J20" t="s">
        <v>137</v>
      </c>
      <c r="K20" t="s">
        <v>138</v>
      </c>
      <c r="L20" t="s">
        <v>207</v>
      </c>
      <c r="M20" t="s">
        <v>208</v>
      </c>
      <c r="N20">
        <v>0.38500000000000001</v>
      </c>
      <c r="O20">
        <v>0</v>
      </c>
      <c r="P20">
        <v>219</v>
      </c>
      <c r="Q20">
        <v>0</v>
      </c>
      <c r="R20">
        <v>2</v>
      </c>
      <c r="S20">
        <v>0</v>
      </c>
      <c r="T20">
        <v>327</v>
      </c>
      <c r="U20">
        <v>0</v>
      </c>
      <c r="V20">
        <v>19</v>
      </c>
      <c r="W20">
        <v>0</v>
      </c>
      <c r="X20">
        <v>20.399969851615207</v>
      </c>
      <c r="Y20">
        <v>0</v>
      </c>
      <c r="Z20">
        <v>5.756075468220001E-2</v>
      </c>
      <c r="AA20">
        <v>0</v>
      </c>
      <c r="AB20">
        <v>63.425054283155987</v>
      </c>
      <c r="AC20">
        <v>0</v>
      </c>
      <c r="AD20">
        <v>116.80017150940213</v>
      </c>
      <c r="AE20">
        <v>200.68275639885553</v>
      </c>
    </row>
    <row r="21" spans="1:31" x14ac:dyDescent="0.25">
      <c r="A21">
        <v>2309129</v>
      </c>
      <c r="B21">
        <v>1</v>
      </c>
      <c r="C21" t="s">
        <v>81</v>
      </c>
      <c r="D21" t="s">
        <v>121</v>
      </c>
      <c r="E21" t="s">
        <v>175</v>
      </c>
      <c r="F21" t="s">
        <v>209</v>
      </c>
      <c r="G21" t="s">
        <v>210</v>
      </c>
      <c r="H21" t="s">
        <v>135</v>
      </c>
      <c r="I21" t="s">
        <v>136</v>
      </c>
      <c r="J21" t="s">
        <v>137</v>
      </c>
      <c r="K21" t="s">
        <v>138</v>
      </c>
      <c r="L21" t="s">
        <v>211</v>
      </c>
      <c r="M21" t="s">
        <v>212</v>
      </c>
      <c r="N21">
        <v>4.87</v>
      </c>
      <c r="O21">
        <v>0</v>
      </c>
      <c r="P21">
        <v>48</v>
      </c>
      <c r="Q21">
        <v>0</v>
      </c>
      <c r="R21">
        <v>0</v>
      </c>
      <c r="S21">
        <v>0</v>
      </c>
      <c r="T21">
        <v>1</v>
      </c>
      <c r="U21">
        <v>0</v>
      </c>
      <c r="V21">
        <v>0</v>
      </c>
      <c r="W21">
        <v>0</v>
      </c>
      <c r="X21">
        <v>24.6446171105461</v>
      </c>
      <c r="Y21">
        <v>0</v>
      </c>
      <c r="Z21">
        <v>0</v>
      </c>
      <c r="AA21">
        <v>0</v>
      </c>
      <c r="AB21">
        <v>1.0839183809702919</v>
      </c>
      <c r="AC21">
        <v>0</v>
      </c>
      <c r="AD21">
        <v>0</v>
      </c>
      <c r="AE21">
        <v>25.728535491516393</v>
      </c>
    </row>
    <row r="22" spans="1:31" x14ac:dyDescent="0.25">
      <c r="A22">
        <v>2308574</v>
      </c>
      <c r="B22">
        <v>1</v>
      </c>
      <c r="C22" t="s">
        <v>80</v>
      </c>
      <c r="D22" t="s">
        <v>83</v>
      </c>
      <c r="E22" t="s">
        <v>175</v>
      </c>
      <c r="F22" t="s">
        <v>213</v>
      </c>
      <c r="G22" t="s">
        <v>193</v>
      </c>
      <c r="H22" t="s">
        <v>135</v>
      </c>
      <c r="I22" t="s">
        <v>136</v>
      </c>
      <c r="J22" t="s">
        <v>3</v>
      </c>
      <c r="K22" t="s">
        <v>138</v>
      </c>
      <c r="L22" t="s">
        <v>214</v>
      </c>
      <c r="M22" t="s">
        <v>215</v>
      </c>
      <c r="N22">
        <v>9.5844444440000007</v>
      </c>
      <c r="O22">
        <v>0</v>
      </c>
      <c r="P22">
        <v>84</v>
      </c>
      <c r="Q22">
        <v>0</v>
      </c>
      <c r="R22">
        <v>0</v>
      </c>
      <c r="S22">
        <v>0</v>
      </c>
      <c r="T22">
        <v>13</v>
      </c>
      <c r="U22">
        <v>0</v>
      </c>
      <c r="V22">
        <v>0</v>
      </c>
      <c r="W22">
        <v>0</v>
      </c>
      <c r="X22">
        <v>149.73340968712233</v>
      </c>
      <c r="Y22">
        <v>0</v>
      </c>
      <c r="Z22">
        <v>0</v>
      </c>
      <c r="AA22">
        <v>0</v>
      </c>
      <c r="AB22">
        <v>139.39614811136846</v>
      </c>
      <c r="AC22">
        <v>0</v>
      </c>
      <c r="AD22">
        <v>0</v>
      </c>
      <c r="AE22">
        <v>289.12955779849079</v>
      </c>
    </row>
    <row r="23" spans="1:31" x14ac:dyDescent="0.25">
      <c r="A23">
        <v>2309238</v>
      </c>
      <c r="B23">
        <v>1</v>
      </c>
      <c r="C23" t="s">
        <v>81</v>
      </c>
      <c r="D23" t="s">
        <v>118</v>
      </c>
      <c r="E23" t="s">
        <v>175</v>
      </c>
      <c r="F23" t="s">
        <v>216</v>
      </c>
      <c r="G23" t="s">
        <v>217</v>
      </c>
      <c r="H23" t="s">
        <v>135</v>
      </c>
      <c r="I23" t="s">
        <v>136</v>
      </c>
      <c r="J23" t="s">
        <v>137</v>
      </c>
      <c r="K23" t="s">
        <v>138</v>
      </c>
      <c r="L23" t="s">
        <v>218</v>
      </c>
      <c r="M23" t="s">
        <v>219</v>
      </c>
      <c r="N23">
        <v>3.76</v>
      </c>
      <c r="O23">
        <v>2</v>
      </c>
      <c r="P23">
        <v>1935</v>
      </c>
      <c r="Q23">
        <v>218</v>
      </c>
      <c r="R23">
        <v>218</v>
      </c>
      <c r="S23">
        <v>38</v>
      </c>
      <c r="T23">
        <v>207</v>
      </c>
      <c r="U23">
        <v>0</v>
      </c>
      <c r="V23">
        <v>0</v>
      </c>
      <c r="W23">
        <v>0.87410043124726677</v>
      </c>
      <c r="X23">
        <v>839.1963063544066</v>
      </c>
      <c r="Y23">
        <v>3149.1732512852227</v>
      </c>
      <c r="Z23">
        <v>1060.029395016757</v>
      </c>
      <c r="AA23">
        <v>244.04215823400699</v>
      </c>
      <c r="AB23">
        <v>205.94342502154157</v>
      </c>
      <c r="AC23">
        <v>0</v>
      </c>
      <c r="AD23">
        <v>0</v>
      </c>
      <c r="AE23">
        <v>5499.2586363431819</v>
      </c>
    </row>
    <row r="24" spans="1:31" x14ac:dyDescent="0.25">
      <c r="A24">
        <v>2309161</v>
      </c>
      <c r="B24">
        <v>1</v>
      </c>
      <c r="C24" t="s">
        <v>81</v>
      </c>
      <c r="D24" t="s">
        <v>117</v>
      </c>
      <c r="E24" t="s">
        <v>132</v>
      </c>
      <c r="F24" t="s">
        <v>220</v>
      </c>
      <c r="G24" t="s">
        <v>134</v>
      </c>
      <c r="H24" t="s">
        <v>135</v>
      </c>
      <c r="I24" t="s">
        <v>136</v>
      </c>
      <c r="J24" t="s">
        <v>137</v>
      </c>
      <c r="K24" t="s">
        <v>138</v>
      </c>
      <c r="L24" t="s">
        <v>221</v>
      </c>
      <c r="M24" t="s">
        <v>222</v>
      </c>
      <c r="N24">
        <v>1.932222222</v>
      </c>
      <c r="O24">
        <v>0</v>
      </c>
      <c r="P24">
        <v>323</v>
      </c>
      <c r="Q24">
        <v>12</v>
      </c>
      <c r="R24">
        <v>23</v>
      </c>
      <c r="S24">
        <v>9</v>
      </c>
      <c r="T24">
        <v>31</v>
      </c>
      <c r="U24">
        <v>1</v>
      </c>
      <c r="V24">
        <v>0</v>
      </c>
      <c r="W24">
        <v>0</v>
      </c>
      <c r="X24">
        <v>75.515291474930166</v>
      </c>
      <c r="Y24">
        <v>67.887536585442746</v>
      </c>
      <c r="Z24">
        <v>19.470599742990647</v>
      </c>
      <c r="AA24">
        <v>86.036421745510452</v>
      </c>
      <c r="AB24">
        <v>22.033820042786836</v>
      </c>
      <c r="AC24">
        <v>100.23689585554001</v>
      </c>
      <c r="AD24">
        <v>0</v>
      </c>
      <c r="AE24">
        <v>371.18056544720088</v>
      </c>
    </row>
    <row r="25" spans="1:31" x14ac:dyDescent="0.25">
      <c r="A25">
        <v>2309261</v>
      </c>
      <c r="B25">
        <v>1</v>
      </c>
      <c r="C25" t="s">
        <v>81</v>
      </c>
      <c r="D25" t="s">
        <v>115</v>
      </c>
      <c r="E25" t="s">
        <v>147</v>
      </c>
      <c r="F25" t="s">
        <v>223</v>
      </c>
      <c r="G25" t="s">
        <v>149</v>
      </c>
      <c r="H25" t="s">
        <v>150</v>
      </c>
      <c r="I25" t="s">
        <v>136</v>
      </c>
      <c r="J25" t="s">
        <v>137</v>
      </c>
      <c r="K25" t="s">
        <v>138</v>
      </c>
      <c r="L25" t="s">
        <v>224</v>
      </c>
      <c r="M25" t="s">
        <v>225</v>
      </c>
      <c r="N25">
        <v>3.9011111110000001</v>
      </c>
      <c r="O25">
        <v>0</v>
      </c>
      <c r="P25">
        <v>5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0.19064558647516666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0.19064558647516666</v>
      </c>
    </row>
    <row r="26" spans="1:31" x14ac:dyDescent="0.25">
      <c r="A26">
        <v>2309115</v>
      </c>
      <c r="B26">
        <v>1</v>
      </c>
      <c r="C26" t="s">
        <v>80</v>
      </c>
      <c r="D26" t="s">
        <v>94</v>
      </c>
      <c r="E26" t="s">
        <v>147</v>
      </c>
      <c r="F26" t="s">
        <v>226</v>
      </c>
      <c r="G26" t="s">
        <v>149</v>
      </c>
      <c r="H26" t="s">
        <v>150</v>
      </c>
      <c r="I26" t="s">
        <v>136</v>
      </c>
      <c r="J26" t="s">
        <v>137</v>
      </c>
      <c r="K26" t="s">
        <v>138</v>
      </c>
      <c r="L26" t="s">
        <v>227</v>
      </c>
      <c r="M26" t="s">
        <v>228</v>
      </c>
      <c r="N26">
        <v>1.9980555550000001</v>
      </c>
      <c r="O26">
        <v>0</v>
      </c>
      <c r="P26">
        <v>37</v>
      </c>
      <c r="Q26">
        <v>0</v>
      </c>
      <c r="R26">
        <v>0</v>
      </c>
      <c r="S26">
        <v>0</v>
      </c>
      <c r="T26">
        <v>3</v>
      </c>
      <c r="U26">
        <v>0</v>
      </c>
      <c r="V26">
        <v>0</v>
      </c>
      <c r="W26">
        <v>0</v>
      </c>
      <c r="X26">
        <v>14.053969467232495</v>
      </c>
      <c r="Y26">
        <v>0</v>
      </c>
      <c r="Z26">
        <v>0</v>
      </c>
      <c r="AA26">
        <v>0</v>
      </c>
      <c r="AB26">
        <v>1.1326122648138666</v>
      </c>
      <c r="AC26">
        <v>0</v>
      </c>
      <c r="AD26">
        <v>0</v>
      </c>
      <c r="AE26">
        <v>15.186581732046362</v>
      </c>
    </row>
    <row r="27" spans="1:31" x14ac:dyDescent="0.25">
      <c r="A27">
        <v>2309092</v>
      </c>
      <c r="B27">
        <v>1</v>
      </c>
      <c r="C27" t="s">
        <v>80</v>
      </c>
      <c r="D27" t="s">
        <v>99</v>
      </c>
      <c r="E27" t="s">
        <v>153</v>
      </c>
      <c r="F27" t="s">
        <v>229</v>
      </c>
      <c r="G27" t="s">
        <v>155</v>
      </c>
      <c r="H27" t="s">
        <v>150</v>
      </c>
      <c r="I27" t="s">
        <v>136</v>
      </c>
      <c r="J27" t="s">
        <v>137</v>
      </c>
      <c r="K27" t="s">
        <v>138</v>
      </c>
      <c r="L27" t="s">
        <v>230</v>
      </c>
      <c r="M27" t="s">
        <v>231</v>
      </c>
      <c r="N27">
        <v>3.2291666659999998</v>
      </c>
      <c r="O27">
        <v>0</v>
      </c>
      <c r="P27">
        <v>1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</row>
    <row r="28" spans="1:31" x14ac:dyDescent="0.25">
      <c r="A28">
        <v>2309052</v>
      </c>
      <c r="B28">
        <v>1</v>
      </c>
      <c r="C28" t="s">
        <v>81</v>
      </c>
      <c r="D28" t="s">
        <v>113</v>
      </c>
      <c r="E28" t="s">
        <v>132</v>
      </c>
      <c r="F28" t="s">
        <v>232</v>
      </c>
      <c r="G28" t="s">
        <v>134</v>
      </c>
      <c r="H28" t="s">
        <v>135</v>
      </c>
      <c r="I28" t="s">
        <v>136</v>
      </c>
      <c r="J28" t="s">
        <v>137</v>
      </c>
      <c r="K28" t="s">
        <v>138</v>
      </c>
      <c r="L28" t="s">
        <v>233</v>
      </c>
      <c r="M28" t="s">
        <v>234</v>
      </c>
      <c r="N28">
        <v>1.2852777769999999</v>
      </c>
      <c r="O28">
        <v>0</v>
      </c>
      <c r="P28">
        <v>1023</v>
      </c>
      <c r="Q28">
        <v>5</v>
      </c>
      <c r="R28">
        <v>20</v>
      </c>
      <c r="S28">
        <v>0</v>
      </c>
      <c r="T28">
        <v>119</v>
      </c>
      <c r="U28">
        <v>0</v>
      </c>
      <c r="V28">
        <v>0</v>
      </c>
      <c r="W28">
        <v>0</v>
      </c>
      <c r="X28">
        <v>212.76555480760479</v>
      </c>
      <c r="Y28">
        <v>41.385505203921667</v>
      </c>
      <c r="Z28">
        <v>109.49418360052097</v>
      </c>
      <c r="AA28">
        <v>0</v>
      </c>
      <c r="AB28">
        <v>65.471664177303353</v>
      </c>
      <c r="AC28">
        <v>0</v>
      </c>
      <c r="AD28">
        <v>0</v>
      </c>
      <c r="AE28">
        <v>429.11690778935076</v>
      </c>
    </row>
    <row r="29" spans="1:31" x14ac:dyDescent="0.25">
      <c r="A29">
        <v>2309015</v>
      </c>
      <c r="B29">
        <v>1</v>
      </c>
      <c r="C29" t="s">
        <v>80</v>
      </c>
      <c r="D29" t="s">
        <v>111</v>
      </c>
      <c r="E29" t="s">
        <v>158</v>
      </c>
      <c r="F29" t="s">
        <v>235</v>
      </c>
      <c r="G29" t="s">
        <v>143</v>
      </c>
      <c r="H29" t="s">
        <v>150</v>
      </c>
      <c r="I29" t="s">
        <v>136</v>
      </c>
      <c r="J29" t="s">
        <v>137</v>
      </c>
      <c r="K29" t="s">
        <v>144</v>
      </c>
      <c r="L29" t="s">
        <v>236</v>
      </c>
      <c r="M29" t="s">
        <v>237</v>
      </c>
      <c r="N29">
        <v>0.38611111100000001</v>
      </c>
      <c r="O29">
        <v>0</v>
      </c>
      <c r="P29">
        <v>100</v>
      </c>
      <c r="Q29">
        <v>0</v>
      </c>
      <c r="R29">
        <v>0</v>
      </c>
      <c r="S29">
        <v>0</v>
      </c>
      <c r="T29">
        <v>4</v>
      </c>
      <c r="U29">
        <v>0</v>
      </c>
      <c r="V29">
        <v>0</v>
      </c>
      <c r="W29">
        <v>0</v>
      </c>
      <c r="X29">
        <v>13.227773090478109</v>
      </c>
      <c r="Y29">
        <v>0</v>
      </c>
      <c r="Z29">
        <v>0</v>
      </c>
      <c r="AA29">
        <v>0</v>
      </c>
      <c r="AB29">
        <v>0.34955425288500003</v>
      </c>
      <c r="AC29">
        <v>0</v>
      </c>
      <c r="AD29">
        <v>0</v>
      </c>
      <c r="AE29">
        <v>13.577327343363109</v>
      </c>
    </row>
    <row r="30" spans="1:31" x14ac:dyDescent="0.25">
      <c r="A30">
        <v>2309201</v>
      </c>
      <c r="B30">
        <v>1</v>
      </c>
      <c r="C30" t="s">
        <v>80</v>
      </c>
      <c r="D30" t="s">
        <v>94</v>
      </c>
      <c r="E30" t="s">
        <v>147</v>
      </c>
      <c r="F30" t="s">
        <v>238</v>
      </c>
      <c r="G30" t="s">
        <v>149</v>
      </c>
      <c r="H30" t="s">
        <v>150</v>
      </c>
      <c r="I30" t="s">
        <v>136</v>
      </c>
      <c r="J30" t="s">
        <v>137</v>
      </c>
      <c r="K30" t="s">
        <v>138</v>
      </c>
      <c r="L30" t="s">
        <v>239</v>
      </c>
      <c r="M30" t="s">
        <v>240</v>
      </c>
      <c r="N30">
        <v>1.6588888879999999</v>
      </c>
      <c r="O30">
        <v>0</v>
      </c>
      <c r="P30">
        <v>12</v>
      </c>
      <c r="Q30">
        <v>0</v>
      </c>
      <c r="R30">
        <v>0</v>
      </c>
      <c r="S30">
        <v>0</v>
      </c>
      <c r="T30">
        <v>4</v>
      </c>
      <c r="U30">
        <v>0</v>
      </c>
      <c r="V30">
        <v>0</v>
      </c>
      <c r="W30">
        <v>0</v>
      </c>
      <c r="X30">
        <v>3.9864990407886007</v>
      </c>
      <c r="Y30">
        <v>0</v>
      </c>
      <c r="Z30">
        <v>0</v>
      </c>
      <c r="AA30">
        <v>0</v>
      </c>
      <c r="AB30">
        <v>6.3030998766033339E-2</v>
      </c>
      <c r="AC30">
        <v>0</v>
      </c>
      <c r="AD30">
        <v>0</v>
      </c>
      <c r="AE30">
        <v>4.0495300395546341</v>
      </c>
    </row>
    <row r="31" spans="1:31" x14ac:dyDescent="0.25">
      <c r="A31">
        <v>2308614</v>
      </c>
      <c r="B31">
        <v>1</v>
      </c>
      <c r="C31" t="s">
        <v>81</v>
      </c>
      <c r="D31" t="s">
        <v>128</v>
      </c>
      <c r="E31" t="s">
        <v>132</v>
      </c>
      <c r="F31" t="s">
        <v>241</v>
      </c>
      <c r="G31" t="s">
        <v>134</v>
      </c>
      <c r="H31" t="s">
        <v>135</v>
      </c>
      <c r="I31" t="s">
        <v>136</v>
      </c>
      <c r="J31" t="s">
        <v>137</v>
      </c>
      <c r="K31" t="s">
        <v>138</v>
      </c>
      <c r="L31" t="s">
        <v>242</v>
      </c>
      <c r="M31" t="s">
        <v>243</v>
      </c>
      <c r="N31">
        <v>1.9027777770000001</v>
      </c>
      <c r="O31">
        <v>0</v>
      </c>
      <c r="P31">
        <v>214</v>
      </c>
      <c r="Q31">
        <v>1</v>
      </c>
      <c r="R31">
        <v>2</v>
      </c>
      <c r="S31">
        <v>6</v>
      </c>
      <c r="T31">
        <v>21</v>
      </c>
      <c r="U31">
        <v>1</v>
      </c>
      <c r="V31">
        <v>0</v>
      </c>
      <c r="W31">
        <v>0</v>
      </c>
      <c r="X31">
        <v>80.104049515278106</v>
      </c>
      <c r="Y31">
        <v>1.2808188278616666</v>
      </c>
      <c r="Z31">
        <v>3.05514945713555</v>
      </c>
      <c r="AA31">
        <v>21.59753463490458</v>
      </c>
      <c r="AB31">
        <v>21.113235869311492</v>
      </c>
      <c r="AC31">
        <v>281.36015853058018</v>
      </c>
      <c r="AD31">
        <v>0</v>
      </c>
      <c r="AE31">
        <v>408.51094683507159</v>
      </c>
    </row>
    <row r="32" spans="1:31" x14ac:dyDescent="0.25">
      <c r="A32">
        <v>2309175</v>
      </c>
      <c r="B32">
        <v>1</v>
      </c>
      <c r="C32" t="s">
        <v>80</v>
      </c>
      <c r="D32" t="s">
        <v>93</v>
      </c>
      <c r="E32" t="s">
        <v>175</v>
      </c>
      <c r="F32" t="s">
        <v>244</v>
      </c>
      <c r="G32" t="s">
        <v>210</v>
      </c>
      <c r="H32" t="s">
        <v>135</v>
      </c>
      <c r="I32" t="s">
        <v>136</v>
      </c>
      <c r="J32" t="s">
        <v>137</v>
      </c>
      <c r="K32" t="s">
        <v>138</v>
      </c>
      <c r="L32" t="s">
        <v>245</v>
      </c>
      <c r="M32" t="s">
        <v>246</v>
      </c>
      <c r="N32">
        <v>7.846944444</v>
      </c>
      <c r="O32">
        <v>0</v>
      </c>
      <c r="P32">
        <v>19</v>
      </c>
      <c r="Q32">
        <v>0</v>
      </c>
      <c r="R32">
        <v>13</v>
      </c>
      <c r="S32">
        <v>0</v>
      </c>
      <c r="T32">
        <v>8</v>
      </c>
      <c r="U32">
        <v>0</v>
      </c>
      <c r="V32">
        <v>0</v>
      </c>
      <c r="W32">
        <v>0</v>
      </c>
      <c r="X32">
        <v>30.390607921459317</v>
      </c>
      <c r="Y32">
        <v>0</v>
      </c>
      <c r="Z32">
        <v>206.7909400053297</v>
      </c>
      <c r="AA32">
        <v>0</v>
      </c>
      <c r="AB32">
        <v>62.029182577018034</v>
      </c>
      <c r="AC32">
        <v>0</v>
      </c>
      <c r="AD32">
        <v>0</v>
      </c>
      <c r="AE32">
        <v>299.21073050380704</v>
      </c>
    </row>
    <row r="33" spans="1:31" x14ac:dyDescent="0.25">
      <c r="A33">
        <v>2308703</v>
      </c>
      <c r="B33">
        <v>1</v>
      </c>
      <c r="C33" t="s">
        <v>80</v>
      </c>
      <c r="D33" t="s">
        <v>92</v>
      </c>
      <c r="E33" t="s">
        <v>147</v>
      </c>
      <c r="F33" t="s">
        <v>247</v>
      </c>
      <c r="G33" t="s">
        <v>149</v>
      </c>
      <c r="H33" t="s">
        <v>150</v>
      </c>
      <c r="I33" t="s">
        <v>136</v>
      </c>
      <c r="J33" t="s">
        <v>137</v>
      </c>
      <c r="K33" t="s">
        <v>138</v>
      </c>
      <c r="L33" t="s">
        <v>248</v>
      </c>
      <c r="M33" t="s">
        <v>249</v>
      </c>
      <c r="N33">
        <v>5.1719444440000002</v>
      </c>
      <c r="O33">
        <v>0</v>
      </c>
      <c r="P33">
        <v>18</v>
      </c>
      <c r="Q33">
        <v>0</v>
      </c>
      <c r="R33">
        <v>7</v>
      </c>
      <c r="S33">
        <v>0</v>
      </c>
      <c r="T33">
        <v>5</v>
      </c>
      <c r="U33">
        <v>0</v>
      </c>
      <c r="V33">
        <v>0</v>
      </c>
      <c r="W33">
        <v>0</v>
      </c>
      <c r="X33">
        <v>22.17820476284454</v>
      </c>
      <c r="Y33">
        <v>0</v>
      </c>
      <c r="Z33">
        <v>22.950274067156631</v>
      </c>
      <c r="AA33">
        <v>0</v>
      </c>
      <c r="AB33">
        <v>9.7874342027427552</v>
      </c>
      <c r="AC33">
        <v>0</v>
      </c>
      <c r="AD33">
        <v>0</v>
      </c>
      <c r="AE33">
        <v>54.91591303274393</v>
      </c>
    </row>
    <row r="34" spans="1:31" x14ac:dyDescent="0.25">
      <c r="A34">
        <v>2309012</v>
      </c>
      <c r="B34">
        <v>1</v>
      </c>
      <c r="C34" t="s">
        <v>81</v>
      </c>
      <c r="D34" t="s">
        <v>114</v>
      </c>
      <c r="E34" t="s">
        <v>147</v>
      </c>
      <c r="F34" t="s">
        <v>250</v>
      </c>
      <c r="G34" t="s">
        <v>149</v>
      </c>
      <c r="H34" t="s">
        <v>150</v>
      </c>
      <c r="I34" t="s">
        <v>136</v>
      </c>
      <c r="J34" t="s">
        <v>137</v>
      </c>
      <c r="K34" t="s">
        <v>138</v>
      </c>
      <c r="L34" t="s">
        <v>251</v>
      </c>
      <c r="M34" t="s">
        <v>252</v>
      </c>
      <c r="N34">
        <v>1.5663888880000001</v>
      </c>
      <c r="O34">
        <v>0</v>
      </c>
      <c r="P34">
        <v>50</v>
      </c>
      <c r="Q34">
        <v>0</v>
      </c>
      <c r="R34">
        <v>0</v>
      </c>
      <c r="S34">
        <v>0</v>
      </c>
      <c r="T34">
        <v>4</v>
      </c>
      <c r="U34">
        <v>0</v>
      </c>
      <c r="V34">
        <v>0</v>
      </c>
      <c r="W34">
        <v>0</v>
      </c>
      <c r="X34">
        <v>3.8230093000419996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3.8230093000419996</v>
      </c>
    </row>
    <row r="35" spans="1:31" x14ac:dyDescent="0.25">
      <c r="A35">
        <v>2308989</v>
      </c>
      <c r="B35">
        <v>1</v>
      </c>
      <c r="C35" t="s">
        <v>80</v>
      </c>
      <c r="D35" t="s">
        <v>90</v>
      </c>
      <c r="E35" t="s">
        <v>153</v>
      </c>
      <c r="F35" t="s">
        <v>253</v>
      </c>
      <c r="G35" t="s">
        <v>254</v>
      </c>
      <c r="H35" t="s">
        <v>150</v>
      </c>
      <c r="I35" t="s">
        <v>136</v>
      </c>
      <c r="J35" t="s">
        <v>137</v>
      </c>
      <c r="K35" t="s">
        <v>138</v>
      </c>
      <c r="L35" t="s">
        <v>255</v>
      </c>
      <c r="M35" t="s">
        <v>256</v>
      </c>
      <c r="N35">
        <v>3.6047222219999999</v>
      </c>
      <c r="O35">
        <v>0</v>
      </c>
      <c r="P35">
        <v>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3.6376480104057505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3.6376480104057505</v>
      </c>
    </row>
    <row r="36" spans="1:31" x14ac:dyDescent="0.25">
      <c r="A36">
        <v>2308697</v>
      </c>
      <c r="B36">
        <v>1</v>
      </c>
      <c r="C36" t="s">
        <v>81</v>
      </c>
      <c r="D36" t="s">
        <v>115</v>
      </c>
      <c r="E36" t="s">
        <v>147</v>
      </c>
      <c r="F36" t="s">
        <v>257</v>
      </c>
      <c r="G36" t="s">
        <v>258</v>
      </c>
      <c r="H36" t="s">
        <v>150</v>
      </c>
      <c r="I36" t="s">
        <v>136</v>
      </c>
      <c r="J36" t="s">
        <v>137</v>
      </c>
      <c r="K36" t="s">
        <v>138</v>
      </c>
      <c r="L36" t="s">
        <v>259</v>
      </c>
      <c r="M36" t="s">
        <v>260</v>
      </c>
      <c r="N36">
        <v>3.88</v>
      </c>
      <c r="O36">
        <v>0</v>
      </c>
      <c r="P36">
        <v>12</v>
      </c>
      <c r="Q36">
        <v>0</v>
      </c>
      <c r="R36">
        <v>3</v>
      </c>
      <c r="S36">
        <v>0</v>
      </c>
      <c r="T36">
        <v>3</v>
      </c>
      <c r="U36">
        <v>0</v>
      </c>
      <c r="V36">
        <v>0</v>
      </c>
      <c r="W36">
        <v>0</v>
      </c>
      <c r="X36">
        <v>6.0105955173057</v>
      </c>
      <c r="Y36">
        <v>0</v>
      </c>
      <c r="Z36">
        <v>19.864921897420803</v>
      </c>
      <c r="AA36">
        <v>0</v>
      </c>
      <c r="AB36">
        <v>20.920186808765997</v>
      </c>
      <c r="AC36">
        <v>0</v>
      </c>
      <c r="AD36">
        <v>0</v>
      </c>
      <c r="AE36">
        <v>46.7957042234925</v>
      </c>
    </row>
    <row r="37" spans="1:31" x14ac:dyDescent="0.25">
      <c r="A37">
        <v>2309075</v>
      </c>
      <c r="B37">
        <v>1</v>
      </c>
      <c r="C37" t="s">
        <v>81</v>
      </c>
      <c r="D37" t="s">
        <v>113</v>
      </c>
      <c r="E37" t="s">
        <v>132</v>
      </c>
      <c r="F37" t="s">
        <v>261</v>
      </c>
      <c r="G37" t="s">
        <v>134</v>
      </c>
      <c r="H37" t="s">
        <v>135</v>
      </c>
      <c r="I37" t="s">
        <v>136</v>
      </c>
      <c r="J37" t="s">
        <v>137</v>
      </c>
      <c r="K37" t="s">
        <v>138</v>
      </c>
      <c r="L37" t="s">
        <v>262</v>
      </c>
      <c r="M37" t="s">
        <v>263</v>
      </c>
      <c r="N37">
        <v>3.4594444439999998</v>
      </c>
      <c r="O37">
        <v>1</v>
      </c>
      <c r="P37">
        <v>233</v>
      </c>
      <c r="Q37">
        <v>99</v>
      </c>
      <c r="R37">
        <v>185</v>
      </c>
      <c r="S37">
        <v>7</v>
      </c>
      <c r="T37">
        <v>14</v>
      </c>
      <c r="U37">
        <v>1</v>
      </c>
      <c r="V37">
        <v>0</v>
      </c>
      <c r="W37">
        <v>0.81421461816639995</v>
      </c>
      <c r="X37">
        <v>121.65468168610749</v>
      </c>
      <c r="Y37">
        <v>1676.4116092706697</v>
      </c>
      <c r="Z37">
        <v>2413.139472835891</v>
      </c>
      <c r="AA37">
        <v>32.233884914607337</v>
      </c>
      <c r="AB37">
        <v>32.351500486746296</v>
      </c>
      <c r="AC37">
        <v>327.3917971439609</v>
      </c>
      <c r="AD37">
        <v>0</v>
      </c>
      <c r="AE37">
        <v>4603.997160956148</v>
      </c>
    </row>
    <row r="38" spans="1:31" x14ac:dyDescent="0.25">
      <c r="A38">
        <v>2309324</v>
      </c>
      <c r="B38">
        <v>1</v>
      </c>
      <c r="C38" t="s">
        <v>81</v>
      </c>
      <c r="D38" t="s">
        <v>125</v>
      </c>
      <c r="E38" t="s">
        <v>147</v>
      </c>
      <c r="F38" t="s">
        <v>264</v>
      </c>
      <c r="G38" t="s">
        <v>149</v>
      </c>
      <c r="H38" t="s">
        <v>150</v>
      </c>
      <c r="I38" t="s">
        <v>136</v>
      </c>
      <c r="J38" t="s">
        <v>137</v>
      </c>
      <c r="K38" t="s">
        <v>138</v>
      </c>
      <c r="L38" t="s">
        <v>265</v>
      </c>
      <c r="M38" t="s">
        <v>266</v>
      </c>
      <c r="N38">
        <v>2.1569444440000001</v>
      </c>
      <c r="O38">
        <v>0</v>
      </c>
      <c r="P38">
        <v>80</v>
      </c>
      <c r="Q38">
        <v>0</v>
      </c>
      <c r="R38">
        <v>0</v>
      </c>
      <c r="S38">
        <v>0</v>
      </c>
      <c r="T38">
        <v>1</v>
      </c>
      <c r="U38">
        <v>0</v>
      </c>
      <c r="V38">
        <v>0</v>
      </c>
      <c r="W38">
        <v>0</v>
      </c>
      <c r="X38">
        <v>29.883351392888763</v>
      </c>
      <c r="Y38">
        <v>0</v>
      </c>
      <c r="Z38">
        <v>0</v>
      </c>
      <c r="AA38">
        <v>0</v>
      </c>
      <c r="AB38">
        <v>1.9323098631455777</v>
      </c>
      <c r="AC38">
        <v>0</v>
      </c>
      <c r="AD38">
        <v>0</v>
      </c>
      <c r="AE38">
        <v>31.815661256034339</v>
      </c>
    </row>
    <row r="39" spans="1:31" x14ac:dyDescent="0.25">
      <c r="A39">
        <v>2308577</v>
      </c>
      <c r="B39">
        <v>1</v>
      </c>
      <c r="C39" t="s">
        <v>80</v>
      </c>
      <c r="D39" t="s">
        <v>107</v>
      </c>
      <c r="E39" t="s">
        <v>141</v>
      </c>
      <c r="F39" t="s">
        <v>267</v>
      </c>
      <c r="G39" t="s">
        <v>134</v>
      </c>
      <c r="H39" t="s">
        <v>135</v>
      </c>
      <c r="I39" t="s">
        <v>136</v>
      </c>
      <c r="J39" t="s">
        <v>137</v>
      </c>
      <c r="K39" t="s">
        <v>138</v>
      </c>
      <c r="L39" t="s">
        <v>268</v>
      </c>
      <c r="M39" t="s">
        <v>269</v>
      </c>
      <c r="N39">
        <v>0.445833333</v>
      </c>
      <c r="O39">
        <v>0</v>
      </c>
      <c r="P39">
        <v>4924</v>
      </c>
      <c r="Q39">
        <v>0</v>
      </c>
      <c r="R39">
        <v>1</v>
      </c>
      <c r="S39">
        <v>0</v>
      </c>
      <c r="T39">
        <v>927</v>
      </c>
      <c r="U39">
        <v>1</v>
      </c>
      <c r="V39">
        <v>2</v>
      </c>
      <c r="W39">
        <v>0</v>
      </c>
      <c r="X39">
        <v>329.19191687663715</v>
      </c>
      <c r="Y39">
        <v>0</v>
      </c>
      <c r="Z39">
        <v>2.9865709711199999</v>
      </c>
      <c r="AA39">
        <v>0</v>
      </c>
      <c r="AB39">
        <v>239.50113603026134</v>
      </c>
      <c r="AC39">
        <v>34.855804657064837</v>
      </c>
      <c r="AD39">
        <v>2.2769237469322081</v>
      </c>
      <c r="AE39">
        <v>608.81235228201547</v>
      </c>
    </row>
    <row r="40" spans="1:31" x14ac:dyDescent="0.25">
      <c r="A40">
        <v>2309218</v>
      </c>
      <c r="B40">
        <v>1</v>
      </c>
      <c r="C40" t="s">
        <v>81</v>
      </c>
      <c r="D40" t="s">
        <v>114</v>
      </c>
      <c r="E40" t="s">
        <v>147</v>
      </c>
      <c r="F40" t="s">
        <v>270</v>
      </c>
      <c r="G40" t="s">
        <v>149</v>
      </c>
      <c r="H40" t="s">
        <v>150</v>
      </c>
      <c r="I40" t="s">
        <v>136</v>
      </c>
      <c r="J40" t="s">
        <v>137</v>
      </c>
      <c r="K40" t="s">
        <v>138</v>
      </c>
      <c r="L40" t="s">
        <v>271</v>
      </c>
      <c r="M40" t="s">
        <v>272</v>
      </c>
      <c r="N40">
        <v>3.7527777769999999</v>
      </c>
      <c r="O40">
        <v>0</v>
      </c>
      <c r="P40">
        <v>2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1.4797569784720666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1.4797569784720666</v>
      </c>
    </row>
    <row r="41" spans="1:31" x14ac:dyDescent="0.25">
      <c r="A41">
        <v>2308634</v>
      </c>
      <c r="B41">
        <v>1</v>
      </c>
      <c r="C41" t="s">
        <v>80</v>
      </c>
      <c r="D41" t="s">
        <v>109</v>
      </c>
      <c r="E41" t="s">
        <v>147</v>
      </c>
      <c r="F41" t="s">
        <v>273</v>
      </c>
      <c r="G41" t="s">
        <v>149</v>
      </c>
      <c r="H41" t="s">
        <v>150</v>
      </c>
      <c r="I41" t="s">
        <v>136</v>
      </c>
      <c r="J41" t="s">
        <v>137</v>
      </c>
      <c r="K41" t="s">
        <v>138</v>
      </c>
      <c r="L41" t="s">
        <v>274</v>
      </c>
      <c r="M41" t="s">
        <v>275</v>
      </c>
      <c r="N41">
        <v>1.733333333</v>
      </c>
      <c r="O41">
        <v>0</v>
      </c>
      <c r="P41">
        <v>0</v>
      </c>
      <c r="Q41">
        <v>0</v>
      </c>
      <c r="R41">
        <v>1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1.1743121656000001E-2</v>
      </c>
      <c r="AA41">
        <v>0</v>
      </c>
      <c r="AB41">
        <v>0</v>
      </c>
      <c r="AC41">
        <v>0</v>
      </c>
      <c r="AD41">
        <v>0</v>
      </c>
      <c r="AE41">
        <v>1.1743121656000001E-2</v>
      </c>
    </row>
    <row r="42" spans="1:31" x14ac:dyDescent="0.25">
      <c r="A42">
        <v>2308932</v>
      </c>
      <c r="B42">
        <v>1</v>
      </c>
      <c r="C42" t="s">
        <v>81</v>
      </c>
      <c r="D42" t="s">
        <v>128</v>
      </c>
      <c r="E42" t="s">
        <v>153</v>
      </c>
      <c r="F42" t="s">
        <v>276</v>
      </c>
      <c r="G42" t="s">
        <v>203</v>
      </c>
      <c r="H42" t="s">
        <v>150</v>
      </c>
      <c r="I42" t="s">
        <v>136</v>
      </c>
      <c r="J42" t="s">
        <v>137</v>
      </c>
      <c r="K42" t="s">
        <v>138</v>
      </c>
      <c r="L42" t="s">
        <v>277</v>
      </c>
      <c r="M42" t="s">
        <v>278</v>
      </c>
      <c r="N42">
        <v>3.1924999999999999</v>
      </c>
      <c r="O42">
        <v>0</v>
      </c>
      <c r="P42">
        <v>0</v>
      </c>
      <c r="Q42">
        <v>0</v>
      </c>
      <c r="R42">
        <v>0</v>
      </c>
      <c r="S42">
        <v>0</v>
      </c>
      <c r="T42">
        <v>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31.26827730565935</v>
      </c>
      <c r="AC42">
        <v>0</v>
      </c>
      <c r="AD42">
        <v>0</v>
      </c>
      <c r="AE42">
        <v>31.26827730565935</v>
      </c>
    </row>
    <row r="43" spans="1:31" x14ac:dyDescent="0.25">
      <c r="A43">
        <v>2308571</v>
      </c>
      <c r="B43">
        <v>1</v>
      </c>
      <c r="C43" t="s">
        <v>80</v>
      </c>
      <c r="D43" t="s">
        <v>82</v>
      </c>
      <c r="E43" t="s">
        <v>153</v>
      </c>
      <c r="F43" t="s">
        <v>279</v>
      </c>
      <c r="G43" t="s">
        <v>203</v>
      </c>
      <c r="H43" t="s">
        <v>150</v>
      </c>
      <c r="I43" t="s">
        <v>136</v>
      </c>
      <c r="J43" t="s">
        <v>137</v>
      </c>
      <c r="K43" t="s">
        <v>138</v>
      </c>
      <c r="L43" t="s">
        <v>280</v>
      </c>
      <c r="M43" t="s">
        <v>281</v>
      </c>
      <c r="N43">
        <v>1.6247222219999999</v>
      </c>
      <c r="O43">
        <v>0</v>
      </c>
      <c r="P43">
        <v>0</v>
      </c>
      <c r="Q43">
        <v>0</v>
      </c>
      <c r="R43">
        <v>0</v>
      </c>
      <c r="S43">
        <v>0</v>
      </c>
      <c r="T43">
        <v>1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</row>
    <row r="44" spans="1:31" x14ac:dyDescent="0.25">
      <c r="A44">
        <v>2308949</v>
      </c>
      <c r="B44">
        <v>1</v>
      </c>
      <c r="C44" t="s">
        <v>80</v>
      </c>
      <c r="D44" t="s">
        <v>106</v>
      </c>
      <c r="E44" t="s">
        <v>141</v>
      </c>
      <c r="F44" t="s">
        <v>282</v>
      </c>
      <c r="G44" t="s">
        <v>134</v>
      </c>
      <c r="H44" t="s">
        <v>135</v>
      </c>
      <c r="I44" t="s">
        <v>136</v>
      </c>
      <c r="J44" t="s">
        <v>137</v>
      </c>
      <c r="K44" t="s">
        <v>138</v>
      </c>
      <c r="L44" t="s">
        <v>283</v>
      </c>
      <c r="M44" t="s">
        <v>284</v>
      </c>
      <c r="N44">
        <v>0.14277777699999999</v>
      </c>
      <c r="O44">
        <v>1</v>
      </c>
      <c r="P44">
        <v>38</v>
      </c>
      <c r="Q44">
        <v>17</v>
      </c>
      <c r="R44">
        <v>47</v>
      </c>
      <c r="S44">
        <v>13</v>
      </c>
      <c r="T44">
        <v>30</v>
      </c>
      <c r="U44">
        <v>6</v>
      </c>
      <c r="V44">
        <v>0</v>
      </c>
      <c r="W44">
        <v>4.2239128859000004E-2</v>
      </c>
      <c r="X44">
        <v>2.0141044654920002</v>
      </c>
      <c r="Y44">
        <v>17.124988620998735</v>
      </c>
      <c r="Z44">
        <v>15.156846378131991</v>
      </c>
      <c r="AA44">
        <v>13.745215638863701</v>
      </c>
      <c r="AB44">
        <v>13.515554911796</v>
      </c>
      <c r="AC44">
        <v>61.598744456295812</v>
      </c>
      <c r="AD44">
        <v>0</v>
      </c>
      <c r="AE44">
        <v>123.19769360043725</v>
      </c>
    </row>
    <row r="45" spans="1:31" x14ac:dyDescent="0.25">
      <c r="A45">
        <v>2308926</v>
      </c>
      <c r="B45">
        <v>1</v>
      </c>
      <c r="C45" t="s">
        <v>80</v>
      </c>
      <c r="D45" t="s">
        <v>84</v>
      </c>
      <c r="E45" t="s">
        <v>285</v>
      </c>
      <c r="F45" t="s">
        <v>286</v>
      </c>
      <c r="G45" t="s">
        <v>287</v>
      </c>
      <c r="H45" t="s">
        <v>150</v>
      </c>
      <c r="I45" t="s">
        <v>136</v>
      </c>
      <c r="J45" t="s">
        <v>137</v>
      </c>
      <c r="K45" t="s">
        <v>138</v>
      </c>
      <c r="L45" t="s">
        <v>288</v>
      </c>
      <c r="M45" t="s">
        <v>289</v>
      </c>
      <c r="N45">
        <v>3.8725000000000001</v>
      </c>
      <c r="O45">
        <v>0</v>
      </c>
      <c r="P45">
        <v>77</v>
      </c>
      <c r="Q45">
        <v>0</v>
      </c>
      <c r="R45">
        <v>0</v>
      </c>
      <c r="S45">
        <v>0</v>
      </c>
      <c r="T45">
        <v>10</v>
      </c>
      <c r="U45">
        <v>0</v>
      </c>
      <c r="V45">
        <v>0</v>
      </c>
      <c r="W45">
        <v>0</v>
      </c>
      <c r="X45">
        <v>60.334529339302584</v>
      </c>
      <c r="Y45">
        <v>0</v>
      </c>
      <c r="Z45">
        <v>0</v>
      </c>
      <c r="AA45">
        <v>0</v>
      </c>
      <c r="AB45">
        <v>152.86893919439137</v>
      </c>
      <c r="AC45">
        <v>0</v>
      </c>
      <c r="AD45">
        <v>0</v>
      </c>
      <c r="AE45">
        <v>213.20346853369395</v>
      </c>
    </row>
    <row r="46" spans="1:31" x14ac:dyDescent="0.25">
      <c r="A46">
        <v>2309258</v>
      </c>
      <c r="B46">
        <v>1</v>
      </c>
      <c r="C46" t="s">
        <v>81</v>
      </c>
      <c r="D46" t="s">
        <v>118</v>
      </c>
      <c r="E46" t="s">
        <v>175</v>
      </c>
      <c r="F46" t="s">
        <v>290</v>
      </c>
      <c r="G46" t="s">
        <v>210</v>
      </c>
      <c r="H46" t="s">
        <v>135</v>
      </c>
      <c r="I46" t="s">
        <v>136</v>
      </c>
      <c r="J46" t="s">
        <v>137</v>
      </c>
      <c r="K46" t="s">
        <v>138</v>
      </c>
      <c r="L46" t="s">
        <v>291</v>
      </c>
      <c r="M46" t="s">
        <v>292</v>
      </c>
      <c r="N46">
        <v>3.0777777770000001</v>
      </c>
      <c r="O46">
        <v>0</v>
      </c>
      <c r="P46">
        <v>74</v>
      </c>
      <c r="Q46">
        <v>0</v>
      </c>
      <c r="R46">
        <v>3</v>
      </c>
      <c r="S46">
        <v>0</v>
      </c>
      <c r="T46">
        <v>1</v>
      </c>
      <c r="U46">
        <v>0</v>
      </c>
      <c r="V46">
        <v>0</v>
      </c>
      <c r="W46">
        <v>0</v>
      </c>
      <c r="X46">
        <v>44.974914090957895</v>
      </c>
      <c r="Y46">
        <v>0</v>
      </c>
      <c r="Z46">
        <v>13.606311605477925</v>
      </c>
      <c r="AA46">
        <v>0</v>
      </c>
      <c r="AB46">
        <v>0</v>
      </c>
      <c r="AC46">
        <v>0</v>
      </c>
      <c r="AD46">
        <v>0</v>
      </c>
      <c r="AE46">
        <v>58.581225696435823</v>
      </c>
    </row>
    <row r="47" spans="1:31" x14ac:dyDescent="0.25">
      <c r="A47">
        <v>2309072</v>
      </c>
      <c r="B47">
        <v>1</v>
      </c>
      <c r="C47" t="s">
        <v>81</v>
      </c>
      <c r="D47" t="s">
        <v>113</v>
      </c>
      <c r="E47" t="s">
        <v>153</v>
      </c>
      <c r="F47" t="s">
        <v>293</v>
      </c>
      <c r="G47" t="s">
        <v>203</v>
      </c>
      <c r="H47" t="s">
        <v>150</v>
      </c>
      <c r="I47" t="s">
        <v>136</v>
      </c>
      <c r="J47" t="s">
        <v>137</v>
      </c>
      <c r="K47" t="s">
        <v>138</v>
      </c>
      <c r="L47" t="s">
        <v>294</v>
      </c>
      <c r="M47" t="s">
        <v>295</v>
      </c>
      <c r="N47">
        <v>0.99583333299999999</v>
      </c>
      <c r="O47">
        <v>0</v>
      </c>
      <c r="P47">
        <v>13</v>
      </c>
      <c r="Q47">
        <v>0</v>
      </c>
      <c r="R47">
        <v>0</v>
      </c>
      <c r="S47">
        <v>0</v>
      </c>
      <c r="T47">
        <v>1</v>
      </c>
      <c r="U47">
        <v>0</v>
      </c>
      <c r="V47">
        <v>0</v>
      </c>
      <c r="W47">
        <v>0</v>
      </c>
      <c r="X47">
        <v>3.4566452155717511</v>
      </c>
      <c r="Y47">
        <v>0</v>
      </c>
      <c r="Z47">
        <v>0</v>
      </c>
      <c r="AA47">
        <v>0</v>
      </c>
      <c r="AB47">
        <v>1.4125691681124002</v>
      </c>
      <c r="AC47">
        <v>0</v>
      </c>
      <c r="AD47">
        <v>0</v>
      </c>
      <c r="AE47">
        <v>4.8692143836841515</v>
      </c>
    </row>
    <row r="48" spans="1:31" x14ac:dyDescent="0.25">
      <c r="A48">
        <v>2309095</v>
      </c>
      <c r="B48">
        <v>1</v>
      </c>
      <c r="C48" t="s">
        <v>80</v>
      </c>
      <c r="D48" t="s">
        <v>93</v>
      </c>
      <c r="E48" t="s">
        <v>141</v>
      </c>
      <c r="F48" t="s">
        <v>296</v>
      </c>
      <c r="G48" t="s">
        <v>134</v>
      </c>
      <c r="H48" t="s">
        <v>135</v>
      </c>
      <c r="I48" t="s">
        <v>136</v>
      </c>
      <c r="J48" t="s">
        <v>137</v>
      </c>
      <c r="K48" t="s">
        <v>138</v>
      </c>
      <c r="L48" t="s">
        <v>297</v>
      </c>
      <c r="M48" t="s">
        <v>298</v>
      </c>
      <c r="N48">
        <v>7.8055554999999999E-2</v>
      </c>
      <c r="O48">
        <v>0</v>
      </c>
      <c r="P48">
        <v>423</v>
      </c>
      <c r="Q48">
        <v>25</v>
      </c>
      <c r="R48">
        <v>40</v>
      </c>
      <c r="S48">
        <v>10</v>
      </c>
      <c r="T48">
        <v>138</v>
      </c>
      <c r="U48">
        <v>0</v>
      </c>
      <c r="V48">
        <v>0</v>
      </c>
      <c r="W48">
        <v>0</v>
      </c>
      <c r="X48">
        <v>7.2827675619304433</v>
      </c>
      <c r="Y48">
        <v>21.388216573867737</v>
      </c>
      <c r="Z48">
        <v>13.267316233173188</v>
      </c>
      <c r="AA48">
        <v>3.1061483780453338</v>
      </c>
      <c r="AB48">
        <v>13.335484576776739</v>
      </c>
      <c r="AC48">
        <v>0</v>
      </c>
      <c r="AD48">
        <v>0</v>
      </c>
      <c r="AE48">
        <v>58.379933323793438</v>
      </c>
    </row>
    <row r="49" spans="1:31" x14ac:dyDescent="0.25">
      <c r="A49">
        <v>2308972</v>
      </c>
      <c r="B49">
        <v>1</v>
      </c>
      <c r="C49" t="s">
        <v>80</v>
      </c>
      <c r="D49" t="s">
        <v>96</v>
      </c>
      <c r="E49" t="s">
        <v>153</v>
      </c>
      <c r="F49" t="s">
        <v>299</v>
      </c>
      <c r="G49" t="s">
        <v>155</v>
      </c>
      <c r="H49" t="s">
        <v>150</v>
      </c>
      <c r="I49" t="s">
        <v>136</v>
      </c>
      <c r="J49" t="s">
        <v>137</v>
      </c>
      <c r="K49" t="s">
        <v>138</v>
      </c>
      <c r="L49" t="s">
        <v>300</v>
      </c>
      <c r="M49" t="s">
        <v>301</v>
      </c>
      <c r="N49">
        <v>1.5863888880000001</v>
      </c>
      <c r="O49">
        <v>0</v>
      </c>
      <c r="P49">
        <v>0</v>
      </c>
      <c r="Q49">
        <v>0</v>
      </c>
      <c r="R49">
        <v>0</v>
      </c>
      <c r="S49">
        <v>0</v>
      </c>
      <c r="T49">
        <v>1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2.7728498245718001</v>
      </c>
      <c r="AC49">
        <v>0</v>
      </c>
      <c r="AD49">
        <v>0</v>
      </c>
      <c r="AE49">
        <v>2.7728498245718001</v>
      </c>
    </row>
    <row r="50" spans="1:31" x14ac:dyDescent="0.25">
      <c r="A50">
        <v>2309118</v>
      </c>
      <c r="B50">
        <v>1</v>
      </c>
      <c r="C50" t="s">
        <v>80</v>
      </c>
      <c r="D50" t="s">
        <v>93</v>
      </c>
      <c r="E50" t="s">
        <v>141</v>
      </c>
      <c r="F50" t="s">
        <v>302</v>
      </c>
      <c r="G50" t="s">
        <v>134</v>
      </c>
      <c r="H50" t="s">
        <v>135</v>
      </c>
      <c r="I50" t="s">
        <v>136</v>
      </c>
      <c r="J50" t="s">
        <v>137</v>
      </c>
      <c r="K50" t="s">
        <v>138</v>
      </c>
      <c r="L50" t="s">
        <v>303</v>
      </c>
      <c r="M50" t="s">
        <v>304</v>
      </c>
      <c r="N50">
        <v>0.18305555500000001</v>
      </c>
      <c r="O50">
        <v>5</v>
      </c>
      <c r="P50">
        <v>3563</v>
      </c>
      <c r="Q50">
        <v>100</v>
      </c>
      <c r="R50">
        <v>595</v>
      </c>
      <c r="S50">
        <v>38</v>
      </c>
      <c r="T50">
        <v>831</v>
      </c>
      <c r="U50">
        <v>5</v>
      </c>
      <c r="V50">
        <v>3</v>
      </c>
      <c r="W50">
        <v>5.2413843154838755</v>
      </c>
      <c r="X50">
        <v>135.33071366123593</v>
      </c>
      <c r="Y50">
        <v>116.05635515716267</v>
      </c>
      <c r="Z50">
        <v>199.02852948676619</v>
      </c>
      <c r="AA50">
        <v>25.478769324785183</v>
      </c>
      <c r="AB50">
        <v>136.68440092484008</v>
      </c>
      <c r="AC50">
        <v>35.24580876665933</v>
      </c>
      <c r="AD50">
        <v>18.546744005245209</v>
      </c>
      <c r="AE50">
        <v>671.61270564217841</v>
      </c>
    </row>
    <row r="51" spans="1:31" x14ac:dyDescent="0.25">
      <c r="A51">
        <v>2309264</v>
      </c>
      <c r="B51">
        <v>1</v>
      </c>
      <c r="C51" t="s">
        <v>80</v>
      </c>
      <c r="D51" t="s">
        <v>104</v>
      </c>
      <c r="E51" t="s">
        <v>147</v>
      </c>
      <c r="F51" t="s">
        <v>305</v>
      </c>
      <c r="G51" t="s">
        <v>149</v>
      </c>
      <c r="H51" t="s">
        <v>150</v>
      </c>
      <c r="I51" t="s">
        <v>136</v>
      </c>
      <c r="J51" t="s">
        <v>137</v>
      </c>
      <c r="K51" t="s">
        <v>138</v>
      </c>
      <c r="L51" t="s">
        <v>306</v>
      </c>
      <c r="M51" t="s">
        <v>307</v>
      </c>
      <c r="N51">
        <v>2.6724999999999999</v>
      </c>
      <c r="O51">
        <v>0</v>
      </c>
      <c r="P51">
        <v>102</v>
      </c>
      <c r="Q51">
        <v>0</v>
      </c>
      <c r="R51">
        <v>0</v>
      </c>
      <c r="S51">
        <v>0</v>
      </c>
      <c r="T51">
        <v>13</v>
      </c>
      <c r="U51">
        <v>0</v>
      </c>
      <c r="V51">
        <v>0</v>
      </c>
      <c r="W51">
        <v>0</v>
      </c>
      <c r="X51">
        <v>48.931330664448062</v>
      </c>
      <c r="Y51">
        <v>0</v>
      </c>
      <c r="Z51">
        <v>0</v>
      </c>
      <c r="AA51">
        <v>0</v>
      </c>
      <c r="AB51">
        <v>10.508875549539102</v>
      </c>
      <c r="AC51">
        <v>0</v>
      </c>
      <c r="AD51">
        <v>0</v>
      </c>
      <c r="AE51">
        <v>59.440206213987167</v>
      </c>
    </row>
    <row r="52" spans="1:31" x14ac:dyDescent="0.25">
      <c r="A52">
        <v>2309241</v>
      </c>
      <c r="B52">
        <v>1</v>
      </c>
      <c r="C52" t="s">
        <v>81</v>
      </c>
      <c r="D52" t="s">
        <v>118</v>
      </c>
      <c r="E52" t="s">
        <v>147</v>
      </c>
      <c r="F52" t="s">
        <v>308</v>
      </c>
      <c r="G52" t="s">
        <v>149</v>
      </c>
      <c r="H52" t="s">
        <v>150</v>
      </c>
      <c r="I52" t="s">
        <v>136</v>
      </c>
      <c r="J52" t="s">
        <v>137</v>
      </c>
      <c r="K52" t="s">
        <v>138</v>
      </c>
      <c r="L52" t="s">
        <v>309</v>
      </c>
      <c r="M52" t="s">
        <v>310</v>
      </c>
      <c r="N52">
        <v>5.681944444</v>
      </c>
      <c r="O52">
        <v>0</v>
      </c>
      <c r="P52">
        <v>27</v>
      </c>
      <c r="Q52">
        <v>0</v>
      </c>
      <c r="R52">
        <v>0</v>
      </c>
      <c r="S52">
        <v>0</v>
      </c>
      <c r="T52">
        <v>12</v>
      </c>
      <c r="U52">
        <v>0</v>
      </c>
      <c r="V52">
        <v>0</v>
      </c>
      <c r="W52">
        <v>0</v>
      </c>
      <c r="X52">
        <v>17.907431831663008</v>
      </c>
      <c r="Y52">
        <v>0</v>
      </c>
      <c r="Z52">
        <v>0</v>
      </c>
      <c r="AA52">
        <v>0</v>
      </c>
      <c r="AB52">
        <v>17.081153683130047</v>
      </c>
      <c r="AC52">
        <v>0</v>
      </c>
      <c r="AD52">
        <v>0</v>
      </c>
      <c r="AE52">
        <v>34.988585514793058</v>
      </c>
    </row>
    <row r="53" spans="1:31" x14ac:dyDescent="0.25">
      <c r="A53">
        <v>2308554</v>
      </c>
      <c r="B53">
        <v>1</v>
      </c>
      <c r="C53" t="s">
        <v>80</v>
      </c>
      <c r="D53" t="s">
        <v>82</v>
      </c>
      <c r="E53" t="s">
        <v>175</v>
      </c>
      <c r="F53" t="s">
        <v>311</v>
      </c>
      <c r="G53" t="s">
        <v>134</v>
      </c>
      <c r="H53" t="s">
        <v>135</v>
      </c>
      <c r="I53" t="s">
        <v>136</v>
      </c>
      <c r="J53" t="s">
        <v>137</v>
      </c>
      <c r="K53" t="s">
        <v>138</v>
      </c>
      <c r="L53" t="s">
        <v>312</v>
      </c>
      <c r="M53" t="s">
        <v>313</v>
      </c>
      <c r="N53">
        <v>1.4258333329999999</v>
      </c>
      <c r="O53">
        <v>0</v>
      </c>
      <c r="P53">
        <v>4921</v>
      </c>
      <c r="Q53">
        <v>0</v>
      </c>
      <c r="R53">
        <v>0</v>
      </c>
      <c r="S53">
        <v>2</v>
      </c>
      <c r="T53">
        <v>396</v>
      </c>
      <c r="U53">
        <v>0</v>
      </c>
      <c r="V53">
        <v>1</v>
      </c>
      <c r="W53">
        <v>0</v>
      </c>
      <c r="X53">
        <v>1185.89291608028</v>
      </c>
      <c r="Y53">
        <v>0</v>
      </c>
      <c r="Z53">
        <v>0</v>
      </c>
      <c r="AA53">
        <v>102.92416299310801</v>
      </c>
      <c r="AB53">
        <v>329.30661685908785</v>
      </c>
      <c r="AC53">
        <v>0</v>
      </c>
      <c r="AD53">
        <v>11.448654371111466</v>
      </c>
      <c r="AE53">
        <v>1629.5723503035872</v>
      </c>
    </row>
    <row r="54" spans="1:31" x14ac:dyDescent="0.25">
      <c r="A54">
        <v>2308863</v>
      </c>
      <c r="B54">
        <v>1</v>
      </c>
      <c r="C54" t="s">
        <v>80</v>
      </c>
      <c r="D54" t="s">
        <v>83</v>
      </c>
      <c r="E54" t="s">
        <v>153</v>
      </c>
      <c r="F54" t="s">
        <v>314</v>
      </c>
      <c r="G54" t="s">
        <v>203</v>
      </c>
      <c r="H54" t="s">
        <v>150</v>
      </c>
      <c r="I54" t="s">
        <v>136</v>
      </c>
      <c r="J54" t="s">
        <v>137</v>
      </c>
      <c r="K54" t="s">
        <v>138</v>
      </c>
      <c r="L54" t="s">
        <v>315</v>
      </c>
      <c r="M54" t="s">
        <v>316</v>
      </c>
      <c r="N54">
        <v>1.310277777</v>
      </c>
      <c r="O54">
        <v>0</v>
      </c>
      <c r="P54">
        <v>0</v>
      </c>
      <c r="Q54">
        <v>0</v>
      </c>
      <c r="R54">
        <v>0</v>
      </c>
      <c r="S54">
        <v>0</v>
      </c>
      <c r="T54">
        <v>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6.3516672662291329</v>
      </c>
      <c r="AC54">
        <v>0</v>
      </c>
      <c r="AD54">
        <v>0</v>
      </c>
      <c r="AE54">
        <v>6.3516672662291329</v>
      </c>
    </row>
    <row r="55" spans="1:31" x14ac:dyDescent="0.25">
      <c r="A55">
        <v>2309112</v>
      </c>
      <c r="B55">
        <v>1</v>
      </c>
      <c r="C55" t="s">
        <v>80</v>
      </c>
      <c r="D55" t="s">
        <v>93</v>
      </c>
      <c r="E55" t="s">
        <v>141</v>
      </c>
      <c r="F55" t="s">
        <v>317</v>
      </c>
      <c r="G55" t="s">
        <v>134</v>
      </c>
      <c r="H55" t="s">
        <v>135</v>
      </c>
      <c r="I55" t="s">
        <v>136</v>
      </c>
      <c r="J55" t="s">
        <v>137</v>
      </c>
      <c r="K55" t="s">
        <v>138</v>
      </c>
      <c r="L55" t="s">
        <v>318</v>
      </c>
      <c r="M55" t="s">
        <v>319</v>
      </c>
      <c r="N55">
        <v>0.20888888799999999</v>
      </c>
      <c r="O55">
        <v>0</v>
      </c>
      <c r="P55">
        <v>693</v>
      </c>
      <c r="Q55">
        <v>8</v>
      </c>
      <c r="R55">
        <v>240</v>
      </c>
      <c r="S55">
        <v>22</v>
      </c>
      <c r="T55">
        <v>144</v>
      </c>
      <c r="U55">
        <v>0</v>
      </c>
      <c r="V55">
        <v>0</v>
      </c>
      <c r="W55">
        <v>0</v>
      </c>
      <c r="X55">
        <v>26.07220075393327</v>
      </c>
      <c r="Y55">
        <v>8.8544914873250669</v>
      </c>
      <c r="Z55">
        <v>56.639933524423512</v>
      </c>
      <c r="AA55">
        <v>40.57154931848352</v>
      </c>
      <c r="AB55">
        <v>26.270468030212815</v>
      </c>
      <c r="AC55">
        <v>0</v>
      </c>
      <c r="AD55">
        <v>0</v>
      </c>
      <c r="AE55">
        <v>158.40864311437818</v>
      </c>
    </row>
    <row r="56" spans="1:31" x14ac:dyDescent="0.25">
      <c r="A56">
        <v>2308717</v>
      </c>
      <c r="B56">
        <v>1</v>
      </c>
      <c r="C56" t="s">
        <v>80</v>
      </c>
      <c r="D56" t="s">
        <v>110</v>
      </c>
      <c r="E56" t="s">
        <v>147</v>
      </c>
      <c r="F56" t="s">
        <v>320</v>
      </c>
      <c r="G56" t="s">
        <v>177</v>
      </c>
      <c r="H56" t="s">
        <v>150</v>
      </c>
      <c r="I56" t="s">
        <v>136</v>
      </c>
      <c r="J56" t="s">
        <v>137</v>
      </c>
      <c r="K56" t="s">
        <v>144</v>
      </c>
      <c r="L56" t="s">
        <v>321</v>
      </c>
      <c r="M56" t="s">
        <v>322</v>
      </c>
      <c r="N56">
        <v>8.4097222219999992</v>
      </c>
      <c r="O56">
        <v>0</v>
      </c>
      <c r="P56">
        <v>143</v>
      </c>
      <c r="Q56">
        <v>0</v>
      </c>
      <c r="R56">
        <v>0</v>
      </c>
      <c r="S56">
        <v>0</v>
      </c>
      <c r="T56">
        <v>35</v>
      </c>
      <c r="U56">
        <v>0</v>
      </c>
      <c r="V56">
        <v>0</v>
      </c>
      <c r="W56">
        <v>0</v>
      </c>
      <c r="X56">
        <v>261.95545295204079</v>
      </c>
      <c r="Y56">
        <v>0</v>
      </c>
      <c r="Z56">
        <v>0</v>
      </c>
      <c r="AA56">
        <v>0</v>
      </c>
      <c r="AB56">
        <v>135.65220470368871</v>
      </c>
      <c r="AC56">
        <v>0</v>
      </c>
      <c r="AD56">
        <v>0</v>
      </c>
      <c r="AE56">
        <v>397.6076576557295</v>
      </c>
    </row>
    <row r="57" spans="1:31" x14ac:dyDescent="0.25">
      <c r="A57">
        <v>2308803</v>
      </c>
      <c r="B57">
        <v>1</v>
      </c>
      <c r="C57" t="s">
        <v>81</v>
      </c>
      <c r="D57" t="s">
        <v>128</v>
      </c>
      <c r="E57" t="s">
        <v>141</v>
      </c>
      <c r="F57" t="s">
        <v>323</v>
      </c>
      <c r="G57" t="s">
        <v>217</v>
      </c>
      <c r="H57" t="s">
        <v>135</v>
      </c>
      <c r="I57" t="s">
        <v>136</v>
      </c>
      <c r="J57" t="s">
        <v>137</v>
      </c>
      <c r="K57" t="s">
        <v>138</v>
      </c>
      <c r="L57" t="s">
        <v>324</v>
      </c>
      <c r="M57" t="s">
        <v>325</v>
      </c>
      <c r="N57">
        <v>1.4588888879999999</v>
      </c>
      <c r="O57">
        <v>0</v>
      </c>
      <c r="P57">
        <v>185</v>
      </c>
      <c r="Q57">
        <v>0</v>
      </c>
      <c r="R57">
        <v>19</v>
      </c>
      <c r="S57">
        <v>1</v>
      </c>
      <c r="T57">
        <v>17</v>
      </c>
      <c r="U57">
        <v>0</v>
      </c>
      <c r="V57">
        <v>0</v>
      </c>
      <c r="W57">
        <v>0</v>
      </c>
      <c r="X57">
        <v>51.995895250853401</v>
      </c>
      <c r="Y57">
        <v>0</v>
      </c>
      <c r="Z57">
        <v>20.632987463816434</v>
      </c>
      <c r="AA57">
        <v>44.175984299768061</v>
      </c>
      <c r="AB57">
        <v>16.17258738619044</v>
      </c>
      <c r="AC57">
        <v>0</v>
      </c>
      <c r="AD57">
        <v>0</v>
      </c>
      <c r="AE57">
        <v>132.97745440062832</v>
      </c>
    </row>
    <row r="58" spans="1:31" x14ac:dyDescent="0.25">
      <c r="A58">
        <v>2308657</v>
      </c>
      <c r="B58">
        <v>1</v>
      </c>
      <c r="C58" t="s">
        <v>80</v>
      </c>
      <c r="D58" t="s">
        <v>104</v>
      </c>
      <c r="E58" t="s">
        <v>141</v>
      </c>
      <c r="F58" t="s">
        <v>326</v>
      </c>
      <c r="G58" t="s">
        <v>177</v>
      </c>
      <c r="H58" t="s">
        <v>135</v>
      </c>
      <c r="I58" t="s">
        <v>136</v>
      </c>
      <c r="J58" t="s">
        <v>137</v>
      </c>
      <c r="K58" t="s">
        <v>144</v>
      </c>
      <c r="L58" t="s">
        <v>327</v>
      </c>
      <c r="M58" t="s">
        <v>328</v>
      </c>
      <c r="N58">
        <v>9.3847222220000006</v>
      </c>
      <c r="O58">
        <v>5</v>
      </c>
      <c r="P58">
        <v>41</v>
      </c>
      <c r="Q58">
        <v>3</v>
      </c>
      <c r="R58">
        <v>0</v>
      </c>
      <c r="S58">
        <v>3</v>
      </c>
      <c r="T58">
        <v>1</v>
      </c>
      <c r="U58">
        <v>1</v>
      </c>
      <c r="V58">
        <v>0</v>
      </c>
      <c r="W58">
        <v>14.581666941703336</v>
      </c>
      <c r="X58">
        <v>215.59284555790754</v>
      </c>
      <c r="Y58">
        <v>24.317851341371416</v>
      </c>
      <c r="Z58">
        <v>0</v>
      </c>
      <c r="AA58">
        <v>234.66875526207258</v>
      </c>
      <c r="AB58">
        <v>16.605109536904624</v>
      </c>
      <c r="AC58">
        <v>3794.6129721602292</v>
      </c>
      <c r="AD58">
        <v>0</v>
      </c>
      <c r="AE58">
        <v>4300.3792008001883</v>
      </c>
    </row>
    <row r="59" spans="1:31" x14ac:dyDescent="0.25">
      <c r="A59">
        <v>2309304</v>
      </c>
      <c r="B59">
        <v>1</v>
      </c>
      <c r="C59" t="s">
        <v>80</v>
      </c>
      <c r="D59" t="s">
        <v>93</v>
      </c>
      <c r="E59" t="s">
        <v>141</v>
      </c>
      <c r="F59" t="s">
        <v>329</v>
      </c>
      <c r="G59" t="s">
        <v>134</v>
      </c>
      <c r="H59" t="s">
        <v>135</v>
      </c>
      <c r="I59" t="s">
        <v>136</v>
      </c>
      <c r="J59" t="s">
        <v>137</v>
      </c>
      <c r="K59" t="s">
        <v>138</v>
      </c>
      <c r="L59" t="s">
        <v>330</v>
      </c>
      <c r="M59" t="s">
        <v>331</v>
      </c>
      <c r="N59">
        <v>0.28583333300000002</v>
      </c>
      <c r="O59">
        <v>0</v>
      </c>
      <c r="P59">
        <v>411</v>
      </c>
      <c r="Q59">
        <v>47</v>
      </c>
      <c r="R59">
        <v>331</v>
      </c>
      <c r="S59">
        <v>14</v>
      </c>
      <c r="T59">
        <v>225</v>
      </c>
      <c r="U59">
        <v>0</v>
      </c>
      <c r="V59">
        <v>1</v>
      </c>
      <c r="W59">
        <v>0</v>
      </c>
      <c r="X59">
        <v>25.701892012876424</v>
      </c>
      <c r="Y59">
        <v>23.794573671240222</v>
      </c>
      <c r="Z59">
        <v>89.213269767858236</v>
      </c>
      <c r="AA59">
        <v>16.582920594696166</v>
      </c>
      <c r="AB59">
        <v>62.696055455944382</v>
      </c>
      <c r="AC59">
        <v>0</v>
      </c>
      <c r="AD59">
        <v>20.171970596806172</v>
      </c>
      <c r="AE59">
        <v>238.16068209942162</v>
      </c>
    </row>
    <row r="60" spans="1:31" x14ac:dyDescent="0.25">
      <c r="A60">
        <v>2309035</v>
      </c>
      <c r="B60">
        <v>1</v>
      </c>
      <c r="C60" t="s">
        <v>81</v>
      </c>
      <c r="D60" t="s">
        <v>117</v>
      </c>
      <c r="E60" t="s">
        <v>141</v>
      </c>
      <c r="F60" t="s">
        <v>332</v>
      </c>
      <c r="G60" t="s">
        <v>134</v>
      </c>
      <c r="H60" t="s">
        <v>135</v>
      </c>
      <c r="I60" t="s">
        <v>136</v>
      </c>
      <c r="J60" t="s">
        <v>137</v>
      </c>
      <c r="K60" t="s">
        <v>138</v>
      </c>
      <c r="L60" t="s">
        <v>333</v>
      </c>
      <c r="M60" t="s">
        <v>334</v>
      </c>
      <c r="N60">
        <v>0.127222222</v>
      </c>
      <c r="O60">
        <v>0</v>
      </c>
      <c r="P60">
        <v>4669</v>
      </c>
      <c r="Q60">
        <v>0</v>
      </c>
      <c r="R60">
        <v>2</v>
      </c>
      <c r="S60">
        <v>1</v>
      </c>
      <c r="T60">
        <v>1129</v>
      </c>
      <c r="U60">
        <v>0</v>
      </c>
      <c r="V60">
        <v>5</v>
      </c>
      <c r="W60">
        <v>0</v>
      </c>
      <c r="X60">
        <v>99.760800320614479</v>
      </c>
      <c r="Y60">
        <v>0</v>
      </c>
      <c r="Z60">
        <v>0.17568178085229999</v>
      </c>
      <c r="AA60">
        <v>0.25650107624399998</v>
      </c>
      <c r="AB60">
        <v>74.530418575848827</v>
      </c>
      <c r="AC60">
        <v>0</v>
      </c>
      <c r="AD60">
        <v>7.8420560872869665</v>
      </c>
      <c r="AE60">
        <v>182.56545784084659</v>
      </c>
    </row>
    <row r="61" spans="1:31" x14ac:dyDescent="0.25">
      <c r="A61">
        <v>2308866</v>
      </c>
      <c r="B61">
        <v>1</v>
      </c>
      <c r="C61" t="s">
        <v>80</v>
      </c>
      <c r="D61" t="s">
        <v>107</v>
      </c>
      <c r="E61" t="s">
        <v>153</v>
      </c>
      <c r="F61" t="s">
        <v>335</v>
      </c>
      <c r="G61" t="s">
        <v>336</v>
      </c>
      <c r="H61" t="s">
        <v>150</v>
      </c>
      <c r="I61" t="s">
        <v>136</v>
      </c>
      <c r="J61" t="s">
        <v>137</v>
      </c>
      <c r="K61" t="s">
        <v>138</v>
      </c>
      <c r="L61" t="s">
        <v>337</v>
      </c>
      <c r="M61" t="s">
        <v>338</v>
      </c>
      <c r="N61">
        <v>1.2552777770000001</v>
      </c>
      <c r="O61">
        <v>0</v>
      </c>
      <c r="P61">
        <v>2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0.51692098440080003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0.51692098440080003</v>
      </c>
    </row>
    <row r="62" spans="1:31" x14ac:dyDescent="0.25">
      <c r="A62">
        <v>2309221</v>
      </c>
      <c r="B62">
        <v>1</v>
      </c>
      <c r="C62" t="s">
        <v>81</v>
      </c>
      <c r="D62" t="s">
        <v>127</v>
      </c>
      <c r="E62" t="s">
        <v>132</v>
      </c>
      <c r="F62" t="s">
        <v>339</v>
      </c>
      <c r="G62" t="s">
        <v>134</v>
      </c>
      <c r="H62" t="s">
        <v>135</v>
      </c>
      <c r="I62" t="s">
        <v>136</v>
      </c>
      <c r="J62" t="s">
        <v>137</v>
      </c>
      <c r="K62" t="s">
        <v>138</v>
      </c>
      <c r="L62" t="s">
        <v>340</v>
      </c>
      <c r="M62" t="s">
        <v>341</v>
      </c>
      <c r="N62">
        <v>1.7341666659999999</v>
      </c>
      <c r="O62">
        <v>2</v>
      </c>
      <c r="P62">
        <v>1310</v>
      </c>
      <c r="Q62">
        <v>30</v>
      </c>
      <c r="R62">
        <v>83</v>
      </c>
      <c r="S62">
        <v>13</v>
      </c>
      <c r="T62">
        <v>108</v>
      </c>
      <c r="U62">
        <v>2</v>
      </c>
      <c r="V62">
        <v>0</v>
      </c>
      <c r="W62">
        <v>1.0183083706060001</v>
      </c>
      <c r="X62">
        <v>340.04524009406668</v>
      </c>
      <c r="Y62">
        <v>40.761021736577767</v>
      </c>
      <c r="Z62">
        <v>41.792095256746023</v>
      </c>
      <c r="AA62">
        <v>56.079816264929264</v>
      </c>
      <c r="AB62">
        <v>54.820643087407383</v>
      </c>
      <c r="AC62">
        <v>2.6566414886693166</v>
      </c>
      <c r="AD62">
        <v>0</v>
      </c>
      <c r="AE62">
        <v>537.17376629900241</v>
      </c>
    </row>
    <row r="63" spans="1:31" x14ac:dyDescent="0.25">
      <c r="A63">
        <v>2308557</v>
      </c>
      <c r="B63">
        <v>1</v>
      </c>
      <c r="C63" t="s">
        <v>80</v>
      </c>
      <c r="D63" t="s">
        <v>99</v>
      </c>
      <c r="E63" t="s">
        <v>147</v>
      </c>
      <c r="F63" t="s">
        <v>342</v>
      </c>
      <c r="G63" t="s">
        <v>343</v>
      </c>
      <c r="H63" t="s">
        <v>150</v>
      </c>
      <c r="I63" t="s">
        <v>136</v>
      </c>
      <c r="J63" t="s">
        <v>137</v>
      </c>
      <c r="K63" t="s">
        <v>138</v>
      </c>
      <c r="L63" t="s">
        <v>344</v>
      </c>
      <c r="M63" t="s">
        <v>345</v>
      </c>
      <c r="N63">
        <v>0.93</v>
      </c>
      <c r="O63">
        <v>0</v>
      </c>
      <c r="P63">
        <v>10</v>
      </c>
      <c r="Q63">
        <v>0</v>
      </c>
      <c r="R63">
        <v>0</v>
      </c>
      <c r="S63">
        <v>0</v>
      </c>
      <c r="T63">
        <v>2</v>
      </c>
      <c r="U63">
        <v>0</v>
      </c>
      <c r="V63">
        <v>0</v>
      </c>
      <c r="W63">
        <v>0</v>
      </c>
      <c r="X63">
        <v>3.3145676143827001</v>
      </c>
      <c r="Y63">
        <v>0</v>
      </c>
      <c r="Z63">
        <v>0</v>
      </c>
      <c r="AA63">
        <v>0</v>
      </c>
      <c r="AB63">
        <v>7.1632937868378006</v>
      </c>
      <c r="AC63">
        <v>0</v>
      </c>
      <c r="AD63">
        <v>0</v>
      </c>
      <c r="AE63">
        <v>10.477861401220501</v>
      </c>
    </row>
    <row r="64" spans="1:31" x14ac:dyDescent="0.25">
      <c r="A64">
        <v>2308800</v>
      </c>
      <c r="B64">
        <v>1</v>
      </c>
      <c r="C64" t="s">
        <v>81</v>
      </c>
      <c r="D64" t="s">
        <v>112</v>
      </c>
      <c r="E64" t="s">
        <v>175</v>
      </c>
      <c r="F64" t="s">
        <v>346</v>
      </c>
      <c r="G64" t="s">
        <v>134</v>
      </c>
      <c r="H64" t="s">
        <v>135</v>
      </c>
      <c r="I64" t="s">
        <v>136</v>
      </c>
      <c r="J64" t="s">
        <v>137</v>
      </c>
      <c r="K64" t="s">
        <v>138</v>
      </c>
      <c r="L64" t="s">
        <v>347</v>
      </c>
      <c r="M64" t="s">
        <v>348</v>
      </c>
      <c r="N64">
        <v>0.84722222199999997</v>
      </c>
      <c r="O64">
        <v>0</v>
      </c>
      <c r="P64">
        <v>2442</v>
      </c>
      <c r="Q64">
        <v>0</v>
      </c>
      <c r="R64">
        <v>0</v>
      </c>
      <c r="S64">
        <v>3</v>
      </c>
      <c r="T64">
        <v>510</v>
      </c>
      <c r="U64">
        <v>1</v>
      </c>
      <c r="V64">
        <v>4</v>
      </c>
      <c r="W64">
        <v>0</v>
      </c>
      <c r="X64">
        <v>374.84155098938385</v>
      </c>
      <c r="Y64">
        <v>0</v>
      </c>
      <c r="Z64">
        <v>0</v>
      </c>
      <c r="AA64">
        <v>51.487976898274603</v>
      </c>
      <c r="AB64">
        <v>279.10038309517296</v>
      </c>
      <c r="AC64">
        <v>39.531994461194216</v>
      </c>
      <c r="AD64">
        <v>65.469369766308205</v>
      </c>
      <c r="AE64">
        <v>810.43127521033387</v>
      </c>
    </row>
    <row r="65" spans="1:31" x14ac:dyDescent="0.25">
      <c r="A65">
        <v>2308992</v>
      </c>
      <c r="B65">
        <v>1</v>
      </c>
      <c r="C65" t="s">
        <v>80</v>
      </c>
      <c r="D65" t="s">
        <v>100</v>
      </c>
      <c r="E65" t="s">
        <v>141</v>
      </c>
      <c r="F65" t="s">
        <v>349</v>
      </c>
      <c r="G65" t="s">
        <v>134</v>
      </c>
      <c r="H65" t="s">
        <v>135</v>
      </c>
      <c r="I65" t="s">
        <v>136</v>
      </c>
      <c r="J65" t="s">
        <v>137</v>
      </c>
      <c r="K65" t="s">
        <v>138</v>
      </c>
      <c r="L65" t="s">
        <v>350</v>
      </c>
      <c r="M65" t="s">
        <v>351</v>
      </c>
      <c r="N65">
        <v>0.260833333</v>
      </c>
      <c r="O65">
        <v>4</v>
      </c>
      <c r="P65">
        <v>1640</v>
      </c>
      <c r="Q65">
        <v>4</v>
      </c>
      <c r="R65">
        <v>101</v>
      </c>
      <c r="S65">
        <v>9</v>
      </c>
      <c r="T65">
        <v>74</v>
      </c>
      <c r="U65">
        <v>0</v>
      </c>
      <c r="V65">
        <v>0</v>
      </c>
      <c r="W65">
        <v>27.18945770444299</v>
      </c>
      <c r="X65">
        <v>97.99326494165318</v>
      </c>
      <c r="Y65">
        <v>2.3689379020999999</v>
      </c>
      <c r="Z65">
        <v>8.9836559029457526</v>
      </c>
      <c r="AA65">
        <v>31.252983729975885</v>
      </c>
      <c r="AB65">
        <v>17.133377599831377</v>
      </c>
      <c r="AC65">
        <v>0</v>
      </c>
      <c r="AD65">
        <v>0</v>
      </c>
      <c r="AE65">
        <v>184.92167778094915</v>
      </c>
    </row>
    <row r="66" spans="1:31" x14ac:dyDescent="0.25">
      <c r="A66">
        <v>2308886</v>
      </c>
      <c r="B66">
        <v>1</v>
      </c>
      <c r="C66" t="s">
        <v>80</v>
      </c>
      <c r="D66" t="s">
        <v>95</v>
      </c>
      <c r="E66" t="s">
        <v>147</v>
      </c>
      <c r="F66" t="s">
        <v>352</v>
      </c>
      <c r="G66" t="s">
        <v>353</v>
      </c>
      <c r="H66" t="s">
        <v>150</v>
      </c>
      <c r="I66" t="s">
        <v>136</v>
      </c>
      <c r="J66" t="s">
        <v>137</v>
      </c>
      <c r="K66" t="s">
        <v>138</v>
      </c>
      <c r="L66" t="s">
        <v>354</v>
      </c>
      <c r="M66" t="s">
        <v>355</v>
      </c>
      <c r="N66">
        <v>5.8125</v>
      </c>
      <c r="O66">
        <v>0</v>
      </c>
      <c r="P66">
        <v>5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11.547384805268338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11.547384805268338</v>
      </c>
    </row>
    <row r="67" spans="1:31" x14ac:dyDescent="0.25">
      <c r="A67">
        <v>2308780</v>
      </c>
      <c r="B67">
        <v>1</v>
      </c>
      <c r="C67" t="s">
        <v>80</v>
      </c>
      <c r="D67" t="s">
        <v>104</v>
      </c>
      <c r="E67" t="s">
        <v>132</v>
      </c>
      <c r="F67" t="s">
        <v>356</v>
      </c>
      <c r="G67" t="s">
        <v>134</v>
      </c>
      <c r="H67" t="s">
        <v>135</v>
      </c>
      <c r="I67" t="s">
        <v>136</v>
      </c>
      <c r="J67" t="s">
        <v>137</v>
      </c>
      <c r="K67" t="s">
        <v>138</v>
      </c>
      <c r="L67" t="s">
        <v>357</v>
      </c>
      <c r="M67" t="s">
        <v>358</v>
      </c>
      <c r="N67">
        <v>1.0838888879999999</v>
      </c>
      <c r="O67">
        <v>0</v>
      </c>
      <c r="P67">
        <v>351</v>
      </c>
      <c r="Q67">
        <v>1</v>
      </c>
      <c r="R67">
        <v>1</v>
      </c>
      <c r="S67">
        <v>8</v>
      </c>
      <c r="T67">
        <v>33</v>
      </c>
      <c r="U67">
        <v>2</v>
      </c>
      <c r="V67">
        <v>0</v>
      </c>
      <c r="W67">
        <v>0</v>
      </c>
      <c r="X67">
        <v>84.128185571736068</v>
      </c>
      <c r="Y67">
        <v>67.916322199281865</v>
      </c>
      <c r="Z67">
        <v>2.9973184192166668E-2</v>
      </c>
      <c r="AA67">
        <v>151.69689998359274</v>
      </c>
      <c r="AB67">
        <v>20.017296081410429</v>
      </c>
      <c r="AC67">
        <v>176.61008991182277</v>
      </c>
      <c r="AD67">
        <v>0</v>
      </c>
      <c r="AE67">
        <v>500.3987669320361</v>
      </c>
    </row>
    <row r="68" spans="1:31" x14ac:dyDescent="0.25">
      <c r="A68">
        <v>2309135</v>
      </c>
      <c r="B68">
        <v>1</v>
      </c>
      <c r="C68" t="s">
        <v>81</v>
      </c>
      <c r="D68" t="s">
        <v>124</v>
      </c>
      <c r="E68" t="s">
        <v>147</v>
      </c>
      <c r="F68" t="s">
        <v>359</v>
      </c>
      <c r="G68" t="s">
        <v>149</v>
      </c>
      <c r="H68" t="s">
        <v>150</v>
      </c>
      <c r="I68" t="s">
        <v>136</v>
      </c>
      <c r="J68" t="s">
        <v>137</v>
      </c>
      <c r="K68" t="s">
        <v>138</v>
      </c>
      <c r="L68" t="s">
        <v>360</v>
      </c>
      <c r="M68" t="s">
        <v>361</v>
      </c>
      <c r="N68">
        <v>1.0891666659999999</v>
      </c>
      <c r="O68">
        <v>0</v>
      </c>
      <c r="P68">
        <v>8</v>
      </c>
      <c r="Q68">
        <v>0</v>
      </c>
      <c r="R68">
        <v>6</v>
      </c>
      <c r="S68">
        <v>0</v>
      </c>
      <c r="T68">
        <v>3</v>
      </c>
      <c r="U68">
        <v>0</v>
      </c>
      <c r="V68">
        <v>0</v>
      </c>
      <c r="W68">
        <v>0</v>
      </c>
      <c r="X68">
        <v>3.1889381983633243</v>
      </c>
      <c r="Y68">
        <v>0</v>
      </c>
      <c r="Z68">
        <v>6.3517970476383505</v>
      </c>
      <c r="AA68">
        <v>0</v>
      </c>
      <c r="AB68">
        <v>1.8499606816974885</v>
      </c>
      <c r="AC68">
        <v>0</v>
      </c>
      <c r="AD68">
        <v>0</v>
      </c>
      <c r="AE68">
        <v>11.390695927699163</v>
      </c>
    </row>
    <row r="69" spans="1:31" x14ac:dyDescent="0.25">
      <c r="A69">
        <v>2308786</v>
      </c>
      <c r="B69">
        <v>1</v>
      </c>
      <c r="C69" t="s">
        <v>80</v>
      </c>
      <c r="D69" t="s">
        <v>99</v>
      </c>
      <c r="E69" t="s">
        <v>153</v>
      </c>
      <c r="F69" t="s">
        <v>362</v>
      </c>
      <c r="G69" t="s">
        <v>254</v>
      </c>
      <c r="H69" t="s">
        <v>150</v>
      </c>
      <c r="I69" t="s">
        <v>136</v>
      </c>
      <c r="J69" t="s">
        <v>137</v>
      </c>
      <c r="K69" t="s">
        <v>138</v>
      </c>
      <c r="L69" t="s">
        <v>363</v>
      </c>
      <c r="M69" t="s">
        <v>364</v>
      </c>
      <c r="N69">
        <v>4.5077777770000003</v>
      </c>
      <c r="O69">
        <v>0</v>
      </c>
      <c r="P69">
        <v>1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0.82247486349600007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0.82247486349600007</v>
      </c>
    </row>
    <row r="70" spans="1:31" x14ac:dyDescent="0.25">
      <c r="A70">
        <v>2309178</v>
      </c>
      <c r="B70">
        <v>1</v>
      </c>
      <c r="C70" t="s">
        <v>81</v>
      </c>
      <c r="D70" t="s">
        <v>118</v>
      </c>
      <c r="E70" t="s">
        <v>147</v>
      </c>
      <c r="F70" t="s">
        <v>365</v>
      </c>
      <c r="G70" t="s">
        <v>149</v>
      </c>
      <c r="H70" t="s">
        <v>150</v>
      </c>
      <c r="I70" t="s">
        <v>136</v>
      </c>
      <c r="J70" t="s">
        <v>137</v>
      </c>
      <c r="K70" t="s">
        <v>138</v>
      </c>
      <c r="L70" t="s">
        <v>366</v>
      </c>
      <c r="M70" t="s">
        <v>367</v>
      </c>
      <c r="N70">
        <v>2.9161111110000002</v>
      </c>
      <c r="O70">
        <v>0</v>
      </c>
      <c r="P70">
        <v>78</v>
      </c>
      <c r="Q70">
        <v>0</v>
      </c>
      <c r="R70">
        <v>2</v>
      </c>
      <c r="S70">
        <v>0</v>
      </c>
      <c r="T70">
        <v>17</v>
      </c>
      <c r="U70">
        <v>0</v>
      </c>
      <c r="V70">
        <v>0</v>
      </c>
      <c r="W70">
        <v>0</v>
      </c>
      <c r="X70">
        <v>45.931953256122661</v>
      </c>
      <c r="Y70">
        <v>0</v>
      </c>
      <c r="Z70">
        <v>5.0934709331056336</v>
      </c>
      <c r="AA70">
        <v>0</v>
      </c>
      <c r="AB70">
        <v>11.143756939965865</v>
      </c>
      <c r="AC70">
        <v>0</v>
      </c>
      <c r="AD70">
        <v>0</v>
      </c>
      <c r="AE70">
        <v>62.169181129194158</v>
      </c>
    </row>
    <row r="71" spans="1:31" x14ac:dyDescent="0.25">
      <c r="A71">
        <v>2308637</v>
      </c>
      <c r="B71">
        <v>1</v>
      </c>
      <c r="C71" t="s">
        <v>80</v>
      </c>
      <c r="D71" t="s">
        <v>101</v>
      </c>
      <c r="E71" t="s">
        <v>158</v>
      </c>
      <c r="F71" t="s">
        <v>368</v>
      </c>
      <c r="G71" t="s">
        <v>143</v>
      </c>
      <c r="H71" t="s">
        <v>150</v>
      </c>
      <c r="I71" t="s">
        <v>136</v>
      </c>
      <c r="J71" t="s">
        <v>137</v>
      </c>
      <c r="K71" t="s">
        <v>144</v>
      </c>
      <c r="L71" t="s">
        <v>369</v>
      </c>
      <c r="M71" t="s">
        <v>370</v>
      </c>
      <c r="N71">
        <v>6.5405555550000001</v>
      </c>
      <c r="O71">
        <v>0</v>
      </c>
      <c r="P71">
        <v>62</v>
      </c>
      <c r="Q71">
        <v>0</v>
      </c>
      <c r="R71">
        <v>22</v>
      </c>
      <c r="S71">
        <v>0</v>
      </c>
      <c r="T71">
        <v>11</v>
      </c>
      <c r="U71">
        <v>0</v>
      </c>
      <c r="V71">
        <v>0</v>
      </c>
      <c r="W71">
        <v>0</v>
      </c>
      <c r="X71">
        <v>230.78578769287668</v>
      </c>
      <c r="Y71">
        <v>0</v>
      </c>
      <c r="Z71">
        <v>39.418962055243369</v>
      </c>
      <c r="AA71">
        <v>0</v>
      </c>
      <c r="AB71">
        <v>186.13148034020583</v>
      </c>
      <c r="AC71">
        <v>0</v>
      </c>
      <c r="AD71">
        <v>0</v>
      </c>
      <c r="AE71">
        <v>456.33623008832586</v>
      </c>
    </row>
    <row r="72" spans="1:31" x14ac:dyDescent="0.25">
      <c r="A72">
        <v>2308666</v>
      </c>
      <c r="B72">
        <v>1</v>
      </c>
      <c r="C72" t="s">
        <v>80</v>
      </c>
      <c r="D72" t="s">
        <v>94</v>
      </c>
      <c r="E72" t="s">
        <v>141</v>
      </c>
      <c r="F72" t="s">
        <v>371</v>
      </c>
      <c r="G72" t="s">
        <v>134</v>
      </c>
      <c r="H72" t="s">
        <v>135</v>
      </c>
      <c r="I72" t="s">
        <v>136</v>
      </c>
      <c r="J72" t="s">
        <v>137</v>
      </c>
      <c r="K72" t="s">
        <v>138</v>
      </c>
      <c r="L72" t="s">
        <v>372</v>
      </c>
      <c r="M72" t="s">
        <v>373</v>
      </c>
      <c r="N72">
        <v>0.41972222199999998</v>
      </c>
      <c r="O72">
        <v>0</v>
      </c>
      <c r="P72">
        <v>513</v>
      </c>
      <c r="Q72">
        <v>4</v>
      </c>
      <c r="R72">
        <v>47</v>
      </c>
      <c r="S72">
        <v>3</v>
      </c>
      <c r="T72">
        <v>45</v>
      </c>
      <c r="U72">
        <v>2</v>
      </c>
      <c r="V72">
        <v>0</v>
      </c>
      <c r="W72">
        <v>0</v>
      </c>
      <c r="X72">
        <v>25.006072047029146</v>
      </c>
      <c r="Y72">
        <v>0.6068371373559166</v>
      </c>
      <c r="Z72">
        <v>21.030782542692894</v>
      </c>
      <c r="AA72">
        <v>2.5799734177090503</v>
      </c>
      <c r="AB72">
        <v>9.3043478066631664</v>
      </c>
      <c r="AC72">
        <v>8.4985828241013994</v>
      </c>
      <c r="AD72">
        <v>0</v>
      </c>
      <c r="AE72">
        <v>67.02659577555157</v>
      </c>
    </row>
    <row r="73" spans="1:31" x14ac:dyDescent="0.25">
      <c r="A73">
        <v>2309021</v>
      </c>
      <c r="B73">
        <v>1</v>
      </c>
      <c r="C73" t="s">
        <v>81</v>
      </c>
      <c r="D73" t="s">
        <v>124</v>
      </c>
      <c r="E73" t="s">
        <v>153</v>
      </c>
      <c r="F73" t="s">
        <v>374</v>
      </c>
      <c r="G73" t="s">
        <v>203</v>
      </c>
      <c r="H73" t="s">
        <v>150</v>
      </c>
      <c r="I73" t="s">
        <v>136</v>
      </c>
      <c r="J73" t="s">
        <v>137</v>
      </c>
      <c r="K73" t="s">
        <v>138</v>
      </c>
      <c r="L73" t="s">
        <v>375</v>
      </c>
      <c r="M73" t="s">
        <v>376</v>
      </c>
      <c r="N73">
        <v>2.6277777769999999</v>
      </c>
      <c r="O73">
        <v>0</v>
      </c>
      <c r="P73">
        <v>0</v>
      </c>
      <c r="Q73">
        <v>0</v>
      </c>
      <c r="R73">
        <v>0</v>
      </c>
      <c r="S73">
        <v>0</v>
      </c>
      <c r="T73">
        <v>8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4.2415437632433335</v>
      </c>
      <c r="AC73">
        <v>0</v>
      </c>
      <c r="AD73">
        <v>0</v>
      </c>
      <c r="AE73">
        <v>4.2415437632433335</v>
      </c>
    </row>
    <row r="74" spans="1:31" x14ac:dyDescent="0.25">
      <c r="A74">
        <v>2309803</v>
      </c>
      <c r="B74">
        <v>1</v>
      </c>
      <c r="C74" t="s">
        <v>80</v>
      </c>
      <c r="D74" t="s">
        <v>93</v>
      </c>
      <c r="E74" t="s">
        <v>147</v>
      </c>
      <c r="F74" t="s">
        <v>377</v>
      </c>
      <c r="G74" t="s">
        <v>149</v>
      </c>
      <c r="H74" t="s">
        <v>150</v>
      </c>
      <c r="I74" t="s">
        <v>136</v>
      </c>
      <c r="J74" t="s">
        <v>137</v>
      </c>
      <c r="K74" t="s">
        <v>138</v>
      </c>
      <c r="L74" t="s">
        <v>378</v>
      </c>
      <c r="M74" t="s">
        <v>379</v>
      </c>
      <c r="N74">
        <v>6.7752777770000003</v>
      </c>
      <c r="O74">
        <v>0</v>
      </c>
      <c r="P74">
        <v>1</v>
      </c>
      <c r="Q74">
        <v>0</v>
      </c>
      <c r="R74">
        <v>6</v>
      </c>
      <c r="S74">
        <v>0</v>
      </c>
      <c r="T74">
        <v>3</v>
      </c>
      <c r="U74">
        <v>0</v>
      </c>
      <c r="V74">
        <v>0</v>
      </c>
      <c r="W74">
        <v>0</v>
      </c>
      <c r="X74">
        <v>1.1477433271040667</v>
      </c>
      <c r="Y74">
        <v>0</v>
      </c>
      <c r="Z74">
        <v>55.591655262305679</v>
      </c>
      <c r="AA74">
        <v>0</v>
      </c>
      <c r="AB74">
        <v>20.791572495552177</v>
      </c>
      <c r="AC74">
        <v>0</v>
      </c>
      <c r="AD74">
        <v>0</v>
      </c>
      <c r="AE74">
        <v>77.530971084961919</v>
      </c>
    </row>
    <row r="75" spans="1:31" x14ac:dyDescent="0.25">
      <c r="A75">
        <v>2309657</v>
      </c>
      <c r="B75">
        <v>1</v>
      </c>
      <c r="C75" t="s">
        <v>81</v>
      </c>
      <c r="D75" t="s">
        <v>114</v>
      </c>
      <c r="E75" t="s">
        <v>147</v>
      </c>
      <c r="F75" t="s">
        <v>380</v>
      </c>
      <c r="G75" t="s">
        <v>149</v>
      </c>
      <c r="H75" t="s">
        <v>150</v>
      </c>
      <c r="I75" t="s">
        <v>136</v>
      </c>
      <c r="J75" t="s">
        <v>137</v>
      </c>
      <c r="K75" t="s">
        <v>138</v>
      </c>
      <c r="L75" t="s">
        <v>381</v>
      </c>
      <c r="M75" t="s">
        <v>382</v>
      </c>
      <c r="N75">
        <v>0.944722222</v>
      </c>
      <c r="O75">
        <v>0</v>
      </c>
      <c r="P75">
        <v>45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4.3563996309432413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4.3563996309432413</v>
      </c>
    </row>
    <row r="76" spans="1:31" x14ac:dyDescent="0.25">
      <c r="A76">
        <v>2309740</v>
      </c>
      <c r="B76">
        <v>1</v>
      </c>
      <c r="C76" t="s">
        <v>80</v>
      </c>
      <c r="D76" t="s">
        <v>97</v>
      </c>
      <c r="E76" t="s">
        <v>285</v>
      </c>
      <c r="F76" t="s">
        <v>383</v>
      </c>
      <c r="G76" t="s">
        <v>384</v>
      </c>
      <c r="H76" t="s">
        <v>150</v>
      </c>
      <c r="I76" t="s">
        <v>136</v>
      </c>
      <c r="J76" t="s">
        <v>137</v>
      </c>
      <c r="K76" t="s">
        <v>138</v>
      </c>
      <c r="L76" t="s">
        <v>385</v>
      </c>
      <c r="M76" t="s">
        <v>386</v>
      </c>
      <c r="N76">
        <v>2.136111111</v>
      </c>
      <c r="O76">
        <v>0</v>
      </c>
      <c r="P76">
        <v>1</v>
      </c>
      <c r="Q76">
        <v>0</v>
      </c>
      <c r="R76">
        <v>0</v>
      </c>
      <c r="S76">
        <v>0</v>
      </c>
      <c r="T76">
        <v>1</v>
      </c>
      <c r="U76">
        <v>0</v>
      </c>
      <c r="V76">
        <v>0</v>
      </c>
      <c r="W76">
        <v>0</v>
      </c>
      <c r="X76">
        <v>0.4743316129675833</v>
      </c>
      <c r="Y76">
        <v>0</v>
      </c>
      <c r="Z76">
        <v>0</v>
      </c>
      <c r="AA76">
        <v>0</v>
      </c>
      <c r="AB76">
        <v>3.7575467734509997</v>
      </c>
      <c r="AC76">
        <v>0</v>
      </c>
      <c r="AD76">
        <v>0</v>
      </c>
      <c r="AE76">
        <v>4.2318783864185834</v>
      </c>
    </row>
    <row r="77" spans="1:31" x14ac:dyDescent="0.25">
      <c r="A77">
        <v>2309408</v>
      </c>
      <c r="B77">
        <v>1</v>
      </c>
      <c r="C77" t="s">
        <v>80</v>
      </c>
      <c r="D77" t="s">
        <v>91</v>
      </c>
      <c r="E77" t="s">
        <v>147</v>
      </c>
      <c r="F77" t="s">
        <v>387</v>
      </c>
      <c r="G77" t="s">
        <v>149</v>
      </c>
      <c r="H77" t="s">
        <v>150</v>
      </c>
      <c r="I77" t="s">
        <v>136</v>
      </c>
      <c r="J77" t="s">
        <v>137</v>
      </c>
      <c r="K77" t="s">
        <v>138</v>
      </c>
      <c r="L77" t="s">
        <v>388</v>
      </c>
      <c r="M77" t="s">
        <v>389</v>
      </c>
      <c r="N77">
        <v>1.4911111109999999</v>
      </c>
      <c r="O77">
        <v>0</v>
      </c>
      <c r="P77">
        <v>0</v>
      </c>
      <c r="Q77">
        <v>0</v>
      </c>
      <c r="R77">
        <v>3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3.9496307741852505</v>
      </c>
      <c r="AA77">
        <v>0</v>
      </c>
      <c r="AB77">
        <v>0</v>
      </c>
      <c r="AC77">
        <v>0</v>
      </c>
      <c r="AD77">
        <v>0</v>
      </c>
      <c r="AE77">
        <v>3.9496307741852505</v>
      </c>
    </row>
    <row r="78" spans="1:31" x14ac:dyDescent="0.25">
      <c r="A78">
        <v>2310141</v>
      </c>
      <c r="B78">
        <v>1</v>
      </c>
      <c r="C78" t="s">
        <v>80</v>
      </c>
      <c r="D78" t="s">
        <v>93</v>
      </c>
      <c r="E78" t="s">
        <v>175</v>
      </c>
      <c r="F78" t="s">
        <v>390</v>
      </c>
      <c r="G78" t="s">
        <v>210</v>
      </c>
      <c r="H78" t="s">
        <v>135</v>
      </c>
      <c r="I78" t="s">
        <v>136</v>
      </c>
      <c r="J78" t="s">
        <v>137</v>
      </c>
      <c r="K78" t="s">
        <v>138</v>
      </c>
      <c r="L78" t="s">
        <v>391</v>
      </c>
      <c r="M78" t="s">
        <v>392</v>
      </c>
      <c r="N78">
        <v>4.6555555550000003</v>
      </c>
      <c r="O78">
        <v>0</v>
      </c>
      <c r="P78">
        <v>213</v>
      </c>
      <c r="Q78">
        <v>0</v>
      </c>
      <c r="R78">
        <v>3</v>
      </c>
      <c r="S78">
        <v>0</v>
      </c>
      <c r="T78">
        <v>35</v>
      </c>
      <c r="U78">
        <v>0</v>
      </c>
      <c r="V78">
        <v>0</v>
      </c>
      <c r="W78">
        <v>0</v>
      </c>
      <c r="X78">
        <v>227.94923879793532</v>
      </c>
      <c r="Y78">
        <v>0</v>
      </c>
      <c r="Z78">
        <v>13.293946094793469</v>
      </c>
      <c r="AA78">
        <v>0</v>
      </c>
      <c r="AB78">
        <v>47.286604824917347</v>
      </c>
      <c r="AC78">
        <v>0</v>
      </c>
      <c r="AD78">
        <v>0</v>
      </c>
      <c r="AE78">
        <v>288.52978971764611</v>
      </c>
    </row>
    <row r="79" spans="1:31" x14ac:dyDescent="0.25">
      <c r="A79">
        <v>2309594</v>
      </c>
      <c r="B79">
        <v>1</v>
      </c>
      <c r="C79" t="s">
        <v>80</v>
      </c>
      <c r="D79" t="s">
        <v>93</v>
      </c>
      <c r="E79" t="s">
        <v>147</v>
      </c>
      <c r="F79" t="s">
        <v>393</v>
      </c>
      <c r="G79" t="s">
        <v>149</v>
      </c>
      <c r="H79" t="s">
        <v>150</v>
      </c>
      <c r="I79" t="s">
        <v>136</v>
      </c>
      <c r="J79" t="s">
        <v>137</v>
      </c>
      <c r="K79" t="s">
        <v>138</v>
      </c>
      <c r="L79" t="s">
        <v>394</v>
      </c>
      <c r="M79" t="s">
        <v>395</v>
      </c>
      <c r="N79">
        <v>1.7575000000000001</v>
      </c>
      <c r="O79">
        <v>0</v>
      </c>
      <c r="P79">
        <v>1</v>
      </c>
      <c r="Q79">
        <v>0</v>
      </c>
      <c r="R79">
        <v>3</v>
      </c>
      <c r="S79">
        <v>0</v>
      </c>
      <c r="T79">
        <v>3</v>
      </c>
      <c r="U79">
        <v>0</v>
      </c>
      <c r="V79">
        <v>0</v>
      </c>
      <c r="W79">
        <v>0</v>
      </c>
      <c r="X79">
        <v>2.2558657882150002E-2</v>
      </c>
      <c r="Y79">
        <v>0</v>
      </c>
      <c r="Z79">
        <v>3.1722564138351887</v>
      </c>
      <c r="AA79">
        <v>0</v>
      </c>
      <c r="AB79">
        <v>8.6216772905217507</v>
      </c>
      <c r="AC79">
        <v>0</v>
      </c>
      <c r="AD79">
        <v>0</v>
      </c>
      <c r="AE79">
        <v>11.816492362239089</v>
      </c>
    </row>
    <row r="80" spans="1:31" x14ac:dyDescent="0.25">
      <c r="A80">
        <v>2309494</v>
      </c>
      <c r="B80">
        <v>1</v>
      </c>
      <c r="C80" t="s">
        <v>80</v>
      </c>
      <c r="D80" t="s">
        <v>99</v>
      </c>
      <c r="E80" t="s">
        <v>147</v>
      </c>
      <c r="F80" t="s">
        <v>396</v>
      </c>
      <c r="G80" t="s">
        <v>143</v>
      </c>
      <c r="H80" t="s">
        <v>150</v>
      </c>
      <c r="I80" t="s">
        <v>136</v>
      </c>
      <c r="J80" t="s">
        <v>137</v>
      </c>
      <c r="K80" t="s">
        <v>144</v>
      </c>
      <c r="L80" t="s">
        <v>397</v>
      </c>
      <c r="M80" t="s">
        <v>398</v>
      </c>
      <c r="N80">
        <v>0.98</v>
      </c>
      <c r="O80">
        <v>0</v>
      </c>
      <c r="P80">
        <v>10</v>
      </c>
      <c r="Q80">
        <v>0</v>
      </c>
      <c r="R80">
        <v>0</v>
      </c>
      <c r="S80">
        <v>0</v>
      </c>
      <c r="T80">
        <v>2</v>
      </c>
      <c r="U80">
        <v>0</v>
      </c>
      <c r="V80">
        <v>0</v>
      </c>
      <c r="W80">
        <v>0</v>
      </c>
      <c r="X80">
        <v>2.0087265499028</v>
      </c>
      <c r="Y80">
        <v>0</v>
      </c>
      <c r="Z80">
        <v>0</v>
      </c>
      <c r="AA80">
        <v>0</v>
      </c>
      <c r="AB80">
        <v>1.6792087511249554</v>
      </c>
      <c r="AC80">
        <v>0</v>
      </c>
      <c r="AD80">
        <v>0</v>
      </c>
      <c r="AE80">
        <v>3.6879353010277551</v>
      </c>
    </row>
    <row r="81" spans="1:31" x14ac:dyDescent="0.25">
      <c r="A81">
        <v>2309889</v>
      </c>
      <c r="B81">
        <v>1</v>
      </c>
      <c r="C81" t="s">
        <v>81</v>
      </c>
      <c r="D81" t="s">
        <v>118</v>
      </c>
      <c r="E81" t="s">
        <v>147</v>
      </c>
      <c r="F81" t="s">
        <v>399</v>
      </c>
      <c r="G81" t="s">
        <v>177</v>
      </c>
      <c r="H81" t="s">
        <v>150</v>
      </c>
      <c r="I81" t="s">
        <v>136</v>
      </c>
      <c r="J81" t="s">
        <v>137</v>
      </c>
      <c r="K81" t="s">
        <v>144</v>
      </c>
      <c r="L81" t="s">
        <v>400</v>
      </c>
      <c r="M81" t="s">
        <v>401</v>
      </c>
      <c r="N81">
        <v>1.4097222220000001</v>
      </c>
      <c r="O81">
        <v>0</v>
      </c>
      <c r="P81">
        <v>4</v>
      </c>
      <c r="Q81">
        <v>0</v>
      </c>
      <c r="R81">
        <v>2</v>
      </c>
      <c r="S81">
        <v>0</v>
      </c>
      <c r="T81">
        <v>2</v>
      </c>
      <c r="U81">
        <v>0</v>
      </c>
      <c r="V81">
        <v>0</v>
      </c>
      <c r="W81">
        <v>0</v>
      </c>
      <c r="X81">
        <v>0.55087254886216663</v>
      </c>
      <c r="Y81">
        <v>0</v>
      </c>
      <c r="Z81">
        <v>4.1335445335125005</v>
      </c>
      <c r="AA81">
        <v>0</v>
      </c>
      <c r="AB81">
        <v>5.2696222368053345</v>
      </c>
      <c r="AC81">
        <v>0</v>
      </c>
      <c r="AD81">
        <v>0</v>
      </c>
      <c r="AE81">
        <v>9.9540393191800014</v>
      </c>
    </row>
    <row r="82" spans="1:31" x14ac:dyDescent="0.25">
      <c r="A82">
        <v>2309989</v>
      </c>
      <c r="B82">
        <v>1</v>
      </c>
      <c r="C82" t="s">
        <v>81</v>
      </c>
      <c r="D82" t="s">
        <v>117</v>
      </c>
      <c r="E82" t="s">
        <v>141</v>
      </c>
      <c r="F82" t="s">
        <v>402</v>
      </c>
      <c r="G82" t="s">
        <v>134</v>
      </c>
      <c r="H82" t="s">
        <v>135</v>
      </c>
      <c r="I82" t="s">
        <v>136</v>
      </c>
      <c r="J82" t="s">
        <v>137</v>
      </c>
      <c r="K82" t="s">
        <v>138</v>
      </c>
      <c r="L82" t="s">
        <v>403</v>
      </c>
      <c r="M82" t="s">
        <v>404</v>
      </c>
      <c r="N82">
        <v>0.49916666599999998</v>
      </c>
      <c r="O82">
        <v>1</v>
      </c>
      <c r="P82">
        <v>2400</v>
      </c>
      <c r="Q82">
        <v>38</v>
      </c>
      <c r="R82">
        <v>83</v>
      </c>
      <c r="S82">
        <v>18</v>
      </c>
      <c r="T82">
        <v>232</v>
      </c>
      <c r="U82">
        <v>8</v>
      </c>
      <c r="V82">
        <v>1</v>
      </c>
      <c r="W82">
        <v>0.12197449345227498</v>
      </c>
      <c r="X82">
        <v>156.57920451637386</v>
      </c>
      <c r="Y82">
        <v>151.023233055867</v>
      </c>
      <c r="Z82">
        <v>18.383872266089408</v>
      </c>
      <c r="AA82">
        <v>35.12292424206538</v>
      </c>
      <c r="AB82">
        <v>50.129534035054682</v>
      </c>
      <c r="AC82">
        <v>241.55236783096092</v>
      </c>
      <c r="AD82">
        <v>1.0119105640408668</v>
      </c>
      <c r="AE82">
        <v>653.92502100390436</v>
      </c>
    </row>
    <row r="83" spans="1:31" x14ac:dyDescent="0.25">
      <c r="A83">
        <v>2309448</v>
      </c>
      <c r="B83">
        <v>1</v>
      </c>
      <c r="C83" t="s">
        <v>80</v>
      </c>
      <c r="D83" t="s">
        <v>108</v>
      </c>
      <c r="E83" t="s">
        <v>175</v>
      </c>
      <c r="F83" t="s">
        <v>405</v>
      </c>
      <c r="G83" t="s">
        <v>217</v>
      </c>
      <c r="H83" t="s">
        <v>135</v>
      </c>
      <c r="I83" t="s">
        <v>136</v>
      </c>
      <c r="J83" t="s">
        <v>137</v>
      </c>
      <c r="K83" t="s">
        <v>138</v>
      </c>
      <c r="L83" t="s">
        <v>406</v>
      </c>
      <c r="M83" t="s">
        <v>407</v>
      </c>
      <c r="N83">
        <v>4.8491666660000003</v>
      </c>
      <c r="O83">
        <v>0</v>
      </c>
      <c r="P83">
        <v>11</v>
      </c>
      <c r="Q83">
        <v>0</v>
      </c>
      <c r="R83">
        <v>10</v>
      </c>
      <c r="S83">
        <v>0</v>
      </c>
      <c r="T83">
        <v>1</v>
      </c>
      <c r="U83">
        <v>0</v>
      </c>
      <c r="V83">
        <v>0</v>
      </c>
      <c r="W83">
        <v>0</v>
      </c>
      <c r="X83">
        <v>1.70082606298865</v>
      </c>
      <c r="Y83">
        <v>0</v>
      </c>
      <c r="Z83">
        <v>2.6030199654784654</v>
      </c>
      <c r="AA83">
        <v>0</v>
      </c>
      <c r="AB83">
        <v>0</v>
      </c>
      <c r="AC83">
        <v>0</v>
      </c>
      <c r="AD83">
        <v>0</v>
      </c>
      <c r="AE83">
        <v>4.3038460284671149</v>
      </c>
    </row>
    <row r="84" spans="1:31" x14ac:dyDescent="0.25">
      <c r="A84">
        <v>2309697</v>
      </c>
      <c r="B84">
        <v>1</v>
      </c>
      <c r="C84" t="s">
        <v>80</v>
      </c>
      <c r="D84" t="s">
        <v>95</v>
      </c>
      <c r="E84" t="s">
        <v>141</v>
      </c>
      <c r="F84" t="s">
        <v>408</v>
      </c>
      <c r="G84" t="s">
        <v>134</v>
      </c>
      <c r="H84" t="s">
        <v>135</v>
      </c>
      <c r="I84" t="s">
        <v>136</v>
      </c>
      <c r="J84" t="s">
        <v>137</v>
      </c>
      <c r="K84" t="s">
        <v>138</v>
      </c>
      <c r="L84" t="s">
        <v>409</v>
      </c>
      <c r="M84" t="s">
        <v>410</v>
      </c>
      <c r="N84">
        <v>0.1075</v>
      </c>
      <c r="O84">
        <v>1</v>
      </c>
      <c r="P84">
        <v>1675</v>
      </c>
      <c r="Q84">
        <v>3</v>
      </c>
      <c r="R84">
        <v>0</v>
      </c>
      <c r="S84">
        <v>6</v>
      </c>
      <c r="T84">
        <v>138</v>
      </c>
      <c r="U84">
        <v>0</v>
      </c>
      <c r="V84">
        <v>0</v>
      </c>
      <c r="W84">
        <v>4.7615352336825005E-2</v>
      </c>
      <c r="X84">
        <v>44.635321246450857</v>
      </c>
      <c r="Y84">
        <v>0.51457762606949997</v>
      </c>
      <c r="Z84">
        <v>0</v>
      </c>
      <c r="AA84">
        <v>26.808359872740873</v>
      </c>
      <c r="AB84">
        <v>200.42825122561777</v>
      </c>
      <c r="AC84">
        <v>0</v>
      </c>
      <c r="AD84">
        <v>0</v>
      </c>
      <c r="AE84">
        <v>272.43412532321582</v>
      </c>
    </row>
    <row r="85" spans="1:31" x14ac:dyDescent="0.25">
      <c r="A85">
        <v>2309531</v>
      </c>
      <c r="B85">
        <v>1</v>
      </c>
      <c r="C85" t="s">
        <v>80</v>
      </c>
      <c r="D85" t="s">
        <v>104</v>
      </c>
      <c r="E85" t="s">
        <v>153</v>
      </c>
      <c r="F85" t="s">
        <v>411</v>
      </c>
      <c r="G85" t="s">
        <v>155</v>
      </c>
      <c r="H85" t="s">
        <v>150</v>
      </c>
      <c r="I85" t="s">
        <v>136</v>
      </c>
      <c r="J85" t="s">
        <v>137</v>
      </c>
      <c r="K85" t="s">
        <v>138</v>
      </c>
      <c r="L85" t="s">
        <v>412</v>
      </c>
      <c r="M85" t="s">
        <v>413</v>
      </c>
      <c r="N85">
        <v>2.0049999999999999</v>
      </c>
      <c r="O85">
        <v>0</v>
      </c>
      <c r="P85">
        <v>1</v>
      </c>
      <c r="Q85">
        <v>0</v>
      </c>
      <c r="R85">
        <v>0</v>
      </c>
      <c r="S85">
        <v>0</v>
      </c>
      <c r="T85">
        <v>1</v>
      </c>
      <c r="U85">
        <v>0</v>
      </c>
      <c r="V85">
        <v>0</v>
      </c>
      <c r="W85">
        <v>0</v>
      </c>
      <c r="X85">
        <v>0.57870653689727503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0.57870653689727503</v>
      </c>
    </row>
    <row r="86" spans="1:31" x14ac:dyDescent="0.25">
      <c r="A86">
        <v>2309723</v>
      </c>
      <c r="B86">
        <v>1</v>
      </c>
      <c r="C86" t="s">
        <v>81</v>
      </c>
      <c r="D86" t="s">
        <v>118</v>
      </c>
      <c r="E86" t="s">
        <v>414</v>
      </c>
      <c r="F86" t="s">
        <v>415</v>
      </c>
      <c r="G86" t="s">
        <v>134</v>
      </c>
      <c r="H86" t="s">
        <v>135</v>
      </c>
      <c r="I86" t="s">
        <v>136</v>
      </c>
      <c r="J86" t="s">
        <v>137</v>
      </c>
      <c r="K86" t="s">
        <v>138</v>
      </c>
      <c r="L86" t="s">
        <v>416</v>
      </c>
      <c r="M86" t="s">
        <v>417</v>
      </c>
      <c r="N86">
        <v>0.29461555499999997</v>
      </c>
      <c r="O86">
        <v>0</v>
      </c>
      <c r="P86">
        <v>10956</v>
      </c>
      <c r="Q86">
        <v>1</v>
      </c>
      <c r="R86">
        <v>3</v>
      </c>
      <c r="S86">
        <v>4</v>
      </c>
      <c r="T86">
        <v>2656</v>
      </c>
      <c r="U86">
        <v>0</v>
      </c>
      <c r="V86">
        <v>10</v>
      </c>
      <c r="W86">
        <v>0</v>
      </c>
      <c r="X86">
        <v>631.12567884400164</v>
      </c>
      <c r="Y86">
        <v>0</v>
      </c>
      <c r="Z86">
        <v>0.53103710289583339</v>
      </c>
      <c r="AA86">
        <v>3.8387990983333342</v>
      </c>
      <c r="AB86">
        <v>919.28640274632119</v>
      </c>
      <c r="AC86">
        <v>0</v>
      </c>
      <c r="AD86">
        <v>122.90124888116023</v>
      </c>
      <c r="AE86">
        <v>1677.6831666727123</v>
      </c>
    </row>
    <row r="87" spans="1:31" x14ac:dyDescent="0.25">
      <c r="A87">
        <v>2309886</v>
      </c>
      <c r="B87">
        <v>1</v>
      </c>
      <c r="C87" t="s">
        <v>81</v>
      </c>
      <c r="D87" t="s">
        <v>113</v>
      </c>
      <c r="E87" t="s">
        <v>175</v>
      </c>
      <c r="F87" t="s">
        <v>418</v>
      </c>
      <c r="G87" t="s">
        <v>419</v>
      </c>
      <c r="H87" t="s">
        <v>135</v>
      </c>
      <c r="I87" t="s">
        <v>136</v>
      </c>
      <c r="J87" t="s">
        <v>137</v>
      </c>
      <c r="K87" t="s">
        <v>138</v>
      </c>
      <c r="L87" t="s">
        <v>420</v>
      </c>
      <c r="M87" t="s">
        <v>421</v>
      </c>
      <c r="N87">
        <v>4.2419444439999996</v>
      </c>
      <c r="O87">
        <v>0</v>
      </c>
      <c r="P87">
        <v>140</v>
      </c>
      <c r="Q87">
        <v>0</v>
      </c>
      <c r="R87">
        <v>0</v>
      </c>
      <c r="S87">
        <v>0</v>
      </c>
      <c r="T87">
        <v>1</v>
      </c>
      <c r="U87">
        <v>0</v>
      </c>
      <c r="V87">
        <v>0</v>
      </c>
      <c r="W87">
        <v>0</v>
      </c>
      <c r="X87">
        <v>105.97117122911379</v>
      </c>
      <c r="Y87">
        <v>0</v>
      </c>
      <c r="Z87">
        <v>0</v>
      </c>
      <c r="AA87">
        <v>0</v>
      </c>
      <c r="AB87">
        <v>0.24554464372687501</v>
      </c>
      <c r="AC87">
        <v>0</v>
      </c>
      <c r="AD87">
        <v>0</v>
      </c>
      <c r="AE87">
        <v>106.21671587284067</v>
      </c>
    </row>
    <row r="88" spans="1:31" x14ac:dyDescent="0.25">
      <c r="A88">
        <v>2309909</v>
      </c>
      <c r="B88">
        <v>1</v>
      </c>
      <c r="C88" t="s">
        <v>80</v>
      </c>
      <c r="D88" t="s">
        <v>93</v>
      </c>
      <c r="E88" t="s">
        <v>147</v>
      </c>
      <c r="F88" t="s">
        <v>422</v>
      </c>
      <c r="G88" t="s">
        <v>149</v>
      </c>
      <c r="H88" t="s">
        <v>150</v>
      </c>
      <c r="I88" t="s">
        <v>136</v>
      </c>
      <c r="J88" t="s">
        <v>137</v>
      </c>
      <c r="K88" t="s">
        <v>138</v>
      </c>
      <c r="L88" t="s">
        <v>423</v>
      </c>
      <c r="M88" t="s">
        <v>424</v>
      </c>
      <c r="N88">
        <v>5.2838888879999999</v>
      </c>
      <c r="O88">
        <v>0</v>
      </c>
      <c r="P88">
        <v>8</v>
      </c>
      <c r="Q88">
        <v>0</v>
      </c>
      <c r="R88">
        <v>6</v>
      </c>
      <c r="S88">
        <v>0</v>
      </c>
      <c r="T88">
        <v>10</v>
      </c>
      <c r="U88">
        <v>0</v>
      </c>
      <c r="V88">
        <v>0</v>
      </c>
      <c r="W88">
        <v>0</v>
      </c>
      <c r="X88">
        <v>4.095305194731</v>
      </c>
      <c r="Y88">
        <v>0</v>
      </c>
      <c r="Z88">
        <v>14.557268162630084</v>
      </c>
      <c r="AA88">
        <v>0</v>
      </c>
      <c r="AB88">
        <v>18.378313676210045</v>
      </c>
      <c r="AC88">
        <v>0</v>
      </c>
      <c r="AD88">
        <v>0</v>
      </c>
      <c r="AE88">
        <v>37.030887033571133</v>
      </c>
    </row>
    <row r="89" spans="1:31" x14ac:dyDescent="0.25">
      <c r="A89">
        <v>2309368</v>
      </c>
      <c r="B89">
        <v>1</v>
      </c>
      <c r="C89" t="s">
        <v>80</v>
      </c>
      <c r="D89" t="s">
        <v>93</v>
      </c>
      <c r="E89" t="s">
        <v>147</v>
      </c>
      <c r="F89" t="s">
        <v>425</v>
      </c>
      <c r="G89" t="s">
        <v>258</v>
      </c>
      <c r="H89" t="s">
        <v>150</v>
      </c>
      <c r="I89" t="s">
        <v>136</v>
      </c>
      <c r="J89" t="s">
        <v>137</v>
      </c>
      <c r="K89" t="s">
        <v>138</v>
      </c>
      <c r="L89" t="s">
        <v>426</v>
      </c>
      <c r="M89" t="s">
        <v>427</v>
      </c>
      <c r="N89">
        <v>9.8336111109999997</v>
      </c>
      <c r="O89">
        <v>0</v>
      </c>
      <c r="P89">
        <v>1</v>
      </c>
      <c r="Q89">
        <v>0</v>
      </c>
      <c r="R89">
        <v>3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29.644094969462003</v>
      </c>
      <c r="AA89">
        <v>0</v>
      </c>
      <c r="AB89">
        <v>0</v>
      </c>
      <c r="AC89">
        <v>0</v>
      </c>
      <c r="AD89">
        <v>0</v>
      </c>
      <c r="AE89">
        <v>29.644094969462003</v>
      </c>
    </row>
    <row r="90" spans="1:31" x14ac:dyDescent="0.25">
      <c r="A90">
        <v>2309511</v>
      </c>
      <c r="B90">
        <v>1</v>
      </c>
      <c r="C90" t="s">
        <v>81</v>
      </c>
      <c r="D90" t="s">
        <v>128</v>
      </c>
      <c r="E90" t="s">
        <v>153</v>
      </c>
      <c r="F90" t="s">
        <v>428</v>
      </c>
      <c r="G90" t="s">
        <v>254</v>
      </c>
      <c r="H90" t="s">
        <v>150</v>
      </c>
      <c r="I90" t="s">
        <v>136</v>
      </c>
      <c r="J90" t="s">
        <v>137</v>
      </c>
      <c r="K90" t="s">
        <v>138</v>
      </c>
      <c r="L90" t="s">
        <v>429</v>
      </c>
      <c r="M90" t="s">
        <v>430</v>
      </c>
      <c r="N90">
        <v>2.278333333</v>
      </c>
      <c r="O90">
        <v>0</v>
      </c>
      <c r="P90">
        <v>7</v>
      </c>
      <c r="Q90">
        <v>0</v>
      </c>
      <c r="R90">
        <v>0</v>
      </c>
      <c r="S90">
        <v>0</v>
      </c>
      <c r="T90">
        <v>1</v>
      </c>
      <c r="U90">
        <v>0</v>
      </c>
      <c r="V90">
        <v>0</v>
      </c>
      <c r="W90">
        <v>0</v>
      </c>
      <c r="X90">
        <v>2.9274264843406503</v>
      </c>
      <c r="Y90">
        <v>0</v>
      </c>
      <c r="Z90">
        <v>0</v>
      </c>
      <c r="AA90">
        <v>0</v>
      </c>
      <c r="AB90">
        <v>1.311810878134575</v>
      </c>
      <c r="AC90">
        <v>0</v>
      </c>
      <c r="AD90">
        <v>0</v>
      </c>
      <c r="AE90">
        <v>4.2392373624752251</v>
      </c>
    </row>
    <row r="91" spans="1:31" x14ac:dyDescent="0.25">
      <c r="A91">
        <v>2309388</v>
      </c>
      <c r="B91">
        <v>1</v>
      </c>
      <c r="C91" t="s">
        <v>80</v>
      </c>
      <c r="D91" t="s">
        <v>83</v>
      </c>
      <c r="E91" t="s">
        <v>158</v>
      </c>
      <c r="F91" t="s">
        <v>431</v>
      </c>
      <c r="G91" t="s">
        <v>193</v>
      </c>
      <c r="H91" t="s">
        <v>150</v>
      </c>
      <c r="I91" t="s">
        <v>136</v>
      </c>
      <c r="J91" t="s">
        <v>3</v>
      </c>
      <c r="K91" t="s">
        <v>138</v>
      </c>
      <c r="L91" t="s">
        <v>432</v>
      </c>
      <c r="M91" t="s">
        <v>433</v>
      </c>
      <c r="N91">
        <v>3.1811111109999999</v>
      </c>
      <c r="O91">
        <v>0</v>
      </c>
      <c r="P91">
        <v>215</v>
      </c>
      <c r="Q91">
        <v>0</v>
      </c>
      <c r="R91">
        <v>0</v>
      </c>
      <c r="S91">
        <v>0</v>
      </c>
      <c r="T91">
        <v>22</v>
      </c>
      <c r="U91">
        <v>0</v>
      </c>
      <c r="V91">
        <v>0</v>
      </c>
      <c r="W91">
        <v>0</v>
      </c>
      <c r="X91">
        <v>142.8419006794538</v>
      </c>
      <c r="Y91">
        <v>0</v>
      </c>
      <c r="Z91">
        <v>0</v>
      </c>
      <c r="AA91">
        <v>0</v>
      </c>
      <c r="AB91">
        <v>35.303654680890382</v>
      </c>
      <c r="AC91">
        <v>0</v>
      </c>
      <c r="AD91">
        <v>0</v>
      </c>
      <c r="AE91">
        <v>178.14555536034419</v>
      </c>
    </row>
    <row r="92" spans="1:31" x14ac:dyDescent="0.25">
      <c r="A92">
        <v>2309411</v>
      </c>
      <c r="B92">
        <v>1</v>
      </c>
      <c r="C92" t="s">
        <v>80</v>
      </c>
      <c r="D92" t="s">
        <v>100</v>
      </c>
      <c r="E92" t="s">
        <v>175</v>
      </c>
      <c r="F92" t="s">
        <v>434</v>
      </c>
      <c r="G92" t="s">
        <v>210</v>
      </c>
      <c r="H92" t="s">
        <v>135</v>
      </c>
      <c r="I92" t="s">
        <v>136</v>
      </c>
      <c r="J92" t="s">
        <v>137</v>
      </c>
      <c r="K92" t="s">
        <v>138</v>
      </c>
      <c r="L92" t="s">
        <v>435</v>
      </c>
      <c r="M92" t="s">
        <v>436</v>
      </c>
      <c r="N92">
        <v>2.2858333329999998</v>
      </c>
      <c r="O92">
        <v>0</v>
      </c>
      <c r="P92">
        <v>346</v>
      </c>
      <c r="Q92">
        <v>12</v>
      </c>
      <c r="R92">
        <v>57</v>
      </c>
      <c r="S92">
        <v>9</v>
      </c>
      <c r="T92">
        <v>55</v>
      </c>
      <c r="U92">
        <v>0</v>
      </c>
      <c r="V92">
        <v>0</v>
      </c>
      <c r="W92">
        <v>0</v>
      </c>
      <c r="X92">
        <v>187.44210770719002</v>
      </c>
      <c r="Y92">
        <v>405.32703632546105</v>
      </c>
      <c r="Z92">
        <v>299.89575667362601</v>
      </c>
      <c r="AA92">
        <v>86.480115814597738</v>
      </c>
      <c r="AB92">
        <v>135.32578083573128</v>
      </c>
      <c r="AC92">
        <v>0</v>
      </c>
      <c r="AD92">
        <v>0</v>
      </c>
      <c r="AE92">
        <v>1114.470797356606</v>
      </c>
    </row>
    <row r="93" spans="1:31" x14ac:dyDescent="0.25">
      <c r="A93">
        <v>2309431</v>
      </c>
      <c r="B93">
        <v>1</v>
      </c>
      <c r="C93" t="s">
        <v>80</v>
      </c>
      <c r="D93" t="s">
        <v>108</v>
      </c>
      <c r="E93" t="s">
        <v>147</v>
      </c>
      <c r="F93" t="s">
        <v>437</v>
      </c>
      <c r="G93" t="s">
        <v>149</v>
      </c>
      <c r="H93" t="s">
        <v>150</v>
      </c>
      <c r="I93" t="s">
        <v>136</v>
      </c>
      <c r="J93" t="s">
        <v>137</v>
      </c>
      <c r="K93" t="s">
        <v>138</v>
      </c>
      <c r="L93" t="s">
        <v>438</v>
      </c>
      <c r="M93" t="s">
        <v>439</v>
      </c>
      <c r="N93">
        <v>8.8380555550000004</v>
      </c>
      <c r="O93">
        <v>0</v>
      </c>
      <c r="P93">
        <v>15</v>
      </c>
      <c r="Q93">
        <v>0</v>
      </c>
      <c r="R93">
        <v>5</v>
      </c>
      <c r="S93">
        <v>0</v>
      </c>
      <c r="T93">
        <v>4</v>
      </c>
      <c r="U93">
        <v>0</v>
      </c>
      <c r="V93">
        <v>0</v>
      </c>
      <c r="W93">
        <v>0</v>
      </c>
      <c r="X93">
        <v>14.468518945122089</v>
      </c>
      <c r="Y93">
        <v>0</v>
      </c>
      <c r="Z93">
        <v>6.3353659447842503</v>
      </c>
      <c r="AA93">
        <v>0</v>
      </c>
      <c r="AB93">
        <v>18.608428223155652</v>
      </c>
      <c r="AC93">
        <v>0</v>
      </c>
      <c r="AD93">
        <v>0</v>
      </c>
      <c r="AE93">
        <v>39.412313113061991</v>
      </c>
    </row>
    <row r="94" spans="1:31" x14ac:dyDescent="0.25">
      <c r="A94">
        <v>2309680</v>
      </c>
      <c r="B94">
        <v>1</v>
      </c>
      <c r="C94" t="s">
        <v>80</v>
      </c>
      <c r="D94" t="s">
        <v>97</v>
      </c>
      <c r="E94" t="s">
        <v>153</v>
      </c>
      <c r="F94" t="s">
        <v>440</v>
      </c>
      <c r="G94" t="s">
        <v>155</v>
      </c>
      <c r="H94" t="s">
        <v>150</v>
      </c>
      <c r="I94" t="s">
        <v>136</v>
      </c>
      <c r="J94" t="s">
        <v>137</v>
      </c>
      <c r="K94" t="s">
        <v>138</v>
      </c>
      <c r="L94" t="s">
        <v>441</v>
      </c>
      <c r="M94" t="s">
        <v>442</v>
      </c>
      <c r="N94">
        <v>1.6616666659999999</v>
      </c>
      <c r="O94">
        <v>0</v>
      </c>
      <c r="P94">
        <v>1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0.36434088963915001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0.36434088963915001</v>
      </c>
    </row>
    <row r="95" spans="1:31" x14ac:dyDescent="0.25">
      <c r="A95">
        <v>2309574</v>
      </c>
      <c r="B95">
        <v>1</v>
      </c>
      <c r="C95" t="s">
        <v>81</v>
      </c>
      <c r="D95" t="s">
        <v>118</v>
      </c>
      <c r="E95" t="s">
        <v>153</v>
      </c>
      <c r="F95" t="s">
        <v>443</v>
      </c>
      <c r="G95" t="s">
        <v>155</v>
      </c>
      <c r="H95" t="s">
        <v>150</v>
      </c>
      <c r="I95" t="s">
        <v>136</v>
      </c>
      <c r="J95" t="s">
        <v>137</v>
      </c>
      <c r="K95" t="s">
        <v>138</v>
      </c>
      <c r="L95" t="s">
        <v>444</v>
      </c>
      <c r="M95" t="s">
        <v>445</v>
      </c>
      <c r="N95">
        <v>2.2636111109999999</v>
      </c>
      <c r="O95">
        <v>0</v>
      </c>
      <c r="P95">
        <v>2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0.58724221975860003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0.58724221975860003</v>
      </c>
    </row>
    <row r="96" spans="1:31" x14ac:dyDescent="0.25">
      <c r="A96">
        <v>2310058</v>
      </c>
      <c r="B96">
        <v>1</v>
      </c>
      <c r="C96" t="s">
        <v>81</v>
      </c>
      <c r="D96" t="s">
        <v>119</v>
      </c>
      <c r="E96" t="s">
        <v>147</v>
      </c>
      <c r="F96" t="s">
        <v>446</v>
      </c>
      <c r="G96" t="s">
        <v>149</v>
      </c>
      <c r="H96" t="s">
        <v>150</v>
      </c>
      <c r="I96" t="s">
        <v>136</v>
      </c>
      <c r="J96" t="s">
        <v>137</v>
      </c>
      <c r="K96" t="s">
        <v>138</v>
      </c>
      <c r="L96" t="s">
        <v>447</v>
      </c>
      <c r="M96" t="s">
        <v>448</v>
      </c>
      <c r="N96">
        <v>5.6508333329999996</v>
      </c>
      <c r="O96">
        <v>0</v>
      </c>
      <c r="P96">
        <v>30</v>
      </c>
      <c r="Q96">
        <v>0</v>
      </c>
      <c r="R96">
        <v>0</v>
      </c>
      <c r="S96">
        <v>0</v>
      </c>
      <c r="T96">
        <v>3</v>
      </c>
      <c r="U96">
        <v>0</v>
      </c>
      <c r="V96">
        <v>0</v>
      </c>
      <c r="W96">
        <v>0</v>
      </c>
      <c r="X96">
        <v>21.118665637278159</v>
      </c>
      <c r="Y96">
        <v>0</v>
      </c>
      <c r="Z96">
        <v>0</v>
      </c>
      <c r="AA96">
        <v>0</v>
      </c>
      <c r="AB96">
        <v>3.7062096826656004</v>
      </c>
      <c r="AC96">
        <v>0</v>
      </c>
      <c r="AD96">
        <v>0</v>
      </c>
      <c r="AE96">
        <v>24.824875319943761</v>
      </c>
    </row>
    <row r="97" spans="1:31" x14ac:dyDescent="0.25">
      <c r="A97">
        <v>2309617</v>
      </c>
      <c r="B97">
        <v>1</v>
      </c>
      <c r="C97" t="s">
        <v>80</v>
      </c>
      <c r="D97" t="s">
        <v>108</v>
      </c>
      <c r="E97" t="s">
        <v>175</v>
      </c>
      <c r="F97" t="s">
        <v>449</v>
      </c>
      <c r="G97" t="s">
        <v>177</v>
      </c>
      <c r="H97" t="s">
        <v>135</v>
      </c>
      <c r="I97" t="s">
        <v>136</v>
      </c>
      <c r="J97" t="s">
        <v>137</v>
      </c>
      <c r="K97" t="s">
        <v>144</v>
      </c>
      <c r="L97" t="s">
        <v>450</v>
      </c>
      <c r="M97" t="s">
        <v>451</v>
      </c>
      <c r="N97">
        <v>7.2827777769999997</v>
      </c>
      <c r="O97">
        <v>0</v>
      </c>
      <c r="P97">
        <v>7</v>
      </c>
      <c r="Q97">
        <v>0</v>
      </c>
      <c r="R97">
        <v>28</v>
      </c>
      <c r="S97">
        <v>0</v>
      </c>
      <c r="T97">
        <v>4</v>
      </c>
      <c r="U97">
        <v>0</v>
      </c>
      <c r="V97">
        <v>0</v>
      </c>
      <c r="W97">
        <v>0</v>
      </c>
      <c r="X97">
        <v>15.716918905927393</v>
      </c>
      <c r="Y97">
        <v>0</v>
      </c>
      <c r="Z97">
        <v>646.72190971312989</v>
      </c>
      <c r="AA97">
        <v>0</v>
      </c>
      <c r="AB97">
        <v>70.86273470672036</v>
      </c>
      <c r="AC97">
        <v>0</v>
      </c>
      <c r="AD97">
        <v>0</v>
      </c>
      <c r="AE97">
        <v>733.30156332577769</v>
      </c>
    </row>
    <row r="98" spans="1:31" x14ac:dyDescent="0.25">
      <c r="A98">
        <v>2309898</v>
      </c>
      <c r="B98">
        <v>1</v>
      </c>
      <c r="C98" t="s">
        <v>81</v>
      </c>
      <c r="D98" t="s">
        <v>116</v>
      </c>
      <c r="E98" t="s">
        <v>158</v>
      </c>
      <c r="F98" t="s">
        <v>452</v>
      </c>
      <c r="G98" t="s">
        <v>453</v>
      </c>
      <c r="H98" t="s">
        <v>150</v>
      </c>
      <c r="I98" t="s">
        <v>136</v>
      </c>
      <c r="J98" t="s">
        <v>137</v>
      </c>
      <c r="K98" t="s">
        <v>138</v>
      </c>
      <c r="L98" t="s">
        <v>454</v>
      </c>
      <c r="M98" t="s">
        <v>455</v>
      </c>
      <c r="N98">
        <v>0.88972222199999995</v>
      </c>
      <c r="O98">
        <v>0</v>
      </c>
      <c r="P98">
        <v>136</v>
      </c>
      <c r="Q98">
        <v>0</v>
      </c>
      <c r="R98">
        <v>0</v>
      </c>
      <c r="S98">
        <v>0</v>
      </c>
      <c r="T98">
        <v>7</v>
      </c>
      <c r="U98">
        <v>0</v>
      </c>
      <c r="V98">
        <v>0</v>
      </c>
      <c r="W98">
        <v>0</v>
      </c>
      <c r="X98">
        <v>19.740844328795177</v>
      </c>
      <c r="Y98">
        <v>0</v>
      </c>
      <c r="Z98">
        <v>0</v>
      </c>
      <c r="AA98">
        <v>0</v>
      </c>
      <c r="AB98">
        <v>0.86645739399529986</v>
      </c>
      <c r="AC98">
        <v>0</v>
      </c>
      <c r="AD98">
        <v>0</v>
      </c>
      <c r="AE98">
        <v>20.607301722790478</v>
      </c>
    </row>
    <row r="99" spans="1:31" x14ac:dyDescent="0.25">
      <c r="A99">
        <v>2309712</v>
      </c>
      <c r="B99">
        <v>1</v>
      </c>
      <c r="C99" t="s">
        <v>81</v>
      </c>
      <c r="D99" t="s">
        <v>117</v>
      </c>
      <c r="E99" t="s">
        <v>147</v>
      </c>
      <c r="F99" t="s">
        <v>456</v>
      </c>
      <c r="G99" t="s">
        <v>258</v>
      </c>
      <c r="H99" t="s">
        <v>150</v>
      </c>
      <c r="I99" t="s">
        <v>136</v>
      </c>
      <c r="J99" t="s">
        <v>137</v>
      </c>
      <c r="K99" t="s">
        <v>138</v>
      </c>
      <c r="L99" t="s">
        <v>457</v>
      </c>
      <c r="M99" t="s">
        <v>458</v>
      </c>
      <c r="N99">
        <v>0.97333333300000002</v>
      </c>
      <c r="O99">
        <v>0</v>
      </c>
      <c r="P99">
        <v>18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1.6600731272871501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1.6600731272871501</v>
      </c>
    </row>
    <row r="100" spans="1:31" x14ac:dyDescent="0.25">
      <c r="A100">
        <v>2310044</v>
      </c>
      <c r="B100">
        <v>1</v>
      </c>
      <c r="C100" t="s">
        <v>81</v>
      </c>
      <c r="D100" t="s">
        <v>117</v>
      </c>
      <c r="E100" t="s">
        <v>158</v>
      </c>
      <c r="F100" t="s">
        <v>459</v>
      </c>
      <c r="G100" t="s">
        <v>453</v>
      </c>
      <c r="H100" t="s">
        <v>150</v>
      </c>
      <c r="I100" t="s">
        <v>136</v>
      </c>
      <c r="J100" t="s">
        <v>137</v>
      </c>
      <c r="K100" t="s">
        <v>138</v>
      </c>
      <c r="L100" t="s">
        <v>460</v>
      </c>
      <c r="M100" t="s">
        <v>461</v>
      </c>
      <c r="N100">
        <v>2.259166666</v>
      </c>
      <c r="O100">
        <v>0</v>
      </c>
      <c r="P100">
        <v>81</v>
      </c>
      <c r="Q100">
        <v>0</v>
      </c>
      <c r="R100">
        <v>9</v>
      </c>
      <c r="S100">
        <v>0</v>
      </c>
      <c r="T100">
        <v>4</v>
      </c>
      <c r="U100">
        <v>0</v>
      </c>
      <c r="V100">
        <v>0</v>
      </c>
      <c r="W100">
        <v>0</v>
      </c>
      <c r="X100">
        <v>26.243005096734514</v>
      </c>
      <c r="Y100">
        <v>0</v>
      </c>
      <c r="Z100">
        <v>0.187725809414825</v>
      </c>
      <c r="AA100">
        <v>0</v>
      </c>
      <c r="AB100">
        <v>0.22788541010757501</v>
      </c>
      <c r="AC100">
        <v>0</v>
      </c>
      <c r="AD100">
        <v>0</v>
      </c>
      <c r="AE100">
        <v>26.658616316256914</v>
      </c>
    </row>
    <row r="101" spans="1:31" x14ac:dyDescent="0.25">
      <c r="A101">
        <v>2309357</v>
      </c>
      <c r="B101">
        <v>1</v>
      </c>
      <c r="C101" t="s">
        <v>81</v>
      </c>
      <c r="D101" t="s">
        <v>117</v>
      </c>
      <c r="E101" t="s">
        <v>147</v>
      </c>
      <c r="F101" t="s">
        <v>462</v>
      </c>
      <c r="G101" t="s">
        <v>463</v>
      </c>
      <c r="H101" t="s">
        <v>150</v>
      </c>
      <c r="I101" t="s">
        <v>136</v>
      </c>
      <c r="J101" t="s">
        <v>137</v>
      </c>
      <c r="K101" t="s">
        <v>138</v>
      </c>
      <c r="L101" t="s">
        <v>464</v>
      </c>
      <c r="M101" t="s">
        <v>465</v>
      </c>
      <c r="N101">
        <v>2.1086111110000001</v>
      </c>
      <c r="O101">
        <v>0</v>
      </c>
      <c r="P101">
        <v>29</v>
      </c>
      <c r="Q101">
        <v>0</v>
      </c>
      <c r="R101">
        <v>0</v>
      </c>
      <c r="S101">
        <v>0</v>
      </c>
      <c r="T101">
        <v>1</v>
      </c>
      <c r="U101">
        <v>0</v>
      </c>
      <c r="V101">
        <v>0</v>
      </c>
      <c r="W101">
        <v>0</v>
      </c>
      <c r="X101">
        <v>4.2062314225470008</v>
      </c>
      <c r="Y101">
        <v>0</v>
      </c>
      <c r="Z101">
        <v>0</v>
      </c>
      <c r="AA101">
        <v>0</v>
      </c>
      <c r="AB101">
        <v>4.2194776268733344E-2</v>
      </c>
      <c r="AC101">
        <v>0</v>
      </c>
      <c r="AD101">
        <v>0</v>
      </c>
      <c r="AE101">
        <v>4.2484261988157339</v>
      </c>
    </row>
    <row r="102" spans="1:31" x14ac:dyDescent="0.25">
      <c r="A102">
        <v>2309334</v>
      </c>
      <c r="B102">
        <v>1</v>
      </c>
      <c r="C102" t="s">
        <v>80</v>
      </c>
      <c r="D102" t="s">
        <v>93</v>
      </c>
      <c r="E102" t="s">
        <v>141</v>
      </c>
      <c r="F102" t="s">
        <v>466</v>
      </c>
      <c r="G102" t="s">
        <v>467</v>
      </c>
      <c r="H102" t="s">
        <v>135</v>
      </c>
      <c r="I102" t="s">
        <v>468</v>
      </c>
      <c r="J102" t="s">
        <v>137</v>
      </c>
      <c r="K102" t="s">
        <v>138</v>
      </c>
      <c r="L102" t="s">
        <v>469</v>
      </c>
      <c r="M102" t="s">
        <v>470</v>
      </c>
      <c r="N102">
        <v>3.0833333000000001E-2</v>
      </c>
      <c r="O102">
        <v>0</v>
      </c>
      <c r="P102">
        <v>424</v>
      </c>
      <c r="Q102">
        <v>43</v>
      </c>
      <c r="R102">
        <v>22</v>
      </c>
      <c r="S102">
        <v>10</v>
      </c>
      <c r="T102">
        <v>78</v>
      </c>
      <c r="U102">
        <v>0</v>
      </c>
      <c r="V102">
        <v>0</v>
      </c>
      <c r="W102">
        <v>0</v>
      </c>
      <c r="X102">
        <v>2.0740602097400234</v>
      </c>
      <c r="Y102">
        <v>9.9345786158523701</v>
      </c>
      <c r="Z102">
        <v>2.8190859110949753</v>
      </c>
      <c r="AA102">
        <v>1.1893610807395416</v>
      </c>
      <c r="AB102">
        <v>1.7039936939498672</v>
      </c>
      <c r="AC102">
        <v>0</v>
      </c>
      <c r="AD102">
        <v>0</v>
      </c>
      <c r="AE102">
        <v>17.721079511376779</v>
      </c>
    </row>
    <row r="103" spans="1:31" x14ac:dyDescent="0.25">
      <c r="A103">
        <v>2309729</v>
      </c>
      <c r="B103">
        <v>1</v>
      </c>
      <c r="C103" t="s">
        <v>80</v>
      </c>
      <c r="D103" t="s">
        <v>93</v>
      </c>
      <c r="E103" t="s">
        <v>147</v>
      </c>
      <c r="F103" t="s">
        <v>471</v>
      </c>
      <c r="G103" t="s">
        <v>149</v>
      </c>
      <c r="H103" t="s">
        <v>150</v>
      </c>
      <c r="I103" t="s">
        <v>136</v>
      </c>
      <c r="J103" t="s">
        <v>137</v>
      </c>
      <c r="K103" t="s">
        <v>138</v>
      </c>
      <c r="L103" t="s">
        <v>472</v>
      </c>
      <c r="M103" t="s">
        <v>473</v>
      </c>
      <c r="N103">
        <v>10.085555554999999</v>
      </c>
      <c r="O103">
        <v>0</v>
      </c>
      <c r="P103">
        <v>11</v>
      </c>
      <c r="Q103">
        <v>0</v>
      </c>
      <c r="R103">
        <v>2</v>
      </c>
      <c r="S103">
        <v>0</v>
      </c>
      <c r="T103">
        <v>1</v>
      </c>
      <c r="U103">
        <v>0</v>
      </c>
      <c r="V103">
        <v>0</v>
      </c>
      <c r="W103">
        <v>0</v>
      </c>
      <c r="X103">
        <v>22.4183736619024</v>
      </c>
      <c r="Y103">
        <v>0</v>
      </c>
      <c r="Z103">
        <v>12.488893024461085</v>
      </c>
      <c r="AA103">
        <v>0</v>
      </c>
      <c r="AB103">
        <v>9.6268283124124998E-2</v>
      </c>
      <c r="AC103">
        <v>0</v>
      </c>
      <c r="AD103">
        <v>0</v>
      </c>
      <c r="AE103">
        <v>35.00353496948761</v>
      </c>
    </row>
    <row r="104" spans="1:31" x14ac:dyDescent="0.25">
      <c r="A104">
        <v>2309706</v>
      </c>
      <c r="B104">
        <v>1</v>
      </c>
      <c r="C104" t="s">
        <v>80</v>
      </c>
      <c r="D104" t="s">
        <v>108</v>
      </c>
      <c r="E104" t="s">
        <v>132</v>
      </c>
      <c r="F104" t="s">
        <v>474</v>
      </c>
      <c r="G104" t="s">
        <v>475</v>
      </c>
      <c r="H104" t="s">
        <v>135</v>
      </c>
      <c r="I104" t="s">
        <v>136</v>
      </c>
      <c r="J104" t="s">
        <v>137</v>
      </c>
      <c r="K104" t="s">
        <v>138</v>
      </c>
      <c r="L104" t="s">
        <v>476</v>
      </c>
      <c r="M104" t="s">
        <v>477</v>
      </c>
      <c r="N104">
        <v>1.7455555549999999</v>
      </c>
      <c r="O104">
        <v>0</v>
      </c>
      <c r="P104">
        <v>325</v>
      </c>
      <c r="Q104">
        <v>0</v>
      </c>
      <c r="R104">
        <v>139</v>
      </c>
      <c r="S104">
        <v>3</v>
      </c>
      <c r="T104">
        <v>78</v>
      </c>
      <c r="U104">
        <v>0</v>
      </c>
      <c r="V104">
        <v>0</v>
      </c>
      <c r="W104">
        <v>0</v>
      </c>
      <c r="X104">
        <v>79.277865409920835</v>
      </c>
      <c r="Y104">
        <v>0</v>
      </c>
      <c r="Z104">
        <v>143.57677908925868</v>
      </c>
      <c r="AA104">
        <v>6.4399701816671664</v>
      </c>
      <c r="AB104">
        <v>97.062293094326733</v>
      </c>
      <c r="AC104">
        <v>0</v>
      </c>
      <c r="AD104">
        <v>0</v>
      </c>
      <c r="AE104">
        <v>326.35690777517345</v>
      </c>
    </row>
    <row r="105" spans="1:31" x14ac:dyDescent="0.25">
      <c r="A105">
        <v>2310144</v>
      </c>
      <c r="B105">
        <v>1</v>
      </c>
      <c r="C105" t="s">
        <v>80</v>
      </c>
      <c r="D105" t="s">
        <v>108</v>
      </c>
      <c r="E105" t="s">
        <v>147</v>
      </c>
      <c r="F105" t="s">
        <v>478</v>
      </c>
      <c r="G105" t="s">
        <v>258</v>
      </c>
      <c r="H105" t="s">
        <v>150</v>
      </c>
      <c r="I105" t="s">
        <v>136</v>
      </c>
      <c r="J105" t="s">
        <v>137</v>
      </c>
      <c r="K105" t="s">
        <v>138</v>
      </c>
      <c r="L105" t="s">
        <v>479</v>
      </c>
      <c r="M105" t="s">
        <v>480</v>
      </c>
      <c r="N105">
        <v>7.6224999999999996</v>
      </c>
      <c r="O105">
        <v>0</v>
      </c>
      <c r="P105">
        <v>12</v>
      </c>
      <c r="Q105">
        <v>0</v>
      </c>
      <c r="R105">
        <v>1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18.013010869260903</v>
      </c>
      <c r="Y105">
        <v>0</v>
      </c>
      <c r="Z105">
        <v>4.8085237534508503</v>
      </c>
      <c r="AA105">
        <v>0</v>
      </c>
      <c r="AB105">
        <v>0</v>
      </c>
      <c r="AC105">
        <v>0</v>
      </c>
      <c r="AD105">
        <v>0</v>
      </c>
      <c r="AE105">
        <v>22.821534622711752</v>
      </c>
    </row>
    <row r="106" spans="1:31" x14ac:dyDescent="0.25">
      <c r="A106">
        <v>2309503</v>
      </c>
      <c r="B106">
        <v>1</v>
      </c>
      <c r="C106" t="s">
        <v>80</v>
      </c>
      <c r="D106" t="s">
        <v>92</v>
      </c>
      <c r="E106" t="s">
        <v>141</v>
      </c>
      <c r="F106" t="s">
        <v>481</v>
      </c>
      <c r="G106" t="s">
        <v>143</v>
      </c>
      <c r="H106" t="s">
        <v>135</v>
      </c>
      <c r="I106" t="s">
        <v>136</v>
      </c>
      <c r="J106" t="s">
        <v>137</v>
      </c>
      <c r="K106" t="s">
        <v>144</v>
      </c>
      <c r="L106" t="s">
        <v>482</v>
      </c>
      <c r="M106" t="s">
        <v>483</v>
      </c>
      <c r="N106">
        <v>7.2119444440000002</v>
      </c>
      <c r="O106">
        <v>0</v>
      </c>
      <c r="P106">
        <v>909</v>
      </c>
      <c r="Q106">
        <v>2</v>
      </c>
      <c r="R106">
        <v>316</v>
      </c>
      <c r="S106">
        <v>7</v>
      </c>
      <c r="T106">
        <v>90</v>
      </c>
      <c r="U106">
        <v>0</v>
      </c>
      <c r="V106">
        <v>1</v>
      </c>
      <c r="W106">
        <v>0</v>
      </c>
      <c r="X106">
        <v>1328.5871316214798</v>
      </c>
      <c r="Y106">
        <v>5.7507966828608179</v>
      </c>
      <c r="Z106">
        <v>883.10264768069715</v>
      </c>
      <c r="AA106">
        <v>115.73305166293396</v>
      </c>
      <c r="AB106">
        <v>439.71268330321868</v>
      </c>
      <c r="AC106">
        <v>0</v>
      </c>
      <c r="AD106">
        <v>1.1753982168708499</v>
      </c>
      <c r="AE106">
        <v>2774.061709168061</v>
      </c>
    </row>
    <row r="107" spans="1:31" x14ac:dyDescent="0.25">
      <c r="A107">
        <v>2309938</v>
      </c>
      <c r="B107">
        <v>1</v>
      </c>
      <c r="C107" t="s">
        <v>81</v>
      </c>
      <c r="D107" t="s">
        <v>115</v>
      </c>
      <c r="E107" t="s">
        <v>147</v>
      </c>
      <c r="F107" t="s">
        <v>484</v>
      </c>
      <c r="G107" t="s">
        <v>149</v>
      </c>
      <c r="H107" t="s">
        <v>150</v>
      </c>
      <c r="I107" t="s">
        <v>136</v>
      </c>
      <c r="J107" t="s">
        <v>137</v>
      </c>
      <c r="K107" t="s">
        <v>138</v>
      </c>
      <c r="L107" t="s">
        <v>485</v>
      </c>
      <c r="M107" t="s">
        <v>486</v>
      </c>
      <c r="N107">
        <v>0.55722222200000004</v>
      </c>
      <c r="O107">
        <v>0</v>
      </c>
      <c r="P107">
        <v>3</v>
      </c>
      <c r="Q107">
        <v>0</v>
      </c>
      <c r="R107">
        <v>1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0.57331441665339999</v>
      </c>
      <c r="Y107">
        <v>0</v>
      </c>
      <c r="Z107">
        <v>5.78776052754E-2</v>
      </c>
      <c r="AA107">
        <v>0</v>
      </c>
      <c r="AB107">
        <v>0</v>
      </c>
      <c r="AC107">
        <v>0</v>
      </c>
      <c r="AD107">
        <v>0</v>
      </c>
      <c r="AE107">
        <v>0.63119202192879997</v>
      </c>
    </row>
    <row r="108" spans="1:31" x14ac:dyDescent="0.25">
      <c r="A108">
        <v>2309397</v>
      </c>
      <c r="B108">
        <v>1</v>
      </c>
      <c r="C108" t="s">
        <v>81</v>
      </c>
      <c r="D108" t="s">
        <v>127</v>
      </c>
      <c r="E108" t="s">
        <v>175</v>
      </c>
      <c r="F108" t="s">
        <v>487</v>
      </c>
      <c r="G108" t="s">
        <v>210</v>
      </c>
      <c r="H108" t="s">
        <v>135</v>
      </c>
      <c r="I108" t="s">
        <v>136</v>
      </c>
      <c r="J108" t="s">
        <v>137</v>
      </c>
      <c r="K108" t="s">
        <v>138</v>
      </c>
      <c r="L108" t="s">
        <v>488</v>
      </c>
      <c r="M108" t="s">
        <v>489</v>
      </c>
      <c r="N108">
        <v>7.0097222219999997</v>
      </c>
      <c r="O108">
        <v>1</v>
      </c>
      <c r="P108">
        <v>446</v>
      </c>
      <c r="Q108">
        <v>9</v>
      </c>
      <c r="R108">
        <v>8</v>
      </c>
      <c r="S108">
        <v>6</v>
      </c>
      <c r="T108">
        <v>23</v>
      </c>
      <c r="U108">
        <v>0</v>
      </c>
      <c r="V108">
        <v>0</v>
      </c>
      <c r="W108">
        <v>3.2633102234514335</v>
      </c>
      <c r="X108">
        <v>375.87188352634308</v>
      </c>
      <c r="Y108">
        <v>38.766108168045555</v>
      </c>
      <c r="Z108">
        <v>14.206631099667899</v>
      </c>
      <c r="AA108">
        <v>114.75148169134133</v>
      </c>
      <c r="AB108">
        <v>83.246806168208451</v>
      </c>
      <c r="AC108">
        <v>0</v>
      </c>
      <c r="AD108">
        <v>0</v>
      </c>
      <c r="AE108">
        <v>630.10622087705769</v>
      </c>
    </row>
    <row r="109" spans="1:31" x14ac:dyDescent="0.25">
      <c r="A109">
        <v>2309643</v>
      </c>
      <c r="B109">
        <v>1</v>
      </c>
      <c r="C109" t="s">
        <v>80</v>
      </c>
      <c r="D109" t="s">
        <v>92</v>
      </c>
      <c r="E109" t="s">
        <v>153</v>
      </c>
      <c r="F109" t="s">
        <v>490</v>
      </c>
      <c r="G109" t="s">
        <v>254</v>
      </c>
      <c r="H109" t="s">
        <v>150</v>
      </c>
      <c r="I109" t="s">
        <v>136</v>
      </c>
      <c r="J109" t="s">
        <v>137</v>
      </c>
      <c r="K109" t="s">
        <v>138</v>
      </c>
      <c r="L109" t="s">
        <v>491</v>
      </c>
      <c r="M109" t="s">
        <v>492</v>
      </c>
      <c r="N109">
        <v>7.6677777770000004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1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5.0879098302377335</v>
      </c>
      <c r="AC109">
        <v>0</v>
      </c>
      <c r="AD109">
        <v>0</v>
      </c>
      <c r="AE109">
        <v>5.0879098302377335</v>
      </c>
    </row>
    <row r="110" spans="1:31" x14ac:dyDescent="0.25">
      <c r="A110">
        <v>2309414</v>
      </c>
      <c r="B110">
        <v>1</v>
      </c>
      <c r="C110" t="s">
        <v>81</v>
      </c>
      <c r="D110" t="s">
        <v>114</v>
      </c>
      <c r="E110" t="s">
        <v>158</v>
      </c>
      <c r="F110" t="s">
        <v>493</v>
      </c>
      <c r="G110" t="s">
        <v>453</v>
      </c>
      <c r="H110" t="s">
        <v>150</v>
      </c>
      <c r="I110" t="s">
        <v>136</v>
      </c>
      <c r="J110" t="s">
        <v>137</v>
      </c>
      <c r="K110" t="s">
        <v>138</v>
      </c>
      <c r="L110" t="s">
        <v>494</v>
      </c>
      <c r="M110" t="s">
        <v>495</v>
      </c>
      <c r="N110">
        <v>1.7113888880000001</v>
      </c>
      <c r="O110">
        <v>0</v>
      </c>
      <c r="P110">
        <v>20</v>
      </c>
      <c r="Q110">
        <v>0</v>
      </c>
      <c r="R110">
        <v>2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4.3519149903461747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4.3519149903461747</v>
      </c>
    </row>
    <row r="111" spans="1:31" x14ac:dyDescent="0.25">
      <c r="A111">
        <v>2309981</v>
      </c>
      <c r="B111">
        <v>1</v>
      </c>
      <c r="C111" t="s">
        <v>80</v>
      </c>
      <c r="D111" t="s">
        <v>91</v>
      </c>
      <c r="E111" t="s">
        <v>147</v>
      </c>
      <c r="F111" t="s">
        <v>496</v>
      </c>
      <c r="G111" t="s">
        <v>258</v>
      </c>
      <c r="H111" t="s">
        <v>150</v>
      </c>
      <c r="I111" t="s">
        <v>136</v>
      </c>
      <c r="J111" t="s">
        <v>137</v>
      </c>
      <c r="K111" t="s">
        <v>138</v>
      </c>
      <c r="L111" t="s">
        <v>497</v>
      </c>
      <c r="M111" t="s">
        <v>498</v>
      </c>
      <c r="N111">
        <v>0.87972222200000005</v>
      </c>
      <c r="O111">
        <v>0</v>
      </c>
      <c r="P111">
        <v>2</v>
      </c>
      <c r="Q111">
        <v>0</v>
      </c>
      <c r="R111">
        <v>6</v>
      </c>
      <c r="S111">
        <v>0</v>
      </c>
      <c r="T111">
        <v>4</v>
      </c>
      <c r="U111">
        <v>0</v>
      </c>
      <c r="V111">
        <v>0</v>
      </c>
      <c r="W111">
        <v>0</v>
      </c>
      <c r="X111">
        <v>0.35158132008855003</v>
      </c>
      <c r="Y111">
        <v>0</v>
      </c>
      <c r="Z111">
        <v>2.3388481571458501</v>
      </c>
      <c r="AA111">
        <v>0</v>
      </c>
      <c r="AB111">
        <v>2.5821097208480888</v>
      </c>
      <c r="AC111">
        <v>0</v>
      </c>
      <c r="AD111">
        <v>0</v>
      </c>
      <c r="AE111">
        <v>5.2725391980824892</v>
      </c>
    </row>
    <row r="112" spans="1:31" x14ac:dyDescent="0.25">
      <c r="A112">
        <v>2309649</v>
      </c>
      <c r="B112">
        <v>1</v>
      </c>
      <c r="C112" t="s">
        <v>81</v>
      </c>
      <c r="D112" t="s">
        <v>113</v>
      </c>
      <c r="E112" t="s">
        <v>141</v>
      </c>
      <c r="F112" t="s">
        <v>499</v>
      </c>
      <c r="G112" t="s">
        <v>134</v>
      </c>
      <c r="H112" t="s">
        <v>135</v>
      </c>
      <c r="I112" t="s">
        <v>136</v>
      </c>
      <c r="J112" t="s">
        <v>137</v>
      </c>
      <c r="K112" t="s">
        <v>138</v>
      </c>
      <c r="L112" t="s">
        <v>500</v>
      </c>
      <c r="M112" t="s">
        <v>501</v>
      </c>
      <c r="N112">
        <v>2.1872222219999999</v>
      </c>
      <c r="O112">
        <v>23</v>
      </c>
      <c r="P112">
        <v>1691</v>
      </c>
      <c r="Q112">
        <v>248</v>
      </c>
      <c r="R112">
        <v>848</v>
      </c>
      <c r="S112">
        <v>39</v>
      </c>
      <c r="T112">
        <v>172</v>
      </c>
      <c r="U112">
        <v>3</v>
      </c>
      <c r="V112">
        <v>0</v>
      </c>
      <c r="W112">
        <v>18.392042566526552</v>
      </c>
      <c r="X112">
        <v>685.74045395137057</v>
      </c>
      <c r="Y112">
        <v>2313.5673098495213</v>
      </c>
      <c r="Z112">
        <v>4672.0623913424433</v>
      </c>
      <c r="AA112">
        <v>327.18580973943216</v>
      </c>
      <c r="AB112">
        <v>400.11795085934028</v>
      </c>
      <c r="AC112">
        <v>573.21522341148011</v>
      </c>
      <c r="AD112">
        <v>0</v>
      </c>
      <c r="AE112">
        <v>8990.2811817201145</v>
      </c>
    </row>
    <row r="113" spans="1:31" x14ac:dyDescent="0.25">
      <c r="A113">
        <v>2309626</v>
      </c>
      <c r="B113">
        <v>1</v>
      </c>
      <c r="C113" t="s">
        <v>80</v>
      </c>
      <c r="D113" t="s">
        <v>84</v>
      </c>
      <c r="E113" t="s">
        <v>147</v>
      </c>
      <c r="F113" t="s">
        <v>502</v>
      </c>
      <c r="G113" t="s">
        <v>503</v>
      </c>
      <c r="H113" t="s">
        <v>150</v>
      </c>
      <c r="I113" t="s">
        <v>136</v>
      </c>
      <c r="J113" t="s">
        <v>137</v>
      </c>
      <c r="K113" t="s">
        <v>138</v>
      </c>
      <c r="L113" t="s">
        <v>504</v>
      </c>
      <c r="M113" t="s">
        <v>505</v>
      </c>
      <c r="N113">
        <v>0.25388888799999998</v>
      </c>
      <c r="O113">
        <v>0</v>
      </c>
      <c r="P113">
        <v>258</v>
      </c>
      <c r="Q113">
        <v>0</v>
      </c>
      <c r="R113">
        <v>0</v>
      </c>
      <c r="S113">
        <v>0</v>
      </c>
      <c r="T113">
        <v>15</v>
      </c>
      <c r="U113">
        <v>0</v>
      </c>
      <c r="V113">
        <v>0</v>
      </c>
      <c r="W113">
        <v>0</v>
      </c>
      <c r="X113">
        <v>13.440817076793406</v>
      </c>
      <c r="Y113">
        <v>0</v>
      </c>
      <c r="Z113">
        <v>0</v>
      </c>
      <c r="AA113">
        <v>0</v>
      </c>
      <c r="AB113">
        <v>1.6462806449433665</v>
      </c>
      <c r="AC113">
        <v>0</v>
      </c>
      <c r="AD113">
        <v>0</v>
      </c>
      <c r="AE113">
        <v>15.087097721736773</v>
      </c>
    </row>
    <row r="114" spans="1:31" x14ac:dyDescent="0.25">
      <c r="A114">
        <v>2309606</v>
      </c>
      <c r="B114">
        <v>1</v>
      </c>
      <c r="C114" t="s">
        <v>80</v>
      </c>
      <c r="D114" t="s">
        <v>96</v>
      </c>
      <c r="E114" t="s">
        <v>153</v>
      </c>
      <c r="F114" t="s">
        <v>506</v>
      </c>
      <c r="G114" t="s">
        <v>155</v>
      </c>
      <c r="H114" t="s">
        <v>150</v>
      </c>
      <c r="I114" t="s">
        <v>136</v>
      </c>
      <c r="J114" t="s">
        <v>137</v>
      </c>
      <c r="K114" t="s">
        <v>138</v>
      </c>
      <c r="L114" t="s">
        <v>507</v>
      </c>
      <c r="M114" t="s">
        <v>508</v>
      </c>
      <c r="N114">
        <v>1.445277777</v>
      </c>
      <c r="O114">
        <v>0</v>
      </c>
      <c r="P114">
        <v>0</v>
      </c>
      <c r="Q114">
        <v>0</v>
      </c>
      <c r="R114">
        <v>1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0.88622195972916673</v>
      </c>
      <c r="AA114">
        <v>0</v>
      </c>
      <c r="AB114">
        <v>0</v>
      </c>
      <c r="AC114">
        <v>0</v>
      </c>
      <c r="AD114">
        <v>0</v>
      </c>
      <c r="AE114">
        <v>0.88622195972916673</v>
      </c>
    </row>
    <row r="115" spans="1:31" x14ac:dyDescent="0.25">
      <c r="A115">
        <v>2309583</v>
      </c>
      <c r="B115">
        <v>1</v>
      </c>
      <c r="C115" t="s">
        <v>80</v>
      </c>
      <c r="D115" t="s">
        <v>96</v>
      </c>
      <c r="E115" t="s">
        <v>153</v>
      </c>
      <c r="F115" t="s">
        <v>509</v>
      </c>
      <c r="G115" t="s">
        <v>203</v>
      </c>
      <c r="H115" t="s">
        <v>150</v>
      </c>
      <c r="I115" t="s">
        <v>136</v>
      </c>
      <c r="J115" t="s">
        <v>137</v>
      </c>
      <c r="K115" t="s">
        <v>138</v>
      </c>
      <c r="L115" t="s">
        <v>510</v>
      </c>
      <c r="M115" t="s">
        <v>511</v>
      </c>
      <c r="N115">
        <v>2.9866666660000001</v>
      </c>
      <c r="O115">
        <v>0</v>
      </c>
      <c r="P115">
        <v>1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1.3578979361038002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1.3578979361038002</v>
      </c>
    </row>
    <row r="116" spans="1:31" x14ac:dyDescent="0.25">
      <c r="A116">
        <v>2309775</v>
      </c>
      <c r="B116">
        <v>1</v>
      </c>
      <c r="C116" t="s">
        <v>81</v>
      </c>
      <c r="D116" t="s">
        <v>117</v>
      </c>
      <c r="E116" t="s">
        <v>147</v>
      </c>
      <c r="F116" t="s">
        <v>512</v>
      </c>
      <c r="G116" t="s">
        <v>513</v>
      </c>
      <c r="H116" t="s">
        <v>150</v>
      </c>
      <c r="I116" t="s">
        <v>136</v>
      </c>
      <c r="J116" t="s">
        <v>137</v>
      </c>
      <c r="K116" t="s">
        <v>138</v>
      </c>
      <c r="L116" t="s">
        <v>514</v>
      </c>
      <c r="M116" t="s">
        <v>515</v>
      </c>
      <c r="N116">
        <v>2.997777777</v>
      </c>
      <c r="O116">
        <v>0</v>
      </c>
      <c r="P116">
        <v>4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1.1722866990811001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1.1722866990811001</v>
      </c>
    </row>
    <row r="117" spans="1:31" x14ac:dyDescent="0.25">
      <c r="A117">
        <v>2309420</v>
      </c>
      <c r="B117">
        <v>1</v>
      </c>
      <c r="C117" t="s">
        <v>80</v>
      </c>
      <c r="D117" t="s">
        <v>99</v>
      </c>
      <c r="E117" t="s">
        <v>153</v>
      </c>
      <c r="F117" t="s">
        <v>516</v>
      </c>
      <c r="G117" t="s">
        <v>155</v>
      </c>
      <c r="H117" t="s">
        <v>150</v>
      </c>
      <c r="I117" t="s">
        <v>136</v>
      </c>
      <c r="J117" t="s">
        <v>137</v>
      </c>
      <c r="K117" t="s">
        <v>138</v>
      </c>
      <c r="L117" t="s">
        <v>517</v>
      </c>
      <c r="M117" t="s">
        <v>518</v>
      </c>
      <c r="N117">
        <v>3.1488888880000001</v>
      </c>
      <c r="O117">
        <v>0</v>
      </c>
      <c r="P117">
        <v>1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</row>
    <row r="118" spans="1:31" x14ac:dyDescent="0.25">
      <c r="A118">
        <v>2309918</v>
      </c>
      <c r="B118">
        <v>1</v>
      </c>
      <c r="C118" t="s">
        <v>80</v>
      </c>
      <c r="D118" t="s">
        <v>109</v>
      </c>
      <c r="E118" t="s">
        <v>147</v>
      </c>
      <c r="F118" t="s">
        <v>519</v>
      </c>
      <c r="G118" t="s">
        <v>149</v>
      </c>
      <c r="H118" t="s">
        <v>150</v>
      </c>
      <c r="I118" t="s">
        <v>136</v>
      </c>
      <c r="J118" t="s">
        <v>137</v>
      </c>
      <c r="K118" t="s">
        <v>138</v>
      </c>
      <c r="L118" t="s">
        <v>520</v>
      </c>
      <c r="M118" t="s">
        <v>521</v>
      </c>
      <c r="N118">
        <v>0.96722222199999996</v>
      </c>
      <c r="O118">
        <v>0</v>
      </c>
      <c r="P118">
        <v>30</v>
      </c>
      <c r="Q118">
        <v>0</v>
      </c>
      <c r="R118">
        <v>2</v>
      </c>
      <c r="S118">
        <v>0</v>
      </c>
      <c r="T118">
        <v>3</v>
      </c>
      <c r="U118">
        <v>0</v>
      </c>
      <c r="V118">
        <v>0</v>
      </c>
      <c r="W118">
        <v>0</v>
      </c>
      <c r="X118">
        <v>4.4810981737566937</v>
      </c>
      <c r="Y118">
        <v>0</v>
      </c>
      <c r="Z118">
        <v>1.3392250550066249</v>
      </c>
      <c r="AA118">
        <v>0</v>
      </c>
      <c r="AB118">
        <v>6.4033991828666662E-2</v>
      </c>
      <c r="AC118">
        <v>0</v>
      </c>
      <c r="AD118">
        <v>0</v>
      </c>
      <c r="AE118">
        <v>5.8843572205919852</v>
      </c>
    </row>
    <row r="119" spans="1:31" x14ac:dyDescent="0.25">
      <c r="A119">
        <v>2309563</v>
      </c>
      <c r="B119">
        <v>1</v>
      </c>
      <c r="C119" t="s">
        <v>80</v>
      </c>
      <c r="D119" t="s">
        <v>108</v>
      </c>
      <c r="E119" t="s">
        <v>158</v>
      </c>
      <c r="F119" t="s">
        <v>522</v>
      </c>
      <c r="G119" t="s">
        <v>177</v>
      </c>
      <c r="H119" t="s">
        <v>150</v>
      </c>
      <c r="I119" t="s">
        <v>136</v>
      </c>
      <c r="J119" t="s">
        <v>137</v>
      </c>
      <c r="K119" t="s">
        <v>144</v>
      </c>
      <c r="L119" t="s">
        <v>523</v>
      </c>
      <c r="M119" t="s">
        <v>524</v>
      </c>
      <c r="N119">
        <v>7.6013888879999998</v>
      </c>
      <c r="O119">
        <v>0</v>
      </c>
      <c r="P119">
        <v>103</v>
      </c>
      <c r="Q119">
        <v>0</v>
      </c>
      <c r="R119">
        <v>21</v>
      </c>
      <c r="S119">
        <v>0</v>
      </c>
      <c r="T119">
        <v>25</v>
      </c>
      <c r="U119">
        <v>0</v>
      </c>
      <c r="V119">
        <v>0</v>
      </c>
      <c r="W119">
        <v>0</v>
      </c>
      <c r="X119">
        <v>154.17712500765765</v>
      </c>
      <c r="Y119">
        <v>0</v>
      </c>
      <c r="Z119">
        <v>196.67482544852089</v>
      </c>
      <c r="AA119">
        <v>0</v>
      </c>
      <c r="AB119">
        <v>188.29274652899628</v>
      </c>
      <c r="AC119">
        <v>0</v>
      </c>
      <c r="AD119">
        <v>0</v>
      </c>
      <c r="AE119">
        <v>539.14469698517485</v>
      </c>
    </row>
    <row r="120" spans="1:31" x14ac:dyDescent="0.25">
      <c r="A120">
        <v>2309726</v>
      </c>
      <c r="B120">
        <v>1</v>
      </c>
      <c r="C120" t="s">
        <v>80</v>
      </c>
      <c r="D120" t="s">
        <v>96</v>
      </c>
      <c r="E120" t="s">
        <v>153</v>
      </c>
      <c r="F120" t="s">
        <v>525</v>
      </c>
      <c r="G120" t="s">
        <v>254</v>
      </c>
      <c r="H120" t="s">
        <v>150</v>
      </c>
      <c r="I120" t="s">
        <v>136</v>
      </c>
      <c r="J120" t="s">
        <v>137</v>
      </c>
      <c r="K120" t="s">
        <v>138</v>
      </c>
      <c r="L120" t="s">
        <v>526</v>
      </c>
      <c r="M120" t="s">
        <v>527</v>
      </c>
      <c r="N120">
        <v>4.1597222220000001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1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2.7415637849730667</v>
      </c>
      <c r="AC120">
        <v>0</v>
      </c>
      <c r="AD120">
        <v>0</v>
      </c>
      <c r="AE120">
        <v>2.7415637849730667</v>
      </c>
    </row>
    <row r="121" spans="1:31" x14ac:dyDescent="0.25">
      <c r="A121">
        <v>2309812</v>
      </c>
      <c r="B121">
        <v>1</v>
      </c>
      <c r="C121" t="s">
        <v>80</v>
      </c>
      <c r="D121" t="s">
        <v>98</v>
      </c>
      <c r="E121" t="s">
        <v>153</v>
      </c>
      <c r="F121" t="s">
        <v>528</v>
      </c>
      <c r="G121" t="s">
        <v>155</v>
      </c>
      <c r="H121" t="s">
        <v>150</v>
      </c>
      <c r="I121" t="s">
        <v>136</v>
      </c>
      <c r="J121" t="s">
        <v>137</v>
      </c>
      <c r="K121" t="s">
        <v>138</v>
      </c>
      <c r="L121" t="s">
        <v>529</v>
      </c>
      <c r="M121" t="s">
        <v>530</v>
      </c>
      <c r="N121">
        <v>1.852777777</v>
      </c>
      <c r="O121">
        <v>0</v>
      </c>
      <c r="P121">
        <v>0</v>
      </c>
      <c r="Q121">
        <v>0</v>
      </c>
      <c r="R121">
        <v>2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18.016744896173403</v>
      </c>
      <c r="AA121">
        <v>0</v>
      </c>
      <c r="AB121">
        <v>0</v>
      </c>
      <c r="AC121">
        <v>0</v>
      </c>
      <c r="AD121">
        <v>0</v>
      </c>
      <c r="AE121">
        <v>18.016744896173403</v>
      </c>
    </row>
    <row r="122" spans="1:31" x14ac:dyDescent="0.25">
      <c r="A122">
        <v>2310167</v>
      </c>
      <c r="B122">
        <v>1</v>
      </c>
      <c r="C122" t="s">
        <v>80</v>
      </c>
      <c r="D122" t="s">
        <v>93</v>
      </c>
      <c r="E122" t="s">
        <v>147</v>
      </c>
      <c r="F122" t="s">
        <v>531</v>
      </c>
      <c r="G122" t="s">
        <v>258</v>
      </c>
      <c r="H122" t="s">
        <v>150</v>
      </c>
      <c r="I122" t="s">
        <v>136</v>
      </c>
      <c r="J122" t="s">
        <v>137</v>
      </c>
      <c r="K122" t="s">
        <v>138</v>
      </c>
      <c r="L122" t="s">
        <v>532</v>
      </c>
      <c r="M122" t="s">
        <v>533</v>
      </c>
      <c r="N122">
        <v>5.289722222</v>
      </c>
      <c r="O122">
        <v>0</v>
      </c>
      <c r="P122">
        <v>0</v>
      </c>
      <c r="Q122">
        <v>0</v>
      </c>
      <c r="R122">
        <v>3</v>
      </c>
      <c r="S122">
        <v>0</v>
      </c>
      <c r="T122">
        <v>3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23.420969245137851</v>
      </c>
      <c r="AA122">
        <v>0</v>
      </c>
      <c r="AB122">
        <v>10.284325724708275</v>
      </c>
      <c r="AC122">
        <v>0</v>
      </c>
      <c r="AD122">
        <v>0</v>
      </c>
      <c r="AE122">
        <v>33.705294969846122</v>
      </c>
    </row>
    <row r="123" spans="1:31" x14ac:dyDescent="0.25">
      <c r="A123">
        <v>2309686</v>
      </c>
      <c r="B123">
        <v>1</v>
      </c>
      <c r="C123" t="s">
        <v>80</v>
      </c>
      <c r="D123" t="s">
        <v>108</v>
      </c>
      <c r="E123" t="s">
        <v>147</v>
      </c>
      <c r="F123" t="s">
        <v>534</v>
      </c>
      <c r="G123" t="s">
        <v>149</v>
      </c>
      <c r="H123" t="s">
        <v>150</v>
      </c>
      <c r="I123" t="s">
        <v>136</v>
      </c>
      <c r="J123" t="s">
        <v>137</v>
      </c>
      <c r="K123" t="s">
        <v>138</v>
      </c>
      <c r="L123" t="s">
        <v>535</v>
      </c>
      <c r="M123" t="s">
        <v>536</v>
      </c>
      <c r="N123">
        <v>3.855</v>
      </c>
      <c r="O123">
        <v>0</v>
      </c>
      <c r="P123">
        <v>7</v>
      </c>
      <c r="Q123">
        <v>0</v>
      </c>
      <c r="R123">
        <v>1</v>
      </c>
      <c r="S123">
        <v>0</v>
      </c>
      <c r="T123">
        <v>3</v>
      </c>
      <c r="U123">
        <v>0</v>
      </c>
      <c r="V123">
        <v>0</v>
      </c>
      <c r="W123">
        <v>0</v>
      </c>
      <c r="X123">
        <v>5.0511823895299504</v>
      </c>
      <c r="Y123">
        <v>0</v>
      </c>
      <c r="Z123">
        <v>0.80894008081574997</v>
      </c>
      <c r="AA123">
        <v>0</v>
      </c>
      <c r="AB123">
        <v>11.10994719767595</v>
      </c>
      <c r="AC123">
        <v>0</v>
      </c>
      <c r="AD123">
        <v>0</v>
      </c>
      <c r="AE123">
        <v>16.970069668021651</v>
      </c>
    </row>
    <row r="124" spans="1:31" x14ac:dyDescent="0.25">
      <c r="A124">
        <v>2309377</v>
      </c>
      <c r="B124">
        <v>1</v>
      </c>
      <c r="C124" t="s">
        <v>81</v>
      </c>
      <c r="D124" t="s">
        <v>117</v>
      </c>
      <c r="E124" t="s">
        <v>158</v>
      </c>
      <c r="F124" t="s">
        <v>537</v>
      </c>
      <c r="G124" t="s">
        <v>453</v>
      </c>
      <c r="H124" t="s">
        <v>150</v>
      </c>
      <c r="I124" t="s">
        <v>136</v>
      </c>
      <c r="J124" t="s">
        <v>137</v>
      </c>
      <c r="K124" t="s">
        <v>138</v>
      </c>
      <c r="L124" t="s">
        <v>538</v>
      </c>
      <c r="M124" t="s">
        <v>539</v>
      </c>
      <c r="N124">
        <v>2.7149999999999999</v>
      </c>
      <c r="O124">
        <v>0</v>
      </c>
      <c r="P124">
        <v>48</v>
      </c>
      <c r="Q124">
        <v>0</v>
      </c>
      <c r="R124">
        <v>5</v>
      </c>
      <c r="S124">
        <v>0</v>
      </c>
      <c r="T124">
        <v>8</v>
      </c>
      <c r="U124">
        <v>0</v>
      </c>
      <c r="V124">
        <v>0</v>
      </c>
      <c r="W124">
        <v>0</v>
      </c>
      <c r="X124">
        <v>13.1717477921863</v>
      </c>
      <c r="Y124">
        <v>0</v>
      </c>
      <c r="Z124">
        <v>3.4437469779434</v>
      </c>
      <c r="AA124">
        <v>0</v>
      </c>
      <c r="AB124">
        <v>14.455423015206488</v>
      </c>
      <c r="AC124">
        <v>0</v>
      </c>
      <c r="AD124">
        <v>0</v>
      </c>
      <c r="AE124">
        <v>31.070917785336189</v>
      </c>
    </row>
    <row r="125" spans="1:31" x14ac:dyDescent="0.25">
      <c r="A125">
        <v>2309732</v>
      </c>
      <c r="B125">
        <v>1</v>
      </c>
      <c r="C125" t="s">
        <v>80</v>
      </c>
      <c r="D125" t="s">
        <v>95</v>
      </c>
      <c r="E125" t="s">
        <v>414</v>
      </c>
      <c r="F125" t="s">
        <v>540</v>
      </c>
      <c r="G125" t="s">
        <v>134</v>
      </c>
      <c r="H125" t="s">
        <v>135</v>
      </c>
      <c r="I125" t="s">
        <v>136</v>
      </c>
      <c r="J125" t="s">
        <v>137</v>
      </c>
      <c r="K125" t="s">
        <v>138</v>
      </c>
      <c r="L125" t="s">
        <v>541</v>
      </c>
      <c r="M125" t="s">
        <v>542</v>
      </c>
      <c r="N125">
        <v>0.639444444</v>
      </c>
      <c r="O125">
        <v>0</v>
      </c>
      <c r="P125">
        <v>0</v>
      </c>
      <c r="Q125">
        <v>0</v>
      </c>
      <c r="R125">
        <v>0</v>
      </c>
      <c r="S125">
        <v>4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323.75886610902904</v>
      </c>
      <c r="AB125">
        <v>0</v>
      </c>
      <c r="AC125">
        <v>0</v>
      </c>
      <c r="AD125">
        <v>0</v>
      </c>
      <c r="AE125">
        <v>323.75886610902904</v>
      </c>
    </row>
    <row r="126" spans="1:31" x14ac:dyDescent="0.25">
      <c r="A126">
        <v>2309394</v>
      </c>
      <c r="B126">
        <v>1</v>
      </c>
      <c r="C126" t="s">
        <v>80</v>
      </c>
      <c r="D126" t="s">
        <v>104</v>
      </c>
      <c r="E126" t="s">
        <v>175</v>
      </c>
      <c r="F126" t="s">
        <v>543</v>
      </c>
      <c r="G126" t="s">
        <v>134</v>
      </c>
      <c r="H126" t="s">
        <v>135</v>
      </c>
      <c r="I126" t="s">
        <v>136</v>
      </c>
      <c r="J126" t="s">
        <v>137</v>
      </c>
      <c r="K126" t="s">
        <v>138</v>
      </c>
      <c r="L126" t="s">
        <v>544</v>
      </c>
      <c r="M126" t="s">
        <v>545</v>
      </c>
      <c r="N126">
        <v>1.323055555</v>
      </c>
      <c r="O126">
        <v>0</v>
      </c>
      <c r="P126">
        <v>56</v>
      </c>
      <c r="Q126">
        <v>0</v>
      </c>
      <c r="R126">
        <v>26</v>
      </c>
      <c r="S126">
        <v>0</v>
      </c>
      <c r="T126">
        <v>21</v>
      </c>
      <c r="U126">
        <v>1</v>
      </c>
      <c r="V126">
        <v>1</v>
      </c>
      <c r="W126">
        <v>0</v>
      </c>
      <c r="X126">
        <v>21.378438420991465</v>
      </c>
      <c r="Y126">
        <v>0</v>
      </c>
      <c r="Z126">
        <v>27.343940131336939</v>
      </c>
      <c r="AA126">
        <v>0</v>
      </c>
      <c r="AB126">
        <v>22.784028327091125</v>
      </c>
      <c r="AC126">
        <v>148.58670622739811</v>
      </c>
      <c r="AD126">
        <v>10.270416361765125</v>
      </c>
      <c r="AE126">
        <v>230.36352946858275</v>
      </c>
    </row>
    <row r="127" spans="1:31" x14ac:dyDescent="0.25">
      <c r="A127">
        <v>2309895</v>
      </c>
      <c r="B127">
        <v>1</v>
      </c>
      <c r="C127" t="s">
        <v>81</v>
      </c>
      <c r="D127" t="s">
        <v>114</v>
      </c>
      <c r="E127" t="s">
        <v>147</v>
      </c>
      <c r="F127" t="s">
        <v>380</v>
      </c>
      <c r="G127" t="s">
        <v>149</v>
      </c>
      <c r="H127" t="s">
        <v>150</v>
      </c>
      <c r="I127" t="s">
        <v>136</v>
      </c>
      <c r="J127" t="s">
        <v>137</v>
      </c>
      <c r="K127" t="s">
        <v>138</v>
      </c>
      <c r="L127" t="s">
        <v>546</v>
      </c>
      <c r="M127" t="s">
        <v>547</v>
      </c>
      <c r="N127">
        <v>1.267222222</v>
      </c>
      <c r="O127">
        <v>0</v>
      </c>
      <c r="P127">
        <v>45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5.9404239168306026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5.9404239168306026</v>
      </c>
    </row>
    <row r="128" spans="1:31" x14ac:dyDescent="0.25">
      <c r="A128">
        <v>2309540</v>
      </c>
      <c r="B128">
        <v>1</v>
      </c>
      <c r="C128" t="s">
        <v>81</v>
      </c>
      <c r="D128" t="s">
        <v>115</v>
      </c>
      <c r="E128" t="s">
        <v>147</v>
      </c>
      <c r="F128" t="s">
        <v>548</v>
      </c>
      <c r="G128" t="s">
        <v>149</v>
      </c>
      <c r="H128" t="s">
        <v>150</v>
      </c>
      <c r="I128" t="s">
        <v>136</v>
      </c>
      <c r="J128" t="s">
        <v>137</v>
      </c>
      <c r="K128" t="s">
        <v>138</v>
      </c>
      <c r="L128" t="s">
        <v>549</v>
      </c>
      <c r="M128" t="s">
        <v>550</v>
      </c>
      <c r="N128">
        <v>1.4472222219999999</v>
      </c>
      <c r="O128">
        <v>0</v>
      </c>
      <c r="P128">
        <v>20</v>
      </c>
      <c r="Q128">
        <v>0</v>
      </c>
      <c r="R128">
        <v>3</v>
      </c>
      <c r="S128">
        <v>0</v>
      </c>
      <c r="T128">
        <v>1</v>
      </c>
      <c r="U128">
        <v>0</v>
      </c>
      <c r="V128">
        <v>0</v>
      </c>
      <c r="W128">
        <v>0</v>
      </c>
      <c r="X128">
        <v>6.3684570480737515</v>
      </c>
      <c r="Y128">
        <v>0</v>
      </c>
      <c r="Z128">
        <v>2.6522966455012997</v>
      </c>
      <c r="AA128">
        <v>0</v>
      </c>
      <c r="AB128">
        <v>2.5836744774301557</v>
      </c>
      <c r="AC128">
        <v>0</v>
      </c>
      <c r="AD128">
        <v>0</v>
      </c>
      <c r="AE128">
        <v>11.604428171005207</v>
      </c>
    </row>
    <row r="129" spans="1:31" x14ac:dyDescent="0.25">
      <c r="A129">
        <v>2309749</v>
      </c>
      <c r="B129">
        <v>1</v>
      </c>
      <c r="C129" t="s">
        <v>80</v>
      </c>
      <c r="D129" t="s">
        <v>85</v>
      </c>
      <c r="E129" t="s">
        <v>175</v>
      </c>
      <c r="F129" t="s">
        <v>551</v>
      </c>
      <c r="G129" t="s">
        <v>143</v>
      </c>
      <c r="H129" t="s">
        <v>135</v>
      </c>
      <c r="I129" t="s">
        <v>136</v>
      </c>
      <c r="J129" t="s">
        <v>137</v>
      </c>
      <c r="K129" t="s">
        <v>144</v>
      </c>
      <c r="L129" t="s">
        <v>552</v>
      </c>
      <c r="M129" t="s">
        <v>553</v>
      </c>
      <c r="N129">
        <v>2.2227777770000001</v>
      </c>
      <c r="O129">
        <v>0</v>
      </c>
      <c r="P129">
        <v>513</v>
      </c>
      <c r="Q129">
        <v>0</v>
      </c>
      <c r="R129">
        <v>0</v>
      </c>
      <c r="S129">
        <v>0</v>
      </c>
      <c r="T129">
        <v>30</v>
      </c>
      <c r="U129">
        <v>0</v>
      </c>
      <c r="V129">
        <v>0</v>
      </c>
      <c r="W129">
        <v>0</v>
      </c>
      <c r="X129">
        <v>256.99965667016829</v>
      </c>
      <c r="Y129">
        <v>0</v>
      </c>
      <c r="Z129">
        <v>0</v>
      </c>
      <c r="AA129">
        <v>0</v>
      </c>
      <c r="AB129">
        <v>47.892678976510858</v>
      </c>
      <c r="AC129">
        <v>0</v>
      </c>
      <c r="AD129">
        <v>0</v>
      </c>
      <c r="AE129">
        <v>304.89233564667916</v>
      </c>
    </row>
    <row r="130" spans="1:31" x14ac:dyDescent="0.25">
      <c r="A130">
        <v>2309400</v>
      </c>
      <c r="B130">
        <v>1</v>
      </c>
      <c r="C130" t="s">
        <v>80</v>
      </c>
      <c r="D130" t="s">
        <v>93</v>
      </c>
      <c r="E130" t="s">
        <v>141</v>
      </c>
      <c r="F130" t="s">
        <v>554</v>
      </c>
      <c r="G130" t="s">
        <v>134</v>
      </c>
      <c r="H130" t="s">
        <v>135</v>
      </c>
      <c r="I130" t="s">
        <v>136</v>
      </c>
      <c r="J130" t="s">
        <v>137</v>
      </c>
      <c r="K130" t="s">
        <v>138</v>
      </c>
      <c r="L130" t="s">
        <v>555</v>
      </c>
      <c r="M130" t="s">
        <v>556</v>
      </c>
      <c r="N130">
        <v>5.7763888879999996</v>
      </c>
      <c r="O130">
        <v>0</v>
      </c>
      <c r="P130">
        <v>77</v>
      </c>
      <c r="Q130">
        <v>4</v>
      </c>
      <c r="R130">
        <v>41</v>
      </c>
      <c r="S130">
        <v>1</v>
      </c>
      <c r="T130">
        <v>31</v>
      </c>
      <c r="U130">
        <v>0</v>
      </c>
      <c r="V130">
        <v>0</v>
      </c>
      <c r="W130">
        <v>0</v>
      </c>
      <c r="X130">
        <v>26.660889152850562</v>
      </c>
      <c r="Y130">
        <v>12.640530842206635</v>
      </c>
      <c r="Z130">
        <v>60.239541976149539</v>
      </c>
      <c r="AA130">
        <v>11.758112707361967</v>
      </c>
      <c r="AB130">
        <v>149.52363305655334</v>
      </c>
      <c r="AC130">
        <v>0</v>
      </c>
      <c r="AD130">
        <v>0</v>
      </c>
      <c r="AE130">
        <v>260.82270773512204</v>
      </c>
    </row>
    <row r="131" spans="1:31" x14ac:dyDescent="0.25">
      <c r="A131">
        <v>2309646</v>
      </c>
      <c r="B131">
        <v>1</v>
      </c>
      <c r="C131" t="s">
        <v>80</v>
      </c>
      <c r="D131" t="s">
        <v>105</v>
      </c>
      <c r="E131" t="s">
        <v>141</v>
      </c>
      <c r="F131" t="s">
        <v>557</v>
      </c>
      <c r="G131" t="s">
        <v>210</v>
      </c>
      <c r="H131" t="s">
        <v>135</v>
      </c>
      <c r="I131" t="s">
        <v>136</v>
      </c>
      <c r="J131" t="s">
        <v>137</v>
      </c>
      <c r="K131" t="s">
        <v>138</v>
      </c>
      <c r="L131" t="s">
        <v>558</v>
      </c>
      <c r="M131" t="s">
        <v>559</v>
      </c>
      <c r="N131">
        <v>1.4455555550000001</v>
      </c>
      <c r="O131">
        <v>11</v>
      </c>
      <c r="P131">
        <v>1102</v>
      </c>
      <c r="Q131">
        <v>18</v>
      </c>
      <c r="R131">
        <v>657</v>
      </c>
      <c r="S131">
        <v>17</v>
      </c>
      <c r="T131">
        <v>165</v>
      </c>
      <c r="U131">
        <v>0</v>
      </c>
      <c r="V131">
        <v>1</v>
      </c>
      <c r="W131">
        <v>4.8746778275513334</v>
      </c>
      <c r="X131">
        <v>305.54524200572882</v>
      </c>
      <c r="Y131">
        <v>27.60618408847575</v>
      </c>
      <c r="Z131">
        <v>347.38057141195134</v>
      </c>
      <c r="AA131">
        <v>55.177640746623311</v>
      </c>
      <c r="AB131">
        <v>215.84263214821866</v>
      </c>
      <c r="AC131">
        <v>0</v>
      </c>
      <c r="AD131">
        <v>12.528757434106049</v>
      </c>
      <c r="AE131">
        <v>968.95570566265519</v>
      </c>
    </row>
    <row r="132" spans="1:31" x14ac:dyDescent="0.25">
      <c r="A132">
        <v>2310087</v>
      </c>
      <c r="B132">
        <v>1</v>
      </c>
      <c r="C132" t="s">
        <v>81</v>
      </c>
      <c r="D132" t="s">
        <v>118</v>
      </c>
      <c r="E132" t="s">
        <v>147</v>
      </c>
      <c r="F132" t="s">
        <v>560</v>
      </c>
      <c r="G132" t="s">
        <v>149</v>
      </c>
      <c r="H132" t="s">
        <v>150</v>
      </c>
      <c r="I132" t="s">
        <v>136</v>
      </c>
      <c r="J132" t="s">
        <v>137</v>
      </c>
      <c r="K132" t="s">
        <v>138</v>
      </c>
      <c r="L132" t="s">
        <v>561</v>
      </c>
      <c r="M132" t="s">
        <v>562</v>
      </c>
      <c r="N132">
        <v>3.813055555</v>
      </c>
      <c r="O132">
        <v>0</v>
      </c>
      <c r="P132">
        <v>2</v>
      </c>
      <c r="Q132">
        <v>0</v>
      </c>
      <c r="R132">
        <v>2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0.29095133473005003</v>
      </c>
      <c r="Y132">
        <v>0</v>
      </c>
      <c r="Z132">
        <v>2.6656352988962668</v>
      </c>
      <c r="AA132">
        <v>0</v>
      </c>
      <c r="AB132">
        <v>0</v>
      </c>
      <c r="AC132">
        <v>0</v>
      </c>
      <c r="AD132">
        <v>0</v>
      </c>
      <c r="AE132">
        <v>2.9565866336263169</v>
      </c>
    </row>
    <row r="133" spans="1:31" x14ac:dyDescent="0.25">
      <c r="A133">
        <v>2309546</v>
      </c>
      <c r="B133">
        <v>1</v>
      </c>
      <c r="C133" t="s">
        <v>80</v>
      </c>
      <c r="D133" t="s">
        <v>97</v>
      </c>
      <c r="E133" t="s">
        <v>158</v>
      </c>
      <c r="F133" t="s">
        <v>563</v>
      </c>
      <c r="G133" t="s">
        <v>143</v>
      </c>
      <c r="H133" t="s">
        <v>150</v>
      </c>
      <c r="I133" t="s">
        <v>136</v>
      </c>
      <c r="J133" t="s">
        <v>137</v>
      </c>
      <c r="K133" t="s">
        <v>144</v>
      </c>
      <c r="L133" t="s">
        <v>564</v>
      </c>
      <c r="M133" t="s">
        <v>565</v>
      </c>
      <c r="N133">
        <v>6.9874999999999998</v>
      </c>
      <c r="O133">
        <v>0</v>
      </c>
      <c r="P133">
        <v>95</v>
      </c>
      <c r="Q133">
        <v>0</v>
      </c>
      <c r="R133">
        <v>25</v>
      </c>
      <c r="S133">
        <v>0</v>
      </c>
      <c r="T133">
        <v>12</v>
      </c>
      <c r="U133">
        <v>0</v>
      </c>
      <c r="V133">
        <v>0</v>
      </c>
      <c r="W133">
        <v>0</v>
      </c>
      <c r="X133">
        <v>130.51995502103611</v>
      </c>
      <c r="Y133">
        <v>0</v>
      </c>
      <c r="Z133">
        <v>20.302664294317498</v>
      </c>
      <c r="AA133">
        <v>0</v>
      </c>
      <c r="AB133">
        <v>61.360202687407416</v>
      </c>
      <c r="AC133">
        <v>0</v>
      </c>
      <c r="AD133">
        <v>0</v>
      </c>
      <c r="AE133">
        <v>212.18282200276104</v>
      </c>
    </row>
    <row r="134" spans="1:31" x14ac:dyDescent="0.25">
      <c r="A134">
        <v>2310101</v>
      </c>
      <c r="B134">
        <v>1</v>
      </c>
      <c r="C134" t="s">
        <v>80</v>
      </c>
      <c r="D134" t="s">
        <v>93</v>
      </c>
      <c r="E134" t="s">
        <v>175</v>
      </c>
      <c r="F134" t="s">
        <v>566</v>
      </c>
      <c r="G134" t="s">
        <v>210</v>
      </c>
      <c r="H134" t="s">
        <v>135</v>
      </c>
      <c r="I134" t="s">
        <v>136</v>
      </c>
      <c r="J134" t="s">
        <v>137</v>
      </c>
      <c r="K134" t="s">
        <v>138</v>
      </c>
      <c r="L134" t="s">
        <v>567</v>
      </c>
      <c r="M134" t="s">
        <v>568</v>
      </c>
      <c r="N134">
        <v>2.599444444</v>
      </c>
      <c r="O134">
        <v>0</v>
      </c>
      <c r="P134">
        <v>129</v>
      </c>
      <c r="Q134">
        <v>0</v>
      </c>
      <c r="R134">
        <v>1</v>
      </c>
      <c r="S134">
        <v>0</v>
      </c>
      <c r="T134">
        <v>9</v>
      </c>
      <c r="U134">
        <v>0</v>
      </c>
      <c r="V134">
        <v>0</v>
      </c>
      <c r="W134">
        <v>0</v>
      </c>
      <c r="X134">
        <v>55.475358551588272</v>
      </c>
      <c r="Y134">
        <v>0</v>
      </c>
      <c r="Z134">
        <v>3.7588436728674224</v>
      </c>
      <c r="AA134">
        <v>0</v>
      </c>
      <c r="AB134">
        <v>16.265500316859963</v>
      </c>
      <c r="AC134">
        <v>0</v>
      </c>
      <c r="AD134">
        <v>0</v>
      </c>
      <c r="AE134">
        <v>75.499702541315656</v>
      </c>
    </row>
    <row r="135" spans="1:31" x14ac:dyDescent="0.25">
      <c r="A135">
        <v>2309317</v>
      </c>
      <c r="B135">
        <v>1</v>
      </c>
      <c r="C135" t="s">
        <v>81</v>
      </c>
      <c r="D135" t="s">
        <v>119</v>
      </c>
      <c r="E135" t="s">
        <v>132</v>
      </c>
      <c r="F135" t="s">
        <v>569</v>
      </c>
      <c r="G135" t="s">
        <v>134</v>
      </c>
      <c r="H135" t="s">
        <v>135</v>
      </c>
      <c r="I135" t="s">
        <v>136</v>
      </c>
      <c r="J135" t="s">
        <v>137</v>
      </c>
      <c r="K135" t="s">
        <v>138</v>
      </c>
      <c r="L135" t="s">
        <v>570</v>
      </c>
      <c r="M135" t="s">
        <v>571</v>
      </c>
      <c r="N135">
        <v>2.2066666659999998</v>
      </c>
      <c r="O135">
        <v>0</v>
      </c>
      <c r="P135">
        <v>384</v>
      </c>
      <c r="Q135">
        <v>33</v>
      </c>
      <c r="R135">
        <v>54</v>
      </c>
      <c r="S135">
        <v>1</v>
      </c>
      <c r="T135">
        <v>30</v>
      </c>
      <c r="U135">
        <v>0</v>
      </c>
      <c r="V135">
        <v>0</v>
      </c>
      <c r="W135">
        <v>0</v>
      </c>
      <c r="X135">
        <v>124.22836636234767</v>
      </c>
      <c r="Y135">
        <v>927.17031959840176</v>
      </c>
      <c r="Z135">
        <v>855.77597025098123</v>
      </c>
      <c r="AA135">
        <v>2.3331399304425999</v>
      </c>
      <c r="AB135">
        <v>24.729705306783906</v>
      </c>
      <c r="AC135">
        <v>0</v>
      </c>
      <c r="AD135">
        <v>0</v>
      </c>
      <c r="AE135">
        <v>1934.2375014489571</v>
      </c>
    </row>
    <row r="136" spans="1:31" x14ac:dyDescent="0.25">
      <c r="A136">
        <v>2310127</v>
      </c>
      <c r="B136">
        <v>1</v>
      </c>
      <c r="C136" t="s">
        <v>81</v>
      </c>
      <c r="D136" t="s">
        <v>123</v>
      </c>
      <c r="E136" t="s">
        <v>153</v>
      </c>
      <c r="F136" t="s">
        <v>572</v>
      </c>
      <c r="G136" t="s">
        <v>155</v>
      </c>
      <c r="H136" t="s">
        <v>150</v>
      </c>
      <c r="I136" t="s">
        <v>136</v>
      </c>
      <c r="J136" t="s">
        <v>137</v>
      </c>
      <c r="K136" t="s">
        <v>138</v>
      </c>
      <c r="L136" t="s">
        <v>573</v>
      </c>
      <c r="M136" t="s">
        <v>574</v>
      </c>
      <c r="N136">
        <v>0.81222222200000005</v>
      </c>
      <c r="O136">
        <v>0</v>
      </c>
      <c r="P136">
        <v>1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0.14975150096579998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0.14975150096579998</v>
      </c>
    </row>
    <row r="137" spans="1:31" x14ac:dyDescent="0.25">
      <c r="A137">
        <v>2310170</v>
      </c>
      <c r="B137">
        <v>1</v>
      </c>
      <c r="C137" t="s">
        <v>80</v>
      </c>
      <c r="D137" t="s">
        <v>96</v>
      </c>
      <c r="E137" t="s">
        <v>153</v>
      </c>
      <c r="F137" t="s">
        <v>575</v>
      </c>
      <c r="G137" t="s">
        <v>155</v>
      </c>
      <c r="H137" t="s">
        <v>150</v>
      </c>
      <c r="I137" t="s">
        <v>136</v>
      </c>
      <c r="J137" t="s">
        <v>137</v>
      </c>
      <c r="K137" t="s">
        <v>138</v>
      </c>
      <c r="L137" t="s">
        <v>576</v>
      </c>
      <c r="M137" t="s">
        <v>577</v>
      </c>
      <c r="N137">
        <v>1.641388888</v>
      </c>
      <c r="O137">
        <v>0</v>
      </c>
      <c r="P137">
        <v>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2.7200260865795003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2.7200260865795003</v>
      </c>
    </row>
    <row r="138" spans="1:31" x14ac:dyDescent="0.25">
      <c r="A138">
        <v>2309629</v>
      </c>
      <c r="B138">
        <v>1</v>
      </c>
      <c r="C138" t="s">
        <v>80</v>
      </c>
      <c r="D138" t="s">
        <v>94</v>
      </c>
      <c r="E138" t="s">
        <v>285</v>
      </c>
      <c r="F138" t="s">
        <v>578</v>
      </c>
      <c r="G138" t="s">
        <v>336</v>
      </c>
      <c r="H138" t="s">
        <v>150</v>
      </c>
      <c r="I138" t="s">
        <v>136</v>
      </c>
      <c r="J138" t="s">
        <v>137</v>
      </c>
      <c r="K138" t="s">
        <v>138</v>
      </c>
      <c r="L138" t="s">
        <v>579</v>
      </c>
      <c r="M138" t="s">
        <v>580</v>
      </c>
      <c r="N138">
        <v>0.94388888800000004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32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21.509871647206932</v>
      </c>
      <c r="AC138">
        <v>0</v>
      </c>
      <c r="AD138">
        <v>0</v>
      </c>
      <c r="AE138">
        <v>21.509871647206932</v>
      </c>
    </row>
    <row r="139" spans="1:31" x14ac:dyDescent="0.25">
      <c r="A139">
        <v>2309978</v>
      </c>
      <c r="B139">
        <v>1</v>
      </c>
      <c r="C139" t="s">
        <v>80</v>
      </c>
      <c r="D139" t="s">
        <v>103</v>
      </c>
      <c r="E139" t="s">
        <v>153</v>
      </c>
      <c r="F139" t="s">
        <v>581</v>
      </c>
      <c r="G139" t="s">
        <v>155</v>
      </c>
      <c r="H139" t="s">
        <v>150</v>
      </c>
      <c r="I139" t="s">
        <v>136</v>
      </c>
      <c r="J139" t="s">
        <v>137</v>
      </c>
      <c r="K139" t="s">
        <v>138</v>
      </c>
      <c r="L139" t="s">
        <v>582</v>
      </c>
      <c r="M139" t="s">
        <v>583</v>
      </c>
      <c r="N139">
        <v>0.36333333299999998</v>
      </c>
      <c r="O139">
        <v>0</v>
      </c>
      <c r="P139">
        <v>10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0.81608448455820004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0.81608448455820004</v>
      </c>
    </row>
    <row r="140" spans="1:31" x14ac:dyDescent="0.25">
      <c r="A140">
        <v>2309337</v>
      </c>
      <c r="B140">
        <v>1</v>
      </c>
      <c r="C140" t="s">
        <v>80</v>
      </c>
      <c r="D140" t="s">
        <v>82</v>
      </c>
      <c r="E140" t="s">
        <v>141</v>
      </c>
      <c r="F140" t="s">
        <v>584</v>
      </c>
      <c r="G140" t="s">
        <v>467</v>
      </c>
      <c r="H140" t="s">
        <v>135</v>
      </c>
      <c r="I140" t="s">
        <v>136</v>
      </c>
      <c r="J140" t="s">
        <v>137</v>
      </c>
      <c r="K140" t="s">
        <v>138</v>
      </c>
      <c r="L140" t="s">
        <v>585</v>
      </c>
      <c r="M140" t="s">
        <v>586</v>
      </c>
      <c r="N140">
        <v>9.5277776999999994E-2</v>
      </c>
      <c r="O140">
        <v>0</v>
      </c>
      <c r="P140">
        <v>11302</v>
      </c>
      <c r="Q140">
        <v>0</v>
      </c>
      <c r="R140">
        <v>0</v>
      </c>
      <c r="S140">
        <v>5</v>
      </c>
      <c r="T140">
        <v>1300</v>
      </c>
      <c r="U140">
        <v>0</v>
      </c>
      <c r="V140">
        <v>2</v>
      </c>
      <c r="W140">
        <v>0</v>
      </c>
      <c r="X140">
        <v>195.65162657205042</v>
      </c>
      <c r="Y140">
        <v>0</v>
      </c>
      <c r="Z140">
        <v>0</v>
      </c>
      <c r="AA140">
        <v>102.99044361518989</v>
      </c>
      <c r="AB140">
        <v>37.248115022208772</v>
      </c>
      <c r="AC140">
        <v>0</v>
      </c>
      <c r="AD140">
        <v>6.485442569750024</v>
      </c>
      <c r="AE140">
        <v>342.37562777919908</v>
      </c>
    </row>
    <row r="141" spans="1:31" x14ac:dyDescent="0.25">
      <c r="A141">
        <v>2310001</v>
      </c>
      <c r="B141">
        <v>1</v>
      </c>
      <c r="C141" t="s">
        <v>81</v>
      </c>
      <c r="D141" t="s">
        <v>120</v>
      </c>
      <c r="E141" t="s">
        <v>153</v>
      </c>
      <c r="F141" t="s">
        <v>587</v>
      </c>
      <c r="G141" t="s">
        <v>155</v>
      </c>
      <c r="H141" t="s">
        <v>150</v>
      </c>
      <c r="I141" t="s">
        <v>136</v>
      </c>
      <c r="J141" t="s">
        <v>137</v>
      </c>
      <c r="K141" t="s">
        <v>138</v>
      </c>
      <c r="L141" t="s">
        <v>588</v>
      </c>
      <c r="M141" t="s">
        <v>589</v>
      </c>
      <c r="N141">
        <v>1.6975</v>
      </c>
      <c r="O141">
        <v>0</v>
      </c>
      <c r="P141">
        <v>2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0.64011468446144992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0.64011468446144992</v>
      </c>
    </row>
    <row r="142" spans="1:31" x14ac:dyDescent="0.25">
      <c r="A142">
        <v>2310107</v>
      </c>
      <c r="B142">
        <v>1</v>
      </c>
      <c r="C142" t="s">
        <v>80</v>
      </c>
      <c r="D142" t="s">
        <v>92</v>
      </c>
      <c r="E142" t="s">
        <v>153</v>
      </c>
      <c r="F142" t="s">
        <v>590</v>
      </c>
      <c r="G142" t="s">
        <v>254</v>
      </c>
      <c r="H142" t="s">
        <v>150</v>
      </c>
      <c r="I142" t="s">
        <v>136</v>
      </c>
      <c r="J142" t="s">
        <v>137</v>
      </c>
      <c r="K142" t="s">
        <v>138</v>
      </c>
      <c r="L142" t="s">
        <v>591</v>
      </c>
      <c r="M142" t="s">
        <v>592</v>
      </c>
      <c r="N142">
        <v>0.34749999999999998</v>
      </c>
      <c r="O142">
        <v>0</v>
      </c>
      <c r="P142">
        <v>3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0.17797437140332498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0.17797437140332498</v>
      </c>
    </row>
    <row r="143" spans="1:31" x14ac:dyDescent="0.25">
      <c r="A143">
        <v>2309480</v>
      </c>
      <c r="B143">
        <v>1</v>
      </c>
      <c r="C143" t="s">
        <v>80</v>
      </c>
      <c r="D143" t="s">
        <v>98</v>
      </c>
      <c r="E143" t="s">
        <v>141</v>
      </c>
      <c r="F143" t="s">
        <v>593</v>
      </c>
      <c r="G143" t="s">
        <v>467</v>
      </c>
      <c r="H143" t="s">
        <v>135</v>
      </c>
      <c r="I143" t="s">
        <v>136</v>
      </c>
      <c r="J143" t="s">
        <v>137</v>
      </c>
      <c r="K143" t="s">
        <v>138</v>
      </c>
      <c r="L143" t="s">
        <v>594</v>
      </c>
      <c r="M143" t="s">
        <v>595</v>
      </c>
      <c r="N143">
        <v>0.33194444400000001</v>
      </c>
      <c r="O143">
        <v>0</v>
      </c>
      <c r="P143">
        <v>0</v>
      </c>
      <c r="Q143">
        <v>9</v>
      </c>
      <c r="R143">
        <v>95</v>
      </c>
      <c r="S143">
        <v>5</v>
      </c>
      <c r="T143">
        <v>24</v>
      </c>
      <c r="U143">
        <v>1</v>
      </c>
      <c r="V143">
        <v>0</v>
      </c>
      <c r="W143">
        <v>0</v>
      </c>
      <c r="X143">
        <v>0</v>
      </c>
      <c r="Y143">
        <v>29.482827465930555</v>
      </c>
      <c r="Z143">
        <v>121.37749381103968</v>
      </c>
      <c r="AA143">
        <v>4.35206312559525</v>
      </c>
      <c r="AB143">
        <v>23.938295074648799</v>
      </c>
      <c r="AC143">
        <v>35.843466839399994</v>
      </c>
      <c r="AD143">
        <v>0</v>
      </c>
      <c r="AE143">
        <v>214.99414631661426</v>
      </c>
    </row>
    <row r="144" spans="1:31" x14ac:dyDescent="0.25">
      <c r="A144">
        <v>2309417</v>
      </c>
      <c r="B144">
        <v>1</v>
      </c>
      <c r="C144" t="s">
        <v>80</v>
      </c>
      <c r="D144" t="s">
        <v>93</v>
      </c>
      <c r="E144" t="s">
        <v>147</v>
      </c>
      <c r="F144" t="s">
        <v>596</v>
      </c>
      <c r="G144" t="s">
        <v>149</v>
      </c>
      <c r="H144" t="s">
        <v>150</v>
      </c>
      <c r="I144" t="s">
        <v>136</v>
      </c>
      <c r="J144" t="s">
        <v>137</v>
      </c>
      <c r="K144" t="s">
        <v>138</v>
      </c>
      <c r="L144" t="s">
        <v>597</v>
      </c>
      <c r="M144" t="s">
        <v>598</v>
      </c>
      <c r="N144">
        <v>4.3941666660000003</v>
      </c>
      <c r="O144">
        <v>0</v>
      </c>
      <c r="P144">
        <v>1</v>
      </c>
      <c r="Q144">
        <v>0</v>
      </c>
      <c r="R144">
        <v>3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0.22352807777655001</v>
      </c>
      <c r="Y144">
        <v>0</v>
      </c>
      <c r="Z144">
        <v>25.466561518879526</v>
      </c>
      <c r="AA144">
        <v>0</v>
      </c>
      <c r="AB144">
        <v>0</v>
      </c>
      <c r="AC144">
        <v>0</v>
      </c>
      <c r="AD144">
        <v>0</v>
      </c>
      <c r="AE144">
        <v>25.690089596656076</v>
      </c>
    </row>
    <row r="145" spans="1:31" x14ac:dyDescent="0.25">
      <c r="A145">
        <v>2309772</v>
      </c>
      <c r="B145">
        <v>1</v>
      </c>
      <c r="C145" t="s">
        <v>80</v>
      </c>
      <c r="D145" t="s">
        <v>103</v>
      </c>
      <c r="E145" t="s">
        <v>147</v>
      </c>
      <c r="F145" t="s">
        <v>599</v>
      </c>
      <c r="G145" t="s">
        <v>149</v>
      </c>
      <c r="H145" t="s">
        <v>150</v>
      </c>
      <c r="I145" t="s">
        <v>136</v>
      </c>
      <c r="J145" t="s">
        <v>137</v>
      </c>
      <c r="K145" t="s">
        <v>138</v>
      </c>
      <c r="L145" t="s">
        <v>600</v>
      </c>
      <c r="M145" t="s">
        <v>601</v>
      </c>
      <c r="N145">
        <v>0.55111111099999999</v>
      </c>
      <c r="O145">
        <v>0</v>
      </c>
      <c r="P145">
        <v>51</v>
      </c>
      <c r="Q145">
        <v>0</v>
      </c>
      <c r="R145">
        <v>0</v>
      </c>
      <c r="S145">
        <v>0</v>
      </c>
      <c r="T145">
        <v>1</v>
      </c>
      <c r="U145">
        <v>0</v>
      </c>
      <c r="V145">
        <v>0</v>
      </c>
      <c r="W145">
        <v>0</v>
      </c>
      <c r="X145">
        <v>4.889406268552535</v>
      </c>
      <c r="Y145">
        <v>0</v>
      </c>
      <c r="Z145">
        <v>0</v>
      </c>
      <c r="AA145">
        <v>0</v>
      </c>
      <c r="AB145">
        <v>2.3639356825600002E-2</v>
      </c>
      <c r="AC145">
        <v>0</v>
      </c>
      <c r="AD145">
        <v>0</v>
      </c>
      <c r="AE145">
        <v>4.9130456253781354</v>
      </c>
    </row>
    <row r="146" spans="1:31" x14ac:dyDescent="0.25">
      <c r="A146">
        <v>2311222</v>
      </c>
      <c r="B146">
        <v>1</v>
      </c>
      <c r="C146" t="s">
        <v>80</v>
      </c>
      <c r="D146" t="s">
        <v>97</v>
      </c>
      <c r="E146" t="s">
        <v>175</v>
      </c>
      <c r="F146" t="s">
        <v>602</v>
      </c>
      <c r="G146" t="s">
        <v>210</v>
      </c>
      <c r="H146" t="s">
        <v>135</v>
      </c>
      <c r="I146" t="s">
        <v>136</v>
      </c>
      <c r="J146" t="s">
        <v>137</v>
      </c>
      <c r="K146" t="s">
        <v>138</v>
      </c>
      <c r="L146" t="s">
        <v>603</v>
      </c>
      <c r="M146" t="s">
        <v>604</v>
      </c>
      <c r="N146">
        <v>0.61055555500000003</v>
      </c>
      <c r="O146">
        <v>0</v>
      </c>
      <c r="P146">
        <v>160</v>
      </c>
      <c r="Q146">
        <v>0</v>
      </c>
      <c r="R146">
        <v>11</v>
      </c>
      <c r="S146">
        <v>0</v>
      </c>
      <c r="T146">
        <v>20</v>
      </c>
      <c r="U146">
        <v>0</v>
      </c>
      <c r="V146">
        <v>0</v>
      </c>
      <c r="W146">
        <v>0</v>
      </c>
      <c r="X146">
        <v>24.291616947773015</v>
      </c>
      <c r="Y146">
        <v>0</v>
      </c>
      <c r="Z146">
        <v>1.9840862291500447</v>
      </c>
      <c r="AA146">
        <v>0</v>
      </c>
      <c r="AB146">
        <v>3.928829069037989</v>
      </c>
      <c r="AC146">
        <v>0</v>
      </c>
      <c r="AD146">
        <v>0</v>
      </c>
      <c r="AE146">
        <v>30.204532245961047</v>
      </c>
    </row>
    <row r="147" spans="1:31" x14ac:dyDescent="0.25">
      <c r="A147">
        <v>2311019</v>
      </c>
      <c r="B147">
        <v>1</v>
      </c>
      <c r="C147" t="s">
        <v>81</v>
      </c>
      <c r="D147" t="s">
        <v>119</v>
      </c>
      <c r="E147" t="s">
        <v>153</v>
      </c>
      <c r="F147" t="s">
        <v>605</v>
      </c>
      <c r="G147" t="s">
        <v>155</v>
      </c>
      <c r="H147" t="s">
        <v>150</v>
      </c>
      <c r="I147" t="s">
        <v>136</v>
      </c>
      <c r="J147" t="s">
        <v>137</v>
      </c>
      <c r="K147" t="s">
        <v>138</v>
      </c>
      <c r="L147" t="s">
        <v>606</v>
      </c>
      <c r="M147" t="s">
        <v>607</v>
      </c>
      <c r="N147">
        <v>2.1380555550000002</v>
      </c>
      <c r="O147">
        <v>0</v>
      </c>
      <c r="P147">
        <v>1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0.50095319042666664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0.50095319042666664</v>
      </c>
    </row>
    <row r="148" spans="1:31" x14ac:dyDescent="0.25">
      <c r="A148">
        <v>2311165</v>
      </c>
      <c r="B148">
        <v>1</v>
      </c>
      <c r="C148" t="s">
        <v>81</v>
      </c>
      <c r="D148" t="s">
        <v>118</v>
      </c>
      <c r="E148" t="s">
        <v>175</v>
      </c>
      <c r="F148" t="s">
        <v>608</v>
      </c>
      <c r="G148" t="s">
        <v>134</v>
      </c>
      <c r="H148" t="s">
        <v>135</v>
      </c>
      <c r="I148" t="s">
        <v>136</v>
      </c>
      <c r="J148" t="s">
        <v>137</v>
      </c>
      <c r="K148" t="s">
        <v>138</v>
      </c>
      <c r="L148" t="s">
        <v>609</v>
      </c>
      <c r="M148" t="s">
        <v>610</v>
      </c>
      <c r="N148">
        <v>0.60638888800000001</v>
      </c>
      <c r="O148">
        <v>1</v>
      </c>
      <c r="P148">
        <v>458</v>
      </c>
      <c r="Q148">
        <v>4</v>
      </c>
      <c r="R148">
        <v>13</v>
      </c>
      <c r="S148">
        <v>0</v>
      </c>
      <c r="T148">
        <v>51</v>
      </c>
      <c r="U148">
        <v>0</v>
      </c>
      <c r="V148">
        <v>0</v>
      </c>
      <c r="W148">
        <v>0.377836203233125</v>
      </c>
      <c r="X148">
        <v>49.490736322259416</v>
      </c>
      <c r="Y148">
        <v>9.4798491121912516</v>
      </c>
      <c r="Z148">
        <v>10.743442710155731</v>
      </c>
      <c r="AA148">
        <v>0</v>
      </c>
      <c r="AB148">
        <v>14.47553843670017</v>
      </c>
      <c r="AC148">
        <v>0</v>
      </c>
      <c r="AD148">
        <v>0</v>
      </c>
      <c r="AE148">
        <v>84.567402784539695</v>
      </c>
    </row>
    <row r="149" spans="1:31" x14ac:dyDescent="0.25">
      <c r="A149">
        <v>2311119</v>
      </c>
      <c r="B149">
        <v>1</v>
      </c>
      <c r="C149" t="s">
        <v>80</v>
      </c>
      <c r="D149" t="s">
        <v>103</v>
      </c>
      <c r="E149" t="s">
        <v>175</v>
      </c>
      <c r="F149" t="s">
        <v>611</v>
      </c>
      <c r="G149" t="s">
        <v>612</v>
      </c>
      <c r="H149" t="s">
        <v>135</v>
      </c>
      <c r="I149" t="s">
        <v>136</v>
      </c>
      <c r="J149" t="s">
        <v>137</v>
      </c>
      <c r="K149" t="s">
        <v>138</v>
      </c>
      <c r="L149" t="s">
        <v>613</v>
      </c>
      <c r="M149" t="s">
        <v>614</v>
      </c>
      <c r="N149">
        <v>0.42111111099999998</v>
      </c>
      <c r="O149">
        <v>0</v>
      </c>
      <c r="P149">
        <v>597</v>
      </c>
      <c r="Q149">
        <v>0</v>
      </c>
      <c r="R149">
        <v>0</v>
      </c>
      <c r="S149">
        <v>0</v>
      </c>
      <c r="T149">
        <v>4</v>
      </c>
      <c r="U149">
        <v>0</v>
      </c>
      <c r="V149">
        <v>0</v>
      </c>
      <c r="W149">
        <v>0</v>
      </c>
      <c r="X149">
        <v>54.635168036522877</v>
      </c>
      <c r="Y149">
        <v>0</v>
      </c>
      <c r="Z149">
        <v>0</v>
      </c>
      <c r="AA149">
        <v>0</v>
      </c>
      <c r="AB149">
        <v>2.3488782256902949</v>
      </c>
      <c r="AC149">
        <v>0</v>
      </c>
      <c r="AD149">
        <v>0</v>
      </c>
      <c r="AE149">
        <v>56.98404626221317</v>
      </c>
    </row>
    <row r="150" spans="1:31" x14ac:dyDescent="0.25">
      <c r="A150">
        <v>2311122</v>
      </c>
      <c r="B150">
        <v>1</v>
      </c>
      <c r="C150" t="s">
        <v>80</v>
      </c>
      <c r="D150" t="s">
        <v>107</v>
      </c>
      <c r="E150" t="s">
        <v>153</v>
      </c>
      <c r="F150" t="s">
        <v>615</v>
      </c>
      <c r="G150" t="s">
        <v>155</v>
      </c>
      <c r="H150" t="s">
        <v>150</v>
      </c>
      <c r="I150" t="s">
        <v>136</v>
      </c>
      <c r="J150" t="s">
        <v>137</v>
      </c>
      <c r="K150" t="s">
        <v>138</v>
      </c>
      <c r="L150" t="s">
        <v>616</v>
      </c>
      <c r="M150" t="s">
        <v>617</v>
      </c>
      <c r="N150">
        <v>3.0780555550000002</v>
      </c>
      <c r="O150">
        <v>0</v>
      </c>
      <c r="P150">
        <v>1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0.64178158046652489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0.64178158046652489</v>
      </c>
    </row>
    <row r="151" spans="1:31" x14ac:dyDescent="0.25">
      <c r="A151">
        <v>2310953</v>
      </c>
      <c r="B151">
        <v>1</v>
      </c>
      <c r="C151" t="s">
        <v>81</v>
      </c>
      <c r="D151" t="s">
        <v>128</v>
      </c>
      <c r="E151" t="s">
        <v>141</v>
      </c>
      <c r="F151" t="s">
        <v>618</v>
      </c>
      <c r="G151" t="s">
        <v>177</v>
      </c>
      <c r="H151" t="s">
        <v>135</v>
      </c>
      <c r="I151" t="s">
        <v>136</v>
      </c>
      <c r="J151" t="s">
        <v>137</v>
      </c>
      <c r="K151" t="s">
        <v>144</v>
      </c>
      <c r="L151" t="s">
        <v>619</v>
      </c>
      <c r="M151" t="s">
        <v>620</v>
      </c>
      <c r="N151">
        <v>8.1172222220000005</v>
      </c>
      <c r="O151">
        <v>0</v>
      </c>
      <c r="P151">
        <v>0</v>
      </c>
      <c r="Q151">
        <v>0</v>
      </c>
      <c r="R151">
        <v>0</v>
      </c>
      <c r="S151">
        <v>2</v>
      </c>
      <c r="T151">
        <v>325</v>
      </c>
      <c r="U151">
        <v>0</v>
      </c>
      <c r="V151">
        <v>1</v>
      </c>
      <c r="W151">
        <v>0</v>
      </c>
      <c r="X151">
        <v>0</v>
      </c>
      <c r="Y151">
        <v>0</v>
      </c>
      <c r="Z151">
        <v>0</v>
      </c>
      <c r="AA151">
        <v>62.069216166241169</v>
      </c>
      <c r="AB151">
        <v>1454.4745534937399</v>
      </c>
      <c r="AC151">
        <v>0</v>
      </c>
      <c r="AD151">
        <v>378.20427562502823</v>
      </c>
      <c r="AE151">
        <v>1894.7480452850093</v>
      </c>
    </row>
    <row r="152" spans="1:31" x14ac:dyDescent="0.25">
      <c r="A152">
        <v>2311288</v>
      </c>
      <c r="B152">
        <v>1</v>
      </c>
      <c r="C152" t="s">
        <v>81</v>
      </c>
      <c r="D152" t="s">
        <v>123</v>
      </c>
      <c r="E152" t="s">
        <v>158</v>
      </c>
      <c r="F152" t="s">
        <v>621</v>
      </c>
      <c r="G152" t="s">
        <v>622</v>
      </c>
      <c r="H152" t="s">
        <v>150</v>
      </c>
      <c r="I152" t="s">
        <v>136</v>
      </c>
      <c r="J152" t="s">
        <v>137</v>
      </c>
      <c r="K152" t="s">
        <v>138</v>
      </c>
      <c r="L152" t="s">
        <v>623</v>
      </c>
      <c r="M152" t="s">
        <v>624</v>
      </c>
      <c r="N152">
        <v>4.114166666</v>
      </c>
      <c r="O152">
        <v>0</v>
      </c>
      <c r="P152">
        <v>29</v>
      </c>
      <c r="Q152">
        <v>0</v>
      </c>
      <c r="R152">
        <v>7</v>
      </c>
      <c r="S152">
        <v>0</v>
      </c>
      <c r="T152">
        <v>6</v>
      </c>
      <c r="U152">
        <v>0</v>
      </c>
      <c r="V152">
        <v>0</v>
      </c>
      <c r="W152">
        <v>0</v>
      </c>
      <c r="X152">
        <v>16.513260337566308</v>
      </c>
      <c r="Y152">
        <v>0</v>
      </c>
      <c r="Z152">
        <v>8.7620836912292255</v>
      </c>
      <c r="AA152">
        <v>0</v>
      </c>
      <c r="AB152">
        <v>10.986931029797859</v>
      </c>
      <c r="AC152">
        <v>0</v>
      </c>
      <c r="AD152">
        <v>0</v>
      </c>
      <c r="AE152">
        <v>36.262275058593389</v>
      </c>
    </row>
    <row r="153" spans="1:31" x14ac:dyDescent="0.25">
      <c r="A153">
        <v>2311331</v>
      </c>
      <c r="B153">
        <v>1</v>
      </c>
      <c r="C153" t="s">
        <v>81</v>
      </c>
      <c r="D153" t="s">
        <v>118</v>
      </c>
      <c r="E153" t="s">
        <v>414</v>
      </c>
      <c r="F153" t="s">
        <v>625</v>
      </c>
      <c r="G153" t="s">
        <v>134</v>
      </c>
      <c r="H153" t="s">
        <v>135</v>
      </c>
      <c r="I153" t="s">
        <v>136</v>
      </c>
      <c r="J153" t="s">
        <v>137</v>
      </c>
      <c r="K153" t="s">
        <v>138</v>
      </c>
      <c r="L153" t="s">
        <v>626</v>
      </c>
      <c r="M153" t="s">
        <v>627</v>
      </c>
      <c r="N153">
        <v>0.48277777700000002</v>
      </c>
      <c r="O153">
        <v>7</v>
      </c>
      <c r="P153">
        <v>1117</v>
      </c>
      <c r="Q153">
        <v>187</v>
      </c>
      <c r="R153">
        <v>74</v>
      </c>
      <c r="S153">
        <v>51</v>
      </c>
      <c r="T153">
        <v>105</v>
      </c>
      <c r="U153">
        <v>0</v>
      </c>
      <c r="V153">
        <v>0</v>
      </c>
      <c r="W153">
        <v>1.1354472407188165</v>
      </c>
      <c r="X153">
        <v>86.002103888008179</v>
      </c>
      <c r="Y153">
        <v>302.57416650453092</v>
      </c>
      <c r="Z153">
        <v>25.778670765043781</v>
      </c>
      <c r="AA153">
        <v>127.56086404376533</v>
      </c>
      <c r="AB153">
        <v>26.259129589401866</v>
      </c>
      <c r="AC153">
        <v>0</v>
      </c>
      <c r="AD153">
        <v>0</v>
      </c>
      <c r="AE153">
        <v>569.31038203146886</v>
      </c>
    </row>
    <row r="154" spans="1:31" x14ac:dyDescent="0.25">
      <c r="A154">
        <v>2310910</v>
      </c>
      <c r="B154">
        <v>1</v>
      </c>
      <c r="C154" t="s">
        <v>80</v>
      </c>
      <c r="D154" t="s">
        <v>93</v>
      </c>
      <c r="E154" t="s">
        <v>141</v>
      </c>
      <c r="F154" t="s">
        <v>628</v>
      </c>
      <c r="G154" t="s">
        <v>134</v>
      </c>
      <c r="H154" t="s">
        <v>135</v>
      </c>
      <c r="I154" t="s">
        <v>136</v>
      </c>
      <c r="J154" t="s">
        <v>137</v>
      </c>
      <c r="K154" t="s">
        <v>138</v>
      </c>
      <c r="L154" t="s">
        <v>629</v>
      </c>
      <c r="M154" t="s">
        <v>630</v>
      </c>
      <c r="N154">
        <v>0.50694444400000005</v>
      </c>
      <c r="O154">
        <v>0</v>
      </c>
      <c r="P154">
        <v>45</v>
      </c>
      <c r="Q154">
        <v>49</v>
      </c>
      <c r="R154">
        <v>145</v>
      </c>
      <c r="S154">
        <v>3</v>
      </c>
      <c r="T154">
        <v>61</v>
      </c>
      <c r="U154">
        <v>2</v>
      </c>
      <c r="V154">
        <v>0</v>
      </c>
      <c r="W154">
        <v>0</v>
      </c>
      <c r="X154">
        <v>7.7159845900416659</v>
      </c>
      <c r="Y154">
        <v>235.18270890460877</v>
      </c>
      <c r="Z154">
        <v>216.93834265647695</v>
      </c>
      <c r="AA154">
        <v>9.531871642463333</v>
      </c>
      <c r="AB154">
        <v>32.586571183647358</v>
      </c>
      <c r="AC154">
        <v>25.991425930210831</v>
      </c>
      <c r="AD154">
        <v>0</v>
      </c>
      <c r="AE154">
        <v>527.94690490744892</v>
      </c>
    </row>
    <row r="155" spans="1:31" x14ac:dyDescent="0.25">
      <c r="A155">
        <v>2310933</v>
      </c>
      <c r="B155">
        <v>1</v>
      </c>
      <c r="C155" t="s">
        <v>80</v>
      </c>
      <c r="D155" t="s">
        <v>100</v>
      </c>
      <c r="E155" t="s">
        <v>141</v>
      </c>
      <c r="F155" t="s">
        <v>631</v>
      </c>
      <c r="G155" t="s">
        <v>134</v>
      </c>
      <c r="H155" t="s">
        <v>135</v>
      </c>
      <c r="I155" t="s">
        <v>136</v>
      </c>
      <c r="J155" t="s">
        <v>137</v>
      </c>
      <c r="K155" t="s">
        <v>138</v>
      </c>
      <c r="L155" t="s">
        <v>632</v>
      </c>
      <c r="M155" t="s">
        <v>633</v>
      </c>
      <c r="N155">
        <v>0.60777777700000002</v>
      </c>
      <c r="O155">
        <v>1</v>
      </c>
      <c r="P155">
        <v>426</v>
      </c>
      <c r="Q155">
        <v>28</v>
      </c>
      <c r="R155">
        <v>122</v>
      </c>
      <c r="S155">
        <v>11</v>
      </c>
      <c r="T155">
        <v>97</v>
      </c>
      <c r="U155">
        <v>0</v>
      </c>
      <c r="V155">
        <v>0</v>
      </c>
      <c r="W155">
        <v>1.2490766806539999</v>
      </c>
      <c r="X155">
        <v>57.290802481970637</v>
      </c>
      <c r="Y155">
        <v>117.83676290963879</v>
      </c>
      <c r="Z155">
        <v>114.48199184774454</v>
      </c>
      <c r="AA155">
        <v>18.829194487542335</v>
      </c>
      <c r="AB155">
        <v>32.705556074122022</v>
      </c>
      <c r="AC155">
        <v>0</v>
      </c>
      <c r="AD155">
        <v>0</v>
      </c>
      <c r="AE155">
        <v>342.39338448167229</v>
      </c>
    </row>
    <row r="156" spans="1:31" x14ac:dyDescent="0.25">
      <c r="A156">
        <v>2311245</v>
      </c>
      <c r="B156">
        <v>1</v>
      </c>
      <c r="C156" t="s">
        <v>81</v>
      </c>
      <c r="D156" t="s">
        <v>112</v>
      </c>
      <c r="E156" t="s">
        <v>158</v>
      </c>
      <c r="F156" t="s">
        <v>634</v>
      </c>
      <c r="G156" t="s">
        <v>453</v>
      </c>
      <c r="H156" t="s">
        <v>150</v>
      </c>
      <c r="I156" t="s">
        <v>136</v>
      </c>
      <c r="J156" t="s">
        <v>137</v>
      </c>
      <c r="K156" t="s">
        <v>138</v>
      </c>
      <c r="L156" t="s">
        <v>635</v>
      </c>
      <c r="M156" t="s">
        <v>636</v>
      </c>
      <c r="N156">
        <v>1.8533333329999999</v>
      </c>
      <c r="O156">
        <v>0</v>
      </c>
      <c r="P156">
        <v>135</v>
      </c>
      <c r="Q156">
        <v>0</v>
      </c>
      <c r="R156">
        <v>60</v>
      </c>
      <c r="S156">
        <v>0</v>
      </c>
      <c r="T156">
        <v>15</v>
      </c>
      <c r="U156">
        <v>0</v>
      </c>
      <c r="V156">
        <v>1</v>
      </c>
      <c r="W156">
        <v>0</v>
      </c>
      <c r="X156">
        <v>46.174650665197539</v>
      </c>
      <c r="Y156">
        <v>0</v>
      </c>
      <c r="Z156">
        <v>22.041986756865025</v>
      </c>
      <c r="AA156">
        <v>0</v>
      </c>
      <c r="AB156">
        <v>28.967878655359698</v>
      </c>
      <c r="AC156">
        <v>0</v>
      </c>
      <c r="AD156">
        <v>2.5112397953229171</v>
      </c>
      <c r="AE156">
        <v>99.695755872745181</v>
      </c>
    </row>
    <row r="157" spans="1:31" x14ac:dyDescent="0.25">
      <c r="A157">
        <v>2310996</v>
      </c>
      <c r="B157">
        <v>1</v>
      </c>
      <c r="C157" t="s">
        <v>80</v>
      </c>
      <c r="D157" t="s">
        <v>93</v>
      </c>
      <c r="E157" t="s">
        <v>153</v>
      </c>
      <c r="F157" t="s">
        <v>637</v>
      </c>
      <c r="G157" t="s">
        <v>336</v>
      </c>
      <c r="H157" t="s">
        <v>150</v>
      </c>
      <c r="I157" t="s">
        <v>136</v>
      </c>
      <c r="J157" t="s">
        <v>137</v>
      </c>
      <c r="K157" t="s">
        <v>138</v>
      </c>
      <c r="L157" t="s">
        <v>638</v>
      </c>
      <c r="M157" t="s">
        <v>639</v>
      </c>
      <c r="N157">
        <v>3.918055555</v>
      </c>
      <c r="O157">
        <v>0</v>
      </c>
      <c r="P157">
        <v>0</v>
      </c>
      <c r="Q157">
        <v>0</v>
      </c>
      <c r="R157">
        <v>1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27.190086884888064</v>
      </c>
      <c r="AA157">
        <v>0</v>
      </c>
      <c r="AB157">
        <v>0</v>
      </c>
      <c r="AC157">
        <v>0</v>
      </c>
      <c r="AD157">
        <v>0</v>
      </c>
      <c r="AE157">
        <v>27.190086884888064</v>
      </c>
    </row>
    <row r="158" spans="1:31" x14ac:dyDescent="0.25">
      <c r="A158">
        <v>2310890</v>
      </c>
      <c r="B158">
        <v>1</v>
      </c>
      <c r="C158" t="s">
        <v>81</v>
      </c>
      <c r="D158" t="s">
        <v>128</v>
      </c>
      <c r="E158" t="s">
        <v>414</v>
      </c>
      <c r="F158" t="s">
        <v>640</v>
      </c>
      <c r="G158" t="s">
        <v>467</v>
      </c>
      <c r="H158" t="s">
        <v>135</v>
      </c>
      <c r="I158" t="s">
        <v>136</v>
      </c>
      <c r="J158" t="s">
        <v>137</v>
      </c>
      <c r="K158" t="s">
        <v>144</v>
      </c>
      <c r="L158" t="s">
        <v>641</v>
      </c>
      <c r="M158" t="s">
        <v>642</v>
      </c>
      <c r="N158">
        <v>0.49</v>
      </c>
      <c r="O158">
        <v>0</v>
      </c>
      <c r="P158">
        <v>5343</v>
      </c>
      <c r="Q158">
        <v>7</v>
      </c>
      <c r="R158">
        <v>24</v>
      </c>
      <c r="S158">
        <v>9</v>
      </c>
      <c r="T158">
        <v>213</v>
      </c>
      <c r="U158">
        <v>1</v>
      </c>
      <c r="V158">
        <v>0</v>
      </c>
      <c r="W158">
        <v>0</v>
      </c>
      <c r="X158">
        <v>399.19488379153046</v>
      </c>
      <c r="Y158">
        <v>11.7961767275184</v>
      </c>
      <c r="Z158">
        <v>7.2908206877415003</v>
      </c>
      <c r="AA158">
        <v>19.7159601613597</v>
      </c>
      <c r="AB158">
        <v>75.565950615863358</v>
      </c>
      <c r="AC158">
        <v>13.711915688939998</v>
      </c>
      <c r="AD158">
        <v>0</v>
      </c>
      <c r="AE158">
        <v>527.27570767295344</v>
      </c>
    </row>
    <row r="159" spans="1:31" x14ac:dyDescent="0.25">
      <c r="A159">
        <v>2311139</v>
      </c>
      <c r="B159">
        <v>1</v>
      </c>
      <c r="C159" t="s">
        <v>80</v>
      </c>
      <c r="D159" t="s">
        <v>103</v>
      </c>
      <c r="E159" t="s">
        <v>153</v>
      </c>
      <c r="F159" t="s">
        <v>643</v>
      </c>
      <c r="G159" t="s">
        <v>336</v>
      </c>
      <c r="H159" t="s">
        <v>150</v>
      </c>
      <c r="I159" t="s">
        <v>136</v>
      </c>
      <c r="J159" t="s">
        <v>137</v>
      </c>
      <c r="K159" t="s">
        <v>138</v>
      </c>
      <c r="L159" t="s">
        <v>644</v>
      </c>
      <c r="M159" t="s">
        <v>645</v>
      </c>
      <c r="N159">
        <v>2.2894444439999999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1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0.49492807190213339</v>
      </c>
      <c r="AC159">
        <v>0</v>
      </c>
      <c r="AD159">
        <v>0</v>
      </c>
      <c r="AE159">
        <v>0.49492807190213339</v>
      </c>
    </row>
    <row r="160" spans="1:31" x14ac:dyDescent="0.25">
      <c r="A160">
        <v>2310870</v>
      </c>
      <c r="B160">
        <v>1</v>
      </c>
      <c r="C160" t="s">
        <v>81</v>
      </c>
      <c r="D160" t="s">
        <v>121</v>
      </c>
      <c r="E160" t="s">
        <v>175</v>
      </c>
      <c r="F160" t="s">
        <v>646</v>
      </c>
      <c r="G160" t="s">
        <v>467</v>
      </c>
      <c r="H160" t="s">
        <v>135</v>
      </c>
      <c r="I160" t="s">
        <v>136</v>
      </c>
      <c r="J160" t="s">
        <v>137</v>
      </c>
      <c r="K160" t="s">
        <v>138</v>
      </c>
      <c r="L160" t="s">
        <v>647</v>
      </c>
      <c r="M160" t="s">
        <v>648</v>
      </c>
      <c r="N160">
        <v>1.5213888879999999</v>
      </c>
      <c r="O160">
        <v>0</v>
      </c>
      <c r="P160">
        <v>23</v>
      </c>
      <c r="Q160">
        <v>0</v>
      </c>
      <c r="R160">
        <v>0</v>
      </c>
      <c r="S160">
        <v>0</v>
      </c>
      <c r="T160">
        <v>2</v>
      </c>
      <c r="U160">
        <v>0</v>
      </c>
      <c r="V160">
        <v>0</v>
      </c>
      <c r="W160">
        <v>0</v>
      </c>
      <c r="X160">
        <v>5.1228341469614751</v>
      </c>
      <c r="Y160">
        <v>0</v>
      </c>
      <c r="Z160">
        <v>0</v>
      </c>
      <c r="AA160">
        <v>0</v>
      </c>
      <c r="AB160">
        <v>3.1558253237297693</v>
      </c>
      <c r="AC160">
        <v>0</v>
      </c>
      <c r="AD160">
        <v>0</v>
      </c>
      <c r="AE160">
        <v>8.2786594706912453</v>
      </c>
    </row>
    <row r="161" spans="1:31" x14ac:dyDescent="0.25">
      <c r="A161">
        <v>2310893</v>
      </c>
      <c r="B161">
        <v>1</v>
      </c>
      <c r="C161" t="s">
        <v>80</v>
      </c>
      <c r="D161" t="s">
        <v>83</v>
      </c>
      <c r="E161" t="s">
        <v>175</v>
      </c>
      <c r="F161" t="s">
        <v>649</v>
      </c>
      <c r="G161" t="s">
        <v>134</v>
      </c>
      <c r="H161" t="s">
        <v>135</v>
      </c>
      <c r="I161" t="s">
        <v>136</v>
      </c>
      <c r="J161" t="s">
        <v>137</v>
      </c>
      <c r="K161" t="s">
        <v>138</v>
      </c>
      <c r="L161" t="s">
        <v>650</v>
      </c>
      <c r="M161" t="s">
        <v>651</v>
      </c>
      <c r="N161">
        <v>0.18</v>
      </c>
      <c r="O161">
        <v>0</v>
      </c>
      <c r="P161">
        <v>1460</v>
      </c>
      <c r="Q161">
        <v>0</v>
      </c>
      <c r="R161">
        <v>0</v>
      </c>
      <c r="S161">
        <v>9</v>
      </c>
      <c r="T161">
        <v>178</v>
      </c>
      <c r="U161">
        <v>11</v>
      </c>
      <c r="V161">
        <v>0</v>
      </c>
      <c r="W161">
        <v>0</v>
      </c>
      <c r="X161">
        <v>47.712372612168657</v>
      </c>
      <c r="Y161">
        <v>0</v>
      </c>
      <c r="Z161">
        <v>0</v>
      </c>
      <c r="AA161">
        <v>26.7357764188584</v>
      </c>
      <c r="AB161">
        <v>11.499772847306401</v>
      </c>
      <c r="AC161">
        <v>61.437493938085183</v>
      </c>
      <c r="AD161">
        <v>0</v>
      </c>
      <c r="AE161">
        <v>147.38541581641863</v>
      </c>
    </row>
    <row r="162" spans="1:31" x14ac:dyDescent="0.25">
      <c r="A162">
        <v>2311016</v>
      </c>
      <c r="B162">
        <v>1</v>
      </c>
      <c r="C162" t="s">
        <v>80</v>
      </c>
      <c r="D162" t="s">
        <v>88</v>
      </c>
      <c r="E162" t="s">
        <v>153</v>
      </c>
      <c r="F162" t="s">
        <v>652</v>
      </c>
      <c r="G162" t="s">
        <v>203</v>
      </c>
      <c r="H162" t="s">
        <v>150</v>
      </c>
      <c r="I162" t="s">
        <v>136</v>
      </c>
      <c r="J162" t="s">
        <v>137</v>
      </c>
      <c r="K162" t="s">
        <v>138</v>
      </c>
      <c r="L162" t="s">
        <v>653</v>
      </c>
      <c r="M162" t="s">
        <v>654</v>
      </c>
      <c r="N162">
        <v>0.87333333300000004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2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2.7710853662384003</v>
      </c>
      <c r="AC162">
        <v>0</v>
      </c>
      <c r="AD162">
        <v>0</v>
      </c>
      <c r="AE162">
        <v>2.7710853662384003</v>
      </c>
    </row>
    <row r="163" spans="1:31" x14ac:dyDescent="0.25">
      <c r="A163">
        <v>2310916</v>
      </c>
      <c r="B163">
        <v>1</v>
      </c>
      <c r="C163" t="s">
        <v>80</v>
      </c>
      <c r="D163" t="s">
        <v>106</v>
      </c>
      <c r="E163" t="s">
        <v>147</v>
      </c>
      <c r="F163" t="s">
        <v>655</v>
      </c>
      <c r="G163" t="s">
        <v>149</v>
      </c>
      <c r="H163" t="s">
        <v>150</v>
      </c>
      <c r="I163" t="s">
        <v>136</v>
      </c>
      <c r="J163" t="s">
        <v>137</v>
      </c>
      <c r="K163" t="s">
        <v>138</v>
      </c>
      <c r="L163" t="s">
        <v>656</v>
      </c>
      <c r="M163" t="s">
        <v>657</v>
      </c>
      <c r="N163">
        <v>1.181944444</v>
      </c>
      <c r="O163">
        <v>0</v>
      </c>
      <c r="P163">
        <v>11</v>
      </c>
      <c r="Q163">
        <v>0</v>
      </c>
      <c r="R163">
        <v>0</v>
      </c>
      <c r="S163">
        <v>0</v>
      </c>
      <c r="T163">
        <v>2</v>
      </c>
      <c r="U163">
        <v>0</v>
      </c>
      <c r="V163">
        <v>0</v>
      </c>
      <c r="W163">
        <v>0</v>
      </c>
      <c r="X163">
        <v>2.2517107504705329</v>
      </c>
      <c r="Y163">
        <v>0</v>
      </c>
      <c r="Z163">
        <v>0</v>
      </c>
      <c r="AA163">
        <v>0</v>
      </c>
      <c r="AB163">
        <v>1.8225799845344168</v>
      </c>
      <c r="AC163">
        <v>0</v>
      </c>
      <c r="AD163">
        <v>0</v>
      </c>
      <c r="AE163">
        <v>4.0742907350049498</v>
      </c>
    </row>
    <row r="164" spans="1:31" x14ac:dyDescent="0.25">
      <c r="A164">
        <v>2311079</v>
      </c>
      <c r="B164">
        <v>1</v>
      </c>
      <c r="C164" t="s">
        <v>80</v>
      </c>
      <c r="D164" t="s">
        <v>93</v>
      </c>
      <c r="E164" t="s">
        <v>141</v>
      </c>
      <c r="F164" t="s">
        <v>658</v>
      </c>
      <c r="G164" t="s">
        <v>134</v>
      </c>
      <c r="H164" t="s">
        <v>135</v>
      </c>
      <c r="I164" t="s">
        <v>136</v>
      </c>
      <c r="J164" t="s">
        <v>137</v>
      </c>
      <c r="K164" t="s">
        <v>138</v>
      </c>
      <c r="L164" t="s">
        <v>659</v>
      </c>
      <c r="M164" t="s">
        <v>660</v>
      </c>
      <c r="N164">
        <v>0.56416666599999998</v>
      </c>
      <c r="O164">
        <v>0</v>
      </c>
      <c r="P164">
        <v>4830</v>
      </c>
      <c r="Q164">
        <v>2</v>
      </c>
      <c r="R164">
        <v>15</v>
      </c>
      <c r="S164">
        <v>1</v>
      </c>
      <c r="T164">
        <v>427</v>
      </c>
      <c r="U164">
        <v>2</v>
      </c>
      <c r="V164">
        <v>1</v>
      </c>
      <c r="W164">
        <v>0</v>
      </c>
      <c r="X164">
        <v>446.82088097016549</v>
      </c>
      <c r="Y164">
        <v>6.6892848991039262</v>
      </c>
      <c r="Z164">
        <v>21.495490335730782</v>
      </c>
      <c r="AA164">
        <v>0.69635325870303333</v>
      </c>
      <c r="AB164">
        <v>157.60709534128421</v>
      </c>
      <c r="AC164">
        <v>307.67336339806252</v>
      </c>
      <c r="AD164">
        <v>5.8974208031550006</v>
      </c>
      <c r="AE164">
        <v>946.87988900620496</v>
      </c>
    </row>
    <row r="165" spans="1:31" x14ac:dyDescent="0.25">
      <c r="A165">
        <v>2311162</v>
      </c>
      <c r="B165">
        <v>1</v>
      </c>
      <c r="C165" t="s">
        <v>80</v>
      </c>
      <c r="D165" t="s">
        <v>100</v>
      </c>
      <c r="E165" t="s">
        <v>141</v>
      </c>
      <c r="F165" t="s">
        <v>631</v>
      </c>
      <c r="G165" t="s">
        <v>134</v>
      </c>
      <c r="H165" t="s">
        <v>135</v>
      </c>
      <c r="I165" t="s">
        <v>468</v>
      </c>
      <c r="J165" t="s">
        <v>137</v>
      </c>
      <c r="K165" t="s">
        <v>138</v>
      </c>
      <c r="L165" t="s">
        <v>661</v>
      </c>
      <c r="M165" t="s">
        <v>662</v>
      </c>
      <c r="N165">
        <v>1.3055555E-2</v>
      </c>
      <c r="O165">
        <v>1</v>
      </c>
      <c r="P165">
        <v>428</v>
      </c>
      <c r="Q165">
        <v>28</v>
      </c>
      <c r="R165">
        <v>122</v>
      </c>
      <c r="S165">
        <v>10</v>
      </c>
      <c r="T165">
        <v>97</v>
      </c>
      <c r="U165">
        <v>0</v>
      </c>
      <c r="V165">
        <v>0</v>
      </c>
      <c r="W165">
        <v>3.382046530775E-2</v>
      </c>
      <c r="X165">
        <v>1.452551378192618</v>
      </c>
      <c r="Y165">
        <v>2.8801975164872671</v>
      </c>
      <c r="Z165">
        <v>2.6348052188924527</v>
      </c>
      <c r="AA165">
        <v>0.44611240038120015</v>
      </c>
      <c r="AB165">
        <v>0.83375739432305007</v>
      </c>
      <c r="AC165">
        <v>0</v>
      </c>
      <c r="AD165">
        <v>0</v>
      </c>
      <c r="AE165">
        <v>8.2812443735843395</v>
      </c>
    </row>
    <row r="166" spans="1:31" x14ac:dyDescent="0.25">
      <c r="A166">
        <v>2310976</v>
      </c>
      <c r="B166">
        <v>1</v>
      </c>
      <c r="C166" t="s">
        <v>80</v>
      </c>
      <c r="D166" t="s">
        <v>84</v>
      </c>
      <c r="E166" t="s">
        <v>175</v>
      </c>
      <c r="F166" t="s">
        <v>663</v>
      </c>
      <c r="G166" t="s">
        <v>143</v>
      </c>
      <c r="H166" t="s">
        <v>135</v>
      </c>
      <c r="I166" t="s">
        <v>136</v>
      </c>
      <c r="J166" t="s">
        <v>137</v>
      </c>
      <c r="K166" t="s">
        <v>144</v>
      </c>
      <c r="L166" t="s">
        <v>664</v>
      </c>
      <c r="M166" t="s">
        <v>665</v>
      </c>
      <c r="N166">
        <v>8.3633333329999999</v>
      </c>
      <c r="O166">
        <v>0</v>
      </c>
      <c r="P166">
        <v>42</v>
      </c>
      <c r="Q166">
        <v>0</v>
      </c>
      <c r="R166">
        <v>0</v>
      </c>
      <c r="S166">
        <v>0</v>
      </c>
      <c r="T166">
        <v>731</v>
      </c>
      <c r="U166">
        <v>0</v>
      </c>
      <c r="V166">
        <v>13</v>
      </c>
      <c r="W166">
        <v>0</v>
      </c>
      <c r="X166">
        <v>99.712069738191104</v>
      </c>
      <c r="Y166">
        <v>0</v>
      </c>
      <c r="Z166">
        <v>0</v>
      </c>
      <c r="AA166">
        <v>0</v>
      </c>
      <c r="AB166">
        <v>3493.7555146631612</v>
      </c>
      <c r="AC166">
        <v>0</v>
      </c>
      <c r="AD166">
        <v>1951.1649758062372</v>
      </c>
      <c r="AE166">
        <v>5544.6325602075894</v>
      </c>
    </row>
    <row r="167" spans="1:31" x14ac:dyDescent="0.25">
      <c r="A167">
        <v>2311285</v>
      </c>
      <c r="B167">
        <v>1</v>
      </c>
      <c r="C167" t="s">
        <v>80</v>
      </c>
      <c r="D167" t="s">
        <v>100</v>
      </c>
      <c r="E167" t="s">
        <v>147</v>
      </c>
      <c r="F167" t="s">
        <v>666</v>
      </c>
      <c r="G167" t="s">
        <v>149</v>
      </c>
      <c r="H167" t="s">
        <v>150</v>
      </c>
      <c r="I167" t="s">
        <v>136</v>
      </c>
      <c r="J167" t="s">
        <v>137</v>
      </c>
      <c r="K167" t="s">
        <v>138</v>
      </c>
      <c r="L167" t="s">
        <v>667</v>
      </c>
      <c r="M167" t="s">
        <v>668</v>
      </c>
      <c r="N167">
        <v>3.7030555550000002</v>
      </c>
      <c r="O167">
        <v>0</v>
      </c>
      <c r="P167">
        <v>8</v>
      </c>
      <c r="Q167">
        <v>0</v>
      </c>
      <c r="R167">
        <v>0</v>
      </c>
      <c r="S167">
        <v>0</v>
      </c>
      <c r="T167">
        <v>2</v>
      </c>
      <c r="U167">
        <v>0</v>
      </c>
      <c r="V167">
        <v>0</v>
      </c>
      <c r="W167">
        <v>0</v>
      </c>
      <c r="X167">
        <v>8.5550652775466585</v>
      </c>
      <c r="Y167">
        <v>0</v>
      </c>
      <c r="Z167">
        <v>0</v>
      </c>
      <c r="AA167">
        <v>0</v>
      </c>
      <c r="AB167">
        <v>0.28330519061199999</v>
      </c>
      <c r="AC167">
        <v>0</v>
      </c>
      <c r="AD167">
        <v>0</v>
      </c>
      <c r="AE167">
        <v>8.8383704681586579</v>
      </c>
    </row>
    <row r="168" spans="1:31" x14ac:dyDescent="0.25">
      <c r="A168">
        <v>2310979</v>
      </c>
      <c r="B168">
        <v>1</v>
      </c>
      <c r="C168" t="s">
        <v>80</v>
      </c>
      <c r="D168" t="s">
        <v>94</v>
      </c>
      <c r="E168" t="s">
        <v>147</v>
      </c>
      <c r="F168" t="s">
        <v>669</v>
      </c>
      <c r="G168" t="s">
        <v>336</v>
      </c>
      <c r="H168" t="s">
        <v>150</v>
      </c>
      <c r="I168" t="s">
        <v>136</v>
      </c>
      <c r="J168" t="s">
        <v>137</v>
      </c>
      <c r="K168" t="s">
        <v>138</v>
      </c>
      <c r="L168" t="s">
        <v>670</v>
      </c>
      <c r="M168" t="s">
        <v>671</v>
      </c>
      <c r="N168">
        <v>1.6841666660000001</v>
      </c>
      <c r="O168">
        <v>0</v>
      </c>
      <c r="P168">
        <v>50</v>
      </c>
      <c r="Q168">
        <v>0</v>
      </c>
      <c r="R168">
        <v>0</v>
      </c>
      <c r="S168">
        <v>0</v>
      </c>
      <c r="T168">
        <v>1</v>
      </c>
      <c r="U168">
        <v>0</v>
      </c>
      <c r="V168">
        <v>0</v>
      </c>
      <c r="W168">
        <v>0</v>
      </c>
      <c r="X168">
        <v>11.514976271946932</v>
      </c>
      <c r="Y168">
        <v>0</v>
      </c>
      <c r="Z168">
        <v>0</v>
      </c>
      <c r="AA168">
        <v>0</v>
      </c>
      <c r="AB168">
        <v>0.36084744215720005</v>
      </c>
      <c r="AC168">
        <v>0</v>
      </c>
      <c r="AD168">
        <v>0</v>
      </c>
      <c r="AE168">
        <v>11.875823714104131</v>
      </c>
    </row>
    <row r="169" spans="1:31" x14ac:dyDescent="0.25">
      <c r="A169">
        <v>2311311</v>
      </c>
      <c r="B169">
        <v>1</v>
      </c>
      <c r="C169" t="s">
        <v>80</v>
      </c>
      <c r="D169" t="s">
        <v>83</v>
      </c>
      <c r="E169" t="s">
        <v>158</v>
      </c>
      <c r="F169" t="s">
        <v>672</v>
      </c>
      <c r="G169" t="s">
        <v>336</v>
      </c>
      <c r="H169" t="s">
        <v>150</v>
      </c>
      <c r="I169" t="s">
        <v>136</v>
      </c>
      <c r="J169" t="s">
        <v>137</v>
      </c>
      <c r="K169" t="s">
        <v>138</v>
      </c>
      <c r="L169" t="s">
        <v>673</v>
      </c>
      <c r="M169" t="s">
        <v>674</v>
      </c>
      <c r="N169">
        <v>0.117777777</v>
      </c>
      <c r="O169">
        <v>0</v>
      </c>
      <c r="P169">
        <v>585</v>
      </c>
      <c r="Q169">
        <v>0</v>
      </c>
      <c r="R169">
        <v>0</v>
      </c>
      <c r="S169">
        <v>0</v>
      </c>
      <c r="T169">
        <v>21</v>
      </c>
      <c r="U169">
        <v>0</v>
      </c>
      <c r="V169">
        <v>0</v>
      </c>
      <c r="W169">
        <v>0</v>
      </c>
      <c r="X169">
        <v>19.334063698849132</v>
      </c>
      <c r="Y169">
        <v>0</v>
      </c>
      <c r="Z169">
        <v>0</v>
      </c>
      <c r="AA169">
        <v>0</v>
      </c>
      <c r="AB169">
        <v>1.2395205052107998</v>
      </c>
      <c r="AC169">
        <v>0</v>
      </c>
      <c r="AD169">
        <v>0</v>
      </c>
      <c r="AE169">
        <v>20.57358420405993</v>
      </c>
    </row>
    <row r="170" spans="1:31" x14ac:dyDescent="0.25">
      <c r="A170">
        <v>2310936</v>
      </c>
      <c r="B170">
        <v>1</v>
      </c>
      <c r="C170" t="s">
        <v>80</v>
      </c>
      <c r="D170" t="s">
        <v>97</v>
      </c>
      <c r="E170" t="s">
        <v>175</v>
      </c>
      <c r="F170" t="s">
        <v>675</v>
      </c>
      <c r="G170" t="s">
        <v>210</v>
      </c>
      <c r="H170" t="s">
        <v>135</v>
      </c>
      <c r="I170" t="s">
        <v>136</v>
      </c>
      <c r="J170" t="s">
        <v>137</v>
      </c>
      <c r="K170" t="s">
        <v>138</v>
      </c>
      <c r="L170" t="s">
        <v>676</v>
      </c>
      <c r="M170" t="s">
        <v>677</v>
      </c>
      <c r="N170">
        <v>1.515833333</v>
      </c>
      <c r="O170">
        <v>0</v>
      </c>
      <c r="P170">
        <v>41</v>
      </c>
      <c r="Q170">
        <v>0</v>
      </c>
      <c r="R170">
        <v>83</v>
      </c>
      <c r="S170">
        <v>0</v>
      </c>
      <c r="T170">
        <v>20</v>
      </c>
      <c r="U170">
        <v>0</v>
      </c>
      <c r="V170">
        <v>0</v>
      </c>
      <c r="W170">
        <v>0</v>
      </c>
      <c r="X170">
        <v>46.021671021559776</v>
      </c>
      <c r="Y170">
        <v>0</v>
      </c>
      <c r="Z170">
        <v>50.772157259631399</v>
      </c>
      <c r="AA170">
        <v>0</v>
      </c>
      <c r="AB170">
        <v>22.551437398201454</v>
      </c>
      <c r="AC170">
        <v>0</v>
      </c>
      <c r="AD170">
        <v>0</v>
      </c>
      <c r="AE170">
        <v>119.34526567939263</v>
      </c>
    </row>
    <row r="171" spans="1:31" x14ac:dyDescent="0.25">
      <c r="A171">
        <v>2311305</v>
      </c>
      <c r="B171">
        <v>1</v>
      </c>
      <c r="C171" t="s">
        <v>80</v>
      </c>
      <c r="D171" t="s">
        <v>107</v>
      </c>
      <c r="E171" t="s">
        <v>132</v>
      </c>
      <c r="F171" t="s">
        <v>678</v>
      </c>
      <c r="G171" t="s">
        <v>134</v>
      </c>
      <c r="H171" t="s">
        <v>135</v>
      </c>
      <c r="I171" t="s">
        <v>136</v>
      </c>
      <c r="J171" t="s">
        <v>137</v>
      </c>
      <c r="K171" t="s">
        <v>138</v>
      </c>
      <c r="L171" t="s">
        <v>679</v>
      </c>
      <c r="M171" t="s">
        <v>680</v>
      </c>
      <c r="N171">
        <v>1.058888888</v>
      </c>
      <c r="O171">
        <v>0</v>
      </c>
      <c r="P171">
        <v>384</v>
      </c>
      <c r="Q171">
        <v>0</v>
      </c>
      <c r="R171">
        <v>0</v>
      </c>
      <c r="S171">
        <v>0</v>
      </c>
      <c r="T171">
        <v>10</v>
      </c>
      <c r="U171">
        <v>0</v>
      </c>
      <c r="V171">
        <v>1</v>
      </c>
      <c r="W171">
        <v>0</v>
      </c>
      <c r="X171">
        <v>92.371825708212498</v>
      </c>
      <c r="Y171">
        <v>0</v>
      </c>
      <c r="Z171">
        <v>0</v>
      </c>
      <c r="AA171">
        <v>0</v>
      </c>
      <c r="AB171">
        <v>12.600044957333482</v>
      </c>
      <c r="AC171">
        <v>0</v>
      </c>
      <c r="AD171">
        <v>1.979445840273</v>
      </c>
      <c r="AE171">
        <v>106.95131650581898</v>
      </c>
    </row>
    <row r="172" spans="1:31" x14ac:dyDescent="0.25">
      <c r="A172">
        <v>2311248</v>
      </c>
      <c r="B172">
        <v>1</v>
      </c>
      <c r="C172" t="s">
        <v>81</v>
      </c>
      <c r="D172" t="s">
        <v>120</v>
      </c>
      <c r="E172" t="s">
        <v>158</v>
      </c>
      <c r="F172" t="s">
        <v>681</v>
      </c>
      <c r="G172" t="s">
        <v>453</v>
      </c>
      <c r="H172" t="s">
        <v>150</v>
      </c>
      <c r="I172" t="s">
        <v>136</v>
      </c>
      <c r="J172" t="s">
        <v>137</v>
      </c>
      <c r="K172" t="s">
        <v>138</v>
      </c>
      <c r="L172" t="s">
        <v>682</v>
      </c>
      <c r="M172" t="s">
        <v>683</v>
      </c>
      <c r="N172">
        <v>0.96805555499999996</v>
      </c>
      <c r="O172">
        <v>0</v>
      </c>
      <c r="P172">
        <v>127</v>
      </c>
      <c r="Q172">
        <v>0</v>
      </c>
      <c r="R172">
        <v>1</v>
      </c>
      <c r="S172">
        <v>0</v>
      </c>
      <c r="T172">
        <v>7</v>
      </c>
      <c r="U172">
        <v>0</v>
      </c>
      <c r="V172">
        <v>0</v>
      </c>
      <c r="W172">
        <v>0</v>
      </c>
      <c r="X172">
        <v>25.816871790589509</v>
      </c>
      <c r="Y172">
        <v>0</v>
      </c>
      <c r="Z172">
        <v>0.11977431199433333</v>
      </c>
      <c r="AA172">
        <v>0</v>
      </c>
      <c r="AB172">
        <v>2.3290572251466974</v>
      </c>
      <c r="AC172">
        <v>0</v>
      </c>
      <c r="AD172">
        <v>0</v>
      </c>
      <c r="AE172">
        <v>28.265703327730542</v>
      </c>
    </row>
    <row r="173" spans="1:31" x14ac:dyDescent="0.25">
      <c r="A173">
        <v>2311142</v>
      </c>
      <c r="B173">
        <v>1</v>
      </c>
      <c r="C173" t="s">
        <v>81</v>
      </c>
      <c r="D173" t="s">
        <v>112</v>
      </c>
      <c r="E173" t="s">
        <v>153</v>
      </c>
      <c r="F173" t="s">
        <v>684</v>
      </c>
      <c r="G173" t="s">
        <v>155</v>
      </c>
      <c r="H173" t="s">
        <v>150</v>
      </c>
      <c r="I173" t="s">
        <v>136</v>
      </c>
      <c r="J173" t="s">
        <v>137</v>
      </c>
      <c r="K173" t="s">
        <v>138</v>
      </c>
      <c r="L173" t="s">
        <v>685</v>
      </c>
      <c r="M173" t="s">
        <v>686</v>
      </c>
      <c r="N173">
        <v>2.4344444439999999</v>
      </c>
      <c r="O173">
        <v>0</v>
      </c>
      <c r="P173">
        <v>0</v>
      </c>
      <c r="Q173">
        <v>0</v>
      </c>
      <c r="R173">
        <v>2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13.274990385114</v>
      </c>
      <c r="AA173">
        <v>0</v>
      </c>
      <c r="AB173">
        <v>0</v>
      </c>
      <c r="AC173">
        <v>0</v>
      </c>
      <c r="AD173">
        <v>0</v>
      </c>
      <c r="AE173">
        <v>13.274990385114</v>
      </c>
    </row>
    <row r="174" spans="1:31" x14ac:dyDescent="0.25">
      <c r="A174">
        <v>2311251</v>
      </c>
      <c r="B174">
        <v>1</v>
      </c>
      <c r="C174" t="s">
        <v>81</v>
      </c>
      <c r="D174" t="s">
        <v>128</v>
      </c>
      <c r="E174" t="s">
        <v>153</v>
      </c>
      <c r="F174" t="s">
        <v>687</v>
      </c>
      <c r="G174" t="s">
        <v>254</v>
      </c>
      <c r="H174" t="s">
        <v>150</v>
      </c>
      <c r="I174" t="s">
        <v>136</v>
      </c>
      <c r="J174" t="s">
        <v>137</v>
      </c>
      <c r="K174" t="s">
        <v>138</v>
      </c>
      <c r="L174" t="s">
        <v>688</v>
      </c>
      <c r="M174" t="s">
        <v>689</v>
      </c>
      <c r="N174">
        <v>1.396666666</v>
      </c>
      <c r="O174">
        <v>0</v>
      </c>
      <c r="P174">
        <v>11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2.8971368127274997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2.8971368127274997</v>
      </c>
    </row>
    <row r="175" spans="1:31" x14ac:dyDescent="0.25">
      <c r="A175">
        <v>2310965</v>
      </c>
      <c r="B175">
        <v>1</v>
      </c>
      <c r="C175" t="s">
        <v>80</v>
      </c>
      <c r="D175" t="s">
        <v>103</v>
      </c>
      <c r="E175" t="s">
        <v>132</v>
      </c>
      <c r="F175" t="s">
        <v>690</v>
      </c>
      <c r="G175" t="s">
        <v>177</v>
      </c>
      <c r="H175" t="s">
        <v>135</v>
      </c>
      <c r="I175" t="s">
        <v>136</v>
      </c>
      <c r="J175" t="s">
        <v>137</v>
      </c>
      <c r="K175" t="s">
        <v>144</v>
      </c>
      <c r="L175" t="s">
        <v>691</v>
      </c>
      <c r="M175" t="s">
        <v>692</v>
      </c>
      <c r="N175">
        <v>0.90166666600000001</v>
      </c>
      <c r="O175">
        <v>0</v>
      </c>
      <c r="P175">
        <v>0</v>
      </c>
      <c r="Q175">
        <v>5</v>
      </c>
      <c r="R175">
        <v>21</v>
      </c>
      <c r="S175">
        <v>10</v>
      </c>
      <c r="T175">
        <v>6</v>
      </c>
      <c r="U175">
        <v>5</v>
      </c>
      <c r="V175">
        <v>0</v>
      </c>
      <c r="W175">
        <v>0</v>
      </c>
      <c r="X175">
        <v>0</v>
      </c>
      <c r="Y175">
        <v>27.087159759681352</v>
      </c>
      <c r="Z175">
        <v>67.283506737218858</v>
      </c>
      <c r="AA175">
        <v>33.054964900815662</v>
      </c>
      <c r="AB175">
        <v>14.410107705110255</v>
      </c>
      <c r="AC175">
        <v>92.911115429226868</v>
      </c>
      <c r="AD175">
        <v>0</v>
      </c>
      <c r="AE175">
        <v>234.74685453205299</v>
      </c>
    </row>
    <row r="176" spans="1:31" x14ac:dyDescent="0.25">
      <c r="A176">
        <v>2311297</v>
      </c>
      <c r="B176">
        <v>1</v>
      </c>
      <c r="C176" t="s">
        <v>80</v>
      </c>
      <c r="D176" t="s">
        <v>98</v>
      </c>
      <c r="E176" t="s">
        <v>147</v>
      </c>
      <c r="F176" t="s">
        <v>693</v>
      </c>
      <c r="G176" t="s">
        <v>463</v>
      </c>
      <c r="H176" t="s">
        <v>150</v>
      </c>
      <c r="I176" t="s">
        <v>136</v>
      </c>
      <c r="J176" t="s">
        <v>137</v>
      </c>
      <c r="K176" t="s">
        <v>138</v>
      </c>
      <c r="L176" t="s">
        <v>694</v>
      </c>
      <c r="M176" t="s">
        <v>695</v>
      </c>
      <c r="N176">
        <v>0.79805555500000003</v>
      </c>
      <c r="O176">
        <v>0</v>
      </c>
      <c r="P176">
        <v>34</v>
      </c>
      <c r="Q176">
        <v>0</v>
      </c>
      <c r="R176">
        <v>4</v>
      </c>
      <c r="S176">
        <v>0</v>
      </c>
      <c r="T176">
        <v>2</v>
      </c>
      <c r="U176">
        <v>0</v>
      </c>
      <c r="V176">
        <v>0</v>
      </c>
      <c r="W176">
        <v>0</v>
      </c>
      <c r="X176">
        <v>7.205712113550474</v>
      </c>
      <c r="Y176">
        <v>0</v>
      </c>
      <c r="Z176">
        <v>1.8544373533183331</v>
      </c>
      <c r="AA176">
        <v>0</v>
      </c>
      <c r="AB176">
        <v>1.6465416971644584</v>
      </c>
      <c r="AC176">
        <v>0</v>
      </c>
      <c r="AD176">
        <v>0</v>
      </c>
      <c r="AE176">
        <v>10.706691164033266</v>
      </c>
    </row>
    <row r="177" spans="1:31" x14ac:dyDescent="0.25">
      <c r="A177">
        <v>2311105</v>
      </c>
      <c r="B177">
        <v>1</v>
      </c>
      <c r="C177" t="s">
        <v>81</v>
      </c>
      <c r="D177" t="s">
        <v>120</v>
      </c>
      <c r="E177" t="s">
        <v>132</v>
      </c>
      <c r="F177" t="s">
        <v>696</v>
      </c>
      <c r="G177" t="s">
        <v>134</v>
      </c>
      <c r="H177" t="s">
        <v>135</v>
      </c>
      <c r="I177" t="s">
        <v>136</v>
      </c>
      <c r="J177" t="s">
        <v>137</v>
      </c>
      <c r="K177" t="s">
        <v>138</v>
      </c>
      <c r="L177" t="s">
        <v>697</v>
      </c>
      <c r="M177" t="s">
        <v>698</v>
      </c>
      <c r="N177">
        <v>0.89249999999999996</v>
      </c>
      <c r="O177">
        <v>0</v>
      </c>
      <c r="P177">
        <v>496</v>
      </c>
      <c r="Q177">
        <v>30</v>
      </c>
      <c r="R177">
        <v>56</v>
      </c>
      <c r="S177">
        <v>5</v>
      </c>
      <c r="T177">
        <v>27</v>
      </c>
      <c r="U177">
        <v>0</v>
      </c>
      <c r="V177">
        <v>1</v>
      </c>
      <c r="W177">
        <v>0</v>
      </c>
      <c r="X177">
        <v>91.593534107313019</v>
      </c>
      <c r="Y177">
        <v>89.935321074366072</v>
      </c>
      <c r="Z177">
        <v>41.619252076228065</v>
      </c>
      <c r="AA177">
        <v>19.873779126602624</v>
      </c>
      <c r="AB177">
        <v>9.1401452083903525</v>
      </c>
      <c r="AC177">
        <v>0</v>
      </c>
      <c r="AD177">
        <v>41.895952552140749</v>
      </c>
      <c r="AE177">
        <v>294.05798414504085</v>
      </c>
    </row>
    <row r="178" spans="1:31" x14ac:dyDescent="0.25">
      <c r="A178">
        <v>2311111</v>
      </c>
      <c r="B178">
        <v>1</v>
      </c>
      <c r="C178" t="s">
        <v>81</v>
      </c>
      <c r="D178" t="s">
        <v>128</v>
      </c>
      <c r="E178" t="s">
        <v>175</v>
      </c>
      <c r="F178" t="s">
        <v>699</v>
      </c>
      <c r="G178" t="s">
        <v>134</v>
      </c>
      <c r="H178" t="s">
        <v>135</v>
      </c>
      <c r="I178" t="s">
        <v>136</v>
      </c>
      <c r="J178" t="s">
        <v>137</v>
      </c>
      <c r="K178" t="s">
        <v>138</v>
      </c>
      <c r="L178" t="s">
        <v>700</v>
      </c>
      <c r="M178" t="s">
        <v>701</v>
      </c>
      <c r="N178">
        <v>1.1258333330000001</v>
      </c>
      <c r="O178">
        <v>0</v>
      </c>
      <c r="P178">
        <v>110</v>
      </c>
      <c r="Q178">
        <v>0</v>
      </c>
      <c r="R178">
        <v>22</v>
      </c>
      <c r="S178">
        <v>0</v>
      </c>
      <c r="T178">
        <v>14</v>
      </c>
      <c r="U178">
        <v>0</v>
      </c>
      <c r="V178">
        <v>0</v>
      </c>
      <c r="W178">
        <v>0</v>
      </c>
      <c r="X178">
        <v>20.519657598226644</v>
      </c>
      <c r="Y178">
        <v>0</v>
      </c>
      <c r="Z178">
        <v>26.040111262973028</v>
      </c>
      <c r="AA178">
        <v>0</v>
      </c>
      <c r="AB178">
        <v>6.1453071740185861</v>
      </c>
      <c r="AC178">
        <v>0</v>
      </c>
      <c r="AD178">
        <v>0</v>
      </c>
      <c r="AE178">
        <v>52.705076035218255</v>
      </c>
    </row>
    <row r="179" spans="1:31" x14ac:dyDescent="0.25">
      <c r="A179">
        <v>2311025</v>
      </c>
      <c r="B179">
        <v>1</v>
      </c>
      <c r="C179" t="s">
        <v>80</v>
      </c>
      <c r="D179" t="s">
        <v>94</v>
      </c>
      <c r="E179" t="s">
        <v>158</v>
      </c>
      <c r="F179" t="s">
        <v>702</v>
      </c>
      <c r="G179" t="s">
        <v>703</v>
      </c>
      <c r="H179" t="s">
        <v>150</v>
      </c>
      <c r="I179" t="s">
        <v>136</v>
      </c>
      <c r="J179" t="s">
        <v>3</v>
      </c>
      <c r="K179" t="s">
        <v>138</v>
      </c>
      <c r="L179" t="s">
        <v>704</v>
      </c>
      <c r="M179" t="s">
        <v>705</v>
      </c>
      <c r="N179">
        <v>2.3730555550000001</v>
      </c>
      <c r="O179">
        <v>0</v>
      </c>
      <c r="P179">
        <v>1</v>
      </c>
      <c r="Q179">
        <v>0</v>
      </c>
      <c r="R179">
        <v>28</v>
      </c>
      <c r="S179">
        <v>0</v>
      </c>
      <c r="T179">
        <v>43</v>
      </c>
      <c r="U179">
        <v>0</v>
      </c>
      <c r="V179">
        <v>0</v>
      </c>
      <c r="W179">
        <v>0</v>
      </c>
      <c r="X179">
        <v>0.30788950460100006</v>
      </c>
      <c r="Y179">
        <v>0</v>
      </c>
      <c r="Z179">
        <v>39.827057160080471</v>
      </c>
      <c r="AA179">
        <v>0</v>
      </c>
      <c r="AB179">
        <v>50.626511060556943</v>
      </c>
      <c r="AC179">
        <v>0</v>
      </c>
      <c r="AD179">
        <v>0</v>
      </c>
      <c r="AE179">
        <v>90.761457725238415</v>
      </c>
    </row>
    <row r="180" spans="1:31" x14ac:dyDescent="0.25">
      <c r="A180">
        <v>2311214</v>
      </c>
      <c r="B180">
        <v>1</v>
      </c>
      <c r="C180" t="s">
        <v>81</v>
      </c>
      <c r="D180" t="s">
        <v>115</v>
      </c>
      <c r="E180" t="s">
        <v>147</v>
      </c>
      <c r="F180" t="s">
        <v>706</v>
      </c>
      <c r="G180" t="s">
        <v>149</v>
      </c>
      <c r="H180" t="s">
        <v>150</v>
      </c>
      <c r="I180" t="s">
        <v>136</v>
      </c>
      <c r="J180" t="s">
        <v>137</v>
      </c>
      <c r="K180" t="s">
        <v>138</v>
      </c>
      <c r="L180" t="s">
        <v>707</v>
      </c>
      <c r="M180" t="s">
        <v>708</v>
      </c>
      <c r="N180">
        <v>0.60111111100000003</v>
      </c>
      <c r="O180">
        <v>0</v>
      </c>
      <c r="P180">
        <v>32</v>
      </c>
      <c r="Q180">
        <v>0</v>
      </c>
      <c r="R180">
        <v>1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1.3425376110530003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1.3425376110530003</v>
      </c>
    </row>
    <row r="181" spans="1:31" x14ac:dyDescent="0.25">
      <c r="A181">
        <v>2310982</v>
      </c>
      <c r="B181">
        <v>1</v>
      </c>
      <c r="C181" t="s">
        <v>80</v>
      </c>
      <c r="D181" t="s">
        <v>99</v>
      </c>
      <c r="E181" t="s">
        <v>153</v>
      </c>
      <c r="F181" t="s">
        <v>709</v>
      </c>
      <c r="G181" t="s">
        <v>155</v>
      </c>
      <c r="H181" t="s">
        <v>150</v>
      </c>
      <c r="I181" t="s">
        <v>136</v>
      </c>
      <c r="J181" t="s">
        <v>137</v>
      </c>
      <c r="K181" t="s">
        <v>138</v>
      </c>
      <c r="L181" t="s">
        <v>710</v>
      </c>
      <c r="M181" t="s">
        <v>711</v>
      </c>
      <c r="N181">
        <v>3.0750000000000002</v>
      </c>
      <c r="O181">
        <v>0</v>
      </c>
      <c r="P181">
        <v>1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0.20172726223325002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0.20172726223325002</v>
      </c>
    </row>
    <row r="182" spans="1:31" x14ac:dyDescent="0.25">
      <c r="A182">
        <v>2311008</v>
      </c>
      <c r="B182">
        <v>1</v>
      </c>
      <c r="C182" t="s">
        <v>80</v>
      </c>
      <c r="D182" t="s">
        <v>108</v>
      </c>
      <c r="E182" t="s">
        <v>147</v>
      </c>
      <c r="F182" t="s">
        <v>712</v>
      </c>
      <c r="G182" t="s">
        <v>149</v>
      </c>
      <c r="H182" t="s">
        <v>150</v>
      </c>
      <c r="I182" t="s">
        <v>136</v>
      </c>
      <c r="J182" t="s">
        <v>137</v>
      </c>
      <c r="K182" t="s">
        <v>138</v>
      </c>
      <c r="L182" t="s">
        <v>713</v>
      </c>
      <c r="M182" t="s">
        <v>714</v>
      </c>
      <c r="N182">
        <v>2.2086111110000002</v>
      </c>
      <c r="O182">
        <v>0</v>
      </c>
      <c r="P182">
        <v>11</v>
      </c>
      <c r="Q182">
        <v>0</v>
      </c>
      <c r="R182">
        <v>0</v>
      </c>
      <c r="S182">
        <v>0</v>
      </c>
      <c r="T182">
        <v>1</v>
      </c>
      <c r="U182">
        <v>0</v>
      </c>
      <c r="V182">
        <v>0</v>
      </c>
      <c r="W182">
        <v>0</v>
      </c>
      <c r="X182">
        <v>2.5483628837364001</v>
      </c>
      <c r="Y182">
        <v>0</v>
      </c>
      <c r="Z182">
        <v>0</v>
      </c>
      <c r="AA182">
        <v>0</v>
      </c>
      <c r="AB182">
        <v>2.6892806066801995</v>
      </c>
      <c r="AC182">
        <v>0</v>
      </c>
      <c r="AD182">
        <v>0</v>
      </c>
      <c r="AE182">
        <v>5.2376434904166</v>
      </c>
    </row>
    <row r="183" spans="1:31" x14ac:dyDescent="0.25">
      <c r="A183">
        <v>2310902</v>
      </c>
      <c r="B183">
        <v>1</v>
      </c>
      <c r="C183" t="s">
        <v>81</v>
      </c>
      <c r="D183" t="s">
        <v>123</v>
      </c>
      <c r="E183" t="s">
        <v>175</v>
      </c>
      <c r="F183" t="s">
        <v>715</v>
      </c>
      <c r="G183" t="s">
        <v>716</v>
      </c>
      <c r="H183" t="s">
        <v>135</v>
      </c>
      <c r="I183" t="s">
        <v>136</v>
      </c>
      <c r="J183" t="s">
        <v>137</v>
      </c>
      <c r="K183" t="s">
        <v>138</v>
      </c>
      <c r="L183" t="s">
        <v>717</v>
      </c>
      <c r="M183" t="s">
        <v>718</v>
      </c>
      <c r="N183">
        <v>0.96222222199999996</v>
      </c>
      <c r="O183">
        <v>2</v>
      </c>
      <c r="P183">
        <v>0</v>
      </c>
      <c r="Q183">
        <v>28</v>
      </c>
      <c r="R183">
        <v>0</v>
      </c>
      <c r="S183">
        <v>4</v>
      </c>
      <c r="T183">
        <v>0</v>
      </c>
      <c r="U183">
        <v>0</v>
      </c>
      <c r="V183">
        <v>0</v>
      </c>
      <c r="W183">
        <v>0.55198760185439999</v>
      </c>
      <c r="X183">
        <v>0</v>
      </c>
      <c r="Y183">
        <v>13.277721336305401</v>
      </c>
      <c r="Z183">
        <v>0</v>
      </c>
      <c r="AA183">
        <v>2.0597585370506666</v>
      </c>
      <c r="AB183">
        <v>0</v>
      </c>
      <c r="AC183">
        <v>0</v>
      </c>
      <c r="AD183">
        <v>0</v>
      </c>
      <c r="AE183">
        <v>15.889467475210466</v>
      </c>
    </row>
    <row r="184" spans="1:31" x14ac:dyDescent="0.25">
      <c r="A184">
        <v>2311188</v>
      </c>
      <c r="B184">
        <v>1</v>
      </c>
      <c r="C184" t="s">
        <v>80</v>
      </c>
      <c r="D184" t="s">
        <v>88</v>
      </c>
      <c r="E184" t="s">
        <v>141</v>
      </c>
      <c r="F184" t="s">
        <v>719</v>
      </c>
      <c r="G184" t="s">
        <v>134</v>
      </c>
      <c r="H184" t="s">
        <v>135</v>
      </c>
      <c r="I184" t="s">
        <v>136</v>
      </c>
      <c r="J184" t="s">
        <v>137</v>
      </c>
      <c r="K184" t="s">
        <v>138</v>
      </c>
      <c r="L184" t="s">
        <v>720</v>
      </c>
      <c r="M184" t="s">
        <v>721</v>
      </c>
      <c r="N184">
        <v>0.179166666</v>
      </c>
      <c r="O184">
        <v>0</v>
      </c>
      <c r="P184">
        <v>0</v>
      </c>
      <c r="Q184">
        <v>0</v>
      </c>
      <c r="R184">
        <v>0</v>
      </c>
      <c r="S184">
        <v>3</v>
      </c>
      <c r="T184">
        <v>0</v>
      </c>
      <c r="U184">
        <v>1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3.0281189053344999</v>
      </c>
      <c r="AB184">
        <v>0</v>
      </c>
      <c r="AC184">
        <v>1.1885941074899999</v>
      </c>
      <c r="AD184">
        <v>0</v>
      </c>
      <c r="AE184">
        <v>4.2167130128245001</v>
      </c>
    </row>
    <row r="185" spans="1:31" x14ac:dyDescent="0.25">
      <c r="A185">
        <v>2310945</v>
      </c>
      <c r="B185">
        <v>1</v>
      </c>
      <c r="C185" t="s">
        <v>81</v>
      </c>
      <c r="D185" t="s">
        <v>114</v>
      </c>
      <c r="E185" t="s">
        <v>175</v>
      </c>
      <c r="F185" t="s">
        <v>722</v>
      </c>
      <c r="G185" t="s">
        <v>143</v>
      </c>
      <c r="H185" t="s">
        <v>135</v>
      </c>
      <c r="I185" t="s">
        <v>136</v>
      </c>
      <c r="J185" t="s">
        <v>137</v>
      </c>
      <c r="K185" t="s">
        <v>144</v>
      </c>
      <c r="L185" t="s">
        <v>723</v>
      </c>
      <c r="M185" t="s">
        <v>724</v>
      </c>
      <c r="N185">
        <v>3.1516666660000001</v>
      </c>
      <c r="O185">
        <v>0</v>
      </c>
      <c r="P185">
        <v>1</v>
      </c>
      <c r="Q185">
        <v>0</v>
      </c>
      <c r="R185">
        <v>0</v>
      </c>
      <c r="S185">
        <v>0</v>
      </c>
      <c r="T185">
        <v>86</v>
      </c>
      <c r="U185">
        <v>0</v>
      </c>
      <c r="V185">
        <v>0</v>
      </c>
      <c r="W185">
        <v>0</v>
      </c>
      <c r="X185">
        <v>0.6008445835341667</v>
      </c>
      <c r="Y185">
        <v>0</v>
      </c>
      <c r="Z185">
        <v>0</v>
      </c>
      <c r="AA185">
        <v>0</v>
      </c>
      <c r="AB185">
        <v>69.665870866946875</v>
      </c>
      <c r="AC185">
        <v>0</v>
      </c>
      <c r="AD185">
        <v>0</v>
      </c>
      <c r="AE185">
        <v>70.266715450481044</v>
      </c>
    </row>
    <row r="186" spans="1:31" x14ac:dyDescent="0.25">
      <c r="A186">
        <v>2311294</v>
      </c>
      <c r="B186">
        <v>1</v>
      </c>
      <c r="C186" t="s">
        <v>81</v>
      </c>
      <c r="D186" t="s">
        <v>123</v>
      </c>
      <c r="E186" t="s">
        <v>141</v>
      </c>
      <c r="F186" t="s">
        <v>725</v>
      </c>
      <c r="G186" t="s">
        <v>134</v>
      </c>
      <c r="H186" t="s">
        <v>135</v>
      </c>
      <c r="I186" t="s">
        <v>136</v>
      </c>
      <c r="J186" t="s">
        <v>137</v>
      </c>
      <c r="K186" t="s">
        <v>138</v>
      </c>
      <c r="L186" t="s">
        <v>726</v>
      </c>
      <c r="M186" t="s">
        <v>727</v>
      </c>
      <c r="N186">
        <v>0.30638888800000003</v>
      </c>
      <c r="O186">
        <v>4</v>
      </c>
      <c r="P186">
        <v>6</v>
      </c>
      <c r="Q186">
        <v>77</v>
      </c>
      <c r="R186">
        <v>71</v>
      </c>
      <c r="S186">
        <v>12</v>
      </c>
      <c r="T186">
        <v>10</v>
      </c>
      <c r="U186">
        <v>0</v>
      </c>
      <c r="V186">
        <v>0</v>
      </c>
      <c r="W186">
        <v>0.50494504958224162</v>
      </c>
      <c r="X186">
        <v>0.4547374147142999</v>
      </c>
      <c r="Y186">
        <v>23.1450318026296</v>
      </c>
      <c r="Z186">
        <v>32.684805214854023</v>
      </c>
      <c r="AA186">
        <v>9.2470927042494058</v>
      </c>
      <c r="AB186">
        <v>2.201790427946317</v>
      </c>
      <c r="AC186">
        <v>0</v>
      </c>
      <c r="AD186">
        <v>0</v>
      </c>
      <c r="AE186">
        <v>68.238402613975893</v>
      </c>
    </row>
    <row r="187" spans="1:31" x14ac:dyDescent="0.25">
      <c r="A187">
        <v>2311085</v>
      </c>
      <c r="B187">
        <v>1</v>
      </c>
      <c r="C187" t="s">
        <v>80</v>
      </c>
      <c r="D187" t="s">
        <v>96</v>
      </c>
      <c r="E187" t="s">
        <v>153</v>
      </c>
      <c r="F187" t="s">
        <v>728</v>
      </c>
      <c r="G187" t="s">
        <v>155</v>
      </c>
      <c r="H187" t="s">
        <v>150</v>
      </c>
      <c r="I187" t="s">
        <v>136</v>
      </c>
      <c r="J187" t="s">
        <v>137</v>
      </c>
      <c r="K187" t="s">
        <v>138</v>
      </c>
      <c r="L187" t="s">
        <v>729</v>
      </c>
      <c r="M187" t="s">
        <v>730</v>
      </c>
      <c r="N187">
        <v>0.82722222199999995</v>
      </c>
      <c r="O187">
        <v>0</v>
      </c>
      <c r="P187">
        <v>1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</row>
    <row r="188" spans="1:31" x14ac:dyDescent="0.25">
      <c r="A188">
        <v>2311277</v>
      </c>
      <c r="B188">
        <v>1</v>
      </c>
      <c r="C188" t="s">
        <v>81</v>
      </c>
      <c r="D188" t="s">
        <v>118</v>
      </c>
      <c r="E188" t="s">
        <v>175</v>
      </c>
      <c r="F188" t="s">
        <v>731</v>
      </c>
      <c r="G188" t="s">
        <v>210</v>
      </c>
      <c r="H188" t="s">
        <v>135</v>
      </c>
      <c r="I188" t="s">
        <v>136</v>
      </c>
      <c r="J188" t="s">
        <v>137</v>
      </c>
      <c r="K188" t="s">
        <v>138</v>
      </c>
      <c r="L188" t="s">
        <v>732</v>
      </c>
      <c r="M188" t="s">
        <v>733</v>
      </c>
      <c r="N188">
        <v>3.6955555549999999</v>
      </c>
      <c r="O188">
        <v>0</v>
      </c>
      <c r="P188">
        <v>0</v>
      </c>
      <c r="Q188">
        <v>1</v>
      </c>
      <c r="R188">
        <v>10</v>
      </c>
      <c r="S188">
        <v>2</v>
      </c>
      <c r="T188">
        <v>1</v>
      </c>
      <c r="U188">
        <v>0</v>
      </c>
      <c r="V188">
        <v>0</v>
      </c>
      <c r="W188">
        <v>0</v>
      </c>
      <c r="X188">
        <v>0</v>
      </c>
      <c r="Y188">
        <v>28.293541680373202</v>
      </c>
      <c r="Z188">
        <v>157.15168265285041</v>
      </c>
      <c r="AA188">
        <v>11.537874774085322</v>
      </c>
      <c r="AB188">
        <v>1.6496967138326919</v>
      </c>
      <c r="AC188">
        <v>0</v>
      </c>
      <c r="AD188">
        <v>0</v>
      </c>
      <c r="AE188">
        <v>198.63279582114163</v>
      </c>
    </row>
    <row r="189" spans="1:31" x14ac:dyDescent="0.25">
      <c r="A189">
        <v>2310939</v>
      </c>
      <c r="B189">
        <v>1</v>
      </c>
      <c r="C189" t="s">
        <v>80</v>
      </c>
      <c r="D189" t="s">
        <v>94</v>
      </c>
      <c r="E189" t="s">
        <v>147</v>
      </c>
      <c r="F189" t="s">
        <v>734</v>
      </c>
      <c r="G189" t="s">
        <v>336</v>
      </c>
      <c r="H189" t="s">
        <v>150</v>
      </c>
      <c r="I189" t="s">
        <v>136</v>
      </c>
      <c r="J189" t="s">
        <v>137</v>
      </c>
      <c r="K189" t="s">
        <v>138</v>
      </c>
      <c r="L189" t="s">
        <v>735</v>
      </c>
      <c r="M189" t="s">
        <v>736</v>
      </c>
      <c r="N189">
        <v>0.65166666600000001</v>
      </c>
      <c r="O189">
        <v>0</v>
      </c>
      <c r="P189">
        <v>1</v>
      </c>
      <c r="Q189">
        <v>0</v>
      </c>
      <c r="R189">
        <v>4</v>
      </c>
      <c r="S189">
        <v>0</v>
      </c>
      <c r="T189">
        <v>1</v>
      </c>
      <c r="U189">
        <v>0</v>
      </c>
      <c r="V189">
        <v>0</v>
      </c>
      <c r="W189">
        <v>0</v>
      </c>
      <c r="X189">
        <v>0.38124637083080004</v>
      </c>
      <c r="Y189">
        <v>0</v>
      </c>
      <c r="Z189">
        <v>0.78200591908250006</v>
      </c>
      <c r="AA189">
        <v>0</v>
      </c>
      <c r="AB189">
        <v>1.1953880332254001</v>
      </c>
      <c r="AC189">
        <v>0</v>
      </c>
      <c r="AD189">
        <v>0</v>
      </c>
      <c r="AE189">
        <v>2.3586403231387001</v>
      </c>
    </row>
    <row r="190" spans="1:31" x14ac:dyDescent="0.25">
      <c r="A190">
        <v>2310962</v>
      </c>
      <c r="B190">
        <v>1</v>
      </c>
      <c r="C190" t="s">
        <v>80</v>
      </c>
      <c r="D190" t="s">
        <v>89</v>
      </c>
      <c r="E190" t="s">
        <v>285</v>
      </c>
      <c r="F190" t="s">
        <v>737</v>
      </c>
      <c r="G190" t="s">
        <v>384</v>
      </c>
      <c r="H190" t="s">
        <v>150</v>
      </c>
      <c r="I190" t="s">
        <v>136</v>
      </c>
      <c r="J190" t="s">
        <v>137</v>
      </c>
      <c r="K190" t="s">
        <v>138</v>
      </c>
      <c r="L190" t="s">
        <v>738</v>
      </c>
      <c r="M190" t="s">
        <v>739</v>
      </c>
      <c r="N190">
        <v>1.589722222</v>
      </c>
      <c r="O190">
        <v>0</v>
      </c>
      <c r="P190">
        <v>104</v>
      </c>
      <c r="Q190">
        <v>0</v>
      </c>
      <c r="R190">
        <v>0</v>
      </c>
      <c r="S190">
        <v>0</v>
      </c>
      <c r="T190">
        <v>11</v>
      </c>
      <c r="U190">
        <v>0</v>
      </c>
      <c r="V190">
        <v>0</v>
      </c>
      <c r="W190">
        <v>0</v>
      </c>
      <c r="X190">
        <v>36.139445124665372</v>
      </c>
      <c r="Y190">
        <v>0</v>
      </c>
      <c r="Z190">
        <v>0</v>
      </c>
      <c r="AA190">
        <v>0</v>
      </c>
      <c r="AB190">
        <v>43.129948891914459</v>
      </c>
      <c r="AC190">
        <v>0</v>
      </c>
      <c r="AD190">
        <v>0</v>
      </c>
      <c r="AE190">
        <v>79.269394016579838</v>
      </c>
    </row>
    <row r="191" spans="1:31" x14ac:dyDescent="0.25">
      <c r="A191">
        <v>2311131</v>
      </c>
      <c r="B191">
        <v>1</v>
      </c>
      <c r="C191" t="s">
        <v>80</v>
      </c>
      <c r="D191" t="s">
        <v>85</v>
      </c>
      <c r="E191" t="s">
        <v>153</v>
      </c>
      <c r="F191" t="s">
        <v>740</v>
      </c>
      <c r="G191" t="s">
        <v>203</v>
      </c>
      <c r="H191" t="s">
        <v>150</v>
      </c>
      <c r="I191" t="s">
        <v>136</v>
      </c>
      <c r="J191" t="s">
        <v>137</v>
      </c>
      <c r="K191" t="s">
        <v>138</v>
      </c>
      <c r="L191" t="s">
        <v>741</v>
      </c>
      <c r="M191" t="s">
        <v>742</v>
      </c>
      <c r="N191">
        <v>1.4016666659999999</v>
      </c>
      <c r="O191">
        <v>0</v>
      </c>
      <c r="P191">
        <v>44</v>
      </c>
      <c r="Q191">
        <v>0</v>
      </c>
      <c r="R191">
        <v>0</v>
      </c>
      <c r="S191">
        <v>0</v>
      </c>
      <c r="T191">
        <v>2</v>
      </c>
      <c r="U191">
        <v>0</v>
      </c>
      <c r="V191">
        <v>0</v>
      </c>
      <c r="W191">
        <v>0</v>
      </c>
      <c r="X191">
        <v>25.343861705919906</v>
      </c>
      <c r="Y191">
        <v>0</v>
      </c>
      <c r="Z191">
        <v>0</v>
      </c>
      <c r="AA191">
        <v>0</v>
      </c>
      <c r="AB191">
        <v>7.5179470011934164</v>
      </c>
      <c r="AC191">
        <v>0</v>
      </c>
      <c r="AD191">
        <v>0</v>
      </c>
      <c r="AE191">
        <v>32.861808707113326</v>
      </c>
    </row>
    <row r="192" spans="1:31" x14ac:dyDescent="0.25">
      <c r="A192">
        <v>2310985</v>
      </c>
      <c r="B192">
        <v>1</v>
      </c>
      <c r="C192" t="s">
        <v>80</v>
      </c>
      <c r="D192" t="s">
        <v>83</v>
      </c>
      <c r="E192" t="s">
        <v>132</v>
      </c>
      <c r="F192" t="s">
        <v>743</v>
      </c>
      <c r="G192" t="s">
        <v>134</v>
      </c>
      <c r="H192" t="s">
        <v>135</v>
      </c>
      <c r="I192" t="s">
        <v>136</v>
      </c>
      <c r="J192" t="s">
        <v>137</v>
      </c>
      <c r="K192" t="s">
        <v>138</v>
      </c>
      <c r="L192" t="s">
        <v>744</v>
      </c>
      <c r="M192" t="s">
        <v>745</v>
      </c>
      <c r="N192">
        <v>0.31055555499999998</v>
      </c>
      <c r="O192">
        <v>0</v>
      </c>
      <c r="P192">
        <v>9</v>
      </c>
      <c r="Q192">
        <v>0</v>
      </c>
      <c r="R192">
        <v>22</v>
      </c>
      <c r="S192">
        <v>5</v>
      </c>
      <c r="T192">
        <v>35</v>
      </c>
      <c r="U192">
        <v>4</v>
      </c>
      <c r="V192">
        <v>4</v>
      </c>
      <c r="W192">
        <v>0</v>
      </c>
      <c r="X192">
        <v>0.70953747987200011</v>
      </c>
      <c r="Y192">
        <v>0</v>
      </c>
      <c r="Z192">
        <v>7.2789484959647988</v>
      </c>
      <c r="AA192">
        <v>15.18659052480359</v>
      </c>
      <c r="AB192">
        <v>24.214651674793025</v>
      </c>
      <c r="AC192">
        <v>38.581044637118673</v>
      </c>
      <c r="AD192">
        <v>24.785422640684764</v>
      </c>
      <c r="AE192">
        <v>110.75619545323684</v>
      </c>
    </row>
    <row r="193" spans="1:31" x14ac:dyDescent="0.25">
      <c r="A193">
        <v>2311108</v>
      </c>
      <c r="B193">
        <v>1</v>
      </c>
      <c r="C193" t="s">
        <v>80</v>
      </c>
      <c r="D193" t="s">
        <v>103</v>
      </c>
      <c r="E193" t="s">
        <v>141</v>
      </c>
      <c r="F193" t="s">
        <v>746</v>
      </c>
      <c r="G193" t="s">
        <v>467</v>
      </c>
      <c r="H193" t="s">
        <v>135</v>
      </c>
      <c r="I193" t="s">
        <v>468</v>
      </c>
      <c r="J193" t="s">
        <v>137</v>
      </c>
      <c r="K193" t="s">
        <v>138</v>
      </c>
      <c r="L193" t="s">
        <v>747</v>
      </c>
      <c r="M193" t="s">
        <v>748</v>
      </c>
      <c r="N193">
        <v>2.6111110999999999E-2</v>
      </c>
      <c r="O193">
        <v>0</v>
      </c>
      <c r="P193">
        <v>375</v>
      </c>
      <c r="Q193">
        <v>0</v>
      </c>
      <c r="R193">
        <v>0</v>
      </c>
      <c r="S193">
        <v>0</v>
      </c>
      <c r="T193">
        <v>77</v>
      </c>
      <c r="U193">
        <v>0</v>
      </c>
      <c r="V193">
        <v>1</v>
      </c>
      <c r="W193">
        <v>0</v>
      </c>
      <c r="X193">
        <v>1.9869130621284676</v>
      </c>
      <c r="Y193">
        <v>0</v>
      </c>
      <c r="Z193">
        <v>0</v>
      </c>
      <c r="AA193">
        <v>0</v>
      </c>
      <c r="AB193">
        <v>1.4441250503856444</v>
      </c>
      <c r="AC193">
        <v>0</v>
      </c>
      <c r="AD193">
        <v>4.0789232752000006E-2</v>
      </c>
      <c r="AE193">
        <v>3.4718273452661119</v>
      </c>
    </row>
    <row r="194" spans="1:31" x14ac:dyDescent="0.25">
      <c r="A194">
        <v>2310876</v>
      </c>
      <c r="B194">
        <v>1</v>
      </c>
      <c r="C194" t="s">
        <v>80</v>
      </c>
      <c r="D194" t="s">
        <v>86</v>
      </c>
      <c r="E194" t="s">
        <v>141</v>
      </c>
      <c r="F194" t="s">
        <v>749</v>
      </c>
      <c r="G194" t="s">
        <v>467</v>
      </c>
      <c r="H194" t="s">
        <v>135</v>
      </c>
      <c r="I194" t="s">
        <v>136</v>
      </c>
      <c r="J194" t="s">
        <v>137</v>
      </c>
      <c r="K194" t="s">
        <v>144</v>
      </c>
      <c r="L194" t="s">
        <v>750</v>
      </c>
      <c r="M194" t="s">
        <v>751</v>
      </c>
      <c r="N194">
        <v>0.21611111099999999</v>
      </c>
      <c r="O194">
        <v>0</v>
      </c>
      <c r="P194">
        <v>1751</v>
      </c>
      <c r="Q194">
        <v>0</v>
      </c>
      <c r="R194">
        <v>0</v>
      </c>
      <c r="S194">
        <v>3</v>
      </c>
      <c r="T194">
        <v>294</v>
      </c>
      <c r="U194">
        <v>0</v>
      </c>
      <c r="V194">
        <v>0</v>
      </c>
      <c r="W194">
        <v>0</v>
      </c>
      <c r="X194">
        <v>79.096263724174136</v>
      </c>
      <c r="Y194">
        <v>0</v>
      </c>
      <c r="Z194">
        <v>0</v>
      </c>
      <c r="AA194">
        <v>55.870845105908003</v>
      </c>
      <c r="AB194">
        <v>33.457141302077673</v>
      </c>
      <c r="AC194">
        <v>0</v>
      </c>
      <c r="AD194">
        <v>0</v>
      </c>
      <c r="AE194">
        <v>168.42425013215981</v>
      </c>
    </row>
    <row r="195" spans="1:31" x14ac:dyDescent="0.25">
      <c r="A195">
        <v>2311317</v>
      </c>
      <c r="B195">
        <v>1</v>
      </c>
      <c r="C195" t="s">
        <v>80</v>
      </c>
      <c r="D195" t="s">
        <v>96</v>
      </c>
      <c r="E195" t="s">
        <v>141</v>
      </c>
      <c r="F195" t="s">
        <v>752</v>
      </c>
      <c r="G195" t="s">
        <v>134</v>
      </c>
      <c r="H195" t="s">
        <v>135</v>
      </c>
      <c r="I195" t="s">
        <v>136</v>
      </c>
      <c r="J195" t="s">
        <v>137</v>
      </c>
      <c r="K195" t="s">
        <v>138</v>
      </c>
      <c r="L195" t="s">
        <v>753</v>
      </c>
      <c r="M195" t="s">
        <v>754</v>
      </c>
      <c r="N195">
        <v>6.8333332999999996E-2</v>
      </c>
      <c r="O195">
        <v>3</v>
      </c>
      <c r="P195">
        <v>4707</v>
      </c>
      <c r="Q195">
        <v>0</v>
      </c>
      <c r="R195">
        <v>34</v>
      </c>
      <c r="S195">
        <v>6</v>
      </c>
      <c r="T195">
        <v>742</v>
      </c>
      <c r="U195">
        <v>0</v>
      </c>
      <c r="V195">
        <v>0</v>
      </c>
      <c r="W195">
        <v>2.6535297731208005</v>
      </c>
      <c r="X195">
        <v>174.16365188506603</v>
      </c>
      <c r="Y195">
        <v>0</v>
      </c>
      <c r="Z195">
        <v>1.3547740609424168</v>
      </c>
      <c r="AA195">
        <v>7.0922369610273499</v>
      </c>
      <c r="AB195">
        <v>85.494549193594779</v>
      </c>
      <c r="AC195">
        <v>0</v>
      </c>
      <c r="AD195">
        <v>0</v>
      </c>
      <c r="AE195">
        <v>270.75874187375138</v>
      </c>
    </row>
    <row r="196" spans="1:31" x14ac:dyDescent="0.25">
      <c r="A196">
        <v>2311168</v>
      </c>
      <c r="B196">
        <v>1</v>
      </c>
      <c r="C196" t="s">
        <v>81</v>
      </c>
      <c r="D196" t="s">
        <v>121</v>
      </c>
      <c r="E196" t="s">
        <v>147</v>
      </c>
      <c r="F196" t="s">
        <v>755</v>
      </c>
      <c r="G196" t="s">
        <v>149</v>
      </c>
      <c r="H196" t="s">
        <v>150</v>
      </c>
      <c r="I196" t="s">
        <v>136</v>
      </c>
      <c r="J196" t="s">
        <v>137</v>
      </c>
      <c r="K196" t="s">
        <v>138</v>
      </c>
      <c r="L196" t="s">
        <v>756</v>
      </c>
      <c r="M196" t="s">
        <v>757</v>
      </c>
      <c r="N196">
        <v>2.409166666</v>
      </c>
      <c r="O196">
        <v>0</v>
      </c>
      <c r="P196">
        <v>15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1.950202404261417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1.950202404261417</v>
      </c>
    </row>
    <row r="197" spans="1:31" x14ac:dyDescent="0.25">
      <c r="A197">
        <v>2311191</v>
      </c>
      <c r="B197">
        <v>1</v>
      </c>
      <c r="C197" t="s">
        <v>81</v>
      </c>
      <c r="D197" t="s">
        <v>118</v>
      </c>
      <c r="E197" t="s">
        <v>132</v>
      </c>
      <c r="F197" t="s">
        <v>758</v>
      </c>
      <c r="G197" t="s">
        <v>134</v>
      </c>
      <c r="H197" t="s">
        <v>135</v>
      </c>
      <c r="I197" t="s">
        <v>136</v>
      </c>
      <c r="J197" t="s">
        <v>137</v>
      </c>
      <c r="K197" t="s">
        <v>138</v>
      </c>
      <c r="L197" t="s">
        <v>759</v>
      </c>
      <c r="M197" t="s">
        <v>760</v>
      </c>
      <c r="N197">
        <v>0.29388888800000001</v>
      </c>
      <c r="O197">
        <v>22</v>
      </c>
      <c r="P197">
        <v>6847</v>
      </c>
      <c r="Q197">
        <v>309</v>
      </c>
      <c r="R197">
        <v>481</v>
      </c>
      <c r="S197">
        <v>81</v>
      </c>
      <c r="T197">
        <v>691</v>
      </c>
      <c r="U197">
        <v>26</v>
      </c>
      <c r="V197">
        <v>1</v>
      </c>
      <c r="W197">
        <v>3.9248680237047493</v>
      </c>
      <c r="X197">
        <v>357.83610971965243</v>
      </c>
      <c r="Y197">
        <v>346.12548859606983</v>
      </c>
      <c r="Z197">
        <v>243.25965940125047</v>
      </c>
      <c r="AA197">
        <v>157.23767196351034</v>
      </c>
      <c r="AB197">
        <v>91.426245230686419</v>
      </c>
      <c r="AC197">
        <v>369.49414505833187</v>
      </c>
      <c r="AD197">
        <v>1.61816341737575</v>
      </c>
      <c r="AE197">
        <v>1570.922351410582</v>
      </c>
    </row>
    <row r="198" spans="1:31" x14ac:dyDescent="0.25">
      <c r="A198">
        <v>2311091</v>
      </c>
      <c r="B198">
        <v>1</v>
      </c>
      <c r="C198" t="s">
        <v>81</v>
      </c>
      <c r="D198" t="s">
        <v>113</v>
      </c>
      <c r="E198" t="s">
        <v>132</v>
      </c>
      <c r="F198" t="s">
        <v>761</v>
      </c>
      <c r="G198" t="s">
        <v>134</v>
      </c>
      <c r="H198" t="s">
        <v>135</v>
      </c>
      <c r="I198" t="s">
        <v>136</v>
      </c>
      <c r="J198" t="s">
        <v>137</v>
      </c>
      <c r="K198" t="s">
        <v>138</v>
      </c>
      <c r="L198" t="s">
        <v>762</v>
      </c>
      <c r="M198" t="s">
        <v>763</v>
      </c>
      <c r="N198">
        <v>1.831388888</v>
      </c>
      <c r="O198">
        <v>1</v>
      </c>
      <c r="P198">
        <v>1572</v>
      </c>
      <c r="Q198">
        <v>15</v>
      </c>
      <c r="R198">
        <v>414</v>
      </c>
      <c r="S198">
        <v>13</v>
      </c>
      <c r="T198">
        <v>129</v>
      </c>
      <c r="U198">
        <v>0</v>
      </c>
      <c r="V198">
        <v>1</v>
      </c>
      <c r="W198">
        <v>1.0560233751351666</v>
      </c>
      <c r="X198">
        <v>531.02890441414604</v>
      </c>
      <c r="Y198">
        <v>74.071340403376368</v>
      </c>
      <c r="Z198">
        <v>1097.5983192124306</v>
      </c>
      <c r="AA198">
        <v>84.452948592217339</v>
      </c>
      <c r="AB198">
        <v>132.387739540881</v>
      </c>
      <c r="AC198">
        <v>0</v>
      </c>
      <c r="AD198">
        <v>0.51700546402045</v>
      </c>
      <c r="AE198">
        <v>1921.1122810022071</v>
      </c>
    </row>
    <row r="199" spans="1:31" x14ac:dyDescent="0.25">
      <c r="A199">
        <v>2311042</v>
      </c>
      <c r="B199">
        <v>1</v>
      </c>
      <c r="C199" t="s">
        <v>81</v>
      </c>
      <c r="D199" t="s">
        <v>118</v>
      </c>
      <c r="E199" t="s">
        <v>147</v>
      </c>
      <c r="F199" t="s">
        <v>764</v>
      </c>
      <c r="G199" t="s">
        <v>149</v>
      </c>
      <c r="H199" t="s">
        <v>150</v>
      </c>
      <c r="I199" t="s">
        <v>136</v>
      </c>
      <c r="J199" t="s">
        <v>137</v>
      </c>
      <c r="K199" t="s">
        <v>138</v>
      </c>
      <c r="L199" t="s">
        <v>765</v>
      </c>
      <c r="M199" t="s">
        <v>766</v>
      </c>
      <c r="N199">
        <v>0.53194444399999996</v>
      </c>
      <c r="O199">
        <v>0</v>
      </c>
      <c r="P199">
        <v>3</v>
      </c>
      <c r="Q199">
        <v>0</v>
      </c>
      <c r="R199">
        <v>1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0.38554357746158335</v>
      </c>
      <c r="Y199">
        <v>0</v>
      </c>
      <c r="Z199">
        <v>3.4649947698666663</v>
      </c>
      <c r="AA199">
        <v>0</v>
      </c>
      <c r="AB199">
        <v>0</v>
      </c>
      <c r="AC199">
        <v>0</v>
      </c>
      <c r="AD199">
        <v>0</v>
      </c>
      <c r="AE199">
        <v>3.8505383473282495</v>
      </c>
    </row>
    <row r="200" spans="1:31" x14ac:dyDescent="0.25">
      <c r="A200">
        <v>2310899</v>
      </c>
      <c r="B200">
        <v>1</v>
      </c>
      <c r="C200" t="s">
        <v>81</v>
      </c>
      <c r="D200" t="s">
        <v>117</v>
      </c>
      <c r="E200" t="s">
        <v>147</v>
      </c>
      <c r="F200" t="s">
        <v>767</v>
      </c>
      <c r="G200" t="s">
        <v>149</v>
      </c>
      <c r="H200" t="s">
        <v>150</v>
      </c>
      <c r="I200" t="s">
        <v>136</v>
      </c>
      <c r="J200" t="s">
        <v>137</v>
      </c>
      <c r="K200" t="s">
        <v>138</v>
      </c>
      <c r="L200" t="s">
        <v>768</v>
      </c>
      <c r="M200" t="s">
        <v>769</v>
      </c>
      <c r="N200">
        <v>0.70083333299999995</v>
      </c>
      <c r="O200">
        <v>0</v>
      </c>
      <c r="P200">
        <v>29</v>
      </c>
      <c r="Q200">
        <v>0</v>
      </c>
      <c r="R200">
        <v>0</v>
      </c>
      <c r="S200">
        <v>0</v>
      </c>
      <c r="T200">
        <v>11</v>
      </c>
      <c r="U200">
        <v>0</v>
      </c>
      <c r="V200">
        <v>0</v>
      </c>
      <c r="W200">
        <v>0</v>
      </c>
      <c r="X200">
        <v>4.2638671382849331</v>
      </c>
      <c r="Y200">
        <v>0</v>
      </c>
      <c r="Z200">
        <v>0</v>
      </c>
      <c r="AA200">
        <v>0</v>
      </c>
      <c r="AB200">
        <v>7.7523234072674514</v>
      </c>
      <c r="AC200">
        <v>0</v>
      </c>
      <c r="AD200">
        <v>0</v>
      </c>
      <c r="AE200">
        <v>12.016190545552384</v>
      </c>
    </row>
    <row r="201" spans="1:31" x14ac:dyDescent="0.25">
      <c r="A201">
        <v>2311180</v>
      </c>
      <c r="B201">
        <v>1</v>
      </c>
      <c r="C201" t="s">
        <v>80</v>
      </c>
      <c r="D201" t="s">
        <v>87</v>
      </c>
      <c r="E201" t="s">
        <v>141</v>
      </c>
      <c r="F201" t="s">
        <v>770</v>
      </c>
      <c r="G201" t="s">
        <v>703</v>
      </c>
      <c r="H201" t="s">
        <v>135</v>
      </c>
      <c r="I201" t="s">
        <v>136</v>
      </c>
      <c r="J201" t="s">
        <v>3</v>
      </c>
      <c r="K201" t="s">
        <v>138</v>
      </c>
      <c r="L201" t="s">
        <v>771</v>
      </c>
      <c r="M201" t="s">
        <v>772</v>
      </c>
      <c r="N201">
        <v>1.6602777769999999</v>
      </c>
      <c r="O201">
        <v>0</v>
      </c>
      <c r="P201">
        <v>1543</v>
      </c>
      <c r="Q201">
        <v>0</v>
      </c>
      <c r="R201">
        <v>0</v>
      </c>
      <c r="S201">
        <v>19</v>
      </c>
      <c r="T201">
        <v>244</v>
      </c>
      <c r="U201">
        <v>13</v>
      </c>
      <c r="V201">
        <v>13</v>
      </c>
      <c r="W201">
        <v>0</v>
      </c>
      <c r="X201">
        <v>1593.8361970859421</v>
      </c>
      <c r="Y201">
        <v>0</v>
      </c>
      <c r="Z201">
        <v>0</v>
      </c>
      <c r="AA201">
        <v>865.72548425965613</v>
      </c>
      <c r="AB201">
        <v>655.47224835221016</v>
      </c>
      <c r="AC201">
        <v>574.06514164928399</v>
      </c>
      <c r="AD201">
        <v>117.28702310343661</v>
      </c>
      <c r="AE201">
        <v>3806.3860944505286</v>
      </c>
    </row>
    <row r="202" spans="1:31" x14ac:dyDescent="0.25">
      <c r="A202">
        <v>2311203</v>
      </c>
      <c r="B202">
        <v>1</v>
      </c>
      <c r="C202" t="s">
        <v>81</v>
      </c>
      <c r="D202" t="s">
        <v>118</v>
      </c>
      <c r="E202" t="s">
        <v>414</v>
      </c>
      <c r="F202" t="s">
        <v>773</v>
      </c>
      <c r="G202" t="s">
        <v>774</v>
      </c>
      <c r="H202" t="s">
        <v>135</v>
      </c>
      <c r="I202" t="s">
        <v>136</v>
      </c>
      <c r="J202" t="s">
        <v>137</v>
      </c>
      <c r="K202" t="s">
        <v>138</v>
      </c>
      <c r="L202" t="s">
        <v>775</v>
      </c>
      <c r="M202" t="s">
        <v>776</v>
      </c>
      <c r="N202">
        <v>1.977222222</v>
      </c>
      <c r="O202">
        <v>22</v>
      </c>
      <c r="P202">
        <v>6847</v>
      </c>
      <c r="Q202">
        <v>309</v>
      </c>
      <c r="R202">
        <v>481</v>
      </c>
      <c r="S202">
        <v>81</v>
      </c>
      <c r="T202">
        <v>691</v>
      </c>
      <c r="U202">
        <v>26</v>
      </c>
      <c r="V202">
        <v>1</v>
      </c>
      <c r="W202">
        <v>27.453230801234465</v>
      </c>
      <c r="X202">
        <v>2488.2068563658318</v>
      </c>
      <c r="Y202">
        <v>2287.526639772896</v>
      </c>
      <c r="Z202">
        <v>1659.3316352601753</v>
      </c>
      <c r="AA202">
        <v>1045.4642613102412</v>
      </c>
      <c r="AB202">
        <v>580.43467547596038</v>
      </c>
      <c r="AC202">
        <v>2305.9860252323556</v>
      </c>
      <c r="AD202">
        <v>9.5812962620905253</v>
      </c>
      <c r="AE202">
        <v>10403.984620480787</v>
      </c>
    </row>
    <row r="203" spans="1:31" x14ac:dyDescent="0.25">
      <c r="A203">
        <v>2311011</v>
      </c>
      <c r="B203">
        <v>1</v>
      </c>
      <c r="C203" t="s">
        <v>81</v>
      </c>
      <c r="D203" t="s">
        <v>112</v>
      </c>
      <c r="E203" t="s">
        <v>285</v>
      </c>
      <c r="F203" t="s">
        <v>777</v>
      </c>
      <c r="G203" t="s">
        <v>703</v>
      </c>
      <c r="H203" t="s">
        <v>150</v>
      </c>
      <c r="I203" t="s">
        <v>136</v>
      </c>
      <c r="J203" t="s">
        <v>137</v>
      </c>
      <c r="K203" t="s">
        <v>138</v>
      </c>
      <c r="L203" t="s">
        <v>778</v>
      </c>
      <c r="M203" t="s">
        <v>779</v>
      </c>
      <c r="N203">
        <v>1.9355555550000001</v>
      </c>
      <c r="O203">
        <v>0</v>
      </c>
      <c r="P203">
        <v>109</v>
      </c>
      <c r="Q203">
        <v>0</v>
      </c>
      <c r="R203">
        <v>0</v>
      </c>
      <c r="S203">
        <v>0</v>
      </c>
      <c r="T203">
        <v>17</v>
      </c>
      <c r="U203">
        <v>0</v>
      </c>
      <c r="V203">
        <v>0</v>
      </c>
      <c r="W203">
        <v>0</v>
      </c>
      <c r="X203">
        <v>34.389896677301444</v>
      </c>
      <c r="Y203">
        <v>0</v>
      </c>
      <c r="Z203">
        <v>0</v>
      </c>
      <c r="AA203">
        <v>0</v>
      </c>
      <c r="AB203">
        <v>23.170574700946396</v>
      </c>
      <c r="AC203">
        <v>0</v>
      </c>
      <c r="AD203">
        <v>0</v>
      </c>
      <c r="AE203">
        <v>57.56047137824784</v>
      </c>
    </row>
    <row r="204" spans="1:31" x14ac:dyDescent="0.25">
      <c r="A204">
        <v>2311326</v>
      </c>
      <c r="B204">
        <v>1</v>
      </c>
      <c r="C204" t="s">
        <v>80</v>
      </c>
      <c r="D204" t="s">
        <v>92</v>
      </c>
      <c r="E204" t="s">
        <v>147</v>
      </c>
      <c r="F204" t="s">
        <v>780</v>
      </c>
      <c r="G204" t="s">
        <v>149</v>
      </c>
      <c r="H204" t="s">
        <v>150</v>
      </c>
      <c r="I204" t="s">
        <v>136</v>
      </c>
      <c r="J204" t="s">
        <v>137</v>
      </c>
      <c r="K204" t="s">
        <v>138</v>
      </c>
      <c r="L204" t="s">
        <v>781</v>
      </c>
      <c r="M204" t="s">
        <v>782</v>
      </c>
      <c r="N204">
        <v>3.0205555550000001</v>
      </c>
      <c r="O204">
        <v>0</v>
      </c>
      <c r="P204">
        <v>60</v>
      </c>
      <c r="Q204">
        <v>0</v>
      </c>
      <c r="R204">
        <v>0</v>
      </c>
      <c r="S204">
        <v>0</v>
      </c>
      <c r="T204">
        <v>8</v>
      </c>
      <c r="U204">
        <v>0</v>
      </c>
      <c r="V204">
        <v>0</v>
      </c>
      <c r="W204">
        <v>0</v>
      </c>
      <c r="X204">
        <v>35.434949093674781</v>
      </c>
      <c r="Y204">
        <v>0</v>
      </c>
      <c r="Z204">
        <v>0</v>
      </c>
      <c r="AA204">
        <v>0</v>
      </c>
      <c r="AB204">
        <v>8.9833085383369529</v>
      </c>
      <c r="AC204">
        <v>0</v>
      </c>
      <c r="AD204">
        <v>0</v>
      </c>
      <c r="AE204">
        <v>44.418257632011731</v>
      </c>
    </row>
    <row r="205" spans="1:31" x14ac:dyDescent="0.25">
      <c r="A205">
        <v>2310988</v>
      </c>
      <c r="B205">
        <v>1</v>
      </c>
      <c r="C205" t="s">
        <v>81</v>
      </c>
      <c r="D205" t="s">
        <v>119</v>
      </c>
      <c r="E205" t="s">
        <v>147</v>
      </c>
      <c r="F205" t="s">
        <v>783</v>
      </c>
      <c r="G205" t="s">
        <v>149</v>
      </c>
      <c r="H205" t="s">
        <v>150</v>
      </c>
      <c r="I205" t="s">
        <v>136</v>
      </c>
      <c r="J205" t="s">
        <v>137</v>
      </c>
      <c r="K205" t="s">
        <v>138</v>
      </c>
      <c r="L205" t="s">
        <v>784</v>
      </c>
      <c r="M205" t="s">
        <v>785</v>
      </c>
      <c r="N205">
        <v>1.1602777769999999</v>
      </c>
      <c r="O205">
        <v>0</v>
      </c>
      <c r="P205">
        <v>5</v>
      </c>
      <c r="Q205">
        <v>0</v>
      </c>
      <c r="R205">
        <v>1</v>
      </c>
      <c r="S205">
        <v>0</v>
      </c>
      <c r="T205">
        <v>1</v>
      </c>
      <c r="U205">
        <v>0</v>
      </c>
      <c r="V205">
        <v>0</v>
      </c>
      <c r="W205">
        <v>0</v>
      </c>
      <c r="X205">
        <v>1.1376515993720999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1.1376515993720999</v>
      </c>
    </row>
    <row r="206" spans="1:31" x14ac:dyDescent="0.25">
      <c r="A206">
        <v>2311303</v>
      </c>
      <c r="B206">
        <v>1</v>
      </c>
      <c r="C206" t="s">
        <v>80</v>
      </c>
      <c r="D206" t="s">
        <v>101</v>
      </c>
      <c r="E206" t="s">
        <v>175</v>
      </c>
      <c r="F206" t="s">
        <v>786</v>
      </c>
      <c r="G206" t="s">
        <v>217</v>
      </c>
      <c r="H206" t="s">
        <v>135</v>
      </c>
      <c r="I206" t="s">
        <v>136</v>
      </c>
      <c r="J206" t="s">
        <v>137</v>
      </c>
      <c r="K206" t="s">
        <v>138</v>
      </c>
      <c r="L206" t="s">
        <v>787</v>
      </c>
      <c r="M206" t="s">
        <v>788</v>
      </c>
      <c r="N206">
        <v>2.7744444439999998</v>
      </c>
      <c r="O206">
        <v>7</v>
      </c>
      <c r="P206">
        <v>0</v>
      </c>
      <c r="Q206">
        <v>3</v>
      </c>
      <c r="R206">
        <v>0</v>
      </c>
      <c r="S206">
        <v>1</v>
      </c>
      <c r="T206">
        <v>0</v>
      </c>
      <c r="U206">
        <v>0</v>
      </c>
      <c r="V206">
        <v>0</v>
      </c>
      <c r="W206">
        <v>8.0528637348156682</v>
      </c>
      <c r="X206">
        <v>0</v>
      </c>
      <c r="Y206">
        <v>5.706854953122761</v>
      </c>
      <c r="Z206">
        <v>0</v>
      </c>
      <c r="AA206">
        <v>3.2299541207090892</v>
      </c>
      <c r="AB206">
        <v>0</v>
      </c>
      <c r="AC206">
        <v>0</v>
      </c>
      <c r="AD206">
        <v>0</v>
      </c>
      <c r="AE206">
        <v>16.989672808647519</v>
      </c>
    </row>
    <row r="207" spans="1:31" x14ac:dyDescent="0.25">
      <c r="A207">
        <v>2311057</v>
      </c>
      <c r="B207">
        <v>1</v>
      </c>
      <c r="C207" t="s">
        <v>80</v>
      </c>
      <c r="D207" t="s">
        <v>108</v>
      </c>
      <c r="E207" t="s">
        <v>153</v>
      </c>
      <c r="F207" t="s">
        <v>789</v>
      </c>
      <c r="G207" t="s">
        <v>336</v>
      </c>
      <c r="H207" t="s">
        <v>150</v>
      </c>
      <c r="I207" t="s">
        <v>136</v>
      </c>
      <c r="J207" t="s">
        <v>137</v>
      </c>
      <c r="K207" t="s">
        <v>138</v>
      </c>
      <c r="L207" t="s">
        <v>790</v>
      </c>
      <c r="M207" t="s">
        <v>791</v>
      </c>
      <c r="N207">
        <v>3.633611111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1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4.4984819391649333</v>
      </c>
      <c r="AC207">
        <v>0</v>
      </c>
      <c r="AD207">
        <v>0</v>
      </c>
      <c r="AE207">
        <v>4.4984819391649333</v>
      </c>
    </row>
    <row r="208" spans="1:31" x14ac:dyDescent="0.25">
      <c r="A208">
        <v>2311220</v>
      </c>
      <c r="B208">
        <v>1</v>
      </c>
      <c r="C208" t="s">
        <v>81</v>
      </c>
      <c r="D208" t="s">
        <v>115</v>
      </c>
      <c r="E208" t="s">
        <v>147</v>
      </c>
      <c r="F208" t="s">
        <v>792</v>
      </c>
      <c r="G208" t="s">
        <v>149</v>
      </c>
      <c r="H208" t="s">
        <v>150</v>
      </c>
      <c r="I208" t="s">
        <v>136</v>
      </c>
      <c r="J208" t="s">
        <v>137</v>
      </c>
      <c r="K208" t="s">
        <v>138</v>
      </c>
      <c r="L208" t="s">
        <v>793</v>
      </c>
      <c r="M208" t="s">
        <v>794</v>
      </c>
      <c r="N208">
        <v>0.47055555500000001</v>
      </c>
      <c r="O208">
        <v>0</v>
      </c>
      <c r="P208">
        <v>26</v>
      </c>
      <c r="Q208">
        <v>0</v>
      </c>
      <c r="R208">
        <v>3</v>
      </c>
      <c r="S208">
        <v>0</v>
      </c>
      <c r="T208">
        <v>1</v>
      </c>
      <c r="U208">
        <v>0</v>
      </c>
      <c r="V208">
        <v>0</v>
      </c>
      <c r="W208">
        <v>0</v>
      </c>
      <c r="X208">
        <v>2.8116866661152504</v>
      </c>
      <c r="Y208">
        <v>0</v>
      </c>
      <c r="Z208">
        <v>0.22982842202448334</v>
      </c>
      <c r="AA208">
        <v>0</v>
      </c>
      <c r="AB208">
        <v>0.4911545374325334</v>
      </c>
      <c r="AC208">
        <v>0</v>
      </c>
      <c r="AD208">
        <v>0</v>
      </c>
      <c r="AE208">
        <v>3.5326696255722672</v>
      </c>
    </row>
    <row r="209" spans="1:31" x14ac:dyDescent="0.25">
      <c r="A209">
        <v>2310971</v>
      </c>
      <c r="B209">
        <v>1</v>
      </c>
      <c r="C209" t="s">
        <v>81</v>
      </c>
      <c r="D209" t="s">
        <v>120</v>
      </c>
      <c r="E209" t="s">
        <v>147</v>
      </c>
      <c r="F209" t="s">
        <v>795</v>
      </c>
      <c r="G209" t="s">
        <v>149</v>
      </c>
      <c r="H209" t="s">
        <v>150</v>
      </c>
      <c r="I209" t="s">
        <v>136</v>
      </c>
      <c r="J209" t="s">
        <v>137</v>
      </c>
      <c r="K209" t="s">
        <v>138</v>
      </c>
      <c r="L209" t="s">
        <v>796</v>
      </c>
      <c r="M209" t="s">
        <v>797</v>
      </c>
      <c r="N209">
        <v>1.0538888879999999</v>
      </c>
      <c r="O209">
        <v>0</v>
      </c>
      <c r="P209">
        <v>30</v>
      </c>
      <c r="Q209">
        <v>0</v>
      </c>
      <c r="R209">
        <v>2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4.0221559012840178</v>
      </c>
      <c r="Y209">
        <v>0</v>
      </c>
      <c r="Z209">
        <v>0.29349544069476668</v>
      </c>
      <c r="AA209">
        <v>0</v>
      </c>
      <c r="AB209">
        <v>0</v>
      </c>
      <c r="AC209">
        <v>0</v>
      </c>
      <c r="AD209">
        <v>0</v>
      </c>
      <c r="AE209">
        <v>4.3156513419787847</v>
      </c>
    </row>
    <row r="210" spans="1:31" x14ac:dyDescent="0.25">
      <c r="A210">
        <v>2311074</v>
      </c>
      <c r="B210">
        <v>1</v>
      </c>
      <c r="C210" t="s">
        <v>80</v>
      </c>
      <c r="D210" t="s">
        <v>92</v>
      </c>
      <c r="E210" t="s">
        <v>147</v>
      </c>
      <c r="F210" t="s">
        <v>798</v>
      </c>
      <c r="G210" t="s">
        <v>343</v>
      </c>
      <c r="H210" t="s">
        <v>150</v>
      </c>
      <c r="I210" t="s">
        <v>136</v>
      </c>
      <c r="J210" t="s">
        <v>137</v>
      </c>
      <c r="K210" t="s">
        <v>138</v>
      </c>
      <c r="L210" t="s">
        <v>799</v>
      </c>
      <c r="M210" t="s">
        <v>800</v>
      </c>
      <c r="N210">
        <v>1.556944444</v>
      </c>
      <c r="O210">
        <v>0</v>
      </c>
      <c r="P210">
        <v>106</v>
      </c>
      <c r="Q210">
        <v>0</v>
      </c>
      <c r="R210">
        <v>0</v>
      </c>
      <c r="S210">
        <v>0</v>
      </c>
      <c r="T210">
        <v>3</v>
      </c>
      <c r="U210">
        <v>0</v>
      </c>
      <c r="V210">
        <v>0</v>
      </c>
      <c r="W210">
        <v>0</v>
      </c>
      <c r="X210">
        <v>31.354099140605328</v>
      </c>
      <c r="Y210">
        <v>0</v>
      </c>
      <c r="Z210">
        <v>0</v>
      </c>
      <c r="AA210">
        <v>0</v>
      </c>
      <c r="AB210">
        <v>5.7807772224160008</v>
      </c>
      <c r="AC210">
        <v>0</v>
      </c>
      <c r="AD210">
        <v>0</v>
      </c>
      <c r="AE210">
        <v>37.134876363021327</v>
      </c>
    </row>
    <row r="211" spans="1:31" x14ac:dyDescent="0.25">
      <c r="A211">
        <v>2311051</v>
      </c>
      <c r="B211">
        <v>1</v>
      </c>
      <c r="C211" t="s">
        <v>81</v>
      </c>
      <c r="D211" t="s">
        <v>120</v>
      </c>
      <c r="E211" t="s">
        <v>132</v>
      </c>
      <c r="F211" t="s">
        <v>801</v>
      </c>
      <c r="G211" t="s">
        <v>143</v>
      </c>
      <c r="H211" t="s">
        <v>135</v>
      </c>
      <c r="I211" t="s">
        <v>136</v>
      </c>
      <c r="J211" t="s">
        <v>137</v>
      </c>
      <c r="K211" t="s">
        <v>144</v>
      </c>
      <c r="L211" t="s">
        <v>802</v>
      </c>
      <c r="M211" t="s">
        <v>803</v>
      </c>
      <c r="N211">
        <v>3.8738888880000002</v>
      </c>
      <c r="O211">
        <v>0</v>
      </c>
      <c r="P211">
        <v>442</v>
      </c>
      <c r="Q211">
        <v>0</v>
      </c>
      <c r="R211">
        <v>16</v>
      </c>
      <c r="S211">
        <v>1</v>
      </c>
      <c r="T211">
        <v>30</v>
      </c>
      <c r="U211">
        <v>0</v>
      </c>
      <c r="V211">
        <v>0</v>
      </c>
      <c r="W211">
        <v>0</v>
      </c>
      <c r="X211">
        <v>274.03011633703181</v>
      </c>
      <c r="Y211">
        <v>0</v>
      </c>
      <c r="Z211">
        <v>40.30881529218086</v>
      </c>
      <c r="AA211">
        <v>52.606815786083502</v>
      </c>
      <c r="AB211">
        <v>50.906232379801423</v>
      </c>
      <c r="AC211">
        <v>0</v>
      </c>
      <c r="AD211">
        <v>0</v>
      </c>
      <c r="AE211">
        <v>417.85197979509758</v>
      </c>
    </row>
    <row r="212" spans="1:31" x14ac:dyDescent="0.25">
      <c r="A212">
        <v>2311286</v>
      </c>
      <c r="B212">
        <v>1</v>
      </c>
      <c r="C212" t="s">
        <v>81</v>
      </c>
      <c r="D212" t="s">
        <v>115</v>
      </c>
      <c r="E212" t="s">
        <v>175</v>
      </c>
      <c r="F212" t="s">
        <v>804</v>
      </c>
      <c r="G212" t="s">
        <v>210</v>
      </c>
      <c r="H212" t="s">
        <v>135</v>
      </c>
      <c r="I212" t="s">
        <v>136</v>
      </c>
      <c r="J212" t="s">
        <v>137</v>
      </c>
      <c r="K212" t="s">
        <v>138</v>
      </c>
      <c r="L212" t="s">
        <v>805</v>
      </c>
      <c r="M212" t="s">
        <v>806</v>
      </c>
      <c r="N212">
        <v>2.9908333329999999</v>
      </c>
      <c r="O212">
        <v>0</v>
      </c>
      <c r="P212">
        <v>27</v>
      </c>
      <c r="Q212">
        <v>0</v>
      </c>
      <c r="R212">
        <v>1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11.796641841151002</v>
      </c>
      <c r="Y212">
        <v>0</v>
      </c>
      <c r="Z212">
        <v>6.3458178061345505</v>
      </c>
      <c r="AA212">
        <v>0</v>
      </c>
      <c r="AB212">
        <v>0</v>
      </c>
      <c r="AC212">
        <v>0</v>
      </c>
      <c r="AD212">
        <v>0</v>
      </c>
      <c r="AE212">
        <v>18.142459647285552</v>
      </c>
    </row>
    <row r="213" spans="1:31" x14ac:dyDescent="0.25">
      <c r="A213">
        <v>2311237</v>
      </c>
      <c r="B213">
        <v>1</v>
      </c>
      <c r="C213" t="s">
        <v>80</v>
      </c>
      <c r="D213" t="s">
        <v>96</v>
      </c>
      <c r="E213" t="s">
        <v>153</v>
      </c>
      <c r="F213" t="s">
        <v>807</v>
      </c>
      <c r="G213" t="s">
        <v>155</v>
      </c>
      <c r="H213" t="s">
        <v>150</v>
      </c>
      <c r="I213" t="s">
        <v>136</v>
      </c>
      <c r="J213" t="s">
        <v>137</v>
      </c>
      <c r="K213" t="s">
        <v>138</v>
      </c>
      <c r="L213" t="s">
        <v>808</v>
      </c>
      <c r="M213" t="s">
        <v>809</v>
      </c>
      <c r="N213">
        <v>0.66805555500000002</v>
      </c>
      <c r="O213">
        <v>0</v>
      </c>
      <c r="P213">
        <v>4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0.50973645956375002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0.50973645956375002</v>
      </c>
    </row>
    <row r="214" spans="1:31" x14ac:dyDescent="0.25">
      <c r="A214">
        <v>2310888</v>
      </c>
      <c r="B214">
        <v>1</v>
      </c>
      <c r="C214" t="s">
        <v>80</v>
      </c>
      <c r="D214" t="s">
        <v>82</v>
      </c>
      <c r="E214" t="s">
        <v>141</v>
      </c>
      <c r="F214" t="s">
        <v>810</v>
      </c>
      <c r="G214" t="s">
        <v>467</v>
      </c>
      <c r="H214" t="s">
        <v>135</v>
      </c>
      <c r="I214" t="s">
        <v>136</v>
      </c>
      <c r="J214" t="s">
        <v>137</v>
      </c>
      <c r="K214" t="s">
        <v>144</v>
      </c>
      <c r="L214" t="s">
        <v>811</v>
      </c>
      <c r="M214" t="s">
        <v>812</v>
      </c>
      <c r="N214">
        <v>5.7500000000000002E-2</v>
      </c>
      <c r="O214">
        <v>0</v>
      </c>
      <c r="P214">
        <v>13913</v>
      </c>
      <c r="Q214">
        <v>0</v>
      </c>
      <c r="R214">
        <v>0</v>
      </c>
      <c r="S214">
        <v>6</v>
      </c>
      <c r="T214">
        <v>1263</v>
      </c>
      <c r="U214">
        <v>0</v>
      </c>
      <c r="V214">
        <v>0</v>
      </c>
      <c r="W214">
        <v>0</v>
      </c>
      <c r="X214">
        <v>132.11131290118567</v>
      </c>
      <c r="Y214">
        <v>0</v>
      </c>
      <c r="Z214">
        <v>0</v>
      </c>
      <c r="AA214">
        <v>5.2258108365109761</v>
      </c>
      <c r="AB214">
        <v>28.787303711222883</v>
      </c>
      <c r="AC214">
        <v>0</v>
      </c>
      <c r="AD214">
        <v>0</v>
      </c>
      <c r="AE214">
        <v>166.12442744891953</v>
      </c>
    </row>
    <row r="215" spans="1:31" x14ac:dyDescent="0.25">
      <c r="A215">
        <v>2311306</v>
      </c>
      <c r="B215">
        <v>1</v>
      </c>
      <c r="C215" t="s">
        <v>80</v>
      </c>
      <c r="D215" t="s">
        <v>99</v>
      </c>
      <c r="E215" t="s">
        <v>153</v>
      </c>
      <c r="F215" t="s">
        <v>813</v>
      </c>
      <c r="G215" t="s">
        <v>155</v>
      </c>
      <c r="H215" t="s">
        <v>150</v>
      </c>
      <c r="I215" t="s">
        <v>136</v>
      </c>
      <c r="J215" t="s">
        <v>137</v>
      </c>
      <c r="K215" t="s">
        <v>138</v>
      </c>
      <c r="L215" t="s">
        <v>814</v>
      </c>
      <c r="M215" t="s">
        <v>815</v>
      </c>
      <c r="N215">
        <v>2.2349999999999999</v>
      </c>
      <c r="O215">
        <v>0</v>
      </c>
      <c r="P215">
        <v>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0.47335870955449999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0.47335870955449999</v>
      </c>
    </row>
    <row r="216" spans="1:31" x14ac:dyDescent="0.25">
      <c r="A216">
        <v>2311137</v>
      </c>
      <c r="B216">
        <v>1</v>
      </c>
      <c r="C216" t="s">
        <v>81</v>
      </c>
      <c r="D216" t="s">
        <v>121</v>
      </c>
      <c r="E216" t="s">
        <v>158</v>
      </c>
      <c r="F216" t="s">
        <v>816</v>
      </c>
      <c r="G216" t="s">
        <v>453</v>
      </c>
      <c r="H216" t="s">
        <v>150</v>
      </c>
      <c r="I216" t="s">
        <v>136</v>
      </c>
      <c r="J216" t="s">
        <v>137</v>
      </c>
      <c r="K216" t="s">
        <v>138</v>
      </c>
      <c r="L216" t="s">
        <v>817</v>
      </c>
      <c r="M216" t="s">
        <v>818</v>
      </c>
      <c r="N216">
        <v>1.410833333</v>
      </c>
      <c r="O216">
        <v>0</v>
      </c>
      <c r="P216">
        <v>31</v>
      </c>
      <c r="Q216">
        <v>0</v>
      </c>
      <c r="R216">
        <v>0</v>
      </c>
      <c r="S216">
        <v>0</v>
      </c>
      <c r="T216">
        <v>1</v>
      </c>
      <c r="U216">
        <v>0</v>
      </c>
      <c r="V216">
        <v>0</v>
      </c>
      <c r="W216">
        <v>0</v>
      </c>
      <c r="X216">
        <v>4.6236752350654751</v>
      </c>
      <c r="Y216">
        <v>0</v>
      </c>
      <c r="Z216">
        <v>0</v>
      </c>
      <c r="AA216">
        <v>0</v>
      </c>
      <c r="AB216">
        <v>1.7429096855449999</v>
      </c>
      <c r="AC216">
        <v>0</v>
      </c>
      <c r="AD216">
        <v>0</v>
      </c>
      <c r="AE216">
        <v>6.3665849206104745</v>
      </c>
    </row>
    <row r="217" spans="1:31" x14ac:dyDescent="0.25">
      <c r="A217">
        <v>2311094</v>
      </c>
      <c r="B217">
        <v>1</v>
      </c>
      <c r="C217" t="s">
        <v>80</v>
      </c>
      <c r="D217" t="s">
        <v>103</v>
      </c>
      <c r="E217" t="s">
        <v>141</v>
      </c>
      <c r="F217" t="s">
        <v>819</v>
      </c>
      <c r="G217" t="s">
        <v>134</v>
      </c>
      <c r="H217" t="s">
        <v>135</v>
      </c>
      <c r="I217" t="s">
        <v>468</v>
      </c>
      <c r="J217" t="s">
        <v>137</v>
      </c>
      <c r="K217" t="s">
        <v>138</v>
      </c>
      <c r="L217" t="s">
        <v>820</v>
      </c>
      <c r="M217" t="s">
        <v>821</v>
      </c>
      <c r="N217">
        <v>3.8611110999999997E-2</v>
      </c>
      <c r="O217">
        <v>20</v>
      </c>
      <c r="P217">
        <v>1211</v>
      </c>
      <c r="Q217">
        <v>21</v>
      </c>
      <c r="R217">
        <v>98</v>
      </c>
      <c r="S217">
        <v>15</v>
      </c>
      <c r="T217">
        <v>198</v>
      </c>
      <c r="U217">
        <v>0</v>
      </c>
      <c r="V217">
        <v>0</v>
      </c>
      <c r="W217">
        <v>0.55338137883319993</v>
      </c>
      <c r="X217">
        <v>9.8729623670959175</v>
      </c>
      <c r="Y217">
        <v>3.8132210162471858</v>
      </c>
      <c r="Z217">
        <v>1.5798678868838636</v>
      </c>
      <c r="AA217">
        <v>2.1644988019622664</v>
      </c>
      <c r="AB217">
        <v>3.2805410774059678</v>
      </c>
      <c r="AC217">
        <v>0</v>
      </c>
      <c r="AD217">
        <v>0</v>
      </c>
      <c r="AE217">
        <v>21.264472528428399</v>
      </c>
    </row>
    <row r="218" spans="1:31" x14ac:dyDescent="0.25">
      <c r="A218">
        <v>2312179</v>
      </c>
      <c r="B218">
        <v>1</v>
      </c>
      <c r="C218" t="s">
        <v>81</v>
      </c>
      <c r="D218" t="s">
        <v>117</v>
      </c>
      <c r="E218" t="s">
        <v>153</v>
      </c>
      <c r="F218" t="s">
        <v>822</v>
      </c>
      <c r="G218" t="s">
        <v>155</v>
      </c>
      <c r="H218" t="s">
        <v>150</v>
      </c>
      <c r="I218" t="s">
        <v>136</v>
      </c>
      <c r="J218" t="s">
        <v>137</v>
      </c>
      <c r="K218" t="s">
        <v>138</v>
      </c>
      <c r="L218" t="s">
        <v>823</v>
      </c>
      <c r="M218" t="s">
        <v>824</v>
      </c>
      <c r="N218">
        <v>4.9794444440000003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1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</row>
    <row r="219" spans="1:31" x14ac:dyDescent="0.25">
      <c r="A219">
        <v>2312322</v>
      </c>
      <c r="B219">
        <v>1</v>
      </c>
      <c r="C219" t="s">
        <v>80</v>
      </c>
      <c r="D219" t="s">
        <v>93</v>
      </c>
      <c r="E219" t="s">
        <v>147</v>
      </c>
      <c r="F219" t="s">
        <v>825</v>
      </c>
      <c r="G219" t="s">
        <v>258</v>
      </c>
      <c r="H219" t="s">
        <v>150</v>
      </c>
      <c r="I219" t="s">
        <v>136</v>
      </c>
      <c r="J219" t="s">
        <v>137</v>
      </c>
      <c r="K219" t="s">
        <v>138</v>
      </c>
      <c r="L219" t="s">
        <v>826</v>
      </c>
      <c r="M219" t="s">
        <v>827</v>
      </c>
      <c r="N219">
        <v>3.3777777769999999</v>
      </c>
      <c r="O219">
        <v>0</v>
      </c>
      <c r="P219">
        <v>4</v>
      </c>
      <c r="Q219">
        <v>0</v>
      </c>
      <c r="R219">
        <v>4</v>
      </c>
      <c r="S219">
        <v>0</v>
      </c>
      <c r="T219">
        <v>4</v>
      </c>
      <c r="U219">
        <v>0</v>
      </c>
      <c r="V219">
        <v>0</v>
      </c>
      <c r="W219">
        <v>0</v>
      </c>
      <c r="X219">
        <v>3.058419350122116</v>
      </c>
      <c r="Y219">
        <v>0</v>
      </c>
      <c r="Z219">
        <v>32.917849192605416</v>
      </c>
      <c r="AA219">
        <v>0</v>
      </c>
      <c r="AB219">
        <v>5.131184597288712</v>
      </c>
      <c r="AC219">
        <v>0</v>
      </c>
      <c r="AD219">
        <v>0</v>
      </c>
      <c r="AE219">
        <v>41.107453140016247</v>
      </c>
    </row>
    <row r="220" spans="1:31" x14ac:dyDescent="0.25">
      <c r="A220">
        <v>2312279</v>
      </c>
      <c r="B220">
        <v>1</v>
      </c>
      <c r="C220" t="s">
        <v>80</v>
      </c>
      <c r="D220" t="s">
        <v>96</v>
      </c>
      <c r="E220" t="s">
        <v>153</v>
      </c>
      <c r="F220" t="s">
        <v>828</v>
      </c>
      <c r="G220" t="s">
        <v>254</v>
      </c>
      <c r="H220" t="s">
        <v>150</v>
      </c>
      <c r="I220" t="s">
        <v>136</v>
      </c>
      <c r="J220" t="s">
        <v>137</v>
      </c>
      <c r="K220" t="s">
        <v>138</v>
      </c>
      <c r="L220" t="s">
        <v>829</v>
      </c>
      <c r="M220" t="s">
        <v>830</v>
      </c>
      <c r="N220">
        <v>5.8797222219999998</v>
      </c>
      <c r="O220">
        <v>0</v>
      </c>
      <c r="P220">
        <v>1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1.1459745101628001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1.1459745101628001</v>
      </c>
    </row>
    <row r="221" spans="1:31" x14ac:dyDescent="0.25">
      <c r="A221">
        <v>2312082</v>
      </c>
      <c r="B221">
        <v>1</v>
      </c>
      <c r="C221" t="s">
        <v>80</v>
      </c>
      <c r="D221" t="s">
        <v>88</v>
      </c>
      <c r="E221" t="s">
        <v>158</v>
      </c>
      <c r="F221" t="s">
        <v>831</v>
      </c>
      <c r="G221" t="s">
        <v>177</v>
      </c>
      <c r="H221" t="s">
        <v>150</v>
      </c>
      <c r="I221" t="s">
        <v>136</v>
      </c>
      <c r="J221" t="s">
        <v>137</v>
      </c>
      <c r="K221" t="s">
        <v>144</v>
      </c>
      <c r="L221" t="s">
        <v>832</v>
      </c>
      <c r="M221" t="s">
        <v>833</v>
      </c>
      <c r="N221">
        <v>2.3363888880000001</v>
      </c>
      <c r="O221">
        <v>0</v>
      </c>
      <c r="P221">
        <v>76</v>
      </c>
      <c r="Q221">
        <v>0</v>
      </c>
      <c r="R221">
        <v>0</v>
      </c>
      <c r="S221">
        <v>0</v>
      </c>
      <c r="T221">
        <v>7</v>
      </c>
      <c r="U221">
        <v>0</v>
      </c>
      <c r="V221">
        <v>0</v>
      </c>
      <c r="W221">
        <v>0</v>
      </c>
      <c r="X221">
        <v>164.2599139193596</v>
      </c>
      <c r="Y221">
        <v>0</v>
      </c>
      <c r="Z221">
        <v>0</v>
      </c>
      <c r="AA221">
        <v>0</v>
      </c>
      <c r="AB221">
        <v>24.580530350906329</v>
      </c>
      <c r="AC221">
        <v>0</v>
      </c>
      <c r="AD221">
        <v>0</v>
      </c>
      <c r="AE221">
        <v>188.84044427026595</v>
      </c>
    </row>
    <row r="222" spans="1:31" x14ac:dyDescent="0.25">
      <c r="A222">
        <v>2312245</v>
      </c>
      <c r="B222">
        <v>1</v>
      </c>
      <c r="C222" t="s">
        <v>80</v>
      </c>
      <c r="D222" t="s">
        <v>96</v>
      </c>
      <c r="E222" t="s">
        <v>285</v>
      </c>
      <c r="F222" t="s">
        <v>834</v>
      </c>
      <c r="G222" t="s">
        <v>384</v>
      </c>
      <c r="H222" t="s">
        <v>150</v>
      </c>
      <c r="I222" t="s">
        <v>136</v>
      </c>
      <c r="J222" t="s">
        <v>137</v>
      </c>
      <c r="K222" t="s">
        <v>138</v>
      </c>
      <c r="L222" t="s">
        <v>835</v>
      </c>
      <c r="M222" t="s">
        <v>836</v>
      </c>
      <c r="N222">
        <v>5.4755555549999997</v>
      </c>
      <c r="O222">
        <v>0</v>
      </c>
      <c r="P222">
        <v>28</v>
      </c>
      <c r="Q222">
        <v>0</v>
      </c>
      <c r="R222">
        <v>0</v>
      </c>
      <c r="S222">
        <v>0</v>
      </c>
      <c r="T222">
        <v>2</v>
      </c>
      <c r="U222">
        <v>0</v>
      </c>
      <c r="V222">
        <v>0</v>
      </c>
      <c r="W222">
        <v>0</v>
      </c>
      <c r="X222">
        <v>133.99112447110755</v>
      </c>
      <c r="Y222">
        <v>0</v>
      </c>
      <c r="Z222">
        <v>0</v>
      </c>
      <c r="AA222">
        <v>0</v>
      </c>
      <c r="AB222">
        <v>2.7950718874040001</v>
      </c>
      <c r="AC222">
        <v>0</v>
      </c>
      <c r="AD222">
        <v>0</v>
      </c>
      <c r="AE222">
        <v>136.78619635851155</v>
      </c>
    </row>
    <row r="223" spans="1:31" x14ac:dyDescent="0.25">
      <c r="A223">
        <v>2312268</v>
      </c>
      <c r="B223">
        <v>1</v>
      </c>
      <c r="C223" t="s">
        <v>80</v>
      </c>
      <c r="D223" t="s">
        <v>110</v>
      </c>
      <c r="E223" t="s">
        <v>153</v>
      </c>
      <c r="F223" t="s">
        <v>837</v>
      </c>
      <c r="G223" t="s">
        <v>203</v>
      </c>
      <c r="H223" t="s">
        <v>150</v>
      </c>
      <c r="I223" t="s">
        <v>136</v>
      </c>
      <c r="J223" t="s">
        <v>137</v>
      </c>
      <c r="K223" t="s">
        <v>138</v>
      </c>
      <c r="L223" t="s">
        <v>838</v>
      </c>
      <c r="M223" t="s">
        <v>839</v>
      </c>
      <c r="N223">
        <v>2.4566666659999998</v>
      </c>
      <c r="O223">
        <v>0</v>
      </c>
      <c r="P223">
        <v>14</v>
      </c>
      <c r="Q223">
        <v>0</v>
      </c>
      <c r="R223">
        <v>0</v>
      </c>
      <c r="S223">
        <v>0</v>
      </c>
      <c r="T223">
        <v>2</v>
      </c>
      <c r="U223">
        <v>0</v>
      </c>
      <c r="V223">
        <v>0</v>
      </c>
      <c r="W223">
        <v>0</v>
      </c>
      <c r="X223">
        <v>7.3225030988193316</v>
      </c>
      <c r="Y223">
        <v>0</v>
      </c>
      <c r="Z223">
        <v>0</v>
      </c>
      <c r="AA223">
        <v>0</v>
      </c>
      <c r="AB223">
        <v>6.6751148696983931</v>
      </c>
      <c r="AC223">
        <v>0</v>
      </c>
      <c r="AD223">
        <v>0</v>
      </c>
      <c r="AE223">
        <v>13.997617968517725</v>
      </c>
    </row>
    <row r="224" spans="1:31" x14ac:dyDescent="0.25">
      <c r="A224">
        <v>2312145</v>
      </c>
      <c r="B224">
        <v>1</v>
      </c>
      <c r="C224" t="s">
        <v>80</v>
      </c>
      <c r="D224" t="s">
        <v>85</v>
      </c>
      <c r="E224" t="s">
        <v>285</v>
      </c>
      <c r="F224" t="s">
        <v>840</v>
      </c>
      <c r="G224" t="s">
        <v>287</v>
      </c>
      <c r="H224" t="s">
        <v>150</v>
      </c>
      <c r="I224" t="s">
        <v>136</v>
      </c>
      <c r="J224" t="s">
        <v>137</v>
      </c>
      <c r="K224" t="s">
        <v>138</v>
      </c>
      <c r="L224" t="s">
        <v>841</v>
      </c>
      <c r="M224" t="s">
        <v>842</v>
      </c>
      <c r="N224">
        <v>2.3852777770000002</v>
      </c>
      <c r="O224">
        <v>0</v>
      </c>
      <c r="P224">
        <v>50</v>
      </c>
      <c r="Q224">
        <v>0</v>
      </c>
      <c r="R224">
        <v>0</v>
      </c>
      <c r="S224">
        <v>0</v>
      </c>
      <c r="T224">
        <v>3</v>
      </c>
      <c r="U224">
        <v>0</v>
      </c>
      <c r="V224">
        <v>0</v>
      </c>
      <c r="W224">
        <v>0</v>
      </c>
      <c r="X224">
        <v>23.212811379343833</v>
      </c>
      <c r="Y224">
        <v>0</v>
      </c>
      <c r="Z224">
        <v>0</v>
      </c>
      <c r="AA224">
        <v>0</v>
      </c>
      <c r="AB224">
        <v>7.0192390128916671</v>
      </c>
      <c r="AC224">
        <v>0</v>
      </c>
      <c r="AD224">
        <v>0</v>
      </c>
      <c r="AE224">
        <v>30.2320503922355</v>
      </c>
    </row>
    <row r="225" spans="1:31" x14ac:dyDescent="0.25">
      <c r="A225">
        <v>2311953</v>
      </c>
      <c r="B225">
        <v>1</v>
      </c>
      <c r="C225" t="s">
        <v>80</v>
      </c>
      <c r="D225" t="s">
        <v>88</v>
      </c>
      <c r="E225" t="s">
        <v>153</v>
      </c>
      <c r="F225" t="s">
        <v>843</v>
      </c>
      <c r="G225" t="s">
        <v>254</v>
      </c>
      <c r="H225" t="s">
        <v>150</v>
      </c>
      <c r="I225" t="s">
        <v>136</v>
      </c>
      <c r="J225" t="s">
        <v>137</v>
      </c>
      <c r="K225" t="s">
        <v>138</v>
      </c>
      <c r="L225" t="s">
        <v>844</v>
      </c>
      <c r="M225" t="s">
        <v>845</v>
      </c>
      <c r="N225">
        <v>6.5122222220000001</v>
      </c>
      <c r="O225">
        <v>0</v>
      </c>
      <c r="P225">
        <v>83</v>
      </c>
      <c r="Q225">
        <v>0</v>
      </c>
      <c r="R225">
        <v>0</v>
      </c>
      <c r="S225">
        <v>0</v>
      </c>
      <c r="T225">
        <v>6</v>
      </c>
      <c r="U225">
        <v>0</v>
      </c>
      <c r="V225">
        <v>0</v>
      </c>
      <c r="W225">
        <v>0</v>
      </c>
      <c r="X225">
        <v>102.13339974176441</v>
      </c>
      <c r="Y225">
        <v>0</v>
      </c>
      <c r="Z225">
        <v>0</v>
      </c>
      <c r="AA225">
        <v>0</v>
      </c>
      <c r="AB225">
        <v>80.274095350119651</v>
      </c>
      <c r="AC225">
        <v>0</v>
      </c>
      <c r="AD225">
        <v>0</v>
      </c>
      <c r="AE225">
        <v>182.40749509188407</v>
      </c>
    </row>
    <row r="226" spans="1:31" x14ac:dyDescent="0.25">
      <c r="A226">
        <v>2312397</v>
      </c>
      <c r="B226">
        <v>1</v>
      </c>
      <c r="C226" t="s">
        <v>81</v>
      </c>
      <c r="D226" t="s">
        <v>117</v>
      </c>
      <c r="E226" t="s">
        <v>153</v>
      </c>
      <c r="F226" t="s">
        <v>846</v>
      </c>
      <c r="G226" t="s">
        <v>203</v>
      </c>
      <c r="H226" t="s">
        <v>150</v>
      </c>
      <c r="I226" t="s">
        <v>136</v>
      </c>
      <c r="J226" t="s">
        <v>137</v>
      </c>
      <c r="K226" t="s">
        <v>138</v>
      </c>
      <c r="L226" t="s">
        <v>847</v>
      </c>
      <c r="M226" t="s">
        <v>848</v>
      </c>
      <c r="N226">
        <v>1.3633333329999999</v>
      </c>
      <c r="O226">
        <v>0</v>
      </c>
      <c r="P226">
        <v>1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0.18752227315760001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0.18752227315760001</v>
      </c>
    </row>
    <row r="227" spans="1:31" x14ac:dyDescent="0.25">
      <c r="A227">
        <v>2312251</v>
      </c>
      <c r="B227">
        <v>1</v>
      </c>
      <c r="C227" t="s">
        <v>80</v>
      </c>
      <c r="D227" t="s">
        <v>93</v>
      </c>
      <c r="E227" t="s">
        <v>158</v>
      </c>
      <c r="F227" t="s">
        <v>849</v>
      </c>
      <c r="G227" t="s">
        <v>850</v>
      </c>
      <c r="H227" t="s">
        <v>150</v>
      </c>
      <c r="I227" t="s">
        <v>136</v>
      </c>
      <c r="J227" t="s">
        <v>137</v>
      </c>
      <c r="K227" t="s">
        <v>138</v>
      </c>
      <c r="L227" t="s">
        <v>851</v>
      </c>
      <c r="M227" t="s">
        <v>852</v>
      </c>
      <c r="N227">
        <v>7.6611111110000003</v>
      </c>
      <c r="O227">
        <v>0</v>
      </c>
      <c r="P227">
        <v>0</v>
      </c>
      <c r="Q227">
        <v>0</v>
      </c>
      <c r="R227">
        <v>16</v>
      </c>
      <c r="S227">
        <v>0</v>
      </c>
      <c r="T227">
        <v>5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300.33969060841827</v>
      </c>
      <c r="AA227">
        <v>0</v>
      </c>
      <c r="AB227">
        <v>42.469676116406561</v>
      </c>
      <c r="AC227">
        <v>0</v>
      </c>
      <c r="AD227">
        <v>0</v>
      </c>
      <c r="AE227">
        <v>342.80936672482483</v>
      </c>
    </row>
    <row r="228" spans="1:31" x14ac:dyDescent="0.25">
      <c r="A228">
        <v>2312188</v>
      </c>
      <c r="B228">
        <v>1</v>
      </c>
      <c r="C228" t="s">
        <v>81</v>
      </c>
      <c r="D228" t="s">
        <v>117</v>
      </c>
      <c r="E228" t="s">
        <v>147</v>
      </c>
      <c r="F228" t="s">
        <v>853</v>
      </c>
      <c r="G228" t="s">
        <v>149</v>
      </c>
      <c r="H228" t="s">
        <v>150</v>
      </c>
      <c r="I228" t="s">
        <v>136</v>
      </c>
      <c r="J228" t="s">
        <v>137</v>
      </c>
      <c r="K228" t="s">
        <v>138</v>
      </c>
      <c r="L228" t="s">
        <v>854</v>
      </c>
      <c r="M228" t="s">
        <v>855</v>
      </c>
      <c r="N228">
        <v>3.074166666</v>
      </c>
      <c r="O228">
        <v>0</v>
      </c>
      <c r="P228">
        <v>18</v>
      </c>
      <c r="Q228">
        <v>0</v>
      </c>
      <c r="R228">
        <v>1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6.939012323252026</v>
      </c>
      <c r="Y228">
        <v>0</v>
      </c>
      <c r="Z228">
        <v>0.17051911696717503</v>
      </c>
      <c r="AA228">
        <v>0</v>
      </c>
      <c r="AB228">
        <v>0</v>
      </c>
      <c r="AC228">
        <v>0</v>
      </c>
      <c r="AD228">
        <v>0</v>
      </c>
      <c r="AE228">
        <v>7.1095314402192011</v>
      </c>
    </row>
    <row r="229" spans="1:31" x14ac:dyDescent="0.25">
      <c r="A229">
        <v>2311976</v>
      </c>
      <c r="B229">
        <v>1</v>
      </c>
      <c r="C229" t="s">
        <v>80</v>
      </c>
      <c r="D229" t="s">
        <v>95</v>
      </c>
      <c r="E229" t="s">
        <v>147</v>
      </c>
      <c r="F229" t="s">
        <v>856</v>
      </c>
      <c r="G229" t="s">
        <v>143</v>
      </c>
      <c r="H229" t="s">
        <v>150</v>
      </c>
      <c r="I229" t="s">
        <v>136</v>
      </c>
      <c r="J229" t="s">
        <v>137</v>
      </c>
      <c r="K229" t="s">
        <v>144</v>
      </c>
      <c r="L229" t="s">
        <v>857</v>
      </c>
      <c r="M229" t="s">
        <v>858</v>
      </c>
      <c r="N229">
        <v>8.0380555549999997</v>
      </c>
      <c r="O229">
        <v>0</v>
      </c>
      <c r="P229">
        <v>71</v>
      </c>
      <c r="Q229">
        <v>0</v>
      </c>
      <c r="R229">
        <v>0</v>
      </c>
      <c r="S229">
        <v>0</v>
      </c>
      <c r="T229">
        <v>8</v>
      </c>
      <c r="U229">
        <v>0</v>
      </c>
      <c r="V229">
        <v>0</v>
      </c>
      <c r="W229">
        <v>0</v>
      </c>
      <c r="X229">
        <v>116.16357257546917</v>
      </c>
      <c r="Y229">
        <v>0</v>
      </c>
      <c r="Z229">
        <v>0</v>
      </c>
      <c r="AA229">
        <v>0</v>
      </c>
      <c r="AB229">
        <v>81.846104771317087</v>
      </c>
      <c r="AC229">
        <v>0</v>
      </c>
      <c r="AD229">
        <v>0</v>
      </c>
      <c r="AE229">
        <v>198.00967734678625</v>
      </c>
    </row>
    <row r="230" spans="1:31" x14ac:dyDescent="0.25">
      <c r="A230">
        <v>2312168</v>
      </c>
      <c r="B230">
        <v>1</v>
      </c>
      <c r="C230" t="s">
        <v>80</v>
      </c>
      <c r="D230" t="s">
        <v>93</v>
      </c>
      <c r="E230" t="s">
        <v>147</v>
      </c>
      <c r="F230" t="s">
        <v>859</v>
      </c>
      <c r="G230" t="s">
        <v>258</v>
      </c>
      <c r="H230" t="s">
        <v>150</v>
      </c>
      <c r="I230" t="s">
        <v>136</v>
      </c>
      <c r="J230" t="s">
        <v>137</v>
      </c>
      <c r="K230" t="s">
        <v>138</v>
      </c>
      <c r="L230" t="s">
        <v>860</v>
      </c>
      <c r="M230" t="s">
        <v>861</v>
      </c>
      <c r="N230">
        <v>5.3975</v>
      </c>
      <c r="O230">
        <v>0</v>
      </c>
      <c r="P230">
        <v>0</v>
      </c>
      <c r="Q230">
        <v>0</v>
      </c>
      <c r="R230">
        <v>2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11.051894498920275</v>
      </c>
      <c r="AA230">
        <v>0</v>
      </c>
      <c r="AB230">
        <v>0</v>
      </c>
      <c r="AC230">
        <v>0</v>
      </c>
      <c r="AD230">
        <v>0</v>
      </c>
      <c r="AE230">
        <v>11.051894498920275</v>
      </c>
    </row>
    <row r="231" spans="1:31" x14ac:dyDescent="0.25">
      <c r="A231">
        <v>2312311</v>
      </c>
      <c r="B231">
        <v>1</v>
      </c>
      <c r="C231" t="s">
        <v>81</v>
      </c>
      <c r="D231" t="s">
        <v>117</v>
      </c>
      <c r="E231" t="s">
        <v>141</v>
      </c>
      <c r="F231" t="s">
        <v>862</v>
      </c>
      <c r="G231" t="s">
        <v>134</v>
      </c>
      <c r="H231" t="s">
        <v>135</v>
      </c>
      <c r="I231" t="s">
        <v>136</v>
      </c>
      <c r="J231" t="s">
        <v>137</v>
      </c>
      <c r="K231" t="s">
        <v>138</v>
      </c>
      <c r="L231" t="s">
        <v>863</v>
      </c>
      <c r="M231" t="s">
        <v>864</v>
      </c>
      <c r="N231">
        <v>0.35722222199999998</v>
      </c>
      <c r="O231">
        <v>0</v>
      </c>
      <c r="P231">
        <v>402</v>
      </c>
      <c r="Q231">
        <v>37</v>
      </c>
      <c r="R231">
        <v>43</v>
      </c>
      <c r="S231">
        <v>6</v>
      </c>
      <c r="T231">
        <v>31</v>
      </c>
      <c r="U231">
        <v>1</v>
      </c>
      <c r="V231">
        <v>0</v>
      </c>
      <c r="W231">
        <v>0</v>
      </c>
      <c r="X231">
        <v>21.484775459862945</v>
      </c>
      <c r="Y231">
        <v>39.970392147097314</v>
      </c>
      <c r="Z231">
        <v>10.152174429735171</v>
      </c>
      <c r="AA231">
        <v>42.119986080194515</v>
      </c>
      <c r="AB231">
        <v>11.463414474570021</v>
      </c>
      <c r="AC231">
        <v>38.08798776481067</v>
      </c>
      <c r="AD231">
        <v>0</v>
      </c>
      <c r="AE231">
        <v>163.27873035627061</v>
      </c>
    </row>
    <row r="232" spans="1:31" x14ac:dyDescent="0.25">
      <c r="A232">
        <v>2311933</v>
      </c>
      <c r="B232">
        <v>1</v>
      </c>
      <c r="C232" t="s">
        <v>81</v>
      </c>
      <c r="D232" t="s">
        <v>112</v>
      </c>
      <c r="E232" t="s">
        <v>141</v>
      </c>
      <c r="F232" t="s">
        <v>865</v>
      </c>
      <c r="G232" t="s">
        <v>134</v>
      </c>
      <c r="H232" t="s">
        <v>135</v>
      </c>
      <c r="I232" t="s">
        <v>136</v>
      </c>
      <c r="J232" t="s">
        <v>137</v>
      </c>
      <c r="K232" t="s">
        <v>138</v>
      </c>
      <c r="L232" t="s">
        <v>866</v>
      </c>
      <c r="M232" t="s">
        <v>867</v>
      </c>
      <c r="N232">
        <v>0.71194444400000001</v>
      </c>
      <c r="O232">
        <v>0</v>
      </c>
      <c r="P232">
        <v>1476</v>
      </c>
      <c r="Q232">
        <v>11</v>
      </c>
      <c r="R232">
        <v>69</v>
      </c>
      <c r="S232">
        <v>0</v>
      </c>
      <c r="T232">
        <v>64</v>
      </c>
      <c r="U232">
        <v>0</v>
      </c>
      <c r="V232">
        <v>0</v>
      </c>
      <c r="W232">
        <v>0</v>
      </c>
      <c r="X232">
        <v>129.32065845617555</v>
      </c>
      <c r="Y232">
        <v>4.1991274513467429</v>
      </c>
      <c r="Z232">
        <v>11.74110362159284</v>
      </c>
      <c r="AA232">
        <v>0</v>
      </c>
      <c r="AB232">
        <v>15.954465105411535</v>
      </c>
      <c r="AC232">
        <v>0</v>
      </c>
      <c r="AD232">
        <v>0</v>
      </c>
      <c r="AE232">
        <v>161.21535463452668</v>
      </c>
    </row>
    <row r="233" spans="1:31" x14ac:dyDescent="0.25">
      <c r="A233">
        <v>2312039</v>
      </c>
      <c r="B233">
        <v>1</v>
      </c>
      <c r="C233" t="s">
        <v>81</v>
      </c>
      <c r="D233" t="s">
        <v>115</v>
      </c>
      <c r="E233" t="s">
        <v>175</v>
      </c>
      <c r="F233" t="s">
        <v>868</v>
      </c>
      <c r="G233" t="s">
        <v>143</v>
      </c>
      <c r="H233" t="s">
        <v>135</v>
      </c>
      <c r="I233" t="s">
        <v>136</v>
      </c>
      <c r="J233" t="s">
        <v>137</v>
      </c>
      <c r="K233" t="s">
        <v>144</v>
      </c>
      <c r="L233" t="s">
        <v>869</v>
      </c>
      <c r="M233" t="s">
        <v>870</v>
      </c>
      <c r="N233">
        <v>2.5752777770000002</v>
      </c>
      <c r="O233">
        <v>0</v>
      </c>
      <c r="P233">
        <v>29</v>
      </c>
      <c r="Q233">
        <v>0</v>
      </c>
      <c r="R233">
        <v>22</v>
      </c>
      <c r="S233">
        <v>0</v>
      </c>
      <c r="T233">
        <v>1</v>
      </c>
      <c r="U233">
        <v>0</v>
      </c>
      <c r="V233">
        <v>0</v>
      </c>
      <c r="W233">
        <v>0</v>
      </c>
      <c r="X233">
        <v>9.0703920775891049</v>
      </c>
      <c r="Y233">
        <v>0</v>
      </c>
      <c r="Z233">
        <v>43.546258733350022</v>
      </c>
      <c r="AA233">
        <v>0</v>
      </c>
      <c r="AB233">
        <v>1.10924322502075</v>
      </c>
      <c r="AC233">
        <v>0</v>
      </c>
      <c r="AD233">
        <v>0</v>
      </c>
      <c r="AE233">
        <v>53.725894035959875</v>
      </c>
    </row>
    <row r="234" spans="1:31" x14ac:dyDescent="0.25">
      <c r="A234">
        <v>2312125</v>
      </c>
      <c r="B234">
        <v>1</v>
      </c>
      <c r="C234" t="s">
        <v>80</v>
      </c>
      <c r="D234" t="s">
        <v>88</v>
      </c>
      <c r="E234" t="s">
        <v>414</v>
      </c>
      <c r="F234" t="s">
        <v>871</v>
      </c>
      <c r="G234" t="s">
        <v>872</v>
      </c>
      <c r="H234" t="s">
        <v>135</v>
      </c>
      <c r="I234" t="s">
        <v>136</v>
      </c>
      <c r="J234" t="s">
        <v>137</v>
      </c>
      <c r="K234" t="s">
        <v>138</v>
      </c>
      <c r="L234" t="s">
        <v>873</v>
      </c>
      <c r="M234" t="s">
        <v>874</v>
      </c>
      <c r="N234">
        <v>0.42222222199999998</v>
      </c>
      <c r="O234">
        <v>0</v>
      </c>
      <c r="P234">
        <v>5078</v>
      </c>
      <c r="Q234">
        <v>0</v>
      </c>
      <c r="R234">
        <v>0</v>
      </c>
      <c r="S234">
        <v>5</v>
      </c>
      <c r="T234">
        <v>487</v>
      </c>
      <c r="U234">
        <v>0</v>
      </c>
      <c r="V234">
        <v>0</v>
      </c>
      <c r="W234">
        <v>0</v>
      </c>
      <c r="X234">
        <v>552.19836422330002</v>
      </c>
      <c r="Y234">
        <v>0</v>
      </c>
      <c r="Z234">
        <v>0</v>
      </c>
      <c r="AA234">
        <v>1451.3857702686832</v>
      </c>
      <c r="AB234">
        <v>368.17035013496451</v>
      </c>
      <c r="AC234">
        <v>0</v>
      </c>
      <c r="AD234">
        <v>0</v>
      </c>
      <c r="AE234">
        <v>2371.7544846269475</v>
      </c>
    </row>
    <row r="235" spans="1:31" x14ac:dyDescent="0.25">
      <c r="A235">
        <v>2312225</v>
      </c>
      <c r="B235">
        <v>1</v>
      </c>
      <c r="C235" t="s">
        <v>80</v>
      </c>
      <c r="D235" t="s">
        <v>83</v>
      </c>
      <c r="E235" t="s">
        <v>153</v>
      </c>
      <c r="F235" t="s">
        <v>875</v>
      </c>
      <c r="G235" t="s">
        <v>203</v>
      </c>
      <c r="H235" t="s">
        <v>150</v>
      </c>
      <c r="I235" t="s">
        <v>136</v>
      </c>
      <c r="J235" t="s">
        <v>137</v>
      </c>
      <c r="K235" t="s">
        <v>138</v>
      </c>
      <c r="L235" t="s">
        <v>876</v>
      </c>
      <c r="M235" t="s">
        <v>877</v>
      </c>
      <c r="N235">
        <v>0.59305555499999996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1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0.40920424723534998</v>
      </c>
      <c r="AC235">
        <v>0</v>
      </c>
      <c r="AD235">
        <v>0</v>
      </c>
      <c r="AE235">
        <v>0.40920424723534998</v>
      </c>
    </row>
    <row r="236" spans="1:31" x14ac:dyDescent="0.25">
      <c r="A236">
        <v>2312374</v>
      </c>
      <c r="B236">
        <v>1</v>
      </c>
      <c r="C236" t="s">
        <v>80</v>
      </c>
      <c r="D236" t="s">
        <v>88</v>
      </c>
      <c r="E236" t="s">
        <v>175</v>
      </c>
      <c r="F236" t="s">
        <v>878</v>
      </c>
      <c r="G236" t="s">
        <v>703</v>
      </c>
      <c r="H236" t="s">
        <v>135</v>
      </c>
      <c r="I236" t="s">
        <v>136</v>
      </c>
      <c r="J236" t="s">
        <v>3</v>
      </c>
      <c r="K236" t="s">
        <v>138</v>
      </c>
      <c r="L236" t="s">
        <v>879</v>
      </c>
      <c r="M236" t="s">
        <v>880</v>
      </c>
      <c r="N236">
        <v>1.5061111110000001</v>
      </c>
      <c r="O236">
        <v>0</v>
      </c>
      <c r="P236">
        <v>6956</v>
      </c>
      <c r="Q236">
        <v>0</v>
      </c>
      <c r="R236">
        <v>0</v>
      </c>
      <c r="S236">
        <v>0</v>
      </c>
      <c r="T236">
        <v>375</v>
      </c>
      <c r="U236">
        <v>0</v>
      </c>
      <c r="V236">
        <v>0</v>
      </c>
      <c r="W236">
        <v>0</v>
      </c>
      <c r="X236">
        <v>2332.5131197663027</v>
      </c>
      <c r="Y236">
        <v>0</v>
      </c>
      <c r="Z236">
        <v>0</v>
      </c>
      <c r="AA236">
        <v>0</v>
      </c>
      <c r="AB236">
        <v>465.05056088133631</v>
      </c>
      <c r="AC236">
        <v>0</v>
      </c>
      <c r="AD236">
        <v>0</v>
      </c>
      <c r="AE236">
        <v>2797.5636806476391</v>
      </c>
    </row>
    <row r="237" spans="1:31" x14ac:dyDescent="0.25">
      <c r="A237">
        <v>2312271</v>
      </c>
      <c r="B237">
        <v>1</v>
      </c>
      <c r="C237" t="s">
        <v>80</v>
      </c>
      <c r="D237" t="s">
        <v>82</v>
      </c>
      <c r="E237" t="s">
        <v>158</v>
      </c>
      <c r="F237" t="s">
        <v>881</v>
      </c>
      <c r="G237" t="s">
        <v>336</v>
      </c>
      <c r="H237" t="s">
        <v>150</v>
      </c>
      <c r="I237" t="s">
        <v>136</v>
      </c>
      <c r="J237" t="s">
        <v>137</v>
      </c>
      <c r="K237" t="s">
        <v>138</v>
      </c>
      <c r="L237" t="s">
        <v>882</v>
      </c>
      <c r="M237" t="s">
        <v>883</v>
      </c>
      <c r="N237">
        <v>1.3930555549999999</v>
      </c>
      <c r="O237">
        <v>0</v>
      </c>
      <c r="P237">
        <v>284</v>
      </c>
      <c r="Q237">
        <v>0</v>
      </c>
      <c r="R237">
        <v>0</v>
      </c>
      <c r="S237">
        <v>0</v>
      </c>
      <c r="T237">
        <v>27</v>
      </c>
      <c r="U237">
        <v>0</v>
      </c>
      <c r="V237">
        <v>1</v>
      </c>
      <c r="W237">
        <v>0</v>
      </c>
      <c r="X237">
        <v>43.891310321300459</v>
      </c>
      <c r="Y237">
        <v>0</v>
      </c>
      <c r="Z237">
        <v>0</v>
      </c>
      <c r="AA237">
        <v>0</v>
      </c>
      <c r="AB237">
        <v>14.678088269529745</v>
      </c>
      <c r="AC237">
        <v>0</v>
      </c>
      <c r="AD237">
        <v>10.970042126588336</v>
      </c>
      <c r="AE237">
        <v>69.539440717418543</v>
      </c>
    </row>
    <row r="238" spans="1:31" x14ac:dyDescent="0.25">
      <c r="A238">
        <v>2312248</v>
      </c>
      <c r="B238">
        <v>1</v>
      </c>
      <c r="C238" t="s">
        <v>80</v>
      </c>
      <c r="D238" t="s">
        <v>96</v>
      </c>
      <c r="E238" t="s">
        <v>153</v>
      </c>
      <c r="F238" t="s">
        <v>884</v>
      </c>
      <c r="G238" t="s">
        <v>203</v>
      </c>
      <c r="H238" t="s">
        <v>150</v>
      </c>
      <c r="I238" t="s">
        <v>136</v>
      </c>
      <c r="J238" t="s">
        <v>137</v>
      </c>
      <c r="K238" t="s">
        <v>138</v>
      </c>
      <c r="L238" t="s">
        <v>885</v>
      </c>
      <c r="M238" t="s">
        <v>886</v>
      </c>
      <c r="N238">
        <v>3.989166666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1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</row>
    <row r="239" spans="1:31" x14ac:dyDescent="0.25">
      <c r="A239">
        <v>2312457</v>
      </c>
      <c r="B239">
        <v>1</v>
      </c>
      <c r="C239" t="s">
        <v>81</v>
      </c>
      <c r="D239" t="s">
        <v>128</v>
      </c>
      <c r="E239" t="s">
        <v>132</v>
      </c>
      <c r="F239" t="s">
        <v>887</v>
      </c>
      <c r="G239" t="s">
        <v>134</v>
      </c>
      <c r="H239" t="s">
        <v>135</v>
      </c>
      <c r="I239" t="s">
        <v>136</v>
      </c>
      <c r="J239" t="s">
        <v>137</v>
      </c>
      <c r="K239" t="s">
        <v>138</v>
      </c>
      <c r="L239" t="s">
        <v>888</v>
      </c>
      <c r="M239" t="s">
        <v>889</v>
      </c>
      <c r="N239">
        <v>1.748611111</v>
      </c>
      <c r="O239">
        <v>0</v>
      </c>
      <c r="P239">
        <v>0</v>
      </c>
      <c r="Q239">
        <v>0</v>
      </c>
      <c r="R239">
        <v>0</v>
      </c>
      <c r="S239">
        <v>3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27.088615279404582</v>
      </c>
      <c r="AB239">
        <v>0</v>
      </c>
      <c r="AC239">
        <v>0</v>
      </c>
      <c r="AD239">
        <v>0</v>
      </c>
      <c r="AE239">
        <v>27.088615279404582</v>
      </c>
    </row>
    <row r="240" spans="1:31" x14ac:dyDescent="0.25">
      <c r="A240">
        <v>2312411</v>
      </c>
      <c r="B240">
        <v>1</v>
      </c>
      <c r="C240" t="s">
        <v>81</v>
      </c>
      <c r="D240" t="s">
        <v>113</v>
      </c>
      <c r="E240" t="s">
        <v>158</v>
      </c>
      <c r="F240" t="s">
        <v>890</v>
      </c>
      <c r="G240" t="s">
        <v>453</v>
      </c>
      <c r="H240" t="s">
        <v>150</v>
      </c>
      <c r="I240" t="s">
        <v>136</v>
      </c>
      <c r="J240" t="s">
        <v>137</v>
      </c>
      <c r="K240" t="s">
        <v>138</v>
      </c>
      <c r="L240" t="s">
        <v>891</v>
      </c>
      <c r="M240" t="s">
        <v>892</v>
      </c>
      <c r="N240">
        <v>1.3019444440000001</v>
      </c>
      <c r="O240">
        <v>0</v>
      </c>
      <c r="P240">
        <v>28</v>
      </c>
      <c r="Q240">
        <v>0</v>
      </c>
      <c r="R240">
        <v>5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10.638748347615559</v>
      </c>
      <c r="Y240">
        <v>0</v>
      </c>
      <c r="Z240">
        <v>8.7089263389700431</v>
      </c>
      <c r="AA240">
        <v>0</v>
      </c>
      <c r="AB240">
        <v>0</v>
      </c>
      <c r="AC240">
        <v>0</v>
      </c>
      <c r="AD240">
        <v>0</v>
      </c>
      <c r="AE240">
        <v>19.347674686585602</v>
      </c>
    </row>
    <row r="241" spans="1:31" x14ac:dyDescent="0.25">
      <c r="A241">
        <v>2312016</v>
      </c>
      <c r="B241">
        <v>1</v>
      </c>
      <c r="C241" t="s">
        <v>80</v>
      </c>
      <c r="D241" t="s">
        <v>94</v>
      </c>
      <c r="E241" t="s">
        <v>141</v>
      </c>
      <c r="F241" t="s">
        <v>893</v>
      </c>
      <c r="G241" t="s">
        <v>143</v>
      </c>
      <c r="H241" t="s">
        <v>135</v>
      </c>
      <c r="I241" t="s">
        <v>136</v>
      </c>
      <c r="J241" t="s">
        <v>137</v>
      </c>
      <c r="K241" t="s">
        <v>144</v>
      </c>
      <c r="L241" t="s">
        <v>894</v>
      </c>
      <c r="M241" t="s">
        <v>895</v>
      </c>
      <c r="N241">
        <v>7.8827777770000003</v>
      </c>
      <c r="O241">
        <v>1</v>
      </c>
      <c r="P241">
        <v>245</v>
      </c>
      <c r="Q241">
        <v>14</v>
      </c>
      <c r="R241">
        <v>44</v>
      </c>
      <c r="S241">
        <v>14</v>
      </c>
      <c r="T241">
        <v>87</v>
      </c>
      <c r="U241">
        <v>7</v>
      </c>
      <c r="V241">
        <v>0</v>
      </c>
      <c r="W241">
        <v>5.9785343414564078</v>
      </c>
      <c r="X241">
        <v>267.97491565293183</v>
      </c>
      <c r="Y241">
        <v>51.865823115174116</v>
      </c>
      <c r="Z241">
        <v>276.38700016010915</v>
      </c>
      <c r="AA241">
        <v>518.18661132172747</v>
      </c>
      <c r="AB241">
        <v>244.60583747861926</v>
      </c>
      <c r="AC241">
        <v>3459.012168594852</v>
      </c>
      <c r="AD241">
        <v>0</v>
      </c>
      <c r="AE241">
        <v>4824.0108906648702</v>
      </c>
    </row>
    <row r="242" spans="1:31" x14ac:dyDescent="0.25">
      <c r="A242">
        <v>2312348</v>
      </c>
      <c r="B242">
        <v>1</v>
      </c>
      <c r="C242" t="s">
        <v>80</v>
      </c>
      <c r="D242" t="s">
        <v>97</v>
      </c>
      <c r="E242" t="s">
        <v>285</v>
      </c>
      <c r="F242" t="s">
        <v>896</v>
      </c>
      <c r="G242" t="s">
        <v>287</v>
      </c>
      <c r="H242" t="s">
        <v>150</v>
      </c>
      <c r="I242" t="s">
        <v>136</v>
      </c>
      <c r="J242" t="s">
        <v>137</v>
      </c>
      <c r="K242" t="s">
        <v>138</v>
      </c>
      <c r="L242" t="s">
        <v>897</v>
      </c>
      <c r="M242" t="s">
        <v>898</v>
      </c>
      <c r="N242">
        <v>1.5236111109999999</v>
      </c>
      <c r="O242">
        <v>0</v>
      </c>
      <c r="P242">
        <v>32</v>
      </c>
      <c r="Q242">
        <v>0</v>
      </c>
      <c r="R242">
        <v>0</v>
      </c>
      <c r="S242">
        <v>0</v>
      </c>
      <c r="T242">
        <v>1</v>
      </c>
      <c r="U242">
        <v>0</v>
      </c>
      <c r="V242">
        <v>0</v>
      </c>
      <c r="W242">
        <v>0</v>
      </c>
      <c r="X242">
        <v>29.239570064944136</v>
      </c>
      <c r="Y242">
        <v>0</v>
      </c>
      <c r="Z242">
        <v>0</v>
      </c>
      <c r="AA242">
        <v>0</v>
      </c>
      <c r="AB242">
        <v>0.66796147549999996</v>
      </c>
      <c r="AC242">
        <v>0</v>
      </c>
      <c r="AD242">
        <v>0</v>
      </c>
      <c r="AE242">
        <v>29.907531540444136</v>
      </c>
    </row>
    <row r="243" spans="1:31" x14ac:dyDescent="0.25">
      <c r="A243">
        <v>2312394</v>
      </c>
      <c r="B243">
        <v>1</v>
      </c>
      <c r="C243" t="s">
        <v>81</v>
      </c>
      <c r="D243" t="s">
        <v>112</v>
      </c>
      <c r="E243" t="s">
        <v>147</v>
      </c>
      <c r="F243" t="s">
        <v>899</v>
      </c>
      <c r="G243" t="s">
        <v>900</v>
      </c>
      <c r="H243" t="s">
        <v>150</v>
      </c>
      <c r="I243" t="s">
        <v>136</v>
      </c>
      <c r="J243" t="s">
        <v>137</v>
      </c>
      <c r="K243" t="s">
        <v>138</v>
      </c>
      <c r="L243" t="s">
        <v>901</v>
      </c>
      <c r="M243" t="s">
        <v>902</v>
      </c>
      <c r="N243">
        <v>2.0616666659999998</v>
      </c>
      <c r="O243">
        <v>0</v>
      </c>
      <c r="P243">
        <v>8</v>
      </c>
      <c r="Q243">
        <v>0</v>
      </c>
      <c r="R243">
        <v>5</v>
      </c>
      <c r="S243">
        <v>0</v>
      </c>
      <c r="T243">
        <v>4</v>
      </c>
      <c r="U243">
        <v>0</v>
      </c>
      <c r="V243">
        <v>0</v>
      </c>
      <c r="W243">
        <v>0</v>
      </c>
      <c r="X243">
        <v>3.3566527763164005</v>
      </c>
      <c r="Y243">
        <v>0</v>
      </c>
      <c r="Z243">
        <v>6.1816521398063253</v>
      </c>
      <c r="AA243">
        <v>0</v>
      </c>
      <c r="AB243">
        <v>3.2618236212960254</v>
      </c>
      <c r="AC243">
        <v>0</v>
      </c>
      <c r="AD243">
        <v>0</v>
      </c>
      <c r="AE243">
        <v>12.800128537418752</v>
      </c>
    </row>
    <row r="244" spans="1:31" x14ac:dyDescent="0.25">
      <c r="A244">
        <v>2311956</v>
      </c>
      <c r="B244">
        <v>1</v>
      </c>
      <c r="C244" t="s">
        <v>80</v>
      </c>
      <c r="D244" t="s">
        <v>107</v>
      </c>
      <c r="E244" t="s">
        <v>132</v>
      </c>
      <c r="F244" t="s">
        <v>903</v>
      </c>
      <c r="G244" t="s">
        <v>210</v>
      </c>
      <c r="H244" t="s">
        <v>135</v>
      </c>
      <c r="I244" t="s">
        <v>136</v>
      </c>
      <c r="J244" t="s">
        <v>137</v>
      </c>
      <c r="K244" t="s">
        <v>138</v>
      </c>
      <c r="L244" t="s">
        <v>904</v>
      </c>
      <c r="M244" t="s">
        <v>905</v>
      </c>
      <c r="N244">
        <v>2.4186111110000001</v>
      </c>
      <c r="O244">
        <v>1</v>
      </c>
      <c r="P244">
        <v>105</v>
      </c>
      <c r="Q244">
        <v>5</v>
      </c>
      <c r="R244">
        <v>34</v>
      </c>
      <c r="S244">
        <v>7</v>
      </c>
      <c r="T244">
        <v>17</v>
      </c>
      <c r="U244">
        <v>0</v>
      </c>
      <c r="V244">
        <v>0</v>
      </c>
      <c r="W244">
        <v>11.737571504617932</v>
      </c>
      <c r="X244">
        <v>52.549074572781002</v>
      </c>
      <c r="Y244">
        <v>6.9998313565610326</v>
      </c>
      <c r="Z244">
        <v>126.78963722561188</v>
      </c>
      <c r="AA244">
        <v>34.108796266009477</v>
      </c>
      <c r="AB244">
        <v>42.793893672352624</v>
      </c>
      <c r="AC244">
        <v>0</v>
      </c>
      <c r="AD244">
        <v>0</v>
      </c>
      <c r="AE244">
        <v>274.97880459793396</v>
      </c>
    </row>
    <row r="245" spans="1:31" x14ac:dyDescent="0.25">
      <c r="A245">
        <v>2312308</v>
      </c>
      <c r="B245">
        <v>1</v>
      </c>
      <c r="C245" t="s">
        <v>80</v>
      </c>
      <c r="D245" t="s">
        <v>99</v>
      </c>
      <c r="E245" t="s">
        <v>153</v>
      </c>
      <c r="F245" t="s">
        <v>906</v>
      </c>
      <c r="G245" t="s">
        <v>155</v>
      </c>
      <c r="H245" t="s">
        <v>150</v>
      </c>
      <c r="I245" t="s">
        <v>136</v>
      </c>
      <c r="J245" t="s">
        <v>137</v>
      </c>
      <c r="K245" t="s">
        <v>138</v>
      </c>
      <c r="L245" t="s">
        <v>907</v>
      </c>
      <c r="M245" t="s">
        <v>908</v>
      </c>
      <c r="N245">
        <v>1.664722222</v>
      </c>
      <c r="O245">
        <v>0</v>
      </c>
      <c r="P245">
        <v>2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0.88106457326188325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0.88106457326188325</v>
      </c>
    </row>
    <row r="246" spans="1:31" x14ac:dyDescent="0.25">
      <c r="A246">
        <v>2312334</v>
      </c>
      <c r="B246">
        <v>1</v>
      </c>
      <c r="C246" t="s">
        <v>80</v>
      </c>
      <c r="D246" t="s">
        <v>94</v>
      </c>
      <c r="E246" t="s">
        <v>147</v>
      </c>
      <c r="F246" t="s">
        <v>909</v>
      </c>
      <c r="G246" t="s">
        <v>149</v>
      </c>
      <c r="H246" t="s">
        <v>150</v>
      </c>
      <c r="I246" t="s">
        <v>136</v>
      </c>
      <c r="J246" t="s">
        <v>137</v>
      </c>
      <c r="K246" t="s">
        <v>138</v>
      </c>
      <c r="L246" t="s">
        <v>910</v>
      </c>
      <c r="M246" t="s">
        <v>911</v>
      </c>
      <c r="N246">
        <v>2.0150000000000001</v>
      </c>
      <c r="O246">
        <v>0</v>
      </c>
      <c r="P246">
        <v>82</v>
      </c>
      <c r="Q246">
        <v>0</v>
      </c>
      <c r="R246">
        <v>0</v>
      </c>
      <c r="S246">
        <v>0</v>
      </c>
      <c r="T246">
        <v>1</v>
      </c>
      <c r="U246">
        <v>0</v>
      </c>
      <c r="V246">
        <v>0</v>
      </c>
      <c r="W246">
        <v>0</v>
      </c>
      <c r="X246">
        <v>18.451771475004005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18.451771475004005</v>
      </c>
    </row>
    <row r="247" spans="1:31" x14ac:dyDescent="0.25">
      <c r="A247">
        <v>2312142</v>
      </c>
      <c r="B247">
        <v>1</v>
      </c>
      <c r="C247" t="s">
        <v>80</v>
      </c>
      <c r="D247" t="s">
        <v>101</v>
      </c>
      <c r="E247" t="s">
        <v>153</v>
      </c>
      <c r="F247" t="s">
        <v>912</v>
      </c>
      <c r="G247" t="s">
        <v>155</v>
      </c>
      <c r="H247" t="s">
        <v>150</v>
      </c>
      <c r="I247" t="s">
        <v>136</v>
      </c>
      <c r="J247" t="s">
        <v>137</v>
      </c>
      <c r="K247" t="s">
        <v>138</v>
      </c>
      <c r="L247" t="s">
        <v>913</v>
      </c>
      <c r="M247" t="s">
        <v>914</v>
      </c>
      <c r="N247">
        <v>1.9330555549999999</v>
      </c>
      <c r="O247">
        <v>0</v>
      </c>
      <c r="P247">
        <v>31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13.606474241083095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13.606474241083095</v>
      </c>
    </row>
    <row r="248" spans="1:31" x14ac:dyDescent="0.25">
      <c r="A248">
        <v>2312165</v>
      </c>
      <c r="B248">
        <v>1</v>
      </c>
      <c r="C248" t="s">
        <v>80</v>
      </c>
      <c r="D248" t="s">
        <v>107</v>
      </c>
      <c r="E248" t="s">
        <v>158</v>
      </c>
      <c r="F248" t="s">
        <v>915</v>
      </c>
      <c r="G248" t="s">
        <v>916</v>
      </c>
      <c r="H248" t="s">
        <v>150</v>
      </c>
      <c r="I248" t="s">
        <v>136</v>
      </c>
      <c r="J248" t="s">
        <v>137</v>
      </c>
      <c r="K248" t="s">
        <v>138</v>
      </c>
      <c r="L248" t="s">
        <v>917</v>
      </c>
      <c r="M248" t="s">
        <v>918</v>
      </c>
      <c r="N248">
        <v>1.9436111110000001</v>
      </c>
      <c r="O248">
        <v>0</v>
      </c>
      <c r="P248">
        <v>442</v>
      </c>
      <c r="Q248">
        <v>0</v>
      </c>
      <c r="R248">
        <v>0</v>
      </c>
      <c r="S248">
        <v>0</v>
      </c>
      <c r="T248">
        <v>16</v>
      </c>
      <c r="U248">
        <v>0</v>
      </c>
      <c r="V248">
        <v>0</v>
      </c>
      <c r="W248">
        <v>0</v>
      </c>
      <c r="X248">
        <v>156.91024066367635</v>
      </c>
      <c r="Y248">
        <v>0</v>
      </c>
      <c r="Z248">
        <v>0</v>
      </c>
      <c r="AA248">
        <v>0</v>
      </c>
      <c r="AB248">
        <v>24.723757992868638</v>
      </c>
      <c r="AC248">
        <v>0</v>
      </c>
      <c r="AD248">
        <v>0</v>
      </c>
      <c r="AE248">
        <v>181.63399865654497</v>
      </c>
    </row>
    <row r="249" spans="1:31" x14ac:dyDescent="0.25">
      <c r="A249">
        <v>2312042</v>
      </c>
      <c r="B249">
        <v>1</v>
      </c>
      <c r="C249" t="s">
        <v>80</v>
      </c>
      <c r="D249" t="s">
        <v>88</v>
      </c>
      <c r="E249" t="s">
        <v>175</v>
      </c>
      <c r="F249" t="s">
        <v>919</v>
      </c>
      <c r="G249" t="s">
        <v>143</v>
      </c>
      <c r="H249" t="s">
        <v>135</v>
      </c>
      <c r="I249" t="s">
        <v>136</v>
      </c>
      <c r="J249" t="s">
        <v>137</v>
      </c>
      <c r="K249" t="s">
        <v>144</v>
      </c>
      <c r="L249" t="s">
        <v>920</v>
      </c>
      <c r="M249" t="s">
        <v>921</v>
      </c>
      <c r="N249">
        <v>9.4625000000000004</v>
      </c>
      <c r="O249">
        <v>0</v>
      </c>
      <c r="P249">
        <v>2308</v>
      </c>
      <c r="Q249">
        <v>0</v>
      </c>
      <c r="R249">
        <v>0</v>
      </c>
      <c r="S249">
        <v>0</v>
      </c>
      <c r="T249">
        <v>54</v>
      </c>
      <c r="U249">
        <v>0</v>
      </c>
      <c r="V249">
        <v>0</v>
      </c>
      <c r="W249">
        <v>0</v>
      </c>
      <c r="X249">
        <v>5284.5097914597682</v>
      </c>
      <c r="Y249">
        <v>0</v>
      </c>
      <c r="Z249">
        <v>0</v>
      </c>
      <c r="AA249">
        <v>0</v>
      </c>
      <c r="AB249">
        <v>960.21582418472963</v>
      </c>
      <c r="AC249">
        <v>0</v>
      </c>
      <c r="AD249">
        <v>0</v>
      </c>
      <c r="AE249">
        <v>6244.7256156444982</v>
      </c>
    </row>
    <row r="250" spans="1:31" x14ac:dyDescent="0.25">
      <c r="A250">
        <v>2312371</v>
      </c>
      <c r="B250">
        <v>1</v>
      </c>
      <c r="C250" t="s">
        <v>81</v>
      </c>
      <c r="D250" t="s">
        <v>113</v>
      </c>
      <c r="E250" t="s">
        <v>147</v>
      </c>
      <c r="F250" t="s">
        <v>922</v>
      </c>
      <c r="G250" t="s">
        <v>353</v>
      </c>
      <c r="H250" t="s">
        <v>150</v>
      </c>
      <c r="I250" t="s">
        <v>136</v>
      </c>
      <c r="J250" t="s">
        <v>137</v>
      </c>
      <c r="K250" t="s">
        <v>138</v>
      </c>
      <c r="L250" t="s">
        <v>923</v>
      </c>
      <c r="M250" t="s">
        <v>924</v>
      </c>
      <c r="N250">
        <v>2.6897222219999999</v>
      </c>
      <c r="O250">
        <v>0</v>
      </c>
      <c r="P250">
        <v>8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8.3047272265763024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8.3047272265763024</v>
      </c>
    </row>
    <row r="251" spans="1:31" x14ac:dyDescent="0.25">
      <c r="A251">
        <v>2312085</v>
      </c>
      <c r="B251">
        <v>1</v>
      </c>
      <c r="C251" t="s">
        <v>81</v>
      </c>
      <c r="D251" t="s">
        <v>113</v>
      </c>
      <c r="E251" t="s">
        <v>147</v>
      </c>
      <c r="F251" t="s">
        <v>925</v>
      </c>
      <c r="G251" t="s">
        <v>353</v>
      </c>
      <c r="H251" t="s">
        <v>150</v>
      </c>
      <c r="I251" t="s">
        <v>136</v>
      </c>
      <c r="J251" t="s">
        <v>137</v>
      </c>
      <c r="K251" t="s">
        <v>138</v>
      </c>
      <c r="L251" t="s">
        <v>926</v>
      </c>
      <c r="M251" t="s">
        <v>927</v>
      </c>
      <c r="N251">
        <v>2.9975000000000001</v>
      </c>
      <c r="O251">
        <v>0</v>
      </c>
      <c r="P251">
        <v>21</v>
      </c>
      <c r="Q251">
        <v>0</v>
      </c>
      <c r="R251">
        <v>0</v>
      </c>
      <c r="S251">
        <v>0</v>
      </c>
      <c r="T251">
        <v>2</v>
      </c>
      <c r="U251">
        <v>0</v>
      </c>
      <c r="V251">
        <v>0</v>
      </c>
      <c r="W251">
        <v>0</v>
      </c>
      <c r="X251">
        <v>20.474010854348631</v>
      </c>
      <c r="Y251">
        <v>0</v>
      </c>
      <c r="Z251">
        <v>0</v>
      </c>
      <c r="AA251">
        <v>0</v>
      </c>
      <c r="AB251">
        <v>11.210677653831958</v>
      </c>
      <c r="AC251">
        <v>0</v>
      </c>
      <c r="AD251">
        <v>0</v>
      </c>
      <c r="AE251">
        <v>31.684688508180589</v>
      </c>
    </row>
    <row r="252" spans="1:31" x14ac:dyDescent="0.25">
      <c r="A252">
        <v>2311936</v>
      </c>
      <c r="B252">
        <v>1</v>
      </c>
      <c r="C252" t="s">
        <v>80</v>
      </c>
      <c r="D252" t="s">
        <v>97</v>
      </c>
      <c r="E252" t="s">
        <v>175</v>
      </c>
      <c r="F252" t="s">
        <v>928</v>
      </c>
      <c r="G252" t="s">
        <v>210</v>
      </c>
      <c r="H252" t="s">
        <v>135</v>
      </c>
      <c r="I252" t="s">
        <v>136</v>
      </c>
      <c r="J252" t="s">
        <v>137</v>
      </c>
      <c r="K252" t="s">
        <v>138</v>
      </c>
      <c r="L252" t="s">
        <v>929</v>
      </c>
      <c r="M252" t="s">
        <v>930</v>
      </c>
      <c r="N252">
        <v>1.039722222</v>
      </c>
      <c r="O252">
        <v>0</v>
      </c>
      <c r="P252">
        <v>158</v>
      </c>
      <c r="Q252">
        <v>0</v>
      </c>
      <c r="R252">
        <v>15</v>
      </c>
      <c r="S252">
        <v>0</v>
      </c>
      <c r="T252">
        <v>23</v>
      </c>
      <c r="U252">
        <v>0</v>
      </c>
      <c r="V252">
        <v>0</v>
      </c>
      <c r="W252">
        <v>0</v>
      </c>
      <c r="X252">
        <v>47.70630535025429</v>
      </c>
      <c r="Y252">
        <v>0</v>
      </c>
      <c r="Z252">
        <v>4.9830280536552163</v>
      </c>
      <c r="AA252">
        <v>0</v>
      </c>
      <c r="AB252">
        <v>11.933875898844093</v>
      </c>
      <c r="AC252">
        <v>0</v>
      </c>
      <c r="AD252">
        <v>0</v>
      </c>
      <c r="AE252">
        <v>64.623209302753594</v>
      </c>
    </row>
    <row r="253" spans="1:31" x14ac:dyDescent="0.25">
      <c r="A253">
        <v>2311979</v>
      </c>
      <c r="B253">
        <v>1</v>
      </c>
      <c r="C253" t="s">
        <v>81</v>
      </c>
      <c r="D253" t="s">
        <v>127</v>
      </c>
      <c r="E253" t="s">
        <v>132</v>
      </c>
      <c r="F253" t="s">
        <v>931</v>
      </c>
      <c r="G253" t="s">
        <v>143</v>
      </c>
      <c r="H253" t="s">
        <v>135</v>
      </c>
      <c r="I253" t="s">
        <v>136</v>
      </c>
      <c r="J253" t="s">
        <v>137</v>
      </c>
      <c r="K253" t="s">
        <v>144</v>
      </c>
      <c r="L253" t="s">
        <v>932</v>
      </c>
      <c r="M253" t="s">
        <v>933</v>
      </c>
      <c r="N253">
        <v>8.5338888879999999</v>
      </c>
      <c r="O253">
        <v>5</v>
      </c>
      <c r="P253">
        <v>479</v>
      </c>
      <c r="Q253">
        <v>81</v>
      </c>
      <c r="R253">
        <v>74</v>
      </c>
      <c r="S253">
        <v>17</v>
      </c>
      <c r="T253">
        <v>40</v>
      </c>
      <c r="U253">
        <v>5</v>
      </c>
      <c r="V253">
        <v>0</v>
      </c>
      <c r="W253">
        <v>4.9490694590782507</v>
      </c>
      <c r="X253">
        <v>773.82512875526027</v>
      </c>
      <c r="Y253">
        <v>1181.3879887202411</v>
      </c>
      <c r="Z253">
        <v>622.03546578345845</v>
      </c>
      <c r="AA253">
        <v>4893.487963482371</v>
      </c>
      <c r="AB253">
        <v>277.33621379448897</v>
      </c>
      <c r="AC253">
        <v>3570.2361161821927</v>
      </c>
      <c r="AD253">
        <v>0</v>
      </c>
      <c r="AE253">
        <v>11323.257946177091</v>
      </c>
    </row>
    <row r="254" spans="1:31" x14ac:dyDescent="0.25">
      <c r="A254">
        <v>2312228</v>
      </c>
      <c r="B254">
        <v>1</v>
      </c>
      <c r="C254" t="s">
        <v>80</v>
      </c>
      <c r="D254" t="s">
        <v>94</v>
      </c>
      <c r="E254" t="s">
        <v>141</v>
      </c>
      <c r="F254" t="s">
        <v>934</v>
      </c>
      <c r="G254" t="s">
        <v>134</v>
      </c>
      <c r="H254" t="s">
        <v>135</v>
      </c>
      <c r="I254" t="s">
        <v>136</v>
      </c>
      <c r="J254" t="s">
        <v>137</v>
      </c>
      <c r="K254" t="s">
        <v>138</v>
      </c>
      <c r="L254" t="s">
        <v>935</v>
      </c>
      <c r="M254" t="s">
        <v>936</v>
      </c>
      <c r="N254">
        <v>0.26027777699999999</v>
      </c>
      <c r="O254">
        <v>0</v>
      </c>
      <c r="P254">
        <v>228</v>
      </c>
      <c r="Q254">
        <v>0</v>
      </c>
      <c r="R254">
        <v>49</v>
      </c>
      <c r="S254">
        <v>1</v>
      </c>
      <c r="T254">
        <v>38</v>
      </c>
      <c r="U254">
        <v>1</v>
      </c>
      <c r="V254">
        <v>0</v>
      </c>
      <c r="W254">
        <v>0</v>
      </c>
      <c r="X254">
        <v>13.449360421309917</v>
      </c>
      <c r="Y254">
        <v>0</v>
      </c>
      <c r="Z254">
        <v>13.516174112196312</v>
      </c>
      <c r="AA254">
        <v>0.4678634554111889</v>
      </c>
      <c r="AB254">
        <v>7.2389843050658067</v>
      </c>
      <c r="AC254">
        <v>0.48516338148025001</v>
      </c>
      <c r="AD254">
        <v>0</v>
      </c>
      <c r="AE254">
        <v>35.157545675463474</v>
      </c>
    </row>
    <row r="255" spans="1:31" x14ac:dyDescent="0.25">
      <c r="A255">
        <v>2311988</v>
      </c>
      <c r="B255">
        <v>1</v>
      </c>
      <c r="C255" t="s">
        <v>80</v>
      </c>
      <c r="D255" t="s">
        <v>95</v>
      </c>
      <c r="E255" t="s">
        <v>141</v>
      </c>
      <c r="F255" t="s">
        <v>937</v>
      </c>
      <c r="G255" t="s">
        <v>134</v>
      </c>
      <c r="H255" t="s">
        <v>135</v>
      </c>
      <c r="I255" t="s">
        <v>136</v>
      </c>
      <c r="J255" t="s">
        <v>137</v>
      </c>
      <c r="K255" t="s">
        <v>138</v>
      </c>
      <c r="L255" t="s">
        <v>938</v>
      </c>
      <c r="M255" t="s">
        <v>939</v>
      </c>
      <c r="N255">
        <v>0.39138888799999999</v>
      </c>
      <c r="O255">
        <v>5</v>
      </c>
      <c r="P255">
        <v>704</v>
      </c>
      <c r="Q255">
        <v>26</v>
      </c>
      <c r="R255">
        <v>8</v>
      </c>
      <c r="S255">
        <v>29</v>
      </c>
      <c r="T255">
        <v>41</v>
      </c>
      <c r="U255">
        <v>0</v>
      </c>
      <c r="V255">
        <v>0</v>
      </c>
      <c r="W255">
        <v>1.3633702633942917</v>
      </c>
      <c r="X255">
        <v>56.48904849222567</v>
      </c>
      <c r="Y255">
        <v>49.745914779103295</v>
      </c>
      <c r="Z255">
        <v>1.8372280158525223</v>
      </c>
      <c r="AA255">
        <v>78.010384519850575</v>
      </c>
      <c r="AB255">
        <v>9.126468063576926</v>
      </c>
      <c r="AC255">
        <v>0</v>
      </c>
      <c r="AD255">
        <v>0</v>
      </c>
      <c r="AE255">
        <v>196.57241413400328</v>
      </c>
    </row>
    <row r="256" spans="1:31" x14ac:dyDescent="0.25">
      <c r="A256">
        <v>2311942</v>
      </c>
      <c r="B256">
        <v>1</v>
      </c>
      <c r="C256" t="s">
        <v>81</v>
      </c>
      <c r="D256" t="s">
        <v>123</v>
      </c>
      <c r="E256" t="s">
        <v>141</v>
      </c>
      <c r="F256" t="s">
        <v>940</v>
      </c>
      <c r="G256" t="s">
        <v>134</v>
      </c>
      <c r="H256" t="s">
        <v>135</v>
      </c>
      <c r="I256" t="s">
        <v>136</v>
      </c>
      <c r="J256" t="s">
        <v>137</v>
      </c>
      <c r="K256" t="s">
        <v>138</v>
      </c>
      <c r="L256" t="s">
        <v>941</v>
      </c>
      <c r="M256" t="s">
        <v>942</v>
      </c>
      <c r="N256">
        <v>0.9</v>
      </c>
      <c r="O256">
        <v>0</v>
      </c>
      <c r="P256">
        <v>9699</v>
      </c>
      <c r="Q256">
        <v>0</v>
      </c>
      <c r="R256">
        <v>2</v>
      </c>
      <c r="S256">
        <v>5</v>
      </c>
      <c r="T256">
        <v>1625</v>
      </c>
      <c r="U256">
        <v>3</v>
      </c>
      <c r="V256">
        <v>5</v>
      </c>
      <c r="W256">
        <v>0</v>
      </c>
      <c r="X256">
        <v>1175.5976403928398</v>
      </c>
      <c r="Y256">
        <v>0</v>
      </c>
      <c r="Z256">
        <v>0.47426831455572499</v>
      </c>
      <c r="AA256">
        <v>35.581587325759941</v>
      </c>
      <c r="AB256">
        <v>519.02177759024562</v>
      </c>
      <c r="AC256">
        <v>31.868967580939696</v>
      </c>
      <c r="AD256">
        <v>22.643244658030149</v>
      </c>
      <c r="AE256">
        <v>1785.187485862371</v>
      </c>
    </row>
    <row r="257" spans="1:31" x14ac:dyDescent="0.25">
      <c r="A257">
        <v>2311965</v>
      </c>
      <c r="B257">
        <v>1</v>
      </c>
      <c r="C257" t="s">
        <v>80</v>
      </c>
      <c r="D257" t="s">
        <v>95</v>
      </c>
      <c r="E257" t="s">
        <v>175</v>
      </c>
      <c r="F257" t="s">
        <v>943</v>
      </c>
      <c r="G257" t="s">
        <v>210</v>
      </c>
      <c r="H257" t="s">
        <v>135</v>
      </c>
      <c r="I257" t="s">
        <v>136</v>
      </c>
      <c r="J257" t="s">
        <v>137</v>
      </c>
      <c r="K257" t="s">
        <v>138</v>
      </c>
      <c r="L257" t="s">
        <v>944</v>
      </c>
      <c r="M257" t="s">
        <v>945</v>
      </c>
      <c r="N257">
        <v>1.4455555550000001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1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36.751489387290661</v>
      </c>
      <c r="AD257">
        <v>0</v>
      </c>
      <c r="AE257">
        <v>36.751489387290661</v>
      </c>
    </row>
    <row r="258" spans="1:31" x14ac:dyDescent="0.25">
      <c r="A258">
        <v>2311919</v>
      </c>
      <c r="B258">
        <v>1</v>
      </c>
      <c r="C258" t="s">
        <v>80</v>
      </c>
      <c r="D258" t="s">
        <v>96</v>
      </c>
      <c r="E258" t="s">
        <v>153</v>
      </c>
      <c r="F258" t="s">
        <v>946</v>
      </c>
      <c r="G258" t="s">
        <v>155</v>
      </c>
      <c r="H258" t="s">
        <v>150</v>
      </c>
      <c r="I258" t="s">
        <v>136</v>
      </c>
      <c r="J258" t="s">
        <v>137</v>
      </c>
      <c r="K258" t="s">
        <v>138</v>
      </c>
      <c r="L258" t="s">
        <v>947</v>
      </c>
      <c r="M258" t="s">
        <v>948</v>
      </c>
      <c r="N258">
        <v>1.0277777770000001</v>
      </c>
      <c r="O258">
        <v>0</v>
      </c>
      <c r="P258">
        <v>1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</row>
    <row r="259" spans="1:31" x14ac:dyDescent="0.25">
      <c r="A259">
        <v>2312337</v>
      </c>
      <c r="B259">
        <v>1</v>
      </c>
      <c r="C259" t="s">
        <v>81</v>
      </c>
      <c r="D259" t="s">
        <v>112</v>
      </c>
      <c r="E259" t="s">
        <v>147</v>
      </c>
      <c r="F259" t="s">
        <v>949</v>
      </c>
      <c r="G259" t="s">
        <v>149</v>
      </c>
      <c r="H259" t="s">
        <v>150</v>
      </c>
      <c r="I259" t="s">
        <v>136</v>
      </c>
      <c r="J259" t="s">
        <v>137</v>
      </c>
      <c r="K259" t="s">
        <v>138</v>
      </c>
      <c r="L259" t="s">
        <v>950</v>
      </c>
      <c r="M259" t="s">
        <v>951</v>
      </c>
      <c r="N259">
        <v>1.0263888880000001</v>
      </c>
      <c r="O259">
        <v>0</v>
      </c>
      <c r="P259">
        <v>1</v>
      </c>
      <c r="Q259">
        <v>0</v>
      </c>
      <c r="R259">
        <v>0</v>
      </c>
      <c r="S259">
        <v>0</v>
      </c>
      <c r="T259">
        <v>2</v>
      </c>
      <c r="U259">
        <v>0</v>
      </c>
      <c r="V259">
        <v>0</v>
      </c>
      <c r="W259">
        <v>0</v>
      </c>
      <c r="X259">
        <v>6.6381052325600001E-2</v>
      </c>
      <c r="Y259">
        <v>0</v>
      </c>
      <c r="Z259">
        <v>0</v>
      </c>
      <c r="AA259">
        <v>0</v>
      </c>
      <c r="AB259">
        <v>0.30622158361169999</v>
      </c>
      <c r="AC259">
        <v>0</v>
      </c>
      <c r="AD259">
        <v>0</v>
      </c>
      <c r="AE259">
        <v>0.37260263593729998</v>
      </c>
    </row>
    <row r="260" spans="1:31" x14ac:dyDescent="0.25">
      <c r="A260">
        <v>2312360</v>
      </c>
      <c r="B260">
        <v>1</v>
      </c>
      <c r="C260" t="s">
        <v>81</v>
      </c>
      <c r="D260" t="s">
        <v>118</v>
      </c>
      <c r="E260" t="s">
        <v>153</v>
      </c>
      <c r="F260" t="s">
        <v>952</v>
      </c>
      <c r="G260" t="s">
        <v>254</v>
      </c>
      <c r="H260" t="s">
        <v>150</v>
      </c>
      <c r="I260" t="s">
        <v>136</v>
      </c>
      <c r="J260" t="s">
        <v>137</v>
      </c>
      <c r="K260" t="s">
        <v>138</v>
      </c>
      <c r="L260" t="s">
        <v>953</v>
      </c>
      <c r="M260" t="s">
        <v>954</v>
      </c>
      <c r="N260">
        <v>2.3588888880000001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1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0.5867398562992</v>
      </c>
      <c r="AC260">
        <v>0</v>
      </c>
      <c r="AD260">
        <v>0</v>
      </c>
      <c r="AE260">
        <v>0.5867398562992</v>
      </c>
    </row>
    <row r="261" spans="1:31" x14ac:dyDescent="0.25">
      <c r="A261">
        <v>2312151</v>
      </c>
      <c r="B261">
        <v>1</v>
      </c>
      <c r="C261" t="s">
        <v>80</v>
      </c>
      <c r="D261" t="s">
        <v>82</v>
      </c>
      <c r="E261" t="s">
        <v>153</v>
      </c>
      <c r="F261" t="s">
        <v>955</v>
      </c>
      <c r="G261" t="s">
        <v>336</v>
      </c>
      <c r="H261" t="s">
        <v>150</v>
      </c>
      <c r="I261" t="s">
        <v>136</v>
      </c>
      <c r="J261" t="s">
        <v>137</v>
      </c>
      <c r="K261" t="s">
        <v>138</v>
      </c>
      <c r="L261" t="s">
        <v>956</v>
      </c>
      <c r="M261" t="s">
        <v>957</v>
      </c>
      <c r="N261">
        <v>2.2680555550000001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1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</row>
    <row r="262" spans="1:31" x14ac:dyDescent="0.25">
      <c r="A262">
        <v>2312005</v>
      </c>
      <c r="B262">
        <v>1</v>
      </c>
      <c r="C262" t="s">
        <v>80</v>
      </c>
      <c r="D262" t="s">
        <v>110</v>
      </c>
      <c r="E262" t="s">
        <v>147</v>
      </c>
      <c r="F262" t="s">
        <v>958</v>
      </c>
      <c r="G262" t="s">
        <v>143</v>
      </c>
      <c r="H262" t="s">
        <v>150</v>
      </c>
      <c r="I262" t="s">
        <v>136</v>
      </c>
      <c r="J262" t="s">
        <v>137</v>
      </c>
      <c r="K262" t="s">
        <v>144</v>
      </c>
      <c r="L262" t="s">
        <v>959</v>
      </c>
      <c r="M262" t="s">
        <v>960</v>
      </c>
      <c r="N262">
        <v>0.49277777699999997</v>
      </c>
      <c r="O262">
        <v>0</v>
      </c>
      <c r="P262">
        <v>109</v>
      </c>
      <c r="Q262">
        <v>0</v>
      </c>
      <c r="R262">
        <v>0</v>
      </c>
      <c r="S262">
        <v>0</v>
      </c>
      <c r="T262">
        <v>5</v>
      </c>
      <c r="U262">
        <v>0</v>
      </c>
      <c r="V262">
        <v>0</v>
      </c>
      <c r="W262">
        <v>0</v>
      </c>
      <c r="X262">
        <v>11.498748718643636</v>
      </c>
      <c r="Y262">
        <v>0</v>
      </c>
      <c r="Z262">
        <v>0</v>
      </c>
      <c r="AA262">
        <v>0</v>
      </c>
      <c r="AB262">
        <v>1.5849983334196001</v>
      </c>
      <c r="AC262">
        <v>0</v>
      </c>
      <c r="AD262">
        <v>0</v>
      </c>
      <c r="AE262">
        <v>13.083747052063236</v>
      </c>
    </row>
    <row r="263" spans="1:31" x14ac:dyDescent="0.25">
      <c r="A263">
        <v>2312403</v>
      </c>
      <c r="B263">
        <v>1</v>
      </c>
      <c r="C263" t="s">
        <v>80</v>
      </c>
      <c r="D263" t="s">
        <v>88</v>
      </c>
      <c r="E263" t="s">
        <v>175</v>
      </c>
      <c r="F263" t="s">
        <v>961</v>
      </c>
      <c r="G263" t="s">
        <v>703</v>
      </c>
      <c r="H263" t="s">
        <v>135</v>
      </c>
      <c r="I263" t="s">
        <v>136</v>
      </c>
      <c r="J263" t="s">
        <v>3</v>
      </c>
      <c r="K263" t="s">
        <v>138</v>
      </c>
      <c r="L263" t="s">
        <v>962</v>
      </c>
      <c r="M263" t="s">
        <v>963</v>
      </c>
      <c r="N263">
        <v>5.9797222220000004</v>
      </c>
      <c r="O263">
        <v>0</v>
      </c>
      <c r="P263">
        <v>5341</v>
      </c>
      <c r="Q263">
        <v>0</v>
      </c>
      <c r="R263">
        <v>0</v>
      </c>
      <c r="S263">
        <v>0</v>
      </c>
      <c r="T263">
        <v>277</v>
      </c>
      <c r="U263">
        <v>0</v>
      </c>
      <c r="V263">
        <v>0</v>
      </c>
      <c r="W263">
        <v>0</v>
      </c>
      <c r="X263">
        <v>6737.5092704333765</v>
      </c>
      <c r="Y263">
        <v>0</v>
      </c>
      <c r="Z263">
        <v>0</v>
      </c>
      <c r="AA263">
        <v>0</v>
      </c>
      <c r="AB263">
        <v>737.27191354518675</v>
      </c>
      <c r="AC263">
        <v>0</v>
      </c>
      <c r="AD263">
        <v>0</v>
      </c>
      <c r="AE263">
        <v>7474.7811839785636</v>
      </c>
    </row>
    <row r="264" spans="1:31" x14ac:dyDescent="0.25">
      <c r="A264">
        <v>2312380</v>
      </c>
      <c r="B264">
        <v>1</v>
      </c>
      <c r="C264" t="s">
        <v>81</v>
      </c>
      <c r="D264" t="s">
        <v>128</v>
      </c>
      <c r="E264" t="s">
        <v>175</v>
      </c>
      <c r="F264" t="s">
        <v>964</v>
      </c>
      <c r="G264" t="s">
        <v>716</v>
      </c>
      <c r="H264" t="s">
        <v>135</v>
      </c>
      <c r="I264" t="s">
        <v>136</v>
      </c>
      <c r="J264" t="s">
        <v>137</v>
      </c>
      <c r="K264" t="s">
        <v>138</v>
      </c>
      <c r="L264" t="s">
        <v>965</v>
      </c>
      <c r="M264" t="s">
        <v>966</v>
      </c>
      <c r="N264">
        <v>5.3005555549999999</v>
      </c>
      <c r="O264">
        <v>0</v>
      </c>
      <c r="P264">
        <v>73</v>
      </c>
      <c r="Q264">
        <v>0</v>
      </c>
      <c r="R264">
        <v>0</v>
      </c>
      <c r="S264">
        <v>0</v>
      </c>
      <c r="T264">
        <v>5</v>
      </c>
      <c r="U264">
        <v>0</v>
      </c>
      <c r="V264">
        <v>0</v>
      </c>
      <c r="W264">
        <v>0</v>
      </c>
      <c r="X264">
        <v>41.186443603466763</v>
      </c>
      <c r="Y264">
        <v>0</v>
      </c>
      <c r="Z264">
        <v>0</v>
      </c>
      <c r="AA264">
        <v>0</v>
      </c>
      <c r="AB264">
        <v>1.3199551703904</v>
      </c>
      <c r="AC264">
        <v>0</v>
      </c>
      <c r="AD264">
        <v>0</v>
      </c>
      <c r="AE264">
        <v>42.506398773857164</v>
      </c>
    </row>
    <row r="265" spans="1:31" x14ac:dyDescent="0.25">
      <c r="A265">
        <v>2312068</v>
      </c>
      <c r="B265">
        <v>1</v>
      </c>
      <c r="C265" t="s">
        <v>80</v>
      </c>
      <c r="D265" t="s">
        <v>94</v>
      </c>
      <c r="E265" t="s">
        <v>141</v>
      </c>
      <c r="F265" t="s">
        <v>967</v>
      </c>
      <c r="G265" t="s">
        <v>968</v>
      </c>
      <c r="H265" t="s">
        <v>135</v>
      </c>
      <c r="I265" t="s">
        <v>136</v>
      </c>
      <c r="J265" t="s">
        <v>137</v>
      </c>
      <c r="K265" t="s">
        <v>144</v>
      </c>
      <c r="L265" t="s">
        <v>969</v>
      </c>
      <c r="M265" t="s">
        <v>970</v>
      </c>
      <c r="N265">
        <v>2.2883333330000002</v>
      </c>
      <c r="O265">
        <v>0</v>
      </c>
      <c r="P265">
        <v>0</v>
      </c>
      <c r="Q265">
        <v>22</v>
      </c>
      <c r="R265">
        <v>5</v>
      </c>
      <c r="S265">
        <v>10</v>
      </c>
      <c r="T265">
        <v>1</v>
      </c>
      <c r="U265">
        <v>4</v>
      </c>
      <c r="V265">
        <v>0</v>
      </c>
      <c r="W265">
        <v>0</v>
      </c>
      <c r="X265">
        <v>0</v>
      </c>
      <c r="Y265">
        <v>966.16226341896311</v>
      </c>
      <c r="Z265">
        <v>43.543325420506207</v>
      </c>
      <c r="AA265">
        <v>215.27203623488683</v>
      </c>
      <c r="AB265">
        <v>0</v>
      </c>
      <c r="AC265">
        <v>2604.6923547771003</v>
      </c>
      <c r="AD265">
        <v>0</v>
      </c>
      <c r="AE265">
        <v>3829.6699798514564</v>
      </c>
    </row>
    <row r="266" spans="1:31" x14ac:dyDescent="0.25">
      <c r="A266">
        <v>2312237</v>
      </c>
      <c r="B266">
        <v>1</v>
      </c>
      <c r="C266" t="s">
        <v>80</v>
      </c>
      <c r="D266" t="s">
        <v>100</v>
      </c>
      <c r="E266" t="s">
        <v>153</v>
      </c>
      <c r="F266" t="s">
        <v>971</v>
      </c>
      <c r="G266" t="s">
        <v>203</v>
      </c>
      <c r="H266" t="s">
        <v>150</v>
      </c>
      <c r="I266" t="s">
        <v>136</v>
      </c>
      <c r="J266" t="s">
        <v>137</v>
      </c>
      <c r="K266" t="s">
        <v>138</v>
      </c>
      <c r="L266" t="s">
        <v>972</v>
      </c>
      <c r="M266" t="s">
        <v>973</v>
      </c>
      <c r="N266">
        <v>3.3172222219999998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1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5.9326972833430753</v>
      </c>
      <c r="AC266">
        <v>0</v>
      </c>
      <c r="AD266">
        <v>0</v>
      </c>
      <c r="AE266">
        <v>5.9326972833430753</v>
      </c>
    </row>
    <row r="267" spans="1:31" x14ac:dyDescent="0.25">
      <c r="A267">
        <v>2312088</v>
      </c>
      <c r="B267">
        <v>1</v>
      </c>
      <c r="C267" t="s">
        <v>81</v>
      </c>
      <c r="D267" t="s">
        <v>120</v>
      </c>
      <c r="E267" t="s">
        <v>153</v>
      </c>
      <c r="F267" t="s">
        <v>974</v>
      </c>
      <c r="G267" t="s">
        <v>155</v>
      </c>
      <c r="H267" t="s">
        <v>150</v>
      </c>
      <c r="I267" t="s">
        <v>136</v>
      </c>
      <c r="J267" t="s">
        <v>137</v>
      </c>
      <c r="K267" t="s">
        <v>138</v>
      </c>
      <c r="L267" t="s">
        <v>975</v>
      </c>
      <c r="M267" t="s">
        <v>976</v>
      </c>
      <c r="N267">
        <v>2.5530555549999998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1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4.7699118513583887</v>
      </c>
      <c r="AC267">
        <v>0</v>
      </c>
      <c r="AD267">
        <v>0</v>
      </c>
      <c r="AE267">
        <v>4.7699118513583887</v>
      </c>
    </row>
    <row r="268" spans="1:31" x14ac:dyDescent="0.25">
      <c r="A268">
        <v>2312025</v>
      </c>
      <c r="B268">
        <v>1</v>
      </c>
      <c r="C268" t="s">
        <v>80</v>
      </c>
      <c r="D268" t="s">
        <v>97</v>
      </c>
      <c r="E268" t="s">
        <v>153</v>
      </c>
      <c r="F268" t="s">
        <v>977</v>
      </c>
      <c r="G268" t="s">
        <v>155</v>
      </c>
      <c r="H268" t="s">
        <v>150</v>
      </c>
      <c r="I268" t="s">
        <v>136</v>
      </c>
      <c r="J268" t="s">
        <v>137</v>
      </c>
      <c r="K268" t="s">
        <v>138</v>
      </c>
      <c r="L268" t="s">
        <v>978</v>
      </c>
      <c r="M268" t="s">
        <v>979</v>
      </c>
      <c r="N268">
        <v>2.685277777</v>
      </c>
      <c r="O268">
        <v>0</v>
      </c>
      <c r="P268">
        <v>0</v>
      </c>
      <c r="Q268">
        <v>0</v>
      </c>
      <c r="R268">
        <v>1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</row>
    <row r="269" spans="1:31" x14ac:dyDescent="0.25">
      <c r="A269">
        <v>2312131</v>
      </c>
      <c r="B269">
        <v>1</v>
      </c>
      <c r="C269" t="s">
        <v>80</v>
      </c>
      <c r="D269" t="s">
        <v>103</v>
      </c>
      <c r="E269" t="s">
        <v>141</v>
      </c>
      <c r="F269" t="s">
        <v>980</v>
      </c>
      <c r="G269" t="s">
        <v>467</v>
      </c>
      <c r="H269" t="s">
        <v>135</v>
      </c>
      <c r="I269" t="s">
        <v>136</v>
      </c>
      <c r="J269" t="s">
        <v>137</v>
      </c>
      <c r="K269" t="s">
        <v>138</v>
      </c>
      <c r="L269" t="s">
        <v>981</v>
      </c>
      <c r="M269" t="s">
        <v>982</v>
      </c>
      <c r="N269">
        <v>0.315</v>
      </c>
      <c r="O269">
        <v>1</v>
      </c>
      <c r="P269">
        <v>283</v>
      </c>
      <c r="Q269">
        <v>23</v>
      </c>
      <c r="R269">
        <v>7</v>
      </c>
      <c r="S269">
        <v>8</v>
      </c>
      <c r="T269">
        <v>5</v>
      </c>
      <c r="U269">
        <v>1</v>
      </c>
      <c r="V269">
        <v>0</v>
      </c>
      <c r="W269">
        <v>7.4387740996800011E-2</v>
      </c>
      <c r="X269">
        <v>18.932137275422715</v>
      </c>
      <c r="Y269">
        <v>96.705104249561856</v>
      </c>
      <c r="Z269">
        <v>7.5235813585317004</v>
      </c>
      <c r="AA269">
        <v>9.0938041194577508</v>
      </c>
      <c r="AB269">
        <v>1.3789570483174503</v>
      </c>
      <c r="AC269">
        <v>11.326746051545401</v>
      </c>
      <c r="AD269">
        <v>0</v>
      </c>
      <c r="AE269">
        <v>145.03471784383368</v>
      </c>
    </row>
    <row r="270" spans="1:31" x14ac:dyDescent="0.25">
      <c r="A270">
        <v>2312174</v>
      </c>
      <c r="B270">
        <v>1</v>
      </c>
      <c r="C270" t="s">
        <v>80</v>
      </c>
      <c r="D270" t="s">
        <v>84</v>
      </c>
      <c r="E270" t="s">
        <v>153</v>
      </c>
      <c r="F270" t="s">
        <v>983</v>
      </c>
      <c r="G270" t="s">
        <v>254</v>
      </c>
      <c r="H270" t="s">
        <v>150</v>
      </c>
      <c r="I270" t="s">
        <v>136</v>
      </c>
      <c r="J270" t="s">
        <v>137</v>
      </c>
      <c r="K270" t="s">
        <v>138</v>
      </c>
      <c r="L270" t="s">
        <v>984</v>
      </c>
      <c r="M270" t="s">
        <v>985</v>
      </c>
      <c r="N270">
        <v>5.2541666659999997</v>
      </c>
      <c r="O270">
        <v>0</v>
      </c>
      <c r="P270">
        <v>5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4.6697431725717014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4.6697431725717014</v>
      </c>
    </row>
    <row r="271" spans="1:31" x14ac:dyDescent="0.25">
      <c r="A271">
        <v>2311985</v>
      </c>
      <c r="B271">
        <v>1</v>
      </c>
      <c r="C271" t="s">
        <v>81</v>
      </c>
      <c r="D271" t="s">
        <v>118</v>
      </c>
      <c r="E271" t="s">
        <v>132</v>
      </c>
      <c r="F271" t="s">
        <v>986</v>
      </c>
      <c r="G271" t="s">
        <v>143</v>
      </c>
      <c r="H271" t="s">
        <v>135</v>
      </c>
      <c r="I271" t="s">
        <v>136</v>
      </c>
      <c r="J271" t="s">
        <v>137</v>
      </c>
      <c r="K271" t="s">
        <v>144</v>
      </c>
      <c r="L271" t="s">
        <v>987</v>
      </c>
      <c r="M271" t="s">
        <v>988</v>
      </c>
      <c r="N271">
        <v>7.8283333329999998</v>
      </c>
      <c r="O271">
        <v>1</v>
      </c>
      <c r="P271">
        <v>267</v>
      </c>
      <c r="Q271">
        <v>68</v>
      </c>
      <c r="R271">
        <v>23</v>
      </c>
      <c r="S271">
        <v>5</v>
      </c>
      <c r="T271">
        <v>25</v>
      </c>
      <c r="U271">
        <v>0</v>
      </c>
      <c r="V271">
        <v>0</v>
      </c>
      <c r="W271">
        <v>32.000388732576546</v>
      </c>
      <c r="X271">
        <v>361.18915027306457</v>
      </c>
      <c r="Y271">
        <v>1636.8386459840274</v>
      </c>
      <c r="Z271">
        <v>785.87877022277166</v>
      </c>
      <c r="AA271">
        <v>147.91377452375701</v>
      </c>
      <c r="AB271">
        <v>212.14974696688657</v>
      </c>
      <c r="AC271">
        <v>0</v>
      </c>
      <c r="AD271">
        <v>0</v>
      </c>
      <c r="AE271">
        <v>3175.9704767030839</v>
      </c>
    </row>
    <row r="272" spans="1:31" x14ac:dyDescent="0.25">
      <c r="A272">
        <v>2311962</v>
      </c>
      <c r="B272">
        <v>1</v>
      </c>
      <c r="C272" t="s">
        <v>80</v>
      </c>
      <c r="D272" t="s">
        <v>104</v>
      </c>
      <c r="E272" t="s">
        <v>147</v>
      </c>
      <c r="F272" t="s">
        <v>989</v>
      </c>
      <c r="G272" t="s">
        <v>258</v>
      </c>
      <c r="H272" t="s">
        <v>150</v>
      </c>
      <c r="I272" t="s">
        <v>136</v>
      </c>
      <c r="J272" t="s">
        <v>137</v>
      </c>
      <c r="K272" t="s">
        <v>138</v>
      </c>
      <c r="L272" t="s">
        <v>990</v>
      </c>
      <c r="M272" t="s">
        <v>991</v>
      </c>
      <c r="N272">
        <v>5.8650000000000002</v>
      </c>
      <c r="O272">
        <v>0</v>
      </c>
      <c r="P272">
        <v>66</v>
      </c>
      <c r="Q272">
        <v>0</v>
      </c>
      <c r="R272">
        <v>6</v>
      </c>
      <c r="S272">
        <v>0</v>
      </c>
      <c r="T272">
        <v>11</v>
      </c>
      <c r="U272">
        <v>0</v>
      </c>
      <c r="V272">
        <v>0</v>
      </c>
      <c r="W272">
        <v>0</v>
      </c>
      <c r="X272">
        <v>68.542787665597132</v>
      </c>
      <c r="Y272">
        <v>0</v>
      </c>
      <c r="Z272">
        <v>7.1780738671296005</v>
      </c>
      <c r="AA272">
        <v>0</v>
      </c>
      <c r="AB272">
        <v>46.785830132497473</v>
      </c>
      <c r="AC272">
        <v>0</v>
      </c>
      <c r="AD272">
        <v>0</v>
      </c>
      <c r="AE272">
        <v>122.5066916652242</v>
      </c>
    </row>
    <row r="273" spans="1:31" x14ac:dyDescent="0.25">
      <c r="A273">
        <v>2312440</v>
      </c>
      <c r="B273">
        <v>1</v>
      </c>
      <c r="C273" t="s">
        <v>80</v>
      </c>
      <c r="D273" t="s">
        <v>96</v>
      </c>
      <c r="E273" t="s">
        <v>147</v>
      </c>
      <c r="F273" t="s">
        <v>992</v>
      </c>
      <c r="G273" t="s">
        <v>384</v>
      </c>
      <c r="H273" t="s">
        <v>150</v>
      </c>
      <c r="I273" t="s">
        <v>136</v>
      </c>
      <c r="J273" t="s">
        <v>137</v>
      </c>
      <c r="K273" t="s">
        <v>138</v>
      </c>
      <c r="L273" t="s">
        <v>993</v>
      </c>
      <c r="M273" t="s">
        <v>994</v>
      </c>
      <c r="N273">
        <v>0.60750000000000004</v>
      </c>
      <c r="O273">
        <v>0</v>
      </c>
      <c r="P273">
        <v>28</v>
      </c>
      <c r="Q273">
        <v>0</v>
      </c>
      <c r="R273">
        <v>0</v>
      </c>
      <c r="S273">
        <v>0</v>
      </c>
      <c r="T273">
        <v>14</v>
      </c>
      <c r="U273">
        <v>0</v>
      </c>
      <c r="V273">
        <v>0</v>
      </c>
      <c r="W273">
        <v>0</v>
      </c>
      <c r="X273">
        <v>2.3208558671700001</v>
      </c>
      <c r="Y273">
        <v>0</v>
      </c>
      <c r="Z273">
        <v>0</v>
      </c>
      <c r="AA273">
        <v>0</v>
      </c>
      <c r="AB273">
        <v>7.4097314278722024</v>
      </c>
      <c r="AC273">
        <v>0</v>
      </c>
      <c r="AD273">
        <v>0</v>
      </c>
      <c r="AE273">
        <v>9.7305872950422021</v>
      </c>
    </row>
    <row r="274" spans="1:31" x14ac:dyDescent="0.25">
      <c r="A274">
        <v>2312340</v>
      </c>
      <c r="B274">
        <v>1</v>
      </c>
      <c r="C274" t="s">
        <v>80</v>
      </c>
      <c r="D274" t="s">
        <v>86</v>
      </c>
      <c r="E274" t="s">
        <v>147</v>
      </c>
      <c r="F274" t="s">
        <v>995</v>
      </c>
      <c r="G274" t="s">
        <v>703</v>
      </c>
      <c r="H274" t="s">
        <v>150</v>
      </c>
      <c r="I274" t="s">
        <v>136</v>
      </c>
      <c r="J274" t="s">
        <v>3</v>
      </c>
      <c r="K274" t="s">
        <v>138</v>
      </c>
      <c r="L274" t="s">
        <v>996</v>
      </c>
      <c r="M274" t="s">
        <v>997</v>
      </c>
      <c r="N274">
        <v>0.72944444399999997</v>
      </c>
      <c r="O274">
        <v>0</v>
      </c>
      <c r="P274">
        <v>134</v>
      </c>
      <c r="Q274">
        <v>0</v>
      </c>
      <c r="R274">
        <v>0</v>
      </c>
      <c r="S274">
        <v>0</v>
      </c>
      <c r="T274">
        <v>6</v>
      </c>
      <c r="U274">
        <v>0</v>
      </c>
      <c r="V274">
        <v>0</v>
      </c>
      <c r="W274">
        <v>0</v>
      </c>
      <c r="X274">
        <v>18.8958014886862</v>
      </c>
      <c r="Y274">
        <v>0</v>
      </c>
      <c r="Z274">
        <v>0</v>
      </c>
      <c r="AA274">
        <v>0</v>
      </c>
      <c r="AB274">
        <v>1.7160080818330665</v>
      </c>
      <c r="AC274">
        <v>0</v>
      </c>
      <c r="AD274">
        <v>0</v>
      </c>
      <c r="AE274">
        <v>20.611809570519267</v>
      </c>
    </row>
    <row r="275" spans="1:31" x14ac:dyDescent="0.25">
      <c r="A275">
        <v>2312400</v>
      </c>
      <c r="B275">
        <v>1</v>
      </c>
      <c r="C275" t="s">
        <v>81</v>
      </c>
      <c r="D275" t="s">
        <v>123</v>
      </c>
      <c r="E275" t="s">
        <v>141</v>
      </c>
      <c r="F275" t="s">
        <v>998</v>
      </c>
      <c r="G275" t="s">
        <v>134</v>
      </c>
      <c r="H275" t="s">
        <v>135</v>
      </c>
      <c r="I275" t="s">
        <v>136</v>
      </c>
      <c r="J275" t="s">
        <v>137</v>
      </c>
      <c r="K275" t="s">
        <v>138</v>
      </c>
      <c r="L275" t="s">
        <v>999</v>
      </c>
      <c r="M275" t="s">
        <v>1000</v>
      </c>
      <c r="N275">
        <v>0.53361111100000003</v>
      </c>
      <c r="O275">
        <v>6</v>
      </c>
      <c r="P275">
        <v>0</v>
      </c>
      <c r="Q275">
        <v>77</v>
      </c>
      <c r="R275">
        <v>0</v>
      </c>
      <c r="S275">
        <v>16</v>
      </c>
      <c r="T275">
        <v>0</v>
      </c>
      <c r="U275">
        <v>0</v>
      </c>
      <c r="V275">
        <v>0</v>
      </c>
      <c r="W275">
        <v>1.1433585328254501</v>
      </c>
      <c r="X275">
        <v>0</v>
      </c>
      <c r="Y275">
        <v>31.149030287536778</v>
      </c>
      <c r="Z275">
        <v>0</v>
      </c>
      <c r="AA275">
        <v>6.1385139435406115</v>
      </c>
      <c r="AB275">
        <v>0</v>
      </c>
      <c r="AC275">
        <v>0</v>
      </c>
      <c r="AD275">
        <v>0</v>
      </c>
      <c r="AE275">
        <v>38.430902763902836</v>
      </c>
    </row>
    <row r="276" spans="1:31" x14ac:dyDescent="0.25">
      <c r="A276">
        <v>2312154</v>
      </c>
      <c r="B276">
        <v>1</v>
      </c>
      <c r="C276" t="s">
        <v>80</v>
      </c>
      <c r="D276" t="s">
        <v>90</v>
      </c>
      <c r="E276" t="s">
        <v>153</v>
      </c>
      <c r="F276" t="s">
        <v>1001</v>
      </c>
      <c r="G276" t="s">
        <v>155</v>
      </c>
      <c r="H276" t="s">
        <v>150</v>
      </c>
      <c r="I276" t="s">
        <v>136</v>
      </c>
      <c r="J276" t="s">
        <v>137</v>
      </c>
      <c r="K276" t="s">
        <v>138</v>
      </c>
      <c r="L276" t="s">
        <v>1002</v>
      </c>
      <c r="M276" t="s">
        <v>1003</v>
      </c>
      <c r="N276">
        <v>1.3274999999999999</v>
      </c>
      <c r="O276">
        <v>0</v>
      </c>
      <c r="P276">
        <v>27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8.9023514644585262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8.9023514644585262</v>
      </c>
    </row>
    <row r="277" spans="1:31" x14ac:dyDescent="0.25">
      <c r="A277">
        <v>2312300</v>
      </c>
      <c r="B277">
        <v>1</v>
      </c>
      <c r="C277" t="s">
        <v>80</v>
      </c>
      <c r="D277" t="s">
        <v>93</v>
      </c>
      <c r="E277" t="s">
        <v>153</v>
      </c>
      <c r="F277" t="s">
        <v>1004</v>
      </c>
      <c r="G277" t="s">
        <v>155</v>
      </c>
      <c r="H277" t="s">
        <v>150</v>
      </c>
      <c r="I277" t="s">
        <v>136</v>
      </c>
      <c r="J277" t="s">
        <v>137</v>
      </c>
      <c r="K277" t="s">
        <v>138</v>
      </c>
      <c r="L277" t="s">
        <v>1005</v>
      </c>
      <c r="M277" t="s">
        <v>1006</v>
      </c>
      <c r="N277">
        <v>2.216388888</v>
      </c>
      <c r="O277">
        <v>0</v>
      </c>
      <c r="P277">
        <v>1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0.45141013447302497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0.45141013447302497</v>
      </c>
    </row>
    <row r="278" spans="1:31" x14ac:dyDescent="0.25">
      <c r="A278">
        <v>2312377</v>
      </c>
      <c r="B278">
        <v>1</v>
      </c>
      <c r="C278" t="s">
        <v>80</v>
      </c>
      <c r="D278" t="s">
        <v>106</v>
      </c>
      <c r="E278" t="s">
        <v>141</v>
      </c>
      <c r="F278" t="s">
        <v>1007</v>
      </c>
      <c r="G278" t="s">
        <v>467</v>
      </c>
      <c r="H278" t="s">
        <v>135</v>
      </c>
      <c r="I278" t="s">
        <v>136</v>
      </c>
      <c r="J278" t="s">
        <v>137</v>
      </c>
      <c r="K278" t="s">
        <v>138</v>
      </c>
      <c r="L278" t="s">
        <v>1008</v>
      </c>
      <c r="M278" t="s">
        <v>1009</v>
      </c>
      <c r="N278">
        <v>0.23638888799999999</v>
      </c>
      <c r="O278">
        <v>0</v>
      </c>
      <c r="P278">
        <v>4</v>
      </c>
      <c r="Q278">
        <v>32</v>
      </c>
      <c r="R278">
        <v>268</v>
      </c>
      <c r="S278">
        <v>9</v>
      </c>
      <c r="T278">
        <v>67</v>
      </c>
      <c r="U278">
        <v>0</v>
      </c>
      <c r="V278">
        <v>0</v>
      </c>
      <c r="W278">
        <v>0</v>
      </c>
      <c r="X278">
        <v>1.1396296724274999</v>
      </c>
      <c r="Y278">
        <v>42.561183562486683</v>
      </c>
      <c r="Z278">
        <v>192.22542174014347</v>
      </c>
      <c r="AA278">
        <v>7.918608738290839</v>
      </c>
      <c r="AB278">
        <v>55.710821737412537</v>
      </c>
      <c r="AC278">
        <v>0</v>
      </c>
      <c r="AD278">
        <v>0</v>
      </c>
      <c r="AE278">
        <v>299.55566545076101</v>
      </c>
    </row>
    <row r="279" spans="1:31" x14ac:dyDescent="0.25">
      <c r="A279">
        <v>2312191</v>
      </c>
      <c r="B279">
        <v>1</v>
      </c>
      <c r="C279" t="s">
        <v>80</v>
      </c>
      <c r="D279" t="s">
        <v>96</v>
      </c>
      <c r="E279" t="s">
        <v>153</v>
      </c>
      <c r="F279" t="s">
        <v>1010</v>
      </c>
      <c r="G279" t="s">
        <v>155</v>
      </c>
      <c r="H279" t="s">
        <v>150</v>
      </c>
      <c r="I279" t="s">
        <v>136</v>
      </c>
      <c r="J279" t="s">
        <v>137</v>
      </c>
      <c r="K279" t="s">
        <v>138</v>
      </c>
      <c r="L279" t="s">
        <v>1011</v>
      </c>
      <c r="M279" t="s">
        <v>1012</v>
      </c>
      <c r="N279">
        <v>3.5794444439999999</v>
      </c>
      <c r="O279">
        <v>0</v>
      </c>
      <c r="P279">
        <v>1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2.5771167192963835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2.5771167192963835</v>
      </c>
    </row>
    <row r="280" spans="1:31" x14ac:dyDescent="0.25">
      <c r="A280">
        <v>2312065</v>
      </c>
      <c r="B280">
        <v>1</v>
      </c>
      <c r="C280" t="s">
        <v>81</v>
      </c>
      <c r="D280" t="s">
        <v>112</v>
      </c>
      <c r="E280" t="s">
        <v>175</v>
      </c>
      <c r="F280" t="s">
        <v>1013</v>
      </c>
      <c r="G280" t="s">
        <v>143</v>
      </c>
      <c r="H280" t="s">
        <v>135</v>
      </c>
      <c r="I280" t="s">
        <v>136</v>
      </c>
      <c r="J280" t="s">
        <v>137</v>
      </c>
      <c r="K280" t="s">
        <v>144</v>
      </c>
      <c r="L280" t="s">
        <v>1014</v>
      </c>
      <c r="M280" t="s">
        <v>1015</v>
      </c>
      <c r="N280">
        <v>1.1672222219999999</v>
      </c>
      <c r="O280">
        <v>0</v>
      </c>
      <c r="P280">
        <v>435</v>
      </c>
      <c r="Q280">
        <v>0</v>
      </c>
      <c r="R280">
        <v>3</v>
      </c>
      <c r="S280">
        <v>0</v>
      </c>
      <c r="T280">
        <v>23</v>
      </c>
      <c r="U280">
        <v>0</v>
      </c>
      <c r="V280">
        <v>0</v>
      </c>
      <c r="W280">
        <v>0</v>
      </c>
      <c r="X280">
        <v>75.810848679616484</v>
      </c>
      <c r="Y280">
        <v>0</v>
      </c>
      <c r="Z280">
        <v>0.41320817341008337</v>
      </c>
      <c r="AA280">
        <v>0</v>
      </c>
      <c r="AB280">
        <v>47.359305519773734</v>
      </c>
      <c r="AC280">
        <v>0</v>
      </c>
      <c r="AD280">
        <v>0</v>
      </c>
      <c r="AE280">
        <v>123.58336237280031</v>
      </c>
    </row>
    <row r="281" spans="1:31" x14ac:dyDescent="0.25">
      <c r="A281">
        <v>2312214</v>
      </c>
      <c r="B281">
        <v>1</v>
      </c>
      <c r="C281" t="s">
        <v>80</v>
      </c>
      <c r="D281" t="s">
        <v>85</v>
      </c>
      <c r="E281" t="s">
        <v>285</v>
      </c>
      <c r="F281" t="s">
        <v>1016</v>
      </c>
      <c r="G281" t="s">
        <v>143</v>
      </c>
      <c r="H281" t="s">
        <v>150</v>
      </c>
      <c r="I281" t="s">
        <v>136</v>
      </c>
      <c r="J281" t="s">
        <v>137</v>
      </c>
      <c r="K281" t="s">
        <v>144</v>
      </c>
      <c r="L281" t="s">
        <v>1017</v>
      </c>
      <c r="M281" t="s">
        <v>1018</v>
      </c>
      <c r="N281">
        <v>2.957222222</v>
      </c>
      <c r="O281">
        <v>0</v>
      </c>
      <c r="P281">
        <v>148</v>
      </c>
      <c r="Q281">
        <v>0</v>
      </c>
      <c r="R281">
        <v>0</v>
      </c>
      <c r="S281">
        <v>0</v>
      </c>
      <c r="T281">
        <v>8</v>
      </c>
      <c r="U281">
        <v>0</v>
      </c>
      <c r="V281">
        <v>1</v>
      </c>
      <c r="W281">
        <v>0</v>
      </c>
      <c r="X281">
        <v>107.17130440567644</v>
      </c>
      <c r="Y281">
        <v>0</v>
      </c>
      <c r="Z281">
        <v>0</v>
      </c>
      <c r="AA281">
        <v>0</v>
      </c>
      <c r="AB281">
        <v>43.173815770765501</v>
      </c>
      <c r="AC281">
        <v>0</v>
      </c>
      <c r="AD281">
        <v>593.13094444215005</v>
      </c>
      <c r="AE281">
        <v>743.47606461859198</v>
      </c>
    </row>
    <row r="282" spans="1:31" x14ac:dyDescent="0.25">
      <c r="A282">
        <v>2312277</v>
      </c>
      <c r="B282">
        <v>1</v>
      </c>
      <c r="C282" t="s">
        <v>80</v>
      </c>
      <c r="D282" t="s">
        <v>97</v>
      </c>
      <c r="E282" t="s">
        <v>158</v>
      </c>
      <c r="F282" t="s">
        <v>1019</v>
      </c>
      <c r="G282" t="s">
        <v>1020</v>
      </c>
      <c r="H282" t="s">
        <v>150</v>
      </c>
      <c r="I282" t="s">
        <v>136</v>
      </c>
      <c r="J282" t="s">
        <v>137</v>
      </c>
      <c r="K282" t="s">
        <v>138</v>
      </c>
      <c r="L282" t="s">
        <v>1021</v>
      </c>
      <c r="M282" t="s">
        <v>1022</v>
      </c>
      <c r="N282">
        <v>0.87638888800000003</v>
      </c>
      <c r="O282">
        <v>0</v>
      </c>
      <c r="P282">
        <v>8</v>
      </c>
      <c r="Q282">
        <v>0</v>
      </c>
      <c r="R282">
        <v>12</v>
      </c>
      <c r="S282">
        <v>0</v>
      </c>
      <c r="T282">
        <v>2</v>
      </c>
      <c r="U282">
        <v>0</v>
      </c>
      <c r="V282">
        <v>0</v>
      </c>
      <c r="W282">
        <v>0</v>
      </c>
      <c r="X282">
        <v>3.1269551535735003</v>
      </c>
      <c r="Y282">
        <v>0</v>
      </c>
      <c r="Z282">
        <v>8.1331630452605843</v>
      </c>
      <c r="AA282">
        <v>0</v>
      </c>
      <c r="AB282">
        <v>3.4947368156924998</v>
      </c>
      <c r="AC282">
        <v>0</v>
      </c>
      <c r="AD282">
        <v>0</v>
      </c>
      <c r="AE282">
        <v>14.754855014526585</v>
      </c>
    </row>
    <row r="283" spans="1:31" x14ac:dyDescent="0.25">
      <c r="A283">
        <v>2312420</v>
      </c>
      <c r="B283">
        <v>1</v>
      </c>
      <c r="C283" t="s">
        <v>80</v>
      </c>
      <c r="D283" t="s">
        <v>86</v>
      </c>
      <c r="E283" t="s">
        <v>414</v>
      </c>
      <c r="F283" t="s">
        <v>1023</v>
      </c>
      <c r="G283" t="s">
        <v>134</v>
      </c>
      <c r="H283" t="s">
        <v>135</v>
      </c>
      <c r="I283" t="s">
        <v>136</v>
      </c>
      <c r="J283" t="s">
        <v>137</v>
      </c>
      <c r="K283" t="s">
        <v>138</v>
      </c>
      <c r="L283" t="s">
        <v>1024</v>
      </c>
      <c r="M283" t="s">
        <v>1025</v>
      </c>
      <c r="N283">
        <v>0.19027777700000001</v>
      </c>
      <c r="O283">
        <v>1</v>
      </c>
      <c r="P283">
        <v>1464</v>
      </c>
      <c r="Q283">
        <v>0</v>
      </c>
      <c r="R283">
        <v>144</v>
      </c>
      <c r="S283">
        <v>1</v>
      </c>
      <c r="T283">
        <v>226</v>
      </c>
      <c r="U283">
        <v>0</v>
      </c>
      <c r="V283">
        <v>1</v>
      </c>
      <c r="W283">
        <v>1.600176750630375</v>
      </c>
      <c r="X283">
        <v>169.64303796477296</v>
      </c>
      <c r="Y283">
        <v>0</v>
      </c>
      <c r="Z283">
        <v>18.12599661075561</v>
      </c>
      <c r="AA283">
        <v>30.914282718246668</v>
      </c>
      <c r="AB283">
        <v>53.685299002044978</v>
      </c>
      <c r="AC283">
        <v>0</v>
      </c>
      <c r="AD283">
        <v>1.72895338233125</v>
      </c>
      <c r="AE283">
        <v>275.69774642878184</v>
      </c>
    </row>
    <row r="284" spans="1:31" x14ac:dyDescent="0.25">
      <c r="A284">
        <v>2311922</v>
      </c>
      <c r="B284">
        <v>1</v>
      </c>
      <c r="C284" t="s">
        <v>80</v>
      </c>
      <c r="D284" t="s">
        <v>83</v>
      </c>
      <c r="E284" t="s">
        <v>141</v>
      </c>
      <c r="F284" t="s">
        <v>1026</v>
      </c>
      <c r="G284" t="s">
        <v>134</v>
      </c>
      <c r="H284" t="s">
        <v>135</v>
      </c>
      <c r="I284" t="s">
        <v>136</v>
      </c>
      <c r="J284" t="s">
        <v>137</v>
      </c>
      <c r="K284" t="s">
        <v>138</v>
      </c>
      <c r="L284" t="s">
        <v>1027</v>
      </c>
      <c r="M284" t="s">
        <v>1028</v>
      </c>
      <c r="N284">
        <v>0.24833333299999999</v>
      </c>
      <c r="O284">
        <v>0</v>
      </c>
      <c r="P284">
        <v>3994</v>
      </c>
      <c r="Q284">
        <v>0</v>
      </c>
      <c r="R284">
        <v>0</v>
      </c>
      <c r="S284">
        <v>4</v>
      </c>
      <c r="T284">
        <v>316</v>
      </c>
      <c r="U284">
        <v>0</v>
      </c>
      <c r="V284">
        <v>0</v>
      </c>
      <c r="W284">
        <v>0</v>
      </c>
      <c r="X284">
        <v>196.98735047713387</v>
      </c>
      <c r="Y284">
        <v>0</v>
      </c>
      <c r="Z284">
        <v>0</v>
      </c>
      <c r="AA284">
        <v>115.56393838210667</v>
      </c>
      <c r="AB284">
        <v>44.243615143613312</v>
      </c>
      <c r="AC284">
        <v>0</v>
      </c>
      <c r="AD284">
        <v>0</v>
      </c>
      <c r="AE284">
        <v>356.79490400285385</v>
      </c>
    </row>
    <row r="285" spans="1:31" x14ac:dyDescent="0.25">
      <c r="A285">
        <v>2312128</v>
      </c>
      <c r="B285">
        <v>1</v>
      </c>
      <c r="C285" t="s">
        <v>80</v>
      </c>
      <c r="D285" t="s">
        <v>92</v>
      </c>
      <c r="E285" t="s">
        <v>175</v>
      </c>
      <c r="F285" t="s">
        <v>1029</v>
      </c>
      <c r="G285" t="s">
        <v>134</v>
      </c>
      <c r="H285" t="s">
        <v>135</v>
      </c>
      <c r="I285" t="s">
        <v>136</v>
      </c>
      <c r="J285" t="s">
        <v>137</v>
      </c>
      <c r="K285" t="s">
        <v>138</v>
      </c>
      <c r="L285" t="s">
        <v>1030</v>
      </c>
      <c r="M285" t="s">
        <v>1031</v>
      </c>
      <c r="N285">
        <v>0.47361111099999997</v>
      </c>
      <c r="O285">
        <v>0</v>
      </c>
      <c r="P285">
        <v>1465</v>
      </c>
      <c r="Q285">
        <v>0</v>
      </c>
      <c r="R285">
        <v>129</v>
      </c>
      <c r="S285">
        <v>3</v>
      </c>
      <c r="T285">
        <v>118</v>
      </c>
      <c r="U285">
        <v>0</v>
      </c>
      <c r="V285">
        <v>0</v>
      </c>
      <c r="W285">
        <v>0</v>
      </c>
      <c r="X285">
        <v>161.84433506620235</v>
      </c>
      <c r="Y285">
        <v>0</v>
      </c>
      <c r="Z285">
        <v>23.365559002291779</v>
      </c>
      <c r="AA285">
        <v>6.6504877460702074</v>
      </c>
      <c r="AB285">
        <v>60.768837015753455</v>
      </c>
      <c r="AC285">
        <v>0</v>
      </c>
      <c r="AD285">
        <v>0</v>
      </c>
      <c r="AE285">
        <v>252.6292188303178</v>
      </c>
    </row>
    <row r="286" spans="1:31" x14ac:dyDescent="0.25">
      <c r="A286">
        <v>2312034</v>
      </c>
      <c r="B286">
        <v>1</v>
      </c>
      <c r="C286" t="s">
        <v>80</v>
      </c>
      <c r="D286" t="s">
        <v>93</v>
      </c>
      <c r="E286" t="s">
        <v>141</v>
      </c>
      <c r="F286" t="s">
        <v>1032</v>
      </c>
      <c r="G286" t="s">
        <v>143</v>
      </c>
      <c r="H286" t="s">
        <v>135</v>
      </c>
      <c r="I286" t="s">
        <v>136</v>
      </c>
      <c r="J286" t="s">
        <v>137</v>
      </c>
      <c r="K286" t="s">
        <v>144</v>
      </c>
      <c r="L286" t="s">
        <v>1033</v>
      </c>
      <c r="M286" t="s">
        <v>1034</v>
      </c>
      <c r="N286">
        <v>6.7361111109999996</v>
      </c>
      <c r="O286">
        <v>0</v>
      </c>
      <c r="P286">
        <v>151</v>
      </c>
      <c r="Q286">
        <v>11</v>
      </c>
      <c r="R286">
        <v>12</v>
      </c>
      <c r="S286">
        <v>7</v>
      </c>
      <c r="T286">
        <v>20</v>
      </c>
      <c r="U286">
        <v>0</v>
      </c>
      <c r="V286">
        <v>0</v>
      </c>
      <c r="W286">
        <v>0</v>
      </c>
      <c r="X286">
        <v>150.60752194602071</v>
      </c>
      <c r="Y286">
        <v>390.86509828224382</v>
      </c>
      <c r="Z286">
        <v>405.74281393784179</v>
      </c>
      <c r="AA286">
        <v>252.57441255432394</v>
      </c>
      <c r="AB286">
        <v>77.230199594568205</v>
      </c>
      <c r="AC286">
        <v>0</v>
      </c>
      <c r="AD286">
        <v>0</v>
      </c>
      <c r="AE286">
        <v>1277.0200463149984</v>
      </c>
    </row>
    <row r="287" spans="1:31" x14ac:dyDescent="0.25">
      <c r="A287">
        <v>2312343</v>
      </c>
      <c r="B287">
        <v>1</v>
      </c>
      <c r="C287" t="s">
        <v>80</v>
      </c>
      <c r="D287" t="s">
        <v>90</v>
      </c>
      <c r="E287" t="s">
        <v>153</v>
      </c>
      <c r="F287" t="s">
        <v>1035</v>
      </c>
      <c r="G287" t="s">
        <v>155</v>
      </c>
      <c r="H287" t="s">
        <v>150</v>
      </c>
      <c r="I287" t="s">
        <v>136</v>
      </c>
      <c r="J287" t="s">
        <v>137</v>
      </c>
      <c r="K287" t="s">
        <v>138</v>
      </c>
      <c r="L287" t="s">
        <v>1036</v>
      </c>
      <c r="M287" t="s">
        <v>1037</v>
      </c>
      <c r="N287">
        <v>3.0008333330000001</v>
      </c>
      <c r="O287">
        <v>0</v>
      </c>
      <c r="P287">
        <v>2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1.0947614060832001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1.0947614060832001</v>
      </c>
    </row>
    <row r="288" spans="1:31" x14ac:dyDescent="0.25">
      <c r="A288">
        <v>2312412</v>
      </c>
      <c r="B288">
        <v>1</v>
      </c>
      <c r="C288" t="s">
        <v>81</v>
      </c>
      <c r="D288" t="s">
        <v>118</v>
      </c>
      <c r="E288" t="s">
        <v>147</v>
      </c>
      <c r="F288" t="s">
        <v>1038</v>
      </c>
      <c r="G288" t="s">
        <v>149</v>
      </c>
      <c r="H288" t="s">
        <v>150</v>
      </c>
      <c r="I288" t="s">
        <v>136</v>
      </c>
      <c r="J288" t="s">
        <v>137</v>
      </c>
      <c r="K288" t="s">
        <v>138</v>
      </c>
      <c r="L288" t="s">
        <v>1039</v>
      </c>
      <c r="M288" t="s">
        <v>1040</v>
      </c>
      <c r="N288">
        <v>2.5605555550000001</v>
      </c>
      <c r="O288">
        <v>0</v>
      </c>
      <c r="P288">
        <v>1</v>
      </c>
      <c r="Q288">
        <v>0</v>
      </c>
      <c r="R288">
        <v>2</v>
      </c>
      <c r="S288">
        <v>0</v>
      </c>
      <c r="T288">
        <v>2</v>
      </c>
      <c r="U288">
        <v>0</v>
      </c>
      <c r="V288">
        <v>0</v>
      </c>
      <c r="W288">
        <v>0</v>
      </c>
      <c r="X288">
        <v>0.19468088622663335</v>
      </c>
      <c r="Y288">
        <v>0</v>
      </c>
      <c r="Z288">
        <v>10.080334015381666</v>
      </c>
      <c r="AA288">
        <v>0</v>
      </c>
      <c r="AB288">
        <v>4.0518973302020669</v>
      </c>
      <c r="AC288">
        <v>0</v>
      </c>
      <c r="AD288">
        <v>0</v>
      </c>
      <c r="AE288">
        <v>14.326912231810367</v>
      </c>
    </row>
    <row r="289" spans="1:31" x14ac:dyDescent="0.25">
      <c r="A289">
        <v>2312157</v>
      </c>
      <c r="B289">
        <v>1</v>
      </c>
      <c r="C289" t="s">
        <v>80</v>
      </c>
      <c r="D289" t="s">
        <v>108</v>
      </c>
      <c r="E289" t="s">
        <v>175</v>
      </c>
      <c r="F289" t="s">
        <v>1041</v>
      </c>
      <c r="G289" t="s">
        <v>210</v>
      </c>
      <c r="H289" t="s">
        <v>135</v>
      </c>
      <c r="I289" t="s">
        <v>136</v>
      </c>
      <c r="J289" t="s">
        <v>137</v>
      </c>
      <c r="K289" t="s">
        <v>138</v>
      </c>
      <c r="L289" t="s">
        <v>1042</v>
      </c>
      <c r="M289" t="s">
        <v>1043</v>
      </c>
      <c r="N289">
        <v>5.3619444439999997</v>
      </c>
      <c r="O289">
        <v>0</v>
      </c>
      <c r="P289">
        <v>26</v>
      </c>
      <c r="Q289">
        <v>0</v>
      </c>
      <c r="R289">
        <v>0</v>
      </c>
      <c r="S289">
        <v>0</v>
      </c>
      <c r="T289">
        <v>3</v>
      </c>
      <c r="U289">
        <v>0</v>
      </c>
      <c r="V289">
        <v>0</v>
      </c>
      <c r="W289">
        <v>0</v>
      </c>
      <c r="X289">
        <v>18.039347987070126</v>
      </c>
      <c r="Y289">
        <v>0</v>
      </c>
      <c r="Z289">
        <v>0</v>
      </c>
      <c r="AA289">
        <v>0</v>
      </c>
      <c r="AB289">
        <v>1.2225123880302502</v>
      </c>
      <c r="AC289">
        <v>0</v>
      </c>
      <c r="AD289">
        <v>0</v>
      </c>
      <c r="AE289">
        <v>19.261860375100376</v>
      </c>
    </row>
    <row r="290" spans="1:31" x14ac:dyDescent="0.25">
      <c r="A290">
        <v>2313864</v>
      </c>
      <c r="B290">
        <v>1</v>
      </c>
      <c r="C290" t="s">
        <v>81</v>
      </c>
      <c r="D290" t="s">
        <v>118</v>
      </c>
      <c r="E290" t="s">
        <v>175</v>
      </c>
      <c r="F290" t="s">
        <v>1044</v>
      </c>
      <c r="G290" t="s">
        <v>134</v>
      </c>
      <c r="H290" t="s">
        <v>135</v>
      </c>
      <c r="I290" t="s">
        <v>136</v>
      </c>
      <c r="J290" t="s">
        <v>137</v>
      </c>
      <c r="K290" t="s">
        <v>138</v>
      </c>
      <c r="L290" t="s">
        <v>1045</v>
      </c>
      <c r="M290" t="s">
        <v>1046</v>
      </c>
      <c r="N290">
        <v>0.75194444400000005</v>
      </c>
      <c r="O290">
        <v>0</v>
      </c>
      <c r="P290">
        <v>0</v>
      </c>
      <c r="Q290">
        <v>0</v>
      </c>
      <c r="R290">
        <v>0</v>
      </c>
      <c r="S290">
        <v>1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213.76028431153645</v>
      </c>
      <c r="AB290">
        <v>0</v>
      </c>
      <c r="AC290">
        <v>0</v>
      </c>
      <c r="AD290">
        <v>0</v>
      </c>
      <c r="AE290">
        <v>213.76028431153645</v>
      </c>
    </row>
    <row r="291" spans="1:31" x14ac:dyDescent="0.25">
      <c r="A291">
        <v>2313632</v>
      </c>
      <c r="B291">
        <v>1</v>
      </c>
      <c r="C291" t="s">
        <v>80</v>
      </c>
      <c r="D291" t="s">
        <v>103</v>
      </c>
      <c r="E291" t="s">
        <v>132</v>
      </c>
      <c r="F291" t="s">
        <v>1047</v>
      </c>
      <c r="G291" t="s">
        <v>134</v>
      </c>
      <c r="H291" t="s">
        <v>135</v>
      </c>
      <c r="I291" t="s">
        <v>136</v>
      </c>
      <c r="J291" t="s">
        <v>137</v>
      </c>
      <c r="K291" t="s">
        <v>138</v>
      </c>
      <c r="L291" t="s">
        <v>1048</v>
      </c>
      <c r="M291" t="s">
        <v>1049</v>
      </c>
      <c r="N291">
        <v>1.410555555</v>
      </c>
      <c r="O291">
        <v>0</v>
      </c>
      <c r="P291">
        <v>540</v>
      </c>
      <c r="Q291">
        <v>20</v>
      </c>
      <c r="R291">
        <v>2</v>
      </c>
      <c r="S291">
        <v>3</v>
      </c>
      <c r="T291">
        <v>63</v>
      </c>
      <c r="U291">
        <v>1</v>
      </c>
      <c r="V291">
        <v>1</v>
      </c>
      <c r="W291">
        <v>0</v>
      </c>
      <c r="X291">
        <v>153.83089530111749</v>
      </c>
      <c r="Y291">
        <v>84.324835057009309</v>
      </c>
      <c r="Z291">
        <v>1.4122838954377834</v>
      </c>
      <c r="AA291">
        <v>131.48891601318371</v>
      </c>
      <c r="AB291">
        <v>62.170601887219931</v>
      </c>
      <c r="AC291">
        <v>238.46385390822047</v>
      </c>
      <c r="AD291">
        <v>112.36194732061682</v>
      </c>
      <c r="AE291">
        <v>784.05333338280548</v>
      </c>
    </row>
    <row r="292" spans="1:31" x14ac:dyDescent="0.25">
      <c r="A292">
        <v>2313612</v>
      </c>
      <c r="B292">
        <v>1</v>
      </c>
      <c r="C292" t="s">
        <v>81</v>
      </c>
      <c r="D292" t="s">
        <v>113</v>
      </c>
      <c r="E292" t="s">
        <v>132</v>
      </c>
      <c r="F292" t="s">
        <v>1050</v>
      </c>
      <c r="G292" t="s">
        <v>143</v>
      </c>
      <c r="H292" t="s">
        <v>135</v>
      </c>
      <c r="I292" t="s">
        <v>136</v>
      </c>
      <c r="J292" t="s">
        <v>137</v>
      </c>
      <c r="K292" t="s">
        <v>144</v>
      </c>
      <c r="L292" t="s">
        <v>1051</v>
      </c>
      <c r="M292" t="s">
        <v>1052</v>
      </c>
      <c r="N292">
        <v>7.6580555549999998</v>
      </c>
      <c r="O292">
        <v>2</v>
      </c>
      <c r="P292">
        <v>760</v>
      </c>
      <c r="Q292">
        <v>31</v>
      </c>
      <c r="R292">
        <v>277</v>
      </c>
      <c r="S292">
        <v>8</v>
      </c>
      <c r="T292">
        <v>37</v>
      </c>
      <c r="U292">
        <v>1</v>
      </c>
      <c r="V292">
        <v>0</v>
      </c>
      <c r="W292">
        <v>5.1476196209769833</v>
      </c>
      <c r="X292">
        <v>1077.0557704930309</v>
      </c>
      <c r="Y292">
        <v>1412.3581035566358</v>
      </c>
      <c r="Z292">
        <v>2365.6876261533366</v>
      </c>
      <c r="AA292">
        <v>272.48420256839859</v>
      </c>
      <c r="AB292">
        <v>430.23740573820794</v>
      </c>
      <c r="AC292">
        <v>173.39870868672003</v>
      </c>
      <c r="AD292">
        <v>0</v>
      </c>
      <c r="AE292">
        <v>5736.3694368173065</v>
      </c>
    </row>
    <row r="293" spans="1:31" x14ac:dyDescent="0.25">
      <c r="A293">
        <v>2313635</v>
      </c>
      <c r="B293">
        <v>1</v>
      </c>
      <c r="C293" t="s">
        <v>81</v>
      </c>
      <c r="D293" t="s">
        <v>122</v>
      </c>
      <c r="E293" t="s">
        <v>132</v>
      </c>
      <c r="F293" t="s">
        <v>189</v>
      </c>
      <c r="G293" t="s">
        <v>143</v>
      </c>
      <c r="H293" t="s">
        <v>135</v>
      </c>
      <c r="I293" t="s">
        <v>136</v>
      </c>
      <c r="J293" t="s">
        <v>137</v>
      </c>
      <c r="K293" t="s">
        <v>144</v>
      </c>
      <c r="L293" t="s">
        <v>1053</v>
      </c>
      <c r="M293" t="s">
        <v>1054</v>
      </c>
      <c r="N293">
        <v>8.5844444440000007</v>
      </c>
      <c r="O293">
        <v>1</v>
      </c>
      <c r="P293">
        <v>510</v>
      </c>
      <c r="Q293">
        <v>4</v>
      </c>
      <c r="R293">
        <v>0</v>
      </c>
      <c r="S293">
        <v>3</v>
      </c>
      <c r="T293">
        <v>22</v>
      </c>
      <c r="U293">
        <v>1</v>
      </c>
      <c r="V293">
        <v>0</v>
      </c>
      <c r="W293">
        <v>1.1049339352719998</v>
      </c>
      <c r="X293">
        <v>425.57796631267257</v>
      </c>
      <c r="Y293">
        <v>31.347746088069606</v>
      </c>
      <c r="Z293">
        <v>0</v>
      </c>
      <c r="AA293">
        <v>97.617649356045362</v>
      </c>
      <c r="AB293">
        <v>81.366470343903714</v>
      </c>
      <c r="AC293">
        <v>1283.8890588814622</v>
      </c>
      <c r="AD293">
        <v>0</v>
      </c>
      <c r="AE293">
        <v>1920.9038249174255</v>
      </c>
    </row>
    <row r="294" spans="1:31" x14ac:dyDescent="0.25">
      <c r="A294">
        <v>2313967</v>
      </c>
      <c r="B294">
        <v>1</v>
      </c>
      <c r="C294" t="s">
        <v>80</v>
      </c>
      <c r="D294" t="s">
        <v>100</v>
      </c>
      <c r="E294" t="s">
        <v>132</v>
      </c>
      <c r="F294" t="s">
        <v>1055</v>
      </c>
      <c r="G294" t="s">
        <v>134</v>
      </c>
      <c r="H294" t="s">
        <v>135</v>
      </c>
      <c r="I294" t="s">
        <v>136</v>
      </c>
      <c r="J294" t="s">
        <v>137</v>
      </c>
      <c r="K294" t="s">
        <v>138</v>
      </c>
      <c r="L294" t="s">
        <v>1056</v>
      </c>
      <c r="M294" t="s">
        <v>1057</v>
      </c>
      <c r="N294">
        <v>1.413333333</v>
      </c>
      <c r="O294">
        <v>4</v>
      </c>
      <c r="P294">
        <v>153</v>
      </c>
      <c r="Q294">
        <v>6</v>
      </c>
      <c r="R294">
        <v>60</v>
      </c>
      <c r="S294">
        <v>12</v>
      </c>
      <c r="T294">
        <v>62</v>
      </c>
      <c r="U294">
        <v>2</v>
      </c>
      <c r="V294">
        <v>1</v>
      </c>
      <c r="W294">
        <v>4.0140400260135749</v>
      </c>
      <c r="X294">
        <v>55.910487427639239</v>
      </c>
      <c r="Y294">
        <v>26.600465876306213</v>
      </c>
      <c r="Z294">
        <v>61.628141067910981</v>
      </c>
      <c r="AA294">
        <v>109.30857672402288</v>
      </c>
      <c r="AB294">
        <v>53.340814365261501</v>
      </c>
      <c r="AC294">
        <v>94.671599505026592</v>
      </c>
      <c r="AD294">
        <v>6.5189571724811763</v>
      </c>
      <c r="AE294">
        <v>411.99308216466221</v>
      </c>
    </row>
    <row r="295" spans="1:31" x14ac:dyDescent="0.25">
      <c r="A295">
        <v>2313961</v>
      </c>
      <c r="B295">
        <v>1</v>
      </c>
      <c r="C295" t="s">
        <v>80</v>
      </c>
      <c r="D295" t="s">
        <v>92</v>
      </c>
      <c r="E295" t="s">
        <v>147</v>
      </c>
      <c r="F295" t="s">
        <v>1058</v>
      </c>
      <c r="G295" t="s">
        <v>149</v>
      </c>
      <c r="H295" t="s">
        <v>150</v>
      </c>
      <c r="I295" t="s">
        <v>136</v>
      </c>
      <c r="J295" t="s">
        <v>137</v>
      </c>
      <c r="K295" t="s">
        <v>138</v>
      </c>
      <c r="L295" t="s">
        <v>1059</v>
      </c>
      <c r="M295" t="s">
        <v>1060</v>
      </c>
      <c r="N295">
        <v>1.761111111</v>
      </c>
      <c r="O295">
        <v>0</v>
      </c>
      <c r="P295">
        <v>304</v>
      </c>
      <c r="Q295">
        <v>0</v>
      </c>
      <c r="R295">
        <v>3</v>
      </c>
      <c r="S295">
        <v>0</v>
      </c>
      <c r="T295">
        <v>11</v>
      </c>
      <c r="U295">
        <v>0</v>
      </c>
      <c r="V295">
        <v>0</v>
      </c>
      <c r="W295">
        <v>0</v>
      </c>
      <c r="X295">
        <v>121.03705134083303</v>
      </c>
      <c r="Y295">
        <v>0</v>
      </c>
      <c r="Z295">
        <v>0.38022268734688336</v>
      </c>
      <c r="AA295">
        <v>0</v>
      </c>
      <c r="AB295">
        <v>3.1418252611071997</v>
      </c>
      <c r="AC295">
        <v>0</v>
      </c>
      <c r="AD295">
        <v>0</v>
      </c>
      <c r="AE295">
        <v>124.55909928928712</v>
      </c>
    </row>
    <row r="296" spans="1:31" x14ac:dyDescent="0.25">
      <c r="A296">
        <v>2313712</v>
      </c>
      <c r="B296">
        <v>1</v>
      </c>
      <c r="C296" t="s">
        <v>80</v>
      </c>
      <c r="D296" t="s">
        <v>93</v>
      </c>
      <c r="E296" t="s">
        <v>147</v>
      </c>
      <c r="F296" t="s">
        <v>1061</v>
      </c>
      <c r="G296" t="s">
        <v>149</v>
      </c>
      <c r="H296" t="s">
        <v>150</v>
      </c>
      <c r="I296" t="s">
        <v>136</v>
      </c>
      <c r="J296" t="s">
        <v>137</v>
      </c>
      <c r="K296" t="s">
        <v>138</v>
      </c>
      <c r="L296" t="s">
        <v>1062</v>
      </c>
      <c r="M296" t="s">
        <v>1063</v>
      </c>
      <c r="N296">
        <v>2.233055555</v>
      </c>
      <c r="O296">
        <v>0</v>
      </c>
      <c r="P296">
        <v>0</v>
      </c>
      <c r="Q296">
        <v>0</v>
      </c>
      <c r="R296">
        <v>12</v>
      </c>
      <c r="S296">
        <v>0</v>
      </c>
      <c r="T296">
        <v>1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7.4197914658912003</v>
      </c>
      <c r="AA296">
        <v>0</v>
      </c>
      <c r="AB296">
        <v>4.5756302149250003E-3</v>
      </c>
      <c r="AC296">
        <v>0</v>
      </c>
      <c r="AD296">
        <v>0</v>
      </c>
      <c r="AE296">
        <v>7.424367096106125</v>
      </c>
    </row>
    <row r="297" spans="1:31" x14ac:dyDescent="0.25">
      <c r="A297">
        <v>2313649</v>
      </c>
      <c r="B297">
        <v>1</v>
      </c>
      <c r="C297" t="s">
        <v>80</v>
      </c>
      <c r="D297" t="s">
        <v>89</v>
      </c>
      <c r="E297" t="s">
        <v>158</v>
      </c>
      <c r="F297" t="s">
        <v>1064</v>
      </c>
      <c r="G297" t="s">
        <v>177</v>
      </c>
      <c r="H297" t="s">
        <v>150</v>
      </c>
      <c r="I297" t="s">
        <v>136</v>
      </c>
      <c r="J297" t="s">
        <v>137</v>
      </c>
      <c r="K297" t="s">
        <v>144</v>
      </c>
      <c r="L297" t="s">
        <v>1065</v>
      </c>
      <c r="M297" t="s">
        <v>1066</v>
      </c>
      <c r="N297">
        <v>7.1941666660000001</v>
      </c>
      <c r="O297">
        <v>0</v>
      </c>
      <c r="P297">
        <v>115</v>
      </c>
      <c r="Q297">
        <v>0</v>
      </c>
      <c r="R297">
        <v>1</v>
      </c>
      <c r="S297">
        <v>0</v>
      </c>
      <c r="T297">
        <v>11</v>
      </c>
      <c r="U297">
        <v>0</v>
      </c>
      <c r="V297">
        <v>0</v>
      </c>
      <c r="W297">
        <v>0</v>
      </c>
      <c r="X297">
        <v>332.61913240068037</v>
      </c>
      <c r="Y297">
        <v>0</v>
      </c>
      <c r="Z297">
        <v>0.45908587276718332</v>
      </c>
      <c r="AA297">
        <v>0</v>
      </c>
      <c r="AB297">
        <v>21.895118716399807</v>
      </c>
      <c r="AC297">
        <v>0</v>
      </c>
      <c r="AD297">
        <v>0</v>
      </c>
      <c r="AE297">
        <v>354.97333698984733</v>
      </c>
    </row>
    <row r="298" spans="1:31" x14ac:dyDescent="0.25">
      <c r="A298">
        <v>2313904</v>
      </c>
      <c r="B298">
        <v>1</v>
      </c>
      <c r="C298" t="s">
        <v>81</v>
      </c>
      <c r="D298" t="s">
        <v>116</v>
      </c>
      <c r="E298" t="s">
        <v>141</v>
      </c>
      <c r="F298" t="s">
        <v>1067</v>
      </c>
      <c r="G298" t="s">
        <v>134</v>
      </c>
      <c r="H298" t="s">
        <v>135</v>
      </c>
      <c r="I298" t="s">
        <v>136</v>
      </c>
      <c r="J298" t="s">
        <v>137</v>
      </c>
      <c r="K298" t="s">
        <v>138</v>
      </c>
      <c r="L298" t="s">
        <v>1068</v>
      </c>
      <c r="M298" t="s">
        <v>1069</v>
      </c>
      <c r="N298">
        <v>0.35749999999999998</v>
      </c>
      <c r="O298">
        <v>2</v>
      </c>
      <c r="P298">
        <v>431</v>
      </c>
      <c r="Q298">
        <v>19</v>
      </c>
      <c r="R298">
        <v>23</v>
      </c>
      <c r="S298">
        <v>17</v>
      </c>
      <c r="T298">
        <v>28</v>
      </c>
      <c r="U298">
        <v>0</v>
      </c>
      <c r="V298">
        <v>0</v>
      </c>
      <c r="W298">
        <v>0.15380335142480003</v>
      </c>
      <c r="X298">
        <v>23.00356898470254</v>
      </c>
      <c r="Y298">
        <v>22.836507396597533</v>
      </c>
      <c r="Z298">
        <v>1.4506228737617946</v>
      </c>
      <c r="AA298">
        <v>49.684687471395343</v>
      </c>
      <c r="AB298">
        <v>1.5129152520185607</v>
      </c>
      <c r="AC298">
        <v>0</v>
      </c>
      <c r="AD298">
        <v>0</v>
      </c>
      <c r="AE298">
        <v>98.642105329900573</v>
      </c>
    </row>
    <row r="299" spans="1:31" x14ac:dyDescent="0.25">
      <c r="A299">
        <v>2313655</v>
      </c>
      <c r="B299">
        <v>1</v>
      </c>
      <c r="C299" t="s">
        <v>80</v>
      </c>
      <c r="D299" t="s">
        <v>106</v>
      </c>
      <c r="E299" t="s">
        <v>141</v>
      </c>
      <c r="F299" t="s">
        <v>1070</v>
      </c>
      <c r="G299" t="s">
        <v>143</v>
      </c>
      <c r="H299" t="s">
        <v>135</v>
      </c>
      <c r="I299" t="s">
        <v>136</v>
      </c>
      <c r="J299" t="s">
        <v>137</v>
      </c>
      <c r="K299" t="s">
        <v>144</v>
      </c>
      <c r="L299" t="s">
        <v>1071</v>
      </c>
      <c r="M299" t="s">
        <v>1072</v>
      </c>
      <c r="N299">
        <v>5.3791666659999997</v>
      </c>
      <c r="O299">
        <v>0</v>
      </c>
      <c r="P299">
        <v>4</v>
      </c>
      <c r="Q299">
        <v>32</v>
      </c>
      <c r="R299">
        <v>268</v>
      </c>
      <c r="S299">
        <v>9</v>
      </c>
      <c r="T299">
        <v>67</v>
      </c>
      <c r="U299">
        <v>0</v>
      </c>
      <c r="V299">
        <v>0</v>
      </c>
      <c r="W299">
        <v>0</v>
      </c>
      <c r="X299">
        <v>25.652588252346003</v>
      </c>
      <c r="Y299">
        <v>1036.4517238465223</v>
      </c>
      <c r="Z299">
        <v>4373.0981580836233</v>
      </c>
      <c r="AA299">
        <v>227.18433550770794</v>
      </c>
      <c r="AB299">
        <v>1627.4905529462599</v>
      </c>
      <c r="AC299">
        <v>0</v>
      </c>
      <c r="AD299">
        <v>0</v>
      </c>
      <c r="AE299">
        <v>7289.8773586364605</v>
      </c>
    </row>
    <row r="300" spans="1:31" x14ac:dyDescent="0.25">
      <c r="A300">
        <v>2313947</v>
      </c>
      <c r="B300">
        <v>1</v>
      </c>
      <c r="C300" t="s">
        <v>80</v>
      </c>
      <c r="D300" t="s">
        <v>103</v>
      </c>
      <c r="E300" t="s">
        <v>132</v>
      </c>
      <c r="F300" t="s">
        <v>1073</v>
      </c>
      <c r="G300" t="s">
        <v>177</v>
      </c>
      <c r="H300" t="s">
        <v>135</v>
      </c>
      <c r="I300" t="s">
        <v>136</v>
      </c>
      <c r="J300" t="s">
        <v>137</v>
      </c>
      <c r="K300" t="s">
        <v>144</v>
      </c>
      <c r="L300" t="s">
        <v>1074</v>
      </c>
      <c r="M300" t="s">
        <v>1075</v>
      </c>
      <c r="N300">
        <v>5.0691666660000001</v>
      </c>
      <c r="O300">
        <v>1</v>
      </c>
      <c r="P300">
        <v>981</v>
      </c>
      <c r="Q300">
        <v>5</v>
      </c>
      <c r="R300">
        <v>62</v>
      </c>
      <c r="S300">
        <v>3</v>
      </c>
      <c r="T300">
        <v>99</v>
      </c>
      <c r="U300">
        <v>0</v>
      </c>
      <c r="V300">
        <v>1</v>
      </c>
      <c r="W300">
        <v>8.8434036455063492</v>
      </c>
      <c r="X300">
        <v>1594.5427671905848</v>
      </c>
      <c r="Y300">
        <v>238.35708430004536</v>
      </c>
      <c r="Z300">
        <v>668.70982616116589</v>
      </c>
      <c r="AA300">
        <v>19.242549617631084</v>
      </c>
      <c r="AB300">
        <v>732.88979813770504</v>
      </c>
      <c r="AC300">
        <v>0</v>
      </c>
      <c r="AD300">
        <v>497.28085875101107</v>
      </c>
      <c r="AE300">
        <v>3759.8662878036498</v>
      </c>
    </row>
    <row r="301" spans="1:31" x14ac:dyDescent="0.25">
      <c r="A301">
        <v>2313575</v>
      </c>
      <c r="B301">
        <v>1</v>
      </c>
      <c r="C301" t="s">
        <v>81</v>
      </c>
      <c r="D301" t="s">
        <v>128</v>
      </c>
      <c r="E301" t="s">
        <v>141</v>
      </c>
      <c r="F301" t="s">
        <v>1076</v>
      </c>
      <c r="G301" t="s">
        <v>134</v>
      </c>
      <c r="H301" t="s">
        <v>135</v>
      </c>
      <c r="I301" t="s">
        <v>136</v>
      </c>
      <c r="J301" t="s">
        <v>137</v>
      </c>
      <c r="K301" t="s">
        <v>138</v>
      </c>
      <c r="L301" t="s">
        <v>1077</v>
      </c>
      <c r="M301" t="s">
        <v>1078</v>
      </c>
      <c r="N301">
        <v>0.69361111099999995</v>
      </c>
      <c r="O301">
        <v>0</v>
      </c>
      <c r="P301">
        <v>0</v>
      </c>
      <c r="Q301">
        <v>6</v>
      </c>
      <c r="R301">
        <v>0</v>
      </c>
      <c r="S301">
        <v>1</v>
      </c>
      <c r="T301">
        <v>1</v>
      </c>
      <c r="U301">
        <v>0</v>
      </c>
      <c r="V301">
        <v>0</v>
      </c>
      <c r="W301">
        <v>0</v>
      </c>
      <c r="X301">
        <v>0</v>
      </c>
      <c r="Y301">
        <v>21.87592452379565</v>
      </c>
      <c r="Z301">
        <v>0</v>
      </c>
      <c r="AA301">
        <v>3.3880619822649995</v>
      </c>
      <c r="AB301">
        <v>0.89190691731009997</v>
      </c>
      <c r="AC301">
        <v>0</v>
      </c>
      <c r="AD301">
        <v>0</v>
      </c>
      <c r="AE301">
        <v>26.155893423370749</v>
      </c>
    </row>
    <row r="302" spans="1:31" x14ac:dyDescent="0.25">
      <c r="A302">
        <v>2313598</v>
      </c>
      <c r="B302">
        <v>1</v>
      </c>
      <c r="C302" t="s">
        <v>80</v>
      </c>
      <c r="D302" t="s">
        <v>92</v>
      </c>
      <c r="E302" t="s">
        <v>141</v>
      </c>
      <c r="F302" t="s">
        <v>1079</v>
      </c>
      <c r="G302" t="s">
        <v>134</v>
      </c>
      <c r="H302" t="s">
        <v>135</v>
      </c>
      <c r="I302" t="s">
        <v>136</v>
      </c>
      <c r="J302" t="s">
        <v>137</v>
      </c>
      <c r="K302" t="s">
        <v>138</v>
      </c>
      <c r="L302" t="s">
        <v>1080</v>
      </c>
      <c r="M302" t="s">
        <v>1081</v>
      </c>
      <c r="N302">
        <v>0.61805555499999998</v>
      </c>
      <c r="O302">
        <v>1</v>
      </c>
      <c r="P302">
        <v>3549</v>
      </c>
      <c r="Q302">
        <v>0</v>
      </c>
      <c r="R302">
        <v>7</v>
      </c>
      <c r="S302">
        <v>7</v>
      </c>
      <c r="T302">
        <v>213</v>
      </c>
      <c r="U302">
        <v>0</v>
      </c>
      <c r="V302">
        <v>0</v>
      </c>
      <c r="W302">
        <v>8.254747193459167</v>
      </c>
      <c r="X302">
        <v>418.12616085417949</v>
      </c>
      <c r="Y302">
        <v>0</v>
      </c>
      <c r="Z302">
        <v>1.942289180622917</v>
      </c>
      <c r="AA302">
        <v>75.990940929551243</v>
      </c>
      <c r="AB302">
        <v>132.15014875568855</v>
      </c>
      <c r="AC302">
        <v>0</v>
      </c>
      <c r="AD302">
        <v>0</v>
      </c>
      <c r="AE302">
        <v>636.46428691350138</v>
      </c>
    </row>
    <row r="303" spans="1:31" x14ac:dyDescent="0.25">
      <c r="A303">
        <v>2313930</v>
      </c>
      <c r="B303">
        <v>1</v>
      </c>
      <c r="C303" t="s">
        <v>81</v>
      </c>
      <c r="D303" t="s">
        <v>118</v>
      </c>
      <c r="E303" t="s">
        <v>132</v>
      </c>
      <c r="F303" t="s">
        <v>1082</v>
      </c>
      <c r="G303" t="s">
        <v>134</v>
      </c>
      <c r="H303" t="s">
        <v>135</v>
      </c>
      <c r="I303" t="s">
        <v>136</v>
      </c>
      <c r="J303" t="s">
        <v>137</v>
      </c>
      <c r="K303" t="s">
        <v>138</v>
      </c>
      <c r="L303" t="s">
        <v>1083</v>
      </c>
      <c r="M303" t="s">
        <v>1084</v>
      </c>
      <c r="N303">
        <v>0.59722222199999997</v>
      </c>
      <c r="O303">
        <v>3</v>
      </c>
      <c r="P303">
        <v>60</v>
      </c>
      <c r="Q303">
        <v>41</v>
      </c>
      <c r="R303">
        <v>96</v>
      </c>
      <c r="S303">
        <v>2</v>
      </c>
      <c r="T303">
        <v>26</v>
      </c>
      <c r="U303">
        <v>0</v>
      </c>
      <c r="V303">
        <v>0</v>
      </c>
      <c r="W303">
        <v>2.3217483939058505</v>
      </c>
      <c r="X303">
        <v>9.236556922354362</v>
      </c>
      <c r="Y303">
        <v>45.426121857568496</v>
      </c>
      <c r="Z303">
        <v>125.70084097683696</v>
      </c>
      <c r="AA303">
        <v>1.8047878078189554</v>
      </c>
      <c r="AB303">
        <v>22.720037675358544</v>
      </c>
      <c r="AC303">
        <v>0</v>
      </c>
      <c r="AD303">
        <v>0</v>
      </c>
      <c r="AE303">
        <v>207.21009363384317</v>
      </c>
    </row>
    <row r="304" spans="1:31" x14ac:dyDescent="0.25">
      <c r="A304">
        <v>2313744</v>
      </c>
      <c r="B304">
        <v>1</v>
      </c>
      <c r="C304" t="s">
        <v>81</v>
      </c>
      <c r="D304" t="s">
        <v>123</v>
      </c>
      <c r="E304" t="s">
        <v>141</v>
      </c>
      <c r="F304" t="s">
        <v>1085</v>
      </c>
      <c r="G304" t="s">
        <v>134</v>
      </c>
      <c r="H304" t="s">
        <v>135</v>
      </c>
      <c r="I304" t="s">
        <v>136</v>
      </c>
      <c r="J304" t="s">
        <v>137</v>
      </c>
      <c r="K304" t="s">
        <v>138</v>
      </c>
      <c r="L304" t="s">
        <v>1086</v>
      </c>
      <c r="M304" t="s">
        <v>1087</v>
      </c>
      <c r="N304">
        <v>0.341388888</v>
      </c>
      <c r="O304">
        <v>0</v>
      </c>
      <c r="P304">
        <v>11</v>
      </c>
      <c r="Q304">
        <v>0</v>
      </c>
      <c r="R304">
        <v>40</v>
      </c>
      <c r="S304">
        <v>13</v>
      </c>
      <c r="T304">
        <v>410</v>
      </c>
      <c r="U304">
        <v>15</v>
      </c>
      <c r="V304">
        <v>14</v>
      </c>
      <c r="W304">
        <v>0</v>
      </c>
      <c r="X304">
        <v>1.4483740761565167</v>
      </c>
      <c r="Y304">
        <v>0</v>
      </c>
      <c r="Z304">
        <v>10.79316970480026</v>
      </c>
      <c r="AA304">
        <v>91.894493371241367</v>
      </c>
      <c r="AB304">
        <v>218.75268786277033</v>
      </c>
      <c r="AC304">
        <v>1040.9718745745604</v>
      </c>
      <c r="AD304">
        <v>150.21675248258848</v>
      </c>
      <c r="AE304">
        <v>1514.0773520721173</v>
      </c>
    </row>
    <row r="305" spans="1:31" x14ac:dyDescent="0.25">
      <c r="A305">
        <v>2313767</v>
      </c>
      <c r="B305">
        <v>1</v>
      </c>
      <c r="C305" t="s">
        <v>80</v>
      </c>
      <c r="D305" t="s">
        <v>83</v>
      </c>
      <c r="E305" t="s">
        <v>147</v>
      </c>
      <c r="F305" t="s">
        <v>1088</v>
      </c>
      <c r="G305" t="s">
        <v>336</v>
      </c>
      <c r="H305" t="s">
        <v>150</v>
      </c>
      <c r="I305" t="s">
        <v>136</v>
      </c>
      <c r="J305" t="s">
        <v>137</v>
      </c>
      <c r="K305" t="s">
        <v>138</v>
      </c>
      <c r="L305" t="s">
        <v>1089</v>
      </c>
      <c r="M305" t="s">
        <v>1090</v>
      </c>
      <c r="N305">
        <v>1.4841666659999999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5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8.3579020716818615</v>
      </c>
      <c r="AC305">
        <v>0</v>
      </c>
      <c r="AD305">
        <v>0</v>
      </c>
      <c r="AE305">
        <v>8.3579020716818615</v>
      </c>
    </row>
    <row r="306" spans="1:31" x14ac:dyDescent="0.25">
      <c r="A306">
        <v>2314076</v>
      </c>
      <c r="B306">
        <v>1</v>
      </c>
      <c r="C306" t="s">
        <v>80</v>
      </c>
      <c r="D306" t="s">
        <v>100</v>
      </c>
      <c r="E306" t="s">
        <v>132</v>
      </c>
      <c r="F306" t="s">
        <v>1055</v>
      </c>
      <c r="G306" t="s">
        <v>134</v>
      </c>
      <c r="H306" t="s">
        <v>135</v>
      </c>
      <c r="I306" t="s">
        <v>136</v>
      </c>
      <c r="J306" t="s">
        <v>137</v>
      </c>
      <c r="K306" t="s">
        <v>138</v>
      </c>
      <c r="L306" t="s">
        <v>1091</v>
      </c>
      <c r="M306" t="s">
        <v>1092</v>
      </c>
      <c r="N306">
        <v>0.16555555499999999</v>
      </c>
      <c r="O306">
        <v>4</v>
      </c>
      <c r="P306">
        <v>154</v>
      </c>
      <c r="Q306">
        <v>6</v>
      </c>
      <c r="R306">
        <v>60</v>
      </c>
      <c r="S306">
        <v>13</v>
      </c>
      <c r="T306">
        <v>61</v>
      </c>
      <c r="U306">
        <v>2</v>
      </c>
      <c r="V306">
        <v>1</v>
      </c>
      <c r="W306">
        <v>0.50554148275260014</v>
      </c>
      <c r="X306">
        <v>6.6194811473114612</v>
      </c>
      <c r="Y306">
        <v>2.6228053438216672</v>
      </c>
      <c r="Z306">
        <v>6.1922915224983015</v>
      </c>
      <c r="AA306">
        <v>11.483935750259624</v>
      </c>
      <c r="AB306">
        <v>4.3460716621444462</v>
      </c>
      <c r="AC306">
        <v>10.591033051470301</v>
      </c>
      <c r="AD306">
        <v>0.57898394382430007</v>
      </c>
      <c r="AE306">
        <v>42.940143904082703</v>
      </c>
    </row>
    <row r="307" spans="1:31" x14ac:dyDescent="0.25">
      <c r="A307">
        <v>2313515</v>
      </c>
      <c r="B307">
        <v>1</v>
      </c>
      <c r="C307" t="s">
        <v>80</v>
      </c>
      <c r="D307" t="s">
        <v>106</v>
      </c>
      <c r="E307" t="s">
        <v>141</v>
      </c>
      <c r="F307" t="s">
        <v>1093</v>
      </c>
      <c r="G307" t="s">
        <v>467</v>
      </c>
      <c r="H307" t="s">
        <v>135</v>
      </c>
      <c r="I307" t="s">
        <v>468</v>
      </c>
      <c r="J307" t="s">
        <v>137</v>
      </c>
      <c r="K307" t="s">
        <v>138</v>
      </c>
      <c r="L307" t="s">
        <v>1094</v>
      </c>
      <c r="M307" t="s">
        <v>1095</v>
      </c>
      <c r="N307">
        <v>5.5555550000000002E-3</v>
      </c>
      <c r="O307">
        <v>1</v>
      </c>
      <c r="P307">
        <v>1296</v>
      </c>
      <c r="Q307">
        <v>79</v>
      </c>
      <c r="R307">
        <v>136</v>
      </c>
      <c r="S307">
        <v>23</v>
      </c>
      <c r="T307">
        <v>170</v>
      </c>
      <c r="U307">
        <v>2</v>
      </c>
      <c r="V307">
        <v>0</v>
      </c>
      <c r="W307">
        <v>9.9097929333333344E-4</v>
      </c>
      <c r="X307">
        <v>1.3774308750633339</v>
      </c>
      <c r="Y307">
        <v>4.0831531843531677</v>
      </c>
      <c r="Z307">
        <v>1.6152124756687225</v>
      </c>
      <c r="AA307">
        <v>0.87032054021249994</v>
      </c>
      <c r="AB307">
        <v>0.46046345293216695</v>
      </c>
      <c r="AC307">
        <v>0.6426134057213333</v>
      </c>
      <c r="AD307">
        <v>0</v>
      </c>
      <c r="AE307">
        <v>9.0501849132445571</v>
      </c>
    </row>
    <row r="308" spans="1:31" x14ac:dyDescent="0.25">
      <c r="A308">
        <v>2313681</v>
      </c>
      <c r="B308">
        <v>1</v>
      </c>
      <c r="C308" t="s">
        <v>80</v>
      </c>
      <c r="D308" t="s">
        <v>108</v>
      </c>
      <c r="E308" t="s">
        <v>175</v>
      </c>
      <c r="F308" t="s">
        <v>1096</v>
      </c>
      <c r="G308" t="s">
        <v>143</v>
      </c>
      <c r="H308" t="s">
        <v>135</v>
      </c>
      <c r="I308" t="s">
        <v>136</v>
      </c>
      <c r="J308" t="s">
        <v>137</v>
      </c>
      <c r="K308" t="s">
        <v>144</v>
      </c>
      <c r="L308" t="s">
        <v>1097</v>
      </c>
      <c r="M308" t="s">
        <v>1098</v>
      </c>
      <c r="N308">
        <v>2.0236111110000001</v>
      </c>
      <c r="O308">
        <v>0</v>
      </c>
      <c r="P308">
        <v>26</v>
      </c>
      <c r="Q308">
        <v>0</v>
      </c>
      <c r="R308">
        <v>21</v>
      </c>
      <c r="S308">
        <v>0</v>
      </c>
      <c r="T308">
        <v>14</v>
      </c>
      <c r="U308">
        <v>0</v>
      </c>
      <c r="V308">
        <v>0</v>
      </c>
      <c r="W308">
        <v>0</v>
      </c>
      <c r="X308">
        <v>9.0824980647649518</v>
      </c>
      <c r="Y308">
        <v>0</v>
      </c>
      <c r="Z308">
        <v>94.947711726150146</v>
      </c>
      <c r="AA308">
        <v>0</v>
      </c>
      <c r="AB308">
        <v>36.044178418830789</v>
      </c>
      <c r="AC308">
        <v>0</v>
      </c>
      <c r="AD308">
        <v>0</v>
      </c>
      <c r="AE308">
        <v>140.07438820974588</v>
      </c>
    </row>
    <row r="309" spans="1:31" x14ac:dyDescent="0.25">
      <c r="A309">
        <v>2313638</v>
      </c>
      <c r="B309">
        <v>1</v>
      </c>
      <c r="C309" t="s">
        <v>81</v>
      </c>
      <c r="D309" t="s">
        <v>116</v>
      </c>
      <c r="E309" t="s">
        <v>132</v>
      </c>
      <c r="F309" t="s">
        <v>1099</v>
      </c>
      <c r="G309" t="s">
        <v>134</v>
      </c>
      <c r="H309" t="s">
        <v>135</v>
      </c>
      <c r="I309" t="s">
        <v>136</v>
      </c>
      <c r="J309" t="s">
        <v>137</v>
      </c>
      <c r="K309" t="s">
        <v>138</v>
      </c>
      <c r="L309" t="s">
        <v>1100</v>
      </c>
      <c r="M309" t="s">
        <v>1101</v>
      </c>
      <c r="N309">
        <v>1.1630555549999999</v>
      </c>
      <c r="O309">
        <v>0</v>
      </c>
      <c r="P309">
        <v>900</v>
      </c>
      <c r="Q309">
        <v>7</v>
      </c>
      <c r="R309">
        <v>98</v>
      </c>
      <c r="S309">
        <v>10</v>
      </c>
      <c r="T309">
        <v>46</v>
      </c>
      <c r="U309">
        <v>0</v>
      </c>
      <c r="V309">
        <v>0</v>
      </c>
      <c r="W309">
        <v>0</v>
      </c>
      <c r="X309">
        <v>133.25023843136731</v>
      </c>
      <c r="Y309">
        <v>11.415301973041707</v>
      </c>
      <c r="Z309">
        <v>61.165612431530668</v>
      </c>
      <c r="AA309">
        <v>62.05345828424776</v>
      </c>
      <c r="AB309">
        <v>26.795348644372382</v>
      </c>
      <c r="AC309">
        <v>0</v>
      </c>
      <c r="AD309">
        <v>0</v>
      </c>
      <c r="AE309">
        <v>294.67995976455978</v>
      </c>
    </row>
    <row r="310" spans="1:31" x14ac:dyDescent="0.25">
      <c r="A310">
        <v>2313615</v>
      </c>
      <c r="B310">
        <v>1</v>
      </c>
      <c r="C310" t="s">
        <v>80</v>
      </c>
      <c r="D310" t="s">
        <v>107</v>
      </c>
      <c r="E310" t="s">
        <v>141</v>
      </c>
      <c r="F310" t="s">
        <v>1102</v>
      </c>
      <c r="G310" t="s">
        <v>134</v>
      </c>
      <c r="H310" t="s">
        <v>135</v>
      </c>
      <c r="I310" t="s">
        <v>136</v>
      </c>
      <c r="J310" t="s">
        <v>137</v>
      </c>
      <c r="K310" t="s">
        <v>138</v>
      </c>
      <c r="L310" t="s">
        <v>1103</v>
      </c>
      <c r="M310" t="s">
        <v>1104</v>
      </c>
      <c r="N310">
        <v>0.44861111100000001</v>
      </c>
      <c r="O310">
        <v>0</v>
      </c>
      <c r="P310">
        <v>320</v>
      </c>
      <c r="Q310">
        <v>15</v>
      </c>
      <c r="R310">
        <v>20</v>
      </c>
      <c r="S310">
        <v>3</v>
      </c>
      <c r="T310">
        <v>79</v>
      </c>
      <c r="U310">
        <v>1</v>
      </c>
      <c r="V310">
        <v>0</v>
      </c>
      <c r="W310">
        <v>0</v>
      </c>
      <c r="X310">
        <v>26.911882383439547</v>
      </c>
      <c r="Y310">
        <v>8.1804724706481942</v>
      </c>
      <c r="Z310">
        <v>5.5391907269354865</v>
      </c>
      <c r="AA310">
        <v>8.4690109788956267</v>
      </c>
      <c r="AB310">
        <v>20.482371698250049</v>
      </c>
      <c r="AC310">
        <v>71.117624727547735</v>
      </c>
      <c r="AD310">
        <v>0</v>
      </c>
      <c r="AE310">
        <v>140.70055298571663</v>
      </c>
    </row>
    <row r="311" spans="1:31" x14ac:dyDescent="0.25">
      <c r="A311">
        <v>2313558</v>
      </c>
      <c r="B311">
        <v>1</v>
      </c>
      <c r="C311" t="s">
        <v>80</v>
      </c>
      <c r="D311" t="s">
        <v>103</v>
      </c>
      <c r="E311" t="s">
        <v>141</v>
      </c>
      <c r="F311" t="s">
        <v>1105</v>
      </c>
      <c r="G311" t="s">
        <v>134</v>
      </c>
      <c r="H311" t="s">
        <v>135</v>
      </c>
      <c r="I311" t="s">
        <v>136</v>
      </c>
      <c r="J311" t="s">
        <v>137</v>
      </c>
      <c r="K311" t="s">
        <v>138</v>
      </c>
      <c r="L311" t="s">
        <v>1106</v>
      </c>
      <c r="M311" t="s">
        <v>1107</v>
      </c>
      <c r="N311">
        <v>0.63194444400000005</v>
      </c>
      <c r="O311">
        <v>0</v>
      </c>
      <c r="P311">
        <v>0</v>
      </c>
      <c r="Q311">
        <v>0</v>
      </c>
      <c r="R311">
        <v>0</v>
      </c>
      <c r="S311">
        <v>1</v>
      </c>
      <c r="T311">
        <v>0</v>
      </c>
      <c r="U311">
        <v>8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0.96764352730500003</v>
      </c>
      <c r="AB311">
        <v>0</v>
      </c>
      <c r="AC311">
        <v>792.5348305270229</v>
      </c>
      <c r="AD311">
        <v>0</v>
      </c>
      <c r="AE311">
        <v>793.50247405432788</v>
      </c>
    </row>
    <row r="312" spans="1:31" x14ac:dyDescent="0.25">
      <c r="A312">
        <v>2313807</v>
      </c>
      <c r="B312">
        <v>1</v>
      </c>
      <c r="C312" t="s">
        <v>80</v>
      </c>
      <c r="D312" t="s">
        <v>90</v>
      </c>
      <c r="E312" t="s">
        <v>153</v>
      </c>
      <c r="F312" t="s">
        <v>1108</v>
      </c>
      <c r="G312" t="s">
        <v>155</v>
      </c>
      <c r="H312" t="s">
        <v>150</v>
      </c>
      <c r="I312" t="s">
        <v>136</v>
      </c>
      <c r="J312" t="s">
        <v>137</v>
      </c>
      <c r="K312" t="s">
        <v>138</v>
      </c>
      <c r="L312" t="s">
        <v>1109</v>
      </c>
      <c r="M312" t="s">
        <v>1110</v>
      </c>
      <c r="N312">
        <v>6.1572222219999997</v>
      </c>
      <c r="O312">
        <v>0</v>
      </c>
      <c r="P312">
        <v>2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4.6835305485369325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4.6835305485369325</v>
      </c>
    </row>
    <row r="313" spans="1:31" x14ac:dyDescent="0.25">
      <c r="A313">
        <v>2313993</v>
      </c>
      <c r="B313">
        <v>1</v>
      </c>
      <c r="C313" t="s">
        <v>80</v>
      </c>
      <c r="D313" t="s">
        <v>96</v>
      </c>
      <c r="E313" t="s">
        <v>153</v>
      </c>
      <c r="F313" t="s">
        <v>1111</v>
      </c>
      <c r="G313" t="s">
        <v>155</v>
      </c>
      <c r="H313" t="s">
        <v>150</v>
      </c>
      <c r="I313" t="s">
        <v>136</v>
      </c>
      <c r="J313" t="s">
        <v>137</v>
      </c>
      <c r="K313" t="s">
        <v>138</v>
      </c>
      <c r="L313" t="s">
        <v>1112</v>
      </c>
      <c r="M313" t="s">
        <v>1113</v>
      </c>
      <c r="N313">
        <v>3.0469444440000002</v>
      </c>
      <c r="O313">
        <v>0</v>
      </c>
      <c r="P313">
        <v>1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0.71458510844130008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0.71458510844130008</v>
      </c>
    </row>
    <row r="314" spans="1:31" x14ac:dyDescent="0.25">
      <c r="A314">
        <v>2313601</v>
      </c>
      <c r="B314">
        <v>1</v>
      </c>
      <c r="C314" t="s">
        <v>80</v>
      </c>
      <c r="D314" t="s">
        <v>105</v>
      </c>
      <c r="E314" t="s">
        <v>158</v>
      </c>
      <c r="F314" t="s">
        <v>1114</v>
      </c>
      <c r="G314" t="s">
        <v>177</v>
      </c>
      <c r="H314" t="s">
        <v>150</v>
      </c>
      <c r="I314" t="s">
        <v>136</v>
      </c>
      <c r="J314" t="s">
        <v>137</v>
      </c>
      <c r="K314" t="s">
        <v>144</v>
      </c>
      <c r="L314" t="s">
        <v>1115</v>
      </c>
      <c r="M314" t="s">
        <v>1116</v>
      </c>
      <c r="N314">
        <v>3.650555555</v>
      </c>
      <c r="O314">
        <v>0</v>
      </c>
      <c r="P314">
        <v>589</v>
      </c>
      <c r="Q314">
        <v>0</v>
      </c>
      <c r="R314">
        <v>0</v>
      </c>
      <c r="S314">
        <v>0</v>
      </c>
      <c r="T314">
        <v>14</v>
      </c>
      <c r="U314">
        <v>0</v>
      </c>
      <c r="V314">
        <v>2</v>
      </c>
      <c r="W314">
        <v>0</v>
      </c>
      <c r="X314">
        <v>382.54053425862725</v>
      </c>
      <c r="Y314">
        <v>0</v>
      </c>
      <c r="Z314">
        <v>0</v>
      </c>
      <c r="AA314">
        <v>0</v>
      </c>
      <c r="AB314">
        <v>49.686144459174031</v>
      </c>
      <c r="AC314">
        <v>0</v>
      </c>
      <c r="AD314">
        <v>17.8905537939665</v>
      </c>
      <c r="AE314">
        <v>450.11723251176778</v>
      </c>
    </row>
    <row r="315" spans="1:31" x14ac:dyDescent="0.25">
      <c r="A315">
        <v>2313850</v>
      </c>
      <c r="B315">
        <v>1</v>
      </c>
      <c r="C315" t="s">
        <v>81</v>
      </c>
      <c r="D315" t="s">
        <v>123</v>
      </c>
      <c r="E315" t="s">
        <v>175</v>
      </c>
      <c r="F315" t="s">
        <v>1117</v>
      </c>
      <c r="G315" t="s">
        <v>134</v>
      </c>
      <c r="H315" t="s">
        <v>135</v>
      </c>
      <c r="I315" t="s">
        <v>136</v>
      </c>
      <c r="J315" t="s">
        <v>137</v>
      </c>
      <c r="K315" t="s">
        <v>138</v>
      </c>
      <c r="L315" t="s">
        <v>1118</v>
      </c>
      <c r="M315" t="s">
        <v>1119</v>
      </c>
      <c r="N315">
        <v>2.0669444440000002</v>
      </c>
      <c r="O315">
        <v>9</v>
      </c>
      <c r="P315">
        <v>12</v>
      </c>
      <c r="Q315">
        <v>201</v>
      </c>
      <c r="R315">
        <v>142</v>
      </c>
      <c r="S315">
        <v>48</v>
      </c>
      <c r="T315">
        <v>20</v>
      </c>
      <c r="U315">
        <v>0</v>
      </c>
      <c r="V315">
        <v>0</v>
      </c>
      <c r="W315">
        <v>14.034811920524417</v>
      </c>
      <c r="X315">
        <v>15.660396953033496</v>
      </c>
      <c r="Y315">
        <v>581.31196623194342</v>
      </c>
      <c r="Z315">
        <v>386.10057232000747</v>
      </c>
      <c r="AA315">
        <v>135.60131269134783</v>
      </c>
      <c r="AB315">
        <v>59.411253098481261</v>
      </c>
      <c r="AC315">
        <v>0</v>
      </c>
      <c r="AD315">
        <v>0</v>
      </c>
      <c r="AE315">
        <v>1192.1203132153378</v>
      </c>
    </row>
    <row r="316" spans="1:31" x14ac:dyDescent="0.25">
      <c r="A316">
        <v>2313595</v>
      </c>
      <c r="B316">
        <v>1</v>
      </c>
      <c r="C316" t="s">
        <v>81</v>
      </c>
      <c r="D316" t="s">
        <v>123</v>
      </c>
      <c r="E316" t="s">
        <v>158</v>
      </c>
      <c r="F316" t="s">
        <v>1120</v>
      </c>
      <c r="G316" t="s">
        <v>177</v>
      </c>
      <c r="H316" t="s">
        <v>150</v>
      </c>
      <c r="I316" t="s">
        <v>136</v>
      </c>
      <c r="J316" t="s">
        <v>137</v>
      </c>
      <c r="K316" t="s">
        <v>144</v>
      </c>
      <c r="L316" t="s">
        <v>1121</v>
      </c>
      <c r="M316" t="s">
        <v>1122</v>
      </c>
      <c r="N316">
        <v>4.5216666659999998</v>
      </c>
      <c r="O316">
        <v>0</v>
      </c>
      <c r="P316">
        <v>104</v>
      </c>
      <c r="Q316">
        <v>0</v>
      </c>
      <c r="R316">
        <v>44</v>
      </c>
      <c r="S316">
        <v>0</v>
      </c>
      <c r="T316">
        <v>18</v>
      </c>
      <c r="U316">
        <v>0</v>
      </c>
      <c r="V316">
        <v>0</v>
      </c>
      <c r="W316">
        <v>0</v>
      </c>
      <c r="X316">
        <v>88.736753634836703</v>
      </c>
      <c r="Y316">
        <v>0</v>
      </c>
      <c r="Z316">
        <v>157.77703448203576</v>
      </c>
      <c r="AA316">
        <v>0</v>
      </c>
      <c r="AB316">
        <v>40.292995035595652</v>
      </c>
      <c r="AC316">
        <v>0</v>
      </c>
      <c r="AD316">
        <v>0</v>
      </c>
      <c r="AE316">
        <v>286.80678315246814</v>
      </c>
    </row>
    <row r="317" spans="1:31" x14ac:dyDescent="0.25">
      <c r="A317">
        <v>2313618</v>
      </c>
      <c r="B317">
        <v>1</v>
      </c>
      <c r="C317" t="s">
        <v>80</v>
      </c>
      <c r="D317" t="s">
        <v>98</v>
      </c>
      <c r="E317" t="s">
        <v>147</v>
      </c>
      <c r="F317" t="s">
        <v>1123</v>
      </c>
      <c r="G317" t="s">
        <v>149</v>
      </c>
      <c r="H317" t="s">
        <v>150</v>
      </c>
      <c r="I317" t="s">
        <v>136</v>
      </c>
      <c r="J317" t="s">
        <v>137</v>
      </c>
      <c r="K317" t="s">
        <v>138</v>
      </c>
      <c r="L317" t="s">
        <v>1124</v>
      </c>
      <c r="M317" t="s">
        <v>1125</v>
      </c>
      <c r="N317">
        <v>0.42083333299999998</v>
      </c>
      <c r="O317">
        <v>0</v>
      </c>
      <c r="P317">
        <v>4</v>
      </c>
      <c r="Q317">
        <v>0</v>
      </c>
      <c r="R317">
        <v>7</v>
      </c>
      <c r="S317">
        <v>0</v>
      </c>
      <c r="T317">
        <v>3</v>
      </c>
      <c r="U317">
        <v>0</v>
      </c>
      <c r="V317">
        <v>0</v>
      </c>
      <c r="W317">
        <v>0</v>
      </c>
      <c r="X317">
        <v>0.30414759583500001</v>
      </c>
      <c r="Y317">
        <v>0</v>
      </c>
      <c r="Z317">
        <v>1.1540892640517502</v>
      </c>
      <c r="AA317">
        <v>0</v>
      </c>
      <c r="AB317">
        <v>1.8253457340484167</v>
      </c>
      <c r="AC317">
        <v>0</v>
      </c>
      <c r="AD317">
        <v>0</v>
      </c>
      <c r="AE317">
        <v>3.2835825939351668</v>
      </c>
    </row>
    <row r="318" spans="1:31" x14ac:dyDescent="0.25">
      <c r="A318">
        <v>2313641</v>
      </c>
      <c r="B318">
        <v>1</v>
      </c>
      <c r="C318" t="s">
        <v>80</v>
      </c>
      <c r="D318" t="s">
        <v>92</v>
      </c>
      <c r="E318" t="s">
        <v>175</v>
      </c>
      <c r="F318" t="s">
        <v>1126</v>
      </c>
      <c r="G318" t="s">
        <v>177</v>
      </c>
      <c r="H318" t="s">
        <v>135</v>
      </c>
      <c r="I318" t="s">
        <v>136</v>
      </c>
      <c r="J318" t="s">
        <v>137</v>
      </c>
      <c r="K318" t="s">
        <v>144</v>
      </c>
      <c r="L318" t="s">
        <v>1127</v>
      </c>
      <c r="M318" t="s">
        <v>1128</v>
      </c>
      <c r="N318">
        <v>1.3405555549999999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1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50.238740118634155</v>
      </c>
      <c r="AD318">
        <v>0</v>
      </c>
      <c r="AE318">
        <v>50.238740118634155</v>
      </c>
    </row>
    <row r="319" spans="1:31" x14ac:dyDescent="0.25">
      <c r="A319">
        <v>2313827</v>
      </c>
      <c r="B319">
        <v>1</v>
      </c>
      <c r="C319" t="s">
        <v>80</v>
      </c>
      <c r="D319" t="s">
        <v>103</v>
      </c>
      <c r="E319" t="s">
        <v>147</v>
      </c>
      <c r="F319" t="s">
        <v>1129</v>
      </c>
      <c r="G319" t="s">
        <v>1130</v>
      </c>
      <c r="H319" t="s">
        <v>150</v>
      </c>
      <c r="I319" t="s">
        <v>136</v>
      </c>
      <c r="J319" t="s">
        <v>137</v>
      </c>
      <c r="K319" t="s">
        <v>138</v>
      </c>
      <c r="L319" t="s">
        <v>1131</v>
      </c>
      <c r="M319" t="s">
        <v>1132</v>
      </c>
      <c r="N319">
        <v>0.76055555500000005</v>
      </c>
      <c r="O319">
        <v>0</v>
      </c>
      <c r="P319">
        <v>47</v>
      </c>
      <c r="Q319">
        <v>0</v>
      </c>
      <c r="R319">
        <v>0</v>
      </c>
      <c r="S319">
        <v>0</v>
      </c>
      <c r="T319">
        <v>22</v>
      </c>
      <c r="U319">
        <v>0</v>
      </c>
      <c r="V319">
        <v>0</v>
      </c>
      <c r="W319">
        <v>0</v>
      </c>
      <c r="X319">
        <v>8.4082037063034676</v>
      </c>
      <c r="Y319">
        <v>0</v>
      </c>
      <c r="Z319">
        <v>0</v>
      </c>
      <c r="AA319">
        <v>0</v>
      </c>
      <c r="AB319">
        <v>58.636387771773187</v>
      </c>
      <c r="AC319">
        <v>0</v>
      </c>
      <c r="AD319">
        <v>0</v>
      </c>
      <c r="AE319">
        <v>67.044591478076654</v>
      </c>
    </row>
    <row r="320" spans="1:31" x14ac:dyDescent="0.25">
      <c r="A320">
        <v>2313927</v>
      </c>
      <c r="B320">
        <v>1</v>
      </c>
      <c r="C320" t="s">
        <v>80</v>
      </c>
      <c r="D320" t="s">
        <v>106</v>
      </c>
      <c r="E320" t="s">
        <v>147</v>
      </c>
      <c r="F320" t="s">
        <v>1133</v>
      </c>
      <c r="G320" t="s">
        <v>149</v>
      </c>
      <c r="H320" t="s">
        <v>150</v>
      </c>
      <c r="I320" t="s">
        <v>136</v>
      </c>
      <c r="J320" t="s">
        <v>137</v>
      </c>
      <c r="K320" t="s">
        <v>138</v>
      </c>
      <c r="L320" t="s">
        <v>1134</v>
      </c>
      <c r="M320" t="s">
        <v>1135</v>
      </c>
      <c r="N320">
        <v>1.2891666660000001</v>
      </c>
      <c r="O320">
        <v>0</v>
      </c>
      <c r="P320">
        <v>75</v>
      </c>
      <c r="Q320">
        <v>0</v>
      </c>
      <c r="R320">
        <v>0</v>
      </c>
      <c r="S320">
        <v>0</v>
      </c>
      <c r="T320">
        <v>15</v>
      </c>
      <c r="U320">
        <v>0</v>
      </c>
      <c r="V320">
        <v>0</v>
      </c>
      <c r="W320">
        <v>0</v>
      </c>
      <c r="X320">
        <v>14.32234684793945</v>
      </c>
      <c r="Y320">
        <v>0</v>
      </c>
      <c r="Z320">
        <v>0</v>
      </c>
      <c r="AA320">
        <v>0</v>
      </c>
      <c r="AB320">
        <v>9.2540506197744001</v>
      </c>
      <c r="AC320">
        <v>0</v>
      </c>
      <c r="AD320">
        <v>0</v>
      </c>
      <c r="AE320">
        <v>23.57639746771385</v>
      </c>
    </row>
    <row r="321" spans="1:31" x14ac:dyDescent="0.25">
      <c r="A321">
        <v>2313532</v>
      </c>
      <c r="B321">
        <v>1</v>
      </c>
      <c r="C321" t="s">
        <v>80</v>
      </c>
      <c r="D321" t="s">
        <v>97</v>
      </c>
      <c r="E321" t="s">
        <v>141</v>
      </c>
      <c r="F321" t="s">
        <v>1136</v>
      </c>
      <c r="G321" t="s">
        <v>143</v>
      </c>
      <c r="H321" t="s">
        <v>135</v>
      </c>
      <c r="I321" t="s">
        <v>136</v>
      </c>
      <c r="J321" t="s">
        <v>137</v>
      </c>
      <c r="K321" t="s">
        <v>144</v>
      </c>
      <c r="L321" t="s">
        <v>1137</v>
      </c>
      <c r="M321" t="s">
        <v>1138</v>
      </c>
      <c r="N321">
        <v>0.83222222199999996</v>
      </c>
      <c r="O321">
        <v>8</v>
      </c>
      <c r="P321">
        <v>5420</v>
      </c>
      <c r="Q321">
        <v>5</v>
      </c>
      <c r="R321">
        <v>535</v>
      </c>
      <c r="S321">
        <v>35</v>
      </c>
      <c r="T321">
        <v>1206</v>
      </c>
      <c r="U321">
        <v>6</v>
      </c>
      <c r="V321">
        <v>2</v>
      </c>
      <c r="W321">
        <v>59.81483591873662</v>
      </c>
      <c r="X321">
        <v>1172.9759626411371</v>
      </c>
      <c r="Y321">
        <v>9.9472237389570495</v>
      </c>
      <c r="Z321">
        <v>148.72673926298827</v>
      </c>
      <c r="AA321">
        <v>182.51169954394106</v>
      </c>
      <c r="AB321">
        <v>516.46221433949256</v>
      </c>
      <c r="AC321">
        <v>137.51415800635471</v>
      </c>
      <c r="AD321">
        <v>12.04459424472525</v>
      </c>
      <c r="AE321">
        <v>2239.997427696333</v>
      </c>
    </row>
    <row r="322" spans="1:31" x14ac:dyDescent="0.25">
      <c r="A322">
        <v>2313973</v>
      </c>
      <c r="B322">
        <v>1</v>
      </c>
      <c r="C322" t="s">
        <v>81</v>
      </c>
      <c r="D322" t="s">
        <v>114</v>
      </c>
      <c r="E322" t="s">
        <v>175</v>
      </c>
      <c r="F322" t="s">
        <v>1139</v>
      </c>
      <c r="G322" t="s">
        <v>210</v>
      </c>
      <c r="H322" t="s">
        <v>135</v>
      </c>
      <c r="I322" t="s">
        <v>136</v>
      </c>
      <c r="J322" t="s">
        <v>137</v>
      </c>
      <c r="K322" t="s">
        <v>138</v>
      </c>
      <c r="L322" t="s">
        <v>1140</v>
      </c>
      <c r="M322" t="s">
        <v>1141</v>
      </c>
      <c r="N322">
        <v>1.6147222219999999</v>
      </c>
      <c r="O322">
        <v>0</v>
      </c>
      <c r="P322">
        <v>55</v>
      </c>
      <c r="Q322">
        <v>0</v>
      </c>
      <c r="R322">
        <v>0</v>
      </c>
      <c r="S322">
        <v>0</v>
      </c>
      <c r="T322">
        <v>4</v>
      </c>
      <c r="U322">
        <v>0</v>
      </c>
      <c r="V322">
        <v>0</v>
      </c>
      <c r="W322">
        <v>0</v>
      </c>
      <c r="X322">
        <v>12.286169337787914</v>
      </c>
      <c r="Y322">
        <v>0</v>
      </c>
      <c r="Z322">
        <v>0</v>
      </c>
      <c r="AA322">
        <v>0</v>
      </c>
      <c r="AB322">
        <v>2.4563322199324444</v>
      </c>
      <c r="AC322">
        <v>0</v>
      </c>
      <c r="AD322">
        <v>0</v>
      </c>
      <c r="AE322">
        <v>14.74250155772036</v>
      </c>
    </row>
    <row r="323" spans="1:31" x14ac:dyDescent="0.25">
      <c r="A323">
        <v>2313990</v>
      </c>
      <c r="B323">
        <v>1</v>
      </c>
      <c r="C323" t="s">
        <v>80</v>
      </c>
      <c r="D323" t="s">
        <v>105</v>
      </c>
      <c r="E323" t="s">
        <v>175</v>
      </c>
      <c r="F323" t="s">
        <v>1142</v>
      </c>
      <c r="G323" t="s">
        <v>210</v>
      </c>
      <c r="H323" t="s">
        <v>135</v>
      </c>
      <c r="I323" t="s">
        <v>136</v>
      </c>
      <c r="J323" t="s">
        <v>137</v>
      </c>
      <c r="K323" t="s">
        <v>138</v>
      </c>
      <c r="L323" t="s">
        <v>1143</v>
      </c>
      <c r="M323" t="s">
        <v>1144</v>
      </c>
      <c r="N323">
        <v>1.881388888</v>
      </c>
      <c r="O323">
        <v>0</v>
      </c>
      <c r="P323">
        <v>20</v>
      </c>
      <c r="Q323">
        <v>0</v>
      </c>
      <c r="R323">
        <v>25</v>
      </c>
      <c r="S323">
        <v>0</v>
      </c>
      <c r="T323">
        <v>5</v>
      </c>
      <c r="U323">
        <v>0</v>
      </c>
      <c r="V323">
        <v>0</v>
      </c>
      <c r="W323">
        <v>0</v>
      </c>
      <c r="X323">
        <v>16.674103355159254</v>
      </c>
      <c r="Y323">
        <v>0</v>
      </c>
      <c r="Z323">
        <v>14.064105124928247</v>
      </c>
      <c r="AA323">
        <v>0</v>
      </c>
      <c r="AB323">
        <v>9.5571757159581985</v>
      </c>
      <c r="AC323">
        <v>0</v>
      </c>
      <c r="AD323">
        <v>0</v>
      </c>
      <c r="AE323">
        <v>40.295384196045703</v>
      </c>
    </row>
    <row r="324" spans="1:31" x14ac:dyDescent="0.25">
      <c r="A324">
        <v>2313661</v>
      </c>
      <c r="B324">
        <v>1</v>
      </c>
      <c r="C324" t="s">
        <v>80</v>
      </c>
      <c r="D324" t="s">
        <v>101</v>
      </c>
      <c r="E324" t="s">
        <v>147</v>
      </c>
      <c r="F324" t="s">
        <v>1145</v>
      </c>
      <c r="G324" t="s">
        <v>336</v>
      </c>
      <c r="H324" t="s">
        <v>150</v>
      </c>
      <c r="I324" t="s">
        <v>136</v>
      </c>
      <c r="J324" t="s">
        <v>137</v>
      </c>
      <c r="K324" t="s">
        <v>138</v>
      </c>
      <c r="L324" t="s">
        <v>1146</v>
      </c>
      <c r="M324" t="s">
        <v>1147</v>
      </c>
      <c r="N324">
        <v>0.41249999999999998</v>
      </c>
      <c r="O324">
        <v>0</v>
      </c>
      <c r="P324">
        <v>23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1.8500523496908752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1.8500523496908752</v>
      </c>
    </row>
    <row r="325" spans="1:31" x14ac:dyDescent="0.25">
      <c r="A325">
        <v>2314010</v>
      </c>
      <c r="B325">
        <v>1</v>
      </c>
      <c r="C325" t="s">
        <v>80</v>
      </c>
      <c r="D325" t="s">
        <v>106</v>
      </c>
      <c r="E325" t="s">
        <v>153</v>
      </c>
      <c r="F325" t="s">
        <v>1148</v>
      </c>
      <c r="G325" t="s">
        <v>254</v>
      </c>
      <c r="H325" t="s">
        <v>150</v>
      </c>
      <c r="I325" t="s">
        <v>136</v>
      </c>
      <c r="J325" t="s">
        <v>137</v>
      </c>
      <c r="K325" t="s">
        <v>138</v>
      </c>
      <c r="L325" t="s">
        <v>1149</v>
      </c>
      <c r="M325" t="s">
        <v>1150</v>
      </c>
      <c r="N325">
        <v>3.0505555549999999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1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4.1336442661233333E-2</v>
      </c>
      <c r="AC325">
        <v>0</v>
      </c>
      <c r="AD325">
        <v>0</v>
      </c>
      <c r="AE325">
        <v>4.1336442661233333E-2</v>
      </c>
    </row>
    <row r="326" spans="1:31" x14ac:dyDescent="0.25">
      <c r="A326">
        <v>2313518</v>
      </c>
      <c r="B326">
        <v>1</v>
      </c>
      <c r="C326" t="s">
        <v>80</v>
      </c>
      <c r="D326" t="s">
        <v>105</v>
      </c>
      <c r="E326" t="s">
        <v>175</v>
      </c>
      <c r="F326" t="s">
        <v>1151</v>
      </c>
      <c r="G326" t="s">
        <v>177</v>
      </c>
      <c r="H326" t="s">
        <v>135</v>
      </c>
      <c r="I326" t="s">
        <v>136</v>
      </c>
      <c r="J326" t="s">
        <v>137</v>
      </c>
      <c r="K326" t="s">
        <v>144</v>
      </c>
      <c r="L326" t="s">
        <v>1152</v>
      </c>
      <c r="M326" t="s">
        <v>1153</v>
      </c>
      <c r="N326">
        <v>2.2605555549999998</v>
      </c>
      <c r="O326">
        <v>0</v>
      </c>
      <c r="P326">
        <v>642</v>
      </c>
      <c r="Q326">
        <v>0</v>
      </c>
      <c r="R326">
        <v>1</v>
      </c>
      <c r="S326">
        <v>0</v>
      </c>
      <c r="T326">
        <v>40</v>
      </c>
      <c r="U326">
        <v>0</v>
      </c>
      <c r="V326">
        <v>0</v>
      </c>
      <c r="W326">
        <v>0</v>
      </c>
      <c r="X326">
        <v>302.03685361061076</v>
      </c>
      <c r="Y326">
        <v>0</v>
      </c>
      <c r="Z326">
        <v>1.6457595366725501</v>
      </c>
      <c r="AA326">
        <v>0</v>
      </c>
      <c r="AB326">
        <v>46.36039949234582</v>
      </c>
      <c r="AC326">
        <v>0</v>
      </c>
      <c r="AD326">
        <v>0</v>
      </c>
      <c r="AE326">
        <v>350.04301263962913</v>
      </c>
    </row>
    <row r="327" spans="1:31" x14ac:dyDescent="0.25">
      <c r="A327">
        <v>2313747</v>
      </c>
      <c r="B327">
        <v>1</v>
      </c>
      <c r="C327" t="s">
        <v>80</v>
      </c>
      <c r="D327" t="s">
        <v>88</v>
      </c>
      <c r="E327" t="s">
        <v>175</v>
      </c>
      <c r="F327" t="s">
        <v>878</v>
      </c>
      <c r="G327" t="s">
        <v>134</v>
      </c>
      <c r="H327" t="s">
        <v>135</v>
      </c>
      <c r="I327" t="s">
        <v>136</v>
      </c>
      <c r="J327" t="s">
        <v>137</v>
      </c>
      <c r="K327" t="s">
        <v>138</v>
      </c>
      <c r="L327" t="s">
        <v>1154</v>
      </c>
      <c r="M327" t="s">
        <v>1155</v>
      </c>
      <c r="N327">
        <v>1.3477777769999999</v>
      </c>
      <c r="O327">
        <v>0</v>
      </c>
      <c r="P327">
        <v>6949</v>
      </c>
      <c r="Q327">
        <v>0</v>
      </c>
      <c r="R327">
        <v>0</v>
      </c>
      <c r="S327">
        <v>0</v>
      </c>
      <c r="T327">
        <v>376</v>
      </c>
      <c r="U327">
        <v>0</v>
      </c>
      <c r="V327">
        <v>0</v>
      </c>
      <c r="W327">
        <v>0</v>
      </c>
      <c r="X327">
        <v>2025.0381620766984</v>
      </c>
      <c r="Y327">
        <v>0</v>
      </c>
      <c r="Z327">
        <v>0</v>
      </c>
      <c r="AA327">
        <v>0</v>
      </c>
      <c r="AB327">
        <v>544.74440427740194</v>
      </c>
      <c r="AC327">
        <v>0</v>
      </c>
      <c r="AD327">
        <v>0</v>
      </c>
      <c r="AE327">
        <v>2569.7825663541003</v>
      </c>
    </row>
    <row r="328" spans="1:31" x14ac:dyDescent="0.25">
      <c r="A328">
        <v>2313996</v>
      </c>
      <c r="B328">
        <v>1</v>
      </c>
      <c r="C328" t="s">
        <v>81</v>
      </c>
      <c r="D328" t="s">
        <v>114</v>
      </c>
      <c r="E328" t="s">
        <v>175</v>
      </c>
      <c r="F328" t="s">
        <v>1156</v>
      </c>
      <c r="G328" t="s">
        <v>134</v>
      </c>
      <c r="H328" t="s">
        <v>135</v>
      </c>
      <c r="I328" t="s">
        <v>136</v>
      </c>
      <c r="J328" t="s">
        <v>137</v>
      </c>
      <c r="K328" t="s">
        <v>138</v>
      </c>
      <c r="L328" t="s">
        <v>1157</v>
      </c>
      <c r="M328" t="s">
        <v>1158</v>
      </c>
      <c r="N328">
        <v>0.185</v>
      </c>
      <c r="O328">
        <v>0</v>
      </c>
      <c r="P328">
        <v>412</v>
      </c>
      <c r="Q328">
        <v>0</v>
      </c>
      <c r="R328">
        <v>0</v>
      </c>
      <c r="S328">
        <v>1</v>
      </c>
      <c r="T328">
        <v>22</v>
      </c>
      <c r="U328">
        <v>0</v>
      </c>
      <c r="V328">
        <v>0</v>
      </c>
      <c r="W328">
        <v>0</v>
      </c>
      <c r="X328">
        <v>7.202432472690699</v>
      </c>
      <c r="Y328">
        <v>0</v>
      </c>
      <c r="Z328">
        <v>0</v>
      </c>
      <c r="AA328">
        <v>0.25442631346924444</v>
      </c>
      <c r="AB328">
        <v>1.3354276704068</v>
      </c>
      <c r="AC328">
        <v>0</v>
      </c>
      <c r="AD328">
        <v>0</v>
      </c>
      <c r="AE328">
        <v>8.7922864565667442</v>
      </c>
    </row>
    <row r="329" spans="1:31" x14ac:dyDescent="0.25">
      <c r="A329">
        <v>2313890</v>
      </c>
      <c r="B329">
        <v>1</v>
      </c>
      <c r="C329" t="s">
        <v>80</v>
      </c>
      <c r="D329" t="s">
        <v>85</v>
      </c>
      <c r="E329" t="s">
        <v>158</v>
      </c>
      <c r="F329" t="s">
        <v>1159</v>
      </c>
      <c r="G329" t="s">
        <v>160</v>
      </c>
      <c r="H329" t="s">
        <v>150</v>
      </c>
      <c r="I329" t="s">
        <v>136</v>
      </c>
      <c r="J329" t="s">
        <v>137</v>
      </c>
      <c r="K329" t="s">
        <v>138</v>
      </c>
      <c r="L329" t="s">
        <v>1160</v>
      </c>
      <c r="M329" t="s">
        <v>1161</v>
      </c>
      <c r="N329">
        <v>1.3463888879999999</v>
      </c>
      <c r="O329">
        <v>0</v>
      </c>
      <c r="P329">
        <v>508</v>
      </c>
      <c r="Q329">
        <v>0</v>
      </c>
      <c r="R329">
        <v>0</v>
      </c>
      <c r="S329">
        <v>0</v>
      </c>
      <c r="T329">
        <v>27</v>
      </c>
      <c r="U329">
        <v>0</v>
      </c>
      <c r="V329">
        <v>0</v>
      </c>
      <c r="W329">
        <v>0</v>
      </c>
      <c r="X329">
        <v>152.91157204920202</v>
      </c>
      <c r="Y329">
        <v>0</v>
      </c>
      <c r="Z329">
        <v>0</v>
      </c>
      <c r="AA329">
        <v>0</v>
      </c>
      <c r="AB329">
        <v>43.380379650299197</v>
      </c>
      <c r="AC329">
        <v>0</v>
      </c>
      <c r="AD329">
        <v>0</v>
      </c>
      <c r="AE329">
        <v>196.29195169950123</v>
      </c>
    </row>
    <row r="330" spans="1:31" x14ac:dyDescent="0.25">
      <c r="A330">
        <v>2313698</v>
      </c>
      <c r="B330">
        <v>1</v>
      </c>
      <c r="C330" t="s">
        <v>81</v>
      </c>
      <c r="D330" t="s">
        <v>113</v>
      </c>
      <c r="E330" t="s">
        <v>175</v>
      </c>
      <c r="F330" t="s">
        <v>1162</v>
      </c>
      <c r="G330" t="s">
        <v>134</v>
      </c>
      <c r="H330" t="s">
        <v>135</v>
      </c>
      <c r="I330" t="s">
        <v>136</v>
      </c>
      <c r="J330" t="s">
        <v>137</v>
      </c>
      <c r="K330" t="s">
        <v>138</v>
      </c>
      <c r="L330" t="s">
        <v>1163</v>
      </c>
      <c r="M330" t="s">
        <v>1164</v>
      </c>
      <c r="N330">
        <v>1.029722222</v>
      </c>
      <c r="O330">
        <v>4</v>
      </c>
      <c r="P330">
        <v>120</v>
      </c>
      <c r="Q330">
        <v>18</v>
      </c>
      <c r="R330">
        <v>39</v>
      </c>
      <c r="S330">
        <v>3</v>
      </c>
      <c r="T330">
        <v>48</v>
      </c>
      <c r="U330">
        <v>1</v>
      </c>
      <c r="V330">
        <v>0</v>
      </c>
      <c r="W330">
        <v>6.4689411095921248</v>
      </c>
      <c r="X330">
        <v>21.853468485549069</v>
      </c>
      <c r="Y330">
        <v>164.24918298247405</v>
      </c>
      <c r="Z330">
        <v>73.560436098236607</v>
      </c>
      <c r="AA330">
        <v>6.9918874057020233</v>
      </c>
      <c r="AB330">
        <v>22.639312780607217</v>
      </c>
      <c r="AC330">
        <v>1.8507857072249998</v>
      </c>
      <c r="AD330">
        <v>0</v>
      </c>
      <c r="AE330">
        <v>297.61401456938609</v>
      </c>
    </row>
    <row r="331" spans="1:31" x14ac:dyDescent="0.25">
      <c r="A331">
        <v>2313804</v>
      </c>
      <c r="B331">
        <v>1</v>
      </c>
      <c r="C331" t="s">
        <v>80</v>
      </c>
      <c r="D331" t="s">
        <v>94</v>
      </c>
      <c r="E331" t="s">
        <v>141</v>
      </c>
      <c r="F331" t="s">
        <v>1165</v>
      </c>
      <c r="G331" t="s">
        <v>134</v>
      </c>
      <c r="H331" t="s">
        <v>135</v>
      </c>
      <c r="I331" t="s">
        <v>136</v>
      </c>
      <c r="J331" t="s">
        <v>137</v>
      </c>
      <c r="K331" t="s">
        <v>138</v>
      </c>
      <c r="L331" t="s">
        <v>1166</v>
      </c>
      <c r="M331" t="s">
        <v>1167</v>
      </c>
      <c r="N331">
        <v>0.17388888799999999</v>
      </c>
      <c r="O331">
        <v>0</v>
      </c>
      <c r="P331">
        <v>3308</v>
      </c>
      <c r="Q331">
        <v>0</v>
      </c>
      <c r="R331">
        <v>1</v>
      </c>
      <c r="S331">
        <v>0</v>
      </c>
      <c r="T331">
        <v>912</v>
      </c>
      <c r="U331">
        <v>0</v>
      </c>
      <c r="V331">
        <v>0</v>
      </c>
      <c r="W331">
        <v>0</v>
      </c>
      <c r="X331">
        <v>109.16073350069338</v>
      </c>
      <c r="Y331">
        <v>0</v>
      </c>
      <c r="Z331">
        <v>5.003591248933334E-2</v>
      </c>
      <c r="AA331">
        <v>0</v>
      </c>
      <c r="AB331">
        <v>169.26900041313212</v>
      </c>
      <c r="AC331">
        <v>0</v>
      </c>
      <c r="AD331">
        <v>0</v>
      </c>
      <c r="AE331">
        <v>278.47976982631485</v>
      </c>
    </row>
    <row r="332" spans="1:31" x14ac:dyDescent="0.25">
      <c r="A332">
        <v>2313704</v>
      </c>
      <c r="B332">
        <v>1</v>
      </c>
      <c r="C332" t="s">
        <v>80</v>
      </c>
      <c r="D332" t="s">
        <v>94</v>
      </c>
      <c r="E332" t="s">
        <v>175</v>
      </c>
      <c r="F332" t="s">
        <v>1168</v>
      </c>
      <c r="G332" t="s">
        <v>210</v>
      </c>
      <c r="H332" t="s">
        <v>135</v>
      </c>
      <c r="I332" t="s">
        <v>136</v>
      </c>
      <c r="J332" t="s">
        <v>137</v>
      </c>
      <c r="K332" t="s">
        <v>138</v>
      </c>
      <c r="L332" t="s">
        <v>1169</v>
      </c>
      <c r="M332" t="s">
        <v>1170</v>
      </c>
      <c r="N332">
        <v>3.9041666660000001</v>
      </c>
      <c r="O332">
        <v>0</v>
      </c>
      <c r="P332">
        <v>0</v>
      </c>
      <c r="Q332">
        <v>0</v>
      </c>
      <c r="R332">
        <v>19</v>
      </c>
      <c r="S332">
        <v>1</v>
      </c>
      <c r="T332">
        <v>1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126.97216766783431</v>
      </c>
      <c r="AA332">
        <v>6.7743297011397221</v>
      </c>
      <c r="AB332">
        <v>7.4598910350296901</v>
      </c>
      <c r="AC332">
        <v>0</v>
      </c>
      <c r="AD332">
        <v>0</v>
      </c>
      <c r="AE332">
        <v>141.20638840400375</v>
      </c>
    </row>
    <row r="333" spans="1:31" x14ac:dyDescent="0.25">
      <c r="A333">
        <v>2313555</v>
      </c>
      <c r="B333">
        <v>1</v>
      </c>
      <c r="C333" t="s">
        <v>80</v>
      </c>
      <c r="D333" t="s">
        <v>107</v>
      </c>
      <c r="E333" t="s">
        <v>132</v>
      </c>
      <c r="F333" t="s">
        <v>1171</v>
      </c>
      <c r="G333" t="s">
        <v>134</v>
      </c>
      <c r="H333" t="s">
        <v>135</v>
      </c>
      <c r="I333" t="s">
        <v>136</v>
      </c>
      <c r="J333" t="s">
        <v>137</v>
      </c>
      <c r="K333" t="s">
        <v>138</v>
      </c>
      <c r="L333" t="s">
        <v>1172</v>
      </c>
      <c r="M333" t="s">
        <v>1173</v>
      </c>
      <c r="N333">
        <v>1.1811111110000001</v>
      </c>
      <c r="O333">
        <v>3</v>
      </c>
      <c r="P333">
        <v>461</v>
      </c>
      <c r="Q333">
        <v>4</v>
      </c>
      <c r="R333">
        <v>10</v>
      </c>
      <c r="S333">
        <v>10</v>
      </c>
      <c r="T333">
        <v>49</v>
      </c>
      <c r="U333">
        <v>0</v>
      </c>
      <c r="V333">
        <v>0</v>
      </c>
      <c r="W333">
        <v>0.3465953171408</v>
      </c>
      <c r="X333">
        <v>84.402978604839944</v>
      </c>
      <c r="Y333">
        <v>570.19505933241612</v>
      </c>
      <c r="Z333">
        <v>4.4756467890928802</v>
      </c>
      <c r="AA333">
        <v>74.919737262355653</v>
      </c>
      <c r="AB333">
        <v>21.202920097487343</v>
      </c>
      <c r="AC333">
        <v>0</v>
      </c>
      <c r="AD333">
        <v>0</v>
      </c>
      <c r="AE333">
        <v>755.54293740333276</v>
      </c>
    </row>
    <row r="334" spans="1:31" x14ac:dyDescent="0.25">
      <c r="A334">
        <v>2314096</v>
      </c>
      <c r="B334">
        <v>1</v>
      </c>
      <c r="C334" t="s">
        <v>80</v>
      </c>
      <c r="D334" t="s">
        <v>96</v>
      </c>
      <c r="E334" t="s">
        <v>153</v>
      </c>
      <c r="F334" t="s">
        <v>1174</v>
      </c>
      <c r="G334" t="s">
        <v>254</v>
      </c>
      <c r="H334" t="s">
        <v>150</v>
      </c>
      <c r="I334" t="s">
        <v>136</v>
      </c>
      <c r="J334" t="s">
        <v>137</v>
      </c>
      <c r="K334" t="s">
        <v>138</v>
      </c>
      <c r="L334" t="s">
        <v>1175</v>
      </c>
      <c r="M334" t="s">
        <v>1176</v>
      </c>
      <c r="N334">
        <v>5.4788888880000002</v>
      </c>
      <c r="O334">
        <v>0</v>
      </c>
      <c r="P334">
        <v>1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7.2268863799906509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7.2268863799906509</v>
      </c>
    </row>
    <row r="335" spans="1:31" x14ac:dyDescent="0.25">
      <c r="A335">
        <v>2313790</v>
      </c>
      <c r="B335">
        <v>1</v>
      </c>
      <c r="C335" t="s">
        <v>80</v>
      </c>
      <c r="D335" t="s">
        <v>105</v>
      </c>
      <c r="E335" t="s">
        <v>141</v>
      </c>
      <c r="F335" t="s">
        <v>1177</v>
      </c>
      <c r="G335" t="s">
        <v>134</v>
      </c>
      <c r="H335" t="s">
        <v>135</v>
      </c>
      <c r="I335" t="s">
        <v>136</v>
      </c>
      <c r="J335" t="s">
        <v>137</v>
      </c>
      <c r="K335" t="s">
        <v>138</v>
      </c>
      <c r="L335" t="s">
        <v>1178</v>
      </c>
      <c r="M335" t="s">
        <v>1179</v>
      </c>
      <c r="N335">
        <v>2.0350000000000001</v>
      </c>
      <c r="O335">
        <v>4</v>
      </c>
      <c r="P335">
        <v>377</v>
      </c>
      <c r="Q335">
        <v>6</v>
      </c>
      <c r="R335">
        <v>4</v>
      </c>
      <c r="S335">
        <v>36</v>
      </c>
      <c r="T335">
        <v>158</v>
      </c>
      <c r="U335">
        <v>23</v>
      </c>
      <c r="V335">
        <v>40</v>
      </c>
      <c r="W335">
        <v>45.532193758658444</v>
      </c>
      <c r="X335">
        <v>239.6721268234887</v>
      </c>
      <c r="Y335">
        <v>10.870875991553001</v>
      </c>
      <c r="Z335">
        <v>25.587193102924875</v>
      </c>
      <c r="AA335">
        <v>494.56216744272058</v>
      </c>
      <c r="AB335">
        <v>1168.5645069932918</v>
      </c>
      <c r="AC335">
        <v>6782.3522770505433</v>
      </c>
      <c r="AD335">
        <v>6283.4705451785876</v>
      </c>
      <c r="AE335">
        <v>15050.611886341769</v>
      </c>
    </row>
    <row r="336" spans="1:31" x14ac:dyDescent="0.25">
      <c r="A336">
        <v>2313713</v>
      </c>
      <c r="B336">
        <v>1</v>
      </c>
      <c r="C336" t="s">
        <v>80</v>
      </c>
      <c r="D336" t="s">
        <v>105</v>
      </c>
      <c r="E336" t="s">
        <v>414</v>
      </c>
      <c r="F336" t="s">
        <v>1180</v>
      </c>
      <c r="G336" t="s">
        <v>134</v>
      </c>
      <c r="H336" t="s">
        <v>135</v>
      </c>
      <c r="I336" t="s">
        <v>136</v>
      </c>
      <c r="J336" t="s">
        <v>137</v>
      </c>
      <c r="K336" t="s">
        <v>138</v>
      </c>
      <c r="L336" t="s">
        <v>1181</v>
      </c>
      <c r="M336" t="s">
        <v>1182</v>
      </c>
      <c r="N336">
        <v>0.93389055499999996</v>
      </c>
      <c r="O336">
        <v>4</v>
      </c>
      <c r="P336">
        <v>2554</v>
      </c>
      <c r="Q336">
        <v>6</v>
      </c>
      <c r="R336">
        <v>4</v>
      </c>
      <c r="S336">
        <v>36</v>
      </c>
      <c r="T336">
        <v>343</v>
      </c>
      <c r="U336">
        <v>23</v>
      </c>
      <c r="V336">
        <v>40</v>
      </c>
      <c r="W336">
        <v>21.099052590588922</v>
      </c>
      <c r="X336">
        <v>697.21216808226256</v>
      </c>
      <c r="Y336">
        <v>5.0297604641165385</v>
      </c>
      <c r="Z336">
        <v>11.85079267090185</v>
      </c>
      <c r="AA336">
        <v>223.01704605078081</v>
      </c>
      <c r="AB336">
        <v>931.56083671200463</v>
      </c>
      <c r="AC336">
        <v>3278.992394501628</v>
      </c>
      <c r="AD336">
        <v>3112.8269235959024</v>
      </c>
      <c r="AE336">
        <v>8281.588974668186</v>
      </c>
    </row>
    <row r="337" spans="1:31" x14ac:dyDescent="0.25">
      <c r="A337">
        <v>2313813</v>
      </c>
      <c r="B337">
        <v>1</v>
      </c>
      <c r="C337" t="s">
        <v>80</v>
      </c>
      <c r="D337" t="s">
        <v>96</v>
      </c>
      <c r="E337" t="s">
        <v>153</v>
      </c>
      <c r="F337" t="s">
        <v>1183</v>
      </c>
      <c r="G337" t="s">
        <v>254</v>
      </c>
      <c r="H337" t="s">
        <v>150</v>
      </c>
      <c r="I337" t="s">
        <v>136</v>
      </c>
      <c r="J337" t="s">
        <v>137</v>
      </c>
      <c r="K337" t="s">
        <v>138</v>
      </c>
      <c r="L337" t="s">
        <v>1184</v>
      </c>
      <c r="M337" t="s">
        <v>1185</v>
      </c>
      <c r="N337">
        <v>2.1127777769999998</v>
      </c>
      <c r="O337">
        <v>0</v>
      </c>
      <c r="P337">
        <v>1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0.51492206530325002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0.51492206530325002</v>
      </c>
    </row>
    <row r="338" spans="1:31" x14ac:dyDescent="0.25">
      <c r="A338">
        <v>2313521</v>
      </c>
      <c r="B338">
        <v>1</v>
      </c>
      <c r="C338" t="s">
        <v>80</v>
      </c>
      <c r="D338" t="s">
        <v>110</v>
      </c>
      <c r="E338" t="s">
        <v>141</v>
      </c>
      <c r="F338" t="s">
        <v>1186</v>
      </c>
      <c r="G338" t="s">
        <v>467</v>
      </c>
      <c r="H338" t="s">
        <v>135</v>
      </c>
      <c r="I338" t="s">
        <v>136</v>
      </c>
      <c r="J338" t="s">
        <v>137</v>
      </c>
      <c r="K338" t="s">
        <v>144</v>
      </c>
      <c r="L338" t="s">
        <v>1187</v>
      </c>
      <c r="M338" t="s">
        <v>1188</v>
      </c>
      <c r="N338">
        <v>0.31777777699999998</v>
      </c>
      <c r="O338">
        <v>0</v>
      </c>
      <c r="P338">
        <v>4717</v>
      </c>
      <c r="Q338">
        <v>0</v>
      </c>
      <c r="R338">
        <v>0</v>
      </c>
      <c r="S338">
        <v>5</v>
      </c>
      <c r="T338">
        <v>414</v>
      </c>
      <c r="U338">
        <v>1</v>
      </c>
      <c r="V338">
        <v>2</v>
      </c>
      <c r="W338">
        <v>0</v>
      </c>
      <c r="X338">
        <v>343.23083659781486</v>
      </c>
      <c r="Y338">
        <v>0</v>
      </c>
      <c r="Z338">
        <v>0</v>
      </c>
      <c r="AA338">
        <v>48.651707093846994</v>
      </c>
      <c r="AB338">
        <v>82.63967405509041</v>
      </c>
      <c r="AC338">
        <v>1.6751584663146666</v>
      </c>
      <c r="AD338">
        <v>2.7737157887009998</v>
      </c>
      <c r="AE338">
        <v>478.97109200176794</v>
      </c>
    </row>
    <row r="339" spans="1:31" x14ac:dyDescent="0.25">
      <c r="A339">
        <v>2313627</v>
      </c>
      <c r="B339">
        <v>1</v>
      </c>
      <c r="C339" t="s">
        <v>80</v>
      </c>
      <c r="D339" t="s">
        <v>110</v>
      </c>
      <c r="E339" t="s">
        <v>285</v>
      </c>
      <c r="F339" t="s">
        <v>1189</v>
      </c>
      <c r="G339" t="s">
        <v>703</v>
      </c>
      <c r="H339" t="s">
        <v>150</v>
      </c>
      <c r="I339" t="s">
        <v>136</v>
      </c>
      <c r="J339" t="s">
        <v>3</v>
      </c>
      <c r="K339" t="s">
        <v>138</v>
      </c>
      <c r="L339" t="s">
        <v>1190</v>
      </c>
      <c r="M339" t="s">
        <v>1191</v>
      </c>
      <c r="N339">
        <v>5.318333333</v>
      </c>
      <c r="O339">
        <v>0</v>
      </c>
      <c r="P339">
        <v>1</v>
      </c>
      <c r="Q339">
        <v>0</v>
      </c>
      <c r="R339">
        <v>0</v>
      </c>
      <c r="S339">
        <v>0</v>
      </c>
      <c r="T339">
        <v>56</v>
      </c>
      <c r="U339">
        <v>0</v>
      </c>
      <c r="V339">
        <v>0</v>
      </c>
      <c r="W339">
        <v>0</v>
      </c>
      <c r="X339">
        <v>1.1320690299010499</v>
      </c>
      <c r="Y339">
        <v>0</v>
      </c>
      <c r="Z339">
        <v>0</v>
      </c>
      <c r="AA339">
        <v>0</v>
      </c>
      <c r="AB339">
        <v>185.8938979588427</v>
      </c>
      <c r="AC339">
        <v>0</v>
      </c>
      <c r="AD339">
        <v>0</v>
      </c>
      <c r="AE339">
        <v>187.02596698874376</v>
      </c>
    </row>
    <row r="340" spans="1:31" x14ac:dyDescent="0.25">
      <c r="A340">
        <v>2313727</v>
      </c>
      <c r="B340">
        <v>1</v>
      </c>
      <c r="C340" t="s">
        <v>81</v>
      </c>
      <c r="D340" t="s">
        <v>127</v>
      </c>
      <c r="E340" t="s">
        <v>153</v>
      </c>
      <c r="F340" t="s">
        <v>1192</v>
      </c>
      <c r="G340" t="s">
        <v>155</v>
      </c>
      <c r="H340" t="s">
        <v>150</v>
      </c>
      <c r="I340" t="s">
        <v>136</v>
      </c>
      <c r="J340" t="s">
        <v>137</v>
      </c>
      <c r="K340" t="s">
        <v>138</v>
      </c>
      <c r="L340" t="s">
        <v>1193</v>
      </c>
      <c r="M340" t="s">
        <v>1194</v>
      </c>
      <c r="N340">
        <v>1.023055555</v>
      </c>
      <c r="O340">
        <v>0</v>
      </c>
      <c r="P340">
        <v>1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0.22035385280435832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0.22035385280435832</v>
      </c>
    </row>
    <row r="341" spans="1:31" x14ac:dyDescent="0.25">
      <c r="A341">
        <v>2314022</v>
      </c>
      <c r="B341">
        <v>1</v>
      </c>
      <c r="C341" t="s">
        <v>80</v>
      </c>
      <c r="D341" t="s">
        <v>82</v>
      </c>
      <c r="E341" t="s">
        <v>285</v>
      </c>
      <c r="F341" t="s">
        <v>1195</v>
      </c>
      <c r="G341" t="s">
        <v>287</v>
      </c>
      <c r="H341" t="s">
        <v>150</v>
      </c>
      <c r="I341" t="s">
        <v>136</v>
      </c>
      <c r="J341" t="s">
        <v>137</v>
      </c>
      <c r="K341" t="s">
        <v>138</v>
      </c>
      <c r="L341" t="s">
        <v>1196</v>
      </c>
      <c r="M341" t="s">
        <v>1197</v>
      </c>
      <c r="N341">
        <v>1.431944444</v>
      </c>
      <c r="O341">
        <v>0</v>
      </c>
      <c r="P341">
        <v>21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5.8611021531929985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5.8611021531929985</v>
      </c>
    </row>
    <row r="342" spans="1:31" x14ac:dyDescent="0.25">
      <c r="A342">
        <v>2313919</v>
      </c>
      <c r="B342">
        <v>1</v>
      </c>
      <c r="C342" t="s">
        <v>80</v>
      </c>
      <c r="D342" t="s">
        <v>96</v>
      </c>
      <c r="E342" t="s">
        <v>153</v>
      </c>
      <c r="F342" t="s">
        <v>1198</v>
      </c>
      <c r="G342" t="s">
        <v>254</v>
      </c>
      <c r="H342" t="s">
        <v>150</v>
      </c>
      <c r="I342" t="s">
        <v>136</v>
      </c>
      <c r="J342" t="s">
        <v>137</v>
      </c>
      <c r="K342" t="s">
        <v>138</v>
      </c>
      <c r="L342" t="s">
        <v>1199</v>
      </c>
      <c r="M342" t="s">
        <v>1200</v>
      </c>
      <c r="N342">
        <v>3.176666666</v>
      </c>
      <c r="O342">
        <v>0</v>
      </c>
      <c r="P342">
        <v>1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</row>
    <row r="343" spans="1:31" x14ac:dyDescent="0.25">
      <c r="A343">
        <v>2313564</v>
      </c>
      <c r="B343">
        <v>1</v>
      </c>
      <c r="C343" t="s">
        <v>80</v>
      </c>
      <c r="D343" t="s">
        <v>98</v>
      </c>
      <c r="E343" t="s">
        <v>132</v>
      </c>
      <c r="F343" t="s">
        <v>1201</v>
      </c>
      <c r="G343" t="s">
        <v>134</v>
      </c>
      <c r="H343" t="s">
        <v>135</v>
      </c>
      <c r="I343" t="s">
        <v>136</v>
      </c>
      <c r="J343" t="s">
        <v>137</v>
      </c>
      <c r="K343" t="s">
        <v>138</v>
      </c>
      <c r="L343" t="s">
        <v>1202</v>
      </c>
      <c r="M343" t="s">
        <v>1203</v>
      </c>
      <c r="N343">
        <v>1.2952777769999999</v>
      </c>
      <c r="O343">
        <v>0</v>
      </c>
      <c r="P343">
        <v>200</v>
      </c>
      <c r="Q343">
        <v>0</v>
      </c>
      <c r="R343">
        <v>72</v>
      </c>
      <c r="S343">
        <v>2</v>
      </c>
      <c r="T343">
        <v>53</v>
      </c>
      <c r="U343">
        <v>0</v>
      </c>
      <c r="V343">
        <v>0</v>
      </c>
      <c r="W343">
        <v>0</v>
      </c>
      <c r="X343">
        <v>71.492095904855731</v>
      </c>
      <c r="Y343">
        <v>0</v>
      </c>
      <c r="Z343">
        <v>183.52675404796148</v>
      </c>
      <c r="AA343">
        <v>2.2235487385189501</v>
      </c>
      <c r="AB343">
        <v>66.334170958903186</v>
      </c>
      <c r="AC343">
        <v>0</v>
      </c>
      <c r="AD343">
        <v>0</v>
      </c>
      <c r="AE343">
        <v>323.57656965023938</v>
      </c>
    </row>
    <row r="344" spans="1:31" x14ac:dyDescent="0.25">
      <c r="A344">
        <v>2313942</v>
      </c>
      <c r="B344">
        <v>1</v>
      </c>
      <c r="C344" t="s">
        <v>80</v>
      </c>
      <c r="D344" t="s">
        <v>98</v>
      </c>
      <c r="E344" t="s">
        <v>141</v>
      </c>
      <c r="F344" t="s">
        <v>1204</v>
      </c>
      <c r="G344" t="s">
        <v>134</v>
      </c>
      <c r="H344" t="s">
        <v>135</v>
      </c>
      <c r="I344" t="s">
        <v>136</v>
      </c>
      <c r="J344" t="s">
        <v>137</v>
      </c>
      <c r="K344" t="s">
        <v>138</v>
      </c>
      <c r="L344" t="s">
        <v>1205</v>
      </c>
      <c r="M344" t="s">
        <v>1206</v>
      </c>
      <c r="N344">
        <v>0.68222222200000004</v>
      </c>
      <c r="O344">
        <v>1</v>
      </c>
      <c r="P344">
        <v>212</v>
      </c>
      <c r="Q344">
        <v>7</v>
      </c>
      <c r="R344">
        <v>1</v>
      </c>
      <c r="S344">
        <v>4</v>
      </c>
      <c r="T344">
        <v>21</v>
      </c>
      <c r="U344">
        <v>0</v>
      </c>
      <c r="V344">
        <v>0</v>
      </c>
      <c r="W344">
        <v>0.15391167832223335</v>
      </c>
      <c r="X344">
        <v>23.621542431669251</v>
      </c>
      <c r="Y344">
        <v>25.304109659659506</v>
      </c>
      <c r="Z344">
        <v>1.61780287557E-2</v>
      </c>
      <c r="AA344">
        <v>40.310309082282174</v>
      </c>
      <c r="AB344">
        <v>2.2896215778053337</v>
      </c>
      <c r="AC344">
        <v>0</v>
      </c>
      <c r="AD344">
        <v>0</v>
      </c>
      <c r="AE344">
        <v>91.695672458494201</v>
      </c>
    </row>
    <row r="345" spans="1:31" x14ac:dyDescent="0.25">
      <c r="A345">
        <v>2313793</v>
      </c>
      <c r="B345">
        <v>1</v>
      </c>
      <c r="C345" t="s">
        <v>81</v>
      </c>
      <c r="D345" t="s">
        <v>127</v>
      </c>
      <c r="E345" t="s">
        <v>175</v>
      </c>
      <c r="F345" t="s">
        <v>1207</v>
      </c>
      <c r="G345" t="s">
        <v>217</v>
      </c>
      <c r="H345" t="s">
        <v>135</v>
      </c>
      <c r="I345" t="s">
        <v>136</v>
      </c>
      <c r="J345" t="s">
        <v>137</v>
      </c>
      <c r="K345" t="s">
        <v>138</v>
      </c>
      <c r="L345" t="s">
        <v>1208</v>
      </c>
      <c r="M345" t="s">
        <v>1209</v>
      </c>
      <c r="N345">
        <v>2.3199999999999998</v>
      </c>
      <c r="O345">
        <v>0</v>
      </c>
      <c r="P345">
        <v>72</v>
      </c>
      <c r="Q345">
        <v>0</v>
      </c>
      <c r="R345">
        <v>13</v>
      </c>
      <c r="S345">
        <v>0</v>
      </c>
      <c r="T345">
        <v>8</v>
      </c>
      <c r="U345">
        <v>0</v>
      </c>
      <c r="V345">
        <v>1</v>
      </c>
      <c r="W345">
        <v>0</v>
      </c>
      <c r="X345">
        <v>35.751958393345269</v>
      </c>
      <c r="Y345">
        <v>0</v>
      </c>
      <c r="Z345">
        <v>18.835393303358959</v>
      </c>
      <c r="AA345">
        <v>0</v>
      </c>
      <c r="AB345">
        <v>15.050371069763763</v>
      </c>
      <c r="AC345">
        <v>0</v>
      </c>
      <c r="AD345">
        <v>384.98153249990872</v>
      </c>
      <c r="AE345">
        <v>454.61925526637674</v>
      </c>
    </row>
    <row r="346" spans="1:31" x14ac:dyDescent="0.25">
      <c r="A346">
        <v>2313856</v>
      </c>
      <c r="B346">
        <v>1</v>
      </c>
      <c r="C346" t="s">
        <v>80</v>
      </c>
      <c r="D346" t="s">
        <v>104</v>
      </c>
      <c r="E346" t="s">
        <v>132</v>
      </c>
      <c r="F346" t="s">
        <v>1210</v>
      </c>
      <c r="G346" t="s">
        <v>134</v>
      </c>
      <c r="H346" t="s">
        <v>135</v>
      </c>
      <c r="I346" t="s">
        <v>136</v>
      </c>
      <c r="J346" t="s">
        <v>137</v>
      </c>
      <c r="K346" t="s">
        <v>138</v>
      </c>
      <c r="L346" t="s">
        <v>1211</v>
      </c>
      <c r="M346" t="s">
        <v>1212</v>
      </c>
      <c r="N346">
        <v>0.96527777699999995</v>
      </c>
      <c r="O346">
        <v>16</v>
      </c>
      <c r="P346">
        <v>329</v>
      </c>
      <c r="Q346">
        <v>24</v>
      </c>
      <c r="R346">
        <v>23</v>
      </c>
      <c r="S346">
        <v>45</v>
      </c>
      <c r="T346">
        <v>40</v>
      </c>
      <c r="U346">
        <v>12</v>
      </c>
      <c r="V346">
        <v>2</v>
      </c>
      <c r="W346">
        <v>18.806088702084391</v>
      </c>
      <c r="X346">
        <v>109.61821832332049</v>
      </c>
      <c r="Y346">
        <v>42.283092398633329</v>
      </c>
      <c r="Z346">
        <v>20.365445210554952</v>
      </c>
      <c r="AA346">
        <v>696.54110845692242</v>
      </c>
      <c r="AB346">
        <v>52.21731409852385</v>
      </c>
      <c r="AC346">
        <v>5375.3373705865224</v>
      </c>
      <c r="AD346">
        <v>67.219154621300007</v>
      </c>
      <c r="AE346">
        <v>6382.3877923978616</v>
      </c>
    </row>
    <row r="347" spans="1:31" x14ac:dyDescent="0.25">
      <c r="A347">
        <v>2313650</v>
      </c>
      <c r="B347">
        <v>1</v>
      </c>
      <c r="C347" t="s">
        <v>80</v>
      </c>
      <c r="D347" t="s">
        <v>83</v>
      </c>
      <c r="E347" t="s">
        <v>153</v>
      </c>
      <c r="F347" t="s">
        <v>1213</v>
      </c>
      <c r="G347" t="s">
        <v>203</v>
      </c>
      <c r="H347" t="s">
        <v>150</v>
      </c>
      <c r="I347" t="s">
        <v>136</v>
      </c>
      <c r="J347" t="s">
        <v>137</v>
      </c>
      <c r="K347" t="s">
        <v>138</v>
      </c>
      <c r="L347" t="s">
        <v>1214</v>
      </c>
      <c r="M347" t="s">
        <v>1215</v>
      </c>
      <c r="N347">
        <v>2.7650000000000001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2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5.1361132066712001</v>
      </c>
      <c r="AC347">
        <v>0</v>
      </c>
      <c r="AD347">
        <v>0</v>
      </c>
      <c r="AE347">
        <v>5.1361132066712001</v>
      </c>
    </row>
    <row r="348" spans="1:31" x14ac:dyDescent="0.25">
      <c r="A348">
        <v>2313607</v>
      </c>
      <c r="B348">
        <v>1</v>
      </c>
      <c r="C348" t="s">
        <v>80</v>
      </c>
      <c r="D348" t="s">
        <v>107</v>
      </c>
      <c r="E348" t="s">
        <v>153</v>
      </c>
      <c r="F348" t="s">
        <v>1216</v>
      </c>
      <c r="G348" t="s">
        <v>336</v>
      </c>
      <c r="H348" t="s">
        <v>150</v>
      </c>
      <c r="I348" t="s">
        <v>136</v>
      </c>
      <c r="J348" t="s">
        <v>137</v>
      </c>
      <c r="K348" t="s">
        <v>138</v>
      </c>
      <c r="L348" t="s">
        <v>1217</v>
      </c>
      <c r="M348" t="s">
        <v>1218</v>
      </c>
      <c r="N348">
        <v>1.7124999999999999</v>
      </c>
      <c r="O348">
        <v>0</v>
      </c>
      <c r="P348">
        <v>1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0.2210905878195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0.2210905878195</v>
      </c>
    </row>
    <row r="349" spans="1:31" x14ac:dyDescent="0.25">
      <c r="A349">
        <v>2313670</v>
      </c>
      <c r="B349">
        <v>1</v>
      </c>
      <c r="C349" t="s">
        <v>80</v>
      </c>
      <c r="D349" t="s">
        <v>110</v>
      </c>
      <c r="E349" t="s">
        <v>141</v>
      </c>
      <c r="F349" t="s">
        <v>1219</v>
      </c>
      <c r="G349" t="s">
        <v>134</v>
      </c>
      <c r="H349" t="s">
        <v>135</v>
      </c>
      <c r="I349" t="s">
        <v>136</v>
      </c>
      <c r="J349" t="s">
        <v>137</v>
      </c>
      <c r="K349" t="s">
        <v>138</v>
      </c>
      <c r="L349" t="s">
        <v>1220</v>
      </c>
      <c r="M349" t="s">
        <v>1221</v>
      </c>
      <c r="N349">
        <v>0.134722222</v>
      </c>
      <c r="O349">
        <v>0</v>
      </c>
      <c r="P349">
        <v>12947</v>
      </c>
      <c r="Q349">
        <v>0</v>
      </c>
      <c r="R349">
        <v>0</v>
      </c>
      <c r="S349">
        <v>3</v>
      </c>
      <c r="T349">
        <v>1440</v>
      </c>
      <c r="U349">
        <v>0</v>
      </c>
      <c r="V349">
        <v>3</v>
      </c>
      <c r="W349">
        <v>0</v>
      </c>
      <c r="X349">
        <v>394.18307935384161</v>
      </c>
      <c r="Y349">
        <v>0</v>
      </c>
      <c r="Z349">
        <v>0</v>
      </c>
      <c r="AA349">
        <v>20.258050221149887</v>
      </c>
      <c r="AB349">
        <v>238.94861579511999</v>
      </c>
      <c r="AC349">
        <v>0</v>
      </c>
      <c r="AD349">
        <v>5.1318801498220008</v>
      </c>
      <c r="AE349">
        <v>658.52162551993342</v>
      </c>
    </row>
    <row r="350" spans="1:31" x14ac:dyDescent="0.25">
      <c r="A350">
        <v>2313624</v>
      </c>
      <c r="B350">
        <v>1</v>
      </c>
      <c r="C350" t="s">
        <v>80</v>
      </c>
      <c r="D350" t="s">
        <v>94</v>
      </c>
      <c r="E350" t="s">
        <v>141</v>
      </c>
      <c r="F350" t="s">
        <v>1222</v>
      </c>
      <c r="G350" t="s">
        <v>143</v>
      </c>
      <c r="H350" t="s">
        <v>135</v>
      </c>
      <c r="I350" t="s">
        <v>136</v>
      </c>
      <c r="J350" t="s">
        <v>137</v>
      </c>
      <c r="K350" t="s">
        <v>144</v>
      </c>
      <c r="L350" t="s">
        <v>1223</v>
      </c>
      <c r="M350" t="s">
        <v>1224</v>
      </c>
      <c r="N350">
        <v>1.2622222219999999</v>
      </c>
      <c r="O350">
        <v>0</v>
      </c>
      <c r="P350">
        <v>134</v>
      </c>
      <c r="Q350">
        <v>0</v>
      </c>
      <c r="R350">
        <v>7</v>
      </c>
      <c r="S350">
        <v>12</v>
      </c>
      <c r="T350">
        <v>22</v>
      </c>
      <c r="U350">
        <v>5</v>
      </c>
      <c r="V350">
        <v>0</v>
      </c>
      <c r="W350">
        <v>0</v>
      </c>
      <c r="X350">
        <v>29.132387630304255</v>
      </c>
      <c r="Y350">
        <v>0</v>
      </c>
      <c r="Z350">
        <v>3.3118378034317337</v>
      </c>
      <c r="AA350">
        <v>203.9660982685935</v>
      </c>
      <c r="AB350">
        <v>26.501152018536875</v>
      </c>
      <c r="AC350">
        <v>1204.4777660038401</v>
      </c>
      <c r="AD350">
        <v>0</v>
      </c>
      <c r="AE350">
        <v>1467.3892417247064</v>
      </c>
    </row>
    <row r="351" spans="1:31" x14ac:dyDescent="0.25">
      <c r="A351">
        <v>2313956</v>
      </c>
      <c r="B351">
        <v>1</v>
      </c>
      <c r="C351" t="s">
        <v>80</v>
      </c>
      <c r="D351" t="s">
        <v>104</v>
      </c>
      <c r="E351" t="s">
        <v>147</v>
      </c>
      <c r="F351" t="s">
        <v>1225</v>
      </c>
      <c r="G351" t="s">
        <v>149</v>
      </c>
      <c r="H351" t="s">
        <v>150</v>
      </c>
      <c r="I351" t="s">
        <v>136</v>
      </c>
      <c r="J351" t="s">
        <v>137</v>
      </c>
      <c r="K351" t="s">
        <v>138</v>
      </c>
      <c r="L351" t="s">
        <v>1226</v>
      </c>
      <c r="M351" t="s">
        <v>1227</v>
      </c>
      <c r="N351">
        <v>3.667777777</v>
      </c>
      <c r="O351">
        <v>0</v>
      </c>
      <c r="P351">
        <v>0</v>
      </c>
      <c r="Q351">
        <v>0</v>
      </c>
      <c r="R351">
        <v>1</v>
      </c>
      <c r="S351">
        <v>0</v>
      </c>
      <c r="T351">
        <v>1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3.7187259471824001</v>
      </c>
      <c r="AA351">
        <v>0</v>
      </c>
      <c r="AB351">
        <v>2.6001899243749998E-2</v>
      </c>
      <c r="AC351">
        <v>0</v>
      </c>
      <c r="AD351">
        <v>0</v>
      </c>
      <c r="AE351">
        <v>3.7447278464261502</v>
      </c>
    </row>
    <row r="352" spans="1:31" x14ac:dyDescent="0.25">
      <c r="A352">
        <v>2313816</v>
      </c>
      <c r="B352">
        <v>1</v>
      </c>
      <c r="C352" t="s">
        <v>80</v>
      </c>
      <c r="D352" t="s">
        <v>104</v>
      </c>
      <c r="E352" t="s">
        <v>175</v>
      </c>
      <c r="F352" t="s">
        <v>1228</v>
      </c>
      <c r="G352" t="s">
        <v>210</v>
      </c>
      <c r="H352" t="s">
        <v>135</v>
      </c>
      <c r="I352" t="s">
        <v>136</v>
      </c>
      <c r="J352" t="s">
        <v>137</v>
      </c>
      <c r="K352" t="s">
        <v>138</v>
      </c>
      <c r="L352" t="s">
        <v>1229</v>
      </c>
      <c r="M352" t="s">
        <v>1230</v>
      </c>
      <c r="N352">
        <v>6.1638888879999998</v>
      </c>
      <c r="O352">
        <v>4</v>
      </c>
      <c r="P352">
        <v>15</v>
      </c>
      <c r="Q352">
        <v>50</v>
      </c>
      <c r="R352">
        <v>17</v>
      </c>
      <c r="S352">
        <v>7</v>
      </c>
      <c r="T352">
        <v>2</v>
      </c>
      <c r="U352">
        <v>4</v>
      </c>
      <c r="V352">
        <v>0</v>
      </c>
      <c r="W352">
        <v>4.7857797382037504</v>
      </c>
      <c r="X352">
        <v>29.561036976912266</v>
      </c>
      <c r="Y352">
        <v>971.47894150458023</v>
      </c>
      <c r="Z352">
        <v>171.18485089109066</v>
      </c>
      <c r="AA352">
        <v>434.58259925800144</v>
      </c>
      <c r="AB352">
        <v>21.659728012031284</v>
      </c>
      <c r="AC352">
        <v>5873.6757276143026</v>
      </c>
      <c r="AD352">
        <v>0</v>
      </c>
      <c r="AE352">
        <v>7506.9286639951224</v>
      </c>
    </row>
    <row r="353" spans="1:31" x14ac:dyDescent="0.25">
      <c r="A353">
        <v>2313879</v>
      </c>
      <c r="B353">
        <v>1</v>
      </c>
      <c r="C353" t="s">
        <v>80</v>
      </c>
      <c r="D353" t="s">
        <v>96</v>
      </c>
      <c r="E353" t="s">
        <v>153</v>
      </c>
      <c r="F353" t="s">
        <v>1231</v>
      </c>
      <c r="G353" t="s">
        <v>155</v>
      </c>
      <c r="H353" t="s">
        <v>150</v>
      </c>
      <c r="I353" t="s">
        <v>136</v>
      </c>
      <c r="J353" t="s">
        <v>137</v>
      </c>
      <c r="K353" t="s">
        <v>138</v>
      </c>
      <c r="L353" t="s">
        <v>1232</v>
      </c>
      <c r="M353" t="s">
        <v>1233</v>
      </c>
      <c r="N353">
        <v>2.665277777</v>
      </c>
      <c r="O353">
        <v>0</v>
      </c>
      <c r="P353">
        <v>1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1.0285362177940334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1.0285362177940334</v>
      </c>
    </row>
    <row r="354" spans="1:31" x14ac:dyDescent="0.25">
      <c r="A354">
        <v>2313770</v>
      </c>
      <c r="B354">
        <v>1</v>
      </c>
      <c r="C354" t="s">
        <v>80</v>
      </c>
      <c r="D354" t="s">
        <v>97</v>
      </c>
      <c r="E354" t="s">
        <v>175</v>
      </c>
      <c r="F354" t="s">
        <v>1234</v>
      </c>
      <c r="G354" t="s">
        <v>134</v>
      </c>
      <c r="H354" t="s">
        <v>135</v>
      </c>
      <c r="I354" t="s">
        <v>468</v>
      </c>
      <c r="J354" t="s">
        <v>137</v>
      </c>
      <c r="K354" t="s">
        <v>138</v>
      </c>
      <c r="L354" t="s">
        <v>1235</v>
      </c>
      <c r="M354" t="s">
        <v>1236</v>
      </c>
      <c r="N354">
        <v>4.4999999999999998E-2</v>
      </c>
      <c r="O354">
        <v>4</v>
      </c>
      <c r="P354">
        <v>2454</v>
      </c>
      <c r="Q354">
        <v>5</v>
      </c>
      <c r="R354">
        <v>440</v>
      </c>
      <c r="S354">
        <v>29</v>
      </c>
      <c r="T354">
        <v>649</v>
      </c>
      <c r="U354">
        <v>6</v>
      </c>
      <c r="V354">
        <v>1</v>
      </c>
      <c r="W354">
        <v>3.8890929811815003</v>
      </c>
      <c r="X354">
        <v>36.038061148919702</v>
      </c>
      <c r="Y354">
        <v>0.83796045249735007</v>
      </c>
      <c r="Z354">
        <v>9.9105711080589085</v>
      </c>
      <c r="AA354">
        <v>14.290613028044545</v>
      </c>
      <c r="AB354">
        <v>32.048047137403422</v>
      </c>
      <c r="AC354">
        <v>14.015993835524851</v>
      </c>
      <c r="AD354">
        <v>1.2735357447879001</v>
      </c>
      <c r="AE354">
        <v>112.30387543641818</v>
      </c>
    </row>
    <row r="355" spans="1:31" x14ac:dyDescent="0.25">
      <c r="A355">
        <v>2313524</v>
      </c>
      <c r="B355">
        <v>1</v>
      </c>
      <c r="C355" t="s">
        <v>80</v>
      </c>
      <c r="D355" t="s">
        <v>85</v>
      </c>
      <c r="E355" t="s">
        <v>285</v>
      </c>
      <c r="F355" t="s">
        <v>1237</v>
      </c>
      <c r="G355" t="s">
        <v>149</v>
      </c>
      <c r="H355" t="s">
        <v>150</v>
      </c>
      <c r="I355" t="s">
        <v>136</v>
      </c>
      <c r="J355" t="s">
        <v>137</v>
      </c>
      <c r="K355" t="s">
        <v>138</v>
      </c>
      <c r="L355" t="s">
        <v>1238</v>
      </c>
      <c r="M355" t="s">
        <v>1239</v>
      </c>
      <c r="N355">
        <v>1.9969444439999999</v>
      </c>
      <c r="O355">
        <v>0</v>
      </c>
      <c r="P355">
        <v>83</v>
      </c>
      <c r="Q355">
        <v>0</v>
      </c>
      <c r="R355">
        <v>0</v>
      </c>
      <c r="S355">
        <v>0</v>
      </c>
      <c r="T355">
        <v>2</v>
      </c>
      <c r="U355">
        <v>0</v>
      </c>
      <c r="V355">
        <v>0</v>
      </c>
      <c r="W355">
        <v>0</v>
      </c>
      <c r="X355">
        <v>29.054040606549172</v>
      </c>
      <c r="Y355">
        <v>0</v>
      </c>
      <c r="Z355">
        <v>0</v>
      </c>
      <c r="AA355">
        <v>0</v>
      </c>
      <c r="AB355">
        <v>0.77399017172249984</v>
      </c>
      <c r="AC355">
        <v>0</v>
      </c>
      <c r="AD355">
        <v>0</v>
      </c>
      <c r="AE355">
        <v>29.828030778271671</v>
      </c>
    </row>
    <row r="356" spans="1:31" x14ac:dyDescent="0.25">
      <c r="A356">
        <v>2313584</v>
      </c>
      <c r="B356">
        <v>1</v>
      </c>
      <c r="C356" t="s">
        <v>80</v>
      </c>
      <c r="D356" t="s">
        <v>89</v>
      </c>
      <c r="E356" t="s">
        <v>175</v>
      </c>
      <c r="F356" t="s">
        <v>1240</v>
      </c>
      <c r="G356" t="s">
        <v>210</v>
      </c>
      <c r="H356" t="s">
        <v>135</v>
      </c>
      <c r="I356" t="s">
        <v>136</v>
      </c>
      <c r="J356" t="s">
        <v>137</v>
      </c>
      <c r="K356" t="s">
        <v>138</v>
      </c>
      <c r="L356" t="s">
        <v>1241</v>
      </c>
      <c r="M356" t="s">
        <v>1242</v>
      </c>
      <c r="N356">
        <v>2.3058333329999998</v>
      </c>
      <c r="O356">
        <v>0</v>
      </c>
      <c r="P356">
        <v>33</v>
      </c>
      <c r="Q356">
        <v>0</v>
      </c>
      <c r="R356">
        <v>36</v>
      </c>
      <c r="S356">
        <v>4</v>
      </c>
      <c r="T356">
        <v>1</v>
      </c>
      <c r="U356">
        <v>0</v>
      </c>
      <c r="V356">
        <v>0</v>
      </c>
      <c r="W356">
        <v>0</v>
      </c>
      <c r="X356">
        <v>34.156501858965086</v>
      </c>
      <c r="Y356">
        <v>0</v>
      </c>
      <c r="Z356">
        <v>30.994748874836155</v>
      </c>
      <c r="AA356">
        <v>257.79984466178968</v>
      </c>
      <c r="AB356">
        <v>0.96730770960065005</v>
      </c>
      <c r="AC356">
        <v>0</v>
      </c>
      <c r="AD356">
        <v>0</v>
      </c>
      <c r="AE356">
        <v>323.9184031051916</v>
      </c>
    </row>
    <row r="357" spans="1:31" x14ac:dyDescent="0.25">
      <c r="A357">
        <v>2313916</v>
      </c>
      <c r="B357">
        <v>1</v>
      </c>
      <c r="C357" t="s">
        <v>80</v>
      </c>
      <c r="D357" t="s">
        <v>110</v>
      </c>
      <c r="E357" t="s">
        <v>147</v>
      </c>
      <c r="F357" t="s">
        <v>1243</v>
      </c>
      <c r="G357" t="s">
        <v>149</v>
      </c>
      <c r="H357" t="s">
        <v>150</v>
      </c>
      <c r="I357" t="s">
        <v>136</v>
      </c>
      <c r="J357" t="s">
        <v>137</v>
      </c>
      <c r="K357" t="s">
        <v>138</v>
      </c>
      <c r="L357" t="s">
        <v>1244</v>
      </c>
      <c r="M357" t="s">
        <v>1245</v>
      </c>
      <c r="N357">
        <v>1.6597222220000001</v>
      </c>
      <c r="O357">
        <v>0</v>
      </c>
      <c r="P357">
        <v>55</v>
      </c>
      <c r="Q357">
        <v>0</v>
      </c>
      <c r="R357">
        <v>0</v>
      </c>
      <c r="S357">
        <v>0</v>
      </c>
      <c r="T357">
        <v>32</v>
      </c>
      <c r="U357">
        <v>0</v>
      </c>
      <c r="V357">
        <v>0</v>
      </c>
      <c r="W357">
        <v>0</v>
      </c>
      <c r="X357">
        <v>26.613686169106824</v>
      </c>
      <c r="Y357">
        <v>0</v>
      </c>
      <c r="Z357">
        <v>0</v>
      </c>
      <c r="AA357">
        <v>0</v>
      </c>
      <c r="AB357">
        <v>19.82984249537272</v>
      </c>
      <c r="AC357">
        <v>0</v>
      </c>
      <c r="AD357">
        <v>0</v>
      </c>
      <c r="AE357">
        <v>46.443528664479544</v>
      </c>
    </row>
    <row r="358" spans="1:31" x14ac:dyDescent="0.25">
      <c r="A358">
        <v>2313541</v>
      </c>
      <c r="B358">
        <v>1</v>
      </c>
      <c r="C358" t="s">
        <v>81</v>
      </c>
      <c r="D358" t="s">
        <v>121</v>
      </c>
      <c r="E358" t="s">
        <v>175</v>
      </c>
      <c r="F358" t="s">
        <v>1246</v>
      </c>
      <c r="G358" t="s">
        <v>134</v>
      </c>
      <c r="H358" t="s">
        <v>135</v>
      </c>
      <c r="I358" t="s">
        <v>136</v>
      </c>
      <c r="J358" t="s">
        <v>137</v>
      </c>
      <c r="K358" t="s">
        <v>138</v>
      </c>
      <c r="L358" t="s">
        <v>1247</v>
      </c>
      <c r="M358" t="s">
        <v>1248</v>
      </c>
      <c r="N358">
        <v>2.6388888879999999</v>
      </c>
      <c r="O358">
        <v>0</v>
      </c>
      <c r="P358">
        <v>1244</v>
      </c>
      <c r="Q358">
        <v>0</v>
      </c>
      <c r="R358">
        <v>15</v>
      </c>
      <c r="S358">
        <v>6</v>
      </c>
      <c r="T358">
        <v>292</v>
      </c>
      <c r="U358">
        <v>0</v>
      </c>
      <c r="V358">
        <v>1</v>
      </c>
      <c r="W358">
        <v>0</v>
      </c>
      <c r="X358">
        <v>383.58595027812748</v>
      </c>
      <c r="Y358">
        <v>0</v>
      </c>
      <c r="Z358">
        <v>10.159601813785864</v>
      </c>
      <c r="AA358">
        <v>204.7302727011656</v>
      </c>
      <c r="AB358">
        <v>190.34541443469109</v>
      </c>
      <c r="AC358">
        <v>0</v>
      </c>
      <c r="AD358">
        <v>246.3399982793631</v>
      </c>
      <c r="AE358">
        <v>1035.1612375071331</v>
      </c>
    </row>
    <row r="359" spans="1:31" x14ac:dyDescent="0.25">
      <c r="A359">
        <v>2313567</v>
      </c>
      <c r="B359">
        <v>1</v>
      </c>
      <c r="C359" t="s">
        <v>80</v>
      </c>
      <c r="D359" t="s">
        <v>103</v>
      </c>
      <c r="E359" t="s">
        <v>132</v>
      </c>
      <c r="F359" t="s">
        <v>1249</v>
      </c>
      <c r="G359" t="s">
        <v>467</v>
      </c>
      <c r="H359" t="s">
        <v>135</v>
      </c>
      <c r="I359" t="s">
        <v>136</v>
      </c>
      <c r="J359" t="s">
        <v>137</v>
      </c>
      <c r="K359" t="s">
        <v>138</v>
      </c>
      <c r="L359" t="s">
        <v>1250</v>
      </c>
      <c r="M359" t="s">
        <v>1251</v>
      </c>
      <c r="N359">
        <v>0.15222222199999999</v>
      </c>
      <c r="O359">
        <v>20</v>
      </c>
      <c r="P359">
        <v>4361</v>
      </c>
      <c r="Q359">
        <v>21</v>
      </c>
      <c r="R359">
        <v>98</v>
      </c>
      <c r="S359">
        <v>16</v>
      </c>
      <c r="T359">
        <v>486</v>
      </c>
      <c r="U359">
        <v>0</v>
      </c>
      <c r="V359">
        <v>0</v>
      </c>
      <c r="W359">
        <v>1.3725035563717003</v>
      </c>
      <c r="X359">
        <v>117.33450892557886</v>
      </c>
      <c r="Y359">
        <v>10.737489518875401</v>
      </c>
      <c r="Z359">
        <v>5.0745948109441796</v>
      </c>
      <c r="AA359">
        <v>7.422961274014801</v>
      </c>
      <c r="AB359">
        <v>41.400656030819128</v>
      </c>
      <c r="AC359">
        <v>0</v>
      </c>
      <c r="AD359">
        <v>0</v>
      </c>
      <c r="AE359">
        <v>183.34271411660407</v>
      </c>
    </row>
    <row r="360" spans="1:31" x14ac:dyDescent="0.25">
      <c r="A360">
        <v>2313853</v>
      </c>
      <c r="B360">
        <v>1</v>
      </c>
      <c r="C360" t="s">
        <v>80</v>
      </c>
      <c r="D360" t="s">
        <v>97</v>
      </c>
      <c r="E360" t="s">
        <v>153</v>
      </c>
      <c r="F360" t="s">
        <v>1252</v>
      </c>
      <c r="G360" t="s">
        <v>155</v>
      </c>
      <c r="H360" t="s">
        <v>150</v>
      </c>
      <c r="I360" t="s">
        <v>136</v>
      </c>
      <c r="J360" t="s">
        <v>137</v>
      </c>
      <c r="K360" t="s">
        <v>138</v>
      </c>
      <c r="L360" t="s">
        <v>1253</v>
      </c>
      <c r="M360" t="s">
        <v>1254</v>
      </c>
      <c r="N360">
        <v>0.50388888799999998</v>
      </c>
      <c r="O360">
        <v>0</v>
      </c>
      <c r="P360">
        <v>1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0.20821495406636664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0.20821495406636664</v>
      </c>
    </row>
    <row r="361" spans="1:31" x14ac:dyDescent="0.25">
      <c r="A361">
        <v>2313527</v>
      </c>
      <c r="B361">
        <v>1</v>
      </c>
      <c r="C361" t="s">
        <v>81</v>
      </c>
      <c r="D361" t="s">
        <v>128</v>
      </c>
      <c r="E361" t="s">
        <v>132</v>
      </c>
      <c r="F361" t="s">
        <v>1255</v>
      </c>
      <c r="G361" t="s">
        <v>134</v>
      </c>
      <c r="H361" t="s">
        <v>135</v>
      </c>
      <c r="I361" t="s">
        <v>136</v>
      </c>
      <c r="J361" t="s">
        <v>137</v>
      </c>
      <c r="K361" t="s">
        <v>138</v>
      </c>
      <c r="L361" t="s">
        <v>1256</v>
      </c>
      <c r="M361" t="s">
        <v>1257</v>
      </c>
      <c r="N361">
        <v>1.020277777</v>
      </c>
      <c r="O361">
        <v>0</v>
      </c>
      <c r="P361">
        <v>1228</v>
      </c>
      <c r="Q361">
        <v>4</v>
      </c>
      <c r="R361">
        <v>2</v>
      </c>
      <c r="S361">
        <v>10</v>
      </c>
      <c r="T361">
        <v>89</v>
      </c>
      <c r="U361">
        <v>1</v>
      </c>
      <c r="V361">
        <v>0</v>
      </c>
      <c r="W361">
        <v>0</v>
      </c>
      <c r="X361">
        <v>113.62512977839758</v>
      </c>
      <c r="Y361">
        <v>3.5018523758582387</v>
      </c>
      <c r="Z361">
        <v>1.6619468394695416</v>
      </c>
      <c r="AA361">
        <v>10.040027943418556</v>
      </c>
      <c r="AB361">
        <v>8.2039610665073877</v>
      </c>
      <c r="AC361">
        <v>76.411234002904948</v>
      </c>
      <c r="AD361">
        <v>0</v>
      </c>
      <c r="AE361">
        <v>213.44415200655624</v>
      </c>
    </row>
    <row r="362" spans="1:31" x14ac:dyDescent="0.25">
      <c r="A362">
        <v>2314756</v>
      </c>
      <c r="B362">
        <v>1</v>
      </c>
      <c r="C362" t="s">
        <v>80</v>
      </c>
      <c r="D362" t="s">
        <v>100</v>
      </c>
      <c r="E362" t="s">
        <v>132</v>
      </c>
      <c r="F362" t="s">
        <v>1258</v>
      </c>
      <c r="G362" t="s">
        <v>134</v>
      </c>
      <c r="H362" t="s">
        <v>135</v>
      </c>
      <c r="I362" t="s">
        <v>136</v>
      </c>
      <c r="J362" t="s">
        <v>137</v>
      </c>
      <c r="K362" t="s">
        <v>138</v>
      </c>
      <c r="L362" t="s">
        <v>1259</v>
      </c>
      <c r="M362" t="s">
        <v>1260</v>
      </c>
      <c r="N362">
        <v>1.9258333329999999</v>
      </c>
      <c r="O362">
        <v>1</v>
      </c>
      <c r="P362">
        <v>13</v>
      </c>
      <c r="Q362">
        <v>4</v>
      </c>
      <c r="R362">
        <v>31</v>
      </c>
      <c r="S362">
        <v>17</v>
      </c>
      <c r="T362">
        <v>12</v>
      </c>
      <c r="U362">
        <v>1</v>
      </c>
      <c r="V362">
        <v>0</v>
      </c>
      <c r="W362">
        <v>1.6091828034461666</v>
      </c>
      <c r="X362">
        <v>14.540413331132298</v>
      </c>
      <c r="Y362">
        <v>8.5310099945702795</v>
      </c>
      <c r="Z362">
        <v>108.35682593222874</v>
      </c>
      <c r="AA362">
        <v>222.41474874871329</v>
      </c>
      <c r="AB362">
        <v>22.880486817233788</v>
      </c>
      <c r="AC362">
        <v>19.30819565009536</v>
      </c>
      <c r="AD362">
        <v>0</v>
      </c>
      <c r="AE362">
        <v>397.6408632774199</v>
      </c>
    </row>
    <row r="363" spans="1:31" x14ac:dyDescent="0.25">
      <c r="A363">
        <v>2314816</v>
      </c>
      <c r="B363">
        <v>1</v>
      </c>
      <c r="C363" t="s">
        <v>80</v>
      </c>
      <c r="D363" t="s">
        <v>100</v>
      </c>
      <c r="E363" t="s">
        <v>141</v>
      </c>
      <c r="F363" t="s">
        <v>1261</v>
      </c>
      <c r="G363" t="s">
        <v>134</v>
      </c>
      <c r="H363" t="s">
        <v>135</v>
      </c>
      <c r="I363" t="s">
        <v>136</v>
      </c>
      <c r="J363" t="s">
        <v>137</v>
      </c>
      <c r="K363" t="s">
        <v>138</v>
      </c>
      <c r="L363" t="s">
        <v>1262</v>
      </c>
      <c r="M363" t="s">
        <v>1263</v>
      </c>
      <c r="N363">
        <v>1.5277777770000001</v>
      </c>
      <c r="O363">
        <v>6</v>
      </c>
      <c r="P363">
        <v>13</v>
      </c>
      <c r="Q363">
        <v>59</v>
      </c>
      <c r="R363">
        <v>34</v>
      </c>
      <c r="S363">
        <v>8</v>
      </c>
      <c r="T363">
        <v>12</v>
      </c>
      <c r="U363">
        <v>0</v>
      </c>
      <c r="V363">
        <v>0</v>
      </c>
      <c r="W363">
        <v>8.4899011638647508</v>
      </c>
      <c r="X363">
        <v>3.9412872128469587</v>
      </c>
      <c r="Y363">
        <v>98.296974721158506</v>
      </c>
      <c r="Z363">
        <v>54.936191750174743</v>
      </c>
      <c r="AA363">
        <v>19.88935542554195</v>
      </c>
      <c r="AB363">
        <v>13.691644398847149</v>
      </c>
      <c r="AC363">
        <v>0</v>
      </c>
      <c r="AD363">
        <v>0</v>
      </c>
      <c r="AE363">
        <v>199.24535467243405</v>
      </c>
    </row>
    <row r="364" spans="1:31" x14ac:dyDescent="0.25">
      <c r="A364">
        <v>2314610</v>
      </c>
      <c r="B364">
        <v>1</v>
      </c>
      <c r="C364" t="s">
        <v>81</v>
      </c>
      <c r="D364" t="s">
        <v>122</v>
      </c>
      <c r="E364" t="s">
        <v>141</v>
      </c>
      <c r="F364" t="s">
        <v>1264</v>
      </c>
      <c r="G364" t="s">
        <v>134</v>
      </c>
      <c r="H364" t="s">
        <v>135</v>
      </c>
      <c r="I364" t="s">
        <v>136</v>
      </c>
      <c r="J364" t="s">
        <v>137</v>
      </c>
      <c r="K364" t="s">
        <v>138</v>
      </c>
      <c r="L364" t="s">
        <v>1265</v>
      </c>
      <c r="M364" t="s">
        <v>1266</v>
      </c>
      <c r="N364">
        <v>0.27</v>
      </c>
      <c r="O364">
        <v>6</v>
      </c>
      <c r="P364">
        <v>3993</v>
      </c>
      <c r="Q364">
        <v>89</v>
      </c>
      <c r="R364">
        <v>151</v>
      </c>
      <c r="S364">
        <v>51</v>
      </c>
      <c r="T364">
        <v>387</v>
      </c>
      <c r="U364">
        <v>5</v>
      </c>
      <c r="V364">
        <v>1</v>
      </c>
      <c r="W364">
        <v>0.58676520285810008</v>
      </c>
      <c r="X364">
        <v>145.9628862841802</v>
      </c>
      <c r="Y364">
        <v>83.870807531846339</v>
      </c>
      <c r="Z364">
        <v>19.479220203936602</v>
      </c>
      <c r="AA364">
        <v>261.0064551744864</v>
      </c>
      <c r="AB364">
        <v>55.099299065021953</v>
      </c>
      <c r="AC364">
        <v>102.8251556698464</v>
      </c>
      <c r="AD364">
        <v>27.1616251762179</v>
      </c>
      <c r="AE364">
        <v>695.99221430839373</v>
      </c>
    </row>
    <row r="365" spans="1:31" x14ac:dyDescent="0.25">
      <c r="A365">
        <v>2314361</v>
      </c>
      <c r="B365">
        <v>1</v>
      </c>
      <c r="C365" t="s">
        <v>81</v>
      </c>
      <c r="D365" t="s">
        <v>123</v>
      </c>
      <c r="E365" t="s">
        <v>147</v>
      </c>
      <c r="F365" t="s">
        <v>1267</v>
      </c>
      <c r="G365" t="s">
        <v>149</v>
      </c>
      <c r="H365" t="s">
        <v>150</v>
      </c>
      <c r="I365" t="s">
        <v>136</v>
      </c>
      <c r="J365" t="s">
        <v>137</v>
      </c>
      <c r="K365" t="s">
        <v>138</v>
      </c>
      <c r="L365" t="s">
        <v>1268</v>
      </c>
      <c r="M365" t="s">
        <v>1269</v>
      </c>
      <c r="N365">
        <v>0.61611111100000004</v>
      </c>
      <c r="O365">
        <v>0</v>
      </c>
      <c r="P365">
        <v>80</v>
      </c>
      <c r="Q365">
        <v>0</v>
      </c>
      <c r="R365">
        <v>0</v>
      </c>
      <c r="S365">
        <v>0</v>
      </c>
      <c r="T365">
        <v>10</v>
      </c>
      <c r="U365">
        <v>0</v>
      </c>
      <c r="V365">
        <v>0</v>
      </c>
      <c r="W365">
        <v>0</v>
      </c>
      <c r="X365">
        <v>9.4884234683790893</v>
      </c>
      <c r="Y365">
        <v>0</v>
      </c>
      <c r="Z365">
        <v>0</v>
      </c>
      <c r="AA365">
        <v>0</v>
      </c>
      <c r="AB365">
        <v>2.9661865112005001</v>
      </c>
      <c r="AC365">
        <v>0</v>
      </c>
      <c r="AD365">
        <v>0</v>
      </c>
      <c r="AE365">
        <v>12.45460997957959</v>
      </c>
    </row>
    <row r="366" spans="1:31" x14ac:dyDescent="0.25">
      <c r="A366">
        <v>2314461</v>
      </c>
      <c r="B366">
        <v>1</v>
      </c>
      <c r="C366" t="s">
        <v>80</v>
      </c>
      <c r="D366" t="s">
        <v>88</v>
      </c>
      <c r="E366" t="s">
        <v>158</v>
      </c>
      <c r="F366" t="s">
        <v>1270</v>
      </c>
      <c r="G366" t="s">
        <v>143</v>
      </c>
      <c r="H366" t="s">
        <v>150</v>
      </c>
      <c r="I366" t="s">
        <v>136</v>
      </c>
      <c r="J366" t="s">
        <v>137</v>
      </c>
      <c r="K366" t="s">
        <v>144</v>
      </c>
      <c r="L366" t="s">
        <v>1271</v>
      </c>
      <c r="M366" t="s">
        <v>1272</v>
      </c>
      <c r="N366">
        <v>0.42694444399999998</v>
      </c>
      <c r="O366">
        <v>0</v>
      </c>
      <c r="P366">
        <v>359</v>
      </c>
      <c r="Q366">
        <v>0</v>
      </c>
      <c r="R366">
        <v>0</v>
      </c>
      <c r="S366">
        <v>0</v>
      </c>
      <c r="T366">
        <v>50</v>
      </c>
      <c r="U366">
        <v>0</v>
      </c>
      <c r="V366">
        <v>0</v>
      </c>
      <c r="W366">
        <v>0</v>
      </c>
      <c r="X366">
        <v>32.636579885817518</v>
      </c>
      <c r="Y366">
        <v>0</v>
      </c>
      <c r="Z366">
        <v>0</v>
      </c>
      <c r="AA366">
        <v>0</v>
      </c>
      <c r="AB366">
        <v>41.790897363867735</v>
      </c>
      <c r="AC366">
        <v>0</v>
      </c>
      <c r="AD366">
        <v>0</v>
      </c>
      <c r="AE366">
        <v>74.427477249685253</v>
      </c>
    </row>
    <row r="367" spans="1:31" x14ac:dyDescent="0.25">
      <c r="A367">
        <v>2314564</v>
      </c>
      <c r="B367">
        <v>1</v>
      </c>
      <c r="C367" t="s">
        <v>80</v>
      </c>
      <c r="D367" t="s">
        <v>104</v>
      </c>
      <c r="E367" t="s">
        <v>153</v>
      </c>
      <c r="F367" t="s">
        <v>1273</v>
      </c>
      <c r="G367" t="s">
        <v>155</v>
      </c>
      <c r="H367" t="s">
        <v>150</v>
      </c>
      <c r="I367" t="s">
        <v>136</v>
      </c>
      <c r="J367" t="s">
        <v>137</v>
      </c>
      <c r="K367" t="s">
        <v>138</v>
      </c>
      <c r="L367" t="s">
        <v>1274</v>
      </c>
      <c r="M367" t="s">
        <v>1275</v>
      </c>
      <c r="N367">
        <v>2.6466666659999998</v>
      </c>
      <c r="O367">
        <v>0</v>
      </c>
      <c r="P367">
        <v>1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1.0119231341487334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1.0119231341487334</v>
      </c>
    </row>
    <row r="368" spans="1:31" x14ac:dyDescent="0.25">
      <c r="A368">
        <v>2314169</v>
      </c>
      <c r="B368">
        <v>1</v>
      </c>
      <c r="C368" t="s">
        <v>81</v>
      </c>
      <c r="D368" t="s">
        <v>120</v>
      </c>
      <c r="E368" t="s">
        <v>141</v>
      </c>
      <c r="F368" t="s">
        <v>1276</v>
      </c>
      <c r="G368" t="s">
        <v>134</v>
      </c>
      <c r="H368" t="s">
        <v>135</v>
      </c>
      <c r="I368" t="s">
        <v>136</v>
      </c>
      <c r="J368" t="s">
        <v>137</v>
      </c>
      <c r="K368" t="s">
        <v>138</v>
      </c>
      <c r="L368" t="s">
        <v>1277</v>
      </c>
      <c r="M368" t="s">
        <v>1278</v>
      </c>
      <c r="N368">
        <v>6.8055555000000004E-2</v>
      </c>
      <c r="O368">
        <v>3</v>
      </c>
      <c r="P368">
        <v>1815</v>
      </c>
      <c r="Q368">
        <v>75</v>
      </c>
      <c r="R368">
        <v>93</v>
      </c>
      <c r="S368">
        <v>12</v>
      </c>
      <c r="T368">
        <v>190</v>
      </c>
      <c r="U368">
        <v>5</v>
      </c>
      <c r="V368">
        <v>4</v>
      </c>
      <c r="W368">
        <v>3.5342793659249999E-2</v>
      </c>
      <c r="X368">
        <v>15.785348310092088</v>
      </c>
      <c r="Y368">
        <v>9.7645925082012237</v>
      </c>
      <c r="Z368">
        <v>7.2932417474513329</v>
      </c>
      <c r="AA368">
        <v>1.6930710448367918</v>
      </c>
      <c r="AB368">
        <v>4.9379125835168862</v>
      </c>
      <c r="AC368">
        <v>15.993007226760277</v>
      </c>
      <c r="AD368">
        <v>0.18883165411687497</v>
      </c>
      <c r="AE368">
        <v>55.691347868634722</v>
      </c>
    </row>
    <row r="369" spans="1:31" x14ac:dyDescent="0.25">
      <c r="A369">
        <v>2314710</v>
      </c>
      <c r="B369">
        <v>1</v>
      </c>
      <c r="C369" t="s">
        <v>81</v>
      </c>
      <c r="D369" t="s">
        <v>118</v>
      </c>
      <c r="E369" t="s">
        <v>132</v>
      </c>
      <c r="F369" t="s">
        <v>1279</v>
      </c>
      <c r="G369" t="s">
        <v>134</v>
      </c>
      <c r="H369" t="s">
        <v>135</v>
      </c>
      <c r="I369" t="s">
        <v>136</v>
      </c>
      <c r="J369" t="s">
        <v>137</v>
      </c>
      <c r="K369" t="s">
        <v>138</v>
      </c>
      <c r="L369" t="s">
        <v>1280</v>
      </c>
      <c r="M369" t="s">
        <v>1281</v>
      </c>
      <c r="N369">
        <v>0.70527777700000005</v>
      </c>
      <c r="O369">
        <v>0</v>
      </c>
      <c r="P369">
        <v>1122</v>
      </c>
      <c r="Q369">
        <v>0</v>
      </c>
      <c r="R369">
        <v>2</v>
      </c>
      <c r="S369">
        <v>4</v>
      </c>
      <c r="T369">
        <v>130</v>
      </c>
      <c r="U369">
        <v>0</v>
      </c>
      <c r="V369">
        <v>0</v>
      </c>
      <c r="W369">
        <v>0</v>
      </c>
      <c r="X369">
        <v>138.74876274182424</v>
      </c>
      <c r="Y369">
        <v>0</v>
      </c>
      <c r="Z369">
        <v>4.2074504897800837</v>
      </c>
      <c r="AA369">
        <v>18.807996514445989</v>
      </c>
      <c r="AB369">
        <v>68.505694872657429</v>
      </c>
      <c r="AC369">
        <v>0</v>
      </c>
      <c r="AD369">
        <v>0</v>
      </c>
      <c r="AE369">
        <v>230.26990461870776</v>
      </c>
    </row>
    <row r="370" spans="1:31" x14ac:dyDescent="0.25">
      <c r="A370">
        <v>2314441</v>
      </c>
      <c r="B370">
        <v>1</v>
      </c>
      <c r="C370" t="s">
        <v>81</v>
      </c>
      <c r="D370" t="s">
        <v>112</v>
      </c>
      <c r="E370" t="s">
        <v>285</v>
      </c>
      <c r="F370" t="s">
        <v>1282</v>
      </c>
      <c r="G370" t="s">
        <v>336</v>
      </c>
      <c r="H370" t="s">
        <v>150</v>
      </c>
      <c r="I370" t="s">
        <v>136</v>
      </c>
      <c r="J370" t="s">
        <v>137</v>
      </c>
      <c r="K370" t="s">
        <v>138</v>
      </c>
      <c r="L370" t="s">
        <v>1283</v>
      </c>
      <c r="M370" t="s">
        <v>1284</v>
      </c>
      <c r="N370">
        <v>1.6469444440000001</v>
      </c>
      <c r="O370">
        <v>0</v>
      </c>
      <c r="P370">
        <v>18</v>
      </c>
      <c r="Q370">
        <v>0</v>
      </c>
      <c r="R370">
        <v>0</v>
      </c>
      <c r="S370">
        <v>0</v>
      </c>
      <c r="T370">
        <v>33</v>
      </c>
      <c r="U370">
        <v>0</v>
      </c>
      <c r="V370">
        <v>0</v>
      </c>
      <c r="W370">
        <v>0</v>
      </c>
      <c r="X370">
        <v>4.8765061619780017</v>
      </c>
      <c r="Y370">
        <v>0</v>
      </c>
      <c r="Z370">
        <v>0</v>
      </c>
      <c r="AA370">
        <v>0</v>
      </c>
      <c r="AB370">
        <v>21.977043443904829</v>
      </c>
      <c r="AC370">
        <v>0</v>
      </c>
      <c r="AD370">
        <v>0</v>
      </c>
      <c r="AE370">
        <v>26.853549605882833</v>
      </c>
    </row>
    <row r="371" spans="1:31" x14ac:dyDescent="0.25">
      <c r="A371">
        <v>2314584</v>
      </c>
      <c r="B371">
        <v>1</v>
      </c>
      <c r="C371" t="s">
        <v>80</v>
      </c>
      <c r="D371" t="s">
        <v>108</v>
      </c>
      <c r="E371" t="s">
        <v>158</v>
      </c>
      <c r="F371" t="s">
        <v>1285</v>
      </c>
      <c r="G371" t="s">
        <v>503</v>
      </c>
      <c r="H371" t="s">
        <v>150</v>
      </c>
      <c r="I371" t="s">
        <v>136</v>
      </c>
      <c r="J371" t="s">
        <v>137</v>
      </c>
      <c r="K371" t="s">
        <v>138</v>
      </c>
      <c r="L371" t="s">
        <v>1286</v>
      </c>
      <c r="M371" t="s">
        <v>1287</v>
      </c>
      <c r="N371">
        <v>4.3191666660000001</v>
      </c>
      <c r="O371">
        <v>0</v>
      </c>
      <c r="P371">
        <v>29</v>
      </c>
      <c r="Q371">
        <v>0</v>
      </c>
      <c r="R371">
        <v>15</v>
      </c>
      <c r="S371">
        <v>0</v>
      </c>
      <c r="T371">
        <v>17</v>
      </c>
      <c r="U371">
        <v>0</v>
      </c>
      <c r="V371">
        <v>0</v>
      </c>
      <c r="W371">
        <v>0</v>
      </c>
      <c r="X371">
        <v>23.961402565912497</v>
      </c>
      <c r="Y371">
        <v>0</v>
      </c>
      <c r="Z371">
        <v>141.46857473798028</v>
      </c>
      <c r="AA371">
        <v>0</v>
      </c>
      <c r="AB371">
        <v>69.247733037508553</v>
      </c>
      <c r="AC371">
        <v>0</v>
      </c>
      <c r="AD371">
        <v>0</v>
      </c>
      <c r="AE371">
        <v>234.67771034140134</v>
      </c>
    </row>
    <row r="372" spans="1:31" x14ac:dyDescent="0.25">
      <c r="A372">
        <v>2314962</v>
      </c>
      <c r="B372">
        <v>1</v>
      </c>
      <c r="C372" t="s">
        <v>80</v>
      </c>
      <c r="D372" t="s">
        <v>106</v>
      </c>
      <c r="E372" t="s">
        <v>132</v>
      </c>
      <c r="F372" t="s">
        <v>1288</v>
      </c>
      <c r="G372" t="s">
        <v>134</v>
      </c>
      <c r="H372" t="s">
        <v>135</v>
      </c>
      <c r="I372" t="s">
        <v>136</v>
      </c>
      <c r="J372" t="s">
        <v>137</v>
      </c>
      <c r="K372" t="s">
        <v>138</v>
      </c>
      <c r="L372" t="s">
        <v>1289</v>
      </c>
      <c r="M372" t="s">
        <v>1290</v>
      </c>
      <c r="N372">
        <v>1.3388888880000001</v>
      </c>
      <c r="O372">
        <v>2</v>
      </c>
      <c r="P372">
        <v>739</v>
      </c>
      <c r="Q372">
        <v>87</v>
      </c>
      <c r="R372">
        <v>161</v>
      </c>
      <c r="S372">
        <v>10</v>
      </c>
      <c r="T372">
        <v>109</v>
      </c>
      <c r="U372">
        <v>1</v>
      </c>
      <c r="V372">
        <v>0</v>
      </c>
      <c r="W372">
        <v>0.78841304050229999</v>
      </c>
      <c r="X372">
        <v>193.40343752379127</v>
      </c>
      <c r="Y372">
        <v>596.16815336293257</v>
      </c>
      <c r="Z372">
        <v>542.04839730998685</v>
      </c>
      <c r="AA372">
        <v>33.803716714410264</v>
      </c>
      <c r="AB372">
        <v>114.0085288938248</v>
      </c>
      <c r="AC372">
        <v>0.49499551513521667</v>
      </c>
      <c r="AD372">
        <v>0</v>
      </c>
      <c r="AE372">
        <v>1480.7156423605834</v>
      </c>
    </row>
    <row r="373" spans="1:31" x14ac:dyDescent="0.25">
      <c r="A373">
        <v>2314298</v>
      </c>
      <c r="B373">
        <v>1</v>
      </c>
      <c r="C373" t="s">
        <v>80</v>
      </c>
      <c r="D373" t="s">
        <v>82</v>
      </c>
      <c r="E373" t="s">
        <v>153</v>
      </c>
      <c r="F373" t="s">
        <v>1291</v>
      </c>
      <c r="G373" t="s">
        <v>155</v>
      </c>
      <c r="H373" t="s">
        <v>150</v>
      </c>
      <c r="I373" t="s">
        <v>136</v>
      </c>
      <c r="J373" t="s">
        <v>137</v>
      </c>
      <c r="K373" t="s">
        <v>138</v>
      </c>
      <c r="L373" t="s">
        <v>1292</v>
      </c>
      <c r="M373" t="s">
        <v>1293</v>
      </c>
      <c r="N373">
        <v>2.4730555550000002</v>
      </c>
      <c r="O373">
        <v>0</v>
      </c>
      <c r="P373">
        <v>1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0.30404620166488339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0.30404620166488339</v>
      </c>
    </row>
    <row r="374" spans="1:31" x14ac:dyDescent="0.25">
      <c r="A374">
        <v>2314776</v>
      </c>
      <c r="B374">
        <v>1</v>
      </c>
      <c r="C374" t="s">
        <v>80</v>
      </c>
      <c r="D374" t="s">
        <v>103</v>
      </c>
      <c r="E374" t="s">
        <v>414</v>
      </c>
      <c r="F374" t="s">
        <v>1294</v>
      </c>
      <c r="G374" t="s">
        <v>134</v>
      </c>
      <c r="H374" t="s">
        <v>135</v>
      </c>
      <c r="I374" t="s">
        <v>136</v>
      </c>
      <c r="J374" t="s">
        <v>137</v>
      </c>
      <c r="K374" t="s">
        <v>138</v>
      </c>
      <c r="L374" t="s">
        <v>1295</v>
      </c>
      <c r="M374" t="s">
        <v>1296</v>
      </c>
      <c r="N374">
        <v>0.72805555499999997</v>
      </c>
      <c r="O374">
        <v>4</v>
      </c>
      <c r="P374">
        <v>2635</v>
      </c>
      <c r="Q374">
        <v>40</v>
      </c>
      <c r="R374">
        <v>79</v>
      </c>
      <c r="S374">
        <v>31</v>
      </c>
      <c r="T374">
        <v>352</v>
      </c>
      <c r="U374">
        <v>19</v>
      </c>
      <c r="V374">
        <v>4</v>
      </c>
      <c r="W374">
        <v>7.0601546908771677</v>
      </c>
      <c r="X374">
        <v>474.13974231215855</v>
      </c>
      <c r="Y374">
        <v>146.21936254206096</v>
      </c>
      <c r="Z374">
        <v>154.81532095431996</v>
      </c>
      <c r="AA374">
        <v>415.0680187163743</v>
      </c>
      <c r="AB374">
        <v>234.24110619942556</v>
      </c>
      <c r="AC374">
        <v>1725.3539134959224</v>
      </c>
      <c r="AD374">
        <v>44.5270526834734</v>
      </c>
      <c r="AE374">
        <v>3201.4246715946124</v>
      </c>
    </row>
    <row r="375" spans="1:31" x14ac:dyDescent="0.25">
      <c r="A375">
        <v>2314604</v>
      </c>
      <c r="B375">
        <v>1</v>
      </c>
      <c r="C375" t="s">
        <v>80</v>
      </c>
      <c r="D375" t="s">
        <v>90</v>
      </c>
      <c r="E375" t="s">
        <v>147</v>
      </c>
      <c r="F375" t="s">
        <v>1297</v>
      </c>
      <c r="G375" t="s">
        <v>258</v>
      </c>
      <c r="H375" t="s">
        <v>150</v>
      </c>
      <c r="I375" t="s">
        <v>136</v>
      </c>
      <c r="J375" t="s">
        <v>137</v>
      </c>
      <c r="K375" t="s">
        <v>138</v>
      </c>
      <c r="L375" t="s">
        <v>1298</v>
      </c>
      <c r="M375" t="s">
        <v>1299</v>
      </c>
      <c r="N375">
        <v>1.707777777</v>
      </c>
      <c r="O375">
        <v>0</v>
      </c>
      <c r="P375">
        <v>13</v>
      </c>
      <c r="Q375">
        <v>0</v>
      </c>
      <c r="R375">
        <v>0</v>
      </c>
      <c r="S375">
        <v>0</v>
      </c>
      <c r="T375">
        <v>5</v>
      </c>
      <c r="U375">
        <v>0</v>
      </c>
      <c r="V375">
        <v>0</v>
      </c>
      <c r="W375">
        <v>0</v>
      </c>
      <c r="X375">
        <v>5.2342619865220188</v>
      </c>
      <c r="Y375">
        <v>0</v>
      </c>
      <c r="Z375">
        <v>0</v>
      </c>
      <c r="AA375">
        <v>0</v>
      </c>
      <c r="AB375">
        <v>3.6821681115222167</v>
      </c>
      <c r="AC375">
        <v>0</v>
      </c>
      <c r="AD375">
        <v>0</v>
      </c>
      <c r="AE375">
        <v>8.9164300980442359</v>
      </c>
    </row>
    <row r="376" spans="1:31" x14ac:dyDescent="0.25">
      <c r="A376">
        <v>2314627</v>
      </c>
      <c r="B376">
        <v>1</v>
      </c>
      <c r="C376" t="s">
        <v>81</v>
      </c>
      <c r="D376" t="s">
        <v>122</v>
      </c>
      <c r="E376" t="s">
        <v>141</v>
      </c>
      <c r="F376" t="s">
        <v>1264</v>
      </c>
      <c r="G376" t="s">
        <v>134</v>
      </c>
      <c r="H376" t="s">
        <v>135</v>
      </c>
      <c r="I376" t="s">
        <v>136</v>
      </c>
      <c r="J376" t="s">
        <v>137</v>
      </c>
      <c r="K376" t="s">
        <v>138</v>
      </c>
      <c r="L376" t="s">
        <v>1300</v>
      </c>
      <c r="M376" t="s">
        <v>1301</v>
      </c>
      <c r="N376">
        <v>0.61166666599999997</v>
      </c>
      <c r="O376">
        <v>6</v>
      </c>
      <c r="P376">
        <v>3993</v>
      </c>
      <c r="Q376">
        <v>89</v>
      </c>
      <c r="R376">
        <v>151</v>
      </c>
      <c r="S376">
        <v>51</v>
      </c>
      <c r="T376">
        <v>387</v>
      </c>
      <c r="U376">
        <v>5</v>
      </c>
      <c r="V376">
        <v>1</v>
      </c>
      <c r="W376">
        <v>1.28420870532885</v>
      </c>
      <c r="X376">
        <v>322.26805481625826</v>
      </c>
      <c r="Y376">
        <v>184.51775271872035</v>
      </c>
      <c r="Z376">
        <v>43.620696183789292</v>
      </c>
      <c r="AA376">
        <v>576.14972446880938</v>
      </c>
      <c r="AB376">
        <v>121.08631144103262</v>
      </c>
      <c r="AC376">
        <v>211.0376287589024</v>
      </c>
      <c r="AD376">
        <v>52.403756511607078</v>
      </c>
      <c r="AE376">
        <v>1512.3681336044483</v>
      </c>
    </row>
    <row r="377" spans="1:31" x14ac:dyDescent="0.25">
      <c r="A377">
        <v>2314129</v>
      </c>
      <c r="B377">
        <v>1</v>
      </c>
      <c r="C377" t="s">
        <v>80</v>
      </c>
      <c r="D377" t="s">
        <v>90</v>
      </c>
      <c r="E377" t="s">
        <v>147</v>
      </c>
      <c r="F377" t="s">
        <v>1302</v>
      </c>
      <c r="G377" t="s">
        <v>336</v>
      </c>
      <c r="H377" t="s">
        <v>150</v>
      </c>
      <c r="I377" t="s">
        <v>136</v>
      </c>
      <c r="J377" t="s">
        <v>137</v>
      </c>
      <c r="K377" t="s">
        <v>138</v>
      </c>
      <c r="L377" t="s">
        <v>1303</v>
      </c>
      <c r="M377" t="s">
        <v>1304</v>
      </c>
      <c r="N377">
        <v>0.72027777699999995</v>
      </c>
      <c r="O377">
        <v>0</v>
      </c>
      <c r="P377">
        <v>387</v>
      </c>
      <c r="Q377">
        <v>0</v>
      </c>
      <c r="R377">
        <v>0</v>
      </c>
      <c r="S377">
        <v>0</v>
      </c>
      <c r="T377">
        <v>27</v>
      </c>
      <c r="U377">
        <v>0</v>
      </c>
      <c r="V377">
        <v>0</v>
      </c>
      <c r="W377">
        <v>0</v>
      </c>
      <c r="X377">
        <v>52.828727713925993</v>
      </c>
      <c r="Y377">
        <v>0</v>
      </c>
      <c r="Z377">
        <v>0</v>
      </c>
      <c r="AA377">
        <v>0</v>
      </c>
      <c r="AB377">
        <v>14.666642240141467</v>
      </c>
      <c r="AC377">
        <v>0</v>
      </c>
      <c r="AD377">
        <v>0</v>
      </c>
      <c r="AE377">
        <v>67.495369954067456</v>
      </c>
    </row>
    <row r="378" spans="1:31" x14ac:dyDescent="0.25">
      <c r="A378">
        <v>2314229</v>
      </c>
      <c r="B378">
        <v>1</v>
      </c>
      <c r="C378" t="s">
        <v>80</v>
      </c>
      <c r="D378" t="s">
        <v>105</v>
      </c>
      <c r="E378" t="s">
        <v>414</v>
      </c>
      <c r="F378" t="s">
        <v>1305</v>
      </c>
      <c r="G378" t="s">
        <v>467</v>
      </c>
      <c r="H378" t="s">
        <v>135</v>
      </c>
      <c r="I378" t="s">
        <v>136</v>
      </c>
      <c r="J378" t="s">
        <v>137</v>
      </c>
      <c r="K378" t="s">
        <v>144</v>
      </c>
      <c r="L378" t="s">
        <v>1306</v>
      </c>
      <c r="M378" t="s">
        <v>1307</v>
      </c>
      <c r="N378">
        <v>1.6411111110000001</v>
      </c>
      <c r="O378">
        <v>0</v>
      </c>
      <c r="P378">
        <v>5287</v>
      </c>
      <c r="Q378">
        <v>0</v>
      </c>
      <c r="R378">
        <v>1</v>
      </c>
      <c r="S378">
        <v>0</v>
      </c>
      <c r="T378">
        <v>325</v>
      </c>
      <c r="U378">
        <v>0</v>
      </c>
      <c r="V378">
        <v>0</v>
      </c>
      <c r="W378">
        <v>0</v>
      </c>
      <c r="X378">
        <v>2527.0601995741099</v>
      </c>
      <c r="Y378">
        <v>0</v>
      </c>
      <c r="Z378">
        <v>1.8257267819851</v>
      </c>
      <c r="AA378">
        <v>0</v>
      </c>
      <c r="AB378">
        <v>739.88768705791256</v>
      </c>
      <c r="AC378">
        <v>0</v>
      </c>
      <c r="AD378">
        <v>0</v>
      </c>
      <c r="AE378">
        <v>3268.7736134140073</v>
      </c>
    </row>
    <row r="379" spans="1:31" x14ac:dyDescent="0.25">
      <c r="A379">
        <v>2314819</v>
      </c>
      <c r="B379">
        <v>1</v>
      </c>
      <c r="C379" t="s">
        <v>80</v>
      </c>
      <c r="D379" t="s">
        <v>97</v>
      </c>
      <c r="E379" t="s">
        <v>147</v>
      </c>
      <c r="F379" t="s">
        <v>1308</v>
      </c>
      <c r="G379" t="s">
        <v>149</v>
      </c>
      <c r="H379" t="s">
        <v>150</v>
      </c>
      <c r="I379" t="s">
        <v>136</v>
      </c>
      <c r="J379" t="s">
        <v>137</v>
      </c>
      <c r="K379" t="s">
        <v>138</v>
      </c>
      <c r="L379" t="s">
        <v>1309</v>
      </c>
      <c r="M379" t="s">
        <v>1310</v>
      </c>
      <c r="N379">
        <v>1.1497222220000001</v>
      </c>
      <c r="O379">
        <v>0</v>
      </c>
      <c r="P379">
        <v>7</v>
      </c>
      <c r="Q379">
        <v>0</v>
      </c>
      <c r="R379">
        <v>4</v>
      </c>
      <c r="S379">
        <v>0</v>
      </c>
      <c r="T379">
        <v>5</v>
      </c>
      <c r="U379">
        <v>0</v>
      </c>
      <c r="V379">
        <v>0</v>
      </c>
      <c r="W379">
        <v>0</v>
      </c>
      <c r="X379">
        <v>5.4521384299527007</v>
      </c>
      <c r="Y379">
        <v>0</v>
      </c>
      <c r="Z379">
        <v>0.52074797538299999</v>
      </c>
      <c r="AA379">
        <v>0</v>
      </c>
      <c r="AB379">
        <v>8.3833217283347494</v>
      </c>
      <c r="AC379">
        <v>0</v>
      </c>
      <c r="AD379">
        <v>0</v>
      </c>
      <c r="AE379">
        <v>14.356208133670449</v>
      </c>
    </row>
    <row r="380" spans="1:31" x14ac:dyDescent="0.25">
      <c r="A380">
        <v>2314796</v>
      </c>
      <c r="B380">
        <v>1</v>
      </c>
      <c r="C380" t="s">
        <v>80</v>
      </c>
      <c r="D380" t="s">
        <v>106</v>
      </c>
      <c r="E380" t="s">
        <v>141</v>
      </c>
      <c r="F380" t="s">
        <v>1311</v>
      </c>
      <c r="G380" t="s">
        <v>134</v>
      </c>
      <c r="H380" t="s">
        <v>135</v>
      </c>
      <c r="I380" t="s">
        <v>136</v>
      </c>
      <c r="J380" t="s">
        <v>137</v>
      </c>
      <c r="K380" t="s">
        <v>138</v>
      </c>
      <c r="L380" t="s">
        <v>1312</v>
      </c>
      <c r="M380" t="s">
        <v>1313</v>
      </c>
      <c r="N380">
        <v>8.4444443999999994E-2</v>
      </c>
      <c r="O380">
        <v>0</v>
      </c>
      <c r="P380">
        <v>4</v>
      </c>
      <c r="Q380">
        <v>58</v>
      </c>
      <c r="R380">
        <v>228</v>
      </c>
      <c r="S380">
        <v>16</v>
      </c>
      <c r="T380">
        <v>50</v>
      </c>
      <c r="U380">
        <v>0</v>
      </c>
      <c r="V380">
        <v>0</v>
      </c>
      <c r="W380">
        <v>0</v>
      </c>
      <c r="X380">
        <v>0.35263279055893337</v>
      </c>
      <c r="Y380">
        <v>65.241361507250673</v>
      </c>
      <c r="Z380">
        <v>80.786440849139552</v>
      </c>
      <c r="AA380">
        <v>4.1505497057972445</v>
      </c>
      <c r="AB380">
        <v>12.802135782491114</v>
      </c>
      <c r="AC380">
        <v>0</v>
      </c>
      <c r="AD380">
        <v>0</v>
      </c>
      <c r="AE380">
        <v>163.33312063523749</v>
      </c>
    </row>
    <row r="381" spans="1:31" x14ac:dyDescent="0.25">
      <c r="A381">
        <v>2314541</v>
      </c>
      <c r="B381">
        <v>1</v>
      </c>
      <c r="C381" t="s">
        <v>81</v>
      </c>
      <c r="D381" t="s">
        <v>113</v>
      </c>
      <c r="E381" t="s">
        <v>147</v>
      </c>
      <c r="F381" t="s">
        <v>1314</v>
      </c>
      <c r="G381" t="s">
        <v>149</v>
      </c>
      <c r="H381" t="s">
        <v>150</v>
      </c>
      <c r="I381" t="s">
        <v>136</v>
      </c>
      <c r="J381" t="s">
        <v>137</v>
      </c>
      <c r="K381" t="s">
        <v>138</v>
      </c>
      <c r="L381" t="s">
        <v>1315</v>
      </c>
      <c r="M381" t="s">
        <v>1316</v>
      </c>
      <c r="N381">
        <v>1.470277777</v>
      </c>
      <c r="O381">
        <v>0</v>
      </c>
      <c r="P381">
        <v>8</v>
      </c>
      <c r="Q381">
        <v>0</v>
      </c>
      <c r="R381">
        <v>0</v>
      </c>
      <c r="S381">
        <v>0</v>
      </c>
      <c r="T381">
        <v>28</v>
      </c>
      <c r="U381">
        <v>0</v>
      </c>
      <c r="V381">
        <v>0</v>
      </c>
      <c r="W381">
        <v>0</v>
      </c>
      <c r="X381">
        <v>2.0640222950101501</v>
      </c>
      <c r="Y381">
        <v>0</v>
      </c>
      <c r="Z381">
        <v>0</v>
      </c>
      <c r="AA381">
        <v>0</v>
      </c>
      <c r="AB381">
        <v>7.9157951008766672</v>
      </c>
      <c r="AC381">
        <v>0</v>
      </c>
      <c r="AD381">
        <v>0</v>
      </c>
      <c r="AE381">
        <v>9.9798173958868173</v>
      </c>
    </row>
    <row r="382" spans="1:31" x14ac:dyDescent="0.25">
      <c r="A382">
        <v>2314590</v>
      </c>
      <c r="B382">
        <v>1</v>
      </c>
      <c r="C382" t="s">
        <v>80</v>
      </c>
      <c r="D382" t="s">
        <v>106</v>
      </c>
      <c r="E382" t="s">
        <v>158</v>
      </c>
      <c r="F382" t="s">
        <v>1317</v>
      </c>
      <c r="G382" t="s">
        <v>453</v>
      </c>
      <c r="H382" t="s">
        <v>150</v>
      </c>
      <c r="I382" t="s">
        <v>136</v>
      </c>
      <c r="J382" t="s">
        <v>137</v>
      </c>
      <c r="K382" t="s">
        <v>138</v>
      </c>
      <c r="L382" t="s">
        <v>1318</v>
      </c>
      <c r="M382" t="s">
        <v>1319</v>
      </c>
      <c r="N382">
        <v>5.886666666</v>
      </c>
      <c r="O382">
        <v>0</v>
      </c>
      <c r="P382">
        <v>5</v>
      </c>
      <c r="Q382">
        <v>0</v>
      </c>
      <c r="R382">
        <v>13</v>
      </c>
      <c r="S382">
        <v>0</v>
      </c>
      <c r="T382">
        <v>3</v>
      </c>
      <c r="U382">
        <v>0</v>
      </c>
      <c r="V382">
        <v>0</v>
      </c>
      <c r="W382">
        <v>0</v>
      </c>
      <c r="X382">
        <v>32.041167719493608</v>
      </c>
      <c r="Y382">
        <v>0</v>
      </c>
      <c r="Z382">
        <v>292.68235829018397</v>
      </c>
      <c r="AA382">
        <v>0</v>
      </c>
      <c r="AB382">
        <v>72.572363315586657</v>
      </c>
      <c r="AC382">
        <v>0</v>
      </c>
      <c r="AD382">
        <v>0</v>
      </c>
      <c r="AE382">
        <v>397.29588932526423</v>
      </c>
    </row>
    <row r="383" spans="1:31" x14ac:dyDescent="0.25">
      <c r="A383">
        <v>2314235</v>
      </c>
      <c r="B383">
        <v>1</v>
      </c>
      <c r="C383" t="s">
        <v>81</v>
      </c>
      <c r="D383" t="s">
        <v>128</v>
      </c>
      <c r="E383" t="s">
        <v>141</v>
      </c>
      <c r="F383" t="s">
        <v>1320</v>
      </c>
      <c r="G383" t="s">
        <v>134</v>
      </c>
      <c r="H383" t="s">
        <v>135</v>
      </c>
      <c r="I383" t="s">
        <v>136</v>
      </c>
      <c r="J383" t="s">
        <v>137</v>
      </c>
      <c r="K383" t="s">
        <v>138</v>
      </c>
      <c r="L383" t="s">
        <v>1321</v>
      </c>
      <c r="M383" t="s">
        <v>1322</v>
      </c>
      <c r="N383">
        <v>0.130833333</v>
      </c>
      <c r="O383">
        <v>0</v>
      </c>
      <c r="P383">
        <v>18</v>
      </c>
      <c r="Q383">
        <v>1</v>
      </c>
      <c r="R383">
        <v>0</v>
      </c>
      <c r="S383">
        <v>36</v>
      </c>
      <c r="T383">
        <v>42</v>
      </c>
      <c r="U383">
        <v>42</v>
      </c>
      <c r="V383">
        <v>42</v>
      </c>
      <c r="W383">
        <v>0</v>
      </c>
      <c r="X383">
        <v>1.110748791774125</v>
      </c>
      <c r="Y383">
        <v>0.19550624913595002</v>
      </c>
      <c r="Z383">
        <v>0</v>
      </c>
      <c r="AA383">
        <v>87.813264295023828</v>
      </c>
      <c r="AB383">
        <v>37.220857063888225</v>
      </c>
      <c r="AC383">
        <v>551.11424941171322</v>
      </c>
      <c r="AD383">
        <v>280.80596092147903</v>
      </c>
      <c r="AE383">
        <v>958.26058673301441</v>
      </c>
    </row>
    <row r="384" spans="1:31" x14ac:dyDescent="0.25">
      <c r="A384">
        <v>2314398</v>
      </c>
      <c r="B384">
        <v>1</v>
      </c>
      <c r="C384" t="s">
        <v>80</v>
      </c>
      <c r="D384" t="s">
        <v>107</v>
      </c>
      <c r="E384" t="s">
        <v>147</v>
      </c>
      <c r="F384" t="s">
        <v>1323</v>
      </c>
      <c r="G384" t="s">
        <v>336</v>
      </c>
      <c r="H384" t="s">
        <v>150</v>
      </c>
      <c r="I384" t="s">
        <v>136</v>
      </c>
      <c r="J384" t="s">
        <v>137</v>
      </c>
      <c r="K384" t="s">
        <v>138</v>
      </c>
      <c r="L384" t="s">
        <v>1324</v>
      </c>
      <c r="M384" t="s">
        <v>1325</v>
      </c>
      <c r="N384">
        <v>0.86972222200000004</v>
      </c>
      <c r="O384">
        <v>0</v>
      </c>
      <c r="P384">
        <v>47</v>
      </c>
      <c r="Q384">
        <v>0</v>
      </c>
      <c r="R384">
        <v>0</v>
      </c>
      <c r="S384">
        <v>0</v>
      </c>
      <c r="T384">
        <v>3</v>
      </c>
      <c r="U384">
        <v>0</v>
      </c>
      <c r="V384">
        <v>0</v>
      </c>
      <c r="W384">
        <v>0</v>
      </c>
      <c r="X384">
        <v>5.9194259290615943</v>
      </c>
      <c r="Y384">
        <v>0</v>
      </c>
      <c r="Z384">
        <v>0</v>
      </c>
      <c r="AA384">
        <v>0</v>
      </c>
      <c r="AB384">
        <v>14.482462234724165</v>
      </c>
      <c r="AC384">
        <v>0</v>
      </c>
      <c r="AD384">
        <v>0</v>
      </c>
      <c r="AE384">
        <v>20.40188816378576</v>
      </c>
    </row>
    <row r="385" spans="1:31" x14ac:dyDescent="0.25">
      <c r="A385">
        <v>2314149</v>
      </c>
      <c r="B385">
        <v>1</v>
      </c>
      <c r="C385" t="s">
        <v>81</v>
      </c>
      <c r="D385" t="s">
        <v>116</v>
      </c>
      <c r="E385" t="s">
        <v>141</v>
      </c>
      <c r="F385" t="s">
        <v>1326</v>
      </c>
      <c r="G385" t="s">
        <v>134</v>
      </c>
      <c r="H385" t="s">
        <v>135</v>
      </c>
      <c r="I385" t="s">
        <v>136</v>
      </c>
      <c r="J385" t="s">
        <v>137</v>
      </c>
      <c r="K385" t="s">
        <v>138</v>
      </c>
      <c r="L385" t="s">
        <v>1327</v>
      </c>
      <c r="M385" t="s">
        <v>1328</v>
      </c>
      <c r="N385">
        <v>3.520277777</v>
      </c>
      <c r="O385">
        <v>0</v>
      </c>
      <c r="P385">
        <v>769</v>
      </c>
      <c r="Q385">
        <v>0</v>
      </c>
      <c r="R385">
        <v>42</v>
      </c>
      <c r="S385">
        <v>0</v>
      </c>
      <c r="T385">
        <v>227</v>
      </c>
      <c r="U385">
        <v>1</v>
      </c>
      <c r="V385">
        <v>0</v>
      </c>
      <c r="W385">
        <v>0</v>
      </c>
      <c r="X385">
        <v>274.0300690101019</v>
      </c>
      <c r="Y385">
        <v>0</v>
      </c>
      <c r="Z385">
        <v>24.138500783589926</v>
      </c>
      <c r="AA385">
        <v>0</v>
      </c>
      <c r="AB385">
        <v>146.36710007973457</v>
      </c>
      <c r="AC385">
        <v>52.270622993831665</v>
      </c>
      <c r="AD385">
        <v>0</v>
      </c>
      <c r="AE385">
        <v>496.80629286725809</v>
      </c>
    </row>
    <row r="386" spans="1:31" x14ac:dyDescent="0.25">
      <c r="A386">
        <v>2314876</v>
      </c>
      <c r="B386">
        <v>1</v>
      </c>
      <c r="C386" t="s">
        <v>80</v>
      </c>
      <c r="D386" t="s">
        <v>94</v>
      </c>
      <c r="E386" t="s">
        <v>132</v>
      </c>
      <c r="F386" t="s">
        <v>1329</v>
      </c>
      <c r="G386" t="s">
        <v>134</v>
      </c>
      <c r="H386" t="s">
        <v>135</v>
      </c>
      <c r="I386" t="s">
        <v>136</v>
      </c>
      <c r="J386" t="s">
        <v>137</v>
      </c>
      <c r="K386" t="s">
        <v>138</v>
      </c>
      <c r="L386" t="s">
        <v>1330</v>
      </c>
      <c r="M386" t="s">
        <v>1331</v>
      </c>
      <c r="N386">
        <v>1.881388888</v>
      </c>
      <c r="O386">
        <v>0</v>
      </c>
      <c r="P386">
        <v>69</v>
      </c>
      <c r="Q386">
        <v>0</v>
      </c>
      <c r="R386">
        <v>1</v>
      </c>
      <c r="S386">
        <v>1</v>
      </c>
      <c r="T386">
        <v>7</v>
      </c>
      <c r="U386">
        <v>0</v>
      </c>
      <c r="V386">
        <v>0</v>
      </c>
      <c r="W386">
        <v>0</v>
      </c>
      <c r="X386">
        <v>15.343623584690082</v>
      </c>
      <c r="Y386">
        <v>0</v>
      </c>
      <c r="Z386">
        <v>3.5193646199838891</v>
      </c>
      <c r="AA386">
        <v>0.72068028204000012</v>
      </c>
      <c r="AB386">
        <v>6.2662951058132661</v>
      </c>
      <c r="AC386">
        <v>0</v>
      </c>
      <c r="AD386">
        <v>0</v>
      </c>
      <c r="AE386">
        <v>25.849963592527239</v>
      </c>
    </row>
    <row r="387" spans="1:31" x14ac:dyDescent="0.25">
      <c r="A387">
        <v>2314839</v>
      </c>
      <c r="B387">
        <v>1</v>
      </c>
      <c r="C387" t="s">
        <v>80</v>
      </c>
      <c r="D387" t="s">
        <v>86</v>
      </c>
      <c r="E387" t="s">
        <v>153</v>
      </c>
      <c r="F387" t="s">
        <v>1332</v>
      </c>
      <c r="G387" t="s">
        <v>203</v>
      </c>
      <c r="H387" t="s">
        <v>150</v>
      </c>
      <c r="I387" t="s">
        <v>136</v>
      </c>
      <c r="J387" t="s">
        <v>137</v>
      </c>
      <c r="K387" t="s">
        <v>138</v>
      </c>
      <c r="L387" t="s">
        <v>1333</v>
      </c>
      <c r="M387" t="s">
        <v>1334</v>
      </c>
      <c r="N387">
        <v>1.7352777770000001</v>
      </c>
      <c r="O387">
        <v>0</v>
      </c>
      <c r="P387">
        <v>19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7.437978413261602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7.437978413261602</v>
      </c>
    </row>
    <row r="388" spans="1:31" x14ac:dyDescent="0.25">
      <c r="A388">
        <v>2314733</v>
      </c>
      <c r="B388">
        <v>1</v>
      </c>
      <c r="C388" t="s">
        <v>80</v>
      </c>
      <c r="D388" t="s">
        <v>88</v>
      </c>
      <c r="E388" t="s">
        <v>175</v>
      </c>
      <c r="F388" t="s">
        <v>1335</v>
      </c>
      <c r="G388" t="s">
        <v>134</v>
      </c>
      <c r="H388" t="s">
        <v>135</v>
      </c>
      <c r="I388" t="s">
        <v>136</v>
      </c>
      <c r="J388" t="s">
        <v>137</v>
      </c>
      <c r="K388" t="s">
        <v>138</v>
      </c>
      <c r="L388" t="s">
        <v>1336</v>
      </c>
      <c r="M388" t="s">
        <v>1337</v>
      </c>
      <c r="N388">
        <v>0.53805555500000002</v>
      </c>
      <c r="O388">
        <v>0</v>
      </c>
      <c r="P388">
        <v>115</v>
      </c>
      <c r="Q388">
        <v>0</v>
      </c>
      <c r="R388">
        <v>0</v>
      </c>
      <c r="S388">
        <v>0</v>
      </c>
      <c r="T388">
        <v>6</v>
      </c>
      <c r="U388">
        <v>0</v>
      </c>
      <c r="V388">
        <v>0</v>
      </c>
      <c r="W388">
        <v>0</v>
      </c>
      <c r="X388">
        <v>59.59754153895976</v>
      </c>
      <c r="Y388">
        <v>0</v>
      </c>
      <c r="Z388">
        <v>0</v>
      </c>
      <c r="AA388">
        <v>0</v>
      </c>
      <c r="AB388">
        <v>4.7913138803642665</v>
      </c>
      <c r="AC388">
        <v>0</v>
      </c>
      <c r="AD388">
        <v>0</v>
      </c>
      <c r="AE388">
        <v>64.388855419324031</v>
      </c>
    </row>
    <row r="389" spans="1:31" x14ac:dyDescent="0.25">
      <c r="A389">
        <v>2314292</v>
      </c>
      <c r="B389">
        <v>1</v>
      </c>
      <c r="C389" t="s">
        <v>81</v>
      </c>
      <c r="D389" t="s">
        <v>128</v>
      </c>
      <c r="E389" t="s">
        <v>132</v>
      </c>
      <c r="F389" t="s">
        <v>1338</v>
      </c>
      <c r="G389" t="s">
        <v>134</v>
      </c>
      <c r="H389" t="s">
        <v>135</v>
      </c>
      <c r="I389" t="s">
        <v>136</v>
      </c>
      <c r="J389" t="s">
        <v>137</v>
      </c>
      <c r="K389" t="s">
        <v>138</v>
      </c>
      <c r="L389" t="s">
        <v>1339</v>
      </c>
      <c r="M389" t="s">
        <v>1340</v>
      </c>
      <c r="N389">
        <v>2.4752777770000001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1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29.926514413062669</v>
      </c>
      <c r="AD389">
        <v>0</v>
      </c>
      <c r="AE389">
        <v>29.926514413062669</v>
      </c>
    </row>
    <row r="390" spans="1:31" x14ac:dyDescent="0.25">
      <c r="A390">
        <v>2314596</v>
      </c>
      <c r="B390">
        <v>1</v>
      </c>
      <c r="C390" t="s">
        <v>80</v>
      </c>
      <c r="D390" t="s">
        <v>97</v>
      </c>
      <c r="E390" t="s">
        <v>141</v>
      </c>
      <c r="F390" t="s">
        <v>1341</v>
      </c>
      <c r="G390" t="s">
        <v>134</v>
      </c>
      <c r="H390" t="s">
        <v>135</v>
      </c>
      <c r="I390" t="s">
        <v>136</v>
      </c>
      <c r="J390" t="s">
        <v>137</v>
      </c>
      <c r="K390" t="s">
        <v>138</v>
      </c>
      <c r="L390" t="s">
        <v>1342</v>
      </c>
      <c r="M390" t="s">
        <v>1343</v>
      </c>
      <c r="N390">
        <v>1.4183333330000001</v>
      </c>
      <c r="O390">
        <v>0</v>
      </c>
      <c r="P390">
        <v>1257</v>
      </c>
      <c r="Q390">
        <v>0</v>
      </c>
      <c r="R390">
        <v>103</v>
      </c>
      <c r="S390">
        <v>2</v>
      </c>
      <c r="T390">
        <v>162</v>
      </c>
      <c r="U390">
        <v>1</v>
      </c>
      <c r="V390">
        <v>0</v>
      </c>
      <c r="W390">
        <v>0</v>
      </c>
      <c r="X390">
        <v>384.12999110215316</v>
      </c>
      <c r="Y390">
        <v>0</v>
      </c>
      <c r="Z390">
        <v>87.090666877545459</v>
      </c>
      <c r="AA390">
        <v>27.272200365784034</v>
      </c>
      <c r="AB390">
        <v>155.51137320065922</v>
      </c>
      <c r="AC390">
        <v>68.683697815010134</v>
      </c>
      <c r="AD390">
        <v>0</v>
      </c>
      <c r="AE390">
        <v>722.6879293611521</v>
      </c>
    </row>
    <row r="391" spans="1:31" x14ac:dyDescent="0.25">
      <c r="A391">
        <v>2314404</v>
      </c>
      <c r="B391">
        <v>1</v>
      </c>
      <c r="C391" t="s">
        <v>80</v>
      </c>
      <c r="D391" t="s">
        <v>105</v>
      </c>
      <c r="E391" t="s">
        <v>175</v>
      </c>
      <c r="F391" t="s">
        <v>1344</v>
      </c>
      <c r="G391" t="s">
        <v>612</v>
      </c>
      <c r="H391" t="s">
        <v>135</v>
      </c>
      <c r="I391" t="s">
        <v>136</v>
      </c>
      <c r="J391" t="s">
        <v>137</v>
      </c>
      <c r="K391" t="s">
        <v>138</v>
      </c>
      <c r="L391" t="s">
        <v>1345</v>
      </c>
      <c r="M391" t="s">
        <v>1346</v>
      </c>
      <c r="N391">
        <v>1.650833333</v>
      </c>
      <c r="O391">
        <v>0</v>
      </c>
      <c r="P391">
        <v>333</v>
      </c>
      <c r="Q391">
        <v>0</v>
      </c>
      <c r="R391">
        <v>0</v>
      </c>
      <c r="S391">
        <v>0</v>
      </c>
      <c r="T391">
        <v>6</v>
      </c>
      <c r="U391">
        <v>0</v>
      </c>
      <c r="V391">
        <v>0</v>
      </c>
      <c r="W391">
        <v>0</v>
      </c>
      <c r="X391">
        <v>122.77981407086931</v>
      </c>
      <c r="Y391">
        <v>0</v>
      </c>
      <c r="Z391">
        <v>0</v>
      </c>
      <c r="AA391">
        <v>0</v>
      </c>
      <c r="AB391">
        <v>6.3221780061744379</v>
      </c>
      <c r="AC391">
        <v>0</v>
      </c>
      <c r="AD391">
        <v>0</v>
      </c>
      <c r="AE391">
        <v>129.10199207704375</v>
      </c>
    </row>
    <row r="392" spans="1:31" x14ac:dyDescent="0.25">
      <c r="A392">
        <v>2314573</v>
      </c>
      <c r="B392">
        <v>1</v>
      </c>
      <c r="C392" t="s">
        <v>80</v>
      </c>
      <c r="D392" t="s">
        <v>108</v>
      </c>
      <c r="E392" t="s">
        <v>147</v>
      </c>
      <c r="F392" t="s">
        <v>1347</v>
      </c>
      <c r="G392" t="s">
        <v>258</v>
      </c>
      <c r="H392" t="s">
        <v>150</v>
      </c>
      <c r="I392" t="s">
        <v>136</v>
      </c>
      <c r="J392" t="s">
        <v>137</v>
      </c>
      <c r="K392" t="s">
        <v>138</v>
      </c>
      <c r="L392" t="s">
        <v>1348</v>
      </c>
      <c r="M392" t="s">
        <v>1349</v>
      </c>
      <c r="N392">
        <v>5.0544444439999996</v>
      </c>
      <c r="O392">
        <v>0</v>
      </c>
      <c r="P392">
        <v>52</v>
      </c>
      <c r="Q392">
        <v>0</v>
      </c>
      <c r="R392">
        <v>1</v>
      </c>
      <c r="S392">
        <v>0</v>
      </c>
      <c r="T392">
        <v>8</v>
      </c>
      <c r="U392">
        <v>0</v>
      </c>
      <c r="V392">
        <v>0</v>
      </c>
      <c r="W392">
        <v>0</v>
      </c>
      <c r="X392">
        <v>25.911933658497954</v>
      </c>
      <c r="Y392">
        <v>0</v>
      </c>
      <c r="Z392">
        <v>2.1640249795687501</v>
      </c>
      <c r="AA392">
        <v>0</v>
      </c>
      <c r="AB392">
        <v>20.21975763233813</v>
      </c>
      <c r="AC392">
        <v>0</v>
      </c>
      <c r="AD392">
        <v>0</v>
      </c>
      <c r="AE392">
        <v>48.295716270404839</v>
      </c>
    </row>
    <row r="393" spans="1:31" x14ac:dyDescent="0.25">
      <c r="A393">
        <v>2314427</v>
      </c>
      <c r="B393">
        <v>1</v>
      </c>
      <c r="C393" t="s">
        <v>80</v>
      </c>
      <c r="D393" t="s">
        <v>83</v>
      </c>
      <c r="E393" t="s">
        <v>414</v>
      </c>
      <c r="F393" t="s">
        <v>1350</v>
      </c>
      <c r="G393" t="s">
        <v>134</v>
      </c>
      <c r="H393" t="s">
        <v>135</v>
      </c>
      <c r="I393" t="s">
        <v>136</v>
      </c>
      <c r="J393" t="s">
        <v>137</v>
      </c>
      <c r="K393" t="s">
        <v>138</v>
      </c>
      <c r="L393" t="s">
        <v>1351</v>
      </c>
      <c r="M393" t="s">
        <v>1352</v>
      </c>
      <c r="N393">
        <v>0.14249999999999999</v>
      </c>
      <c r="O393">
        <v>30</v>
      </c>
      <c r="P393">
        <v>4121</v>
      </c>
      <c r="Q393">
        <v>31</v>
      </c>
      <c r="R393">
        <v>684</v>
      </c>
      <c r="S393">
        <v>127</v>
      </c>
      <c r="T393">
        <v>1841</v>
      </c>
      <c r="U393">
        <v>30</v>
      </c>
      <c r="V393">
        <v>154</v>
      </c>
      <c r="W393">
        <v>2.4747538847400001</v>
      </c>
      <c r="X393">
        <v>145.83055994685077</v>
      </c>
      <c r="Y393">
        <v>21.716428853496307</v>
      </c>
      <c r="Z393">
        <v>79.807492185451423</v>
      </c>
      <c r="AA393">
        <v>113.87899850969193</v>
      </c>
      <c r="AB393">
        <v>395.76678920960978</v>
      </c>
      <c r="AC393">
        <v>222.68924038048499</v>
      </c>
      <c r="AD393">
        <v>577.71017165432056</v>
      </c>
      <c r="AE393">
        <v>1559.8744346246458</v>
      </c>
    </row>
    <row r="394" spans="1:31" x14ac:dyDescent="0.25">
      <c r="A394">
        <v>2314364</v>
      </c>
      <c r="B394">
        <v>1</v>
      </c>
      <c r="C394" t="s">
        <v>81</v>
      </c>
      <c r="D394" t="s">
        <v>112</v>
      </c>
      <c r="E394" t="s">
        <v>153</v>
      </c>
      <c r="F394" t="s">
        <v>1353</v>
      </c>
      <c r="G394" t="s">
        <v>336</v>
      </c>
      <c r="H394" t="s">
        <v>150</v>
      </c>
      <c r="I394" t="s">
        <v>136</v>
      </c>
      <c r="J394" t="s">
        <v>137</v>
      </c>
      <c r="K394" t="s">
        <v>138</v>
      </c>
      <c r="L394" t="s">
        <v>1354</v>
      </c>
      <c r="M394" t="s">
        <v>1355</v>
      </c>
      <c r="N394">
        <v>1.4955555549999999</v>
      </c>
      <c r="O394">
        <v>0</v>
      </c>
      <c r="P394">
        <v>1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0.13637959814177503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0.13637959814177503</v>
      </c>
    </row>
    <row r="395" spans="1:31" x14ac:dyDescent="0.25">
      <c r="A395">
        <v>2315051</v>
      </c>
      <c r="B395">
        <v>1</v>
      </c>
      <c r="C395" t="s">
        <v>81</v>
      </c>
      <c r="D395" t="s">
        <v>113</v>
      </c>
      <c r="E395" t="s">
        <v>147</v>
      </c>
      <c r="F395" t="s">
        <v>1356</v>
      </c>
      <c r="G395" t="s">
        <v>149</v>
      </c>
      <c r="H395" t="s">
        <v>150</v>
      </c>
      <c r="I395" t="s">
        <v>136</v>
      </c>
      <c r="J395" t="s">
        <v>137</v>
      </c>
      <c r="K395" t="s">
        <v>138</v>
      </c>
      <c r="L395" t="s">
        <v>1357</v>
      </c>
      <c r="M395" t="s">
        <v>1358</v>
      </c>
      <c r="N395">
        <v>1.6911111109999999</v>
      </c>
      <c r="O395">
        <v>0</v>
      </c>
      <c r="P395">
        <v>1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0.63344497735310001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0.63344497735310001</v>
      </c>
    </row>
    <row r="396" spans="1:31" x14ac:dyDescent="0.25">
      <c r="A396">
        <v>2314258</v>
      </c>
      <c r="B396">
        <v>1</v>
      </c>
      <c r="C396" t="s">
        <v>80</v>
      </c>
      <c r="D396" t="s">
        <v>88</v>
      </c>
      <c r="E396" t="s">
        <v>158</v>
      </c>
      <c r="F396" t="s">
        <v>1359</v>
      </c>
      <c r="G396" t="s">
        <v>143</v>
      </c>
      <c r="H396" t="s">
        <v>150</v>
      </c>
      <c r="I396" t="s">
        <v>136</v>
      </c>
      <c r="J396" t="s">
        <v>137</v>
      </c>
      <c r="K396" t="s">
        <v>144</v>
      </c>
      <c r="L396" t="s">
        <v>1360</v>
      </c>
      <c r="M396" t="s">
        <v>1361</v>
      </c>
      <c r="N396">
        <v>8.4083333329999999</v>
      </c>
      <c r="O396">
        <v>0</v>
      </c>
      <c r="P396">
        <v>361</v>
      </c>
      <c r="Q396">
        <v>0</v>
      </c>
      <c r="R396">
        <v>0</v>
      </c>
      <c r="S396">
        <v>0</v>
      </c>
      <c r="T396">
        <v>15</v>
      </c>
      <c r="U396">
        <v>0</v>
      </c>
      <c r="V396">
        <v>0</v>
      </c>
      <c r="W396">
        <v>0</v>
      </c>
      <c r="X396">
        <v>755.67402521273038</v>
      </c>
      <c r="Y396">
        <v>0</v>
      </c>
      <c r="Z396">
        <v>0</v>
      </c>
      <c r="AA396">
        <v>0</v>
      </c>
      <c r="AB396">
        <v>98.460924092244227</v>
      </c>
      <c r="AC396">
        <v>0</v>
      </c>
      <c r="AD396">
        <v>0</v>
      </c>
      <c r="AE396">
        <v>854.13494930497461</v>
      </c>
    </row>
    <row r="397" spans="1:31" x14ac:dyDescent="0.25">
      <c r="A397">
        <v>2314719</v>
      </c>
      <c r="B397">
        <v>1</v>
      </c>
      <c r="C397" t="s">
        <v>81</v>
      </c>
      <c r="D397" t="s">
        <v>128</v>
      </c>
      <c r="E397" t="s">
        <v>153</v>
      </c>
      <c r="F397" t="s">
        <v>1362</v>
      </c>
      <c r="G397" t="s">
        <v>203</v>
      </c>
      <c r="H397" t="s">
        <v>150</v>
      </c>
      <c r="I397" t="s">
        <v>136</v>
      </c>
      <c r="J397" t="s">
        <v>137</v>
      </c>
      <c r="K397" t="s">
        <v>138</v>
      </c>
      <c r="L397" t="s">
        <v>1363</v>
      </c>
      <c r="M397" t="s">
        <v>1364</v>
      </c>
      <c r="N397">
        <v>5.4761111109999998</v>
      </c>
      <c r="O397">
        <v>0</v>
      </c>
      <c r="P397">
        <v>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0.91298428573275003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0.91298428573275003</v>
      </c>
    </row>
    <row r="398" spans="1:31" x14ac:dyDescent="0.25">
      <c r="A398">
        <v>2314410</v>
      </c>
      <c r="B398">
        <v>1</v>
      </c>
      <c r="C398" t="s">
        <v>80</v>
      </c>
      <c r="D398" t="s">
        <v>104</v>
      </c>
      <c r="E398" t="s">
        <v>175</v>
      </c>
      <c r="F398" t="s">
        <v>1365</v>
      </c>
      <c r="G398" t="s">
        <v>134</v>
      </c>
      <c r="H398" t="s">
        <v>135</v>
      </c>
      <c r="I398" t="s">
        <v>136</v>
      </c>
      <c r="J398" t="s">
        <v>137</v>
      </c>
      <c r="K398" t="s">
        <v>138</v>
      </c>
      <c r="L398" t="s">
        <v>1366</v>
      </c>
      <c r="M398" t="s">
        <v>1367</v>
      </c>
      <c r="N398">
        <v>2.0977777770000001</v>
      </c>
      <c r="O398">
        <v>0</v>
      </c>
      <c r="P398">
        <v>0</v>
      </c>
      <c r="Q398">
        <v>0</v>
      </c>
      <c r="R398">
        <v>0</v>
      </c>
      <c r="S398">
        <v>3</v>
      </c>
      <c r="T398">
        <v>1</v>
      </c>
      <c r="U398">
        <v>8</v>
      </c>
      <c r="V398">
        <v>1</v>
      </c>
      <c r="W398">
        <v>0</v>
      </c>
      <c r="X398">
        <v>0</v>
      </c>
      <c r="Y398">
        <v>0</v>
      </c>
      <c r="Z398">
        <v>0</v>
      </c>
      <c r="AA398">
        <v>66.346663588223137</v>
      </c>
      <c r="AB398">
        <v>6.3506184034350002E-2</v>
      </c>
      <c r="AC398">
        <v>4529.2758417364048</v>
      </c>
      <c r="AD398">
        <v>27.052720490206667</v>
      </c>
      <c r="AE398">
        <v>4622.7387319988684</v>
      </c>
    </row>
    <row r="399" spans="1:31" x14ac:dyDescent="0.25">
      <c r="A399">
        <v>2314556</v>
      </c>
      <c r="B399">
        <v>1</v>
      </c>
      <c r="C399" t="s">
        <v>80</v>
      </c>
      <c r="D399" t="s">
        <v>93</v>
      </c>
      <c r="E399" t="s">
        <v>141</v>
      </c>
      <c r="F399" t="s">
        <v>1368</v>
      </c>
      <c r="G399" t="s">
        <v>475</v>
      </c>
      <c r="H399" t="s">
        <v>135</v>
      </c>
      <c r="I399" t="s">
        <v>136</v>
      </c>
      <c r="J399" t="s">
        <v>137</v>
      </c>
      <c r="K399" t="s">
        <v>138</v>
      </c>
      <c r="L399" t="s">
        <v>1369</v>
      </c>
      <c r="M399" t="s">
        <v>1370</v>
      </c>
      <c r="N399">
        <v>1.0113888879999999</v>
      </c>
      <c r="O399">
        <v>0</v>
      </c>
      <c r="P399">
        <v>2387</v>
      </c>
      <c r="Q399">
        <v>0</v>
      </c>
      <c r="R399">
        <v>78</v>
      </c>
      <c r="S399">
        <v>5</v>
      </c>
      <c r="T399">
        <v>218</v>
      </c>
      <c r="U399">
        <v>0</v>
      </c>
      <c r="V399">
        <v>2</v>
      </c>
      <c r="W399">
        <v>0</v>
      </c>
      <c r="X399">
        <v>415.51062612934601</v>
      </c>
      <c r="Y399">
        <v>0</v>
      </c>
      <c r="Z399">
        <v>178.04291077863411</v>
      </c>
      <c r="AA399">
        <v>7.4708318553471642</v>
      </c>
      <c r="AB399">
        <v>212.32251806659289</v>
      </c>
      <c r="AC399">
        <v>0</v>
      </c>
      <c r="AD399">
        <v>21.408141308587265</v>
      </c>
      <c r="AE399">
        <v>834.75502813850733</v>
      </c>
    </row>
    <row r="400" spans="1:31" x14ac:dyDescent="0.25">
      <c r="A400">
        <v>2314510</v>
      </c>
      <c r="B400">
        <v>1</v>
      </c>
      <c r="C400" t="s">
        <v>80</v>
      </c>
      <c r="D400" t="s">
        <v>103</v>
      </c>
      <c r="E400" t="s">
        <v>141</v>
      </c>
      <c r="F400" t="s">
        <v>1371</v>
      </c>
      <c r="G400" t="s">
        <v>134</v>
      </c>
      <c r="H400" t="s">
        <v>135</v>
      </c>
      <c r="I400" t="s">
        <v>136</v>
      </c>
      <c r="J400" t="s">
        <v>137</v>
      </c>
      <c r="K400" t="s">
        <v>138</v>
      </c>
      <c r="L400" t="s">
        <v>1372</v>
      </c>
      <c r="M400" t="s">
        <v>1373</v>
      </c>
      <c r="N400">
        <v>0.234166666</v>
      </c>
      <c r="O400">
        <v>2</v>
      </c>
      <c r="P400">
        <v>1912</v>
      </c>
      <c r="Q400">
        <v>51</v>
      </c>
      <c r="R400">
        <v>169</v>
      </c>
      <c r="S400">
        <v>26</v>
      </c>
      <c r="T400">
        <v>266</v>
      </c>
      <c r="U400">
        <v>8</v>
      </c>
      <c r="V400">
        <v>0</v>
      </c>
      <c r="W400">
        <v>0.30271209658199999</v>
      </c>
      <c r="X400">
        <v>98.116705929677565</v>
      </c>
      <c r="Y400">
        <v>143.02628085455245</v>
      </c>
      <c r="Z400">
        <v>109.00256978065002</v>
      </c>
      <c r="AA400">
        <v>173.57559837556499</v>
      </c>
      <c r="AB400">
        <v>63.18148167132091</v>
      </c>
      <c r="AC400">
        <v>132.7373754597013</v>
      </c>
      <c r="AD400">
        <v>0</v>
      </c>
      <c r="AE400">
        <v>719.94272416804915</v>
      </c>
    </row>
    <row r="401" spans="1:31" x14ac:dyDescent="0.25">
      <c r="A401">
        <v>2314805</v>
      </c>
      <c r="B401">
        <v>1</v>
      </c>
      <c r="C401" t="s">
        <v>80</v>
      </c>
      <c r="D401" t="s">
        <v>111</v>
      </c>
      <c r="E401" t="s">
        <v>153</v>
      </c>
      <c r="F401" t="s">
        <v>1374</v>
      </c>
      <c r="G401" t="s">
        <v>155</v>
      </c>
      <c r="H401" t="s">
        <v>150</v>
      </c>
      <c r="I401" t="s">
        <v>136</v>
      </c>
      <c r="J401" t="s">
        <v>137</v>
      </c>
      <c r="K401" t="s">
        <v>138</v>
      </c>
      <c r="L401" t="s">
        <v>1375</v>
      </c>
      <c r="M401" t="s">
        <v>1376</v>
      </c>
      <c r="N401">
        <v>0.66833333299999997</v>
      </c>
      <c r="O401">
        <v>0</v>
      </c>
      <c r="P401">
        <v>1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1.1081344445800001E-2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1.1081344445800001E-2</v>
      </c>
    </row>
    <row r="402" spans="1:31" x14ac:dyDescent="0.25">
      <c r="A402">
        <v>2314659</v>
      </c>
      <c r="B402">
        <v>1</v>
      </c>
      <c r="C402" t="s">
        <v>81</v>
      </c>
      <c r="D402" t="s">
        <v>119</v>
      </c>
      <c r="E402" t="s">
        <v>141</v>
      </c>
      <c r="F402" t="s">
        <v>1377</v>
      </c>
      <c r="G402" t="s">
        <v>134</v>
      </c>
      <c r="H402" t="s">
        <v>135</v>
      </c>
      <c r="I402" t="s">
        <v>136</v>
      </c>
      <c r="J402" t="s">
        <v>137</v>
      </c>
      <c r="K402" t="s">
        <v>138</v>
      </c>
      <c r="L402" t="s">
        <v>1378</v>
      </c>
      <c r="M402" t="s">
        <v>1379</v>
      </c>
      <c r="N402">
        <v>0.29305555500000002</v>
      </c>
      <c r="O402">
        <v>0</v>
      </c>
      <c r="P402">
        <v>1764</v>
      </c>
      <c r="Q402">
        <v>1</v>
      </c>
      <c r="R402">
        <v>160</v>
      </c>
      <c r="S402">
        <v>6</v>
      </c>
      <c r="T402">
        <v>248</v>
      </c>
      <c r="U402">
        <v>0</v>
      </c>
      <c r="V402">
        <v>3</v>
      </c>
      <c r="W402">
        <v>0</v>
      </c>
      <c r="X402">
        <v>88.872970049248835</v>
      </c>
      <c r="Y402">
        <v>1.9721221680545005</v>
      </c>
      <c r="Z402">
        <v>113.52160727770375</v>
      </c>
      <c r="AA402">
        <v>6.3883938719466116</v>
      </c>
      <c r="AB402">
        <v>55.448603278015369</v>
      </c>
      <c r="AC402">
        <v>0</v>
      </c>
      <c r="AD402">
        <v>4.480409670209375</v>
      </c>
      <c r="AE402">
        <v>270.68410631517844</v>
      </c>
    </row>
    <row r="403" spans="1:31" x14ac:dyDescent="0.25">
      <c r="A403">
        <v>2314905</v>
      </c>
      <c r="B403">
        <v>1</v>
      </c>
      <c r="C403" t="s">
        <v>80</v>
      </c>
      <c r="D403" t="s">
        <v>93</v>
      </c>
      <c r="E403" t="s">
        <v>147</v>
      </c>
      <c r="F403" t="s">
        <v>1380</v>
      </c>
      <c r="G403" t="s">
        <v>149</v>
      </c>
      <c r="H403" t="s">
        <v>150</v>
      </c>
      <c r="I403" t="s">
        <v>136</v>
      </c>
      <c r="J403" t="s">
        <v>137</v>
      </c>
      <c r="K403" t="s">
        <v>138</v>
      </c>
      <c r="L403" t="s">
        <v>1381</v>
      </c>
      <c r="M403" t="s">
        <v>1382</v>
      </c>
      <c r="N403">
        <v>9.670555555</v>
      </c>
      <c r="O403">
        <v>0</v>
      </c>
      <c r="P403">
        <v>5</v>
      </c>
      <c r="Q403">
        <v>0</v>
      </c>
      <c r="R403">
        <v>0</v>
      </c>
      <c r="S403">
        <v>0</v>
      </c>
      <c r="T403">
        <v>6</v>
      </c>
      <c r="U403">
        <v>0</v>
      </c>
      <c r="V403">
        <v>0</v>
      </c>
      <c r="W403">
        <v>0</v>
      </c>
      <c r="X403">
        <v>5.4081864427652002</v>
      </c>
      <c r="Y403">
        <v>0</v>
      </c>
      <c r="Z403">
        <v>0</v>
      </c>
      <c r="AA403">
        <v>0</v>
      </c>
      <c r="AB403">
        <v>13.639500412891501</v>
      </c>
      <c r="AC403">
        <v>0</v>
      </c>
      <c r="AD403">
        <v>0</v>
      </c>
      <c r="AE403">
        <v>19.0476868556567</v>
      </c>
    </row>
    <row r="404" spans="1:31" x14ac:dyDescent="0.25">
      <c r="A404">
        <v>2314513</v>
      </c>
      <c r="B404">
        <v>1</v>
      </c>
      <c r="C404" t="s">
        <v>80</v>
      </c>
      <c r="D404" t="s">
        <v>105</v>
      </c>
      <c r="E404" t="s">
        <v>175</v>
      </c>
      <c r="F404" t="s">
        <v>1383</v>
      </c>
      <c r="G404" t="s">
        <v>210</v>
      </c>
      <c r="H404" t="s">
        <v>135</v>
      </c>
      <c r="I404" t="s">
        <v>136</v>
      </c>
      <c r="J404" t="s">
        <v>137</v>
      </c>
      <c r="K404" t="s">
        <v>138</v>
      </c>
      <c r="L404" t="s">
        <v>1384</v>
      </c>
      <c r="M404" t="s">
        <v>1385</v>
      </c>
      <c r="N404">
        <v>2.1838888879999998</v>
      </c>
      <c r="O404">
        <v>0</v>
      </c>
      <c r="P404">
        <v>112</v>
      </c>
      <c r="Q404">
        <v>0</v>
      </c>
      <c r="R404">
        <v>1</v>
      </c>
      <c r="S404">
        <v>0</v>
      </c>
      <c r="T404">
        <v>36</v>
      </c>
      <c r="U404">
        <v>0</v>
      </c>
      <c r="V404">
        <v>0</v>
      </c>
      <c r="W404">
        <v>0</v>
      </c>
      <c r="X404">
        <v>63.017782313240787</v>
      </c>
      <c r="Y404">
        <v>0</v>
      </c>
      <c r="Z404">
        <v>0.53412970621920008</v>
      </c>
      <c r="AA404">
        <v>0</v>
      </c>
      <c r="AB404">
        <v>75.884423987625809</v>
      </c>
      <c r="AC404">
        <v>0</v>
      </c>
      <c r="AD404">
        <v>0</v>
      </c>
      <c r="AE404">
        <v>139.4363360070858</v>
      </c>
    </row>
    <row r="405" spans="1:31" x14ac:dyDescent="0.25">
      <c r="A405">
        <v>2314759</v>
      </c>
      <c r="B405">
        <v>1</v>
      </c>
      <c r="C405" t="s">
        <v>80</v>
      </c>
      <c r="D405" t="s">
        <v>93</v>
      </c>
      <c r="E405" t="s">
        <v>141</v>
      </c>
      <c r="F405" t="s">
        <v>628</v>
      </c>
      <c r="G405" t="s">
        <v>134</v>
      </c>
      <c r="H405" t="s">
        <v>135</v>
      </c>
      <c r="I405" t="s">
        <v>136</v>
      </c>
      <c r="J405" t="s">
        <v>137</v>
      </c>
      <c r="K405" t="s">
        <v>138</v>
      </c>
      <c r="L405" t="s">
        <v>1386</v>
      </c>
      <c r="M405" t="s">
        <v>1387</v>
      </c>
      <c r="N405">
        <v>1.7380555550000001</v>
      </c>
      <c r="O405">
        <v>0</v>
      </c>
      <c r="P405">
        <v>45</v>
      </c>
      <c r="Q405">
        <v>49</v>
      </c>
      <c r="R405">
        <v>145</v>
      </c>
      <c r="S405">
        <v>3</v>
      </c>
      <c r="T405">
        <v>61</v>
      </c>
      <c r="U405">
        <v>2</v>
      </c>
      <c r="V405">
        <v>0</v>
      </c>
      <c r="W405">
        <v>0</v>
      </c>
      <c r="X405">
        <v>31.909529175682191</v>
      </c>
      <c r="Y405">
        <v>1018.8362454268812</v>
      </c>
      <c r="Z405">
        <v>864.93987134395456</v>
      </c>
      <c r="AA405">
        <v>48.716818455291204</v>
      </c>
      <c r="AB405">
        <v>193.33846675311781</v>
      </c>
      <c r="AC405">
        <v>141.92825665819089</v>
      </c>
      <c r="AD405">
        <v>0</v>
      </c>
      <c r="AE405">
        <v>2299.6691878131178</v>
      </c>
    </row>
    <row r="406" spans="1:31" x14ac:dyDescent="0.25">
      <c r="A406">
        <v>2314218</v>
      </c>
      <c r="B406">
        <v>1</v>
      </c>
      <c r="C406" t="s">
        <v>80</v>
      </c>
      <c r="D406" t="s">
        <v>110</v>
      </c>
      <c r="E406" t="s">
        <v>141</v>
      </c>
      <c r="F406" t="s">
        <v>1388</v>
      </c>
      <c r="G406" t="s">
        <v>134</v>
      </c>
      <c r="H406" t="s">
        <v>135</v>
      </c>
      <c r="I406" t="s">
        <v>136</v>
      </c>
      <c r="J406" t="s">
        <v>137</v>
      </c>
      <c r="K406" t="s">
        <v>138</v>
      </c>
      <c r="L406" t="s">
        <v>1389</v>
      </c>
      <c r="M406" t="s">
        <v>1390</v>
      </c>
      <c r="N406">
        <v>0.113055555</v>
      </c>
      <c r="O406">
        <v>0</v>
      </c>
      <c r="P406">
        <v>4145</v>
      </c>
      <c r="Q406">
        <v>0</v>
      </c>
      <c r="R406">
        <v>0</v>
      </c>
      <c r="S406">
        <v>1</v>
      </c>
      <c r="T406">
        <v>217</v>
      </c>
      <c r="U406">
        <v>0</v>
      </c>
      <c r="V406">
        <v>1</v>
      </c>
      <c r="W406">
        <v>0</v>
      </c>
      <c r="X406">
        <v>101.77194630420691</v>
      </c>
      <c r="Y406">
        <v>0</v>
      </c>
      <c r="Z406">
        <v>0</v>
      </c>
      <c r="AA406">
        <v>4.2577202047636673</v>
      </c>
      <c r="AB406">
        <v>13.269510699928379</v>
      </c>
      <c r="AC406">
        <v>0</v>
      </c>
      <c r="AD406">
        <v>1.6980009015090001</v>
      </c>
      <c r="AE406">
        <v>120.99717811040796</v>
      </c>
    </row>
    <row r="407" spans="1:31" x14ac:dyDescent="0.25">
      <c r="A407">
        <v>2314656</v>
      </c>
      <c r="B407">
        <v>1</v>
      </c>
      <c r="C407" t="s">
        <v>81</v>
      </c>
      <c r="D407" t="s">
        <v>113</v>
      </c>
      <c r="E407" t="s">
        <v>158</v>
      </c>
      <c r="F407" t="s">
        <v>1391</v>
      </c>
      <c r="G407" t="s">
        <v>453</v>
      </c>
      <c r="H407" t="s">
        <v>150</v>
      </c>
      <c r="I407" t="s">
        <v>136</v>
      </c>
      <c r="J407" t="s">
        <v>137</v>
      </c>
      <c r="K407" t="s">
        <v>138</v>
      </c>
      <c r="L407" t="s">
        <v>1392</v>
      </c>
      <c r="M407" t="s">
        <v>1393</v>
      </c>
      <c r="N407">
        <v>2.753055555</v>
      </c>
      <c r="O407">
        <v>0</v>
      </c>
      <c r="P407">
        <v>76</v>
      </c>
      <c r="Q407">
        <v>0</v>
      </c>
      <c r="R407">
        <v>5</v>
      </c>
      <c r="S407">
        <v>0</v>
      </c>
      <c r="T407">
        <v>4</v>
      </c>
      <c r="U407">
        <v>0</v>
      </c>
      <c r="V407">
        <v>0</v>
      </c>
      <c r="W407">
        <v>0</v>
      </c>
      <c r="X407">
        <v>38.021171881756537</v>
      </c>
      <c r="Y407">
        <v>0</v>
      </c>
      <c r="Z407">
        <v>77.513191074388743</v>
      </c>
      <c r="AA407">
        <v>0</v>
      </c>
      <c r="AB407">
        <v>4.9465391945000006</v>
      </c>
      <c r="AC407">
        <v>0</v>
      </c>
      <c r="AD407">
        <v>0</v>
      </c>
      <c r="AE407">
        <v>120.48090215064529</v>
      </c>
    </row>
    <row r="408" spans="1:31" x14ac:dyDescent="0.25">
      <c r="A408">
        <v>2314324</v>
      </c>
      <c r="B408">
        <v>1</v>
      </c>
      <c r="C408" t="s">
        <v>80</v>
      </c>
      <c r="D408" t="s">
        <v>105</v>
      </c>
      <c r="E408" t="s">
        <v>175</v>
      </c>
      <c r="F408" t="s">
        <v>1394</v>
      </c>
      <c r="G408" t="s">
        <v>134</v>
      </c>
      <c r="H408" t="s">
        <v>135</v>
      </c>
      <c r="I408" t="s">
        <v>136</v>
      </c>
      <c r="J408" t="s">
        <v>137</v>
      </c>
      <c r="K408" t="s">
        <v>138</v>
      </c>
      <c r="L408" t="s">
        <v>1395</v>
      </c>
      <c r="M408" t="s">
        <v>1396</v>
      </c>
      <c r="N408">
        <v>6.4016666659999997</v>
      </c>
      <c r="O408">
        <v>0</v>
      </c>
      <c r="P408">
        <v>1683</v>
      </c>
      <c r="Q408">
        <v>0</v>
      </c>
      <c r="R408">
        <v>0</v>
      </c>
      <c r="S408">
        <v>0</v>
      </c>
      <c r="T408">
        <v>145</v>
      </c>
      <c r="U408">
        <v>0</v>
      </c>
      <c r="V408">
        <v>0</v>
      </c>
      <c r="W408">
        <v>0</v>
      </c>
      <c r="X408">
        <v>2438.1824507644947</v>
      </c>
      <c r="Y408">
        <v>0</v>
      </c>
      <c r="Z408">
        <v>0</v>
      </c>
      <c r="AA408">
        <v>0</v>
      </c>
      <c r="AB408">
        <v>902.35112571804916</v>
      </c>
      <c r="AC408">
        <v>0</v>
      </c>
      <c r="AD408">
        <v>0</v>
      </c>
      <c r="AE408">
        <v>3340.533576482544</v>
      </c>
    </row>
    <row r="409" spans="1:31" x14ac:dyDescent="0.25">
      <c r="A409">
        <v>2314679</v>
      </c>
      <c r="B409">
        <v>1</v>
      </c>
      <c r="C409" t="s">
        <v>81</v>
      </c>
      <c r="D409" t="s">
        <v>127</v>
      </c>
      <c r="E409" t="s">
        <v>132</v>
      </c>
      <c r="F409" t="s">
        <v>1397</v>
      </c>
      <c r="G409" t="s">
        <v>134</v>
      </c>
      <c r="H409" t="s">
        <v>135</v>
      </c>
      <c r="I409" t="s">
        <v>136</v>
      </c>
      <c r="J409" t="s">
        <v>137</v>
      </c>
      <c r="K409" t="s">
        <v>138</v>
      </c>
      <c r="L409" t="s">
        <v>1398</v>
      </c>
      <c r="M409" t="s">
        <v>1399</v>
      </c>
      <c r="N409">
        <v>4.4069444439999996</v>
      </c>
      <c r="O409">
        <v>0</v>
      </c>
      <c r="P409">
        <v>955</v>
      </c>
      <c r="Q409">
        <v>9</v>
      </c>
      <c r="R409">
        <v>30</v>
      </c>
      <c r="S409">
        <v>9</v>
      </c>
      <c r="T409">
        <v>126</v>
      </c>
      <c r="U409">
        <v>5</v>
      </c>
      <c r="V409">
        <v>1</v>
      </c>
      <c r="W409">
        <v>0</v>
      </c>
      <c r="X409">
        <v>878.21145648207028</v>
      </c>
      <c r="Y409">
        <v>61.816340327241946</v>
      </c>
      <c r="Z409">
        <v>120.35962459360803</v>
      </c>
      <c r="AA409">
        <v>932.4389875660903</v>
      </c>
      <c r="AB409">
        <v>267.76049635242362</v>
      </c>
      <c r="AC409">
        <v>746.88949905208847</v>
      </c>
      <c r="AD409">
        <v>45.148712038956248</v>
      </c>
      <c r="AE409">
        <v>3052.6251164124787</v>
      </c>
    </row>
    <row r="410" spans="1:31" x14ac:dyDescent="0.25">
      <c r="A410">
        <v>2314699</v>
      </c>
      <c r="B410">
        <v>1</v>
      </c>
      <c r="C410" t="s">
        <v>80</v>
      </c>
      <c r="D410" t="s">
        <v>97</v>
      </c>
      <c r="E410" t="s">
        <v>175</v>
      </c>
      <c r="F410" t="s">
        <v>1400</v>
      </c>
      <c r="G410" t="s">
        <v>1401</v>
      </c>
      <c r="H410" t="s">
        <v>135</v>
      </c>
      <c r="I410" t="s">
        <v>136</v>
      </c>
      <c r="J410" t="s">
        <v>137</v>
      </c>
      <c r="K410" t="s">
        <v>138</v>
      </c>
      <c r="L410" t="s">
        <v>1402</v>
      </c>
      <c r="M410" t="s">
        <v>1403</v>
      </c>
      <c r="N410">
        <v>1.1625000000000001</v>
      </c>
      <c r="O410">
        <v>0</v>
      </c>
      <c r="P410">
        <v>86</v>
      </c>
      <c r="Q410">
        <v>0</v>
      </c>
      <c r="R410">
        <v>12</v>
      </c>
      <c r="S410">
        <v>0</v>
      </c>
      <c r="T410">
        <v>18</v>
      </c>
      <c r="U410">
        <v>0</v>
      </c>
      <c r="V410">
        <v>1</v>
      </c>
      <c r="W410">
        <v>0</v>
      </c>
      <c r="X410">
        <v>36.433196434290771</v>
      </c>
      <c r="Y410">
        <v>0</v>
      </c>
      <c r="Z410">
        <v>5.8674637355996335</v>
      </c>
      <c r="AA410">
        <v>0</v>
      </c>
      <c r="AB410">
        <v>17.669778801135145</v>
      </c>
      <c r="AC410">
        <v>0</v>
      </c>
      <c r="AD410">
        <v>3.0612972629417499</v>
      </c>
      <c r="AE410">
        <v>63.031736233967301</v>
      </c>
    </row>
    <row r="411" spans="1:31" x14ac:dyDescent="0.25">
      <c r="A411">
        <v>2314301</v>
      </c>
      <c r="B411">
        <v>1</v>
      </c>
      <c r="C411" t="s">
        <v>81</v>
      </c>
      <c r="D411" t="s">
        <v>117</v>
      </c>
      <c r="E411" t="s">
        <v>175</v>
      </c>
      <c r="F411" t="s">
        <v>1404</v>
      </c>
      <c r="G411" t="s">
        <v>177</v>
      </c>
      <c r="H411" t="s">
        <v>135</v>
      </c>
      <c r="I411" t="s">
        <v>136</v>
      </c>
      <c r="J411" t="s">
        <v>137</v>
      </c>
      <c r="K411" t="s">
        <v>144</v>
      </c>
      <c r="L411" t="s">
        <v>1405</v>
      </c>
      <c r="M411" t="s">
        <v>1406</v>
      </c>
      <c r="N411">
        <v>3.5008333330000001</v>
      </c>
      <c r="O411">
        <v>0</v>
      </c>
      <c r="P411">
        <v>55</v>
      </c>
      <c r="Q411">
        <v>0</v>
      </c>
      <c r="R411">
        <v>0</v>
      </c>
      <c r="S411">
        <v>1</v>
      </c>
      <c r="T411">
        <v>7</v>
      </c>
      <c r="U411">
        <v>0</v>
      </c>
      <c r="V411">
        <v>0</v>
      </c>
      <c r="W411">
        <v>0</v>
      </c>
      <c r="X411">
        <v>27.568324406525093</v>
      </c>
      <c r="Y411">
        <v>0</v>
      </c>
      <c r="Z411">
        <v>0</v>
      </c>
      <c r="AA411">
        <v>82.118403671347082</v>
      </c>
      <c r="AB411">
        <v>12.267223701064252</v>
      </c>
      <c r="AC411">
        <v>0</v>
      </c>
      <c r="AD411">
        <v>0</v>
      </c>
      <c r="AE411">
        <v>121.95395177893643</v>
      </c>
    </row>
    <row r="412" spans="1:31" x14ac:dyDescent="0.25">
      <c r="A412">
        <v>2314965</v>
      </c>
      <c r="B412">
        <v>1</v>
      </c>
      <c r="C412" t="s">
        <v>80</v>
      </c>
      <c r="D412" t="s">
        <v>108</v>
      </c>
      <c r="E412" t="s">
        <v>175</v>
      </c>
      <c r="F412" t="s">
        <v>1407</v>
      </c>
      <c r="G412" t="s">
        <v>210</v>
      </c>
      <c r="H412" t="s">
        <v>135</v>
      </c>
      <c r="I412" t="s">
        <v>136</v>
      </c>
      <c r="J412" t="s">
        <v>137</v>
      </c>
      <c r="K412" t="s">
        <v>138</v>
      </c>
      <c r="L412" t="s">
        <v>1408</v>
      </c>
      <c r="M412" t="s">
        <v>1409</v>
      </c>
      <c r="N412">
        <v>2.0791666659999999</v>
      </c>
      <c r="O412">
        <v>0</v>
      </c>
      <c r="P412">
        <v>51</v>
      </c>
      <c r="Q412">
        <v>0</v>
      </c>
      <c r="R412">
        <v>13</v>
      </c>
      <c r="S412">
        <v>0</v>
      </c>
      <c r="T412">
        <v>7</v>
      </c>
      <c r="U412">
        <v>0</v>
      </c>
      <c r="V412">
        <v>0</v>
      </c>
      <c r="W412">
        <v>0</v>
      </c>
      <c r="X412">
        <v>16.378074617503771</v>
      </c>
      <c r="Y412">
        <v>0</v>
      </c>
      <c r="Z412">
        <v>15.165672047023001</v>
      </c>
      <c r="AA412">
        <v>0</v>
      </c>
      <c r="AB412">
        <v>6.2659043314837657</v>
      </c>
      <c r="AC412">
        <v>0</v>
      </c>
      <c r="AD412">
        <v>0</v>
      </c>
      <c r="AE412">
        <v>37.809650996010539</v>
      </c>
    </row>
    <row r="413" spans="1:31" x14ac:dyDescent="0.25">
      <c r="A413">
        <v>2314822</v>
      </c>
      <c r="B413">
        <v>1</v>
      </c>
      <c r="C413" t="s">
        <v>80</v>
      </c>
      <c r="D413" t="s">
        <v>104</v>
      </c>
      <c r="E413" t="s">
        <v>414</v>
      </c>
      <c r="F413" t="s">
        <v>1410</v>
      </c>
      <c r="G413" t="s">
        <v>134</v>
      </c>
      <c r="H413" t="s">
        <v>135</v>
      </c>
      <c r="I413" t="s">
        <v>136</v>
      </c>
      <c r="J413" t="s">
        <v>137</v>
      </c>
      <c r="K413" t="s">
        <v>138</v>
      </c>
      <c r="L413" t="s">
        <v>1411</v>
      </c>
      <c r="M413" t="s">
        <v>1412</v>
      </c>
      <c r="N413">
        <v>1.1755555550000001</v>
      </c>
      <c r="O413">
        <v>3</v>
      </c>
      <c r="P413">
        <v>218</v>
      </c>
      <c r="Q413">
        <v>21</v>
      </c>
      <c r="R413">
        <v>304</v>
      </c>
      <c r="S413">
        <v>56</v>
      </c>
      <c r="T413">
        <v>87</v>
      </c>
      <c r="U413">
        <v>19</v>
      </c>
      <c r="V413">
        <v>2</v>
      </c>
      <c r="W413">
        <v>26.776260725771252</v>
      </c>
      <c r="X413">
        <v>92.157909988497806</v>
      </c>
      <c r="Y413">
        <v>21.758405190506259</v>
      </c>
      <c r="Z413">
        <v>232.21067773839673</v>
      </c>
      <c r="AA413">
        <v>1340.400519825024</v>
      </c>
      <c r="AB413">
        <v>99.708263658056552</v>
      </c>
      <c r="AC413">
        <v>3347.10856956626</v>
      </c>
      <c r="AD413">
        <v>2.1226905098212998</v>
      </c>
      <c r="AE413">
        <v>5162.2432972023335</v>
      </c>
    </row>
    <row r="414" spans="1:31" x14ac:dyDescent="0.25">
      <c r="A414">
        <v>2314158</v>
      </c>
      <c r="B414">
        <v>1</v>
      </c>
      <c r="C414" t="s">
        <v>80</v>
      </c>
      <c r="D414" t="s">
        <v>100</v>
      </c>
      <c r="E414" t="s">
        <v>158</v>
      </c>
      <c r="F414" t="s">
        <v>1413</v>
      </c>
      <c r="G414" t="s">
        <v>258</v>
      </c>
      <c r="H414" t="s">
        <v>150</v>
      </c>
      <c r="I414" t="s">
        <v>136</v>
      </c>
      <c r="J414" t="s">
        <v>137</v>
      </c>
      <c r="K414" t="s">
        <v>138</v>
      </c>
      <c r="L414" t="s">
        <v>1414</v>
      </c>
      <c r="M414" t="s">
        <v>1415</v>
      </c>
      <c r="N414">
        <v>4.1622222219999996</v>
      </c>
      <c r="O414">
        <v>0</v>
      </c>
      <c r="P414">
        <v>87</v>
      </c>
      <c r="Q414">
        <v>0</v>
      </c>
      <c r="R414">
        <v>0</v>
      </c>
      <c r="S414">
        <v>0</v>
      </c>
      <c r="T414">
        <v>1</v>
      </c>
      <c r="U414">
        <v>0</v>
      </c>
      <c r="V414">
        <v>0</v>
      </c>
      <c r="W414">
        <v>0</v>
      </c>
      <c r="X414">
        <v>94.525991055981422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94.525991055981422</v>
      </c>
    </row>
    <row r="415" spans="1:31" x14ac:dyDescent="0.25">
      <c r="A415">
        <v>2314181</v>
      </c>
      <c r="B415">
        <v>1</v>
      </c>
      <c r="C415" t="s">
        <v>80</v>
      </c>
      <c r="D415" t="s">
        <v>104</v>
      </c>
      <c r="E415" t="s">
        <v>175</v>
      </c>
      <c r="F415" t="s">
        <v>1416</v>
      </c>
      <c r="G415" t="s">
        <v>210</v>
      </c>
      <c r="H415" t="s">
        <v>135</v>
      </c>
      <c r="I415" t="s">
        <v>136</v>
      </c>
      <c r="J415" t="s">
        <v>137</v>
      </c>
      <c r="K415" t="s">
        <v>138</v>
      </c>
      <c r="L415" t="s">
        <v>1417</v>
      </c>
      <c r="M415" t="s">
        <v>1418</v>
      </c>
      <c r="N415">
        <v>2.9763888879999998</v>
      </c>
      <c r="O415">
        <v>0</v>
      </c>
      <c r="P415">
        <v>362</v>
      </c>
      <c r="Q415">
        <v>0</v>
      </c>
      <c r="R415">
        <v>0</v>
      </c>
      <c r="S415">
        <v>0</v>
      </c>
      <c r="T415">
        <v>19</v>
      </c>
      <c r="U415">
        <v>0</v>
      </c>
      <c r="V415">
        <v>0</v>
      </c>
      <c r="W415">
        <v>0</v>
      </c>
      <c r="X415">
        <v>187.89529092046584</v>
      </c>
      <c r="Y415">
        <v>0</v>
      </c>
      <c r="Z415">
        <v>0</v>
      </c>
      <c r="AA415">
        <v>0</v>
      </c>
      <c r="AB415">
        <v>64.936268239733025</v>
      </c>
      <c r="AC415">
        <v>0</v>
      </c>
      <c r="AD415">
        <v>0</v>
      </c>
      <c r="AE415">
        <v>252.83155916019888</v>
      </c>
    </row>
    <row r="416" spans="1:31" x14ac:dyDescent="0.25">
      <c r="A416">
        <v>2314387</v>
      </c>
      <c r="B416">
        <v>1</v>
      </c>
      <c r="C416" t="s">
        <v>80</v>
      </c>
      <c r="D416" t="s">
        <v>100</v>
      </c>
      <c r="E416" t="s">
        <v>132</v>
      </c>
      <c r="F416" t="s">
        <v>1419</v>
      </c>
      <c r="G416" t="s">
        <v>467</v>
      </c>
      <c r="H416" t="s">
        <v>135</v>
      </c>
      <c r="I416" t="s">
        <v>136</v>
      </c>
      <c r="J416" t="s">
        <v>137</v>
      </c>
      <c r="K416" t="s">
        <v>138</v>
      </c>
      <c r="L416" t="s">
        <v>1420</v>
      </c>
      <c r="M416" t="s">
        <v>1421</v>
      </c>
      <c r="N416">
        <v>1.257222222</v>
      </c>
      <c r="O416">
        <v>2</v>
      </c>
      <c r="P416">
        <v>444</v>
      </c>
      <c r="Q416">
        <v>9</v>
      </c>
      <c r="R416">
        <v>101</v>
      </c>
      <c r="S416">
        <v>4</v>
      </c>
      <c r="T416">
        <v>70</v>
      </c>
      <c r="U416">
        <v>0</v>
      </c>
      <c r="V416">
        <v>0</v>
      </c>
      <c r="W416">
        <v>0.26800367918400003</v>
      </c>
      <c r="X416">
        <v>112.62645949458778</v>
      </c>
      <c r="Y416">
        <v>5.1299703155067498</v>
      </c>
      <c r="Z416">
        <v>39.451125279606323</v>
      </c>
      <c r="AA416">
        <v>338.41034907483635</v>
      </c>
      <c r="AB416">
        <v>46.925272173337163</v>
      </c>
      <c r="AC416">
        <v>0</v>
      </c>
      <c r="AD416">
        <v>0</v>
      </c>
      <c r="AE416">
        <v>542.8111800170584</v>
      </c>
    </row>
    <row r="417" spans="1:31" x14ac:dyDescent="0.25">
      <c r="A417">
        <v>2314885</v>
      </c>
      <c r="B417">
        <v>1</v>
      </c>
      <c r="C417" t="s">
        <v>80</v>
      </c>
      <c r="D417" t="s">
        <v>91</v>
      </c>
      <c r="E417" t="s">
        <v>153</v>
      </c>
      <c r="F417" t="s">
        <v>1422</v>
      </c>
      <c r="G417" t="s">
        <v>254</v>
      </c>
      <c r="H417" t="s">
        <v>150</v>
      </c>
      <c r="I417" t="s">
        <v>136</v>
      </c>
      <c r="J417" t="s">
        <v>137</v>
      </c>
      <c r="K417" t="s">
        <v>138</v>
      </c>
      <c r="L417" t="s">
        <v>1423</v>
      </c>
      <c r="M417" t="s">
        <v>1424</v>
      </c>
      <c r="N417">
        <v>3.313055555</v>
      </c>
      <c r="O417">
        <v>0</v>
      </c>
      <c r="P417">
        <v>3</v>
      </c>
      <c r="Q417">
        <v>0</v>
      </c>
      <c r="R417">
        <v>0</v>
      </c>
      <c r="S417">
        <v>0</v>
      </c>
      <c r="T417">
        <v>1</v>
      </c>
      <c r="U417">
        <v>0</v>
      </c>
      <c r="V417">
        <v>0</v>
      </c>
      <c r="W417">
        <v>0</v>
      </c>
      <c r="X417">
        <v>2.5174793444348165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2.5174793444348165</v>
      </c>
    </row>
    <row r="418" spans="1:31" x14ac:dyDescent="0.25">
      <c r="A418">
        <v>2314493</v>
      </c>
      <c r="B418">
        <v>1</v>
      </c>
      <c r="C418" t="s">
        <v>80</v>
      </c>
      <c r="D418" t="s">
        <v>106</v>
      </c>
      <c r="E418" t="s">
        <v>132</v>
      </c>
      <c r="F418" t="s">
        <v>1425</v>
      </c>
      <c r="G418" t="s">
        <v>134</v>
      </c>
      <c r="H418" t="s">
        <v>135</v>
      </c>
      <c r="I418" t="s">
        <v>136</v>
      </c>
      <c r="J418" t="s">
        <v>137</v>
      </c>
      <c r="K418" t="s">
        <v>138</v>
      </c>
      <c r="L418" t="s">
        <v>1426</v>
      </c>
      <c r="M418" t="s">
        <v>1427</v>
      </c>
      <c r="N418">
        <v>1.2613888879999999</v>
      </c>
      <c r="O418">
        <v>1</v>
      </c>
      <c r="P418">
        <v>550</v>
      </c>
      <c r="Q418">
        <v>38</v>
      </c>
      <c r="R418">
        <v>29</v>
      </c>
      <c r="S418">
        <v>6</v>
      </c>
      <c r="T418">
        <v>58</v>
      </c>
      <c r="U418">
        <v>1</v>
      </c>
      <c r="V418">
        <v>0</v>
      </c>
      <c r="W418">
        <v>0.28055161593145839</v>
      </c>
      <c r="X418">
        <v>125.55651436275392</v>
      </c>
      <c r="Y418">
        <v>657.5708486931112</v>
      </c>
      <c r="Z418">
        <v>124.00085037573699</v>
      </c>
      <c r="AA418">
        <v>77.682762224724215</v>
      </c>
      <c r="AB418">
        <v>55.37754785904103</v>
      </c>
      <c r="AC418">
        <v>179.10579438171641</v>
      </c>
      <c r="AD418">
        <v>0</v>
      </c>
      <c r="AE418">
        <v>1219.5748695130151</v>
      </c>
    </row>
    <row r="419" spans="1:31" x14ac:dyDescent="0.25">
      <c r="A419">
        <v>2314138</v>
      </c>
      <c r="B419">
        <v>1</v>
      </c>
      <c r="C419" t="s">
        <v>80</v>
      </c>
      <c r="D419" t="s">
        <v>90</v>
      </c>
      <c r="E419" t="s">
        <v>158</v>
      </c>
      <c r="F419" t="s">
        <v>1428</v>
      </c>
      <c r="G419" t="s">
        <v>503</v>
      </c>
      <c r="H419" t="s">
        <v>150</v>
      </c>
      <c r="I419" t="s">
        <v>136</v>
      </c>
      <c r="J419" t="s">
        <v>137</v>
      </c>
      <c r="K419" t="s">
        <v>138</v>
      </c>
      <c r="L419" t="s">
        <v>1429</v>
      </c>
      <c r="M419" t="s">
        <v>1430</v>
      </c>
      <c r="N419">
        <v>0.99222222199999999</v>
      </c>
      <c r="O419">
        <v>0</v>
      </c>
      <c r="P419">
        <v>200</v>
      </c>
      <c r="Q419">
        <v>0</v>
      </c>
      <c r="R419">
        <v>0</v>
      </c>
      <c r="S419">
        <v>0</v>
      </c>
      <c r="T419">
        <v>95</v>
      </c>
      <c r="U419">
        <v>0</v>
      </c>
      <c r="V419">
        <v>0</v>
      </c>
      <c r="W419">
        <v>0</v>
      </c>
      <c r="X419">
        <v>31.040310697277967</v>
      </c>
      <c r="Y419">
        <v>0</v>
      </c>
      <c r="Z419">
        <v>0</v>
      </c>
      <c r="AA419">
        <v>0</v>
      </c>
      <c r="AB419">
        <v>60.408386054345051</v>
      </c>
      <c r="AC419">
        <v>0</v>
      </c>
      <c r="AD419">
        <v>0</v>
      </c>
      <c r="AE419">
        <v>91.448696751623018</v>
      </c>
    </row>
    <row r="420" spans="1:31" x14ac:dyDescent="0.25">
      <c r="A420">
        <v>2314195</v>
      </c>
      <c r="B420">
        <v>1</v>
      </c>
      <c r="C420" t="s">
        <v>80</v>
      </c>
      <c r="D420" t="s">
        <v>97</v>
      </c>
      <c r="E420" t="s">
        <v>147</v>
      </c>
      <c r="F420" t="s">
        <v>1431</v>
      </c>
      <c r="G420" t="s">
        <v>149</v>
      </c>
      <c r="H420" t="s">
        <v>150</v>
      </c>
      <c r="I420" t="s">
        <v>136</v>
      </c>
      <c r="J420" t="s">
        <v>137</v>
      </c>
      <c r="K420" t="s">
        <v>138</v>
      </c>
      <c r="L420" t="s">
        <v>1432</v>
      </c>
      <c r="M420" t="s">
        <v>1433</v>
      </c>
      <c r="N420">
        <v>3.5522222220000002</v>
      </c>
      <c r="O420">
        <v>0</v>
      </c>
      <c r="P420">
        <v>56</v>
      </c>
      <c r="Q420">
        <v>0</v>
      </c>
      <c r="R420">
        <v>2</v>
      </c>
      <c r="S420">
        <v>0</v>
      </c>
      <c r="T420">
        <v>3</v>
      </c>
      <c r="U420">
        <v>0</v>
      </c>
      <c r="V420">
        <v>0</v>
      </c>
      <c r="W420">
        <v>0</v>
      </c>
      <c r="X420">
        <v>62.454969830127212</v>
      </c>
      <c r="Y420">
        <v>0</v>
      </c>
      <c r="Z420">
        <v>0.64320921933403341</v>
      </c>
      <c r="AA420">
        <v>0</v>
      </c>
      <c r="AB420">
        <v>6.2915048194604548</v>
      </c>
      <c r="AC420">
        <v>0</v>
      </c>
      <c r="AD420">
        <v>0</v>
      </c>
      <c r="AE420">
        <v>69.389683868921693</v>
      </c>
    </row>
    <row r="421" spans="1:31" x14ac:dyDescent="0.25">
      <c r="A421">
        <v>2314736</v>
      </c>
      <c r="B421">
        <v>1</v>
      </c>
      <c r="C421" t="s">
        <v>80</v>
      </c>
      <c r="D421" t="s">
        <v>103</v>
      </c>
      <c r="E421" t="s">
        <v>414</v>
      </c>
      <c r="F421" t="s">
        <v>1434</v>
      </c>
      <c r="G421" t="s">
        <v>134</v>
      </c>
      <c r="H421" t="s">
        <v>135</v>
      </c>
      <c r="I421" t="s">
        <v>136</v>
      </c>
      <c r="J421" t="s">
        <v>137</v>
      </c>
      <c r="K421" t="s">
        <v>138</v>
      </c>
      <c r="L421" t="s">
        <v>1435</v>
      </c>
      <c r="M421" t="s">
        <v>1436</v>
      </c>
      <c r="N421">
        <v>0.63720444399999998</v>
      </c>
      <c r="O421">
        <v>0</v>
      </c>
      <c r="P421">
        <v>0</v>
      </c>
      <c r="Q421">
        <v>8</v>
      </c>
      <c r="R421">
        <v>1</v>
      </c>
      <c r="S421">
        <v>7</v>
      </c>
      <c r="T421">
        <v>30</v>
      </c>
      <c r="U421">
        <v>11</v>
      </c>
      <c r="V421">
        <v>4</v>
      </c>
      <c r="W421">
        <v>0</v>
      </c>
      <c r="X421">
        <v>0</v>
      </c>
      <c r="Y421">
        <v>34.649064425108349</v>
      </c>
      <c r="Z421">
        <v>0.23730015199328336</v>
      </c>
      <c r="AA421">
        <v>101.98088533084506</v>
      </c>
      <c r="AB421">
        <v>35.695519279855624</v>
      </c>
      <c r="AC421">
        <v>1732.0516231354118</v>
      </c>
      <c r="AD421">
        <v>67.999632394527779</v>
      </c>
      <c r="AE421">
        <v>1972.6140247177418</v>
      </c>
    </row>
    <row r="422" spans="1:31" x14ac:dyDescent="0.25">
      <c r="A422">
        <v>2314244</v>
      </c>
      <c r="B422">
        <v>1</v>
      </c>
      <c r="C422" t="s">
        <v>80</v>
      </c>
      <c r="D422" t="s">
        <v>105</v>
      </c>
      <c r="E422" t="s">
        <v>153</v>
      </c>
      <c r="F422" t="s">
        <v>1437</v>
      </c>
      <c r="G422" t="s">
        <v>155</v>
      </c>
      <c r="H422" t="s">
        <v>150</v>
      </c>
      <c r="I422" t="s">
        <v>136</v>
      </c>
      <c r="J422" t="s">
        <v>137</v>
      </c>
      <c r="K422" t="s">
        <v>138</v>
      </c>
      <c r="L422" t="s">
        <v>1438</v>
      </c>
      <c r="M422" t="s">
        <v>1439</v>
      </c>
      <c r="N422">
        <v>4.0830555549999996</v>
      </c>
      <c r="O422">
        <v>0</v>
      </c>
      <c r="P422">
        <v>1</v>
      </c>
      <c r="Q422">
        <v>0</v>
      </c>
      <c r="R422">
        <v>0</v>
      </c>
      <c r="S422">
        <v>0</v>
      </c>
      <c r="T422">
        <v>1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1.4400204233491167</v>
      </c>
      <c r="AC422">
        <v>0</v>
      </c>
      <c r="AD422">
        <v>0</v>
      </c>
      <c r="AE422">
        <v>1.4400204233491167</v>
      </c>
    </row>
    <row r="423" spans="1:31" x14ac:dyDescent="0.25">
      <c r="A423">
        <v>2314636</v>
      </c>
      <c r="B423">
        <v>1</v>
      </c>
      <c r="C423" t="s">
        <v>80</v>
      </c>
      <c r="D423" t="s">
        <v>108</v>
      </c>
      <c r="E423" t="s">
        <v>132</v>
      </c>
      <c r="F423" t="s">
        <v>1440</v>
      </c>
      <c r="G423" t="s">
        <v>134</v>
      </c>
      <c r="H423" t="s">
        <v>135</v>
      </c>
      <c r="I423" t="s">
        <v>136</v>
      </c>
      <c r="J423" t="s">
        <v>137</v>
      </c>
      <c r="K423" t="s">
        <v>138</v>
      </c>
      <c r="L423" t="s">
        <v>1441</v>
      </c>
      <c r="M423" t="s">
        <v>1442</v>
      </c>
      <c r="N423">
        <v>0.25305555499999999</v>
      </c>
      <c r="O423">
        <v>0</v>
      </c>
      <c r="P423">
        <v>1853</v>
      </c>
      <c r="Q423">
        <v>0</v>
      </c>
      <c r="R423">
        <v>300</v>
      </c>
      <c r="S423">
        <v>13</v>
      </c>
      <c r="T423">
        <v>207</v>
      </c>
      <c r="U423">
        <v>0</v>
      </c>
      <c r="V423">
        <v>0</v>
      </c>
      <c r="W423">
        <v>0</v>
      </c>
      <c r="X423">
        <v>56.225223072344065</v>
      </c>
      <c r="Y423">
        <v>0</v>
      </c>
      <c r="Z423">
        <v>19.6804909164245</v>
      </c>
      <c r="AA423">
        <v>14.907091125189631</v>
      </c>
      <c r="AB423">
        <v>32.310725482862686</v>
      </c>
      <c r="AC423">
        <v>0</v>
      </c>
      <c r="AD423">
        <v>0</v>
      </c>
      <c r="AE423">
        <v>123.1235305968209</v>
      </c>
    </row>
    <row r="424" spans="1:31" x14ac:dyDescent="0.25">
      <c r="A424">
        <v>2314785</v>
      </c>
      <c r="B424">
        <v>1</v>
      </c>
      <c r="C424" t="s">
        <v>80</v>
      </c>
      <c r="D424" t="s">
        <v>88</v>
      </c>
      <c r="E424" t="s">
        <v>414</v>
      </c>
      <c r="F424" t="s">
        <v>871</v>
      </c>
      <c r="G424" t="s">
        <v>872</v>
      </c>
      <c r="H424" t="s">
        <v>135</v>
      </c>
      <c r="I424" t="s">
        <v>136</v>
      </c>
      <c r="J424" t="s">
        <v>137</v>
      </c>
      <c r="K424" t="s">
        <v>138</v>
      </c>
      <c r="L424" t="s">
        <v>1443</v>
      </c>
      <c r="M424" t="s">
        <v>1444</v>
      </c>
      <c r="N424">
        <v>1.561388888</v>
      </c>
      <c r="O424">
        <v>0</v>
      </c>
      <c r="P424">
        <v>4310</v>
      </c>
      <c r="Q424">
        <v>0</v>
      </c>
      <c r="R424">
        <v>0</v>
      </c>
      <c r="S424">
        <v>4</v>
      </c>
      <c r="T424">
        <v>375</v>
      </c>
      <c r="U424">
        <v>0</v>
      </c>
      <c r="V424">
        <v>0</v>
      </c>
      <c r="W424">
        <v>0</v>
      </c>
      <c r="X424">
        <v>1757.8869287415462</v>
      </c>
      <c r="Y424">
        <v>0</v>
      </c>
      <c r="Z424">
        <v>0</v>
      </c>
      <c r="AA424">
        <v>4086.7440791521171</v>
      </c>
      <c r="AB424">
        <v>872.31793759769255</v>
      </c>
      <c r="AC424">
        <v>0</v>
      </c>
      <c r="AD424">
        <v>0</v>
      </c>
      <c r="AE424">
        <v>6716.9489454913555</v>
      </c>
    </row>
    <row r="425" spans="1:31" x14ac:dyDescent="0.25">
      <c r="A425">
        <v>2314430</v>
      </c>
      <c r="B425">
        <v>1</v>
      </c>
      <c r="C425" t="s">
        <v>80</v>
      </c>
      <c r="D425" t="s">
        <v>105</v>
      </c>
      <c r="E425" t="s">
        <v>141</v>
      </c>
      <c r="F425" t="s">
        <v>1445</v>
      </c>
      <c r="G425" t="s">
        <v>134</v>
      </c>
      <c r="H425" t="s">
        <v>135</v>
      </c>
      <c r="I425" t="s">
        <v>136</v>
      </c>
      <c r="J425" t="s">
        <v>137</v>
      </c>
      <c r="K425" t="s">
        <v>138</v>
      </c>
      <c r="L425" t="s">
        <v>1446</v>
      </c>
      <c r="M425" t="s">
        <v>1447</v>
      </c>
      <c r="N425">
        <v>0.90055555499999995</v>
      </c>
      <c r="O425">
        <v>0</v>
      </c>
      <c r="P425">
        <v>1160</v>
      </c>
      <c r="Q425">
        <v>0</v>
      </c>
      <c r="R425">
        <v>17</v>
      </c>
      <c r="S425">
        <v>7</v>
      </c>
      <c r="T425">
        <v>33</v>
      </c>
      <c r="U425">
        <v>6</v>
      </c>
      <c r="V425">
        <v>0</v>
      </c>
      <c r="W425">
        <v>0</v>
      </c>
      <c r="X425">
        <v>211.20623915867222</v>
      </c>
      <c r="Y425">
        <v>0</v>
      </c>
      <c r="Z425">
        <v>7.2590416851329014</v>
      </c>
      <c r="AA425">
        <v>41.045313271862668</v>
      </c>
      <c r="AB425">
        <v>32.442380637872915</v>
      </c>
      <c r="AC425">
        <v>282.10693098510905</v>
      </c>
      <c r="AD425">
        <v>0</v>
      </c>
      <c r="AE425">
        <v>574.05990573864983</v>
      </c>
    </row>
    <row r="426" spans="1:31" x14ac:dyDescent="0.25">
      <c r="A426">
        <v>2314570</v>
      </c>
      <c r="B426">
        <v>1</v>
      </c>
      <c r="C426" t="s">
        <v>80</v>
      </c>
      <c r="D426" t="s">
        <v>83</v>
      </c>
      <c r="E426" t="s">
        <v>285</v>
      </c>
      <c r="F426" t="s">
        <v>1448</v>
      </c>
      <c r="G426" t="s">
        <v>149</v>
      </c>
      <c r="H426" t="s">
        <v>150</v>
      </c>
      <c r="I426" t="s">
        <v>136</v>
      </c>
      <c r="J426" t="s">
        <v>137</v>
      </c>
      <c r="K426" t="s">
        <v>138</v>
      </c>
      <c r="L426" t="s">
        <v>1449</v>
      </c>
      <c r="M426" t="s">
        <v>1450</v>
      </c>
      <c r="N426">
        <v>2.0266666660000001</v>
      </c>
      <c r="O426">
        <v>0</v>
      </c>
      <c r="P426">
        <v>125</v>
      </c>
      <c r="Q426">
        <v>0</v>
      </c>
      <c r="R426">
        <v>0</v>
      </c>
      <c r="S426">
        <v>0</v>
      </c>
      <c r="T426">
        <v>4</v>
      </c>
      <c r="U426">
        <v>0</v>
      </c>
      <c r="V426">
        <v>0</v>
      </c>
      <c r="W426">
        <v>0</v>
      </c>
      <c r="X426">
        <v>50.528564187163276</v>
      </c>
      <c r="Y426">
        <v>0</v>
      </c>
      <c r="Z426">
        <v>0</v>
      </c>
      <c r="AA426">
        <v>0</v>
      </c>
      <c r="AB426">
        <v>5.6375932076704167</v>
      </c>
      <c r="AC426">
        <v>0</v>
      </c>
      <c r="AD426">
        <v>0</v>
      </c>
      <c r="AE426">
        <v>56.166157394833689</v>
      </c>
    </row>
    <row r="427" spans="1:31" x14ac:dyDescent="0.25">
      <c r="A427">
        <v>2314238</v>
      </c>
      <c r="B427">
        <v>1</v>
      </c>
      <c r="C427" t="s">
        <v>80</v>
      </c>
      <c r="D427" t="s">
        <v>97</v>
      </c>
      <c r="E427" t="s">
        <v>158</v>
      </c>
      <c r="F427" t="s">
        <v>1451</v>
      </c>
      <c r="G427" t="s">
        <v>193</v>
      </c>
      <c r="H427" t="s">
        <v>150</v>
      </c>
      <c r="I427" t="s">
        <v>136</v>
      </c>
      <c r="J427" t="s">
        <v>3</v>
      </c>
      <c r="K427" t="s">
        <v>138</v>
      </c>
      <c r="L427" t="s">
        <v>1452</v>
      </c>
      <c r="M427" t="s">
        <v>1453</v>
      </c>
      <c r="N427">
        <v>6.500277777</v>
      </c>
      <c r="O427">
        <v>0</v>
      </c>
      <c r="P427">
        <v>2</v>
      </c>
      <c r="Q427">
        <v>0</v>
      </c>
      <c r="R427">
        <v>8</v>
      </c>
      <c r="S427">
        <v>0</v>
      </c>
      <c r="T427">
        <v>6</v>
      </c>
      <c r="U427">
        <v>0</v>
      </c>
      <c r="V427">
        <v>0</v>
      </c>
      <c r="W427">
        <v>0</v>
      </c>
      <c r="X427">
        <v>7.4659849721336338</v>
      </c>
      <c r="Y427">
        <v>0</v>
      </c>
      <c r="Z427">
        <v>18.479049118987671</v>
      </c>
      <c r="AA427">
        <v>0</v>
      </c>
      <c r="AB427">
        <v>39.763973237018092</v>
      </c>
      <c r="AC427">
        <v>0</v>
      </c>
      <c r="AD427">
        <v>0</v>
      </c>
      <c r="AE427">
        <v>65.709007328139393</v>
      </c>
    </row>
    <row r="428" spans="1:31" x14ac:dyDescent="0.25">
      <c r="A428">
        <v>2314407</v>
      </c>
      <c r="B428">
        <v>1</v>
      </c>
      <c r="C428" t="s">
        <v>80</v>
      </c>
      <c r="D428" t="s">
        <v>90</v>
      </c>
      <c r="E428" t="s">
        <v>153</v>
      </c>
      <c r="F428" t="s">
        <v>1454</v>
      </c>
      <c r="G428" t="s">
        <v>155</v>
      </c>
      <c r="H428" t="s">
        <v>150</v>
      </c>
      <c r="I428" t="s">
        <v>136</v>
      </c>
      <c r="J428" t="s">
        <v>137</v>
      </c>
      <c r="K428" t="s">
        <v>138</v>
      </c>
      <c r="L428" t="s">
        <v>1455</v>
      </c>
      <c r="M428" t="s">
        <v>1456</v>
      </c>
      <c r="N428">
        <v>1.545555555</v>
      </c>
      <c r="O428">
        <v>0</v>
      </c>
      <c r="P428">
        <v>1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0.70593271216812492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0.70593271216812492</v>
      </c>
    </row>
    <row r="429" spans="1:31" x14ac:dyDescent="0.25">
      <c r="A429">
        <v>2314925</v>
      </c>
      <c r="B429">
        <v>1</v>
      </c>
      <c r="C429" t="s">
        <v>80</v>
      </c>
      <c r="D429" t="s">
        <v>94</v>
      </c>
      <c r="E429" t="s">
        <v>141</v>
      </c>
      <c r="F429" t="s">
        <v>893</v>
      </c>
      <c r="G429" t="s">
        <v>134</v>
      </c>
      <c r="H429" t="s">
        <v>135</v>
      </c>
      <c r="I429" t="s">
        <v>136</v>
      </c>
      <c r="J429" t="s">
        <v>137</v>
      </c>
      <c r="K429" t="s">
        <v>138</v>
      </c>
      <c r="L429" t="s">
        <v>1457</v>
      </c>
      <c r="M429" t="s">
        <v>1458</v>
      </c>
      <c r="N429">
        <v>1.5872222220000001</v>
      </c>
      <c r="O429">
        <v>1</v>
      </c>
      <c r="P429">
        <v>245</v>
      </c>
      <c r="Q429">
        <v>14</v>
      </c>
      <c r="R429">
        <v>44</v>
      </c>
      <c r="S429">
        <v>14</v>
      </c>
      <c r="T429">
        <v>87</v>
      </c>
      <c r="U429">
        <v>7</v>
      </c>
      <c r="V429">
        <v>0</v>
      </c>
      <c r="W429">
        <v>1.501553143503733</v>
      </c>
      <c r="X429">
        <v>54.269359930488747</v>
      </c>
      <c r="Y429">
        <v>10.032836375874666</v>
      </c>
      <c r="Z429">
        <v>58.727354482368327</v>
      </c>
      <c r="AA429">
        <v>79.610644149596695</v>
      </c>
      <c r="AB429">
        <v>32.487986208303973</v>
      </c>
      <c r="AC429">
        <v>303.56620352590909</v>
      </c>
      <c r="AD429">
        <v>0</v>
      </c>
      <c r="AE429">
        <v>540.19593781604522</v>
      </c>
    </row>
    <row r="430" spans="1:31" x14ac:dyDescent="0.25">
      <c r="A430">
        <v>2314261</v>
      </c>
      <c r="B430">
        <v>1</v>
      </c>
      <c r="C430" t="s">
        <v>80</v>
      </c>
      <c r="D430" t="s">
        <v>94</v>
      </c>
      <c r="E430" t="s">
        <v>153</v>
      </c>
      <c r="F430" t="s">
        <v>1459</v>
      </c>
      <c r="G430" t="s">
        <v>336</v>
      </c>
      <c r="H430" t="s">
        <v>150</v>
      </c>
      <c r="I430" t="s">
        <v>136</v>
      </c>
      <c r="J430" t="s">
        <v>137</v>
      </c>
      <c r="K430" t="s">
        <v>138</v>
      </c>
      <c r="L430" t="s">
        <v>1460</v>
      </c>
      <c r="M430" t="s">
        <v>1461</v>
      </c>
      <c r="N430">
        <v>4.7758333329999996</v>
      </c>
      <c r="O430">
        <v>0</v>
      </c>
      <c r="P430">
        <v>1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0.48022992941834997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0.48022992941834997</v>
      </c>
    </row>
    <row r="431" spans="1:31" x14ac:dyDescent="0.25">
      <c r="A431">
        <v>2314284</v>
      </c>
      <c r="B431">
        <v>1</v>
      </c>
      <c r="C431" t="s">
        <v>80</v>
      </c>
      <c r="D431" t="s">
        <v>98</v>
      </c>
      <c r="E431" t="s">
        <v>175</v>
      </c>
      <c r="F431" t="s">
        <v>1462</v>
      </c>
      <c r="G431" t="s">
        <v>1463</v>
      </c>
      <c r="H431" t="s">
        <v>135</v>
      </c>
      <c r="I431" t="s">
        <v>136</v>
      </c>
      <c r="J431" t="s">
        <v>137</v>
      </c>
      <c r="K431" t="s">
        <v>138</v>
      </c>
      <c r="L431" t="s">
        <v>1464</v>
      </c>
      <c r="M431" t="s">
        <v>1465</v>
      </c>
      <c r="N431">
        <v>0.25527777699999998</v>
      </c>
      <c r="O431">
        <v>0</v>
      </c>
      <c r="P431">
        <v>28</v>
      </c>
      <c r="Q431">
        <v>0</v>
      </c>
      <c r="R431">
        <v>37</v>
      </c>
      <c r="S431">
        <v>0</v>
      </c>
      <c r="T431">
        <v>9</v>
      </c>
      <c r="U431">
        <v>0</v>
      </c>
      <c r="V431">
        <v>0</v>
      </c>
      <c r="W431">
        <v>0</v>
      </c>
      <c r="X431">
        <v>1.5302861264916752</v>
      </c>
      <c r="Y431">
        <v>0</v>
      </c>
      <c r="Z431">
        <v>9.3014995780040088</v>
      </c>
      <c r="AA431">
        <v>0</v>
      </c>
      <c r="AB431">
        <v>2.6097101187030609</v>
      </c>
      <c r="AC431">
        <v>0</v>
      </c>
      <c r="AD431">
        <v>0</v>
      </c>
      <c r="AE431">
        <v>13.441495823198744</v>
      </c>
    </row>
    <row r="432" spans="1:31" x14ac:dyDescent="0.25">
      <c r="A432">
        <v>2314948</v>
      </c>
      <c r="B432">
        <v>1</v>
      </c>
      <c r="C432" t="s">
        <v>80</v>
      </c>
      <c r="D432" t="s">
        <v>105</v>
      </c>
      <c r="E432" t="s">
        <v>132</v>
      </c>
      <c r="F432" t="s">
        <v>1466</v>
      </c>
      <c r="G432" t="s">
        <v>210</v>
      </c>
      <c r="H432" t="s">
        <v>135</v>
      </c>
      <c r="I432" t="s">
        <v>136</v>
      </c>
      <c r="J432" t="s">
        <v>137</v>
      </c>
      <c r="K432" t="s">
        <v>138</v>
      </c>
      <c r="L432" t="s">
        <v>1467</v>
      </c>
      <c r="M432" t="s">
        <v>1468</v>
      </c>
      <c r="N432">
        <v>5.8494444440000004</v>
      </c>
      <c r="O432">
        <v>0</v>
      </c>
      <c r="P432">
        <v>399</v>
      </c>
      <c r="Q432">
        <v>0</v>
      </c>
      <c r="R432">
        <v>0</v>
      </c>
      <c r="S432">
        <v>4</v>
      </c>
      <c r="T432">
        <v>9</v>
      </c>
      <c r="U432">
        <v>0</v>
      </c>
      <c r="V432">
        <v>0</v>
      </c>
      <c r="W432">
        <v>0</v>
      </c>
      <c r="X432">
        <v>553.95853789085197</v>
      </c>
      <c r="Y432">
        <v>0</v>
      </c>
      <c r="Z432">
        <v>0</v>
      </c>
      <c r="AA432">
        <v>61.717893318815939</v>
      </c>
      <c r="AB432">
        <v>16.053197178350459</v>
      </c>
      <c r="AC432">
        <v>0</v>
      </c>
      <c r="AD432">
        <v>0</v>
      </c>
      <c r="AE432">
        <v>631.72962838801845</v>
      </c>
    </row>
    <row r="433" spans="1:31" x14ac:dyDescent="0.25">
      <c r="A433">
        <v>2314971</v>
      </c>
      <c r="B433">
        <v>1</v>
      </c>
      <c r="C433" t="s">
        <v>80</v>
      </c>
      <c r="D433" t="s">
        <v>99</v>
      </c>
      <c r="E433" t="s">
        <v>153</v>
      </c>
      <c r="F433" t="s">
        <v>1469</v>
      </c>
      <c r="G433" t="s">
        <v>155</v>
      </c>
      <c r="H433" t="s">
        <v>150</v>
      </c>
      <c r="I433" t="s">
        <v>136</v>
      </c>
      <c r="J433" t="s">
        <v>137</v>
      </c>
      <c r="K433" t="s">
        <v>138</v>
      </c>
      <c r="L433" t="s">
        <v>1470</v>
      </c>
      <c r="M433" t="s">
        <v>1471</v>
      </c>
      <c r="N433">
        <v>1.7313888879999999</v>
      </c>
      <c r="O433">
        <v>0</v>
      </c>
      <c r="P433">
        <v>2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0.76943240591869166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0.76943240591869166</v>
      </c>
    </row>
    <row r="434" spans="1:31" x14ac:dyDescent="0.25">
      <c r="A434">
        <v>2316521</v>
      </c>
      <c r="B434">
        <v>1</v>
      </c>
      <c r="C434" t="s">
        <v>80</v>
      </c>
      <c r="D434" t="s">
        <v>101</v>
      </c>
      <c r="E434" t="s">
        <v>132</v>
      </c>
      <c r="F434" t="s">
        <v>1472</v>
      </c>
      <c r="G434" t="s">
        <v>210</v>
      </c>
      <c r="H434" t="s">
        <v>135</v>
      </c>
      <c r="I434" t="s">
        <v>136</v>
      </c>
      <c r="J434" t="s">
        <v>137</v>
      </c>
      <c r="K434" t="s">
        <v>138</v>
      </c>
      <c r="L434" t="s">
        <v>1473</v>
      </c>
      <c r="M434" t="s">
        <v>1474</v>
      </c>
      <c r="N434">
        <v>0.59222222199999996</v>
      </c>
      <c r="O434">
        <v>18</v>
      </c>
      <c r="P434">
        <v>20</v>
      </c>
      <c r="Q434">
        <v>19</v>
      </c>
      <c r="R434">
        <v>2</v>
      </c>
      <c r="S434">
        <v>19</v>
      </c>
      <c r="T434">
        <v>4</v>
      </c>
      <c r="U434">
        <v>0</v>
      </c>
      <c r="V434">
        <v>0</v>
      </c>
      <c r="W434">
        <v>5.1127146230085012</v>
      </c>
      <c r="X434">
        <v>3.9977329397939663</v>
      </c>
      <c r="Y434">
        <v>9.3203877383228892</v>
      </c>
      <c r="Z434">
        <v>0.33038428055360003</v>
      </c>
      <c r="AA434">
        <v>200.64090179669881</v>
      </c>
      <c r="AB434">
        <v>3.2996487287011327</v>
      </c>
      <c r="AC434">
        <v>0</v>
      </c>
      <c r="AD434">
        <v>0</v>
      </c>
      <c r="AE434">
        <v>222.70177010707889</v>
      </c>
    </row>
    <row r="435" spans="1:31" x14ac:dyDescent="0.25">
      <c r="A435">
        <v>2316392</v>
      </c>
      <c r="B435">
        <v>1</v>
      </c>
      <c r="C435" t="s">
        <v>81</v>
      </c>
      <c r="D435" t="s">
        <v>123</v>
      </c>
      <c r="E435" t="s">
        <v>132</v>
      </c>
      <c r="F435" t="s">
        <v>1475</v>
      </c>
      <c r="G435" t="s">
        <v>134</v>
      </c>
      <c r="H435" t="s">
        <v>135</v>
      </c>
      <c r="I435" t="s">
        <v>136</v>
      </c>
      <c r="J435" t="s">
        <v>137</v>
      </c>
      <c r="K435" t="s">
        <v>138</v>
      </c>
      <c r="L435" t="s">
        <v>1476</v>
      </c>
      <c r="M435" t="s">
        <v>1477</v>
      </c>
      <c r="N435">
        <v>0.62888888799999998</v>
      </c>
      <c r="O435">
        <v>0</v>
      </c>
      <c r="P435">
        <v>726</v>
      </c>
      <c r="Q435">
        <v>5</v>
      </c>
      <c r="R435">
        <v>29</v>
      </c>
      <c r="S435">
        <v>4</v>
      </c>
      <c r="T435">
        <v>53</v>
      </c>
      <c r="U435">
        <v>1</v>
      </c>
      <c r="V435">
        <v>1</v>
      </c>
      <c r="W435">
        <v>0</v>
      </c>
      <c r="X435">
        <v>64.203722990262889</v>
      </c>
      <c r="Y435">
        <v>4.0980969664089422</v>
      </c>
      <c r="Z435">
        <v>2.0353138254402752</v>
      </c>
      <c r="AA435">
        <v>17.519274955908639</v>
      </c>
      <c r="AB435">
        <v>19.043583511977385</v>
      </c>
      <c r="AC435">
        <v>17.374681165482436</v>
      </c>
      <c r="AD435">
        <v>107.46247915307426</v>
      </c>
      <c r="AE435">
        <v>231.73715256855485</v>
      </c>
    </row>
    <row r="436" spans="1:31" x14ac:dyDescent="0.25">
      <c r="A436">
        <v>2316189</v>
      </c>
      <c r="B436">
        <v>1</v>
      </c>
      <c r="C436" t="s">
        <v>80</v>
      </c>
      <c r="D436" t="s">
        <v>98</v>
      </c>
      <c r="E436" t="s">
        <v>175</v>
      </c>
      <c r="F436" t="s">
        <v>1478</v>
      </c>
      <c r="G436" t="s">
        <v>210</v>
      </c>
      <c r="H436" t="s">
        <v>135</v>
      </c>
      <c r="I436" t="s">
        <v>136</v>
      </c>
      <c r="J436" t="s">
        <v>137</v>
      </c>
      <c r="K436" t="s">
        <v>138</v>
      </c>
      <c r="L436" t="s">
        <v>1479</v>
      </c>
      <c r="M436" t="s">
        <v>1480</v>
      </c>
      <c r="N436">
        <v>3.1061111110000001</v>
      </c>
      <c r="O436">
        <v>0</v>
      </c>
      <c r="P436">
        <v>0</v>
      </c>
      <c r="Q436">
        <v>7</v>
      </c>
      <c r="R436">
        <v>21</v>
      </c>
      <c r="S436">
        <v>6</v>
      </c>
      <c r="T436">
        <v>13</v>
      </c>
      <c r="U436">
        <v>0</v>
      </c>
      <c r="V436">
        <v>0</v>
      </c>
      <c r="W436">
        <v>0</v>
      </c>
      <c r="X436">
        <v>0</v>
      </c>
      <c r="Y436">
        <v>95.494322436468465</v>
      </c>
      <c r="Z436">
        <v>94.143678801156881</v>
      </c>
      <c r="AA436">
        <v>36.67558334636189</v>
      </c>
      <c r="AB436">
        <v>111.44824990184841</v>
      </c>
      <c r="AC436">
        <v>0</v>
      </c>
      <c r="AD436">
        <v>0</v>
      </c>
      <c r="AE436">
        <v>337.76183448583566</v>
      </c>
    </row>
    <row r="437" spans="1:31" x14ac:dyDescent="0.25">
      <c r="A437">
        <v>2316475</v>
      </c>
      <c r="B437">
        <v>1</v>
      </c>
      <c r="C437" t="s">
        <v>81</v>
      </c>
      <c r="D437" t="s">
        <v>119</v>
      </c>
      <c r="E437" t="s">
        <v>141</v>
      </c>
      <c r="F437" t="s">
        <v>1481</v>
      </c>
      <c r="G437" t="s">
        <v>134</v>
      </c>
      <c r="H437" t="s">
        <v>135</v>
      </c>
      <c r="I437" t="s">
        <v>136</v>
      </c>
      <c r="J437" t="s">
        <v>137</v>
      </c>
      <c r="K437" t="s">
        <v>138</v>
      </c>
      <c r="L437" t="s">
        <v>1482</v>
      </c>
      <c r="M437" t="s">
        <v>1483</v>
      </c>
      <c r="N437">
        <v>0.66472222199999997</v>
      </c>
      <c r="O437">
        <v>0</v>
      </c>
      <c r="P437">
        <v>513</v>
      </c>
      <c r="Q437">
        <v>54</v>
      </c>
      <c r="R437">
        <v>120</v>
      </c>
      <c r="S437">
        <v>5</v>
      </c>
      <c r="T437">
        <v>21</v>
      </c>
      <c r="U437">
        <v>2</v>
      </c>
      <c r="V437">
        <v>0</v>
      </c>
      <c r="W437">
        <v>0</v>
      </c>
      <c r="X437">
        <v>49.813125244712396</v>
      </c>
      <c r="Y437">
        <v>158.74348365397381</v>
      </c>
      <c r="Z437">
        <v>229.57707332428458</v>
      </c>
      <c r="AA437">
        <v>4.8870523555349452</v>
      </c>
      <c r="AB437">
        <v>6.3923920607272651</v>
      </c>
      <c r="AC437">
        <v>137.12601059875388</v>
      </c>
      <c r="AD437">
        <v>0</v>
      </c>
      <c r="AE437">
        <v>586.53913723798689</v>
      </c>
    </row>
    <row r="438" spans="1:31" x14ac:dyDescent="0.25">
      <c r="A438">
        <v>2316335</v>
      </c>
      <c r="B438">
        <v>1</v>
      </c>
      <c r="C438" t="s">
        <v>80</v>
      </c>
      <c r="D438" t="s">
        <v>94</v>
      </c>
      <c r="E438" t="s">
        <v>141</v>
      </c>
      <c r="F438" t="s">
        <v>893</v>
      </c>
      <c r="G438" t="s">
        <v>134</v>
      </c>
      <c r="H438" t="s">
        <v>135</v>
      </c>
      <c r="I438" t="s">
        <v>136</v>
      </c>
      <c r="J438" t="s">
        <v>137</v>
      </c>
      <c r="K438" t="s">
        <v>138</v>
      </c>
      <c r="L438" t="s">
        <v>1484</v>
      </c>
      <c r="M438" t="s">
        <v>1485</v>
      </c>
      <c r="N438">
        <v>1.960555555</v>
      </c>
      <c r="O438">
        <v>1</v>
      </c>
      <c r="P438">
        <v>245</v>
      </c>
      <c r="Q438">
        <v>14</v>
      </c>
      <c r="R438">
        <v>44</v>
      </c>
      <c r="S438">
        <v>14</v>
      </c>
      <c r="T438">
        <v>87</v>
      </c>
      <c r="U438">
        <v>7</v>
      </c>
      <c r="V438">
        <v>0</v>
      </c>
      <c r="W438">
        <v>1.5353306926452166</v>
      </c>
      <c r="X438">
        <v>71.317809043373089</v>
      </c>
      <c r="Y438">
        <v>13.154002138510798</v>
      </c>
      <c r="Z438">
        <v>69.108775234558962</v>
      </c>
      <c r="AA438">
        <v>134.53602516785656</v>
      </c>
      <c r="AB438">
        <v>59.807820126547504</v>
      </c>
      <c r="AC438">
        <v>862.56956909908888</v>
      </c>
      <c r="AD438">
        <v>0</v>
      </c>
      <c r="AE438">
        <v>1212.029331502581</v>
      </c>
    </row>
    <row r="439" spans="1:31" x14ac:dyDescent="0.25">
      <c r="A439">
        <v>2316584</v>
      </c>
      <c r="B439">
        <v>1</v>
      </c>
      <c r="C439" t="s">
        <v>80</v>
      </c>
      <c r="D439" t="s">
        <v>84</v>
      </c>
      <c r="E439" t="s">
        <v>147</v>
      </c>
      <c r="F439" t="s">
        <v>1486</v>
      </c>
      <c r="G439" t="s">
        <v>149</v>
      </c>
      <c r="H439" t="s">
        <v>150</v>
      </c>
      <c r="I439" t="s">
        <v>136</v>
      </c>
      <c r="J439" t="s">
        <v>137</v>
      </c>
      <c r="K439" t="s">
        <v>138</v>
      </c>
      <c r="L439" t="s">
        <v>1487</v>
      </c>
      <c r="M439" t="s">
        <v>1488</v>
      </c>
      <c r="N439">
        <v>1.0338888879999999</v>
      </c>
      <c r="O439">
        <v>0</v>
      </c>
      <c r="P439">
        <v>197</v>
      </c>
      <c r="Q439">
        <v>0</v>
      </c>
      <c r="R439">
        <v>0</v>
      </c>
      <c r="S439">
        <v>0</v>
      </c>
      <c r="T439">
        <v>19</v>
      </c>
      <c r="U439">
        <v>0</v>
      </c>
      <c r="V439">
        <v>1</v>
      </c>
      <c r="W439">
        <v>0</v>
      </c>
      <c r="X439">
        <v>41.530398455981391</v>
      </c>
      <c r="Y439">
        <v>0</v>
      </c>
      <c r="Z439">
        <v>0</v>
      </c>
      <c r="AA439">
        <v>0</v>
      </c>
      <c r="AB439">
        <v>40.029312983389723</v>
      </c>
      <c r="AC439">
        <v>0</v>
      </c>
      <c r="AD439">
        <v>25.098184784326499</v>
      </c>
      <c r="AE439">
        <v>106.65789622369761</v>
      </c>
    </row>
    <row r="440" spans="1:31" x14ac:dyDescent="0.25">
      <c r="A440">
        <v>2316578</v>
      </c>
      <c r="B440">
        <v>1</v>
      </c>
      <c r="C440" t="s">
        <v>80</v>
      </c>
      <c r="D440" t="s">
        <v>110</v>
      </c>
      <c r="E440" t="s">
        <v>153</v>
      </c>
      <c r="F440" t="s">
        <v>1489</v>
      </c>
      <c r="G440" t="s">
        <v>155</v>
      </c>
      <c r="H440" t="s">
        <v>150</v>
      </c>
      <c r="I440" t="s">
        <v>136</v>
      </c>
      <c r="J440" t="s">
        <v>137</v>
      </c>
      <c r="K440" t="s">
        <v>138</v>
      </c>
      <c r="L440" t="s">
        <v>1490</v>
      </c>
      <c r="M440" t="s">
        <v>1491</v>
      </c>
      <c r="N440">
        <v>1.2013888880000001</v>
      </c>
      <c r="O440">
        <v>0</v>
      </c>
      <c r="P440">
        <v>2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1.1686733234788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1.1686733234788</v>
      </c>
    </row>
    <row r="441" spans="1:31" x14ac:dyDescent="0.25">
      <c r="A441">
        <v>2315937</v>
      </c>
      <c r="B441">
        <v>1</v>
      </c>
      <c r="C441" t="s">
        <v>80</v>
      </c>
      <c r="D441" t="s">
        <v>103</v>
      </c>
      <c r="E441" t="s">
        <v>414</v>
      </c>
      <c r="F441" t="s">
        <v>1492</v>
      </c>
      <c r="G441" t="s">
        <v>134</v>
      </c>
      <c r="H441" t="s">
        <v>135</v>
      </c>
      <c r="I441" t="s">
        <v>136</v>
      </c>
      <c r="J441" t="s">
        <v>137</v>
      </c>
      <c r="K441" t="s">
        <v>138</v>
      </c>
      <c r="L441" t="s">
        <v>1493</v>
      </c>
      <c r="M441" t="s">
        <v>1494</v>
      </c>
      <c r="N441">
        <v>8.9722222000000004E-2</v>
      </c>
      <c r="O441">
        <v>6</v>
      </c>
      <c r="P441">
        <v>2129</v>
      </c>
      <c r="Q441">
        <v>102</v>
      </c>
      <c r="R441">
        <v>312</v>
      </c>
      <c r="S441">
        <v>45</v>
      </c>
      <c r="T441">
        <v>209</v>
      </c>
      <c r="U441">
        <v>9</v>
      </c>
      <c r="V441">
        <v>1</v>
      </c>
      <c r="W441">
        <v>0.62119583224223329</v>
      </c>
      <c r="X441">
        <v>41.540225531905911</v>
      </c>
      <c r="Y441">
        <v>69.303064387681303</v>
      </c>
      <c r="Z441">
        <v>110.19076370041959</v>
      </c>
      <c r="AA441">
        <v>22.464963000267222</v>
      </c>
      <c r="AB441">
        <v>23.951156434199021</v>
      </c>
      <c r="AC441">
        <v>208.75957556306727</v>
      </c>
      <c r="AD441">
        <v>12.495345377512059</v>
      </c>
      <c r="AE441">
        <v>489.32628982729466</v>
      </c>
    </row>
    <row r="442" spans="1:31" x14ac:dyDescent="0.25">
      <c r="A442">
        <v>2315934</v>
      </c>
      <c r="B442">
        <v>1</v>
      </c>
      <c r="C442" t="s">
        <v>80</v>
      </c>
      <c r="D442" t="s">
        <v>105</v>
      </c>
      <c r="E442" t="s">
        <v>141</v>
      </c>
      <c r="F442" t="s">
        <v>1495</v>
      </c>
      <c r="G442" t="s">
        <v>143</v>
      </c>
      <c r="H442" t="s">
        <v>135</v>
      </c>
      <c r="I442" t="s">
        <v>136</v>
      </c>
      <c r="J442" t="s">
        <v>137</v>
      </c>
      <c r="K442" t="s">
        <v>144</v>
      </c>
      <c r="L442" t="s">
        <v>1496</v>
      </c>
      <c r="M442" t="s">
        <v>1497</v>
      </c>
      <c r="N442">
        <v>9.8986111109999992</v>
      </c>
      <c r="O442">
        <v>1</v>
      </c>
      <c r="P442">
        <v>1622</v>
      </c>
      <c r="Q442">
        <v>7</v>
      </c>
      <c r="R442">
        <v>99</v>
      </c>
      <c r="S442">
        <v>40</v>
      </c>
      <c r="T442">
        <v>166</v>
      </c>
      <c r="U442">
        <v>7</v>
      </c>
      <c r="V442">
        <v>0</v>
      </c>
      <c r="W442">
        <v>5.6998949557369913</v>
      </c>
      <c r="X442">
        <v>3617.1146264792797</v>
      </c>
      <c r="Y442">
        <v>672.5686178140063</v>
      </c>
      <c r="Z442">
        <v>312.25528890079198</v>
      </c>
      <c r="AA442">
        <v>19649.143180388848</v>
      </c>
      <c r="AB442">
        <v>2122.9778711710155</v>
      </c>
      <c r="AC442">
        <v>15724.575058246795</v>
      </c>
      <c r="AD442">
        <v>0</v>
      </c>
      <c r="AE442">
        <v>42104.334537956471</v>
      </c>
    </row>
    <row r="443" spans="1:31" x14ac:dyDescent="0.25">
      <c r="A443">
        <v>2316100</v>
      </c>
      <c r="B443">
        <v>1</v>
      </c>
      <c r="C443" t="s">
        <v>81</v>
      </c>
      <c r="D443" t="s">
        <v>128</v>
      </c>
      <c r="E443" t="s">
        <v>147</v>
      </c>
      <c r="F443" t="s">
        <v>1498</v>
      </c>
      <c r="G443" t="s">
        <v>149</v>
      </c>
      <c r="H443" t="s">
        <v>150</v>
      </c>
      <c r="I443" t="s">
        <v>136</v>
      </c>
      <c r="J443" t="s">
        <v>137</v>
      </c>
      <c r="K443" t="s">
        <v>138</v>
      </c>
      <c r="L443" t="s">
        <v>1499</v>
      </c>
      <c r="M443" t="s">
        <v>1500</v>
      </c>
      <c r="N443">
        <v>2.9736111109999999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1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</row>
    <row r="444" spans="1:31" x14ac:dyDescent="0.25">
      <c r="A444">
        <v>2315977</v>
      </c>
      <c r="B444">
        <v>1</v>
      </c>
      <c r="C444" t="s">
        <v>80</v>
      </c>
      <c r="D444" t="s">
        <v>92</v>
      </c>
      <c r="E444" t="s">
        <v>153</v>
      </c>
      <c r="F444" t="s">
        <v>1501</v>
      </c>
      <c r="G444" t="s">
        <v>254</v>
      </c>
      <c r="H444" t="s">
        <v>150</v>
      </c>
      <c r="I444" t="s">
        <v>136</v>
      </c>
      <c r="J444" t="s">
        <v>137</v>
      </c>
      <c r="K444" t="s">
        <v>138</v>
      </c>
      <c r="L444" t="s">
        <v>1502</v>
      </c>
      <c r="M444" t="s">
        <v>1503</v>
      </c>
      <c r="N444">
        <v>5.7144444439999997</v>
      </c>
      <c r="O444">
        <v>0</v>
      </c>
      <c r="P444">
        <v>7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5.9554857354129576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5.9554857354129576</v>
      </c>
    </row>
    <row r="445" spans="1:31" x14ac:dyDescent="0.25">
      <c r="A445">
        <v>2316355</v>
      </c>
      <c r="B445">
        <v>1</v>
      </c>
      <c r="C445" t="s">
        <v>80</v>
      </c>
      <c r="D445" t="s">
        <v>93</v>
      </c>
      <c r="E445" t="s">
        <v>147</v>
      </c>
      <c r="F445" t="s">
        <v>1504</v>
      </c>
      <c r="G445" t="s">
        <v>149</v>
      </c>
      <c r="H445" t="s">
        <v>150</v>
      </c>
      <c r="I445" t="s">
        <v>136</v>
      </c>
      <c r="J445" t="s">
        <v>137</v>
      </c>
      <c r="K445" t="s">
        <v>138</v>
      </c>
      <c r="L445" t="s">
        <v>1505</v>
      </c>
      <c r="M445" t="s">
        <v>1506</v>
      </c>
      <c r="N445">
        <v>4.1494444440000002</v>
      </c>
      <c r="O445">
        <v>0</v>
      </c>
      <c r="P445">
        <v>2</v>
      </c>
      <c r="Q445">
        <v>0</v>
      </c>
      <c r="R445">
        <v>4</v>
      </c>
      <c r="S445">
        <v>0</v>
      </c>
      <c r="T445">
        <v>1</v>
      </c>
      <c r="U445">
        <v>0</v>
      </c>
      <c r="V445">
        <v>0</v>
      </c>
      <c r="W445">
        <v>0</v>
      </c>
      <c r="X445">
        <v>2.5538895509539503</v>
      </c>
      <c r="Y445">
        <v>0</v>
      </c>
      <c r="Z445">
        <v>128.26147671614783</v>
      </c>
      <c r="AA445">
        <v>0</v>
      </c>
      <c r="AB445">
        <v>80.593730978559975</v>
      </c>
      <c r="AC445">
        <v>0</v>
      </c>
      <c r="AD445">
        <v>0</v>
      </c>
      <c r="AE445">
        <v>211.40909724566177</v>
      </c>
    </row>
    <row r="446" spans="1:31" x14ac:dyDescent="0.25">
      <c r="A446">
        <v>2316412</v>
      </c>
      <c r="B446">
        <v>1</v>
      </c>
      <c r="C446" t="s">
        <v>80</v>
      </c>
      <c r="D446" t="s">
        <v>100</v>
      </c>
      <c r="E446" t="s">
        <v>175</v>
      </c>
      <c r="F446" t="s">
        <v>1507</v>
      </c>
      <c r="G446" t="s">
        <v>716</v>
      </c>
      <c r="H446" t="s">
        <v>135</v>
      </c>
      <c r="I446" t="s">
        <v>136</v>
      </c>
      <c r="J446" t="s">
        <v>137</v>
      </c>
      <c r="K446" t="s">
        <v>138</v>
      </c>
      <c r="L446" t="s">
        <v>1508</v>
      </c>
      <c r="M446" t="s">
        <v>1509</v>
      </c>
      <c r="N446">
        <v>2.6444444439999999</v>
      </c>
      <c r="O446">
        <v>0</v>
      </c>
      <c r="P446">
        <v>14</v>
      </c>
      <c r="Q446">
        <v>0</v>
      </c>
      <c r="R446">
        <v>19</v>
      </c>
      <c r="S446">
        <v>0</v>
      </c>
      <c r="T446">
        <v>5</v>
      </c>
      <c r="U446">
        <v>0</v>
      </c>
      <c r="V446">
        <v>0</v>
      </c>
      <c r="W446">
        <v>0</v>
      </c>
      <c r="X446">
        <v>14.266665183290202</v>
      </c>
      <c r="Y446">
        <v>0</v>
      </c>
      <c r="Z446">
        <v>40.890602077295959</v>
      </c>
      <c r="AA446">
        <v>0</v>
      </c>
      <c r="AB446">
        <v>34.164004856972227</v>
      </c>
      <c r="AC446">
        <v>0</v>
      </c>
      <c r="AD446">
        <v>0</v>
      </c>
      <c r="AE446">
        <v>89.321272117558379</v>
      </c>
    </row>
    <row r="447" spans="1:31" x14ac:dyDescent="0.25">
      <c r="A447">
        <v>2316017</v>
      </c>
      <c r="B447">
        <v>1</v>
      </c>
      <c r="C447" t="s">
        <v>80</v>
      </c>
      <c r="D447" t="s">
        <v>104</v>
      </c>
      <c r="E447" t="s">
        <v>132</v>
      </c>
      <c r="F447" t="s">
        <v>1510</v>
      </c>
      <c r="G447" t="s">
        <v>143</v>
      </c>
      <c r="H447" t="s">
        <v>135</v>
      </c>
      <c r="I447" t="s">
        <v>136</v>
      </c>
      <c r="J447" t="s">
        <v>137</v>
      </c>
      <c r="K447" t="s">
        <v>144</v>
      </c>
      <c r="L447" t="s">
        <v>1511</v>
      </c>
      <c r="M447" t="s">
        <v>1512</v>
      </c>
      <c r="N447">
        <v>1.1499999999999999</v>
      </c>
      <c r="O447">
        <v>3</v>
      </c>
      <c r="P447">
        <v>189</v>
      </c>
      <c r="Q447">
        <v>19</v>
      </c>
      <c r="R447">
        <v>240</v>
      </c>
      <c r="S447">
        <v>15</v>
      </c>
      <c r="T447">
        <v>74</v>
      </c>
      <c r="U447">
        <v>4</v>
      </c>
      <c r="V447">
        <v>0</v>
      </c>
      <c r="W447">
        <v>22.655403009044999</v>
      </c>
      <c r="X447">
        <v>77.209543444512079</v>
      </c>
      <c r="Y447">
        <v>21.544716160247997</v>
      </c>
      <c r="Z447">
        <v>163.47489930941853</v>
      </c>
      <c r="AA447">
        <v>77.21010320341999</v>
      </c>
      <c r="AB447">
        <v>106.17210036184642</v>
      </c>
      <c r="AC447">
        <v>243.54492579515698</v>
      </c>
      <c r="AD447">
        <v>0</v>
      </c>
      <c r="AE447">
        <v>711.81169128364695</v>
      </c>
    </row>
    <row r="448" spans="1:31" x14ac:dyDescent="0.25">
      <c r="A448">
        <v>2316564</v>
      </c>
      <c r="B448">
        <v>1</v>
      </c>
      <c r="C448" t="s">
        <v>80</v>
      </c>
      <c r="D448" t="s">
        <v>110</v>
      </c>
      <c r="E448" t="s">
        <v>153</v>
      </c>
      <c r="F448" t="s">
        <v>1513</v>
      </c>
      <c r="G448" t="s">
        <v>155</v>
      </c>
      <c r="H448" t="s">
        <v>150</v>
      </c>
      <c r="I448" t="s">
        <v>136</v>
      </c>
      <c r="J448" t="s">
        <v>137</v>
      </c>
      <c r="K448" t="s">
        <v>138</v>
      </c>
      <c r="L448" t="s">
        <v>1514</v>
      </c>
      <c r="M448" t="s">
        <v>1515</v>
      </c>
      <c r="N448">
        <v>0.81638888799999998</v>
      </c>
      <c r="O448">
        <v>0</v>
      </c>
      <c r="P448">
        <v>1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0.18229874444760003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0.18229874444760003</v>
      </c>
    </row>
    <row r="449" spans="1:31" x14ac:dyDescent="0.25">
      <c r="A449">
        <v>2316418</v>
      </c>
      <c r="B449">
        <v>1</v>
      </c>
      <c r="C449" t="s">
        <v>80</v>
      </c>
      <c r="D449" t="s">
        <v>98</v>
      </c>
      <c r="E449" t="s">
        <v>153</v>
      </c>
      <c r="F449" t="s">
        <v>1516</v>
      </c>
      <c r="G449" t="s">
        <v>336</v>
      </c>
      <c r="H449" t="s">
        <v>150</v>
      </c>
      <c r="I449" t="s">
        <v>136</v>
      </c>
      <c r="J449" t="s">
        <v>137</v>
      </c>
      <c r="K449" t="s">
        <v>138</v>
      </c>
      <c r="L449" t="s">
        <v>1517</v>
      </c>
      <c r="M449" t="s">
        <v>1518</v>
      </c>
      <c r="N449">
        <v>1.7480555550000001</v>
      </c>
      <c r="O449">
        <v>0</v>
      </c>
      <c r="P449">
        <v>0</v>
      </c>
      <c r="Q449">
        <v>0</v>
      </c>
      <c r="R449">
        <v>1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0.35162008789108329</v>
      </c>
      <c r="AA449">
        <v>0</v>
      </c>
      <c r="AB449">
        <v>0</v>
      </c>
      <c r="AC449">
        <v>0</v>
      </c>
      <c r="AD449">
        <v>0</v>
      </c>
      <c r="AE449">
        <v>0.35162008789108329</v>
      </c>
    </row>
    <row r="450" spans="1:31" x14ac:dyDescent="0.25">
      <c r="A450">
        <v>2316372</v>
      </c>
      <c r="B450">
        <v>1</v>
      </c>
      <c r="C450" t="s">
        <v>81</v>
      </c>
      <c r="D450" t="s">
        <v>127</v>
      </c>
      <c r="E450" t="s">
        <v>153</v>
      </c>
      <c r="F450" t="s">
        <v>1519</v>
      </c>
      <c r="G450" t="s">
        <v>155</v>
      </c>
      <c r="H450" t="s">
        <v>150</v>
      </c>
      <c r="I450" t="s">
        <v>136</v>
      </c>
      <c r="J450" t="s">
        <v>137</v>
      </c>
      <c r="K450" t="s">
        <v>138</v>
      </c>
      <c r="L450" t="s">
        <v>1520</v>
      </c>
      <c r="M450" t="s">
        <v>1521</v>
      </c>
      <c r="N450">
        <v>7.1866666659999998</v>
      </c>
      <c r="O450">
        <v>0</v>
      </c>
      <c r="P450">
        <v>1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0.62653306945950005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0.62653306945950005</v>
      </c>
    </row>
    <row r="451" spans="1:31" x14ac:dyDescent="0.25">
      <c r="A451">
        <v>2316541</v>
      </c>
      <c r="B451">
        <v>1</v>
      </c>
      <c r="C451" t="s">
        <v>80</v>
      </c>
      <c r="D451" t="s">
        <v>93</v>
      </c>
      <c r="E451" t="s">
        <v>153</v>
      </c>
      <c r="F451" t="s">
        <v>1522</v>
      </c>
      <c r="G451" t="s">
        <v>254</v>
      </c>
      <c r="H451" t="s">
        <v>150</v>
      </c>
      <c r="I451" t="s">
        <v>136</v>
      </c>
      <c r="J451" t="s">
        <v>137</v>
      </c>
      <c r="K451" t="s">
        <v>138</v>
      </c>
      <c r="L451" t="s">
        <v>1523</v>
      </c>
      <c r="M451" t="s">
        <v>1524</v>
      </c>
      <c r="N451">
        <v>1.4780555550000001</v>
      </c>
      <c r="O451">
        <v>0</v>
      </c>
      <c r="P451">
        <v>11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3.2863462902494671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3.2863462902494671</v>
      </c>
    </row>
    <row r="452" spans="1:31" x14ac:dyDescent="0.25">
      <c r="A452">
        <v>2316518</v>
      </c>
      <c r="B452">
        <v>1</v>
      </c>
      <c r="C452" t="s">
        <v>80</v>
      </c>
      <c r="D452" t="s">
        <v>97</v>
      </c>
      <c r="E452" t="s">
        <v>141</v>
      </c>
      <c r="F452" t="s">
        <v>1525</v>
      </c>
      <c r="G452" t="s">
        <v>134</v>
      </c>
      <c r="H452" t="s">
        <v>135</v>
      </c>
      <c r="I452" t="s">
        <v>136</v>
      </c>
      <c r="J452" t="s">
        <v>137</v>
      </c>
      <c r="K452" t="s">
        <v>138</v>
      </c>
      <c r="L452" t="s">
        <v>1526</v>
      </c>
      <c r="M452" t="s">
        <v>1527</v>
      </c>
      <c r="N452">
        <v>7.7499999999999999E-2</v>
      </c>
      <c r="O452">
        <v>13</v>
      </c>
      <c r="P452">
        <v>1178</v>
      </c>
      <c r="Q452">
        <v>12</v>
      </c>
      <c r="R452">
        <v>166</v>
      </c>
      <c r="S452">
        <v>30</v>
      </c>
      <c r="T452">
        <v>222</v>
      </c>
      <c r="U452">
        <v>2</v>
      </c>
      <c r="V452">
        <v>1</v>
      </c>
      <c r="W452">
        <v>1.1675751691509</v>
      </c>
      <c r="X452">
        <v>24.860011712890735</v>
      </c>
      <c r="Y452">
        <v>1.273079461419375</v>
      </c>
      <c r="Z452">
        <v>7.2911244195835545</v>
      </c>
      <c r="AA452">
        <v>7.2995122263539987</v>
      </c>
      <c r="AB452">
        <v>11.998069427897098</v>
      </c>
      <c r="AC452">
        <v>14.551984462667948</v>
      </c>
      <c r="AD452">
        <v>0.69103032176354995</v>
      </c>
      <c r="AE452">
        <v>69.132387201727155</v>
      </c>
    </row>
    <row r="453" spans="1:31" x14ac:dyDescent="0.25">
      <c r="A453">
        <v>2316395</v>
      </c>
      <c r="B453">
        <v>1</v>
      </c>
      <c r="C453" t="s">
        <v>81</v>
      </c>
      <c r="D453" t="s">
        <v>117</v>
      </c>
      <c r="E453" t="s">
        <v>175</v>
      </c>
      <c r="F453" t="s">
        <v>1528</v>
      </c>
      <c r="G453" t="s">
        <v>210</v>
      </c>
      <c r="H453" t="s">
        <v>135</v>
      </c>
      <c r="I453" t="s">
        <v>136</v>
      </c>
      <c r="J453" t="s">
        <v>137</v>
      </c>
      <c r="K453" t="s">
        <v>138</v>
      </c>
      <c r="L453" t="s">
        <v>1529</v>
      </c>
      <c r="M453" t="s">
        <v>1530</v>
      </c>
      <c r="N453">
        <v>0.98833333300000004</v>
      </c>
      <c r="O453">
        <v>0</v>
      </c>
      <c r="P453">
        <v>74</v>
      </c>
      <c r="Q453">
        <v>10</v>
      </c>
      <c r="R453">
        <v>2</v>
      </c>
      <c r="S453">
        <v>0</v>
      </c>
      <c r="T453">
        <v>6</v>
      </c>
      <c r="U453">
        <v>0</v>
      </c>
      <c r="V453">
        <v>0</v>
      </c>
      <c r="W453">
        <v>0</v>
      </c>
      <c r="X453">
        <v>9.3386379665354724</v>
      </c>
      <c r="Y453">
        <v>25.288896970591065</v>
      </c>
      <c r="Z453">
        <v>0.9007708040083332</v>
      </c>
      <c r="AA453">
        <v>0</v>
      </c>
      <c r="AB453">
        <v>4.0096593119946995</v>
      </c>
      <c r="AC453">
        <v>0</v>
      </c>
      <c r="AD453">
        <v>0</v>
      </c>
      <c r="AE453">
        <v>39.537965053129568</v>
      </c>
    </row>
    <row r="454" spans="1:31" x14ac:dyDescent="0.25">
      <c r="A454">
        <v>2316332</v>
      </c>
      <c r="B454">
        <v>1</v>
      </c>
      <c r="C454" t="s">
        <v>80</v>
      </c>
      <c r="D454" t="s">
        <v>83</v>
      </c>
      <c r="E454" t="s">
        <v>153</v>
      </c>
      <c r="F454" t="s">
        <v>1531</v>
      </c>
      <c r="G454" t="s">
        <v>203</v>
      </c>
      <c r="H454" t="s">
        <v>150</v>
      </c>
      <c r="I454" t="s">
        <v>136</v>
      </c>
      <c r="J454" t="s">
        <v>137</v>
      </c>
      <c r="K454" t="s">
        <v>138</v>
      </c>
      <c r="L454" t="s">
        <v>1532</v>
      </c>
      <c r="M454" t="s">
        <v>1533</v>
      </c>
      <c r="N454">
        <v>1.8991666659999999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7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</row>
    <row r="455" spans="1:31" x14ac:dyDescent="0.25">
      <c r="A455">
        <v>2316226</v>
      </c>
      <c r="B455">
        <v>1</v>
      </c>
      <c r="C455" t="s">
        <v>81</v>
      </c>
      <c r="D455" t="s">
        <v>128</v>
      </c>
      <c r="E455" t="s">
        <v>141</v>
      </c>
      <c r="F455" t="s">
        <v>1534</v>
      </c>
      <c r="G455" t="s">
        <v>134</v>
      </c>
      <c r="H455" t="s">
        <v>135</v>
      </c>
      <c r="I455" t="s">
        <v>136</v>
      </c>
      <c r="J455" t="s">
        <v>137</v>
      </c>
      <c r="K455" t="s">
        <v>138</v>
      </c>
      <c r="L455" t="s">
        <v>1535</v>
      </c>
      <c r="M455" t="s">
        <v>1536</v>
      </c>
      <c r="N455">
        <v>0.12888888800000001</v>
      </c>
      <c r="O455">
        <v>47</v>
      </c>
      <c r="P455">
        <v>4496</v>
      </c>
      <c r="Q455">
        <v>536</v>
      </c>
      <c r="R455">
        <v>376</v>
      </c>
      <c r="S455">
        <v>68</v>
      </c>
      <c r="T455">
        <v>528</v>
      </c>
      <c r="U455">
        <v>5</v>
      </c>
      <c r="V455">
        <v>1</v>
      </c>
      <c r="W455">
        <v>2.6679774091082664</v>
      </c>
      <c r="X455">
        <v>98.053707039369215</v>
      </c>
      <c r="Y455">
        <v>67.462900708215102</v>
      </c>
      <c r="Z455">
        <v>36.137513603162219</v>
      </c>
      <c r="AA455">
        <v>71.443534044574591</v>
      </c>
      <c r="AB455">
        <v>38.754027350155596</v>
      </c>
      <c r="AC455">
        <v>47.318618954720009</v>
      </c>
      <c r="AD455">
        <v>21.524091948375951</v>
      </c>
      <c r="AE455">
        <v>383.36237105768095</v>
      </c>
    </row>
    <row r="456" spans="1:31" x14ac:dyDescent="0.25">
      <c r="A456">
        <v>2315894</v>
      </c>
      <c r="B456">
        <v>1</v>
      </c>
      <c r="C456" t="s">
        <v>80</v>
      </c>
      <c r="D456" t="s">
        <v>84</v>
      </c>
      <c r="E456" t="s">
        <v>153</v>
      </c>
      <c r="F456" t="s">
        <v>1537</v>
      </c>
      <c r="G456" t="s">
        <v>203</v>
      </c>
      <c r="H456" t="s">
        <v>150</v>
      </c>
      <c r="I456" t="s">
        <v>136</v>
      </c>
      <c r="J456" t="s">
        <v>137</v>
      </c>
      <c r="K456" t="s">
        <v>138</v>
      </c>
      <c r="L456" t="s">
        <v>1538</v>
      </c>
      <c r="M456" t="s">
        <v>1539</v>
      </c>
      <c r="N456">
        <v>1.586944444</v>
      </c>
      <c r="O456">
        <v>0</v>
      </c>
      <c r="P456">
        <v>5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1.6847297859612331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1.6847297859612331</v>
      </c>
    </row>
    <row r="457" spans="1:31" x14ac:dyDescent="0.25">
      <c r="A457">
        <v>2316478</v>
      </c>
      <c r="B457">
        <v>1</v>
      </c>
      <c r="C457" t="s">
        <v>80</v>
      </c>
      <c r="D457" t="s">
        <v>103</v>
      </c>
      <c r="E457" t="s">
        <v>414</v>
      </c>
      <c r="F457" t="s">
        <v>1492</v>
      </c>
      <c r="G457" t="s">
        <v>467</v>
      </c>
      <c r="H457" t="s">
        <v>135</v>
      </c>
      <c r="I457" t="s">
        <v>468</v>
      </c>
      <c r="J457" t="s">
        <v>137</v>
      </c>
      <c r="K457" t="s">
        <v>138</v>
      </c>
      <c r="L457" t="s">
        <v>1540</v>
      </c>
      <c r="M457" t="s">
        <v>1541</v>
      </c>
      <c r="N457">
        <v>3.5555555000000003E-2</v>
      </c>
      <c r="O457">
        <v>6</v>
      </c>
      <c r="P457">
        <v>2129</v>
      </c>
      <c r="Q457">
        <v>102</v>
      </c>
      <c r="R457">
        <v>312</v>
      </c>
      <c r="S457">
        <v>45</v>
      </c>
      <c r="T457">
        <v>209</v>
      </c>
      <c r="U457">
        <v>9</v>
      </c>
      <c r="V457">
        <v>1</v>
      </c>
      <c r="W457">
        <v>0.29423453058133336</v>
      </c>
      <c r="X457">
        <v>19.045254523506173</v>
      </c>
      <c r="Y457">
        <v>28.602379597207104</v>
      </c>
      <c r="Z457">
        <v>43.34087133537956</v>
      </c>
      <c r="AA457">
        <v>9.3083827037073803</v>
      </c>
      <c r="AB457">
        <v>10.964754594856531</v>
      </c>
      <c r="AC457">
        <v>74.67220554542223</v>
      </c>
      <c r="AD457">
        <v>4.3754334904398222</v>
      </c>
      <c r="AE457">
        <v>190.60351632110013</v>
      </c>
    </row>
    <row r="458" spans="1:31" x14ac:dyDescent="0.25">
      <c r="A458">
        <v>2315940</v>
      </c>
      <c r="B458">
        <v>1</v>
      </c>
      <c r="C458" t="s">
        <v>81</v>
      </c>
      <c r="D458" t="s">
        <v>119</v>
      </c>
      <c r="E458" t="s">
        <v>153</v>
      </c>
      <c r="F458" t="s">
        <v>1542</v>
      </c>
      <c r="G458" t="s">
        <v>203</v>
      </c>
      <c r="H458" t="s">
        <v>150</v>
      </c>
      <c r="I458" t="s">
        <v>136</v>
      </c>
      <c r="J458" t="s">
        <v>137</v>
      </c>
      <c r="K458" t="s">
        <v>138</v>
      </c>
      <c r="L458" t="s">
        <v>1543</v>
      </c>
      <c r="M458" t="s">
        <v>1544</v>
      </c>
      <c r="N458">
        <v>0.36722222199999999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2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1.005854242204</v>
      </c>
      <c r="AC458">
        <v>0</v>
      </c>
      <c r="AD458">
        <v>0</v>
      </c>
      <c r="AE458">
        <v>1.005854242204</v>
      </c>
    </row>
    <row r="459" spans="1:31" x14ac:dyDescent="0.25">
      <c r="A459">
        <v>2316481</v>
      </c>
      <c r="B459">
        <v>1</v>
      </c>
      <c r="C459" t="s">
        <v>80</v>
      </c>
      <c r="D459" t="s">
        <v>85</v>
      </c>
      <c r="E459" t="s">
        <v>153</v>
      </c>
      <c r="F459" t="s">
        <v>1545</v>
      </c>
      <c r="G459" t="s">
        <v>203</v>
      </c>
      <c r="H459" t="s">
        <v>150</v>
      </c>
      <c r="I459" t="s">
        <v>136</v>
      </c>
      <c r="J459" t="s">
        <v>137</v>
      </c>
      <c r="K459" t="s">
        <v>138</v>
      </c>
      <c r="L459" t="s">
        <v>1546</v>
      </c>
      <c r="M459" t="s">
        <v>1547</v>
      </c>
      <c r="N459">
        <v>3.5377777770000001</v>
      </c>
      <c r="O459">
        <v>0</v>
      </c>
      <c r="P459">
        <v>30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32.41663501991615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32.41663501991615</v>
      </c>
    </row>
    <row r="460" spans="1:31" x14ac:dyDescent="0.25">
      <c r="A460">
        <v>2316289</v>
      </c>
      <c r="B460">
        <v>1</v>
      </c>
      <c r="C460" t="s">
        <v>80</v>
      </c>
      <c r="D460" t="s">
        <v>87</v>
      </c>
      <c r="E460" t="s">
        <v>153</v>
      </c>
      <c r="F460" t="s">
        <v>1548</v>
      </c>
      <c r="G460" t="s">
        <v>149</v>
      </c>
      <c r="H460" t="s">
        <v>150</v>
      </c>
      <c r="I460" t="s">
        <v>136</v>
      </c>
      <c r="J460" t="s">
        <v>137</v>
      </c>
      <c r="K460" t="s">
        <v>138</v>
      </c>
      <c r="L460" t="s">
        <v>1549</v>
      </c>
      <c r="M460" t="s">
        <v>1550</v>
      </c>
      <c r="N460">
        <v>0.96361111099999996</v>
      </c>
      <c r="O460">
        <v>0</v>
      </c>
      <c r="P460">
        <v>1</v>
      </c>
      <c r="Q460">
        <v>0</v>
      </c>
      <c r="R460">
        <v>0</v>
      </c>
      <c r="S460">
        <v>0</v>
      </c>
      <c r="T460">
        <v>9</v>
      </c>
      <c r="U460">
        <v>0</v>
      </c>
      <c r="V460">
        <v>4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57.368661993405865</v>
      </c>
      <c r="AC460">
        <v>0</v>
      </c>
      <c r="AD460">
        <v>374.32816989968092</v>
      </c>
      <c r="AE460">
        <v>431.69683189308677</v>
      </c>
    </row>
    <row r="461" spans="1:31" x14ac:dyDescent="0.25">
      <c r="A461">
        <v>2316621</v>
      </c>
      <c r="B461">
        <v>1</v>
      </c>
      <c r="C461" t="s">
        <v>80</v>
      </c>
      <c r="D461" t="s">
        <v>85</v>
      </c>
      <c r="E461" t="s">
        <v>147</v>
      </c>
      <c r="F461" t="s">
        <v>1551</v>
      </c>
      <c r="G461" t="s">
        <v>149</v>
      </c>
      <c r="H461" t="s">
        <v>150</v>
      </c>
      <c r="I461" t="s">
        <v>136</v>
      </c>
      <c r="J461" t="s">
        <v>137</v>
      </c>
      <c r="K461" t="s">
        <v>138</v>
      </c>
      <c r="L461" t="s">
        <v>1552</v>
      </c>
      <c r="M461" t="s">
        <v>1553</v>
      </c>
      <c r="N461">
        <v>2.2269444439999999</v>
      </c>
      <c r="O461">
        <v>0</v>
      </c>
      <c r="P461">
        <v>82</v>
      </c>
      <c r="Q461">
        <v>0</v>
      </c>
      <c r="R461">
        <v>0</v>
      </c>
      <c r="S461">
        <v>0</v>
      </c>
      <c r="T461">
        <v>9</v>
      </c>
      <c r="U461">
        <v>0</v>
      </c>
      <c r="V461">
        <v>0</v>
      </c>
      <c r="W461">
        <v>0</v>
      </c>
      <c r="X461">
        <v>34.618758448283195</v>
      </c>
      <c r="Y461">
        <v>0</v>
      </c>
      <c r="Z461">
        <v>0</v>
      </c>
      <c r="AA461">
        <v>0</v>
      </c>
      <c r="AB461">
        <v>4.6726454879476869</v>
      </c>
      <c r="AC461">
        <v>0</v>
      </c>
      <c r="AD461">
        <v>0</v>
      </c>
      <c r="AE461">
        <v>39.291403936230878</v>
      </c>
    </row>
    <row r="462" spans="1:31" x14ac:dyDescent="0.25">
      <c r="A462">
        <v>2316246</v>
      </c>
      <c r="B462">
        <v>1</v>
      </c>
      <c r="C462" t="s">
        <v>80</v>
      </c>
      <c r="D462" t="s">
        <v>92</v>
      </c>
      <c r="E462" t="s">
        <v>158</v>
      </c>
      <c r="F462" t="s">
        <v>1554</v>
      </c>
      <c r="G462" t="s">
        <v>384</v>
      </c>
      <c r="H462" t="s">
        <v>150</v>
      </c>
      <c r="I462" t="s">
        <v>136</v>
      </c>
      <c r="J462" t="s">
        <v>137</v>
      </c>
      <c r="K462" t="s">
        <v>138</v>
      </c>
      <c r="L462" t="s">
        <v>1555</v>
      </c>
      <c r="M462" t="s">
        <v>1556</v>
      </c>
      <c r="N462">
        <v>5.7597222219999997</v>
      </c>
      <c r="O462">
        <v>0</v>
      </c>
      <c r="P462">
        <v>176</v>
      </c>
      <c r="Q462">
        <v>0</v>
      </c>
      <c r="R462">
        <v>0</v>
      </c>
      <c r="S462">
        <v>0</v>
      </c>
      <c r="T462">
        <v>6</v>
      </c>
      <c r="U462">
        <v>0</v>
      </c>
      <c r="V462">
        <v>0</v>
      </c>
      <c r="W462">
        <v>0</v>
      </c>
      <c r="X462">
        <v>222.71853627041241</v>
      </c>
      <c r="Y462">
        <v>0</v>
      </c>
      <c r="Z462">
        <v>0</v>
      </c>
      <c r="AA462">
        <v>0</v>
      </c>
      <c r="AB462">
        <v>41.051585096435332</v>
      </c>
      <c r="AC462">
        <v>0</v>
      </c>
      <c r="AD462">
        <v>0</v>
      </c>
      <c r="AE462">
        <v>263.77012136684777</v>
      </c>
    </row>
    <row r="463" spans="1:31" x14ac:dyDescent="0.25">
      <c r="A463">
        <v>2316080</v>
      </c>
      <c r="B463">
        <v>1</v>
      </c>
      <c r="C463" t="s">
        <v>80</v>
      </c>
      <c r="D463" t="s">
        <v>90</v>
      </c>
      <c r="E463" t="s">
        <v>158</v>
      </c>
      <c r="F463" t="s">
        <v>1557</v>
      </c>
      <c r="G463" t="s">
        <v>336</v>
      </c>
      <c r="H463" t="s">
        <v>150</v>
      </c>
      <c r="I463" t="s">
        <v>136</v>
      </c>
      <c r="J463" t="s">
        <v>137</v>
      </c>
      <c r="K463" t="s">
        <v>138</v>
      </c>
      <c r="L463" t="s">
        <v>1558</v>
      </c>
      <c r="M463" t="s">
        <v>1559</v>
      </c>
      <c r="N463">
        <v>2.9874999999999998</v>
      </c>
      <c r="O463">
        <v>0</v>
      </c>
      <c r="P463">
        <v>676</v>
      </c>
      <c r="Q463">
        <v>0</v>
      </c>
      <c r="R463">
        <v>0</v>
      </c>
      <c r="S463">
        <v>0</v>
      </c>
      <c r="T463">
        <v>16</v>
      </c>
      <c r="U463">
        <v>0</v>
      </c>
      <c r="V463">
        <v>0</v>
      </c>
      <c r="W463">
        <v>0</v>
      </c>
      <c r="X463">
        <v>404.60094237132114</v>
      </c>
      <c r="Y463">
        <v>0</v>
      </c>
      <c r="Z463">
        <v>0</v>
      </c>
      <c r="AA463">
        <v>0</v>
      </c>
      <c r="AB463">
        <v>65.225525227484482</v>
      </c>
      <c r="AC463">
        <v>0</v>
      </c>
      <c r="AD463">
        <v>0</v>
      </c>
      <c r="AE463">
        <v>469.82646759880561</v>
      </c>
    </row>
    <row r="464" spans="1:31" x14ac:dyDescent="0.25">
      <c r="A464">
        <v>2315954</v>
      </c>
      <c r="B464">
        <v>1</v>
      </c>
      <c r="C464" t="s">
        <v>80</v>
      </c>
      <c r="D464" t="s">
        <v>99</v>
      </c>
      <c r="E464" t="s">
        <v>175</v>
      </c>
      <c r="F464" t="s">
        <v>1560</v>
      </c>
      <c r="G464" t="s">
        <v>143</v>
      </c>
      <c r="H464" t="s">
        <v>135</v>
      </c>
      <c r="I464" t="s">
        <v>136</v>
      </c>
      <c r="J464" t="s">
        <v>137</v>
      </c>
      <c r="K464" t="s">
        <v>144</v>
      </c>
      <c r="L464" t="s">
        <v>1561</v>
      </c>
      <c r="M464" t="s">
        <v>1562</v>
      </c>
      <c r="N464">
        <v>0.83361111099999996</v>
      </c>
      <c r="O464">
        <v>0</v>
      </c>
      <c r="P464">
        <v>336</v>
      </c>
      <c r="Q464">
        <v>0</v>
      </c>
      <c r="R464">
        <v>1</v>
      </c>
      <c r="S464">
        <v>0</v>
      </c>
      <c r="T464">
        <v>11</v>
      </c>
      <c r="U464">
        <v>0</v>
      </c>
      <c r="V464">
        <v>0</v>
      </c>
      <c r="W464">
        <v>0</v>
      </c>
      <c r="X464">
        <v>49.880981016387736</v>
      </c>
      <c r="Y464">
        <v>0</v>
      </c>
      <c r="Z464">
        <v>2.8039410005549999E-2</v>
      </c>
      <c r="AA464">
        <v>0</v>
      </c>
      <c r="AB464">
        <v>12.522627294158669</v>
      </c>
      <c r="AC464">
        <v>0</v>
      </c>
      <c r="AD464">
        <v>0</v>
      </c>
      <c r="AE464">
        <v>62.43164772055195</v>
      </c>
    </row>
    <row r="465" spans="1:31" x14ac:dyDescent="0.25">
      <c r="A465">
        <v>2315917</v>
      </c>
      <c r="B465">
        <v>1</v>
      </c>
      <c r="C465" t="s">
        <v>81</v>
      </c>
      <c r="D465" t="s">
        <v>115</v>
      </c>
      <c r="E465" t="s">
        <v>132</v>
      </c>
      <c r="F465" t="s">
        <v>1563</v>
      </c>
      <c r="G465" t="s">
        <v>134</v>
      </c>
      <c r="H465" t="s">
        <v>135</v>
      </c>
      <c r="I465" t="s">
        <v>136</v>
      </c>
      <c r="J465" t="s">
        <v>137</v>
      </c>
      <c r="K465" t="s">
        <v>138</v>
      </c>
      <c r="L465" t="s">
        <v>1564</v>
      </c>
      <c r="M465" t="s">
        <v>1565</v>
      </c>
      <c r="N465">
        <v>0.240555555</v>
      </c>
      <c r="O465">
        <v>0</v>
      </c>
      <c r="P465">
        <v>1383</v>
      </c>
      <c r="Q465">
        <v>0</v>
      </c>
      <c r="R465">
        <v>52</v>
      </c>
      <c r="S465">
        <v>8</v>
      </c>
      <c r="T465">
        <v>271</v>
      </c>
      <c r="U465">
        <v>0</v>
      </c>
      <c r="V465">
        <v>0</v>
      </c>
      <c r="W465">
        <v>0</v>
      </c>
      <c r="X465">
        <v>39.542832842325602</v>
      </c>
      <c r="Y465">
        <v>0</v>
      </c>
      <c r="Z465">
        <v>8.3298392260438447</v>
      </c>
      <c r="AA465">
        <v>10.962410810400849</v>
      </c>
      <c r="AB465">
        <v>32.960394869417364</v>
      </c>
      <c r="AC465">
        <v>0</v>
      </c>
      <c r="AD465">
        <v>0</v>
      </c>
      <c r="AE465">
        <v>91.795477748187665</v>
      </c>
    </row>
    <row r="466" spans="1:31" x14ac:dyDescent="0.25">
      <c r="A466">
        <v>2316558</v>
      </c>
      <c r="B466">
        <v>1</v>
      </c>
      <c r="C466" t="s">
        <v>80</v>
      </c>
      <c r="D466" t="s">
        <v>109</v>
      </c>
      <c r="E466" t="s">
        <v>158</v>
      </c>
      <c r="F466" t="s">
        <v>1566</v>
      </c>
      <c r="G466" t="s">
        <v>210</v>
      </c>
      <c r="H466" t="s">
        <v>135</v>
      </c>
      <c r="I466" t="s">
        <v>136</v>
      </c>
      <c r="J466" t="s">
        <v>137</v>
      </c>
      <c r="K466" t="s">
        <v>138</v>
      </c>
      <c r="L466" t="s">
        <v>1567</v>
      </c>
      <c r="M466" t="s">
        <v>1568</v>
      </c>
      <c r="N466">
        <v>1.974722222</v>
      </c>
      <c r="O466">
        <v>0</v>
      </c>
      <c r="P466">
        <v>6</v>
      </c>
      <c r="Q466">
        <v>0</v>
      </c>
      <c r="R466">
        <v>21</v>
      </c>
      <c r="S466">
        <v>0</v>
      </c>
      <c r="T466">
        <v>6</v>
      </c>
      <c r="U466">
        <v>0</v>
      </c>
      <c r="V466">
        <v>0</v>
      </c>
      <c r="W466">
        <v>0</v>
      </c>
      <c r="X466">
        <v>2.0686029322851835</v>
      </c>
      <c r="Y466">
        <v>0</v>
      </c>
      <c r="Z466">
        <v>31.296628164820373</v>
      </c>
      <c r="AA466">
        <v>0</v>
      </c>
      <c r="AB466">
        <v>6.3185482380308322</v>
      </c>
      <c r="AC466">
        <v>0</v>
      </c>
      <c r="AD466">
        <v>0</v>
      </c>
      <c r="AE466">
        <v>39.683779335136393</v>
      </c>
    </row>
    <row r="467" spans="1:31" x14ac:dyDescent="0.25">
      <c r="A467">
        <v>2316060</v>
      </c>
      <c r="B467">
        <v>1</v>
      </c>
      <c r="C467" t="s">
        <v>80</v>
      </c>
      <c r="D467" t="s">
        <v>96</v>
      </c>
      <c r="E467" t="s">
        <v>153</v>
      </c>
      <c r="F467" t="s">
        <v>1569</v>
      </c>
      <c r="G467" t="s">
        <v>254</v>
      </c>
      <c r="H467" t="s">
        <v>150</v>
      </c>
      <c r="I467" t="s">
        <v>136</v>
      </c>
      <c r="J467" t="s">
        <v>137</v>
      </c>
      <c r="K467" t="s">
        <v>138</v>
      </c>
      <c r="L467" t="s">
        <v>1570</v>
      </c>
      <c r="M467" t="s">
        <v>1571</v>
      </c>
      <c r="N467">
        <v>2.784444444</v>
      </c>
      <c r="O467">
        <v>0</v>
      </c>
      <c r="P467">
        <v>1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0.14338991878200003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0.14338991878200003</v>
      </c>
    </row>
    <row r="468" spans="1:31" x14ac:dyDescent="0.25">
      <c r="A468">
        <v>2316203</v>
      </c>
      <c r="B468">
        <v>1</v>
      </c>
      <c r="C468" t="s">
        <v>81</v>
      </c>
      <c r="D468" t="s">
        <v>128</v>
      </c>
      <c r="E468" t="s">
        <v>132</v>
      </c>
      <c r="F468" t="s">
        <v>1572</v>
      </c>
      <c r="G468" t="s">
        <v>134</v>
      </c>
      <c r="H468" t="s">
        <v>135</v>
      </c>
      <c r="I468" t="s">
        <v>136</v>
      </c>
      <c r="J468" t="s">
        <v>137</v>
      </c>
      <c r="K468" t="s">
        <v>138</v>
      </c>
      <c r="L468" t="s">
        <v>1573</v>
      </c>
      <c r="M468" t="s">
        <v>1574</v>
      </c>
      <c r="N468">
        <v>0.71722222199999996</v>
      </c>
      <c r="O468">
        <v>7</v>
      </c>
      <c r="P468">
        <v>1324</v>
      </c>
      <c r="Q468">
        <v>25</v>
      </c>
      <c r="R468">
        <v>19</v>
      </c>
      <c r="S468">
        <v>22</v>
      </c>
      <c r="T468">
        <v>113</v>
      </c>
      <c r="U468">
        <v>1</v>
      </c>
      <c r="V468">
        <v>0</v>
      </c>
      <c r="W468">
        <v>1.88698740409795</v>
      </c>
      <c r="X468">
        <v>137.59370053031907</v>
      </c>
      <c r="Y468">
        <v>93.953947055085209</v>
      </c>
      <c r="Z468">
        <v>7.5286630173360329</v>
      </c>
      <c r="AA468">
        <v>71.711027096560258</v>
      </c>
      <c r="AB468">
        <v>44.35723619304693</v>
      </c>
      <c r="AC468">
        <v>84.733224845301322</v>
      </c>
      <c r="AD468">
        <v>0</v>
      </c>
      <c r="AE468">
        <v>441.76478614174681</v>
      </c>
    </row>
    <row r="469" spans="1:31" x14ac:dyDescent="0.25">
      <c r="A469">
        <v>2316601</v>
      </c>
      <c r="B469">
        <v>1</v>
      </c>
      <c r="C469" t="s">
        <v>81</v>
      </c>
      <c r="D469" t="s">
        <v>122</v>
      </c>
      <c r="E469" t="s">
        <v>147</v>
      </c>
      <c r="F469" t="s">
        <v>1575</v>
      </c>
      <c r="G469" t="s">
        <v>149</v>
      </c>
      <c r="H469" t="s">
        <v>150</v>
      </c>
      <c r="I469" t="s">
        <v>136</v>
      </c>
      <c r="J469" t="s">
        <v>137</v>
      </c>
      <c r="K469" t="s">
        <v>138</v>
      </c>
      <c r="L469" t="s">
        <v>1576</v>
      </c>
      <c r="M469" t="s">
        <v>1577</v>
      </c>
      <c r="N469">
        <v>2.0552777770000001</v>
      </c>
      <c r="O469">
        <v>0</v>
      </c>
      <c r="P469">
        <v>166</v>
      </c>
      <c r="Q469">
        <v>0</v>
      </c>
      <c r="R469">
        <v>0</v>
      </c>
      <c r="S469">
        <v>0</v>
      </c>
      <c r="T469">
        <v>5</v>
      </c>
      <c r="U469">
        <v>0</v>
      </c>
      <c r="V469">
        <v>0</v>
      </c>
      <c r="W469">
        <v>0</v>
      </c>
      <c r="X469">
        <v>64.676702321333849</v>
      </c>
      <c r="Y469">
        <v>0</v>
      </c>
      <c r="Z469">
        <v>0</v>
      </c>
      <c r="AA469">
        <v>0</v>
      </c>
      <c r="AB469">
        <v>12.502698756689211</v>
      </c>
      <c r="AC469">
        <v>0</v>
      </c>
      <c r="AD469">
        <v>0</v>
      </c>
      <c r="AE469">
        <v>77.179401078023062</v>
      </c>
    </row>
    <row r="470" spans="1:31" x14ac:dyDescent="0.25">
      <c r="A470">
        <v>2316458</v>
      </c>
      <c r="B470">
        <v>1</v>
      </c>
      <c r="C470" t="s">
        <v>81</v>
      </c>
      <c r="D470" t="s">
        <v>127</v>
      </c>
      <c r="E470" t="s">
        <v>175</v>
      </c>
      <c r="F470" t="s">
        <v>1578</v>
      </c>
      <c r="G470" t="s">
        <v>134</v>
      </c>
      <c r="H470" t="s">
        <v>135</v>
      </c>
      <c r="I470" t="s">
        <v>136</v>
      </c>
      <c r="J470" t="s">
        <v>137</v>
      </c>
      <c r="K470" t="s">
        <v>138</v>
      </c>
      <c r="L470" t="s">
        <v>1579</v>
      </c>
      <c r="M470" t="s">
        <v>1580</v>
      </c>
      <c r="N470">
        <v>0.33861111100000002</v>
      </c>
      <c r="O470">
        <v>0</v>
      </c>
      <c r="P470">
        <v>955</v>
      </c>
      <c r="Q470">
        <v>9</v>
      </c>
      <c r="R470">
        <v>30</v>
      </c>
      <c r="S470">
        <v>9</v>
      </c>
      <c r="T470">
        <v>126</v>
      </c>
      <c r="U470">
        <v>5</v>
      </c>
      <c r="V470">
        <v>1</v>
      </c>
      <c r="W470">
        <v>0</v>
      </c>
      <c r="X470">
        <v>73.4785815079061</v>
      </c>
      <c r="Y470">
        <v>4.7413877813751997</v>
      </c>
      <c r="Z470">
        <v>8.5334164309706253</v>
      </c>
      <c r="AA470">
        <v>78.301517319883274</v>
      </c>
      <c r="AB470">
        <v>23.278879803582207</v>
      </c>
      <c r="AC470">
        <v>79.369753541419072</v>
      </c>
      <c r="AD470">
        <v>7.5773616020164996</v>
      </c>
      <c r="AE470">
        <v>275.28089798715291</v>
      </c>
    </row>
    <row r="471" spans="1:31" x14ac:dyDescent="0.25">
      <c r="A471">
        <v>2316421</v>
      </c>
      <c r="B471">
        <v>1</v>
      </c>
      <c r="C471" t="s">
        <v>81</v>
      </c>
      <c r="D471" t="s">
        <v>117</v>
      </c>
      <c r="E471" t="s">
        <v>153</v>
      </c>
      <c r="F471" t="s">
        <v>1581</v>
      </c>
      <c r="G471" t="s">
        <v>155</v>
      </c>
      <c r="H471" t="s">
        <v>150</v>
      </c>
      <c r="I471" t="s">
        <v>136</v>
      </c>
      <c r="J471" t="s">
        <v>137</v>
      </c>
      <c r="K471" t="s">
        <v>138</v>
      </c>
      <c r="L471" t="s">
        <v>1582</v>
      </c>
      <c r="M471" t="s">
        <v>1583</v>
      </c>
      <c r="N471">
        <v>2.3336111110000002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1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1.8568976101852499</v>
      </c>
      <c r="AC471">
        <v>0</v>
      </c>
      <c r="AD471">
        <v>0</v>
      </c>
      <c r="AE471">
        <v>1.8568976101852499</v>
      </c>
    </row>
    <row r="472" spans="1:31" x14ac:dyDescent="0.25">
      <c r="A472">
        <v>2316613</v>
      </c>
      <c r="B472">
        <v>1</v>
      </c>
      <c r="C472" t="s">
        <v>80</v>
      </c>
      <c r="D472" t="s">
        <v>86</v>
      </c>
      <c r="E472" t="s">
        <v>153</v>
      </c>
      <c r="F472" t="s">
        <v>1584</v>
      </c>
      <c r="G472" t="s">
        <v>336</v>
      </c>
      <c r="H472" t="s">
        <v>150</v>
      </c>
      <c r="I472" t="s">
        <v>136</v>
      </c>
      <c r="J472" t="s">
        <v>137</v>
      </c>
      <c r="K472" t="s">
        <v>138</v>
      </c>
      <c r="L472" t="s">
        <v>1585</v>
      </c>
      <c r="M472" t="s">
        <v>1586</v>
      </c>
      <c r="N472">
        <v>1.7055555549999999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1.1310191288396001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1.1310191288396001</v>
      </c>
    </row>
    <row r="473" spans="1:31" x14ac:dyDescent="0.25">
      <c r="A473">
        <v>2316467</v>
      </c>
      <c r="B473">
        <v>1</v>
      </c>
      <c r="C473" t="s">
        <v>81</v>
      </c>
      <c r="D473" t="s">
        <v>119</v>
      </c>
      <c r="E473" t="s">
        <v>141</v>
      </c>
      <c r="F473" t="s">
        <v>1587</v>
      </c>
      <c r="G473" t="s">
        <v>134</v>
      </c>
      <c r="H473" t="s">
        <v>135</v>
      </c>
      <c r="I473" t="s">
        <v>136</v>
      </c>
      <c r="J473" t="s">
        <v>137</v>
      </c>
      <c r="K473" t="s">
        <v>138</v>
      </c>
      <c r="L473" t="s">
        <v>1588</v>
      </c>
      <c r="M473" t="s">
        <v>1589</v>
      </c>
      <c r="N473">
        <v>0.335277777</v>
      </c>
      <c r="O473">
        <v>4</v>
      </c>
      <c r="P473">
        <v>2472</v>
      </c>
      <c r="Q473">
        <v>268</v>
      </c>
      <c r="R473">
        <v>429</v>
      </c>
      <c r="S473">
        <v>16</v>
      </c>
      <c r="T473">
        <v>165</v>
      </c>
      <c r="U473">
        <v>0</v>
      </c>
      <c r="V473">
        <v>1</v>
      </c>
      <c r="W473">
        <v>0.129476469389675</v>
      </c>
      <c r="X473">
        <v>111.86477917037858</v>
      </c>
      <c r="Y473">
        <v>293.35029307310032</v>
      </c>
      <c r="Z473">
        <v>165.04898278032232</v>
      </c>
      <c r="AA473">
        <v>14.126610302348798</v>
      </c>
      <c r="AB473">
        <v>39.718216706053049</v>
      </c>
      <c r="AC473">
        <v>0</v>
      </c>
      <c r="AD473">
        <v>41.258970491881762</v>
      </c>
      <c r="AE473">
        <v>665.49732899347453</v>
      </c>
    </row>
    <row r="474" spans="1:31" x14ac:dyDescent="0.25">
      <c r="A474">
        <v>2315880</v>
      </c>
      <c r="B474">
        <v>1</v>
      </c>
      <c r="C474" t="s">
        <v>80</v>
      </c>
      <c r="D474" t="s">
        <v>93</v>
      </c>
      <c r="E474" t="s">
        <v>147</v>
      </c>
      <c r="F474" t="s">
        <v>1590</v>
      </c>
      <c r="G474" t="s">
        <v>149</v>
      </c>
      <c r="H474" t="s">
        <v>150</v>
      </c>
      <c r="I474" t="s">
        <v>136</v>
      </c>
      <c r="J474" t="s">
        <v>137</v>
      </c>
      <c r="K474" t="s">
        <v>138</v>
      </c>
      <c r="L474" t="s">
        <v>1591</v>
      </c>
      <c r="M474" t="s">
        <v>1592</v>
      </c>
      <c r="N474">
        <v>3.911944444</v>
      </c>
      <c r="O474">
        <v>0</v>
      </c>
      <c r="P474">
        <v>0</v>
      </c>
      <c r="Q474">
        <v>0</v>
      </c>
      <c r="R474">
        <v>7</v>
      </c>
      <c r="S474">
        <v>0</v>
      </c>
      <c r="T474">
        <v>1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20.684775579975717</v>
      </c>
      <c r="AA474">
        <v>0</v>
      </c>
      <c r="AB474">
        <v>2.9511523749831667</v>
      </c>
      <c r="AC474">
        <v>0</v>
      </c>
      <c r="AD474">
        <v>0</v>
      </c>
      <c r="AE474">
        <v>23.635927954958884</v>
      </c>
    </row>
    <row r="475" spans="1:31" x14ac:dyDescent="0.25">
      <c r="A475">
        <v>2316567</v>
      </c>
      <c r="B475">
        <v>1</v>
      </c>
      <c r="C475" t="s">
        <v>80</v>
      </c>
      <c r="D475" t="s">
        <v>85</v>
      </c>
      <c r="E475" t="s">
        <v>153</v>
      </c>
      <c r="F475" t="s">
        <v>1593</v>
      </c>
      <c r="G475" t="s">
        <v>203</v>
      </c>
      <c r="H475" t="s">
        <v>150</v>
      </c>
      <c r="I475" t="s">
        <v>136</v>
      </c>
      <c r="J475" t="s">
        <v>137</v>
      </c>
      <c r="K475" t="s">
        <v>138</v>
      </c>
      <c r="L475" t="s">
        <v>1594</v>
      </c>
      <c r="M475" t="s">
        <v>1595</v>
      </c>
      <c r="N475">
        <v>0.58833333300000001</v>
      </c>
      <c r="O475">
        <v>0</v>
      </c>
      <c r="P475">
        <v>14</v>
      </c>
      <c r="Q475">
        <v>0</v>
      </c>
      <c r="R475">
        <v>0</v>
      </c>
      <c r="S475">
        <v>0</v>
      </c>
      <c r="T475">
        <v>5</v>
      </c>
      <c r="U475">
        <v>0</v>
      </c>
      <c r="V475">
        <v>0</v>
      </c>
      <c r="W475">
        <v>0</v>
      </c>
      <c r="X475">
        <v>1.9101063360883004</v>
      </c>
      <c r="Y475">
        <v>0</v>
      </c>
      <c r="Z475">
        <v>0</v>
      </c>
      <c r="AA475">
        <v>0</v>
      </c>
      <c r="AB475">
        <v>2.0762160577686668</v>
      </c>
      <c r="AC475">
        <v>0</v>
      </c>
      <c r="AD475">
        <v>0</v>
      </c>
      <c r="AE475">
        <v>3.986322393856967</v>
      </c>
    </row>
    <row r="476" spans="1:31" x14ac:dyDescent="0.25">
      <c r="A476">
        <v>2315903</v>
      </c>
      <c r="B476">
        <v>1</v>
      </c>
      <c r="C476" t="s">
        <v>80</v>
      </c>
      <c r="D476" t="s">
        <v>93</v>
      </c>
      <c r="E476" t="s">
        <v>147</v>
      </c>
      <c r="F476" t="s">
        <v>1596</v>
      </c>
      <c r="G476" t="s">
        <v>149</v>
      </c>
      <c r="H476" t="s">
        <v>150</v>
      </c>
      <c r="I476" t="s">
        <v>136</v>
      </c>
      <c r="J476" t="s">
        <v>137</v>
      </c>
      <c r="K476" t="s">
        <v>138</v>
      </c>
      <c r="L476" t="s">
        <v>1597</v>
      </c>
      <c r="M476" t="s">
        <v>1598</v>
      </c>
      <c r="N476">
        <v>1.8333333329999999</v>
      </c>
      <c r="O476">
        <v>0</v>
      </c>
      <c r="P476">
        <v>36</v>
      </c>
      <c r="Q476">
        <v>0</v>
      </c>
      <c r="R476">
        <v>0</v>
      </c>
      <c r="S476">
        <v>0</v>
      </c>
      <c r="T476">
        <v>17</v>
      </c>
      <c r="U476">
        <v>0</v>
      </c>
      <c r="V476">
        <v>0</v>
      </c>
      <c r="W476">
        <v>0</v>
      </c>
      <c r="X476">
        <v>23.333100914754503</v>
      </c>
      <c r="Y476">
        <v>0</v>
      </c>
      <c r="Z476">
        <v>0</v>
      </c>
      <c r="AA476">
        <v>0</v>
      </c>
      <c r="AB476">
        <v>12.228383068748004</v>
      </c>
      <c r="AC476">
        <v>0</v>
      </c>
      <c r="AD476">
        <v>0</v>
      </c>
      <c r="AE476">
        <v>35.561483983502505</v>
      </c>
    </row>
    <row r="477" spans="1:31" x14ac:dyDescent="0.25">
      <c r="A477">
        <v>2315843</v>
      </c>
      <c r="B477">
        <v>1</v>
      </c>
      <c r="C477" t="s">
        <v>80</v>
      </c>
      <c r="D477" t="s">
        <v>94</v>
      </c>
      <c r="E477" t="s">
        <v>158</v>
      </c>
      <c r="F477" t="s">
        <v>1599</v>
      </c>
      <c r="G477" t="s">
        <v>453</v>
      </c>
      <c r="H477" t="s">
        <v>150</v>
      </c>
      <c r="I477" t="s">
        <v>136</v>
      </c>
      <c r="J477" t="s">
        <v>137</v>
      </c>
      <c r="K477" t="s">
        <v>138</v>
      </c>
      <c r="L477" t="s">
        <v>1600</v>
      </c>
      <c r="M477" t="s">
        <v>1601</v>
      </c>
      <c r="N477">
        <v>2.2094444439999998</v>
      </c>
      <c r="O477">
        <v>0</v>
      </c>
      <c r="P477">
        <v>145</v>
      </c>
      <c r="Q477">
        <v>0</v>
      </c>
      <c r="R477">
        <v>2</v>
      </c>
      <c r="S477">
        <v>0</v>
      </c>
      <c r="T477">
        <v>8</v>
      </c>
      <c r="U477">
        <v>0</v>
      </c>
      <c r="V477">
        <v>0</v>
      </c>
      <c r="W477">
        <v>0</v>
      </c>
      <c r="X477">
        <v>53.202328949328354</v>
      </c>
      <c r="Y477">
        <v>0</v>
      </c>
      <c r="Z477">
        <v>1.3062298919896003</v>
      </c>
      <c r="AA477">
        <v>0</v>
      </c>
      <c r="AB477">
        <v>15.76213591255368</v>
      </c>
      <c r="AC477">
        <v>0</v>
      </c>
      <c r="AD477">
        <v>0</v>
      </c>
      <c r="AE477">
        <v>70.270694753871638</v>
      </c>
    </row>
    <row r="478" spans="1:31" x14ac:dyDescent="0.25">
      <c r="A478">
        <v>2316381</v>
      </c>
      <c r="B478">
        <v>1</v>
      </c>
      <c r="C478" t="s">
        <v>80</v>
      </c>
      <c r="D478" t="s">
        <v>102</v>
      </c>
      <c r="E478" t="s">
        <v>158</v>
      </c>
      <c r="F478" t="s">
        <v>1602</v>
      </c>
      <c r="G478" t="s">
        <v>149</v>
      </c>
      <c r="H478" t="s">
        <v>150</v>
      </c>
      <c r="I478" t="s">
        <v>136</v>
      </c>
      <c r="J478" t="s">
        <v>137</v>
      </c>
      <c r="K478" t="s">
        <v>138</v>
      </c>
      <c r="L478" t="s">
        <v>1603</v>
      </c>
      <c r="M478" t="s">
        <v>1604</v>
      </c>
      <c r="N478">
        <v>2.5441666660000002</v>
      </c>
      <c r="O478">
        <v>0</v>
      </c>
      <c r="P478">
        <v>29</v>
      </c>
      <c r="Q478">
        <v>0</v>
      </c>
      <c r="R478">
        <v>0</v>
      </c>
      <c r="S478">
        <v>0</v>
      </c>
      <c r="T478">
        <v>1</v>
      </c>
      <c r="U478">
        <v>0</v>
      </c>
      <c r="V478">
        <v>0</v>
      </c>
      <c r="W478">
        <v>0</v>
      </c>
      <c r="X478">
        <v>3.7254958880947497</v>
      </c>
      <c r="Y478">
        <v>0</v>
      </c>
      <c r="Z478">
        <v>0</v>
      </c>
      <c r="AA478">
        <v>0</v>
      </c>
      <c r="AB478">
        <v>2.4574642449499999E-3</v>
      </c>
      <c r="AC478">
        <v>0</v>
      </c>
      <c r="AD478">
        <v>0</v>
      </c>
      <c r="AE478">
        <v>3.7279533523396999</v>
      </c>
    </row>
    <row r="479" spans="1:31" x14ac:dyDescent="0.25">
      <c r="A479">
        <v>2316135</v>
      </c>
      <c r="B479">
        <v>1</v>
      </c>
      <c r="C479" t="s">
        <v>80</v>
      </c>
      <c r="D479" t="s">
        <v>101</v>
      </c>
      <c r="E479" t="s">
        <v>147</v>
      </c>
      <c r="F479" t="s">
        <v>1605</v>
      </c>
      <c r="G479" t="s">
        <v>149</v>
      </c>
      <c r="H479" t="s">
        <v>150</v>
      </c>
      <c r="I479" t="s">
        <v>136</v>
      </c>
      <c r="J479" t="s">
        <v>137</v>
      </c>
      <c r="K479" t="s">
        <v>138</v>
      </c>
      <c r="L479" t="s">
        <v>1606</v>
      </c>
      <c r="M479" t="s">
        <v>1607</v>
      </c>
      <c r="N479">
        <v>1.718611111</v>
      </c>
      <c r="O479">
        <v>0</v>
      </c>
      <c r="P479">
        <v>183</v>
      </c>
      <c r="Q479">
        <v>0</v>
      </c>
      <c r="R479">
        <v>0</v>
      </c>
      <c r="S479">
        <v>0</v>
      </c>
      <c r="T479">
        <v>5</v>
      </c>
      <c r="U479">
        <v>0</v>
      </c>
      <c r="V479">
        <v>0</v>
      </c>
      <c r="W479">
        <v>0</v>
      </c>
      <c r="X479">
        <v>71.0053416346896</v>
      </c>
      <c r="Y479">
        <v>0</v>
      </c>
      <c r="Z479">
        <v>0</v>
      </c>
      <c r="AA479">
        <v>0</v>
      </c>
      <c r="AB479">
        <v>131.7162820396336</v>
      </c>
      <c r="AC479">
        <v>0</v>
      </c>
      <c r="AD479">
        <v>0</v>
      </c>
      <c r="AE479">
        <v>202.72162367432321</v>
      </c>
    </row>
    <row r="480" spans="1:31" x14ac:dyDescent="0.25">
      <c r="A480">
        <v>2315989</v>
      </c>
      <c r="B480">
        <v>1</v>
      </c>
      <c r="C480" t="s">
        <v>80</v>
      </c>
      <c r="D480" t="s">
        <v>93</v>
      </c>
      <c r="E480" t="s">
        <v>141</v>
      </c>
      <c r="F480" t="s">
        <v>1608</v>
      </c>
      <c r="G480" t="s">
        <v>143</v>
      </c>
      <c r="H480" t="s">
        <v>135</v>
      </c>
      <c r="I480" t="s">
        <v>136</v>
      </c>
      <c r="J480" t="s">
        <v>137</v>
      </c>
      <c r="K480" t="s">
        <v>144</v>
      </c>
      <c r="L480" t="s">
        <v>1609</v>
      </c>
      <c r="M480" t="s">
        <v>1610</v>
      </c>
      <c r="N480">
        <v>8.3647222219999993</v>
      </c>
      <c r="O480">
        <v>0</v>
      </c>
      <c r="P480">
        <v>201</v>
      </c>
      <c r="Q480">
        <v>0</v>
      </c>
      <c r="R480">
        <v>44</v>
      </c>
      <c r="S480">
        <v>0</v>
      </c>
      <c r="T480">
        <v>29</v>
      </c>
      <c r="U480">
        <v>0</v>
      </c>
      <c r="V480">
        <v>0</v>
      </c>
      <c r="W480">
        <v>0</v>
      </c>
      <c r="X480">
        <v>178.64862109468541</v>
      </c>
      <c r="Y480">
        <v>0</v>
      </c>
      <c r="Z480">
        <v>86.913701295472919</v>
      </c>
      <c r="AA480">
        <v>0</v>
      </c>
      <c r="AB480">
        <v>186.31364982841308</v>
      </c>
      <c r="AC480">
        <v>0</v>
      </c>
      <c r="AD480">
        <v>0</v>
      </c>
      <c r="AE480">
        <v>451.87597221857141</v>
      </c>
    </row>
    <row r="481" spans="1:31" x14ac:dyDescent="0.25">
      <c r="A481">
        <v>2315840</v>
      </c>
      <c r="B481">
        <v>1</v>
      </c>
      <c r="C481" t="s">
        <v>81</v>
      </c>
      <c r="D481" t="s">
        <v>112</v>
      </c>
      <c r="E481" t="s">
        <v>141</v>
      </c>
      <c r="F481" t="s">
        <v>1611</v>
      </c>
      <c r="G481" t="s">
        <v>1612</v>
      </c>
      <c r="H481" t="s">
        <v>135</v>
      </c>
      <c r="I481" t="s">
        <v>468</v>
      </c>
      <c r="J481" t="s">
        <v>137</v>
      </c>
      <c r="K481" t="s">
        <v>138</v>
      </c>
      <c r="L481" t="s">
        <v>1613</v>
      </c>
      <c r="M481" t="s">
        <v>1614</v>
      </c>
      <c r="N481">
        <v>0.05</v>
      </c>
      <c r="O481">
        <v>0</v>
      </c>
      <c r="P481">
        <v>20106</v>
      </c>
      <c r="Q481">
        <v>2</v>
      </c>
      <c r="R481">
        <v>488</v>
      </c>
      <c r="S481">
        <v>5</v>
      </c>
      <c r="T481">
        <v>3801</v>
      </c>
      <c r="U481">
        <v>4</v>
      </c>
      <c r="V481">
        <v>11</v>
      </c>
      <c r="W481">
        <v>0</v>
      </c>
      <c r="X481">
        <v>147.21222964594321</v>
      </c>
      <c r="Y481">
        <v>0.32182529053499997</v>
      </c>
      <c r="Z481">
        <v>3.1133241962560008</v>
      </c>
      <c r="AA481">
        <v>0.6342739706160001</v>
      </c>
      <c r="AB481">
        <v>81.407771275353085</v>
      </c>
      <c r="AC481">
        <v>1.5558449264250003</v>
      </c>
      <c r="AD481">
        <v>1.6003326957750001</v>
      </c>
      <c r="AE481">
        <v>235.84560200090328</v>
      </c>
    </row>
    <row r="482" spans="1:31" x14ac:dyDescent="0.25">
      <c r="A482">
        <v>2316006</v>
      </c>
      <c r="B482">
        <v>1</v>
      </c>
      <c r="C482" t="s">
        <v>80</v>
      </c>
      <c r="D482" t="s">
        <v>92</v>
      </c>
      <c r="E482" t="s">
        <v>175</v>
      </c>
      <c r="F482" t="s">
        <v>1615</v>
      </c>
      <c r="G482" t="s">
        <v>177</v>
      </c>
      <c r="H482" t="s">
        <v>135</v>
      </c>
      <c r="I482" t="s">
        <v>136</v>
      </c>
      <c r="J482" t="s">
        <v>137</v>
      </c>
      <c r="K482" t="s">
        <v>144</v>
      </c>
      <c r="L482" t="s">
        <v>1616</v>
      </c>
      <c r="M482" t="s">
        <v>1617</v>
      </c>
      <c r="N482">
        <v>6.0925000000000002</v>
      </c>
      <c r="O482">
        <v>0</v>
      </c>
      <c r="P482">
        <v>125</v>
      </c>
      <c r="Q482">
        <v>0</v>
      </c>
      <c r="R482">
        <v>0</v>
      </c>
      <c r="S482">
        <v>1</v>
      </c>
      <c r="T482">
        <v>32</v>
      </c>
      <c r="U482">
        <v>0</v>
      </c>
      <c r="V482">
        <v>0</v>
      </c>
      <c r="W482">
        <v>0</v>
      </c>
      <c r="X482">
        <v>157.48989252085877</v>
      </c>
      <c r="Y482">
        <v>0</v>
      </c>
      <c r="Z482">
        <v>0</v>
      </c>
      <c r="AA482">
        <v>0</v>
      </c>
      <c r="AB482">
        <v>482.94663463796661</v>
      </c>
      <c r="AC482">
        <v>0</v>
      </c>
      <c r="AD482">
        <v>0</v>
      </c>
      <c r="AE482">
        <v>640.43652715882536</v>
      </c>
    </row>
    <row r="483" spans="1:31" x14ac:dyDescent="0.25">
      <c r="A483">
        <v>2316361</v>
      </c>
      <c r="B483">
        <v>1</v>
      </c>
      <c r="C483" t="s">
        <v>80</v>
      </c>
      <c r="D483" t="s">
        <v>98</v>
      </c>
      <c r="E483" t="s">
        <v>147</v>
      </c>
      <c r="F483" t="s">
        <v>1618</v>
      </c>
      <c r="G483" t="s">
        <v>503</v>
      </c>
      <c r="H483" t="s">
        <v>150</v>
      </c>
      <c r="I483" t="s">
        <v>136</v>
      </c>
      <c r="J483" t="s">
        <v>137</v>
      </c>
      <c r="K483" t="s">
        <v>138</v>
      </c>
      <c r="L483" t="s">
        <v>1619</v>
      </c>
      <c r="M483" t="s">
        <v>1620</v>
      </c>
      <c r="N483">
        <v>1.230277777</v>
      </c>
      <c r="O483">
        <v>0</v>
      </c>
      <c r="P483">
        <v>0</v>
      </c>
      <c r="Q483">
        <v>0</v>
      </c>
      <c r="R483">
        <v>2</v>
      </c>
      <c r="S483">
        <v>0</v>
      </c>
      <c r="T483">
        <v>2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7.4229081759631326</v>
      </c>
      <c r="AA483">
        <v>0</v>
      </c>
      <c r="AB483">
        <v>4.2465688086843301</v>
      </c>
      <c r="AC483">
        <v>0</v>
      </c>
      <c r="AD483">
        <v>0</v>
      </c>
      <c r="AE483">
        <v>11.669476984647464</v>
      </c>
    </row>
    <row r="484" spans="1:31" x14ac:dyDescent="0.25">
      <c r="A484">
        <v>2316175</v>
      </c>
      <c r="B484">
        <v>1</v>
      </c>
      <c r="C484" t="s">
        <v>80</v>
      </c>
      <c r="D484" t="s">
        <v>86</v>
      </c>
      <c r="E484" t="s">
        <v>153</v>
      </c>
      <c r="F484" t="s">
        <v>1621</v>
      </c>
      <c r="G484" t="s">
        <v>254</v>
      </c>
      <c r="H484" t="s">
        <v>150</v>
      </c>
      <c r="I484" t="s">
        <v>136</v>
      </c>
      <c r="J484" t="s">
        <v>137</v>
      </c>
      <c r="K484" t="s">
        <v>138</v>
      </c>
      <c r="L484" t="s">
        <v>1622</v>
      </c>
      <c r="M484" t="s">
        <v>1623</v>
      </c>
      <c r="N484">
        <v>0.320833333</v>
      </c>
      <c r="O484">
        <v>0</v>
      </c>
      <c r="P484">
        <v>1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9.9406291907999988E-2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9.9406291907999988E-2</v>
      </c>
    </row>
    <row r="485" spans="1:31" x14ac:dyDescent="0.25">
      <c r="A485">
        <v>2316049</v>
      </c>
      <c r="B485">
        <v>1</v>
      </c>
      <c r="C485" t="s">
        <v>80</v>
      </c>
      <c r="D485" t="s">
        <v>86</v>
      </c>
      <c r="E485" t="s">
        <v>147</v>
      </c>
      <c r="F485" t="s">
        <v>1624</v>
      </c>
      <c r="G485" t="s">
        <v>258</v>
      </c>
      <c r="H485" t="s">
        <v>150</v>
      </c>
      <c r="I485" t="s">
        <v>136</v>
      </c>
      <c r="J485" t="s">
        <v>137</v>
      </c>
      <c r="K485" t="s">
        <v>138</v>
      </c>
      <c r="L485" t="s">
        <v>1625</v>
      </c>
      <c r="M485" t="s">
        <v>1626</v>
      </c>
      <c r="N485">
        <v>1.3377777769999999</v>
      </c>
      <c r="O485">
        <v>0</v>
      </c>
      <c r="P485">
        <v>110</v>
      </c>
      <c r="Q485">
        <v>0</v>
      </c>
      <c r="R485">
        <v>0</v>
      </c>
      <c r="S485">
        <v>0</v>
      </c>
      <c r="T485">
        <v>14</v>
      </c>
      <c r="U485">
        <v>0</v>
      </c>
      <c r="V485">
        <v>0</v>
      </c>
      <c r="W485">
        <v>0</v>
      </c>
      <c r="X485">
        <v>30.389594425334678</v>
      </c>
      <c r="Y485">
        <v>0</v>
      </c>
      <c r="Z485">
        <v>0</v>
      </c>
      <c r="AA485">
        <v>0</v>
      </c>
      <c r="AB485">
        <v>13.629066154924155</v>
      </c>
      <c r="AC485">
        <v>0</v>
      </c>
      <c r="AD485">
        <v>0</v>
      </c>
      <c r="AE485">
        <v>44.018660580258832</v>
      </c>
    </row>
    <row r="486" spans="1:31" x14ac:dyDescent="0.25">
      <c r="A486">
        <v>2315857</v>
      </c>
      <c r="B486">
        <v>1</v>
      </c>
      <c r="C486" t="s">
        <v>80</v>
      </c>
      <c r="D486" t="s">
        <v>108</v>
      </c>
      <c r="E486" t="s">
        <v>175</v>
      </c>
      <c r="F486" t="s">
        <v>1627</v>
      </c>
      <c r="G486" t="s">
        <v>1401</v>
      </c>
      <c r="H486" t="s">
        <v>135</v>
      </c>
      <c r="I486" t="s">
        <v>136</v>
      </c>
      <c r="J486" t="s">
        <v>137</v>
      </c>
      <c r="K486" t="s">
        <v>138</v>
      </c>
      <c r="L486" t="s">
        <v>1628</v>
      </c>
      <c r="M486" t="s">
        <v>1629</v>
      </c>
      <c r="N486">
        <v>0.66972222199999998</v>
      </c>
      <c r="O486">
        <v>0</v>
      </c>
      <c r="P486">
        <v>19</v>
      </c>
      <c r="Q486">
        <v>0</v>
      </c>
      <c r="R486">
        <v>2</v>
      </c>
      <c r="S486">
        <v>0</v>
      </c>
      <c r="T486">
        <v>5</v>
      </c>
      <c r="U486">
        <v>0</v>
      </c>
      <c r="V486">
        <v>0</v>
      </c>
      <c r="W486">
        <v>0</v>
      </c>
      <c r="X486">
        <v>1.9261749228018332</v>
      </c>
      <c r="Y486">
        <v>0</v>
      </c>
      <c r="Z486">
        <v>1.3269710583841778</v>
      </c>
      <c r="AA486">
        <v>0</v>
      </c>
      <c r="AB486">
        <v>0.8832578839773334</v>
      </c>
      <c r="AC486">
        <v>0</v>
      </c>
      <c r="AD486">
        <v>0</v>
      </c>
      <c r="AE486">
        <v>4.1364038651633441</v>
      </c>
    </row>
    <row r="487" spans="1:31" x14ac:dyDescent="0.25">
      <c r="A487">
        <v>2316069</v>
      </c>
      <c r="B487">
        <v>1</v>
      </c>
      <c r="C487" t="s">
        <v>80</v>
      </c>
      <c r="D487" t="s">
        <v>96</v>
      </c>
      <c r="E487" t="s">
        <v>153</v>
      </c>
      <c r="F487" t="s">
        <v>1630</v>
      </c>
      <c r="G487" t="s">
        <v>254</v>
      </c>
      <c r="H487" t="s">
        <v>150</v>
      </c>
      <c r="I487" t="s">
        <v>136</v>
      </c>
      <c r="J487" t="s">
        <v>137</v>
      </c>
      <c r="K487" t="s">
        <v>138</v>
      </c>
      <c r="L487" t="s">
        <v>1631</v>
      </c>
      <c r="M487" t="s">
        <v>1632</v>
      </c>
      <c r="N487">
        <v>1.2613888879999999</v>
      </c>
      <c r="O487">
        <v>0</v>
      </c>
      <c r="P487">
        <v>1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0.88456778094300004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0.88456778094300004</v>
      </c>
    </row>
    <row r="488" spans="1:31" x14ac:dyDescent="0.25">
      <c r="A488">
        <v>2315920</v>
      </c>
      <c r="B488">
        <v>1</v>
      </c>
      <c r="C488" t="s">
        <v>81</v>
      </c>
      <c r="D488" t="s">
        <v>118</v>
      </c>
      <c r="E488" t="s">
        <v>175</v>
      </c>
      <c r="F488" t="s">
        <v>1633</v>
      </c>
      <c r="G488" t="s">
        <v>210</v>
      </c>
      <c r="H488" t="s">
        <v>135</v>
      </c>
      <c r="I488" t="s">
        <v>136</v>
      </c>
      <c r="J488" t="s">
        <v>137</v>
      </c>
      <c r="K488" t="s">
        <v>138</v>
      </c>
      <c r="L488" t="s">
        <v>1634</v>
      </c>
      <c r="M488" t="s">
        <v>1635</v>
      </c>
      <c r="N488">
        <v>1.0861111109999999</v>
      </c>
      <c r="O488">
        <v>0</v>
      </c>
      <c r="P488">
        <v>111</v>
      </c>
      <c r="Q488">
        <v>10</v>
      </c>
      <c r="R488">
        <v>21</v>
      </c>
      <c r="S488">
        <v>5</v>
      </c>
      <c r="T488">
        <v>0</v>
      </c>
      <c r="U488">
        <v>0</v>
      </c>
      <c r="V488">
        <v>0</v>
      </c>
      <c r="W488">
        <v>0</v>
      </c>
      <c r="X488">
        <v>14.620163631748767</v>
      </c>
      <c r="Y488">
        <v>35.976891005706378</v>
      </c>
      <c r="Z488">
        <v>19.860750542312037</v>
      </c>
      <c r="AA488">
        <v>7.9535265843199454</v>
      </c>
      <c r="AB488">
        <v>0</v>
      </c>
      <c r="AC488">
        <v>0</v>
      </c>
      <c r="AD488">
        <v>0</v>
      </c>
      <c r="AE488">
        <v>78.411331764087123</v>
      </c>
    </row>
    <row r="489" spans="1:31" x14ac:dyDescent="0.25">
      <c r="A489">
        <v>2315963</v>
      </c>
      <c r="B489">
        <v>1</v>
      </c>
      <c r="C489" t="s">
        <v>81</v>
      </c>
      <c r="D489" t="s">
        <v>113</v>
      </c>
      <c r="E489" t="s">
        <v>132</v>
      </c>
      <c r="F489" t="s">
        <v>1636</v>
      </c>
      <c r="G489" t="s">
        <v>143</v>
      </c>
      <c r="H489" t="s">
        <v>135</v>
      </c>
      <c r="I489" t="s">
        <v>136</v>
      </c>
      <c r="J489" t="s">
        <v>137</v>
      </c>
      <c r="K489" t="s">
        <v>144</v>
      </c>
      <c r="L489" t="s">
        <v>1637</v>
      </c>
      <c r="M489" t="s">
        <v>1638</v>
      </c>
      <c r="N489">
        <v>8.8288888879999998</v>
      </c>
      <c r="O489">
        <v>0</v>
      </c>
      <c r="P489">
        <v>540</v>
      </c>
      <c r="Q489">
        <v>2</v>
      </c>
      <c r="R489">
        <v>35</v>
      </c>
      <c r="S489">
        <v>3</v>
      </c>
      <c r="T489">
        <v>17</v>
      </c>
      <c r="U489">
        <v>0</v>
      </c>
      <c r="V489">
        <v>0</v>
      </c>
      <c r="W489">
        <v>0</v>
      </c>
      <c r="X489">
        <v>607.65537834955455</v>
      </c>
      <c r="Y489">
        <v>60.415221365931117</v>
      </c>
      <c r="Z489">
        <v>342.12568354567776</v>
      </c>
      <c r="AA489">
        <v>30.875194401537499</v>
      </c>
      <c r="AB489">
        <v>99.698208721130527</v>
      </c>
      <c r="AC489">
        <v>0</v>
      </c>
      <c r="AD489">
        <v>0</v>
      </c>
      <c r="AE489">
        <v>1140.7696863838314</v>
      </c>
    </row>
    <row r="490" spans="1:31" x14ac:dyDescent="0.25">
      <c r="A490">
        <v>2316112</v>
      </c>
      <c r="B490">
        <v>1</v>
      </c>
      <c r="C490" t="s">
        <v>81</v>
      </c>
      <c r="D490" t="s">
        <v>112</v>
      </c>
      <c r="E490" t="s">
        <v>153</v>
      </c>
      <c r="F490" t="s">
        <v>1639</v>
      </c>
      <c r="G490" t="s">
        <v>254</v>
      </c>
      <c r="H490" t="s">
        <v>150</v>
      </c>
      <c r="I490" t="s">
        <v>136</v>
      </c>
      <c r="J490" t="s">
        <v>137</v>
      </c>
      <c r="K490" t="s">
        <v>138</v>
      </c>
      <c r="L490" t="s">
        <v>1640</v>
      </c>
      <c r="M490" t="s">
        <v>1641</v>
      </c>
      <c r="N490">
        <v>3.6663888880000002</v>
      </c>
      <c r="O490">
        <v>0</v>
      </c>
      <c r="P490">
        <v>1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3.4540238920060999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3.4540238920060999</v>
      </c>
    </row>
    <row r="491" spans="1:31" x14ac:dyDescent="0.25">
      <c r="A491">
        <v>2315900</v>
      </c>
      <c r="B491">
        <v>1</v>
      </c>
      <c r="C491" t="s">
        <v>81</v>
      </c>
      <c r="D491" t="s">
        <v>122</v>
      </c>
      <c r="E491" t="s">
        <v>141</v>
      </c>
      <c r="F491" t="s">
        <v>1642</v>
      </c>
      <c r="G491" t="s">
        <v>134</v>
      </c>
      <c r="H491" t="s">
        <v>135</v>
      </c>
      <c r="I491" t="s">
        <v>136</v>
      </c>
      <c r="J491" t="s">
        <v>137</v>
      </c>
      <c r="K491" t="s">
        <v>138</v>
      </c>
      <c r="L491" t="s">
        <v>1643</v>
      </c>
      <c r="M491" t="s">
        <v>1644</v>
      </c>
      <c r="N491">
        <v>0.89611111099999996</v>
      </c>
      <c r="O491">
        <v>1</v>
      </c>
      <c r="P491">
        <v>275</v>
      </c>
      <c r="Q491">
        <v>1</v>
      </c>
      <c r="R491">
        <v>12</v>
      </c>
      <c r="S491">
        <v>13</v>
      </c>
      <c r="T491">
        <v>53</v>
      </c>
      <c r="U491">
        <v>9</v>
      </c>
      <c r="V491">
        <v>0</v>
      </c>
      <c r="W491">
        <v>0.23848928419170001</v>
      </c>
      <c r="X491">
        <v>40.201600814802234</v>
      </c>
      <c r="Y491">
        <v>1.3495701904958333E-2</v>
      </c>
      <c r="Z491">
        <v>1.3928699131406506</v>
      </c>
      <c r="AA491">
        <v>44.245499699302471</v>
      </c>
      <c r="AB491">
        <v>43.644473243292595</v>
      </c>
      <c r="AC491">
        <v>3037.5025246221121</v>
      </c>
      <c r="AD491">
        <v>0</v>
      </c>
      <c r="AE491">
        <v>3167.2389532787465</v>
      </c>
    </row>
    <row r="492" spans="1:31" x14ac:dyDescent="0.25">
      <c r="A492">
        <v>2316232</v>
      </c>
      <c r="B492">
        <v>1</v>
      </c>
      <c r="C492" t="s">
        <v>80</v>
      </c>
      <c r="D492" t="s">
        <v>110</v>
      </c>
      <c r="E492" t="s">
        <v>158</v>
      </c>
      <c r="F492" t="s">
        <v>1645</v>
      </c>
      <c r="G492" t="s">
        <v>143</v>
      </c>
      <c r="H492" t="s">
        <v>150</v>
      </c>
      <c r="I492" t="s">
        <v>136</v>
      </c>
      <c r="J492" t="s">
        <v>137</v>
      </c>
      <c r="K492" t="s">
        <v>144</v>
      </c>
      <c r="L492" t="s">
        <v>1646</v>
      </c>
      <c r="M492" t="s">
        <v>1647</v>
      </c>
      <c r="N492">
        <v>0.91305555500000002</v>
      </c>
      <c r="O492">
        <v>0</v>
      </c>
      <c r="P492">
        <v>173</v>
      </c>
      <c r="Q492">
        <v>0</v>
      </c>
      <c r="R492">
        <v>5</v>
      </c>
      <c r="S492">
        <v>0</v>
      </c>
      <c r="T492">
        <v>24</v>
      </c>
      <c r="U492">
        <v>0</v>
      </c>
      <c r="V492">
        <v>0</v>
      </c>
      <c r="W492">
        <v>0</v>
      </c>
      <c r="X492">
        <v>50.735319820489323</v>
      </c>
      <c r="Y492">
        <v>0</v>
      </c>
      <c r="Z492">
        <v>0.89364527666287508</v>
      </c>
      <c r="AA492">
        <v>0</v>
      </c>
      <c r="AB492">
        <v>25.318107584025135</v>
      </c>
      <c r="AC492">
        <v>0</v>
      </c>
      <c r="AD492">
        <v>0</v>
      </c>
      <c r="AE492">
        <v>76.947072681177332</v>
      </c>
    </row>
    <row r="493" spans="1:31" x14ac:dyDescent="0.25">
      <c r="A493">
        <v>2315946</v>
      </c>
      <c r="B493">
        <v>1</v>
      </c>
      <c r="C493" t="s">
        <v>80</v>
      </c>
      <c r="D493" t="s">
        <v>87</v>
      </c>
      <c r="E493" t="s">
        <v>158</v>
      </c>
      <c r="F493" t="s">
        <v>1648</v>
      </c>
      <c r="G493" t="s">
        <v>143</v>
      </c>
      <c r="H493" t="s">
        <v>150</v>
      </c>
      <c r="I493" t="s">
        <v>136</v>
      </c>
      <c r="J493" t="s">
        <v>137</v>
      </c>
      <c r="K493" t="s">
        <v>144</v>
      </c>
      <c r="L493" t="s">
        <v>1649</v>
      </c>
      <c r="M493" t="s">
        <v>1650</v>
      </c>
      <c r="N493">
        <v>8.6466666659999998</v>
      </c>
      <c r="O493">
        <v>0</v>
      </c>
      <c r="P493">
        <v>205</v>
      </c>
      <c r="Q493">
        <v>0</v>
      </c>
      <c r="R493">
        <v>0</v>
      </c>
      <c r="S493">
        <v>0</v>
      </c>
      <c r="T493">
        <v>6</v>
      </c>
      <c r="U493">
        <v>0</v>
      </c>
      <c r="V493">
        <v>0</v>
      </c>
      <c r="W493">
        <v>0</v>
      </c>
      <c r="X493">
        <v>494.74698049613397</v>
      </c>
      <c r="Y493">
        <v>0</v>
      </c>
      <c r="Z493">
        <v>0</v>
      </c>
      <c r="AA493">
        <v>0</v>
      </c>
      <c r="AB493">
        <v>26.158675522733336</v>
      </c>
      <c r="AC493">
        <v>0</v>
      </c>
      <c r="AD493">
        <v>0</v>
      </c>
      <c r="AE493">
        <v>520.90565601886726</v>
      </c>
    </row>
    <row r="494" spans="1:31" x14ac:dyDescent="0.25">
      <c r="A494">
        <v>2316424</v>
      </c>
      <c r="B494">
        <v>1</v>
      </c>
      <c r="C494" t="s">
        <v>81</v>
      </c>
      <c r="D494" t="s">
        <v>128</v>
      </c>
      <c r="E494" t="s">
        <v>153</v>
      </c>
      <c r="F494" t="s">
        <v>1651</v>
      </c>
      <c r="G494" t="s">
        <v>336</v>
      </c>
      <c r="H494" t="s">
        <v>150</v>
      </c>
      <c r="I494" t="s">
        <v>136</v>
      </c>
      <c r="J494" t="s">
        <v>137</v>
      </c>
      <c r="K494" t="s">
        <v>138</v>
      </c>
      <c r="L494" t="s">
        <v>1652</v>
      </c>
      <c r="M494" t="s">
        <v>1653</v>
      </c>
      <c r="N494">
        <v>8.1191666659999999</v>
      </c>
      <c r="O494">
        <v>0</v>
      </c>
      <c r="P494">
        <v>2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2.3753216481896002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2.3753216481896002</v>
      </c>
    </row>
    <row r="495" spans="1:31" x14ac:dyDescent="0.25">
      <c r="A495">
        <v>2316447</v>
      </c>
      <c r="B495">
        <v>1</v>
      </c>
      <c r="C495" t="s">
        <v>80</v>
      </c>
      <c r="D495" t="s">
        <v>96</v>
      </c>
      <c r="E495" t="s">
        <v>153</v>
      </c>
      <c r="F495" t="s">
        <v>1654</v>
      </c>
      <c r="G495" t="s">
        <v>155</v>
      </c>
      <c r="H495" t="s">
        <v>150</v>
      </c>
      <c r="I495" t="s">
        <v>136</v>
      </c>
      <c r="J495" t="s">
        <v>137</v>
      </c>
      <c r="K495" t="s">
        <v>138</v>
      </c>
      <c r="L495" t="s">
        <v>1655</v>
      </c>
      <c r="M495" t="s">
        <v>1656</v>
      </c>
      <c r="N495">
        <v>3.2205555549999998</v>
      </c>
      <c r="O495">
        <v>0</v>
      </c>
      <c r="P495">
        <v>1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0.67806094442526677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0.67806094442526677</v>
      </c>
    </row>
    <row r="496" spans="1:31" x14ac:dyDescent="0.25">
      <c r="A496">
        <v>2316132</v>
      </c>
      <c r="B496">
        <v>1</v>
      </c>
      <c r="C496" t="s">
        <v>81</v>
      </c>
      <c r="D496" t="s">
        <v>124</v>
      </c>
      <c r="E496" t="s">
        <v>158</v>
      </c>
      <c r="F496" t="s">
        <v>1657</v>
      </c>
      <c r="G496" t="s">
        <v>1658</v>
      </c>
      <c r="H496" t="s">
        <v>150</v>
      </c>
      <c r="I496" t="s">
        <v>136</v>
      </c>
      <c r="J496" t="s">
        <v>137</v>
      </c>
      <c r="K496" t="s">
        <v>138</v>
      </c>
      <c r="L496" t="s">
        <v>1659</v>
      </c>
      <c r="M496" t="s">
        <v>1660</v>
      </c>
      <c r="N496">
        <v>0.67888888800000002</v>
      </c>
      <c r="O496">
        <v>0</v>
      </c>
      <c r="P496">
        <v>168</v>
      </c>
      <c r="Q496">
        <v>0</v>
      </c>
      <c r="R496">
        <v>7</v>
      </c>
      <c r="S496">
        <v>0</v>
      </c>
      <c r="T496">
        <v>24</v>
      </c>
      <c r="U496">
        <v>0</v>
      </c>
      <c r="V496">
        <v>0</v>
      </c>
      <c r="W496">
        <v>0</v>
      </c>
      <c r="X496">
        <v>20.217600832042915</v>
      </c>
      <c r="Y496">
        <v>0</v>
      </c>
      <c r="Z496">
        <v>2.2500106276275336</v>
      </c>
      <c r="AA496">
        <v>0</v>
      </c>
      <c r="AB496">
        <v>22.924693463998445</v>
      </c>
      <c r="AC496">
        <v>0</v>
      </c>
      <c r="AD496">
        <v>0</v>
      </c>
      <c r="AE496">
        <v>45.392304923668895</v>
      </c>
    </row>
    <row r="497" spans="1:31" x14ac:dyDescent="0.25">
      <c r="A497">
        <v>2316378</v>
      </c>
      <c r="B497">
        <v>1</v>
      </c>
      <c r="C497" t="s">
        <v>81</v>
      </c>
      <c r="D497" t="s">
        <v>112</v>
      </c>
      <c r="E497" t="s">
        <v>153</v>
      </c>
      <c r="F497" t="s">
        <v>1661</v>
      </c>
      <c r="G497" t="s">
        <v>155</v>
      </c>
      <c r="H497" t="s">
        <v>150</v>
      </c>
      <c r="I497" t="s">
        <v>136</v>
      </c>
      <c r="J497" t="s">
        <v>137</v>
      </c>
      <c r="K497" t="s">
        <v>138</v>
      </c>
      <c r="L497" t="s">
        <v>1662</v>
      </c>
      <c r="M497" t="s">
        <v>1663</v>
      </c>
      <c r="N497">
        <v>2.9958333330000002</v>
      </c>
      <c r="O497">
        <v>0</v>
      </c>
      <c r="P497">
        <v>0</v>
      </c>
      <c r="Q497">
        <v>0</v>
      </c>
      <c r="R497">
        <v>1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2.8550267056867664</v>
      </c>
      <c r="AA497">
        <v>0</v>
      </c>
      <c r="AB497">
        <v>0</v>
      </c>
      <c r="AC497">
        <v>0</v>
      </c>
      <c r="AD497">
        <v>0</v>
      </c>
      <c r="AE497">
        <v>2.8550267056867664</v>
      </c>
    </row>
    <row r="498" spans="1:31" x14ac:dyDescent="0.25">
      <c r="A498">
        <v>2316046</v>
      </c>
      <c r="B498">
        <v>1</v>
      </c>
      <c r="C498" t="s">
        <v>80</v>
      </c>
      <c r="D498" t="s">
        <v>83</v>
      </c>
      <c r="E498" t="s">
        <v>153</v>
      </c>
      <c r="F498" t="s">
        <v>1664</v>
      </c>
      <c r="G498" t="s">
        <v>336</v>
      </c>
      <c r="H498" t="s">
        <v>150</v>
      </c>
      <c r="I498" t="s">
        <v>136</v>
      </c>
      <c r="J498" t="s">
        <v>137</v>
      </c>
      <c r="K498" t="s">
        <v>138</v>
      </c>
      <c r="L498" t="s">
        <v>1665</v>
      </c>
      <c r="M498" t="s">
        <v>1666</v>
      </c>
      <c r="N498">
        <v>3.168055555</v>
      </c>
      <c r="O498">
        <v>0</v>
      </c>
      <c r="P498">
        <v>1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1.3206609768449997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1.3206609768449997</v>
      </c>
    </row>
    <row r="499" spans="1:31" x14ac:dyDescent="0.25">
      <c r="A499">
        <v>2316487</v>
      </c>
      <c r="B499">
        <v>1</v>
      </c>
      <c r="C499" t="s">
        <v>80</v>
      </c>
      <c r="D499" t="s">
        <v>105</v>
      </c>
      <c r="E499" t="s">
        <v>414</v>
      </c>
      <c r="F499" t="s">
        <v>1667</v>
      </c>
      <c r="G499" t="s">
        <v>134</v>
      </c>
      <c r="H499" t="s">
        <v>135</v>
      </c>
      <c r="I499" t="s">
        <v>136</v>
      </c>
      <c r="J499" t="s">
        <v>137</v>
      </c>
      <c r="K499" t="s">
        <v>138</v>
      </c>
      <c r="L499" t="s">
        <v>1668</v>
      </c>
      <c r="M499" t="s">
        <v>1669</v>
      </c>
      <c r="N499">
        <v>6.3313887999999999E-2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5</v>
      </c>
      <c r="U499">
        <v>0</v>
      </c>
      <c r="V499">
        <v>2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1.528997577631942</v>
      </c>
      <c r="AC499">
        <v>0</v>
      </c>
      <c r="AD499">
        <v>0.61294576770595</v>
      </c>
      <c r="AE499">
        <v>2.141943345337892</v>
      </c>
    </row>
    <row r="500" spans="1:31" x14ac:dyDescent="0.25">
      <c r="A500">
        <v>2316524</v>
      </c>
      <c r="B500">
        <v>1</v>
      </c>
      <c r="C500" t="s">
        <v>80</v>
      </c>
      <c r="D500" t="s">
        <v>100</v>
      </c>
      <c r="E500" t="s">
        <v>153</v>
      </c>
      <c r="F500" t="s">
        <v>1670</v>
      </c>
      <c r="G500" t="s">
        <v>155</v>
      </c>
      <c r="H500" t="s">
        <v>150</v>
      </c>
      <c r="I500" t="s">
        <v>136</v>
      </c>
      <c r="J500" t="s">
        <v>137</v>
      </c>
      <c r="K500" t="s">
        <v>138</v>
      </c>
      <c r="L500" t="s">
        <v>1671</v>
      </c>
      <c r="M500" t="s">
        <v>1672</v>
      </c>
      <c r="N500">
        <v>3.071111111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1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5.4037585529891663</v>
      </c>
      <c r="AC500">
        <v>0</v>
      </c>
      <c r="AD500">
        <v>0</v>
      </c>
      <c r="AE500">
        <v>5.4037585529891663</v>
      </c>
    </row>
    <row r="501" spans="1:31" x14ac:dyDescent="0.25">
      <c r="A501">
        <v>2351303</v>
      </c>
      <c r="B501">
        <v>1</v>
      </c>
      <c r="C501" t="s">
        <v>81</v>
      </c>
      <c r="D501" t="s">
        <v>120</v>
      </c>
      <c r="E501" t="s">
        <v>141</v>
      </c>
      <c r="F501" t="s">
        <v>1673</v>
      </c>
      <c r="G501" t="s">
        <v>134</v>
      </c>
      <c r="H501" t="s">
        <v>135</v>
      </c>
      <c r="I501" t="s">
        <v>136</v>
      </c>
      <c r="J501" t="s">
        <v>137</v>
      </c>
      <c r="K501" t="s">
        <v>138</v>
      </c>
      <c r="L501" t="s">
        <v>1674</v>
      </c>
      <c r="M501" t="s">
        <v>1675</v>
      </c>
      <c r="N501">
        <v>0.41666666600000002</v>
      </c>
      <c r="O501">
        <v>10</v>
      </c>
      <c r="P501">
        <v>1143</v>
      </c>
      <c r="Q501">
        <v>425</v>
      </c>
      <c r="R501">
        <v>137</v>
      </c>
      <c r="S501">
        <v>40</v>
      </c>
      <c r="T501">
        <v>139</v>
      </c>
      <c r="U501">
        <v>3</v>
      </c>
      <c r="V501">
        <v>2</v>
      </c>
      <c r="W501">
        <v>1.5800652359375</v>
      </c>
      <c r="X501">
        <v>102.10868928777481</v>
      </c>
      <c r="Y501">
        <v>497.9321148933372</v>
      </c>
      <c r="Z501">
        <v>105.42933087604163</v>
      </c>
      <c r="AA501">
        <v>72.934239796470848</v>
      </c>
      <c r="AB501">
        <v>33.777702129500007</v>
      </c>
      <c r="AC501">
        <v>108.25730107500002</v>
      </c>
      <c r="AD501">
        <v>102.54922243218333</v>
      </c>
      <c r="AE501">
        <v>1024.5686657262452</v>
      </c>
    </row>
    <row r="502" spans="1:31" x14ac:dyDescent="0.25">
      <c r="A502">
        <v>2315837</v>
      </c>
      <c r="B502">
        <v>1</v>
      </c>
      <c r="C502" t="s">
        <v>80</v>
      </c>
      <c r="D502" t="s">
        <v>90</v>
      </c>
      <c r="E502" t="s">
        <v>158</v>
      </c>
      <c r="F502" t="s">
        <v>1557</v>
      </c>
      <c r="G502" t="s">
        <v>1020</v>
      </c>
      <c r="H502" t="s">
        <v>150</v>
      </c>
      <c r="I502" t="s">
        <v>136</v>
      </c>
      <c r="J502" t="s">
        <v>137</v>
      </c>
      <c r="K502" t="s">
        <v>138</v>
      </c>
      <c r="L502" t="s">
        <v>1676</v>
      </c>
      <c r="M502" t="s">
        <v>1677</v>
      </c>
      <c r="N502">
        <v>0.87694444400000005</v>
      </c>
      <c r="O502">
        <v>0</v>
      </c>
      <c r="P502">
        <v>675</v>
      </c>
      <c r="Q502">
        <v>0</v>
      </c>
      <c r="R502">
        <v>0</v>
      </c>
      <c r="S502">
        <v>0</v>
      </c>
      <c r="T502">
        <v>16</v>
      </c>
      <c r="U502">
        <v>0</v>
      </c>
      <c r="V502">
        <v>0</v>
      </c>
      <c r="W502">
        <v>0</v>
      </c>
      <c r="X502">
        <v>102.02662788389328</v>
      </c>
      <c r="Y502">
        <v>0</v>
      </c>
      <c r="Z502">
        <v>0</v>
      </c>
      <c r="AA502">
        <v>0</v>
      </c>
      <c r="AB502">
        <v>8.5880151373545957</v>
      </c>
      <c r="AC502">
        <v>0</v>
      </c>
      <c r="AD502">
        <v>0</v>
      </c>
      <c r="AE502">
        <v>110.61464302124787</v>
      </c>
    </row>
    <row r="503" spans="1:31" x14ac:dyDescent="0.25">
      <c r="A503">
        <v>2315986</v>
      </c>
      <c r="B503">
        <v>1</v>
      </c>
      <c r="C503" t="s">
        <v>80</v>
      </c>
      <c r="D503" t="s">
        <v>108</v>
      </c>
      <c r="E503" t="s">
        <v>175</v>
      </c>
      <c r="F503" t="s">
        <v>1678</v>
      </c>
      <c r="G503" t="s">
        <v>210</v>
      </c>
      <c r="H503" t="s">
        <v>135</v>
      </c>
      <c r="I503" t="s">
        <v>136</v>
      </c>
      <c r="J503" t="s">
        <v>137</v>
      </c>
      <c r="K503" t="s">
        <v>138</v>
      </c>
      <c r="L503" t="s">
        <v>1679</v>
      </c>
      <c r="M503" t="s">
        <v>1680</v>
      </c>
      <c r="N503">
        <v>1.635</v>
      </c>
      <c r="O503">
        <v>0</v>
      </c>
      <c r="P503">
        <v>21</v>
      </c>
      <c r="Q503">
        <v>0</v>
      </c>
      <c r="R503">
        <v>3</v>
      </c>
      <c r="S503">
        <v>0</v>
      </c>
      <c r="T503">
        <v>7</v>
      </c>
      <c r="U503">
        <v>0</v>
      </c>
      <c r="V503">
        <v>0</v>
      </c>
      <c r="W503">
        <v>0</v>
      </c>
      <c r="X503">
        <v>5.0332911805158664</v>
      </c>
      <c r="Y503">
        <v>0</v>
      </c>
      <c r="Z503">
        <v>1.9200422667613335</v>
      </c>
      <c r="AA503">
        <v>0</v>
      </c>
      <c r="AB503">
        <v>13.432479841283598</v>
      </c>
      <c r="AC503">
        <v>0</v>
      </c>
      <c r="AD503">
        <v>0</v>
      </c>
      <c r="AE503">
        <v>20.385813288560797</v>
      </c>
    </row>
    <row r="504" spans="1:31" x14ac:dyDescent="0.25">
      <c r="A504">
        <v>2316384</v>
      </c>
      <c r="B504">
        <v>1</v>
      </c>
      <c r="C504" t="s">
        <v>80</v>
      </c>
      <c r="D504" t="s">
        <v>85</v>
      </c>
      <c r="E504" t="s">
        <v>158</v>
      </c>
      <c r="F504" t="s">
        <v>1681</v>
      </c>
      <c r="G504" t="s">
        <v>336</v>
      </c>
      <c r="H504" t="s">
        <v>150</v>
      </c>
      <c r="I504" t="s">
        <v>136</v>
      </c>
      <c r="J504" t="s">
        <v>137</v>
      </c>
      <c r="K504" t="s">
        <v>138</v>
      </c>
      <c r="L504" t="s">
        <v>1682</v>
      </c>
      <c r="M504" t="s">
        <v>1683</v>
      </c>
      <c r="N504">
        <v>0.32250000000000001</v>
      </c>
      <c r="O504">
        <v>0</v>
      </c>
      <c r="P504">
        <v>461</v>
      </c>
      <c r="Q504">
        <v>0</v>
      </c>
      <c r="R504">
        <v>0</v>
      </c>
      <c r="S504">
        <v>0</v>
      </c>
      <c r="T504">
        <v>77</v>
      </c>
      <c r="U504">
        <v>0</v>
      </c>
      <c r="V504">
        <v>0</v>
      </c>
      <c r="W504">
        <v>0</v>
      </c>
      <c r="X504">
        <v>39.999403258416883</v>
      </c>
      <c r="Y504">
        <v>0</v>
      </c>
      <c r="Z504">
        <v>0</v>
      </c>
      <c r="AA504">
        <v>0</v>
      </c>
      <c r="AB504">
        <v>70.709649102782222</v>
      </c>
      <c r="AC504">
        <v>0</v>
      </c>
      <c r="AD504">
        <v>0</v>
      </c>
      <c r="AE504">
        <v>110.7090523611991</v>
      </c>
    </row>
    <row r="505" spans="1:31" x14ac:dyDescent="0.25">
      <c r="A505">
        <v>2316338</v>
      </c>
      <c r="B505">
        <v>1</v>
      </c>
      <c r="C505" t="s">
        <v>80</v>
      </c>
      <c r="D505" t="s">
        <v>100</v>
      </c>
      <c r="E505" t="s">
        <v>141</v>
      </c>
      <c r="F505" t="s">
        <v>1684</v>
      </c>
      <c r="G505" t="s">
        <v>210</v>
      </c>
      <c r="H505" t="s">
        <v>135</v>
      </c>
      <c r="I505" t="s">
        <v>136</v>
      </c>
      <c r="J505" t="s">
        <v>137</v>
      </c>
      <c r="K505" t="s">
        <v>138</v>
      </c>
      <c r="L505" t="s">
        <v>1685</v>
      </c>
      <c r="M505" t="s">
        <v>1686</v>
      </c>
      <c r="N505">
        <v>0.97111111100000003</v>
      </c>
      <c r="O505">
        <v>0</v>
      </c>
      <c r="P505">
        <v>968</v>
      </c>
      <c r="Q505">
        <v>14</v>
      </c>
      <c r="R505">
        <v>29</v>
      </c>
      <c r="S505">
        <v>2</v>
      </c>
      <c r="T505">
        <v>139</v>
      </c>
      <c r="U505">
        <v>0</v>
      </c>
      <c r="V505">
        <v>0</v>
      </c>
      <c r="W505">
        <v>0</v>
      </c>
      <c r="X505">
        <v>237.95489935583797</v>
      </c>
      <c r="Y505">
        <v>16.140471681832757</v>
      </c>
      <c r="Z505">
        <v>22.397533942720337</v>
      </c>
      <c r="AA505">
        <v>11.501526249972269</v>
      </c>
      <c r="AB505">
        <v>143.96791091814455</v>
      </c>
      <c r="AC505">
        <v>0</v>
      </c>
      <c r="AD505">
        <v>0</v>
      </c>
      <c r="AE505">
        <v>431.9623421485079</v>
      </c>
    </row>
    <row r="506" spans="1:31" x14ac:dyDescent="0.25">
      <c r="A506">
        <v>2318762</v>
      </c>
      <c r="B506">
        <v>1</v>
      </c>
      <c r="C506" t="s">
        <v>80</v>
      </c>
      <c r="D506" t="s">
        <v>92</v>
      </c>
      <c r="E506" t="s">
        <v>175</v>
      </c>
      <c r="F506" t="s">
        <v>1687</v>
      </c>
      <c r="G506" t="s">
        <v>143</v>
      </c>
      <c r="H506" t="s">
        <v>135</v>
      </c>
      <c r="I506" t="s">
        <v>136</v>
      </c>
      <c r="J506" t="s">
        <v>137</v>
      </c>
      <c r="K506" t="s">
        <v>144</v>
      </c>
      <c r="L506" t="s">
        <v>1688</v>
      </c>
      <c r="M506" t="s">
        <v>1689</v>
      </c>
      <c r="N506">
        <v>7.6602777770000001</v>
      </c>
      <c r="O506">
        <v>0</v>
      </c>
      <c r="P506">
        <v>385</v>
      </c>
      <c r="Q506">
        <v>7</v>
      </c>
      <c r="R506">
        <v>281</v>
      </c>
      <c r="S506">
        <v>5</v>
      </c>
      <c r="T506">
        <v>81</v>
      </c>
      <c r="U506">
        <v>1</v>
      </c>
      <c r="V506">
        <v>0</v>
      </c>
      <c r="W506">
        <v>0</v>
      </c>
      <c r="X506">
        <v>822.06472311825814</v>
      </c>
      <c r="Y506">
        <v>196.3382311604893</v>
      </c>
      <c r="Z506">
        <v>2084.5880109176574</v>
      </c>
      <c r="AA506">
        <v>101.66668295385124</v>
      </c>
      <c r="AB506">
        <v>825.45879542217062</v>
      </c>
      <c r="AC506">
        <v>1130.8467905276034</v>
      </c>
      <c r="AD506">
        <v>0</v>
      </c>
      <c r="AE506">
        <v>5160.9632341000306</v>
      </c>
    </row>
    <row r="507" spans="1:31" x14ac:dyDescent="0.25">
      <c r="A507">
        <v>2318819</v>
      </c>
      <c r="B507">
        <v>1</v>
      </c>
      <c r="C507" t="s">
        <v>81</v>
      </c>
      <c r="D507" t="s">
        <v>128</v>
      </c>
      <c r="E507" t="s">
        <v>153</v>
      </c>
      <c r="F507" t="s">
        <v>1690</v>
      </c>
      <c r="G507" t="s">
        <v>254</v>
      </c>
      <c r="H507" t="s">
        <v>150</v>
      </c>
      <c r="I507" t="s">
        <v>136</v>
      </c>
      <c r="J507" t="s">
        <v>137</v>
      </c>
      <c r="K507" t="s">
        <v>138</v>
      </c>
      <c r="L507" t="s">
        <v>1691</v>
      </c>
      <c r="M507" t="s">
        <v>1692</v>
      </c>
      <c r="N507">
        <v>7.3394444439999997</v>
      </c>
      <c r="O507">
        <v>0</v>
      </c>
      <c r="P507">
        <v>4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3.3375106104420005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3.3375106104420005</v>
      </c>
    </row>
    <row r="508" spans="1:31" x14ac:dyDescent="0.25">
      <c r="A508">
        <v>2318719</v>
      </c>
      <c r="B508">
        <v>1</v>
      </c>
      <c r="C508" t="s">
        <v>81</v>
      </c>
      <c r="D508" t="s">
        <v>126</v>
      </c>
      <c r="E508" t="s">
        <v>132</v>
      </c>
      <c r="F508" t="s">
        <v>1693</v>
      </c>
      <c r="G508" t="s">
        <v>177</v>
      </c>
      <c r="H508" t="s">
        <v>135</v>
      </c>
      <c r="I508" t="s">
        <v>136</v>
      </c>
      <c r="J508" t="s">
        <v>137</v>
      </c>
      <c r="K508" t="s">
        <v>144</v>
      </c>
      <c r="L508" t="s">
        <v>1694</v>
      </c>
      <c r="M508" t="s">
        <v>1695</v>
      </c>
      <c r="N508">
        <v>1.4975000000000001</v>
      </c>
      <c r="O508">
        <v>0</v>
      </c>
      <c r="P508">
        <v>369</v>
      </c>
      <c r="Q508">
        <v>6</v>
      </c>
      <c r="R508">
        <v>115</v>
      </c>
      <c r="S508">
        <v>3</v>
      </c>
      <c r="T508">
        <v>12</v>
      </c>
      <c r="U508">
        <v>1</v>
      </c>
      <c r="V508">
        <v>1</v>
      </c>
      <c r="W508">
        <v>0</v>
      </c>
      <c r="X508">
        <v>38.011314165744039</v>
      </c>
      <c r="Y508">
        <v>50.382997203890255</v>
      </c>
      <c r="Z508">
        <v>20.21867583749135</v>
      </c>
      <c r="AA508">
        <v>33.69546552734279</v>
      </c>
      <c r="AB508">
        <v>7.7369143149019495</v>
      </c>
      <c r="AC508">
        <v>237.06292675320958</v>
      </c>
      <c r="AD508">
        <v>258.84031754682979</v>
      </c>
      <c r="AE508">
        <v>645.9486113494097</v>
      </c>
    </row>
    <row r="509" spans="1:31" x14ac:dyDescent="0.25">
      <c r="A509">
        <v>2319260</v>
      </c>
      <c r="B509">
        <v>1</v>
      </c>
      <c r="C509" t="s">
        <v>80</v>
      </c>
      <c r="D509" t="s">
        <v>84</v>
      </c>
      <c r="E509" t="s">
        <v>147</v>
      </c>
      <c r="F509" t="s">
        <v>1696</v>
      </c>
      <c r="G509" t="s">
        <v>149</v>
      </c>
      <c r="H509" t="s">
        <v>150</v>
      </c>
      <c r="I509" t="s">
        <v>136</v>
      </c>
      <c r="J509" t="s">
        <v>137</v>
      </c>
      <c r="K509" t="s">
        <v>138</v>
      </c>
      <c r="L509" t="s">
        <v>1697</v>
      </c>
      <c r="M509" t="s">
        <v>1698</v>
      </c>
      <c r="N509">
        <v>1.074166666</v>
      </c>
      <c r="O509">
        <v>0</v>
      </c>
      <c r="P509">
        <v>2</v>
      </c>
      <c r="Q509">
        <v>0</v>
      </c>
      <c r="R509">
        <v>0</v>
      </c>
      <c r="S509">
        <v>0</v>
      </c>
      <c r="T509">
        <v>5</v>
      </c>
      <c r="U509">
        <v>0</v>
      </c>
      <c r="V509">
        <v>0</v>
      </c>
      <c r="W509">
        <v>0</v>
      </c>
      <c r="X509">
        <v>0.45721042478775004</v>
      </c>
      <c r="Y509">
        <v>0</v>
      </c>
      <c r="Z509">
        <v>0</v>
      </c>
      <c r="AA509">
        <v>0</v>
      </c>
      <c r="AB509">
        <v>6.8573597975424656</v>
      </c>
      <c r="AC509">
        <v>0</v>
      </c>
      <c r="AD509">
        <v>0</v>
      </c>
      <c r="AE509">
        <v>7.3145702223302154</v>
      </c>
    </row>
    <row r="510" spans="1:31" x14ac:dyDescent="0.25">
      <c r="A510">
        <v>2318673</v>
      </c>
      <c r="B510">
        <v>1</v>
      </c>
      <c r="C510" t="s">
        <v>81</v>
      </c>
      <c r="D510" t="s">
        <v>127</v>
      </c>
      <c r="E510" t="s">
        <v>158</v>
      </c>
      <c r="F510" t="s">
        <v>1699</v>
      </c>
      <c r="G510" t="s">
        <v>453</v>
      </c>
      <c r="H510" t="s">
        <v>150</v>
      </c>
      <c r="I510" t="s">
        <v>136</v>
      </c>
      <c r="J510" t="s">
        <v>137</v>
      </c>
      <c r="K510" t="s">
        <v>138</v>
      </c>
      <c r="L510" t="s">
        <v>1700</v>
      </c>
      <c r="M510" t="s">
        <v>1701</v>
      </c>
      <c r="N510">
        <v>6.915</v>
      </c>
      <c r="O510">
        <v>0</v>
      </c>
      <c r="P510">
        <v>0</v>
      </c>
      <c r="Q510">
        <v>0</v>
      </c>
      <c r="R510">
        <v>2</v>
      </c>
      <c r="S510">
        <v>0</v>
      </c>
      <c r="T510">
        <v>1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41.08438989908197</v>
      </c>
      <c r="AA510">
        <v>0</v>
      </c>
      <c r="AB510">
        <v>11.394744914893778</v>
      </c>
      <c r="AC510">
        <v>0</v>
      </c>
      <c r="AD510">
        <v>0</v>
      </c>
      <c r="AE510">
        <v>52.479134813975747</v>
      </c>
    </row>
    <row r="511" spans="1:31" x14ac:dyDescent="0.25">
      <c r="A511">
        <v>2319005</v>
      </c>
      <c r="B511">
        <v>1</v>
      </c>
      <c r="C511" t="s">
        <v>80</v>
      </c>
      <c r="D511" t="s">
        <v>106</v>
      </c>
      <c r="E511" t="s">
        <v>147</v>
      </c>
      <c r="F511" t="s">
        <v>1702</v>
      </c>
      <c r="G511" t="s">
        <v>149</v>
      </c>
      <c r="H511" t="s">
        <v>150</v>
      </c>
      <c r="I511" t="s">
        <v>136</v>
      </c>
      <c r="J511" t="s">
        <v>137</v>
      </c>
      <c r="K511" t="s">
        <v>138</v>
      </c>
      <c r="L511" t="s">
        <v>1703</v>
      </c>
      <c r="M511" t="s">
        <v>1704</v>
      </c>
      <c r="N511">
        <v>3.1855555550000001</v>
      </c>
      <c r="O511">
        <v>0</v>
      </c>
      <c r="P511">
        <v>24</v>
      </c>
      <c r="Q511">
        <v>0</v>
      </c>
      <c r="R511">
        <v>2</v>
      </c>
      <c r="S511">
        <v>0</v>
      </c>
      <c r="T511">
        <v>4</v>
      </c>
      <c r="U511">
        <v>0</v>
      </c>
      <c r="V511">
        <v>0</v>
      </c>
      <c r="W511">
        <v>0</v>
      </c>
      <c r="X511">
        <v>9.3095561232493793</v>
      </c>
      <c r="Y511">
        <v>0</v>
      </c>
      <c r="Z511">
        <v>7.2652673000940169</v>
      </c>
      <c r="AA511">
        <v>0</v>
      </c>
      <c r="AB511">
        <v>6.8758508872073785</v>
      </c>
      <c r="AC511">
        <v>0</v>
      </c>
      <c r="AD511">
        <v>0</v>
      </c>
      <c r="AE511">
        <v>23.450674310550774</v>
      </c>
    </row>
    <row r="512" spans="1:31" x14ac:dyDescent="0.25">
      <c r="A512">
        <v>2319220</v>
      </c>
      <c r="B512">
        <v>1</v>
      </c>
      <c r="C512" t="s">
        <v>80</v>
      </c>
      <c r="D512" t="s">
        <v>103</v>
      </c>
      <c r="E512" t="s">
        <v>132</v>
      </c>
      <c r="F512" t="s">
        <v>1705</v>
      </c>
      <c r="G512" t="s">
        <v>134</v>
      </c>
      <c r="H512" t="s">
        <v>135</v>
      </c>
      <c r="I512" t="s">
        <v>136</v>
      </c>
      <c r="J512" t="s">
        <v>137</v>
      </c>
      <c r="K512" t="s">
        <v>138</v>
      </c>
      <c r="L512" t="s">
        <v>1706</v>
      </c>
      <c r="M512" t="s">
        <v>1707</v>
      </c>
      <c r="N512">
        <v>0.401388888</v>
      </c>
      <c r="O512">
        <v>0</v>
      </c>
      <c r="P512">
        <v>0</v>
      </c>
      <c r="Q512">
        <v>1</v>
      </c>
      <c r="R512">
        <v>0</v>
      </c>
      <c r="S512">
        <v>2</v>
      </c>
      <c r="T512">
        <v>0</v>
      </c>
      <c r="U512">
        <v>4</v>
      </c>
      <c r="V512">
        <v>0</v>
      </c>
      <c r="W512">
        <v>0</v>
      </c>
      <c r="X512">
        <v>0</v>
      </c>
      <c r="Y512">
        <v>0.10737753415308333</v>
      </c>
      <c r="Z512">
        <v>0</v>
      </c>
      <c r="AA512">
        <v>7.4225331185204171</v>
      </c>
      <c r="AB512">
        <v>0</v>
      </c>
      <c r="AC512">
        <v>1499.3704759940115</v>
      </c>
      <c r="AD512">
        <v>0</v>
      </c>
      <c r="AE512">
        <v>1506.9003866466851</v>
      </c>
    </row>
    <row r="513" spans="1:31" x14ac:dyDescent="0.25">
      <c r="A513">
        <v>2319151</v>
      </c>
      <c r="B513">
        <v>1</v>
      </c>
      <c r="C513" t="s">
        <v>80</v>
      </c>
      <c r="D513" t="s">
        <v>106</v>
      </c>
      <c r="E513" t="s">
        <v>147</v>
      </c>
      <c r="F513" t="s">
        <v>1708</v>
      </c>
      <c r="G513" t="s">
        <v>149</v>
      </c>
      <c r="H513" t="s">
        <v>150</v>
      </c>
      <c r="I513" t="s">
        <v>136</v>
      </c>
      <c r="J513" t="s">
        <v>137</v>
      </c>
      <c r="K513" t="s">
        <v>138</v>
      </c>
      <c r="L513" t="s">
        <v>1709</v>
      </c>
      <c r="M513" t="s">
        <v>1710</v>
      </c>
      <c r="N513">
        <v>3.8730555550000001</v>
      </c>
      <c r="O513">
        <v>0</v>
      </c>
      <c r="P513">
        <v>0</v>
      </c>
      <c r="Q513">
        <v>0</v>
      </c>
      <c r="R513">
        <v>5</v>
      </c>
      <c r="S513">
        <v>0</v>
      </c>
      <c r="T513">
        <v>2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10.818894960879604</v>
      </c>
      <c r="AA513">
        <v>0</v>
      </c>
      <c r="AB513">
        <v>27.46635620155827</v>
      </c>
      <c r="AC513">
        <v>0</v>
      </c>
      <c r="AD513">
        <v>0</v>
      </c>
      <c r="AE513">
        <v>38.285251162437874</v>
      </c>
    </row>
    <row r="514" spans="1:31" x14ac:dyDescent="0.25">
      <c r="A514">
        <v>2319197</v>
      </c>
      <c r="B514">
        <v>1</v>
      </c>
      <c r="C514" t="s">
        <v>80</v>
      </c>
      <c r="D514" t="s">
        <v>98</v>
      </c>
      <c r="E514" t="s">
        <v>158</v>
      </c>
      <c r="F514" t="s">
        <v>1711</v>
      </c>
      <c r="G514" t="s">
        <v>336</v>
      </c>
      <c r="H514" t="s">
        <v>150</v>
      </c>
      <c r="I514" t="s">
        <v>136</v>
      </c>
      <c r="J514" t="s">
        <v>137</v>
      </c>
      <c r="K514" t="s">
        <v>138</v>
      </c>
      <c r="L514" t="s">
        <v>1712</v>
      </c>
      <c r="M514" t="s">
        <v>1713</v>
      </c>
      <c r="N514">
        <v>0.41805555500000002</v>
      </c>
      <c r="O514">
        <v>0</v>
      </c>
      <c r="P514">
        <v>118</v>
      </c>
      <c r="Q514">
        <v>0</v>
      </c>
      <c r="R514">
        <v>18</v>
      </c>
      <c r="S514">
        <v>0</v>
      </c>
      <c r="T514">
        <v>46</v>
      </c>
      <c r="U514">
        <v>0</v>
      </c>
      <c r="V514">
        <v>0</v>
      </c>
      <c r="W514">
        <v>0</v>
      </c>
      <c r="X514">
        <v>7.9995876839486701</v>
      </c>
      <c r="Y514">
        <v>0</v>
      </c>
      <c r="Z514">
        <v>6.8081911404270983</v>
      </c>
      <c r="AA514">
        <v>0</v>
      </c>
      <c r="AB514">
        <v>7.4006821192486338</v>
      </c>
      <c r="AC514">
        <v>0</v>
      </c>
      <c r="AD514">
        <v>0</v>
      </c>
      <c r="AE514">
        <v>22.208460943624402</v>
      </c>
    </row>
    <row r="515" spans="1:31" x14ac:dyDescent="0.25">
      <c r="A515">
        <v>2319174</v>
      </c>
      <c r="B515">
        <v>1</v>
      </c>
      <c r="C515" t="s">
        <v>80</v>
      </c>
      <c r="D515" t="s">
        <v>103</v>
      </c>
      <c r="E515" t="s">
        <v>147</v>
      </c>
      <c r="F515" t="s">
        <v>1714</v>
      </c>
      <c r="G515" t="s">
        <v>149</v>
      </c>
      <c r="H515" t="s">
        <v>150</v>
      </c>
      <c r="I515" t="s">
        <v>136</v>
      </c>
      <c r="J515" t="s">
        <v>137</v>
      </c>
      <c r="K515" t="s">
        <v>138</v>
      </c>
      <c r="L515" t="s">
        <v>1715</v>
      </c>
      <c r="M515" t="s">
        <v>1716</v>
      </c>
      <c r="N515">
        <v>0.48194444400000003</v>
      </c>
      <c r="O515">
        <v>0</v>
      </c>
      <c r="P515">
        <v>3</v>
      </c>
      <c r="Q515">
        <v>0</v>
      </c>
      <c r="R515">
        <v>1</v>
      </c>
      <c r="S515">
        <v>0</v>
      </c>
      <c r="T515">
        <v>2</v>
      </c>
      <c r="U515">
        <v>0</v>
      </c>
      <c r="V515">
        <v>0</v>
      </c>
      <c r="W515">
        <v>0</v>
      </c>
      <c r="X515">
        <v>0.13801611611287501</v>
      </c>
      <c r="Y515">
        <v>0</v>
      </c>
      <c r="Z515">
        <v>0.10377199833674999</v>
      </c>
      <c r="AA515">
        <v>0</v>
      </c>
      <c r="AB515">
        <v>4.4293583026666666E-2</v>
      </c>
      <c r="AC515">
        <v>0</v>
      </c>
      <c r="AD515">
        <v>0</v>
      </c>
      <c r="AE515">
        <v>0.28608169747629164</v>
      </c>
    </row>
    <row r="516" spans="1:31" x14ac:dyDescent="0.25">
      <c r="A516">
        <v>2318656</v>
      </c>
      <c r="B516">
        <v>1</v>
      </c>
      <c r="C516" t="s">
        <v>80</v>
      </c>
      <c r="D516" t="s">
        <v>88</v>
      </c>
      <c r="E516" t="s">
        <v>175</v>
      </c>
      <c r="F516" t="s">
        <v>1717</v>
      </c>
      <c r="G516" t="s">
        <v>134</v>
      </c>
      <c r="H516" t="s">
        <v>135</v>
      </c>
      <c r="I516" t="s">
        <v>136</v>
      </c>
      <c r="J516" t="s">
        <v>137</v>
      </c>
      <c r="K516" t="s">
        <v>138</v>
      </c>
      <c r="L516" t="s">
        <v>1718</v>
      </c>
      <c r="M516" t="s">
        <v>1719</v>
      </c>
      <c r="N516">
        <v>1.073055555</v>
      </c>
      <c r="O516">
        <v>1</v>
      </c>
      <c r="P516">
        <v>496</v>
      </c>
      <c r="Q516">
        <v>0</v>
      </c>
      <c r="R516">
        <v>0</v>
      </c>
      <c r="S516">
        <v>7</v>
      </c>
      <c r="T516">
        <v>107</v>
      </c>
      <c r="U516">
        <v>4</v>
      </c>
      <c r="V516">
        <v>3</v>
      </c>
      <c r="W516">
        <v>7.8465417066620011</v>
      </c>
      <c r="X516">
        <v>130.41553914357826</v>
      </c>
      <c r="Y516">
        <v>0</v>
      </c>
      <c r="Z516">
        <v>0</v>
      </c>
      <c r="AA516">
        <v>61.332570638721357</v>
      </c>
      <c r="AB516">
        <v>96.284158301013846</v>
      </c>
      <c r="AC516">
        <v>110.88472716495313</v>
      </c>
      <c r="AD516">
        <v>18.51672653622963</v>
      </c>
      <c r="AE516">
        <v>425.28026349115822</v>
      </c>
    </row>
    <row r="517" spans="1:31" x14ac:dyDescent="0.25">
      <c r="A517">
        <v>2319237</v>
      </c>
      <c r="B517">
        <v>1</v>
      </c>
      <c r="C517" t="s">
        <v>80</v>
      </c>
      <c r="D517" t="s">
        <v>86</v>
      </c>
      <c r="E517" t="s">
        <v>175</v>
      </c>
      <c r="F517" t="s">
        <v>1720</v>
      </c>
      <c r="G517" t="s">
        <v>1721</v>
      </c>
      <c r="H517" t="s">
        <v>135</v>
      </c>
      <c r="I517" t="s">
        <v>136</v>
      </c>
      <c r="J517" t="s">
        <v>137</v>
      </c>
      <c r="K517" t="s">
        <v>138</v>
      </c>
      <c r="L517" t="s">
        <v>1722</v>
      </c>
      <c r="M517" t="s">
        <v>1723</v>
      </c>
      <c r="N517">
        <v>1.9</v>
      </c>
      <c r="O517">
        <v>0</v>
      </c>
      <c r="P517">
        <v>614</v>
      </c>
      <c r="Q517">
        <v>0</v>
      </c>
      <c r="R517">
        <v>0</v>
      </c>
      <c r="S517">
        <v>0</v>
      </c>
      <c r="T517">
        <v>6</v>
      </c>
      <c r="U517">
        <v>0</v>
      </c>
      <c r="V517">
        <v>0</v>
      </c>
      <c r="W517">
        <v>0</v>
      </c>
      <c r="X517">
        <v>341.54868321014993</v>
      </c>
      <c r="Y517">
        <v>0</v>
      </c>
      <c r="Z517">
        <v>0</v>
      </c>
      <c r="AA517">
        <v>0</v>
      </c>
      <c r="AB517">
        <v>21.657004342266003</v>
      </c>
      <c r="AC517">
        <v>0</v>
      </c>
      <c r="AD517">
        <v>0</v>
      </c>
      <c r="AE517">
        <v>363.20568755241595</v>
      </c>
    </row>
    <row r="518" spans="1:31" x14ac:dyDescent="0.25">
      <c r="A518">
        <v>2318882</v>
      </c>
      <c r="B518">
        <v>1</v>
      </c>
      <c r="C518" t="s">
        <v>80</v>
      </c>
      <c r="D518" t="s">
        <v>96</v>
      </c>
      <c r="E518" t="s">
        <v>153</v>
      </c>
      <c r="F518" t="s">
        <v>1724</v>
      </c>
      <c r="G518" t="s">
        <v>155</v>
      </c>
      <c r="H518" t="s">
        <v>150</v>
      </c>
      <c r="I518" t="s">
        <v>136</v>
      </c>
      <c r="J518" t="s">
        <v>137</v>
      </c>
      <c r="K518" t="s">
        <v>138</v>
      </c>
      <c r="L518" t="s">
        <v>1725</v>
      </c>
      <c r="M518" t="s">
        <v>1726</v>
      </c>
      <c r="N518">
        <v>5.2211111109999999</v>
      </c>
      <c r="O518">
        <v>0</v>
      </c>
      <c r="P518">
        <v>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0.83552948656386672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0.83552948656386672</v>
      </c>
    </row>
    <row r="519" spans="1:31" x14ac:dyDescent="0.25">
      <c r="A519">
        <v>2319134</v>
      </c>
      <c r="B519">
        <v>1</v>
      </c>
      <c r="C519" t="s">
        <v>80</v>
      </c>
      <c r="D519" t="s">
        <v>98</v>
      </c>
      <c r="E519" t="s">
        <v>141</v>
      </c>
      <c r="F519" t="s">
        <v>593</v>
      </c>
      <c r="G519" t="s">
        <v>134</v>
      </c>
      <c r="H519" t="s">
        <v>135</v>
      </c>
      <c r="I519" t="s">
        <v>136</v>
      </c>
      <c r="J519" t="s">
        <v>137</v>
      </c>
      <c r="K519" t="s">
        <v>138</v>
      </c>
      <c r="L519" t="s">
        <v>1727</v>
      </c>
      <c r="M519" t="s">
        <v>1728</v>
      </c>
      <c r="N519">
        <v>2.809722222</v>
      </c>
      <c r="O519">
        <v>0</v>
      </c>
      <c r="P519">
        <v>0</v>
      </c>
      <c r="Q519">
        <v>9</v>
      </c>
      <c r="R519">
        <v>95</v>
      </c>
      <c r="S519">
        <v>5</v>
      </c>
      <c r="T519">
        <v>25</v>
      </c>
      <c r="U519">
        <v>1</v>
      </c>
      <c r="V519">
        <v>0</v>
      </c>
      <c r="W519">
        <v>0</v>
      </c>
      <c r="X519">
        <v>0</v>
      </c>
      <c r="Y519">
        <v>262.33663054911386</v>
      </c>
      <c r="Z519">
        <v>998.80029983839927</v>
      </c>
      <c r="AA519">
        <v>34.383185270101059</v>
      </c>
      <c r="AB519">
        <v>201.87250384219126</v>
      </c>
      <c r="AC519">
        <v>212.08326285144003</v>
      </c>
      <c r="AD519">
        <v>0</v>
      </c>
      <c r="AE519">
        <v>1709.4758823512452</v>
      </c>
    </row>
    <row r="520" spans="1:31" x14ac:dyDescent="0.25">
      <c r="A520">
        <v>2319277</v>
      </c>
      <c r="B520">
        <v>1</v>
      </c>
      <c r="C520" t="s">
        <v>81</v>
      </c>
      <c r="D520" t="s">
        <v>122</v>
      </c>
      <c r="E520" t="s">
        <v>175</v>
      </c>
      <c r="F520" t="s">
        <v>1729</v>
      </c>
      <c r="G520" t="s">
        <v>210</v>
      </c>
      <c r="H520" t="s">
        <v>135</v>
      </c>
      <c r="I520" t="s">
        <v>136</v>
      </c>
      <c r="J520" t="s">
        <v>137</v>
      </c>
      <c r="K520" t="s">
        <v>138</v>
      </c>
      <c r="L520" t="s">
        <v>1730</v>
      </c>
      <c r="M520" t="s">
        <v>1731</v>
      </c>
      <c r="N520">
        <v>2.4016666660000001</v>
      </c>
      <c r="O520">
        <v>0</v>
      </c>
      <c r="P520">
        <v>82</v>
      </c>
      <c r="Q520">
        <v>12</v>
      </c>
      <c r="R520">
        <v>0</v>
      </c>
      <c r="S520">
        <v>0</v>
      </c>
      <c r="T520">
        <v>3</v>
      </c>
      <c r="U520">
        <v>0</v>
      </c>
      <c r="V520">
        <v>0</v>
      </c>
      <c r="W520">
        <v>0</v>
      </c>
      <c r="X520">
        <v>25.77329401315825</v>
      </c>
      <c r="Y520">
        <v>43.975158484372002</v>
      </c>
      <c r="Z520">
        <v>0</v>
      </c>
      <c r="AA520">
        <v>0</v>
      </c>
      <c r="AB520">
        <v>0.31474747141699999</v>
      </c>
      <c r="AC520">
        <v>0</v>
      </c>
      <c r="AD520">
        <v>0</v>
      </c>
      <c r="AE520">
        <v>70.063199968947245</v>
      </c>
    </row>
    <row r="521" spans="1:31" x14ac:dyDescent="0.25">
      <c r="A521">
        <v>2318945</v>
      </c>
      <c r="B521">
        <v>1</v>
      </c>
      <c r="C521" t="s">
        <v>80</v>
      </c>
      <c r="D521" t="s">
        <v>86</v>
      </c>
      <c r="E521" t="s">
        <v>153</v>
      </c>
      <c r="F521" t="s">
        <v>1732</v>
      </c>
      <c r="G521" t="s">
        <v>203</v>
      </c>
      <c r="H521" t="s">
        <v>150</v>
      </c>
      <c r="I521" t="s">
        <v>136</v>
      </c>
      <c r="J521" t="s">
        <v>137</v>
      </c>
      <c r="K521" t="s">
        <v>138</v>
      </c>
      <c r="L521" t="s">
        <v>1733</v>
      </c>
      <c r="M521" t="s">
        <v>1734</v>
      </c>
      <c r="N521">
        <v>2.0291666660000001</v>
      </c>
      <c r="O521">
        <v>0</v>
      </c>
      <c r="P521">
        <v>1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0.84823188522164994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0.84823188522164994</v>
      </c>
    </row>
    <row r="522" spans="1:31" x14ac:dyDescent="0.25">
      <c r="A522">
        <v>2318636</v>
      </c>
      <c r="B522">
        <v>1</v>
      </c>
      <c r="C522" t="s">
        <v>80</v>
      </c>
      <c r="D522" t="s">
        <v>90</v>
      </c>
      <c r="E522" t="s">
        <v>153</v>
      </c>
      <c r="F522" t="s">
        <v>1735</v>
      </c>
      <c r="G522" t="s">
        <v>203</v>
      </c>
      <c r="H522" t="s">
        <v>150</v>
      </c>
      <c r="I522" t="s">
        <v>136</v>
      </c>
      <c r="J522" t="s">
        <v>137</v>
      </c>
      <c r="K522" t="s">
        <v>138</v>
      </c>
      <c r="L522" t="s">
        <v>1736</v>
      </c>
      <c r="M522" t="s">
        <v>1737</v>
      </c>
      <c r="N522">
        <v>2.1477777769999999</v>
      </c>
      <c r="O522">
        <v>0</v>
      </c>
      <c r="P522">
        <v>18</v>
      </c>
      <c r="Q522">
        <v>0</v>
      </c>
      <c r="R522">
        <v>0</v>
      </c>
      <c r="S522">
        <v>0</v>
      </c>
      <c r="T522">
        <v>7</v>
      </c>
      <c r="U522">
        <v>0</v>
      </c>
      <c r="V522">
        <v>0</v>
      </c>
      <c r="W522">
        <v>0</v>
      </c>
      <c r="X522">
        <v>7.0171109549900414</v>
      </c>
      <c r="Y522">
        <v>0</v>
      </c>
      <c r="Z522">
        <v>0</v>
      </c>
      <c r="AA522">
        <v>0</v>
      </c>
      <c r="AB522">
        <v>1.1867513883586667</v>
      </c>
      <c r="AC522">
        <v>0</v>
      </c>
      <c r="AD522">
        <v>0</v>
      </c>
      <c r="AE522">
        <v>8.2038623433487086</v>
      </c>
    </row>
    <row r="523" spans="1:31" x14ac:dyDescent="0.25">
      <c r="A523">
        <v>2319300</v>
      </c>
      <c r="B523">
        <v>1</v>
      </c>
      <c r="C523" t="s">
        <v>80</v>
      </c>
      <c r="D523" t="s">
        <v>90</v>
      </c>
      <c r="E523" t="s">
        <v>153</v>
      </c>
      <c r="F523" t="s">
        <v>1738</v>
      </c>
      <c r="G523" t="s">
        <v>203</v>
      </c>
      <c r="H523" t="s">
        <v>150</v>
      </c>
      <c r="I523" t="s">
        <v>136</v>
      </c>
      <c r="J523" t="s">
        <v>137</v>
      </c>
      <c r="K523" t="s">
        <v>138</v>
      </c>
      <c r="L523" t="s">
        <v>1739</v>
      </c>
      <c r="M523" t="s">
        <v>1740</v>
      </c>
      <c r="N523">
        <v>1.376944444</v>
      </c>
      <c r="O523">
        <v>0</v>
      </c>
      <c r="P523">
        <v>3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0.63404431683044993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0.63404431683044993</v>
      </c>
    </row>
    <row r="524" spans="1:31" x14ac:dyDescent="0.25">
      <c r="A524">
        <v>2318779</v>
      </c>
      <c r="B524">
        <v>1</v>
      </c>
      <c r="C524" t="s">
        <v>80</v>
      </c>
      <c r="D524" t="s">
        <v>92</v>
      </c>
      <c r="E524" t="s">
        <v>158</v>
      </c>
      <c r="F524" t="s">
        <v>1741</v>
      </c>
      <c r="G524" t="s">
        <v>336</v>
      </c>
      <c r="H524" t="s">
        <v>150</v>
      </c>
      <c r="I524" t="s">
        <v>136</v>
      </c>
      <c r="J524" t="s">
        <v>137</v>
      </c>
      <c r="K524" t="s">
        <v>138</v>
      </c>
      <c r="L524" t="s">
        <v>1742</v>
      </c>
      <c r="M524" t="s">
        <v>1743</v>
      </c>
      <c r="N524">
        <v>0.79583333300000003</v>
      </c>
      <c r="O524">
        <v>0</v>
      </c>
      <c r="P524">
        <v>69</v>
      </c>
      <c r="Q524">
        <v>0</v>
      </c>
      <c r="R524">
        <v>0</v>
      </c>
      <c r="S524">
        <v>0</v>
      </c>
      <c r="T524">
        <v>3</v>
      </c>
      <c r="U524">
        <v>0</v>
      </c>
      <c r="V524">
        <v>0</v>
      </c>
      <c r="W524">
        <v>0</v>
      </c>
      <c r="X524">
        <v>12.20340515585375</v>
      </c>
      <c r="Y524">
        <v>0</v>
      </c>
      <c r="Z524">
        <v>0</v>
      </c>
      <c r="AA524">
        <v>0</v>
      </c>
      <c r="AB524">
        <v>1.4858661645191944</v>
      </c>
      <c r="AC524">
        <v>0</v>
      </c>
      <c r="AD524">
        <v>0</v>
      </c>
      <c r="AE524">
        <v>13.689271320372944</v>
      </c>
    </row>
    <row r="525" spans="1:31" x14ac:dyDescent="0.25">
      <c r="A525">
        <v>2318928</v>
      </c>
      <c r="B525">
        <v>1</v>
      </c>
      <c r="C525" t="s">
        <v>80</v>
      </c>
      <c r="D525" t="s">
        <v>92</v>
      </c>
      <c r="E525" t="s">
        <v>153</v>
      </c>
      <c r="F525" t="s">
        <v>1744</v>
      </c>
      <c r="G525" t="s">
        <v>203</v>
      </c>
      <c r="H525" t="s">
        <v>150</v>
      </c>
      <c r="I525" t="s">
        <v>136</v>
      </c>
      <c r="J525" t="s">
        <v>137</v>
      </c>
      <c r="K525" t="s">
        <v>138</v>
      </c>
      <c r="L525" t="s">
        <v>1745</v>
      </c>
      <c r="M525" t="s">
        <v>1746</v>
      </c>
      <c r="N525">
        <v>1.5686111110000001</v>
      </c>
      <c r="O525">
        <v>0</v>
      </c>
      <c r="P525">
        <v>1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0.27112739724513335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0.27112739724513335</v>
      </c>
    </row>
    <row r="526" spans="1:31" x14ac:dyDescent="0.25">
      <c r="A526">
        <v>2319157</v>
      </c>
      <c r="B526">
        <v>1</v>
      </c>
      <c r="C526" t="s">
        <v>80</v>
      </c>
      <c r="D526" t="s">
        <v>91</v>
      </c>
      <c r="E526" t="s">
        <v>147</v>
      </c>
      <c r="F526" t="s">
        <v>1747</v>
      </c>
      <c r="G526" t="s">
        <v>149</v>
      </c>
      <c r="H526" t="s">
        <v>150</v>
      </c>
      <c r="I526" t="s">
        <v>136</v>
      </c>
      <c r="J526" t="s">
        <v>137</v>
      </c>
      <c r="K526" t="s">
        <v>138</v>
      </c>
      <c r="L526" t="s">
        <v>1748</v>
      </c>
      <c r="M526" t="s">
        <v>1749</v>
      </c>
      <c r="N526">
        <v>1.325</v>
      </c>
      <c r="O526">
        <v>0</v>
      </c>
      <c r="P526">
        <v>0</v>
      </c>
      <c r="Q526">
        <v>0</v>
      </c>
      <c r="R526">
        <v>6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6.3708514011313984</v>
      </c>
      <c r="AA526">
        <v>0</v>
      </c>
      <c r="AB526">
        <v>0</v>
      </c>
      <c r="AC526">
        <v>0</v>
      </c>
      <c r="AD526">
        <v>0</v>
      </c>
      <c r="AE526">
        <v>6.3708514011313984</v>
      </c>
    </row>
    <row r="527" spans="1:31" x14ac:dyDescent="0.25">
      <c r="A527">
        <v>2319054</v>
      </c>
      <c r="B527">
        <v>1</v>
      </c>
      <c r="C527" t="s">
        <v>81</v>
      </c>
      <c r="D527" t="s">
        <v>127</v>
      </c>
      <c r="E527" t="s">
        <v>175</v>
      </c>
      <c r="F527" t="s">
        <v>1750</v>
      </c>
      <c r="G527" t="s">
        <v>210</v>
      </c>
      <c r="H527" t="s">
        <v>135</v>
      </c>
      <c r="I527" t="s">
        <v>136</v>
      </c>
      <c r="J527" t="s">
        <v>137</v>
      </c>
      <c r="K527" t="s">
        <v>138</v>
      </c>
      <c r="L527" t="s">
        <v>1751</v>
      </c>
      <c r="M527" t="s">
        <v>1752</v>
      </c>
      <c r="N527">
        <v>0.89805555500000001</v>
      </c>
      <c r="O527">
        <v>0</v>
      </c>
      <c r="P527">
        <v>0</v>
      </c>
      <c r="Q527">
        <v>9</v>
      </c>
      <c r="R527">
        <v>0</v>
      </c>
      <c r="S527">
        <v>6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14.67875867792357</v>
      </c>
      <c r="Z527">
        <v>0</v>
      </c>
      <c r="AA527">
        <v>75.849776042010916</v>
      </c>
      <c r="AB527">
        <v>0</v>
      </c>
      <c r="AC527">
        <v>0</v>
      </c>
      <c r="AD527">
        <v>0</v>
      </c>
      <c r="AE527">
        <v>90.528534719934484</v>
      </c>
    </row>
    <row r="528" spans="1:31" x14ac:dyDescent="0.25">
      <c r="A528">
        <v>2319246</v>
      </c>
      <c r="B528">
        <v>1</v>
      </c>
      <c r="C528" t="s">
        <v>80</v>
      </c>
      <c r="D528" t="s">
        <v>105</v>
      </c>
      <c r="E528" t="s">
        <v>147</v>
      </c>
      <c r="F528" t="s">
        <v>1753</v>
      </c>
      <c r="G528" t="s">
        <v>336</v>
      </c>
      <c r="H528" t="s">
        <v>150</v>
      </c>
      <c r="I528" t="s">
        <v>136</v>
      </c>
      <c r="J528" t="s">
        <v>137</v>
      </c>
      <c r="K528" t="s">
        <v>138</v>
      </c>
      <c r="L528" t="s">
        <v>1754</v>
      </c>
      <c r="M528" t="s">
        <v>1755</v>
      </c>
      <c r="N528">
        <v>1.0577777770000001</v>
      </c>
      <c r="O528">
        <v>0</v>
      </c>
      <c r="P528">
        <v>18</v>
      </c>
      <c r="Q528">
        <v>0</v>
      </c>
      <c r="R528">
        <v>21</v>
      </c>
      <c r="S528">
        <v>0</v>
      </c>
      <c r="T528">
        <v>16</v>
      </c>
      <c r="U528">
        <v>0</v>
      </c>
      <c r="V528">
        <v>0</v>
      </c>
      <c r="W528">
        <v>0</v>
      </c>
      <c r="X528">
        <v>7.9338112610427025</v>
      </c>
      <c r="Y528">
        <v>0</v>
      </c>
      <c r="Z528">
        <v>9.6721978597241094</v>
      </c>
      <c r="AA528">
        <v>0</v>
      </c>
      <c r="AB528">
        <v>6.0676532413586406</v>
      </c>
      <c r="AC528">
        <v>0</v>
      </c>
      <c r="AD528">
        <v>0</v>
      </c>
      <c r="AE528">
        <v>23.673662362125455</v>
      </c>
    </row>
    <row r="529" spans="1:31" x14ac:dyDescent="0.25">
      <c r="A529">
        <v>2318931</v>
      </c>
      <c r="B529">
        <v>1</v>
      </c>
      <c r="C529" t="s">
        <v>81</v>
      </c>
      <c r="D529" t="s">
        <v>128</v>
      </c>
      <c r="E529" t="s">
        <v>175</v>
      </c>
      <c r="F529" t="s">
        <v>1756</v>
      </c>
      <c r="G529" t="s">
        <v>134</v>
      </c>
      <c r="H529" t="s">
        <v>135</v>
      </c>
      <c r="I529" t="s">
        <v>136</v>
      </c>
      <c r="J529" t="s">
        <v>137</v>
      </c>
      <c r="K529" t="s">
        <v>138</v>
      </c>
      <c r="L529" t="s">
        <v>1757</v>
      </c>
      <c r="M529" t="s">
        <v>1758</v>
      </c>
      <c r="N529">
        <v>2.7627777770000002</v>
      </c>
      <c r="O529">
        <v>0</v>
      </c>
      <c r="P529">
        <v>543</v>
      </c>
      <c r="Q529">
        <v>3</v>
      </c>
      <c r="R529">
        <v>28</v>
      </c>
      <c r="S529">
        <v>3</v>
      </c>
      <c r="T529">
        <v>70</v>
      </c>
      <c r="U529">
        <v>0</v>
      </c>
      <c r="V529">
        <v>0</v>
      </c>
      <c r="W529">
        <v>0</v>
      </c>
      <c r="X529">
        <v>267.13867151278981</v>
      </c>
      <c r="Y529">
        <v>20.101630823338905</v>
      </c>
      <c r="Z529">
        <v>35.327146484676945</v>
      </c>
      <c r="AA529">
        <v>11.666929354323313</v>
      </c>
      <c r="AB529">
        <v>122.25500635028301</v>
      </c>
      <c r="AC529">
        <v>0</v>
      </c>
      <c r="AD529">
        <v>0</v>
      </c>
      <c r="AE529">
        <v>456.48938452541199</v>
      </c>
    </row>
    <row r="530" spans="1:31" x14ac:dyDescent="0.25">
      <c r="A530">
        <v>2319200</v>
      </c>
      <c r="B530">
        <v>1</v>
      </c>
      <c r="C530" t="s">
        <v>80</v>
      </c>
      <c r="D530" t="s">
        <v>97</v>
      </c>
      <c r="E530" t="s">
        <v>147</v>
      </c>
      <c r="F530" t="s">
        <v>1759</v>
      </c>
      <c r="G530" t="s">
        <v>149</v>
      </c>
      <c r="H530" t="s">
        <v>150</v>
      </c>
      <c r="I530" t="s">
        <v>136</v>
      </c>
      <c r="J530" t="s">
        <v>137</v>
      </c>
      <c r="K530" t="s">
        <v>138</v>
      </c>
      <c r="L530" t="s">
        <v>1760</v>
      </c>
      <c r="M530" t="s">
        <v>1761</v>
      </c>
      <c r="N530">
        <v>1.0275000000000001</v>
      </c>
      <c r="O530">
        <v>0</v>
      </c>
      <c r="P530">
        <v>78</v>
      </c>
      <c r="Q530">
        <v>0</v>
      </c>
      <c r="R530">
        <v>1</v>
      </c>
      <c r="S530">
        <v>0</v>
      </c>
      <c r="T530">
        <v>1</v>
      </c>
      <c r="U530">
        <v>0</v>
      </c>
      <c r="V530">
        <v>0</v>
      </c>
      <c r="W530">
        <v>0</v>
      </c>
      <c r="X530">
        <v>18.798859931771958</v>
      </c>
      <c r="Y530">
        <v>0</v>
      </c>
      <c r="Z530">
        <v>2.4480571425350005E-2</v>
      </c>
      <c r="AA530">
        <v>0</v>
      </c>
      <c r="AB530">
        <v>1.5465963114136667</v>
      </c>
      <c r="AC530">
        <v>0</v>
      </c>
      <c r="AD530">
        <v>0</v>
      </c>
      <c r="AE530">
        <v>20.369936814610973</v>
      </c>
    </row>
    <row r="531" spans="1:31" x14ac:dyDescent="0.25">
      <c r="A531">
        <v>2318954</v>
      </c>
      <c r="B531">
        <v>1</v>
      </c>
      <c r="C531" t="s">
        <v>81</v>
      </c>
      <c r="D531" t="s">
        <v>112</v>
      </c>
      <c r="E531" t="s">
        <v>153</v>
      </c>
      <c r="F531" t="s">
        <v>1762</v>
      </c>
      <c r="G531" t="s">
        <v>203</v>
      </c>
      <c r="H531" t="s">
        <v>150</v>
      </c>
      <c r="I531" t="s">
        <v>136</v>
      </c>
      <c r="J531" t="s">
        <v>137</v>
      </c>
      <c r="K531" t="s">
        <v>138</v>
      </c>
      <c r="L531" t="s">
        <v>1763</v>
      </c>
      <c r="M531" t="s">
        <v>1764</v>
      </c>
      <c r="N531">
        <v>1.010555555</v>
      </c>
      <c r="O531">
        <v>0</v>
      </c>
      <c r="P531">
        <v>8</v>
      </c>
      <c r="Q531">
        <v>0</v>
      </c>
      <c r="R531">
        <v>0</v>
      </c>
      <c r="S531">
        <v>0</v>
      </c>
      <c r="T531">
        <v>1</v>
      </c>
      <c r="U531">
        <v>0</v>
      </c>
      <c r="V531">
        <v>0</v>
      </c>
      <c r="W531">
        <v>0</v>
      </c>
      <c r="X531">
        <v>1.4597333704841331</v>
      </c>
      <c r="Y531">
        <v>0</v>
      </c>
      <c r="Z531">
        <v>0</v>
      </c>
      <c r="AA531">
        <v>0</v>
      </c>
      <c r="AB531">
        <v>1.9827911603572446</v>
      </c>
      <c r="AC531">
        <v>0</v>
      </c>
      <c r="AD531">
        <v>0</v>
      </c>
      <c r="AE531">
        <v>3.4425245308413777</v>
      </c>
    </row>
    <row r="532" spans="1:31" x14ac:dyDescent="0.25">
      <c r="A532">
        <v>2319223</v>
      </c>
      <c r="B532">
        <v>1</v>
      </c>
      <c r="C532" t="s">
        <v>80</v>
      </c>
      <c r="D532" t="s">
        <v>96</v>
      </c>
      <c r="E532" t="s">
        <v>153</v>
      </c>
      <c r="F532" t="s">
        <v>1765</v>
      </c>
      <c r="G532" t="s">
        <v>155</v>
      </c>
      <c r="H532" t="s">
        <v>150</v>
      </c>
      <c r="I532" t="s">
        <v>136</v>
      </c>
      <c r="J532" t="s">
        <v>137</v>
      </c>
      <c r="K532" t="s">
        <v>138</v>
      </c>
      <c r="L532" t="s">
        <v>1766</v>
      </c>
      <c r="M532" t="s">
        <v>1767</v>
      </c>
      <c r="N532">
        <v>2.3991666660000002</v>
      </c>
      <c r="O532">
        <v>0</v>
      </c>
      <c r="P532">
        <v>1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0.63779160769813337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0.63779160769813337</v>
      </c>
    </row>
    <row r="533" spans="1:31" x14ac:dyDescent="0.25">
      <c r="A533">
        <v>2318785</v>
      </c>
      <c r="B533">
        <v>1</v>
      </c>
      <c r="C533" t="s">
        <v>80</v>
      </c>
      <c r="D533" t="s">
        <v>97</v>
      </c>
      <c r="E533" t="s">
        <v>153</v>
      </c>
      <c r="F533" t="s">
        <v>1768</v>
      </c>
      <c r="G533" t="s">
        <v>254</v>
      </c>
      <c r="H533" t="s">
        <v>150</v>
      </c>
      <c r="I533" t="s">
        <v>136</v>
      </c>
      <c r="J533" t="s">
        <v>137</v>
      </c>
      <c r="K533" t="s">
        <v>138</v>
      </c>
      <c r="L533" t="s">
        <v>1769</v>
      </c>
      <c r="M533" t="s">
        <v>1770</v>
      </c>
      <c r="N533">
        <v>1.4927777769999999</v>
      </c>
      <c r="O533">
        <v>0</v>
      </c>
      <c r="P533">
        <v>5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3.4169029033231335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3.4169029033231335</v>
      </c>
    </row>
    <row r="534" spans="1:31" x14ac:dyDescent="0.25">
      <c r="A534">
        <v>2319140</v>
      </c>
      <c r="B534">
        <v>1</v>
      </c>
      <c r="C534" t="s">
        <v>80</v>
      </c>
      <c r="D534" t="s">
        <v>95</v>
      </c>
      <c r="E534" t="s">
        <v>414</v>
      </c>
      <c r="F534" t="s">
        <v>1771</v>
      </c>
      <c r="G534" t="s">
        <v>134</v>
      </c>
      <c r="H534" t="s">
        <v>135</v>
      </c>
      <c r="I534" t="s">
        <v>468</v>
      </c>
      <c r="J534" t="s">
        <v>137</v>
      </c>
      <c r="K534" t="s">
        <v>138</v>
      </c>
      <c r="L534" t="s">
        <v>1772</v>
      </c>
      <c r="M534" t="s">
        <v>1773</v>
      </c>
      <c r="N534">
        <v>4.7222222000000001E-2</v>
      </c>
      <c r="O534">
        <v>0</v>
      </c>
      <c r="P534">
        <v>724</v>
      </c>
      <c r="Q534">
        <v>6</v>
      </c>
      <c r="R534">
        <v>12</v>
      </c>
      <c r="S534">
        <v>8</v>
      </c>
      <c r="T534">
        <v>35</v>
      </c>
      <c r="U534">
        <v>1</v>
      </c>
      <c r="V534">
        <v>0</v>
      </c>
      <c r="W534">
        <v>0</v>
      </c>
      <c r="X534">
        <v>6.2788599541138357</v>
      </c>
      <c r="Y534">
        <v>1.5052169446446111</v>
      </c>
      <c r="Z534">
        <v>0.23367503853400001</v>
      </c>
      <c r="AA534">
        <v>7.593817200741138</v>
      </c>
      <c r="AB534">
        <v>0.58450435483600005</v>
      </c>
      <c r="AC534">
        <v>3.7194063436032496</v>
      </c>
      <c r="AD534">
        <v>0</v>
      </c>
      <c r="AE534">
        <v>19.915479836472834</v>
      </c>
    </row>
    <row r="535" spans="1:31" x14ac:dyDescent="0.25">
      <c r="A535">
        <v>2318791</v>
      </c>
      <c r="B535">
        <v>1</v>
      </c>
      <c r="C535" t="s">
        <v>81</v>
      </c>
      <c r="D535" t="s">
        <v>112</v>
      </c>
      <c r="E535" t="s">
        <v>153</v>
      </c>
      <c r="F535" t="s">
        <v>1762</v>
      </c>
      <c r="G535" t="s">
        <v>203</v>
      </c>
      <c r="H535" t="s">
        <v>150</v>
      </c>
      <c r="I535" t="s">
        <v>136</v>
      </c>
      <c r="J535" t="s">
        <v>137</v>
      </c>
      <c r="K535" t="s">
        <v>138</v>
      </c>
      <c r="L535" t="s">
        <v>1774</v>
      </c>
      <c r="M535" t="s">
        <v>1775</v>
      </c>
      <c r="N535">
        <v>1.1383333330000001</v>
      </c>
      <c r="O535">
        <v>0</v>
      </c>
      <c r="P535">
        <v>8</v>
      </c>
      <c r="Q535">
        <v>0</v>
      </c>
      <c r="R535">
        <v>0</v>
      </c>
      <c r="S535">
        <v>0</v>
      </c>
      <c r="T535">
        <v>1</v>
      </c>
      <c r="U535">
        <v>0</v>
      </c>
      <c r="V535">
        <v>0</v>
      </c>
      <c r="W535">
        <v>0</v>
      </c>
      <c r="X535">
        <v>1.5259946513222669</v>
      </c>
      <c r="Y535">
        <v>0</v>
      </c>
      <c r="Z535">
        <v>0</v>
      </c>
      <c r="AA535">
        <v>0</v>
      </c>
      <c r="AB535">
        <v>2.0592598386983774</v>
      </c>
      <c r="AC535">
        <v>0</v>
      </c>
      <c r="AD535">
        <v>0</v>
      </c>
      <c r="AE535">
        <v>3.5852544900206444</v>
      </c>
    </row>
    <row r="536" spans="1:31" x14ac:dyDescent="0.25">
      <c r="A536">
        <v>2319286</v>
      </c>
      <c r="B536">
        <v>1</v>
      </c>
      <c r="C536" t="s">
        <v>80</v>
      </c>
      <c r="D536" t="s">
        <v>96</v>
      </c>
      <c r="E536" t="s">
        <v>153</v>
      </c>
      <c r="F536" t="s">
        <v>1776</v>
      </c>
      <c r="G536" t="s">
        <v>203</v>
      </c>
      <c r="H536" t="s">
        <v>150</v>
      </c>
      <c r="I536" t="s">
        <v>136</v>
      </c>
      <c r="J536" t="s">
        <v>137</v>
      </c>
      <c r="K536" t="s">
        <v>138</v>
      </c>
      <c r="L536" t="s">
        <v>1777</v>
      </c>
      <c r="M536" t="s">
        <v>1778</v>
      </c>
      <c r="N536">
        <v>1.753333333</v>
      </c>
      <c r="O536">
        <v>0</v>
      </c>
      <c r="P536">
        <v>1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4.6523736839199997E-2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4.6523736839199997E-2</v>
      </c>
    </row>
    <row r="537" spans="1:31" x14ac:dyDescent="0.25">
      <c r="A537">
        <v>2318891</v>
      </c>
      <c r="B537">
        <v>1</v>
      </c>
      <c r="C537" t="s">
        <v>81</v>
      </c>
      <c r="D537" t="s">
        <v>128</v>
      </c>
      <c r="E537" t="s">
        <v>147</v>
      </c>
      <c r="F537" t="s">
        <v>1779</v>
      </c>
      <c r="G537" t="s">
        <v>149</v>
      </c>
      <c r="H537" t="s">
        <v>150</v>
      </c>
      <c r="I537" t="s">
        <v>136</v>
      </c>
      <c r="J537" t="s">
        <v>137</v>
      </c>
      <c r="K537" t="s">
        <v>138</v>
      </c>
      <c r="L537" t="s">
        <v>1780</v>
      </c>
      <c r="M537" t="s">
        <v>1781</v>
      </c>
      <c r="N537">
        <v>2.4988888880000002</v>
      </c>
      <c r="O537">
        <v>0</v>
      </c>
      <c r="P537">
        <v>8</v>
      </c>
      <c r="Q537">
        <v>0</v>
      </c>
      <c r="R537">
        <v>9</v>
      </c>
      <c r="S537">
        <v>0</v>
      </c>
      <c r="T537">
        <v>1</v>
      </c>
      <c r="U537">
        <v>0</v>
      </c>
      <c r="V537">
        <v>0</v>
      </c>
      <c r="W537">
        <v>0</v>
      </c>
      <c r="X537">
        <v>5.9150927030059668</v>
      </c>
      <c r="Y537">
        <v>0</v>
      </c>
      <c r="Z537">
        <v>14.2275285197098</v>
      </c>
      <c r="AA537">
        <v>0</v>
      </c>
      <c r="AB537">
        <v>11.039865304237466</v>
      </c>
      <c r="AC537">
        <v>0</v>
      </c>
      <c r="AD537">
        <v>0</v>
      </c>
      <c r="AE537">
        <v>31.182486526953234</v>
      </c>
    </row>
    <row r="538" spans="1:31" x14ac:dyDescent="0.25">
      <c r="A538">
        <v>2318662</v>
      </c>
      <c r="B538">
        <v>1</v>
      </c>
      <c r="C538" t="s">
        <v>80</v>
      </c>
      <c r="D538" t="s">
        <v>104</v>
      </c>
      <c r="E538" t="s">
        <v>141</v>
      </c>
      <c r="F538" t="s">
        <v>1782</v>
      </c>
      <c r="G538" t="s">
        <v>134</v>
      </c>
      <c r="H538" t="s">
        <v>135</v>
      </c>
      <c r="I538" t="s">
        <v>136</v>
      </c>
      <c r="J538" t="s">
        <v>137</v>
      </c>
      <c r="K538" t="s">
        <v>138</v>
      </c>
      <c r="L538" t="s">
        <v>1783</v>
      </c>
      <c r="M538" t="s">
        <v>1784</v>
      </c>
      <c r="N538">
        <v>0.36972222199999999</v>
      </c>
      <c r="O538">
        <v>11</v>
      </c>
      <c r="P538">
        <v>5285</v>
      </c>
      <c r="Q538">
        <v>11</v>
      </c>
      <c r="R538">
        <v>108</v>
      </c>
      <c r="S538">
        <v>18</v>
      </c>
      <c r="T538">
        <v>553</v>
      </c>
      <c r="U538">
        <v>2</v>
      </c>
      <c r="V538">
        <v>1</v>
      </c>
      <c r="W538">
        <v>1.10073873439765</v>
      </c>
      <c r="X538">
        <v>257.02855442633927</v>
      </c>
      <c r="Y538">
        <v>2.0764675661660004</v>
      </c>
      <c r="Z538">
        <v>11.993394793787758</v>
      </c>
      <c r="AA538">
        <v>22.812150526197797</v>
      </c>
      <c r="AB538">
        <v>76.876264276912622</v>
      </c>
      <c r="AC538">
        <v>12.586799715037641</v>
      </c>
      <c r="AD538">
        <v>0.66521803557312498</v>
      </c>
      <c r="AE538">
        <v>385.13958807441173</v>
      </c>
    </row>
    <row r="539" spans="1:31" x14ac:dyDescent="0.25">
      <c r="A539">
        <v>2319160</v>
      </c>
      <c r="B539">
        <v>1</v>
      </c>
      <c r="C539" t="s">
        <v>80</v>
      </c>
      <c r="D539" t="s">
        <v>105</v>
      </c>
      <c r="E539" t="s">
        <v>153</v>
      </c>
      <c r="F539" t="s">
        <v>1785</v>
      </c>
      <c r="G539" t="s">
        <v>203</v>
      </c>
      <c r="H539" t="s">
        <v>150</v>
      </c>
      <c r="I539" t="s">
        <v>136</v>
      </c>
      <c r="J539" t="s">
        <v>137</v>
      </c>
      <c r="K539" t="s">
        <v>138</v>
      </c>
      <c r="L539" t="s">
        <v>1786</v>
      </c>
      <c r="M539" t="s">
        <v>1787</v>
      </c>
      <c r="N539">
        <v>2.2441666659999999</v>
      </c>
      <c r="O539">
        <v>0</v>
      </c>
      <c r="P539">
        <v>1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0.58744719860579997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0.58744719860579997</v>
      </c>
    </row>
    <row r="540" spans="1:31" x14ac:dyDescent="0.25">
      <c r="A540">
        <v>2319017</v>
      </c>
      <c r="B540">
        <v>1</v>
      </c>
      <c r="C540" t="s">
        <v>81</v>
      </c>
      <c r="D540" t="s">
        <v>117</v>
      </c>
      <c r="E540" t="s">
        <v>158</v>
      </c>
      <c r="F540" t="s">
        <v>1788</v>
      </c>
      <c r="G540" t="s">
        <v>453</v>
      </c>
      <c r="H540" t="s">
        <v>150</v>
      </c>
      <c r="I540" t="s">
        <v>136</v>
      </c>
      <c r="J540" t="s">
        <v>137</v>
      </c>
      <c r="K540" t="s">
        <v>138</v>
      </c>
      <c r="L540" t="s">
        <v>1789</v>
      </c>
      <c r="M540" t="s">
        <v>1790</v>
      </c>
      <c r="N540">
        <v>1.1297222220000001</v>
      </c>
      <c r="O540">
        <v>0</v>
      </c>
      <c r="P540">
        <v>47</v>
      </c>
      <c r="Q540">
        <v>0</v>
      </c>
      <c r="R540">
        <v>2</v>
      </c>
      <c r="S540">
        <v>0</v>
      </c>
      <c r="T540">
        <v>1</v>
      </c>
      <c r="U540">
        <v>0</v>
      </c>
      <c r="V540">
        <v>0</v>
      </c>
      <c r="W540">
        <v>0</v>
      </c>
      <c r="X540">
        <v>9.1151127702907164</v>
      </c>
      <c r="Y540">
        <v>0</v>
      </c>
      <c r="Z540">
        <v>0.21755961177795</v>
      </c>
      <c r="AA540">
        <v>0</v>
      </c>
      <c r="AB540">
        <v>0.44488176604335</v>
      </c>
      <c r="AC540">
        <v>0</v>
      </c>
      <c r="AD540">
        <v>0</v>
      </c>
      <c r="AE540">
        <v>9.7775541481120172</v>
      </c>
    </row>
    <row r="541" spans="1:31" x14ac:dyDescent="0.25">
      <c r="A541">
        <v>2318831</v>
      </c>
      <c r="B541">
        <v>1</v>
      </c>
      <c r="C541" t="s">
        <v>81</v>
      </c>
      <c r="D541" t="s">
        <v>128</v>
      </c>
      <c r="E541" t="s">
        <v>132</v>
      </c>
      <c r="F541" t="s">
        <v>1791</v>
      </c>
      <c r="G541" t="s">
        <v>134</v>
      </c>
      <c r="H541" t="s">
        <v>135</v>
      </c>
      <c r="I541" t="s">
        <v>136</v>
      </c>
      <c r="J541" t="s">
        <v>137</v>
      </c>
      <c r="K541" t="s">
        <v>138</v>
      </c>
      <c r="L541" t="s">
        <v>1792</v>
      </c>
      <c r="M541" t="s">
        <v>1793</v>
      </c>
      <c r="N541">
        <v>0.92027777700000002</v>
      </c>
      <c r="O541">
        <v>0</v>
      </c>
      <c r="P541">
        <v>483</v>
      </c>
      <c r="Q541">
        <v>4</v>
      </c>
      <c r="R541">
        <v>7</v>
      </c>
      <c r="S541">
        <v>18</v>
      </c>
      <c r="T541">
        <v>46</v>
      </c>
      <c r="U541">
        <v>3</v>
      </c>
      <c r="V541">
        <v>0</v>
      </c>
      <c r="W541">
        <v>0</v>
      </c>
      <c r="X541">
        <v>91.074066395378765</v>
      </c>
      <c r="Y541">
        <v>4.3535376978192</v>
      </c>
      <c r="Z541">
        <v>6.0012133205187492</v>
      </c>
      <c r="AA541">
        <v>472.89725513406654</v>
      </c>
      <c r="AB541">
        <v>35.86974588225938</v>
      </c>
      <c r="AC541">
        <v>937.72183800552057</v>
      </c>
      <c r="AD541">
        <v>0</v>
      </c>
      <c r="AE541">
        <v>1547.9176564355632</v>
      </c>
    </row>
    <row r="542" spans="1:31" x14ac:dyDescent="0.25">
      <c r="A542">
        <v>2318682</v>
      </c>
      <c r="B542">
        <v>1</v>
      </c>
      <c r="C542" t="s">
        <v>80</v>
      </c>
      <c r="D542" t="s">
        <v>84</v>
      </c>
      <c r="E542" t="s">
        <v>175</v>
      </c>
      <c r="F542" t="s">
        <v>1794</v>
      </c>
      <c r="G542" t="s">
        <v>134</v>
      </c>
      <c r="H542" t="s">
        <v>135</v>
      </c>
      <c r="I542" t="s">
        <v>136</v>
      </c>
      <c r="J542" t="s">
        <v>137</v>
      </c>
      <c r="K542" t="s">
        <v>138</v>
      </c>
      <c r="L542" t="s">
        <v>1795</v>
      </c>
      <c r="M542" t="s">
        <v>1796</v>
      </c>
      <c r="N542">
        <v>1.5819444439999999</v>
      </c>
      <c r="O542">
        <v>1</v>
      </c>
      <c r="P542">
        <v>858</v>
      </c>
      <c r="Q542">
        <v>2</v>
      </c>
      <c r="R542">
        <v>41</v>
      </c>
      <c r="S542">
        <v>3</v>
      </c>
      <c r="T542">
        <v>102</v>
      </c>
      <c r="U542">
        <v>0</v>
      </c>
      <c r="V542">
        <v>0</v>
      </c>
      <c r="W542">
        <v>0.29586688881058332</v>
      </c>
      <c r="X542">
        <v>228.79176802044162</v>
      </c>
      <c r="Y542">
        <v>0.89302989699051671</v>
      </c>
      <c r="Z542">
        <v>43.914944865445847</v>
      </c>
      <c r="AA542">
        <v>7.8092597889440736</v>
      </c>
      <c r="AB542">
        <v>128.60178283572432</v>
      </c>
      <c r="AC542">
        <v>0</v>
      </c>
      <c r="AD542">
        <v>0</v>
      </c>
      <c r="AE542">
        <v>410.30665229635702</v>
      </c>
    </row>
    <row r="543" spans="1:31" x14ac:dyDescent="0.25">
      <c r="A543">
        <v>2319060</v>
      </c>
      <c r="B543">
        <v>1</v>
      </c>
      <c r="C543" t="s">
        <v>80</v>
      </c>
      <c r="D543" t="s">
        <v>94</v>
      </c>
      <c r="E543" t="s">
        <v>153</v>
      </c>
      <c r="F543" t="s">
        <v>1797</v>
      </c>
      <c r="G543" t="s">
        <v>203</v>
      </c>
      <c r="H543" t="s">
        <v>150</v>
      </c>
      <c r="I543" t="s">
        <v>136</v>
      </c>
      <c r="J543" t="s">
        <v>137</v>
      </c>
      <c r="K543" t="s">
        <v>138</v>
      </c>
      <c r="L543" t="s">
        <v>1798</v>
      </c>
      <c r="M543" t="s">
        <v>1799</v>
      </c>
      <c r="N543">
        <v>2.0216666659999998</v>
      </c>
      <c r="O543">
        <v>0</v>
      </c>
      <c r="P543">
        <v>0</v>
      </c>
      <c r="Q543">
        <v>0</v>
      </c>
      <c r="R543">
        <v>8</v>
      </c>
      <c r="S543">
        <v>0</v>
      </c>
      <c r="T543">
        <v>1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19.851660281777502</v>
      </c>
      <c r="AA543">
        <v>0</v>
      </c>
      <c r="AB543">
        <v>3.5742376193291223</v>
      </c>
      <c r="AC543">
        <v>0</v>
      </c>
      <c r="AD543">
        <v>0</v>
      </c>
      <c r="AE543">
        <v>23.425897901106623</v>
      </c>
    </row>
    <row r="544" spans="1:31" x14ac:dyDescent="0.25">
      <c r="A544">
        <v>2318768</v>
      </c>
      <c r="B544">
        <v>1</v>
      </c>
      <c r="C544" t="s">
        <v>80</v>
      </c>
      <c r="D544" t="s">
        <v>101</v>
      </c>
      <c r="E544" t="s">
        <v>175</v>
      </c>
      <c r="F544" t="s">
        <v>1800</v>
      </c>
      <c r="G544" t="s">
        <v>210</v>
      </c>
      <c r="H544" t="s">
        <v>135</v>
      </c>
      <c r="I544" t="s">
        <v>136</v>
      </c>
      <c r="J544" t="s">
        <v>137</v>
      </c>
      <c r="K544" t="s">
        <v>138</v>
      </c>
      <c r="L544" t="s">
        <v>1801</v>
      </c>
      <c r="M544" t="s">
        <v>1802</v>
      </c>
      <c r="N544">
        <v>1.53</v>
      </c>
      <c r="O544">
        <v>0</v>
      </c>
      <c r="P544">
        <v>58</v>
      </c>
      <c r="Q544">
        <v>0</v>
      </c>
      <c r="R544">
        <v>12</v>
      </c>
      <c r="S544">
        <v>0</v>
      </c>
      <c r="T544">
        <v>11</v>
      </c>
      <c r="U544">
        <v>0</v>
      </c>
      <c r="V544">
        <v>0</v>
      </c>
      <c r="W544">
        <v>0</v>
      </c>
      <c r="X544">
        <v>21.405531690705608</v>
      </c>
      <c r="Y544">
        <v>0</v>
      </c>
      <c r="Z544">
        <v>10.56604233845005</v>
      </c>
      <c r="AA544">
        <v>0</v>
      </c>
      <c r="AB544">
        <v>9.6130813728441744</v>
      </c>
      <c r="AC544">
        <v>0</v>
      </c>
      <c r="AD544">
        <v>0</v>
      </c>
      <c r="AE544">
        <v>41.584655401999832</v>
      </c>
    </row>
    <row r="545" spans="1:31" x14ac:dyDescent="0.25">
      <c r="A545">
        <v>2319289</v>
      </c>
      <c r="B545">
        <v>1</v>
      </c>
      <c r="C545" t="s">
        <v>80</v>
      </c>
      <c r="D545" t="s">
        <v>92</v>
      </c>
      <c r="E545" t="s">
        <v>153</v>
      </c>
      <c r="F545" t="s">
        <v>1803</v>
      </c>
      <c r="G545" t="s">
        <v>254</v>
      </c>
      <c r="H545" t="s">
        <v>150</v>
      </c>
      <c r="I545" t="s">
        <v>136</v>
      </c>
      <c r="J545" t="s">
        <v>137</v>
      </c>
      <c r="K545" t="s">
        <v>138</v>
      </c>
      <c r="L545" t="s">
        <v>1804</v>
      </c>
      <c r="M545" t="s">
        <v>1805</v>
      </c>
      <c r="N545">
        <v>1.9611111109999999</v>
      </c>
      <c r="O545">
        <v>0</v>
      </c>
      <c r="P545">
        <v>9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6.0042748133694248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6.0042748133694248</v>
      </c>
    </row>
    <row r="546" spans="1:31" x14ac:dyDescent="0.25">
      <c r="A546">
        <v>2318934</v>
      </c>
      <c r="B546">
        <v>1</v>
      </c>
      <c r="C546" t="s">
        <v>80</v>
      </c>
      <c r="D546" t="s">
        <v>104</v>
      </c>
      <c r="E546" t="s">
        <v>153</v>
      </c>
      <c r="F546" t="s">
        <v>1806</v>
      </c>
      <c r="G546" t="s">
        <v>203</v>
      </c>
      <c r="H546" t="s">
        <v>150</v>
      </c>
      <c r="I546" t="s">
        <v>136</v>
      </c>
      <c r="J546" t="s">
        <v>137</v>
      </c>
      <c r="K546" t="s">
        <v>138</v>
      </c>
      <c r="L546" t="s">
        <v>1807</v>
      </c>
      <c r="M546" t="s">
        <v>1808</v>
      </c>
      <c r="N546">
        <v>4.7152777769999998</v>
      </c>
      <c r="O546">
        <v>0</v>
      </c>
      <c r="P546">
        <v>4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6.2327078189966327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6.2327078189966327</v>
      </c>
    </row>
    <row r="547" spans="1:31" x14ac:dyDescent="0.25">
      <c r="A547">
        <v>2319097</v>
      </c>
      <c r="B547">
        <v>1</v>
      </c>
      <c r="C547" t="s">
        <v>80</v>
      </c>
      <c r="D547" t="s">
        <v>96</v>
      </c>
      <c r="E547" t="s">
        <v>153</v>
      </c>
      <c r="F547" t="s">
        <v>1809</v>
      </c>
      <c r="G547" t="s">
        <v>155</v>
      </c>
      <c r="H547" t="s">
        <v>150</v>
      </c>
      <c r="I547" t="s">
        <v>136</v>
      </c>
      <c r="J547" t="s">
        <v>137</v>
      </c>
      <c r="K547" t="s">
        <v>138</v>
      </c>
      <c r="L547" t="s">
        <v>1810</v>
      </c>
      <c r="M547" t="s">
        <v>1811</v>
      </c>
      <c r="N547">
        <v>1.8330555550000001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1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0.89891109150120008</v>
      </c>
      <c r="AC547">
        <v>0</v>
      </c>
      <c r="AD547">
        <v>0</v>
      </c>
      <c r="AE547">
        <v>0.89891109150120008</v>
      </c>
    </row>
    <row r="548" spans="1:31" x14ac:dyDescent="0.25">
      <c r="A548">
        <v>2319226</v>
      </c>
      <c r="B548">
        <v>1</v>
      </c>
      <c r="C548" t="s">
        <v>81</v>
      </c>
      <c r="D548" t="s">
        <v>127</v>
      </c>
      <c r="E548" t="s">
        <v>153</v>
      </c>
      <c r="F548" t="s">
        <v>1812</v>
      </c>
      <c r="G548" t="s">
        <v>155</v>
      </c>
      <c r="H548" t="s">
        <v>150</v>
      </c>
      <c r="I548" t="s">
        <v>136</v>
      </c>
      <c r="J548" t="s">
        <v>137</v>
      </c>
      <c r="K548" t="s">
        <v>138</v>
      </c>
      <c r="L548" t="s">
        <v>1813</v>
      </c>
      <c r="M548" t="s">
        <v>1814</v>
      </c>
      <c r="N548">
        <v>1.2224999999999999</v>
      </c>
      <c r="O548">
        <v>0</v>
      </c>
      <c r="P548">
        <v>3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0.62707096812149998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0.62707096812149998</v>
      </c>
    </row>
    <row r="549" spans="1:31" x14ac:dyDescent="0.25">
      <c r="A549">
        <v>2318702</v>
      </c>
      <c r="B549">
        <v>1</v>
      </c>
      <c r="C549" t="s">
        <v>80</v>
      </c>
      <c r="D549" t="s">
        <v>91</v>
      </c>
      <c r="E549" t="s">
        <v>175</v>
      </c>
      <c r="F549" t="s">
        <v>1815</v>
      </c>
      <c r="G549" t="s">
        <v>143</v>
      </c>
      <c r="H549" t="s">
        <v>135</v>
      </c>
      <c r="I549" t="s">
        <v>136</v>
      </c>
      <c r="J549" t="s">
        <v>137</v>
      </c>
      <c r="K549" t="s">
        <v>144</v>
      </c>
      <c r="L549" t="s">
        <v>1816</v>
      </c>
      <c r="M549" t="s">
        <v>1817</v>
      </c>
      <c r="N549">
        <v>4.1275000000000004</v>
      </c>
      <c r="O549">
        <v>0</v>
      </c>
      <c r="P549">
        <v>7</v>
      </c>
      <c r="Q549">
        <v>0</v>
      </c>
      <c r="R549">
        <v>18</v>
      </c>
      <c r="S549">
        <v>0</v>
      </c>
      <c r="T549">
        <v>6</v>
      </c>
      <c r="U549">
        <v>0</v>
      </c>
      <c r="V549">
        <v>0</v>
      </c>
      <c r="W549">
        <v>0</v>
      </c>
      <c r="X549">
        <v>14.055416872497004</v>
      </c>
      <c r="Y549">
        <v>0</v>
      </c>
      <c r="Z549">
        <v>92.591568554393007</v>
      </c>
      <c r="AA549">
        <v>0</v>
      </c>
      <c r="AB549">
        <v>16.65989827702667</v>
      </c>
      <c r="AC549">
        <v>0</v>
      </c>
      <c r="AD549">
        <v>0</v>
      </c>
      <c r="AE549">
        <v>123.30688370391668</v>
      </c>
    </row>
    <row r="550" spans="1:31" x14ac:dyDescent="0.25">
      <c r="A550">
        <v>2318788</v>
      </c>
      <c r="B550">
        <v>1</v>
      </c>
      <c r="C550" t="s">
        <v>80</v>
      </c>
      <c r="D550" t="s">
        <v>94</v>
      </c>
      <c r="E550" t="s">
        <v>175</v>
      </c>
      <c r="F550" t="s">
        <v>1818</v>
      </c>
      <c r="G550" t="s">
        <v>143</v>
      </c>
      <c r="H550" t="s">
        <v>135</v>
      </c>
      <c r="I550" t="s">
        <v>136</v>
      </c>
      <c r="J550" t="s">
        <v>137</v>
      </c>
      <c r="K550" t="s">
        <v>144</v>
      </c>
      <c r="L550" t="s">
        <v>1819</v>
      </c>
      <c r="M550" t="s">
        <v>1820</v>
      </c>
      <c r="N550">
        <v>0.50305555499999999</v>
      </c>
      <c r="O550">
        <v>0</v>
      </c>
      <c r="P550">
        <v>204</v>
      </c>
      <c r="Q550">
        <v>0</v>
      </c>
      <c r="R550">
        <v>0</v>
      </c>
      <c r="S550">
        <v>0</v>
      </c>
      <c r="T550">
        <v>10</v>
      </c>
      <c r="U550">
        <v>0</v>
      </c>
      <c r="V550">
        <v>0</v>
      </c>
      <c r="W550">
        <v>0</v>
      </c>
      <c r="X550">
        <v>17.145694380813445</v>
      </c>
      <c r="Y550">
        <v>0</v>
      </c>
      <c r="Z550">
        <v>0</v>
      </c>
      <c r="AA550">
        <v>0</v>
      </c>
      <c r="AB550">
        <v>1.5721819600676887</v>
      </c>
      <c r="AC550">
        <v>0</v>
      </c>
      <c r="AD550">
        <v>0</v>
      </c>
      <c r="AE550">
        <v>18.717876340881134</v>
      </c>
    </row>
    <row r="551" spans="1:31" x14ac:dyDescent="0.25">
      <c r="A551">
        <v>2319180</v>
      </c>
      <c r="B551">
        <v>1</v>
      </c>
      <c r="C551" t="s">
        <v>80</v>
      </c>
      <c r="D551" t="s">
        <v>101</v>
      </c>
      <c r="E551" t="s">
        <v>147</v>
      </c>
      <c r="F551" t="s">
        <v>1821</v>
      </c>
      <c r="G551" t="s">
        <v>336</v>
      </c>
      <c r="H551" t="s">
        <v>150</v>
      </c>
      <c r="I551" t="s">
        <v>136</v>
      </c>
      <c r="J551" t="s">
        <v>137</v>
      </c>
      <c r="K551" t="s">
        <v>138</v>
      </c>
      <c r="L551" t="s">
        <v>1822</v>
      </c>
      <c r="M551" t="s">
        <v>1823</v>
      </c>
      <c r="N551">
        <v>1.2452777770000001</v>
      </c>
      <c r="O551">
        <v>0</v>
      </c>
      <c r="P551">
        <v>192</v>
      </c>
      <c r="Q551">
        <v>0</v>
      </c>
      <c r="R551">
        <v>0</v>
      </c>
      <c r="S551">
        <v>0</v>
      </c>
      <c r="T551">
        <v>3</v>
      </c>
      <c r="U551">
        <v>0</v>
      </c>
      <c r="V551">
        <v>0</v>
      </c>
      <c r="W551">
        <v>0</v>
      </c>
      <c r="X551">
        <v>39.898245089978033</v>
      </c>
      <c r="Y551">
        <v>0</v>
      </c>
      <c r="Z551">
        <v>0</v>
      </c>
      <c r="AA551">
        <v>0</v>
      </c>
      <c r="AB551">
        <v>2.2219655811439885</v>
      </c>
      <c r="AC551">
        <v>0</v>
      </c>
      <c r="AD551">
        <v>0</v>
      </c>
      <c r="AE551">
        <v>42.120210671122024</v>
      </c>
    </row>
    <row r="552" spans="1:31" x14ac:dyDescent="0.25">
      <c r="A552">
        <v>2319143</v>
      </c>
      <c r="B552">
        <v>1</v>
      </c>
      <c r="C552" t="s">
        <v>80</v>
      </c>
      <c r="D552" t="s">
        <v>82</v>
      </c>
      <c r="E552" t="s">
        <v>285</v>
      </c>
      <c r="F552" t="s">
        <v>1824</v>
      </c>
      <c r="G552" t="s">
        <v>703</v>
      </c>
      <c r="H552" t="s">
        <v>150</v>
      </c>
      <c r="I552" t="s">
        <v>136</v>
      </c>
      <c r="J552" t="s">
        <v>137</v>
      </c>
      <c r="K552" t="s">
        <v>138</v>
      </c>
      <c r="L552" t="s">
        <v>1825</v>
      </c>
      <c r="M552" t="s">
        <v>1826</v>
      </c>
      <c r="N552">
        <v>3.0783333329999998</v>
      </c>
      <c r="O552">
        <v>0</v>
      </c>
      <c r="P552">
        <v>34</v>
      </c>
      <c r="Q552">
        <v>0</v>
      </c>
      <c r="R552">
        <v>0</v>
      </c>
      <c r="S552">
        <v>0</v>
      </c>
      <c r="T552">
        <v>11</v>
      </c>
      <c r="U552">
        <v>0</v>
      </c>
      <c r="V552">
        <v>0</v>
      </c>
      <c r="W552">
        <v>0</v>
      </c>
      <c r="X552">
        <v>33.114690712865304</v>
      </c>
      <c r="Y552">
        <v>0</v>
      </c>
      <c r="Z552">
        <v>0</v>
      </c>
      <c r="AA552">
        <v>0</v>
      </c>
      <c r="AB552">
        <v>50.705133887409083</v>
      </c>
      <c r="AC552">
        <v>0</v>
      </c>
      <c r="AD552">
        <v>0</v>
      </c>
      <c r="AE552">
        <v>83.819824600274387</v>
      </c>
    </row>
    <row r="553" spans="1:31" x14ac:dyDescent="0.25">
      <c r="A553">
        <v>2318742</v>
      </c>
      <c r="B553">
        <v>1</v>
      </c>
      <c r="C553" t="s">
        <v>81</v>
      </c>
      <c r="D553" t="s">
        <v>113</v>
      </c>
      <c r="E553" t="s">
        <v>132</v>
      </c>
      <c r="F553" t="s">
        <v>1827</v>
      </c>
      <c r="G553" t="s">
        <v>143</v>
      </c>
      <c r="H553" t="s">
        <v>135</v>
      </c>
      <c r="I553" t="s">
        <v>136</v>
      </c>
      <c r="J553" t="s">
        <v>137</v>
      </c>
      <c r="K553" t="s">
        <v>144</v>
      </c>
      <c r="L553" t="s">
        <v>1828</v>
      </c>
      <c r="M553" t="s">
        <v>1829</v>
      </c>
      <c r="N553">
        <v>8.0997222220000005</v>
      </c>
      <c r="O553">
        <v>0</v>
      </c>
      <c r="P553">
        <v>831</v>
      </c>
      <c r="Q553">
        <v>5</v>
      </c>
      <c r="R553">
        <v>178</v>
      </c>
      <c r="S553">
        <v>7</v>
      </c>
      <c r="T553">
        <v>39</v>
      </c>
      <c r="U553">
        <v>0</v>
      </c>
      <c r="V553">
        <v>0</v>
      </c>
      <c r="W553">
        <v>0</v>
      </c>
      <c r="X553">
        <v>1434.6927665473559</v>
      </c>
      <c r="Y553">
        <v>771.00517886981629</v>
      </c>
      <c r="Z553">
        <v>2154.3134480893896</v>
      </c>
      <c r="AA553">
        <v>4763.0987285772444</v>
      </c>
      <c r="AB553">
        <v>260.69411737041429</v>
      </c>
      <c r="AC553">
        <v>0</v>
      </c>
      <c r="AD553">
        <v>0</v>
      </c>
      <c r="AE553">
        <v>9383.8042394542208</v>
      </c>
    </row>
    <row r="554" spans="1:31" x14ac:dyDescent="0.25">
      <c r="A554">
        <v>2318642</v>
      </c>
      <c r="B554">
        <v>1</v>
      </c>
      <c r="C554" t="s">
        <v>80</v>
      </c>
      <c r="D554" t="s">
        <v>88</v>
      </c>
      <c r="E554" t="s">
        <v>175</v>
      </c>
      <c r="F554" t="s">
        <v>1830</v>
      </c>
      <c r="G554" t="s">
        <v>134</v>
      </c>
      <c r="H554" t="s">
        <v>135</v>
      </c>
      <c r="I554" t="s">
        <v>136</v>
      </c>
      <c r="J554" t="s">
        <v>137</v>
      </c>
      <c r="K554" t="s">
        <v>138</v>
      </c>
      <c r="L554" t="s">
        <v>1831</v>
      </c>
      <c r="M554" t="s">
        <v>1832</v>
      </c>
      <c r="N554">
        <v>0.51749999999999996</v>
      </c>
      <c r="O554">
        <v>0</v>
      </c>
      <c r="P554">
        <v>5786</v>
      </c>
      <c r="Q554">
        <v>0</v>
      </c>
      <c r="R554">
        <v>0</v>
      </c>
      <c r="S554">
        <v>0</v>
      </c>
      <c r="T554">
        <v>240</v>
      </c>
      <c r="U554">
        <v>0</v>
      </c>
      <c r="V554">
        <v>0</v>
      </c>
      <c r="W554">
        <v>0</v>
      </c>
      <c r="X554">
        <v>579.92819778706712</v>
      </c>
      <c r="Y554">
        <v>0</v>
      </c>
      <c r="Z554">
        <v>0</v>
      </c>
      <c r="AA554">
        <v>0</v>
      </c>
      <c r="AB554">
        <v>80.810559611153337</v>
      </c>
      <c r="AC554">
        <v>0</v>
      </c>
      <c r="AD554">
        <v>0</v>
      </c>
      <c r="AE554">
        <v>660.73875739822051</v>
      </c>
    </row>
    <row r="555" spans="1:31" x14ac:dyDescent="0.25">
      <c r="A555">
        <v>2318828</v>
      </c>
      <c r="B555">
        <v>1</v>
      </c>
      <c r="C555" t="s">
        <v>80</v>
      </c>
      <c r="D555" t="s">
        <v>99</v>
      </c>
      <c r="E555" t="s">
        <v>153</v>
      </c>
      <c r="F555" t="s">
        <v>1833</v>
      </c>
      <c r="G555" t="s">
        <v>254</v>
      </c>
      <c r="H555" t="s">
        <v>150</v>
      </c>
      <c r="I555" t="s">
        <v>136</v>
      </c>
      <c r="J555" t="s">
        <v>137</v>
      </c>
      <c r="K555" t="s">
        <v>138</v>
      </c>
      <c r="L555" t="s">
        <v>1834</v>
      </c>
      <c r="M555" t="s">
        <v>1835</v>
      </c>
      <c r="N555">
        <v>5.3377777770000003</v>
      </c>
      <c r="O555">
        <v>0</v>
      </c>
      <c r="P555">
        <v>1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</row>
    <row r="556" spans="1:31" x14ac:dyDescent="0.25">
      <c r="A556">
        <v>2319183</v>
      </c>
      <c r="B556">
        <v>1</v>
      </c>
      <c r="C556" t="s">
        <v>80</v>
      </c>
      <c r="D556" t="s">
        <v>84</v>
      </c>
      <c r="E556" t="s">
        <v>175</v>
      </c>
      <c r="F556" t="s">
        <v>1836</v>
      </c>
      <c r="G556" t="s">
        <v>143</v>
      </c>
      <c r="H556" t="s">
        <v>135</v>
      </c>
      <c r="I556" t="s">
        <v>136</v>
      </c>
      <c r="J556" t="s">
        <v>137</v>
      </c>
      <c r="K556" t="s">
        <v>144</v>
      </c>
      <c r="L556" t="s">
        <v>1837</v>
      </c>
      <c r="M556" t="s">
        <v>1838</v>
      </c>
      <c r="N556">
        <v>10.145</v>
      </c>
      <c r="O556">
        <v>0</v>
      </c>
      <c r="P556">
        <v>4715</v>
      </c>
      <c r="Q556">
        <v>0</v>
      </c>
      <c r="R556">
        <v>0</v>
      </c>
      <c r="S556">
        <v>0</v>
      </c>
      <c r="T556">
        <v>400</v>
      </c>
      <c r="U556">
        <v>0</v>
      </c>
      <c r="V556">
        <v>1</v>
      </c>
      <c r="W556">
        <v>0</v>
      </c>
      <c r="X556">
        <v>9841.8053202339725</v>
      </c>
      <c r="Y556">
        <v>0</v>
      </c>
      <c r="Z556">
        <v>0</v>
      </c>
      <c r="AA556">
        <v>0</v>
      </c>
      <c r="AB556">
        <v>7808.0101478089937</v>
      </c>
      <c r="AC556">
        <v>0</v>
      </c>
      <c r="AD556">
        <v>42.025896723128511</v>
      </c>
      <c r="AE556">
        <v>17691.841364766093</v>
      </c>
    </row>
    <row r="557" spans="1:31" x14ac:dyDescent="0.25">
      <c r="A557">
        <v>2319206</v>
      </c>
      <c r="B557">
        <v>1</v>
      </c>
      <c r="C557" t="s">
        <v>81</v>
      </c>
      <c r="D557" t="s">
        <v>112</v>
      </c>
      <c r="E557" t="s">
        <v>153</v>
      </c>
      <c r="F557" t="s">
        <v>1839</v>
      </c>
      <c r="G557" t="s">
        <v>203</v>
      </c>
      <c r="H557" t="s">
        <v>150</v>
      </c>
      <c r="I557" t="s">
        <v>136</v>
      </c>
      <c r="J557" t="s">
        <v>137</v>
      </c>
      <c r="K557" t="s">
        <v>138</v>
      </c>
      <c r="L557" t="s">
        <v>1840</v>
      </c>
      <c r="M557" t="s">
        <v>1841</v>
      </c>
      <c r="N557">
        <v>1.0719444440000001</v>
      </c>
      <c r="O557">
        <v>0</v>
      </c>
      <c r="P557">
        <v>5</v>
      </c>
      <c r="Q557">
        <v>0</v>
      </c>
      <c r="R557">
        <v>0</v>
      </c>
      <c r="S557">
        <v>0</v>
      </c>
      <c r="T557">
        <v>4</v>
      </c>
      <c r="U557">
        <v>0</v>
      </c>
      <c r="V557">
        <v>0</v>
      </c>
      <c r="W557">
        <v>0</v>
      </c>
      <c r="X557">
        <v>0.6090914407569501</v>
      </c>
      <c r="Y557">
        <v>0</v>
      </c>
      <c r="Z557">
        <v>0</v>
      </c>
      <c r="AA557">
        <v>0</v>
      </c>
      <c r="AB557">
        <v>6.10494610074009</v>
      </c>
      <c r="AC557">
        <v>0</v>
      </c>
      <c r="AD557">
        <v>0</v>
      </c>
      <c r="AE557">
        <v>6.7140375414970404</v>
      </c>
    </row>
    <row r="558" spans="1:31" x14ac:dyDescent="0.25">
      <c r="A558">
        <v>2318971</v>
      </c>
      <c r="B558">
        <v>1</v>
      </c>
      <c r="C558" t="s">
        <v>80</v>
      </c>
      <c r="D558" t="s">
        <v>106</v>
      </c>
      <c r="E558" t="s">
        <v>141</v>
      </c>
      <c r="F558" t="s">
        <v>1842</v>
      </c>
      <c r="G558" t="s">
        <v>134</v>
      </c>
      <c r="H558" t="s">
        <v>135</v>
      </c>
      <c r="I558" t="s">
        <v>136</v>
      </c>
      <c r="J558" t="s">
        <v>137</v>
      </c>
      <c r="K558" t="s">
        <v>138</v>
      </c>
      <c r="L558" t="s">
        <v>1843</v>
      </c>
      <c r="M558" t="s">
        <v>1844</v>
      </c>
      <c r="N558">
        <v>6.3611110999999998E-2</v>
      </c>
      <c r="O558">
        <v>0</v>
      </c>
      <c r="P558">
        <v>605</v>
      </c>
      <c r="Q558">
        <v>25</v>
      </c>
      <c r="R558">
        <v>185</v>
      </c>
      <c r="S558">
        <v>10</v>
      </c>
      <c r="T558">
        <v>132</v>
      </c>
      <c r="U558">
        <v>0</v>
      </c>
      <c r="V558">
        <v>0</v>
      </c>
      <c r="W558">
        <v>0</v>
      </c>
      <c r="X558">
        <v>8.3109825525097065</v>
      </c>
      <c r="Y558">
        <v>22.57367477251394</v>
      </c>
      <c r="Z558">
        <v>22.885384140851503</v>
      </c>
      <c r="AA558">
        <v>1.7470841473346082</v>
      </c>
      <c r="AB558">
        <v>14.87703480399758</v>
      </c>
      <c r="AC558">
        <v>0</v>
      </c>
      <c r="AD558">
        <v>0</v>
      </c>
      <c r="AE558">
        <v>70.394160417207345</v>
      </c>
    </row>
    <row r="559" spans="1:31" x14ac:dyDescent="0.25">
      <c r="A559">
        <v>2318659</v>
      </c>
      <c r="B559">
        <v>1</v>
      </c>
      <c r="C559" t="s">
        <v>80</v>
      </c>
      <c r="D559" t="s">
        <v>103</v>
      </c>
      <c r="E559" t="s">
        <v>132</v>
      </c>
      <c r="F559" t="s">
        <v>1845</v>
      </c>
      <c r="G559" t="s">
        <v>134</v>
      </c>
      <c r="H559" t="s">
        <v>135</v>
      </c>
      <c r="I559" t="s">
        <v>136</v>
      </c>
      <c r="J559" t="s">
        <v>137</v>
      </c>
      <c r="K559" t="s">
        <v>138</v>
      </c>
      <c r="L559" t="s">
        <v>1846</v>
      </c>
      <c r="M559" t="s">
        <v>1847</v>
      </c>
      <c r="N559">
        <v>0.72750000000000004</v>
      </c>
      <c r="O559">
        <v>3</v>
      </c>
      <c r="P559">
        <v>1990</v>
      </c>
      <c r="Q559">
        <v>21</v>
      </c>
      <c r="R559">
        <v>282</v>
      </c>
      <c r="S559">
        <v>34</v>
      </c>
      <c r="T559">
        <v>662</v>
      </c>
      <c r="U559">
        <v>1</v>
      </c>
      <c r="V559">
        <v>1</v>
      </c>
      <c r="W559">
        <v>0.30126696332355007</v>
      </c>
      <c r="X559">
        <v>174.31372848338114</v>
      </c>
      <c r="Y559">
        <v>24.22944418930539</v>
      </c>
      <c r="Z559">
        <v>59.821011276269878</v>
      </c>
      <c r="AA559">
        <v>39.095072860186086</v>
      </c>
      <c r="AB559">
        <v>115.11959062882076</v>
      </c>
      <c r="AC559">
        <v>2.0511031554229504</v>
      </c>
      <c r="AD559">
        <v>0.35732307747291669</v>
      </c>
      <c r="AE559">
        <v>415.2885406341826</v>
      </c>
    </row>
    <row r="560" spans="1:31" x14ac:dyDescent="0.25">
      <c r="A560">
        <v>2318951</v>
      </c>
      <c r="B560">
        <v>1</v>
      </c>
      <c r="C560" t="s">
        <v>80</v>
      </c>
      <c r="D560" t="s">
        <v>97</v>
      </c>
      <c r="E560" t="s">
        <v>141</v>
      </c>
      <c r="F560" t="s">
        <v>1848</v>
      </c>
      <c r="G560" t="s">
        <v>134</v>
      </c>
      <c r="H560" t="s">
        <v>135</v>
      </c>
      <c r="I560" t="s">
        <v>136</v>
      </c>
      <c r="J560" t="s">
        <v>137</v>
      </c>
      <c r="K560" t="s">
        <v>138</v>
      </c>
      <c r="L560" t="s">
        <v>1849</v>
      </c>
      <c r="M560" t="s">
        <v>1850</v>
      </c>
      <c r="N560">
        <v>1.2725</v>
      </c>
      <c r="O560">
        <v>2</v>
      </c>
      <c r="P560">
        <v>952</v>
      </c>
      <c r="Q560">
        <v>1</v>
      </c>
      <c r="R560">
        <v>30</v>
      </c>
      <c r="S560">
        <v>5</v>
      </c>
      <c r="T560">
        <v>73</v>
      </c>
      <c r="U560">
        <v>0</v>
      </c>
      <c r="V560">
        <v>0</v>
      </c>
      <c r="W560">
        <v>46.535365345872414</v>
      </c>
      <c r="X560">
        <v>304.10632579154571</v>
      </c>
      <c r="Y560">
        <v>0.14297956513000001</v>
      </c>
      <c r="Z560">
        <v>9.9158268947696939</v>
      </c>
      <c r="AA560">
        <v>21.39577268935756</v>
      </c>
      <c r="AB560">
        <v>130.03683808148915</v>
      </c>
      <c r="AC560">
        <v>0</v>
      </c>
      <c r="AD560">
        <v>0</v>
      </c>
      <c r="AE560">
        <v>512.13310836816459</v>
      </c>
    </row>
    <row r="561" spans="1:31" x14ac:dyDescent="0.25">
      <c r="A561">
        <v>2319249</v>
      </c>
      <c r="B561">
        <v>1</v>
      </c>
      <c r="C561" t="s">
        <v>81</v>
      </c>
      <c r="D561" t="s">
        <v>119</v>
      </c>
      <c r="E561" t="s">
        <v>147</v>
      </c>
      <c r="F561" t="s">
        <v>1851</v>
      </c>
      <c r="G561" t="s">
        <v>149</v>
      </c>
      <c r="H561" t="s">
        <v>150</v>
      </c>
      <c r="I561" t="s">
        <v>136</v>
      </c>
      <c r="J561" t="s">
        <v>137</v>
      </c>
      <c r="K561" t="s">
        <v>138</v>
      </c>
      <c r="L561" t="s">
        <v>1852</v>
      </c>
      <c r="M561" t="s">
        <v>1853</v>
      </c>
      <c r="N561">
        <v>1.5608333329999999</v>
      </c>
      <c r="O561">
        <v>0</v>
      </c>
      <c r="P561">
        <v>23</v>
      </c>
      <c r="Q561">
        <v>0</v>
      </c>
      <c r="R561">
        <v>0</v>
      </c>
      <c r="S561">
        <v>0</v>
      </c>
      <c r="T561">
        <v>1</v>
      </c>
      <c r="U561">
        <v>0</v>
      </c>
      <c r="V561">
        <v>0</v>
      </c>
      <c r="W561">
        <v>0</v>
      </c>
      <c r="X561">
        <v>6.6374223334728768</v>
      </c>
      <c r="Y561">
        <v>0</v>
      </c>
      <c r="Z561">
        <v>0</v>
      </c>
      <c r="AA561">
        <v>0</v>
      </c>
      <c r="AB561">
        <v>0.2967020527416</v>
      </c>
      <c r="AC561">
        <v>0</v>
      </c>
      <c r="AD561">
        <v>0</v>
      </c>
      <c r="AE561">
        <v>6.934124386214477</v>
      </c>
    </row>
    <row r="562" spans="1:31" x14ac:dyDescent="0.25">
      <c r="A562">
        <v>2318728</v>
      </c>
      <c r="B562">
        <v>1</v>
      </c>
      <c r="C562" t="s">
        <v>80</v>
      </c>
      <c r="D562" t="s">
        <v>104</v>
      </c>
      <c r="E562" t="s">
        <v>158</v>
      </c>
      <c r="F562" t="s">
        <v>1854</v>
      </c>
      <c r="G562" t="s">
        <v>177</v>
      </c>
      <c r="H562" t="s">
        <v>150</v>
      </c>
      <c r="I562" t="s">
        <v>136</v>
      </c>
      <c r="J562" t="s">
        <v>137</v>
      </c>
      <c r="K562" t="s">
        <v>144</v>
      </c>
      <c r="L562" t="s">
        <v>1855</v>
      </c>
      <c r="M562" t="s">
        <v>1856</v>
      </c>
      <c r="N562">
        <v>8.7677777769999992</v>
      </c>
      <c r="O562">
        <v>0</v>
      </c>
      <c r="P562">
        <v>5</v>
      </c>
      <c r="Q562">
        <v>0</v>
      </c>
      <c r="R562">
        <v>6</v>
      </c>
      <c r="S562">
        <v>0</v>
      </c>
      <c r="T562">
        <v>4</v>
      </c>
      <c r="U562">
        <v>0</v>
      </c>
      <c r="V562">
        <v>0</v>
      </c>
      <c r="W562">
        <v>0</v>
      </c>
      <c r="X562">
        <v>6.0217222117101006</v>
      </c>
      <c r="Y562">
        <v>0</v>
      </c>
      <c r="Z562">
        <v>14.668536550931901</v>
      </c>
      <c r="AA562">
        <v>0</v>
      </c>
      <c r="AB562">
        <v>36.866438663969305</v>
      </c>
      <c r="AC562">
        <v>0</v>
      </c>
      <c r="AD562">
        <v>0</v>
      </c>
      <c r="AE562">
        <v>57.556697426611308</v>
      </c>
    </row>
    <row r="563" spans="1:31" x14ac:dyDescent="0.25">
      <c r="A563">
        <v>2318674</v>
      </c>
      <c r="B563">
        <v>1</v>
      </c>
      <c r="C563" t="s">
        <v>80</v>
      </c>
      <c r="D563" t="s">
        <v>108</v>
      </c>
      <c r="E563" t="s">
        <v>132</v>
      </c>
      <c r="F563" t="s">
        <v>1857</v>
      </c>
      <c r="G563" t="s">
        <v>134</v>
      </c>
      <c r="H563" t="s">
        <v>135</v>
      </c>
      <c r="I563" t="s">
        <v>136</v>
      </c>
      <c r="J563" t="s">
        <v>137</v>
      </c>
      <c r="K563" t="s">
        <v>138</v>
      </c>
      <c r="L563" t="s">
        <v>1858</v>
      </c>
      <c r="M563" t="s">
        <v>1859</v>
      </c>
      <c r="N563">
        <v>0.59361111099999997</v>
      </c>
      <c r="O563">
        <v>0</v>
      </c>
      <c r="P563">
        <v>710</v>
      </c>
      <c r="Q563">
        <v>0</v>
      </c>
      <c r="R563">
        <v>216</v>
      </c>
      <c r="S563">
        <v>3</v>
      </c>
      <c r="T563">
        <v>150</v>
      </c>
      <c r="U563">
        <v>0</v>
      </c>
      <c r="V563">
        <v>0</v>
      </c>
      <c r="W563">
        <v>0</v>
      </c>
      <c r="X563">
        <v>60.382341339594404</v>
      </c>
      <c r="Y563">
        <v>0</v>
      </c>
      <c r="Z563">
        <v>203.86351288705424</v>
      </c>
      <c r="AA563">
        <v>1.8876709611006</v>
      </c>
      <c r="AB563">
        <v>72.908269968867941</v>
      </c>
      <c r="AC563">
        <v>0</v>
      </c>
      <c r="AD563">
        <v>0</v>
      </c>
      <c r="AE563">
        <v>339.04179515661718</v>
      </c>
    </row>
    <row r="564" spans="1:31" x14ac:dyDescent="0.25">
      <c r="A564">
        <v>2318960</v>
      </c>
      <c r="B564">
        <v>1</v>
      </c>
      <c r="C564" t="s">
        <v>80</v>
      </c>
      <c r="D564" t="s">
        <v>82</v>
      </c>
      <c r="E564" t="s">
        <v>147</v>
      </c>
      <c r="F564" t="s">
        <v>1860</v>
      </c>
      <c r="G564" t="s">
        <v>193</v>
      </c>
      <c r="H564" t="s">
        <v>150</v>
      </c>
      <c r="I564" t="s">
        <v>136</v>
      </c>
      <c r="J564" t="s">
        <v>137</v>
      </c>
      <c r="K564" t="s">
        <v>138</v>
      </c>
      <c r="L564" t="s">
        <v>1861</v>
      </c>
      <c r="M564" t="s">
        <v>1862</v>
      </c>
      <c r="N564">
        <v>8.1141666659999991</v>
      </c>
      <c r="O564">
        <v>0</v>
      </c>
      <c r="P564">
        <v>91</v>
      </c>
      <c r="Q564">
        <v>0</v>
      </c>
      <c r="R564">
        <v>0</v>
      </c>
      <c r="S564">
        <v>0</v>
      </c>
      <c r="T564">
        <v>1</v>
      </c>
      <c r="U564">
        <v>0</v>
      </c>
      <c r="V564">
        <v>0</v>
      </c>
      <c r="W564">
        <v>0</v>
      </c>
      <c r="X564">
        <v>80.631997643754261</v>
      </c>
      <c r="Y564">
        <v>0</v>
      </c>
      <c r="Z564">
        <v>0</v>
      </c>
      <c r="AA564">
        <v>0</v>
      </c>
      <c r="AB564">
        <v>3.6920759872499995E-4</v>
      </c>
      <c r="AC564">
        <v>0</v>
      </c>
      <c r="AD564">
        <v>0</v>
      </c>
      <c r="AE564">
        <v>80.632366851352984</v>
      </c>
    </row>
    <row r="565" spans="1:31" x14ac:dyDescent="0.25">
      <c r="A565">
        <v>2319146</v>
      </c>
      <c r="B565">
        <v>1</v>
      </c>
      <c r="C565" t="s">
        <v>80</v>
      </c>
      <c r="D565" t="s">
        <v>97</v>
      </c>
      <c r="E565" t="s">
        <v>414</v>
      </c>
      <c r="F565" t="s">
        <v>1863</v>
      </c>
      <c r="G565" t="s">
        <v>134</v>
      </c>
      <c r="H565" t="s">
        <v>135</v>
      </c>
      <c r="I565" t="s">
        <v>136</v>
      </c>
      <c r="J565" t="s">
        <v>137</v>
      </c>
      <c r="K565" t="s">
        <v>138</v>
      </c>
      <c r="L565" t="s">
        <v>1864</v>
      </c>
      <c r="M565" t="s">
        <v>1865</v>
      </c>
      <c r="N565">
        <v>0.19964333300000001</v>
      </c>
      <c r="O565">
        <v>2</v>
      </c>
      <c r="P565">
        <v>4545</v>
      </c>
      <c r="Q565">
        <v>0</v>
      </c>
      <c r="R565">
        <v>58</v>
      </c>
      <c r="S565">
        <v>5</v>
      </c>
      <c r="T565">
        <v>508</v>
      </c>
      <c r="U565">
        <v>0</v>
      </c>
      <c r="V565">
        <v>0</v>
      </c>
      <c r="W565">
        <v>6.8953073642923517</v>
      </c>
      <c r="X565">
        <v>263.08407985973753</v>
      </c>
      <c r="Y565">
        <v>0</v>
      </c>
      <c r="Z565">
        <v>4.2523396244249003</v>
      </c>
      <c r="AA565">
        <v>29.903069524442646</v>
      </c>
      <c r="AB565">
        <v>122.92868651758091</v>
      </c>
      <c r="AC565">
        <v>0</v>
      </c>
      <c r="AD565">
        <v>0</v>
      </c>
      <c r="AE565">
        <v>427.06348289047833</v>
      </c>
    </row>
    <row r="566" spans="1:31" x14ac:dyDescent="0.25">
      <c r="A566">
        <v>2319000</v>
      </c>
      <c r="B566">
        <v>1</v>
      </c>
      <c r="C566" t="s">
        <v>80</v>
      </c>
      <c r="D566" t="s">
        <v>90</v>
      </c>
      <c r="E566" t="s">
        <v>153</v>
      </c>
      <c r="F566" t="s">
        <v>1866</v>
      </c>
      <c r="G566" t="s">
        <v>203</v>
      </c>
      <c r="H566" t="s">
        <v>150</v>
      </c>
      <c r="I566" t="s">
        <v>136</v>
      </c>
      <c r="J566" t="s">
        <v>137</v>
      </c>
      <c r="K566" t="s">
        <v>138</v>
      </c>
      <c r="L566" t="s">
        <v>1867</v>
      </c>
      <c r="M566" t="s">
        <v>1868</v>
      </c>
      <c r="N566">
        <v>0.78916666599999996</v>
      </c>
      <c r="O566">
        <v>0</v>
      </c>
      <c r="P566">
        <v>11</v>
      </c>
      <c r="Q566">
        <v>0</v>
      </c>
      <c r="R566">
        <v>0</v>
      </c>
      <c r="S566">
        <v>0</v>
      </c>
      <c r="T566">
        <v>4</v>
      </c>
      <c r="U566">
        <v>0</v>
      </c>
      <c r="V566">
        <v>0</v>
      </c>
      <c r="W566">
        <v>0</v>
      </c>
      <c r="X566">
        <v>1.6789493501210331</v>
      </c>
      <c r="Y566">
        <v>0</v>
      </c>
      <c r="Z566">
        <v>0</v>
      </c>
      <c r="AA566">
        <v>0</v>
      </c>
      <c r="AB566">
        <v>3.2017637068031219</v>
      </c>
      <c r="AC566">
        <v>0</v>
      </c>
      <c r="AD566">
        <v>0</v>
      </c>
      <c r="AE566">
        <v>4.8807130569241552</v>
      </c>
    </row>
    <row r="567" spans="1:31" x14ac:dyDescent="0.25">
      <c r="A567">
        <v>2318751</v>
      </c>
      <c r="B567">
        <v>1</v>
      </c>
      <c r="C567" t="s">
        <v>80</v>
      </c>
      <c r="D567" t="s">
        <v>89</v>
      </c>
      <c r="E567" t="s">
        <v>158</v>
      </c>
      <c r="F567" t="s">
        <v>1869</v>
      </c>
      <c r="G567" t="s">
        <v>177</v>
      </c>
      <c r="H567" t="s">
        <v>150</v>
      </c>
      <c r="I567" t="s">
        <v>136</v>
      </c>
      <c r="J567" t="s">
        <v>137</v>
      </c>
      <c r="K567" t="s">
        <v>144</v>
      </c>
      <c r="L567" t="s">
        <v>1870</v>
      </c>
      <c r="M567" t="s">
        <v>1871</v>
      </c>
      <c r="N567">
        <v>7.9797222220000004</v>
      </c>
      <c r="O567">
        <v>0</v>
      </c>
      <c r="P567">
        <v>48</v>
      </c>
      <c r="Q567">
        <v>0</v>
      </c>
      <c r="R567">
        <v>0</v>
      </c>
      <c r="S567">
        <v>0</v>
      </c>
      <c r="T567">
        <v>7</v>
      </c>
      <c r="U567">
        <v>0</v>
      </c>
      <c r="V567">
        <v>0</v>
      </c>
      <c r="W567">
        <v>0</v>
      </c>
      <c r="X567">
        <v>95.921334799540588</v>
      </c>
      <c r="Y567">
        <v>0</v>
      </c>
      <c r="Z567">
        <v>0</v>
      </c>
      <c r="AA567">
        <v>0</v>
      </c>
      <c r="AB567">
        <v>362.44047003095028</v>
      </c>
      <c r="AC567">
        <v>0</v>
      </c>
      <c r="AD567">
        <v>0</v>
      </c>
      <c r="AE567">
        <v>458.36180483049088</v>
      </c>
    </row>
    <row r="568" spans="1:31" x14ac:dyDescent="0.25">
      <c r="A568">
        <v>2318691</v>
      </c>
      <c r="B568">
        <v>1</v>
      </c>
      <c r="C568" t="s">
        <v>81</v>
      </c>
      <c r="D568" t="s">
        <v>122</v>
      </c>
      <c r="E568" t="s">
        <v>132</v>
      </c>
      <c r="F568" t="s">
        <v>189</v>
      </c>
      <c r="G568" t="s">
        <v>134</v>
      </c>
      <c r="H568" t="s">
        <v>135</v>
      </c>
      <c r="I568" t="s">
        <v>136</v>
      </c>
      <c r="J568" t="s">
        <v>137</v>
      </c>
      <c r="K568" t="s">
        <v>138</v>
      </c>
      <c r="L568" t="s">
        <v>1872</v>
      </c>
      <c r="M568" t="s">
        <v>1873</v>
      </c>
      <c r="N568">
        <v>0.48</v>
      </c>
      <c r="O568">
        <v>1</v>
      </c>
      <c r="P568">
        <v>510</v>
      </c>
      <c r="Q568">
        <v>4</v>
      </c>
      <c r="R568">
        <v>0</v>
      </c>
      <c r="S568">
        <v>3</v>
      </c>
      <c r="T568">
        <v>22</v>
      </c>
      <c r="U568">
        <v>1</v>
      </c>
      <c r="V568">
        <v>0</v>
      </c>
      <c r="W568">
        <v>5.1672326068799998E-2</v>
      </c>
      <c r="X568">
        <v>20.709862835688011</v>
      </c>
      <c r="Y568">
        <v>1.5470531726688002</v>
      </c>
      <c r="Z568">
        <v>0</v>
      </c>
      <c r="AA568">
        <v>4.3705684877759996</v>
      </c>
      <c r="AB568">
        <v>3.4026935194655996</v>
      </c>
      <c r="AC568">
        <v>65.271351389284789</v>
      </c>
      <c r="AD568">
        <v>0</v>
      </c>
      <c r="AE568">
        <v>95.353201730952009</v>
      </c>
    </row>
    <row r="569" spans="1:31" x14ac:dyDescent="0.25">
      <c r="A569">
        <v>2318688</v>
      </c>
      <c r="B569">
        <v>1</v>
      </c>
      <c r="C569" t="s">
        <v>80</v>
      </c>
      <c r="D569" t="s">
        <v>100</v>
      </c>
      <c r="E569" t="s">
        <v>175</v>
      </c>
      <c r="F569" t="s">
        <v>1874</v>
      </c>
      <c r="G569" t="s">
        <v>210</v>
      </c>
      <c r="H569" t="s">
        <v>135</v>
      </c>
      <c r="I569" t="s">
        <v>136</v>
      </c>
      <c r="J569" t="s">
        <v>137</v>
      </c>
      <c r="K569" t="s">
        <v>138</v>
      </c>
      <c r="L569" t="s">
        <v>1875</v>
      </c>
      <c r="M569" t="s">
        <v>1876</v>
      </c>
      <c r="N569">
        <v>2.5738888879999999</v>
      </c>
      <c r="O569">
        <v>0</v>
      </c>
      <c r="P569">
        <v>90</v>
      </c>
      <c r="Q569">
        <v>0</v>
      </c>
      <c r="R569">
        <v>48</v>
      </c>
      <c r="S569">
        <v>0</v>
      </c>
      <c r="T569">
        <v>38</v>
      </c>
      <c r="U569">
        <v>0</v>
      </c>
      <c r="V569">
        <v>0</v>
      </c>
      <c r="W569">
        <v>0</v>
      </c>
      <c r="X569">
        <v>56.469918178934655</v>
      </c>
      <c r="Y569">
        <v>0</v>
      </c>
      <c r="Z569">
        <v>98.635133363861996</v>
      </c>
      <c r="AA569">
        <v>0</v>
      </c>
      <c r="AB569">
        <v>67.151999244650597</v>
      </c>
      <c r="AC569">
        <v>0</v>
      </c>
      <c r="AD569">
        <v>0</v>
      </c>
      <c r="AE569">
        <v>222.25705078744724</v>
      </c>
    </row>
    <row r="570" spans="1:31" x14ac:dyDescent="0.25">
      <c r="A570">
        <v>2318897</v>
      </c>
      <c r="B570">
        <v>1</v>
      </c>
      <c r="C570" t="s">
        <v>80</v>
      </c>
      <c r="D570" t="s">
        <v>102</v>
      </c>
      <c r="E570" t="s">
        <v>141</v>
      </c>
      <c r="F570" t="s">
        <v>1877</v>
      </c>
      <c r="G570" t="s">
        <v>134</v>
      </c>
      <c r="H570" t="s">
        <v>135</v>
      </c>
      <c r="I570" t="s">
        <v>136</v>
      </c>
      <c r="J570" t="s">
        <v>137</v>
      </c>
      <c r="K570" t="s">
        <v>138</v>
      </c>
      <c r="L570" t="s">
        <v>1878</v>
      </c>
      <c r="M570" t="s">
        <v>1879</v>
      </c>
      <c r="N570">
        <v>0.42138888800000002</v>
      </c>
      <c r="O570">
        <v>0</v>
      </c>
      <c r="P570">
        <v>659</v>
      </c>
      <c r="Q570">
        <v>41</v>
      </c>
      <c r="R570">
        <v>120</v>
      </c>
      <c r="S570">
        <v>15</v>
      </c>
      <c r="T570">
        <v>74</v>
      </c>
      <c r="U570">
        <v>0</v>
      </c>
      <c r="V570">
        <v>0</v>
      </c>
      <c r="W570">
        <v>0</v>
      </c>
      <c r="X570">
        <v>54.906476101261141</v>
      </c>
      <c r="Y570">
        <v>126.7113688707731</v>
      </c>
      <c r="Z570">
        <v>81.425607648095593</v>
      </c>
      <c r="AA570">
        <v>25.083753127023336</v>
      </c>
      <c r="AB570">
        <v>33.074911399482936</v>
      </c>
      <c r="AC570">
        <v>0</v>
      </c>
      <c r="AD570">
        <v>0</v>
      </c>
      <c r="AE570">
        <v>321.20211714663611</v>
      </c>
    </row>
    <row r="571" spans="1:31" x14ac:dyDescent="0.25">
      <c r="A571">
        <v>2319252</v>
      </c>
      <c r="B571">
        <v>1</v>
      </c>
      <c r="C571" t="s">
        <v>81</v>
      </c>
      <c r="D571" t="s">
        <v>122</v>
      </c>
      <c r="E571" t="s">
        <v>147</v>
      </c>
      <c r="F571" t="s">
        <v>1880</v>
      </c>
      <c r="G571" t="s">
        <v>353</v>
      </c>
      <c r="H571" t="s">
        <v>150</v>
      </c>
      <c r="I571" t="s">
        <v>136</v>
      </c>
      <c r="J571" t="s">
        <v>137</v>
      </c>
      <c r="K571" t="s">
        <v>138</v>
      </c>
      <c r="L571" t="s">
        <v>1881</v>
      </c>
      <c r="M571" t="s">
        <v>1882</v>
      </c>
      <c r="N571">
        <v>2.781111111</v>
      </c>
      <c r="O571">
        <v>0</v>
      </c>
      <c r="P571">
        <v>56</v>
      </c>
      <c r="Q571">
        <v>0</v>
      </c>
      <c r="R571">
        <v>3</v>
      </c>
      <c r="S571">
        <v>0</v>
      </c>
      <c r="T571">
        <v>2</v>
      </c>
      <c r="U571">
        <v>0</v>
      </c>
      <c r="V571">
        <v>0</v>
      </c>
      <c r="W571">
        <v>0</v>
      </c>
      <c r="X571">
        <v>23.739214024646802</v>
      </c>
      <c r="Y571">
        <v>0</v>
      </c>
      <c r="Z571">
        <v>0.74762195133074993</v>
      </c>
      <c r="AA571">
        <v>0</v>
      </c>
      <c r="AB571">
        <v>1.8201441932575002E-2</v>
      </c>
      <c r="AC571">
        <v>0</v>
      </c>
      <c r="AD571">
        <v>0</v>
      </c>
      <c r="AE571">
        <v>24.505037417910128</v>
      </c>
    </row>
    <row r="572" spans="1:31" x14ac:dyDescent="0.25">
      <c r="A572">
        <v>2319166</v>
      </c>
      <c r="B572">
        <v>1</v>
      </c>
      <c r="C572" t="s">
        <v>81</v>
      </c>
      <c r="D572" t="s">
        <v>127</v>
      </c>
      <c r="E572" t="s">
        <v>175</v>
      </c>
      <c r="F572" t="s">
        <v>1883</v>
      </c>
      <c r="G572" t="s">
        <v>134</v>
      </c>
      <c r="H572" t="s">
        <v>135</v>
      </c>
      <c r="I572" t="s">
        <v>136</v>
      </c>
      <c r="J572" t="s">
        <v>137</v>
      </c>
      <c r="K572" t="s">
        <v>138</v>
      </c>
      <c r="L572" t="s">
        <v>1884</v>
      </c>
      <c r="M572" t="s">
        <v>1885</v>
      </c>
      <c r="N572">
        <v>0.75805555499999999</v>
      </c>
      <c r="O572">
        <v>9</v>
      </c>
      <c r="P572">
        <v>12</v>
      </c>
      <c r="Q572">
        <v>199</v>
      </c>
      <c r="R572">
        <v>143</v>
      </c>
      <c r="S572">
        <v>48</v>
      </c>
      <c r="T572">
        <v>21</v>
      </c>
      <c r="U572">
        <v>0</v>
      </c>
      <c r="V572">
        <v>0</v>
      </c>
      <c r="W572">
        <v>5.1529394492702671</v>
      </c>
      <c r="X572">
        <v>5.6151468592598341</v>
      </c>
      <c r="Y572">
        <v>209.7337958198917</v>
      </c>
      <c r="Z572">
        <v>140.1735253011114</v>
      </c>
      <c r="AA572">
        <v>42.65916388653001</v>
      </c>
      <c r="AB572">
        <v>18.239243277894889</v>
      </c>
      <c r="AC572">
        <v>0</v>
      </c>
      <c r="AD572">
        <v>0</v>
      </c>
      <c r="AE572">
        <v>421.5738145939581</v>
      </c>
    </row>
    <row r="573" spans="1:31" x14ac:dyDescent="0.25">
      <c r="A573">
        <v>2318668</v>
      </c>
      <c r="B573">
        <v>1</v>
      </c>
      <c r="C573" t="s">
        <v>80</v>
      </c>
      <c r="D573" t="s">
        <v>97</v>
      </c>
      <c r="E573" t="s">
        <v>175</v>
      </c>
      <c r="F573" t="s">
        <v>675</v>
      </c>
      <c r="G573" t="s">
        <v>210</v>
      </c>
      <c r="H573" t="s">
        <v>135</v>
      </c>
      <c r="I573" t="s">
        <v>136</v>
      </c>
      <c r="J573" t="s">
        <v>137</v>
      </c>
      <c r="K573" t="s">
        <v>138</v>
      </c>
      <c r="L573" t="s">
        <v>1886</v>
      </c>
      <c r="M573" t="s">
        <v>1887</v>
      </c>
      <c r="N573">
        <v>0.81027777700000003</v>
      </c>
      <c r="O573">
        <v>0</v>
      </c>
      <c r="P573">
        <v>41</v>
      </c>
      <c r="Q573">
        <v>0</v>
      </c>
      <c r="R573">
        <v>83</v>
      </c>
      <c r="S573">
        <v>0</v>
      </c>
      <c r="T573">
        <v>21</v>
      </c>
      <c r="U573">
        <v>0</v>
      </c>
      <c r="V573">
        <v>0</v>
      </c>
      <c r="W573">
        <v>0</v>
      </c>
      <c r="X573">
        <v>22.419124113699034</v>
      </c>
      <c r="Y573">
        <v>0</v>
      </c>
      <c r="Z573">
        <v>21.429002662713891</v>
      </c>
      <c r="AA573">
        <v>0</v>
      </c>
      <c r="AB573">
        <v>11.193837997764323</v>
      </c>
      <c r="AC573">
        <v>0</v>
      </c>
      <c r="AD573">
        <v>0</v>
      </c>
      <c r="AE573">
        <v>55.041964774177245</v>
      </c>
    </row>
    <row r="574" spans="1:31" x14ac:dyDescent="0.25">
      <c r="A574">
        <v>2319215</v>
      </c>
      <c r="B574">
        <v>1</v>
      </c>
      <c r="C574" t="s">
        <v>80</v>
      </c>
      <c r="D574" t="s">
        <v>88</v>
      </c>
      <c r="E574" t="s">
        <v>175</v>
      </c>
      <c r="F574" t="s">
        <v>1888</v>
      </c>
      <c r="G574" t="s">
        <v>134</v>
      </c>
      <c r="H574" t="s">
        <v>135</v>
      </c>
      <c r="I574" t="s">
        <v>136</v>
      </c>
      <c r="J574" t="s">
        <v>137</v>
      </c>
      <c r="K574" t="s">
        <v>138</v>
      </c>
      <c r="L574" t="s">
        <v>1889</v>
      </c>
      <c r="M574" t="s">
        <v>1890</v>
      </c>
      <c r="N574">
        <v>2.0208333330000001</v>
      </c>
      <c r="O574">
        <v>1</v>
      </c>
      <c r="P574">
        <v>708</v>
      </c>
      <c r="Q574">
        <v>0</v>
      </c>
      <c r="R574">
        <v>0</v>
      </c>
      <c r="S574">
        <v>9</v>
      </c>
      <c r="T574">
        <v>123</v>
      </c>
      <c r="U574">
        <v>6</v>
      </c>
      <c r="V574">
        <v>2</v>
      </c>
      <c r="W574">
        <v>25.167356532180001</v>
      </c>
      <c r="X574">
        <v>444.56516486086747</v>
      </c>
      <c r="Y574">
        <v>0</v>
      </c>
      <c r="Z574">
        <v>0</v>
      </c>
      <c r="AA574">
        <v>794.73420929671784</v>
      </c>
      <c r="AB574">
        <v>358.3830974952067</v>
      </c>
      <c r="AC574">
        <v>1041.1859339209227</v>
      </c>
      <c r="AD574">
        <v>30.993599543965999</v>
      </c>
      <c r="AE574">
        <v>2695.0293616498607</v>
      </c>
    </row>
    <row r="575" spans="1:31" x14ac:dyDescent="0.25">
      <c r="A575">
        <v>2318817</v>
      </c>
      <c r="B575">
        <v>1</v>
      </c>
      <c r="C575" t="s">
        <v>81</v>
      </c>
      <c r="D575" t="s">
        <v>123</v>
      </c>
      <c r="E575" t="s">
        <v>175</v>
      </c>
      <c r="F575" t="s">
        <v>1891</v>
      </c>
      <c r="G575" t="s">
        <v>177</v>
      </c>
      <c r="H575" t="s">
        <v>135</v>
      </c>
      <c r="I575" t="s">
        <v>136</v>
      </c>
      <c r="J575" t="s">
        <v>137</v>
      </c>
      <c r="K575" t="s">
        <v>144</v>
      </c>
      <c r="L575" t="s">
        <v>1892</v>
      </c>
      <c r="M575" t="s">
        <v>1893</v>
      </c>
      <c r="N575">
        <v>5.1688888879999997</v>
      </c>
      <c r="O575">
        <v>0</v>
      </c>
      <c r="P575">
        <v>3951</v>
      </c>
      <c r="Q575">
        <v>0</v>
      </c>
      <c r="R575">
        <v>0</v>
      </c>
      <c r="S575">
        <v>0</v>
      </c>
      <c r="T575">
        <v>216</v>
      </c>
      <c r="U575">
        <v>0</v>
      </c>
      <c r="V575">
        <v>0</v>
      </c>
      <c r="W575">
        <v>0</v>
      </c>
      <c r="X575">
        <v>3525.4549612793317</v>
      </c>
      <c r="Y575">
        <v>0</v>
      </c>
      <c r="Z575">
        <v>0</v>
      </c>
      <c r="AA575">
        <v>0</v>
      </c>
      <c r="AB575">
        <v>1061.0971852561386</v>
      </c>
      <c r="AC575">
        <v>0</v>
      </c>
      <c r="AD575">
        <v>0</v>
      </c>
      <c r="AE575">
        <v>4586.5521465354705</v>
      </c>
    </row>
    <row r="576" spans="1:31" x14ac:dyDescent="0.25">
      <c r="A576">
        <v>2319295</v>
      </c>
      <c r="B576">
        <v>1</v>
      </c>
      <c r="C576" t="s">
        <v>80</v>
      </c>
      <c r="D576" t="s">
        <v>99</v>
      </c>
      <c r="E576" t="s">
        <v>153</v>
      </c>
      <c r="F576" t="s">
        <v>1894</v>
      </c>
      <c r="G576" t="s">
        <v>254</v>
      </c>
      <c r="H576" t="s">
        <v>150</v>
      </c>
      <c r="I576" t="s">
        <v>136</v>
      </c>
      <c r="J576" t="s">
        <v>137</v>
      </c>
      <c r="K576" t="s">
        <v>138</v>
      </c>
      <c r="L576" t="s">
        <v>1895</v>
      </c>
      <c r="M576" t="s">
        <v>1896</v>
      </c>
      <c r="N576">
        <v>1.643888888</v>
      </c>
      <c r="O576">
        <v>0</v>
      </c>
      <c r="P576">
        <v>2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0.22420749740436668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0.22420749740436668</v>
      </c>
    </row>
    <row r="577" spans="1:31" x14ac:dyDescent="0.25">
      <c r="A577">
        <v>2318631</v>
      </c>
      <c r="B577">
        <v>1</v>
      </c>
      <c r="C577" t="s">
        <v>80</v>
      </c>
      <c r="D577" t="s">
        <v>100</v>
      </c>
      <c r="E577" t="s">
        <v>153</v>
      </c>
      <c r="F577" t="s">
        <v>1897</v>
      </c>
      <c r="G577" t="s">
        <v>155</v>
      </c>
      <c r="H577" t="s">
        <v>150</v>
      </c>
      <c r="I577" t="s">
        <v>136</v>
      </c>
      <c r="J577" t="s">
        <v>137</v>
      </c>
      <c r="K577" t="s">
        <v>138</v>
      </c>
      <c r="L577" t="s">
        <v>1898</v>
      </c>
      <c r="M577" t="s">
        <v>1899</v>
      </c>
      <c r="N577">
        <v>1.079722222</v>
      </c>
      <c r="O577">
        <v>0</v>
      </c>
      <c r="P577">
        <v>2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0.38040587309879997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0.38040587309879997</v>
      </c>
    </row>
    <row r="578" spans="1:31" x14ac:dyDescent="0.25">
      <c r="A578">
        <v>2320088</v>
      </c>
      <c r="B578">
        <v>1</v>
      </c>
      <c r="C578" t="s">
        <v>80</v>
      </c>
      <c r="D578" t="s">
        <v>107</v>
      </c>
      <c r="E578" t="s">
        <v>158</v>
      </c>
      <c r="F578" t="s">
        <v>1900</v>
      </c>
      <c r="G578" t="s">
        <v>453</v>
      </c>
      <c r="H578" t="s">
        <v>150</v>
      </c>
      <c r="I578" t="s">
        <v>136</v>
      </c>
      <c r="J578" t="s">
        <v>137</v>
      </c>
      <c r="K578" t="s">
        <v>138</v>
      </c>
      <c r="L578" t="s">
        <v>1901</v>
      </c>
      <c r="M578" t="s">
        <v>1902</v>
      </c>
      <c r="N578">
        <v>1.7575000000000001</v>
      </c>
      <c r="O578">
        <v>0</v>
      </c>
      <c r="P578">
        <v>143</v>
      </c>
      <c r="Q578">
        <v>0</v>
      </c>
      <c r="R578">
        <v>0</v>
      </c>
      <c r="S578">
        <v>0</v>
      </c>
      <c r="T578">
        <v>21</v>
      </c>
      <c r="U578">
        <v>0</v>
      </c>
      <c r="V578">
        <v>0</v>
      </c>
      <c r="W578">
        <v>0</v>
      </c>
      <c r="X578">
        <v>36.691965502509404</v>
      </c>
      <c r="Y578">
        <v>0</v>
      </c>
      <c r="Z578">
        <v>0</v>
      </c>
      <c r="AA578">
        <v>0</v>
      </c>
      <c r="AB578">
        <v>24.24173574404168</v>
      </c>
      <c r="AC578">
        <v>0</v>
      </c>
      <c r="AD578">
        <v>0</v>
      </c>
      <c r="AE578">
        <v>60.933701246551081</v>
      </c>
    </row>
    <row r="579" spans="1:31" x14ac:dyDescent="0.25">
      <c r="A579">
        <v>2320089</v>
      </c>
      <c r="B579">
        <v>1</v>
      </c>
      <c r="C579" t="s">
        <v>80</v>
      </c>
      <c r="D579" t="s">
        <v>97</v>
      </c>
      <c r="E579" t="s">
        <v>141</v>
      </c>
      <c r="F579" t="s">
        <v>1525</v>
      </c>
      <c r="G579" t="s">
        <v>134</v>
      </c>
      <c r="H579" t="s">
        <v>135</v>
      </c>
      <c r="I579" t="s">
        <v>136</v>
      </c>
      <c r="J579" t="s">
        <v>137</v>
      </c>
      <c r="K579" t="s">
        <v>138</v>
      </c>
      <c r="L579" t="s">
        <v>1903</v>
      </c>
      <c r="M579" t="s">
        <v>1904</v>
      </c>
      <c r="N579">
        <v>0.24583333299999999</v>
      </c>
      <c r="O579">
        <v>13</v>
      </c>
      <c r="P579">
        <v>1177</v>
      </c>
      <c r="Q579">
        <v>12</v>
      </c>
      <c r="R579">
        <v>164</v>
      </c>
      <c r="S579">
        <v>30</v>
      </c>
      <c r="T579">
        <v>222</v>
      </c>
      <c r="U579">
        <v>2</v>
      </c>
      <c r="V579">
        <v>1</v>
      </c>
      <c r="W579">
        <v>3.9142131166524998</v>
      </c>
      <c r="X579">
        <v>72.473346259715271</v>
      </c>
      <c r="Y579">
        <v>4.4648873192662499</v>
      </c>
      <c r="Z579">
        <v>23.888672320244432</v>
      </c>
      <c r="AA579">
        <v>20.515346698074673</v>
      </c>
      <c r="AB579">
        <v>30.230431812294089</v>
      </c>
      <c r="AC579">
        <v>27.674073822641162</v>
      </c>
      <c r="AD579">
        <v>0.9511553469382501</v>
      </c>
      <c r="AE579">
        <v>184.11212669582662</v>
      </c>
    </row>
    <row r="580" spans="1:31" x14ac:dyDescent="0.25">
      <c r="A580">
        <v>2320090</v>
      </c>
      <c r="B580">
        <v>1</v>
      </c>
      <c r="C580" t="s">
        <v>80</v>
      </c>
      <c r="D580" t="s">
        <v>110</v>
      </c>
      <c r="E580" t="s">
        <v>158</v>
      </c>
      <c r="F580" t="s">
        <v>1905</v>
      </c>
      <c r="G580" t="s">
        <v>193</v>
      </c>
      <c r="H580" t="s">
        <v>150</v>
      </c>
      <c r="I580" t="s">
        <v>136</v>
      </c>
      <c r="J580" t="s">
        <v>3</v>
      </c>
      <c r="K580" t="s">
        <v>138</v>
      </c>
      <c r="L580" t="s">
        <v>1906</v>
      </c>
      <c r="M580" t="s">
        <v>1907</v>
      </c>
      <c r="N580">
        <v>2.841111111</v>
      </c>
      <c r="O580">
        <v>0</v>
      </c>
      <c r="P580">
        <v>400</v>
      </c>
      <c r="Q580">
        <v>0</v>
      </c>
      <c r="R580">
        <v>0</v>
      </c>
      <c r="S580">
        <v>0</v>
      </c>
      <c r="T580">
        <v>50</v>
      </c>
      <c r="U580">
        <v>0</v>
      </c>
      <c r="V580">
        <v>0</v>
      </c>
      <c r="W580">
        <v>0</v>
      </c>
      <c r="X580">
        <v>266.81781770363489</v>
      </c>
      <c r="Y580">
        <v>0</v>
      </c>
      <c r="Z580">
        <v>0</v>
      </c>
      <c r="AA580">
        <v>0</v>
      </c>
      <c r="AB580">
        <v>112.56759211306851</v>
      </c>
      <c r="AC580">
        <v>0</v>
      </c>
      <c r="AD580">
        <v>0</v>
      </c>
      <c r="AE580">
        <v>379.38540981670337</v>
      </c>
    </row>
    <row r="581" spans="1:31" x14ac:dyDescent="0.25">
      <c r="A581">
        <v>2320091</v>
      </c>
      <c r="B581">
        <v>1</v>
      </c>
      <c r="C581" t="s">
        <v>81</v>
      </c>
      <c r="D581" t="s">
        <v>119</v>
      </c>
      <c r="E581" t="s">
        <v>147</v>
      </c>
      <c r="F581" t="s">
        <v>1908</v>
      </c>
      <c r="G581" t="s">
        <v>149</v>
      </c>
      <c r="H581" t="s">
        <v>150</v>
      </c>
      <c r="I581" t="s">
        <v>136</v>
      </c>
      <c r="J581" t="s">
        <v>137</v>
      </c>
      <c r="K581" t="s">
        <v>138</v>
      </c>
      <c r="L581" t="s">
        <v>1909</v>
      </c>
      <c r="M581" t="s">
        <v>1910</v>
      </c>
      <c r="N581">
        <v>5.8394444439999997</v>
      </c>
      <c r="O581">
        <v>0</v>
      </c>
      <c r="P581">
        <v>12</v>
      </c>
      <c r="Q581">
        <v>0</v>
      </c>
      <c r="R581">
        <v>0</v>
      </c>
      <c r="S581">
        <v>0</v>
      </c>
      <c r="T581">
        <v>1</v>
      </c>
      <c r="U581">
        <v>0</v>
      </c>
      <c r="V581">
        <v>0</v>
      </c>
      <c r="W581">
        <v>0</v>
      </c>
      <c r="X581">
        <v>5.6155683428580012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5.6155683428580012</v>
      </c>
    </row>
    <row r="582" spans="1:31" x14ac:dyDescent="0.25">
      <c r="A582">
        <v>2320093</v>
      </c>
      <c r="B582">
        <v>1</v>
      </c>
      <c r="C582" t="s">
        <v>80</v>
      </c>
      <c r="D582" t="s">
        <v>97</v>
      </c>
      <c r="E582" t="s">
        <v>175</v>
      </c>
      <c r="F582" t="s">
        <v>1911</v>
      </c>
      <c r="G582" t="s">
        <v>210</v>
      </c>
      <c r="H582" t="s">
        <v>135</v>
      </c>
      <c r="I582" t="s">
        <v>136</v>
      </c>
      <c r="J582" t="s">
        <v>137</v>
      </c>
      <c r="K582" t="s">
        <v>138</v>
      </c>
      <c r="L582" t="s">
        <v>1912</v>
      </c>
      <c r="M582" t="s">
        <v>1913</v>
      </c>
      <c r="N582">
        <v>2.2122222219999998</v>
      </c>
      <c r="O582">
        <v>0</v>
      </c>
      <c r="P582">
        <v>161</v>
      </c>
      <c r="Q582">
        <v>0</v>
      </c>
      <c r="R582">
        <v>11</v>
      </c>
      <c r="S582">
        <v>2</v>
      </c>
      <c r="T582">
        <v>24</v>
      </c>
      <c r="U582">
        <v>0</v>
      </c>
      <c r="V582">
        <v>0</v>
      </c>
      <c r="W582">
        <v>0</v>
      </c>
      <c r="X582">
        <v>78.602538657942034</v>
      </c>
      <c r="Y582">
        <v>0</v>
      </c>
      <c r="Z582">
        <v>17.069012946180852</v>
      </c>
      <c r="AA582">
        <v>5.2784373801155784</v>
      </c>
      <c r="AB582">
        <v>20.380582873603387</v>
      </c>
      <c r="AC582">
        <v>0</v>
      </c>
      <c r="AD582">
        <v>0</v>
      </c>
      <c r="AE582">
        <v>121.33057185784185</v>
      </c>
    </row>
    <row r="583" spans="1:31" x14ac:dyDescent="0.25">
      <c r="A583">
        <v>2320094</v>
      </c>
      <c r="B583">
        <v>1</v>
      </c>
      <c r="C583" t="s">
        <v>80</v>
      </c>
      <c r="D583" t="s">
        <v>107</v>
      </c>
      <c r="E583" t="s">
        <v>158</v>
      </c>
      <c r="F583" t="s">
        <v>1914</v>
      </c>
      <c r="G583" t="s">
        <v>1915</v>
      </c>
      <c r="H583" t="s">
        <v>150</v>
      </c>
      <c r="I583" t="s">
        <v>136</v>
      </c>
      <c r="J583" t="s">
        <v>137</v>
      </c>
      <c r="K583" t="s">
        <v>138</v>
      </c>
      <c r="L583" t="s">
        <v>1916</v>
      </c>
      <c r="M583" t="s">
        <v>1917</v>
      </c>
      <c r="N583">
        <v>1.6072222220000001</v>
      </c>
      <c r="O583">
        <v>0</v>
      </c>
      <c r="P583">
        <v>66</v>
      </c>
      <c r="Q583">
        <v>0</v>
      </c>
      <c r="R583">
        <v>7</v>
      </c>
      <c r="S583">
        <v>0</v>
      </c>
      <c r="T583">
        <v>54</v>
      </c>
      <c r="U583">
        <v>0</v>
      </c>
      <c r="V583">
        <v>0</v>
      </c>
      <c r="W583">
        <v>0</v>
      </c>
      <c r="X583">
        <v>19.491816021797838</v>
      </c>
      <c r="Y583">
        <v>0</v>
      </c>
      <c r="Z583">
        <v>1.2119746305004997</v>
      </c>
      <c r="AA583">
        <v>0</v>
      </c>
      <c r="AB583">
        <v>38.943554187829008</v>
      </c>
      <c r="AC583">
        <v>0</v>
      </c>
      <c r="AD583">
        <v>0</v>
      </c>
      <c r="AE583">
        <v>59.647344840127346</v>
      </c>
    </row>
    <row r="584" spans="1:31" x14ac:dyDescent="0.25">
      <c r="A584">
        <v>2320095</v>
      </c>
      <c r="B584">
        <v>1</v>
      </c>
      <c r="C584" t="s">
        <v>80</v>
      </c>
      <c r="D584" t="s">
        <v>103</v>
      </c>
      <c r="E584" t="s">
        <v>147</v>
      </c>
      <c r="F584" t="s">
        <v>1918</v>
      </c>
      <c r="G584" t="s">
        <v>149</v>
      </c>
      <c r="H584" t="s">
        <v>150</v>
      </c>
      <c r="I584" t="s">
        <v>136</v>
      </c>
      <c r="J584" t="s">
        <v>137</v>
      </c>
      <c r="K584" t="s">
        <v>138</v>
      </c>
      <c r="L584" t="s">
        <v>1919</v>
      </c>
      <c r="M584" t="s">
        <v>1920</v>
      </c>
      <c r="N584">
        <v>1.112222222</v>
      </c>
      <c r="O584">
        <v>0</v>
      </c>
      <c r="P584">
        <v>12</v>
      </c>
      <c r="Q584">
        <v>0</v>
      </c>
      <c r="R584">
        <v>5</v>
      </c>
      <c r="S584">
        <v>0</v>
      </c>
      <c r="T584">
        <v>7</v>
      </c>
      <c r="U584">
        <v>0</v>
      </c>
      <c r="V584">
        <v>0</v>
      </c>
      <c r="W584">
        <v>0</v>
      </c>
      <c r="X584">
        <v>1.9383902540840834</v>
      </c>
      <c r="Y584">
        <v>0</v>
      </c>
      <c r="Z584">
        <v>1.3207453930002666</v>
      </c>
      <c r="AA584">
        <v>0</v>
      </c>
      <c r="AB584">
        <v>3.9445846839027499</v>
      </c>
      <c r="AC584">
        <v>0</v>
      </c>
      <c r="AD584">
        <v>0</v>
      </c>
      <c r="AE584">
        <v>7.2037203309870996</v>
      </c>
    </row>
    <row r="585" spans="1:31" x14ac:dyDescent="0.25">
      <c r="A585">
        <v>2320097</v>
      </c>
      <c r="B585">
        <v>1</v>
      </c>
      <c r="C585" t="s">
        <v>81</v>
      </c>
      <c r="D585" t="s">
        <v>113</v>
      </c>
      <c r="E585" t="s">
        <v>158</v>
      </c>
      <c r="F585" t="s">
        <v>1921</v>
      </c>
      <c r="G585" t="s">
        <v>453</v>
      </c>
      <c r="H585" t="s">
        <v>150</v>
      </c>
      <c r="I585" t="s">
        <v>136</v>
      </c>
      <c r="J585" t="s">
        <v>137</v>
      </c>
      <c r="K585" t="s">
        <v>138</v>
      </c>
      <c r="L585" t="s">
        <v>1922</v>
      </c>
      <c r="M585" t="s">
        <v>1923</v>
      </c>
      <c r="N585">
        <v>1.375277777</v>
      </c>
      <c r="O585">
        <v>0</v>
      </c>
      <c r="P585">
        <v>3</v>
      </c>
      <c r="Q585">
        <v>0</v>
      </c>
      <c r="R585">
        <v>6</v>
      </c>
      <c r="S585">
        <v>0</v>
      </c>
      <c r="T585">
        <v>1</v>
      </c>
      <c r="U585">
        <v>0</v>
      </c>
      <c r="V585">
        <v>0</v>
      </c>
      <c r="W585">
        <v>0</v>
      </c>
      <c r="X585">
        <v>0.42365384181037502</v>
      </c>
      <c r="Y585">
        <v>0</v>
      </c>
      <c r="Z585">
        <v>14.53720075243432</v>
      </c>
      <c r="AA585">
        <v>0</v>
      </c>
      <c r="AB585">
        <v>3.0242783077530668</v>
      </c>
      <c r="AC585">
        <v>0</v>
      </c>
      <c r="AD585">
        <v>0</v>
      </c>
      <c r="AE585">
        <v>17.985132901997762</v>
      </c>
    </row>
    <row r="586" spans="1:31" x14ac:dyDescent="0.25">
      <c r="A586">
        <v>2320099</v>
      </c>
      <c r="B586">
        <v>1</v>
      </c>
      <c r="C586" t="s">
        <v>80</v>
      </c>
      <c r="D586" t="s">
        <v>107</v>
      </c>
      <c r="E586" t="s">
        <v>153</v>
      </c>
      <c r="F586" t="s">
        <v>1924</v>
      </c>
      <c r="G586" t="s">
        <v>155</v>
      </c>
      <c r="H586" t="s">
        <v>150</v>
      </c>
      <c r="I586" t="s">
        <v>136</v>
      </c>
      <c r="J586" t="s">
        <v>137</v>
      </c>
      <c r="K586" t="s">
        <v>138</v>
      </c>
      <c r="L586" t="s">
        <v>1925</v>
      </c>
      <c r="M586" t="s">
        <v>1926</v>
      </c>
      <c r="N586">
        <v>1.966388888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3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3.2527376448141032</v>
      </c>
      <c r="AC586">
        <v>0</v>
      </c>
      <c r="AD586">
        <v>0</v>
      </c>
      <c r="AE586">
        <v>3.2527376448141032</v>
      </c>
    </row>
    <row r="587" spans="1:31" x14ac:dyDescent="0.25">
      <c r="A587">
        <v>2320100</v>
      </c>
      <c r="B587">
        <v>1</v>
      </c>
      <c r="C587" t="s">
        <v>80</v>
      </c>
      <c r="D587" t="s">
        <v>109</v>
      </c>
      <c r="E587" t="s">
        <v>147</v>
      </c>
      <c r="F587" t="s">
        <v>1927</v>
      </c>
      <c r="G587" t="s">
        <v>149</v>
      </c>
      <c r="H587" t="s">
        <v>150</v>
      </c>
      <c r="I587" t="s">
        <v>136</v>
      </c>
      <c r="J587" t="s">
        <v>137</v>
      </c>
      <c r="K587" t="s">
        <v>138</v>
      </c>
      <c r="L587" t="s">
        <v>1928</v>
      </c>
      <c r="M587" t="s">
        <v>1929</v>
      </c>
      <c r="N587">
        <v>2.1749999999999998</v>
      </c>
      <c r="O587">
        <v>0</v>
      </c>
      <c r="P587">
        <v>4</v>
      </c>
      <c r="Q587">
        <v>0</v>
      </c>
      <c r="R587">
        <v>6</v>
      </c>
      <c r="S587">
        <v>0</v>
      </c>
      <c r="T587">
        <v>4</v>
      </c>
      <c r="U587">
        <v>0</v>
      </c>
      <c r="V587">
        <v>0</v>
      </c>
      <c r="W587">
        <v>0</v>
      </c>
      <c r="X587">
        <v>1.8277446506168338</v>
      </c>
      <c r="Y587">
        <v>0</v>
      </c>
      <c r="Z587">
        <v>68.676493278425014</v>
      </c>
      <c r="AA587">
        <v>0</v>
      </c>
      <c r="AB587">
        <v>12.165011337755834</v>
      </c>
      <c r="AC587">
        <v>0</v>
      </c>
      <c r="AD587">
        <v>0</v>
      </c>
      <c r="AE587">
        <v>82.669249266797678</v>
      </c>
    </row>
    <row r="588" spans="1:31" x14ac:dyDescent="0.25">
      <c r="A588">
        <v>2320101</v>
      </c>
      <c r="B588">
        <v>1</v>
      </c>
      <c r="C588" t="s">
        <v>80</v>
      </c>
      <c r="D588" t="s">
        <v>90</v>
      </c>
      <c r="E588" t="s">
        <v>153</v>
      </c>
      <c r="F588" t="s">
        <v>1930</v>
      </c>
      <c r="G588" t="s">
        <v>155</v>
      </c>
      <c r="H588" t="s">
        <v>150</v>
      </c>
      <c r="I588" t="s">
        <v>136</v>
      </c>
      <c r="J588" t="s">
        <v>137</v>
      </c>
      <c r="K588" t="s">
        <v>138</v>
      </c>
      <c r="L588" t="s">
        <v>1931</v>
      </c>
      <c r="M588" t="s">
        <v>1932</v>
      </c>
      <c r="N588">
        <v>1.478888888</v>
      </c>
      <c r="O588">
        <v>0</v>
      </c>
      <c r="P588">
        <v>3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0.93625942330985834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0.93625942330985834</v>
      </c>
    </row>
    <row r="589" spans="1:31" x14ac:dyDescent="0.25">
      <c r="A589">
        <v>2320106</v>
      </c>
      <c r="B589">
        <v>1</v>
      </c>
      <c r="C589" t="s">
        <v>81</v>
      </c>
      <c r="D589" t="s">
        <v>128</v>
      </c>
      <c r="E589" t="s">
        <v>153</v>
      </c>
      <c r="F589" t="s">
        <v>1933</v>
      </c>
      <c r="G589" t="s">
        <v>155</v>
      </c>
      <c r="H589" t="s">
        <v>150</v>
      </c>
      <c r="I589" t="s">
        <v>136</v>
      </c>
      <c r="J589" t="s">
        <v>137</v>
      </c>
      <c r="K589" t="s">
        <v>138</v>
      </c>
      <c r="L589" t="s">
        <v>1934</v>
      </c>
      <c r="M589" t="s">
        <v>1935</v>
      </c>
      <c r="N589">
        <v>1.845555555</v>
      </c>
      <c r="O589">
        <v>0</v>
      </c>
      <c r="P589">
        <v>1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0.35449385891940005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0.35449385891940005</v>
      </c>
    </row>
    <row r="590" spans="1:31" x14ac:dyDescent="0.25">
      <c r="A590">
        <v>2320107</v>
      </c>
      <c r="B590">
        <v>1</v>
      </c>
      <c r="C590" t="s">
        <v>80</v>
      </c>
      <c r="D590" t="s">
        <v>94</v>
      </c>
      <c r="E590" t="s">
        <v>153</v>
      </c>
      <c r="F590" t="s">
        <v>1936</v>
      </c>
      <c r="G590" t="s">
        <v>155</v>
      </c>
      <c r="H590" t="s">
        <v>150</v>
      </c>
      <c r="I590" t="s">
        <v>136</v>
      </c>
      <c r="J590" t="s">
        <v>137</v>
      </c>
      <c r="K590" t="s">
        <v>138</v>
      </c>
      <c r="L590" t="s">
        <v>1937</v>
      </c>
      <c r="M590" t="s">
        <v>1938</v>
      </c>
      <c r="N590">
        <v>1.180555555</v>
      </c>
      <c r="O590">
        <v>0</v>
      </c>
      <c r="P590">
        <v>0</v>
      </c>
      <c r="Q590">
        <v>0</v>
      </c>
      <c r="R590">
        <v>1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1.3917961876562168</v>
      </c>
      <c r="AA590">
        <v>0</v>
      </c>
      <c r="AB590">
        <v>0</v>
      </c>
      <c r="AC590">
        <v>0</v>
      </c>
      <c r="AD590">
        <v>0</v>
      </c>
      <c r="AE590">
        <v>1.3917961876562168</v>
      </c>
    </row>
    <row r="591" spans="1:31" x14ac:dyDescent="0.25">
      <c r="A591">
        <v>2320108</v>
      </c>
      <c r="B591">
        <v>1</v>
      </c>
      <c r="C591" t="s">
        <v>80</v>
      </c>
      <c r="D591" t="s">
        <v>83</v>
      </c>
      <c r="E591" t="s">
        <v>175</v>
      </c>
      <c r="F591" t="s">
        <v>1939</v>
      </c>
      <c r="G591" t="s">
        <v>134</v>
      </c>
      <c r="H591" t="s">
        <v>135</v>
      </c>
      <c r="I591" t="s">
        <v>136</v>
      </c>
      <c r="J591" t="s">
        <v>137</v>
      </c>
      <c r="K591" t="s">
        <v>138</v>
      </c>
      <c r="L591" t="s">
        <v>1940</v>
      </c>
      <c r="M591" t="s">
        <v>1941</v>
      </c>
      <c r="N591">
        <v>1.0838888879999999</v>
      </c>
      <c r="O591">
        <v>0</v>
      </c>
      <c r="P591">
        <v>0</v>
      </c>
      <c r="Q591">
        <v>0</v>
      </c>
      <c r="R591">
        <v>0</v>
      </c>
      <c r="S591">
        <v>14</v>
      </c>
      <c r="T591">
        <v>0</v>
      </c>
      <c r="U591">
        <v>3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83.043664088170317</v>
      </c>
      <c r="AB591">
        <v>0</v>
      </c>
      <c r="AC591">
        <v>18.448163815499331</v>
      </c>
      <c r="AD591">
        <v>0</v>
      </c>
      <c r="AE591">
        <v>101.49182790366964</v>
      </c>
    </row>
    <row r="592" spans="1:31" x14ac:dyDescent="0.25">
      <c r="A592">
        <v>2320109</v>
      </c>
      <c r="B592">
        <v>1</v>
      </c>
      <c r="C592" t="s">
        <v>80</v>
      </c>
      <c r="D592" t="s">
        <v>105</v>
      </c>
      <c r="E592" t="s">
        <v>132</v>
      </c>
      <c r="F592" t="s">
        <v>1942</v>
      </c>
      <c r="G592" t="s">
        <v>134</v>
      </c>
      <c r="H592" t="s">
        <v>135</v>
      </c>
      <c r="I592" t="s">
        <v>136</v>
      </c>
      <c r="J592" t="s">
        <v>137</v>
      </c>
      <c r="K592" t="s">
        <v>138</v>
      </c>
      <c r="L592" t="s">
        <v>1943</v>
      </c>
      <c r="M592" t="s">
        <v>1944</v>
      </c>
      <c r="N592">
        <v>0.41333333300000002</v>
      </c>
      <c r="O592">
        <v>0</v>
      </c>
      <c r="P592">
        <v>1288</v>
      </c>
      <c r="Q592">
        <v>0</v>
      </c>
      <c r="R592">
        <v>197</v>
      </c>
      <c r="S592">
        <v>1</v>
      </c>
      <c r="T592">
        <v>197</v>
      </c>
      <c r="U592">
        <v>0</v>
      </c>
      <c r="V592">
        <v>1</v>
      </c>
      <c r="W592">
        <v>0</v>
      </c>
      <c r="X592">
        <v>115.37172688425723</v>
      </c>
      <c r="Y592">
        <v>0</v>
      </c>
      <c r="Z592">
        <v>29.151782069229327</v>
      </c>
      <c r="AA592">
        <v>4.8606345591008004</v>
      </c>
      <c r="AB592">
        <v>57.699485163611165</v>
      </c>
      <c r="AC592">
        <v>0</v>
      </c>
      <c r="AD592">
        <v>0.224776624226</v>
      </c>
      <c r="AE592">
        <v>207.30840530042451</v>
      </c>
    </row>
    <row r="593" spans="1:31" x14ac:dyDescent="0.25">
      <c r="A593">
        <v>2320110</v>
      </c>
      <c r="B593">
        <v>1</v>
      </c>
      <c r="C593" t="s">
        <v>80</v>
      </c>
      <c r="D593" t="s">
        <v>96</v>
      </c>
      <c r="E593" t="s">
        <v>153</v>
      </c>
      <c r="F593" t="s">
        <v>1945</v>
      </c>
      <c r="G593" t="s">
        <v>254</v>
      </c>
      <c r="H593" t="s">
        <v>150</v>
      </c>
      <c r="I593" t="s">
        <v>136</v>
      </c>
      <c r="J593" t="s">
        <v>137</v>
      </c>
      <c r="K593" t="s">
        <v>138</v>
      </c>
      <c r="L593" t="s">
        <v>1946</v>
      </c>
      <c r="M593" t="s">
        <v>1947</v>
      </c>
      <c r="N593">
        <v>1.2350000000000001</v>
      </c>
      <c r="O593">
        <v>0</v>
      </c>
      <c r="P593">
        <v>1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0.10618980591266666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0.10618980591266666</v>
      </c>
    </row>
    <row r="594" spans="1:31" x14ac:dyDescent="0.25">
      <c r="A594">
        <v>2320111</v>
      </c>
      <c r="B594">
        <v>1</v>
      </c>
      <c r="C594" t="s">
        <v>80</v>
      </c>
      <c r="D594" t="s">
        <v>97</v>
      </c>
      <c r="E594" t="s">
        <v>141</v>
      </c>
      <c r="F594" t="s">
        <v>1525</v>
      </c>
      <c r="G594" t="s">
        <v>774</v>
      </c>
      <c r="H594" t="s">
        <v>135</v>
      </c>
      <c r="I594" t="s">
        <v>136</v>
      </c>
      <c r="J594" t="s">
        <v>137</v>
      </c>
      <c r="K594" t="s">
        <v>138</v>
      </c>
      <c r="L594" t="s">
        <v>1948</v>
      </c>
      <c r="M594" t="s">
        <v>1949</v>
      </c>
      <c r="N594">
        <v>1.3763888879999999</v>
      </c>
      <c r="O594">
        <v>13</v>
      </c>
      <c r="P594">
        <v>1071</v>
      </c>
      <c r="Q594">
        <v>12</v>
      </c>
      <c r="R594">
        <v>153</v>
      </c>
      <c r="S594">
        <v>30</v>
      </c>
      <c r="T594">
        <v>200</v>
      </c>
      <c r="U594">
        <v>2</v>
      </c>
      <c r="V594">
        <v>1</v>
      </c>
      <c r="W594">
        <v>22.426228319548336</v>
      </c>
      <c r="X594">
        <v>380.62859435921229</v>
      </c>
      <c r="Y594">
        <v>24.560590894797919</v>
      </c>
      <c r="Z594">
        <v>122.50493872300527</v>
      </c>
      <c r="AA594">
        <v>109.85262704373359</v>
      </c>
      <c r="AB594">
        <v>136.96357062687841</v>
      </c>
      <c r="AC594">
        <v>130.87859893916922</v>
      </c>
      <c r="AD594">
        <v>4.3648176756292081</v>
      </c>
      <c r="AE594">
        <v>932.17996658197433</v>
      </c>
    </row>
    <row r="595" spans="1:31" x14ac:dyDescent="0.25">
      <c r="A595">
        <v>2320114</v>
      </c>
      <c r="B595">
        <v>1</v>
      </c>
      <c r="C595" t="s">
        <v>81</v>
      </c>
      <c r="D595" t="s">
        <v>121</v>
      </c>
      <c r="E595" t="s">
        <v>175</v>
      </c>
      <c r="F595" t="s">
        <v>1950</v>
      </c>
      <c r="G595" t="s">
        <v>134</v>
      </c>
      <c r="H595" t="s">
        <v>135</v>
      </c>
      <c r="I595" t="s">
        <v>136</v>
      </c>
      <c r="J595" t="s">
        <v>137</v>
      </c>
      <c r="K595" t="s">
        <v>138</v>
      </c>
      <c r="L595" t="s">
        <v>1951</v>
      </c>
      <c r="M595" t="s">
        <v>1952</v>
      </c>
      <c r="N595">
        <v>0.941111111</v>
      </c>
      <c r="O595">
        <v>0</v>
      </c>
      <c r="P595">
        <v>8</v>
      </c>
      <c r="Q595">
        <v>0</v>
      </c>
      <c r="R595">
        <v>44</v>
      </c>
      <c r="S595">
        <v>0</v>
      </c>
      <c r="T595">
        <v>5</v>
      </c>
      <c r="U595">
        <v>1</v>
      </c>
      <c r="V595">
        <v>0</v>
      </c>
      <c r="W595">
        <v>0</v>
      </c>
      <c r="X595">
        <v>1.5776788781390001</v>
      </c>
      <c r="Y595">
        <v>0</v>
      </c>
      <c r="Z595">
        <v>10.620362706797248</v>
      </c>
      <c r="AA595">
        <v>0</v>
      </c>
      <c r="AB595">
        <v>2.0017892922809337</v>
      </c>
      <c r="AC595">
        <v>44.746503997361074</v>
      </c>
      <c r="AD595">
        <v>0</v>
      </c>
      <c r="AE595">
        <v>58.946334874578255</v>
      </c>
    </row>
    <row r="596" spans="1:31" x14ac:dyDescent="0.25">
      <c r="A596">
        <v>2320115</v>
      </c>
      <c r="B596">
        <v>1</v>
      </c>
      <c r="C596" t="s">
        <v>80</v>
      </c>
      <c r="D596" t="s">
        <v>95</v>
      </c>
      <c r="E596" t="s">
        <v>153</v>
      </c>
      <c r="F596" t="s">
        <v>1953</v>
      </c>
      <c r="G596" t="s">
        <v>155</v>
      </c>
      <c r="H596" t="s">
        <v>150</v>
      </c>
      <c r="I596" t="s">
        <v>136</v>
      </c>
      <c r="J596" t="s">
        <v>137</v>
      </c>
      <c r="K596" t="s">
        <v>138</v>
      </c>
      <c r="L596" t="s">
        <v>1954</v>
      </c>
      <c r="M596" t="s">
        <v>1955</v>
      </c>
      <c r="N596">
        <v>0.96944444399999996</v>
      </c>
      <c r="O596">
        <v>0</v>
      </c>
      <c r="P596">
        <v>1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0.10472834449238333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0.10472834449238333</v>
      </c>
    </row>
    <row r="597" spans="1:31" x14ac:dyDescent="0.25">
      <c r="A597">
        <v>2320116</v>
      </c>
      <c r="B597">
        <v>1</v>
      </c>
      <c r="C597" t="s">
        <v>80</v>
      </c>
      <c r="D597" t="s">
        <v>93</v>
      </c>
      <c r="E597" t="s">
        <v>132</v>
      </c>
      <c r="F597" t="s">
        <v>1956</v>
      </c>
      <c r="G597" t="s">
        <v>134</v>
      </c>
      <c r="H597" t="s">
        <v>135</v>
      </c>
      <c r="I597" t="s">
        <v>136</v>
      </c>
      <c r="J597" t="s">
        <v>137</v>
      </c>
      <c r="K597" t="s">
        <v>138</v>
      </c>
      <c r="L597" t="s">
        <v>1957</v>
      </c>
      <c r="M597" t="s">
        <v>1958</v>
      </c>
      <c r="N597">
        <v>1.469166666</v>
      </c>
      <c r="O597">
        <v>1</v>
      </c>
      <c r="P597">
        <v>202</v>
      </c>
      <c r="Q597">
        <v>21</v>
      </c>
      <c r="R597">
        <v>106</v>
      </c>
      <c r="S597">
        <v>3</v>
      </c>
      <c r="T597">
        <v>54</v>
      </c>
      <c r="U597">
        <v>0</v>
      </c>
      <c r="V597">
        <v>0</v>
      </c>
      <c r="W597">
        <v>2.4588790680942498</v>
      </c>
      <c r="X597">
        <v>68.34287735813561</v>
      </c>
      <c r="Y597">
        <v>546.86532451542155</v>
      </c>
      <c r="Z597">
        <v>501.89254493385459</v>
      </c>
      <c r="AA597">
        <v>5.6907182011268338</v>
      </c>
      <c r="AB597">
        <v>113.31700825528439</v>
      </c>
      <c r="AC597">
        <v>0</v>
      </c>
      <c r="AD597">
        <v>0</v>
      </c>
      <c r="AE597">
        <v>1238.5673523319174</v>
      </c>
    </row>
    <row r="598" spans="1:31" x14ac:dyDescent="0.25">
      <c r="A598">
        <v>2320120</v>
      </c>
      <c r="B598">
        <v>1</v>
      </c>
      <c r="C598" t="s">
        <v>80</v>
      </c>
      <c r="D598" t="s">
        <v>97</v>
      </c>
      <c r="E598" t="s">
        <v>147</v>
      </c>
      <c r="F598" t="s">
        <v>1959</v>
      </c>
      <c r="G598" t="s">
        <v>503</v>
      </c>
      <c r="H598" t="s">
        <v>150</v>
      </c>
      <c r="I598" t="s">
        <v>136</v>
      </c>
      <c r="J598" t="s">
        <v>137</v>
      </c>
      <c r="K598" t="s">
        <v>138</v>
      </c>
      <c r="L598" t="s">
        <v>1960</v>
      </c>
      <c r="M598" t="s">
        <v>1961</v>
      </c>
      <c r="N598">
        <v>3.8472222220000001</v>
      </c>
      <c r="O598">
        <v>0</v>
      </c>
      <c r="P598">
        <v>15</v>
      </c>
      <c r="Q598">
        <v>0</v>
      </c>
      <c r="R598">
        <v>0</v>
      </c>
      <c r="S598">
        <v>0</v>
      </c>
      <c r="T598">
        <v>8</v>
      </c>
      <c r="U598">
        <v>0</v>
      </c>
      <c r="V598">
        <v>0</v>
      </c>
      <c r="W598">
        <v>0</v>
      </c>
      <c r="X598">
        <v>9.7050014901005834</v>
      </c>
      <c r="Y598">
        <v>0</v>
      </c>
      <c r="Z598">
        <v>0</v>
      </c>
      <c r="AA598">
        <v>0</v>
      </c>
      <c r="AB598">
        <v>14.028065514876873</v>
      </c>
      <c r="AC598">
        <v>0</v>
      </c>
      <c r="AD598">
        <v>0</v>
      </c>
      <c r="AE598">
        <v>23.733067004977457</v>
      </c>
    </row>
    <row r="599" spans="1:31" x14ac:dyDescent="0.25">
      <c r="A599">
        <v>2320122</v>
      </c>
      <c r="B599">
        <v>1</v>
      </c>
      <c r="C599" t="s">
        <v>80</v>
      </c>
      <c r="D599" t="s">
        <v>97</v>
      </c>
      <c r="E599" t="s">
        <v>285</v>
      </c>
      <c r="F599" t="s">
        <v>1962</v>
      </c>
      <c r="G599" t="s">
        <v>703</v>
      </c>
      <c r="H599" t="s">
        <v>150</v>
      </c>
      <c r="I599" t="s">
        <v>136</v>
      </c>
      <c r="J599" t="s">
        <v>3</v>
      </c>
      <c r="K599" t="s">
        <v>138</v>
      </c>
      <c r="L599" t="s">
        <v>1963</v>
      </c>
      <c r="M599" t="s">
        <v>1964</v>
      </c>
      <c r="N599">
        <v>2.5191666659999998</v>
      </c>
      <c r="O599">
        <v>0</v>
      </c>
      <c r="P599">
        <v>21</v>
      </c>
      <c r="Q599">
        <v>0</v>
      </c>
      <c r="R599">
        <v>0</v>
      </c>
      <c r="S599">
        <v>0</v>
      </c>
      <c r="T599">
        <v>49</v>
      </c>
      <c r="U599">
        <v>0</v>
      </c>
      <c r="V599">
        <v>0</v>
      </c>
      <c r="W599">
        <v>0</v>
      </c>
      <c r="X599">
        <v>10.886858948449882</v>
      </c>
      <c r="Y599">
        <v>0</v>
      </c>
      <c r="Z599">
        <v>0</v>
      </c>
      <c r="AA599">
        <v>0</v>
      </c>
      <c r="AB599">
        <v>71.048213293482704</v>
      </c>
      <c r="AC599">
        <v>0</v>
      </c>
      <c r="AD599">
        <v>0</v>
      </c>
      <c r="AE599">
        <v>81.935072241932588</v>
      </c>
    </row>
    <row r="600" spans="1:31" x14ac:dyDescent="0.25">
      <c r="A600">
        <v>2320125</v>
      </c>
      <c r="B600">
        <v>1</v>
      </c>
      <c r="C600" t="s">
        <v>80</v>
      </c>
      <c r="D600" t="s">
        <v>103</v>
      </c>
      <c r="E600" t="s">
        <v>132</v>
      </c>
      <c r="F600" t="s">
        <v>1965</v>
      </c>
      <c r="G600" t="s">
        <v>134</v>
      </c>
      <c r="H600" t="s">
        <v>135</v>
      </c>
      <c r="I600" t="s">
        <v>136</v>
      </c>
      <c r="J600" t="s">
        <v>137</v>
      </c>
      <c r="K600" t="s">
        <v>138</v>
      </c>
      <c r="L600" t="s">
        <v>1966</v>
      </c>
      <c r="M600" t="s">
        <v>1967</v>
      </c>
      <c r="N600">
        <v>0.99194444400000004</v>
      </c>
      <c r="O600">
        <v>0</v>
      </c>
      <c r="P600">
        <v>56</v>
      </c>
      <c r="Q600">
        <v>2</v>
      </c>
      <c r="R600">
        <v>55</v>
      </c>
      <c r="S600">
        <v>24</v>
      </c>
      <c r="T600">
        <v>49</v>
      </c>
      <c r="U600">
        <v>21</v>
      </c>
      <c r="V600">
        <v>1</v>
      </c>
      <c r="W600">
        <v>0</v>
      </c>
      <c r="X600">
        <v>13.820808919620893</v>
      </c>
      <c r="Y600">
        <v>2.3369040344033727</v>
      </c>
      <c r="Z600">
        <v>12.48210236989908</v>
      </c>
      <c r="AA600">
        <v>113.60668138259601</v>
      </c>
      <c r="AB600">
        <v>18.604847875354977</v>
      </c>
      <c r="AC600">
        <v>1465.3840375620994</v>
      </c>
      <c r="AD600">
        <v>32.472961537934012</v>
      </c>
      <c r="AE600">
        <v>1658.7083436819078</v>
      </c>
    </row>
    <row r="601" spans="1:31" x14ac:dyDescent="0.25">
      <c r="A601">
        <v>2320127</v>
      </c>
      <c r="B601">
        <v>1</v>
      </c>
      <c r="C601" t="s">
        <v>80</v>
      </c>
      <c r="D601" t="s">
        <v>97</v>
      </c>
      <c r="E601" t="s">
        <v>141</v>
      </c>
      <c r="F601" t="s">
        <v>1968</v>
      </c>
      <c r="G601" t="s">
        <v>134</v>
      </c>
      <c r="H601" t="s">
        <v>135</v>
      </c>
      <c r="I601" t="s">
        <v>136</v>
      </c>
      <c r="J601" t="s">
        <v>137</v>
      </c>
      <c r="K601" t="s">
        <v>138</v>
      </c>
      <c r="L601" t="s">
        <v>1969</v>
      </c>
      <c r="M601" t="s">
        <v>1970</v>
      </c>
      <c r="N601">
        <v>1.4383333330000001</v>
      </c>
      <c r="O601">
        <v>0</v>
      </c>
      <c r="P601">
        <v>276</v>
      </c>
      <c r="Q601">
        <v>10</v>
      </c>
      <c r="R601">
        <v>26</v>
      </c>
      <c r="S601">
        <v>9</v>
      </c>
      <c r="T601">
        <v>45</v>
      </c>
      <c r="U601">
        <v>3</v>
      </c>
      <c r="V601">
        <v>0</v>
      </c>
      <c r="W601">
        <v>0</v>
      </c>
      <c r="X601">
        <v>123.95063277283354</v>
      </c>
      <c r="Y601">
        <v>9.4832147428426499</v>
      </c>
      <c r="Z601">
        <v>22.683036192282398</v>
      </c>
      <c r="AA601">
        <v>59.531798803033588</v>
      </c>
      <c r="AB601">
        <v>28.39819266507191</v>
      </c>
      <c r="AC601">
        <v>106.38169500093076</v>
      </c>
      <c r="AD601">
        <v>0</v>
      </c>
      <c r="AE601">
        <v>350.42857017699487</v>
      </c>
    </row>
    <row r="602" spans="1:31" x14ac:dyDescent="0.25">
      <c r="A602">
        <v>2320130</v>
      </c>
      <c r="B602">
        <v>1</v>
      </c>
      <c r="C602" t="s">
        <v>80</v>
      </c>
      <c r="D602" t="s">
        <v>94</v>
      </c>
      <c r="E602" t="s">
        <v>147</v>
      </c>
      <c r="F602" t="s">
        <v>1971</v>
      </c>
      <c r="G602" t="s">
        <v>336</v>
      </c>
      <c r="H602" t="s">
        <v>150</v>
      </c>
      <c r="I602" t="s">
        <v>136</v>
      </c>
      <c r="J602" t="s">
        <v>137</v>
      </c>
      <c r="K602" t="s">
        <v>138</v>
      </c>
      <c r="L602" t="s">
        <v>1972</v>
      </c>
      <c r="M602" t="s">
        <v>1973</v>
      </c>
      <c r="N602">
        <v>0.52111111099999996</v>
      </c>
      <c r="O602">
        <v>0</v>
      </c>
      <c r="P602">
        <v>3</v>
      </c>
      <c r="Q602">
        <v>0</v>
      </c>
      <c r="R602">
        <v>9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0.23255334241416667</v>
      </c>
      <c r="Y602">
        <v>0</v>
      </c>
      <c r="Z602">
        <v>3.5558818515132891</v>
      </c>
      <c r="AA602">
        <v>0</v>
      </c>
      <c r="AB602">
        <v>0</v>
      </c>
      <c r="AC602">
        <v>0</v>
      </c>
      <c r="AD602">
        <v>0</v>
      </c>
      <c r="AE602">
        <v>3.7884351939274556</v>
      </c>
    </row>
    <row r="603" spans="1:31" x14ac:dyDescent="0.25">
      <c r="A603">
        <v>2320136</v>
      </c>
      <c r="B603">
        <v>1</v>
      </c>
      <c r="C603" t="s">
        <v>80</v>
      </c>
      <c r="D603" t="s">
        <v>94</v>
      </c>
      <c r="E603" t="s">
        <v>147</v>
      </c>
      <c r="F603" t="s">
        <v>1974</v>
      </c>
      <c r="G603" t="s">
        <v>149</v>
      </c>
      <c r="H603" t="s">
        <v>150</v>
      </c>
      <c r="I603" t="s">
        <v>136</v>
      </c>
      <c r="J603" t="s">
        <v>137</v>
      </c>
      <c r="K603" t="s">
        <v>138</v>
      </c>
      <c r="L603" t="s">
        <v>1975</v>
      </c>
      <c r="M603" t="s">
        <v>1976</v>
      </c>
      <c r="N603">
        <v>2.2802777769999998</v>
      </c>
      <c r="O603">
        <v>0</v>
      </c>
      <c r="P603">
        <v>24</v>
      </c>
      <c r="Q603">
        <v>0</v>
      </c>
      <c r="R603">
        <v>0</v>
      </c>
      <c r="S603">
        <v>0</v>
      </c>
      <c r="T603">
        <v>1</v>
      </c>
      <c r="U603">
        <v>0</v>
      </c>
      <c r="V603">
        <v>0</v>
      </c>
      <c r="W603">
        <v>0</v>
      </c>
      <c r="X603">
        <v>9.0881593631659996</v>
      </c>
      <c r="Y603">
        <v>0</v>
      </c>
      <c r="Z603">
        <v>0</v>
      </c>
      <c r="AA603">
        <v>0</v>
      </c>
      <c r="AB603">
        <v>6.2208511134550004E-2</v>
      </c>
      <c r="AC603">
        <v>0</v>
      </c>
      <c r="AD603">
        <v>0</v>
      </c>
      <c r="AE603">
        <v>9.1503678743005494</v>
      </c>
    </row>
    <row r="604" spans="1:31" x14ac:dyDescent="0.25">
      <c r="A604">
        <v>2320137</v>
      </c>
      <c r="B604">
        <v>1</v>
      </c>
      <c r="C604" t="s">
        <v>80</v>
      </c>
      <c r="D604" t="s">
        <v>107</v>
      </c>
      <c r="E604" t="s">
        <v>153</v>
      </c>
      <c r="F604" t="s">
        <v>1977</v>
      </c>
      <c r="G604" t="s">
        <v>155</v>
      </c>
      <c r="H604" t="s">
        <v>150</v>
      </c>
      <c r="I604" t="s">
        <v>136</v>
      </c>
      <c r="J604" t="s">
        <v>137</v>
      </c>
      <c r="K604" t="s">
        <v>138</v>
      </c>
      <c r="L604" t="s">
        <v>1978</v>
      </c>
      <c r="M604" t="s">
        <v>1979</v>
      </c>
      <c r="N604">
        <v>2.8027777770000002</v>
      </c>
      <c r="O604">
        <v>0</v>
      </c>
      <c r="P604">
        <v>1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</row>
    <row r="605" spans="1:31" x14ac:dyDescent="0.25">
      <c r="A605">
        <v>2320140</v>
      </c>
      <c r="B605">
        <v>1</v>
      </c>
      <c r="C605" t="s">
        <v>80</v>
      </c>
      <c r="D605" t="s">
        <v>93</v>
      </c>
      <c r="E605" t="s">
        <v>141</v>
      </c>
      <c r="F605" t="s">
        <v>1980</v>
      </c>
      <c r="G605" t="s">
        <v>134</v>
      </c>
      <c r="H605" t="s">
        <v>135</v>
      </c>
      <c r="I605" t="s">
        <v>136</v>
      </c>
      <c r="J605" t="s">
        <v>137</v>
      </c>
      <c r="K605" t="s">
        <v>138</v>
      </c>
      <c r="L605" t="s">
        <v>1981</v>
      </c>
      <c r="M605" t="s">
        <v>1982</v>
      </c>
      <c r="N605">
        <v>0.373611111</v>
      </c>
      <c r="O605">
        <v>0</v>
      </c>
      <c r="P605">
        <v>26</v>
      </c>
      <c r="Q605">
        <v>0</v>
      </c>
      <c r="R605">
        <v>30</v>
      </c>
      <c r="S605">
        <v>0</v>
      </c>
      <c r="T605">
        <v>16</v>
      </c>
      <c r="U605">
        <v>0</v>
      </c>
      <c r="V605">
        <v>0</v>
      </c>
      <c r="W605">
        <v>0</v>
      </c>
      <c r="X605">
        <v>5.8926311038898751</v>
      </c>
      <c r="Y605">
        <v>0</v>
      </c>
      <c r="Z605">
        <v>71.191174258227562</v>
      </c>
      <c r="AA605">
        <v>0</v>
      </c>
      <c r="AB605">
        <v>13.606593158974624</v>
      </c>
      <c r="AC605">
        <v>0</v>
      </c>
      <c r="AD605">
        <v>0</v>
      </c>
      <c r="AE605">
        <v>90.69039852109205</v>
      </c>
    </row>
    <row r="606" spans="1:31" x14ac:dyDescent="0.25">
      <c r="A606">
        <v>2320141</v>
      </c>
      <c r="B606">
        <v>1</v>
      </c>
      <c r="C606" t="s">
        <v>81</v>
      </c>
      <c r="D606" t="s">
        <v>112</v>
      </c>
      <c r="E606" t="s">
        <v>175</v>
      </c>
      <c r="F606" t="s">
        <v>1983</v>
      </c>
      <c r="G606" t="s">
        <v>134</v>
      </c>
      <c r="H606" t="s">
        <v>135</v>
      </c>
      <c r="I606" t="s">
        <v>136</v>
      </c>
      <c r="J606" t="s">
        <v>137</v>
      </c>
      <c r="K606" t="s">
        <v>138</v>
      </c>
      <c r="L606" t="s">
        <v>1984</v>
      </c>
      <c r="M606" t="s">
        <v>1985</v>
      </c>
      <c r="N606">
        <v>1.3891666659999999</v>
      </c>
      <c r="O606">
        <v>0</v>
      </c>
      <c r="P606">
        <v>191</v>
      </c>
      <c r="Q606">
        <v>0</v>
      </c>
      <c r="R606">
        <v>10</v>
      </c>
      <c r="S606">
        <v>0</v>
      </c>
      <c r="T606">
        <v>22</v>
      </c>
      <c r="U606">
        <v>0</v>
      </c>
      <c r="V606">
        <v>0</v>
      </c>
      <c r="W606">
        <v>0</v>
      </c>
      <c r="X606">
        <v>48.334881367527572</v>
      </c>
      <c r="Y606">
        <v>0</v>
      </c>
      <c r="Z606">
        <v>39.464153151611214</v>
      </c>
      <c r="AA606">
        <v>0</v>
      </c>
      <c r="AB606">
        <v>3.9067853451863752</v>
      </c>
      <c r="AC606">
        <v>0</v>
      </c>
      <c r="AD606">
        <v>0</v>
      </c>
      <c r="AE606">
        <v>91.705819864325164</v>
      </c>
    </row>
    <row r="607" spans="1:31" x14ac:dyDescent="0.25">
      <c r="A607">
        <v>2320142</v>
      </c>
      <c r="B607">
        <v>1</v>
      </c>
      <c r="C607" t="s">
        <v>80</v>
      </c>
      <c r="D607" t="s">
        <v>98</v>
      </c>
      <c r="E607" t="s">
        <v>132</v>
      </c>
      <c r="F607" t="s">
        <v>1986</v>
      </c>
      <c r="G607" t="s">
        <v>134</v>
      </c>
      <c r="H607" t="s">
        <v>135</v>
      </c>
      <c r="I607" t="s">
        <v>136</v>
      </c>
      <c r="J607" t="s">
        <v>137</v>
      </c>
      <c r="K607" t="s">
        <v>138</v>
      </c>
      <c r="L607" t="s">
        <v>1987</v>
      </c>
      <c r="M607" t="s">
        <v>1988</v>
      </c>
      <c r="N607">
        <v>0.99250000000000005</v>
      </c>
      <c r="O607">
        <v>0</v>
      </c>
      <c r="P607">
        <v>274</v>
      </c>
      <c r="Q607">
        <v>33</v>
      </c>
      <c r="R607">
        <v>107</v>
      </c>
      <c r="S607">
        <v>16</v>
      </c>
      <c r="T607">
        <v>54</v>
      </c>
      <c r="U607">
        <v>2</v>
      </c>
      <c r="V607">
        <v>0</v>
      </c>
      <c r="W607">
        <v>0</v>
      </c>
      <c r="X607">
        <v>67.321065140779041</v>
      </c>
      <c r="Y607">
        <v>243.10459977139433</v>
      </c>
      <c r="Z607">
        <v>354.39755223479619</v>
      </c>
      <c r="AA607">
        <v>43.581576667397329</v>
      </c>
      <c r="AB607">
        <v>70.431383782247011</v>
      </c>
      <c r="AC607">
        <v>46.011944872903925</v>
      </c>
      <c r="AD607">
        <v>0</v>
      </c>
      <c r="AE607">
        <v>824.84812246951788</v>
      </c>
    </row>
    <row r="608" spans="1:31" x14ac:dyDescent="0.25">
      <c r="A608">
        <v>2320143</v>
      </c>
      <c r="B608">
        <v>1</v>
      </c>
      <c r="C608" t="s">
        <v>80</v>
      </c>
      <c r="D608" t="s">
        <v>99</v>
      </c>
      <c r="E608" t="s">
        <v>153</v>
      </c>
      <c r="F608" t="s">
        <v>1989</v>
      </c>
      <c r="G608" t="s">
        <v>155</v>
      </c>
      <c r="H608" t="s">
        <v>150</v>
      </c>
      <c r="I608" t="s">
        <v>136</v>
      </c>
      <c r="J608" t="s">
        <v>137</v>
      </c>
      <c r="K608" t="s">
        <v>138</v>
      </c>
      <c r="L608" t="s">
        <v>1990</v>
      </c>
      <c r="M608" t="s">
        <v>1991</v>
      </c>
      <c r="N608">
        <v>2.3272222220000001</v>
      </c>
      <c r="O608">
        <v>0</v>
      </c>
      <c r="P608">
        <v>1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4.7058749266977511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4.7058749266977511</v>
      </c>
    </row>
    <row r="609" spans="1:31" x14ac:dyDescent="0.25">
      <c r="A609">
        <v>2320147</v>
      </c>
      <c r="B609">
        <v>1</v>
      </c>
      <c r="C609" t="s">
        <v>80</v>
      </c>
      <c r="D609" t="s">
        <v>85</v>
      </c>
      <c r="E609" t="s">
        <v>153</v>
      </c>
      <c r="F609" t="s">
        <v>1992</v>
      </c>
      <c r="G609" t="s">
        <v>203</v>
      </c>
      <c r="H609" t="s">
        <v>150</v>
      </c>
      <c r="I609" t="s">
        <v>136</v>
      </c>
      <c r="J609" t="s">
        <v>137</v>
      </c>
      <c r="K609" t="s">
        <v>138</v>
      </c>
      <c r="L609" t="s">
        <v>1993</v>
      </c>
      <c r="M609" t="s">
        <v>1994</v>
      </c>
      <c r="N609">
        <v>1.6425000000000001</v>
      </c>
      <c r="O609">
        <v>0</v>
      </c>
      <c r="P609">
        <v>1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0.33184861738425009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0.33184861738425009</v>
      </c>
    </row>
    <row r="610" spans="1:31" x14ac:dyDescent="0.25">
      <c r="A610">
        <v>2320148</v>
      </c>
      <c r="B610">
        <v>1</v>
      </c>
      <c r="C610" t="s">
        <v>81</v>
      </c>
      <c r="D610" t="s">
        <v>123</v>
      </c>
      <c r="E610" t="s">
        <v>132</v>
      </c>
      <c r="F610" t="s">
        <v>1995</v>
      </c>
      <c r="G610" t="s">
        <v>134</v>
      </c>
      <c r="H610" t="s">
        <v>135</v>
      </c>
      <c r="I610" t="s">
        <v>136</v>
      </c>
      <c r="J610" t="s">
        <v>137</v>
      </c>
      <c r="K610" t="s">
        <v>138</v>
      </c>
      <c r="L610" t="s">
        <v>1996</v>
      </c>
      <c r="M610" t="s">
        <v>1997</v>
      </c>
      <c r="N610">
        <v>0.34472222200000002</v>
      </c>
      <c r="O610">
        <v>3</v>
      </c>
      <c r="P610">
        <v>37</v>
      </c>
      <c r="Q610">
        <v>120</v>
      </c>
      <c r="R610">
        <v>293</v>
      </c>
      <c r="S610">
        <v>20</v>
      </c>
      <c r="T610">
        <v>72</v>
      </c>
      <c r="U610">
        <v>0</v>
      </c>
      <c r="V610">
        <v>0</v>
      </c>
      <c r="W610">
        <v>0.82770006905099991</v>
      </c>
      <c r="X610">
        <v>3.4048222326174002</v>
      </c>
      <c r="Y610">
        <v>41.542482168714564</v>
      </c>
      <c r="Z610">
        <v>54.515717709333281</v>
      </c>
      <c r="AA610">
        <v>7.5567668386607121</v>
      </c>
      <c r="AB610">
        <v>12.112898801023638</v>
      </c>
      <c r="AC610">
        <v>0</v>
      </c>
      <c r="AD610">
        <v>0</v>
      </c>
      <c r="AE610">
        <v>119.96038781940059</v>
      </c>
    </row>
    <row r="611" spans="1:31" x14ac:dyDescent="0.25">
      <c r="A611">
        <v>2320149</v>
      </c>
      <c r="B611">
        <v>1</v>
      </c>
      <c r="C611" t="s">
        <v>81</v>
      </c>
      <c r="D611" t="s">
        <v>128</v>
      </c>
      <c r="E611" t="s">
        <v>153</v>
      </c>
      <c r="F611" t="s">
        <v>1998</v>
      </c>
      <c r="G611" t="s">
        <v>155</v>
      </c>
      <c r="H611" t="s">
        <v>150</v>
      </c>
      <c r="I611" t="s">
        <v>136</v>
      </c>
      <c r="J611" t="s">
        <v>137</v>
      </c>
      <c r="K611" t="s">
        <v>138</v>
      </c>
      <c r="L611" t="s">
        <v>1999</v>
      </c>
      <c r="M611" t="s">
        <v>2000</v>
      </c>
      <c r="N611">
        <v>3.8988888880000001</v>
      </c>
      <c r="O611">
        <v>0</v>
      </c>
      <c r="P611">
        <v>4</v>
      </c>
      <c r="Q611">
        <v>0</v>
      </c>
      <c r="R611">
        <v>0</v>
      </c>
      <c r="S611">
        <v>0</v>
      </c>
      <c r="T611">
        <v>2</v>
      </c>
      <c r="U611">
        <v>0</v>
      </c>
      <c r="V611">
        <v>0</v>
      </c>
      <c r="W611">
        <v>0</v>
      </c>
      <c r="X611">
        <v>2.3402316404125334</v>
      </c>
      <c r="Y611">
        <v>0</v>
      </c>
      <c r="Z611">
        <v>0</v>
      </c>
      <c r="AA611">
        <v>0</v>
      </c>
      <c r="AB611">
        <v>4.3788744585191086</v>
      </c>
      <c r="AC611">
        <v>0</v>
      </c>
      <c r="AD611">
        <v>0</v>
      </c>
      <c r="AE611">
        <v>6.7191060989316416</v>
      </c>
    </row>
    <row r="612" spans="1:31" x14ac:dyDescent="0.25">
      <c r="A612">
        <v>2320150</v>
      </c>
      <c r="B612">
        <v>1</v>
      </c>
      <c r="C612" t="s">
        <v>80</v>
      </c>
      <c r="D612" t="s">
        <v>96</v>
      </c>
      <c r="E612" t="s">
        <v>153</v>
      </c>
      <c r="F612" t="s">
        <v>2001</v>
      </c>
      <c r="G612" t="s">
        <v>254</v>
      </c>
      <c r="H612" t="s">
        <v>150</v>
      </c>
      <c r="I612" t="s">
        <v>136</v>
      </c>
      <c r="J612" t="s">
        <v>137</v>
      </c>
      <c r="K612" t="s">
        <v>138</v>
      </c>
      <c r="L612" t="s">
        <v>2002</v>
      </c>
      <c r="M612" t="s">
        <v>2003</v>
      </c>
      <c r="N612">
        <v>0.78472222199999997</v>
      </c>
      <c r="O612">
        <v>0</v>
      </c>
      <c r="P612">
        <v>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0.25616915927440004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0.25616915927440004</v>
      </c>
    </row>
    <row r="613" spans="1:31" x14ac:dyDescent="0.25">
      <c r="A613">
        <v>2320154</v>
      </c>
      <c r="B613">
        <v>1</v>
      </c>
      <c r="C613" t="s">
        <v>81</v>
      </c>
      <c r="D613" t="s">
        <v>128</v>
      </c>
      <c r="E613" t="s">
        <v>132</v>
      </c>
      <c r="F613" t="s">
        <v>2004</v>
      </c>
      <c r="G613" t="s">
        <v>134</v>
      </c>
      <c r="H613" t="s">
        <v>135</v>
      </c>
      <c r="I613" t="s">
        <v>136</v>
      </c>
      <c r="J613" t="s">
        <v>137</v>
      </c>
      <c r="K613" t="s">
        <v>138</v>
      </c>
      <c r="L613" t="s">
        <v>2005</v>
      </c>
      <c r="M613" t="s">
        <v>2006</v>
      </c>
      <c r="N613">
        <v>1.111111111</v>
      </c>
      <c r="O613">
        <v>0</v>
      </c>
      <c r="P613">
        <v>360</v>
      </c>
      <c r="Q613">
        <v>4</v>
      </c>
      <c r="R613">
        <v>4</v>
      </c>
      <c r="S613">
        <v>18</v>
      </c>
      <c r="T613">
        <v>36</v>
      </c>
      <c r="U613">
        <v>3</v>
      </c>
      <c r="V613">
        <v>0</v>
      </c>
      <c r="W613">
        <v>0</v>
      </c>
      <c r="X613">
        <v>82.172958296215839</v>
      </c>
      <c r="Y613">
        <v>5.0918074723516513</v>
      </c>
      <c r="Z613">
        <v>5.0588432991410164</v>
      </c>
      <c r="AA613">
        <v>393.43447859617532</v>
      </c>
      <c r="AB613">
        <v>19.21788033023244</v>
      </c>
      <c r="AC613">
        <v>320.82831494337313</v>
      </c>
      <c r="AD613">
        <v>0</v>
      </c>
      <c r="AE613">
        <v>825.80428293748946</v>
      </c>
    </row>
    <row r="614" spans="1:31" x14ac:dyDescent="0.25">
      <c r="A614">
        <v>2320155</v>
      </c>
      <c r="B614">
        <v>1</v>
      </c>
      <c r="C614" t="s">
        <v>80</v>
      </c>
      <c r="D614" t="s">
        <v>98</v>
      </c>
      <c r="E614" t="s">
        <v>147</v>
      </c>
      <c r="F614" t="s">
        <v>2007</v>
      </c>
      <c r="G614" t="s">
        <v>149</v>
      </c>
      <c r="H614" t="s">
        <v>150</v>
      </c>
      <c r="I614" t="s">
        <v>136</v>
      </c>
      <c r="J614" t="s">
        <v>137</v>
      </c>
      <c r="K614" t="s">
        <v>138</v>
      </c>
      <c r="L614" t="s">
        <v>2008</v>
      </c>
      <c r="M614" t="s">
        <v>2009</v>
      </c>
      <c r="N614">
        <v>1.2808333329999999</v>
      </c>
      <c r="O614">
        <v>0</v>
      </c>
      <c r="P614">
        <v>0</v>
      </c>
      <c r="Q614">
        <v>0</v>
      </c>
      <c r="R614">
        <v>5</v>
      </c>
      <c r="S614">
        <v>0</v>
      </c>
      <c r="T614">
        <v>2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12.67682765651835</v>
      </c>
      <c r="AA614">
        <v>0</v>
      </c>
      <c r="AB614">
        <v>3.3535231315404164</v>
      </c>
      <c r="AC614">
        <v>0</v>
      </c>
      <c r="AD614">
        <v>0</v>
      </c>
      <c r="AE614">
        <v>16.030350788058765</v>
      </c>
    </row>
    <row r="615" spans="1:31" x14ac:dyDescent="0.25">
      <c r="A615">
        <v>2320156</v>
      </c>
      <c r="B615">
        <v>1</v>
      </c>
      <c r="C615" t="s">
        <v>80</v>
      </c>
      <c r="D615" t="s">
        <v>90</v>
      </c>
      <c r="E615" t="s">
        <v>153</v>
      </c>
      <c r="F615" t="s">
        <v>2010</v>
      </c>
      <c r="G615" t="s">
        <v>254</v>
      </c>
      <c r="H615" t="s">
        <v>150</v>
      </c>
      <c r="I615" t="s">
        <v>136</v>
      </c>
      <c r="J615" t="s">
        <v>137</v>
      </c>
      <c r="K615" t="s">
        <v>138</v>
      </c>
      <c r="L615" t="s">
        <v>2011</v>
      </c>
      <c r="M615" t="s">
        <v>2012</v>
      </c>
      <c r="N615">
        <v>5.3213888880000004</v>
      </c>
      <c r="O615">
        <v>0</v>
      </c>
      <c r="P615">
        <v>5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5.7163386810073336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5.7163386810073336</v>
      </c>
    </row>
    <row r="616" spans="1:31" x14ac:dyDescent="0.25">
      <c r="A616">
        <v>2320157</v>
      </c>
      <c r="B616">
        <v>1</v>
      </c>
      <c r="C616" t="s">
        <v>80</v>
      </c>
      <c r="D616" t="s">
        <v>90</v>
      </c>
      <c r="E616" t="s">
        <v>285</v>
      </c>
      <c r="F616" t="s">
        <v>2013</v>
      </c>
      <c r="G616" t="s">
        <v>287</v>
      </c>
      <c r="H616" t="s">
        <v>150</v>
      </c>
      <c r="I616" t="s">
        <v>136</v>
      </c>
      <c r="J616" t="s">
        <v>137</v>
      </c>
      <c r="K616" t="s">
        <v>138</v>
      </c>
      <c r="L616" t="s">
        <v>2014</v>
      </c>
      <c r="M616" t="s">
        <v>2015</v>
      </c>
      <c r="N616">
        <v>1.9075</v>
      </c>
      <c r="O616">
        <v>0</v>
      </c>
      <c r="P616">
        <v>213</v>
      </c>
      <c r="Q616">
        <v>0</v>
      </c>
      <c r="R616">
        <v>0</v>
      </c>
      <c r="S616">
        <v>0</v>
      </c>
      <c r="T616">
        <v>20</v>
      </c>
      <c r="U616">
        <v>0</v>
      </c>
      <c r="V616">
        <v>0</v>
      </c>
      <c r="W616">
        <v>0</v>
      </c>
      <c r="X616">
        <v>83.700103083099748</v>
      </c>
      <c r="Y616">
        <v>0</v>
      </c>
      <c r="Z616">
        <v>0</v>
      </c>
      <c r="AA616">
        <v>0</v>
      </c>
      <c r="AB616">
        <v>7.2275397573436848</v>
      </c>
      <c r="AC616">
        <v>0</v>
      </c>
      <c r="AD616">
        <v>0</v>
      </c>
      <c r="AE616">
        <v>90.92764284044344</v>
      </c>
    </row>
    <row r="617" spans="1:31" x14ac:dyDescent="0.25">
      <c r="A617">
        <v>2320158</v>
      </c>
      <c r="B617">
        <v>1</v>
      </c>
      <c r="C617" t="s">
        <v>81</v>
      </c>
      <c r="D617" t="s">
        <v>118</v>
      </c>
      <c r="E617" t="s">
        <v>158</v>
      </c>
      <c r="F617" t="s">
        <v>2016</v>
      </c>
      <c r="G617" t="s">
        <v>453</v>
      </c>
      <c r="H617" t="s">
        <v>150</v>
      </c>
      <c r="I617" t="s">
        <v>136</v>
      </c>
      <c r="J617" t="s">
        <v>137</v>
      </c>
      <c r="K617" t="s">
        <v>138</v>
      </c>
      <c r="L617" t="s">
        <v>2017</v>
      </c>
      <c r="M617" t="s">
        <v>2018</v>
      </c>
      <c r="N617">
        <v>3.3886111109999999</v>
      </c>
      <c r="O617">
        <v>0</v>
      </c>
      <c r="P617">
        <v>35</v>
      </c>
      <c r="Q617">
        <v>0</v>
      </c>
      <c r="R617">
        <v>0</v>
      </c>
      <c r="S617">
        <v>0</v>
      </c>
      <c r="T617">
        <v>140</v>
      </c>
      <c r="U617">
        <v>0</v>
      </c>
      <c r="V617">
        <v>1</v>
      </c>
      <c r="W617">
        <v>0</v>
      </c>
      <c r="X617">
        <v>25.158586210986194</v>
      </c>
      <c r="Y617">
        <v>0</v>
      </c>
      <c r="Z617">
        <v>0</v>
      </c>
      <c r="AA617">
        <v>0</v>
      </c>
      <c r="AB617">
        <v>139.3171279493416</v>
      </c>
      <c r="AC617">
        <v>0</v>
      </c>
      <c r="AD617">
        <v>3.251141072856675</v>
      </c>
      <c r="AE617">
        <v>167.72685523318447</v>
      </c>
    </row>
    <row r="618" spans="1:31" x14ac:dyDescent="0.25">
      <c r="A618">
        <v>2320159</v>
      </c>
      <c r="B618">
        <v>1</v>
      </c>
      <c r="C618" t="s">
        <v>80</v>
      </c>
      <c r="D618" t="s">
        <v>88</v>
      </c>
      <c r="E618" t="s">
        <v>175</v>
      </c>
      <c r="F618" t="s">
        <v>2019</v>
      </c>
      <c r="G618" t="s">
        <v>134</v>
      </c>
      <c r="H618" t="s">
        <v>135</v>
      </c>
      <c r="I618" t="s">
        <v>136</v>
      </c>
      <c r="J618" t="s">
        <v>137</v>
      </c>
      <c r="K618" t="s">
        <v>138</v>
      </c>
      <c r="L618" t="s">
        <v>2020</v>
      </c>
      <c r="M618" t="s">
        <v>2021</v>
      </c>
      <c r="N618">
        <v>6.1111111000000003E-2</v>
      </c>
      <c r="O618">
        <v>0</v>
      </c>
      <c r="P618">
        <v>648</v>
      </c>
      <c r="Q618">
        <v>0</v>
      </c>
      <c r="R618">
        <v>0</v>
      </c>
      <c r="S618">
        <v>15</v>
      </c>
      <c r="T618">
        <v>189</v>
      </c>
      <c r="U618">
        <v>9</v>
      </c>
      <c r="V618">
        <v>2</v>
      </c>
      <c r="W618">
        <v>0</v>
      </c>
      <c r="X618">
        <v>13.202969893767495</v>
      </c>
      <c r="Y618">
        <v>0</v>
      </c>
      <c r="Z618">
        <v>0</v>
      </c>
      <c r="AA618">
        <v>15.674928441986001</v>
      </c>
      <c r="AB618">
        <v>11.928737258648834</v>
      </c>
      <c r="AC618">
        <v>23.414806993007225</v>
      </c>
      <c r="AD618">
        <v>2.2225425103933332</v>
      </c>
      <c r="AE618">
        <v>66.443985097802894</v>
      </c>
    </row>
    <row r="619" spans="1:31" x14ac:dyDescent="0.25">
      <c r="A619">
        <v>2320163</v>
      </c>
      <c r="B619">
        <v>1</v>
      </c>
      <c r="C619" t="s">
        <v>80</v>
      </c>
      <c r="D619" t="s">
        <v>83</v>
      </c>
      <c r="E619" t="s">
        <v>175</v>
      </c>
      <c r="F619" t="s">
        <v>2022</v>
      </c>
      <c r="G619" t="s">
        <v>210</v>
      </c>
      <c r="H619" t="s">
        <v>135</v>
      </c>
      <c r="I619" t="s">
        <v>136</v>
      </c>
      <c r="J619" t="s">
        <v>137</v>
      </c>
      <c r="K619" t="s">
        <v>138</v>
      </c>
      <c r="L619" t="s">
        <v>2023</v>
      </c>
      <c r="M619" t="s">
        <v>2024</v>
      </c>
      <c r="N619">
        <v>3.0319444440000001</v>
      </c>
      <c r="O619">
        <v>0</v>
      </c>
      <c r="P619">
        <v>8</v>
      </c>
      <c r="Q619">
        <v>0</v>
      </c>
      <c r="R619">
        <v>20</v>
      </c>
      <c r="S619">
        <v>0</v>
      </c>
      <c r="T619">
        <v>8</v>
      </c>
      <c r="U619">
        <v>1</v>
      </c>
      <c r="V619">
        <v>0</v>
      </c>
      <c r="W619">
        <v>0</v>
      </c>
      <c r="X619">
        <v>8.3535387068373019</v>
      </c>
      <c r="Y619">
        <v>0</v>
      </c>
      <c r="Z619">
        <v>66.627313227329594</v>
      </c>
      <c r="AA619">
        <v>0</v>
      </c>
      <c r="AB619">
        <v>14.086963533763775</v>
      </c>
      <c r="AC619">
        <v>20.325989376532071</v>
      </c>
      <c r="AD619">
        <v>0</v>
      </c>
      <c r="AE619">
        <v>109.39380484446275</v>
      </c>
    </row>
    <row r="620" spans="1:31" x14ac:dyDescent="0.25">
      <c r="A620">
        <v>2320164</v>
      </c>
      <c r="B620">
        <v>1</v>
      </c>
      <c r="C620" t="s">
        <v>80</v>
      </c>
      <c r="D620" t="s">
        <v>105</v>
      </c>
      <c r="E620" t="s">
        <v>147</v>
      </c>
      <c r="F620" t="s">
        <v>2025</v>
      </c>
      <c r="G620" t="s">
        <v>703</v>
      </c>
      <c r="H620" t="s">
        <v>150</v>
      </c>
      <c r="I620" t="s">
        <v>136</v>
      </c>
      <c r="J620" t="s">
        <v>137</v>
      </c>
      <c r="K620" t="s">
        <v>138</v>
      </c>
      <c r="L620" t="s">
        <v>2026</v>
      </c>
      <c r="M620" t="s">
        <v>2027</v>
      </c>
      <c r="N620">
        <v>4.1852777769999996</v>
      </c>
      <c r="O620">
        <v>0</v>
      </c>
      <c r="P620">
        <v>57</v>
      </c>
      <c r="Q620">
        <v>0</v>
      </c>
      <c r="R620">
        <v>1</v>
      </c>
      <c r="S620">
        <v>0</v>
      </c>
      <c r="T620">
        <v>2</v>
      </c>
      <c r="U620">
        <v>0</v>
      </c>
      <c r="V620">
        <v>0</v>
      </c>
      <c r="W620">
        <v>0</v>
      </c>
      <c r="X620">
        <v>63.080921579240133</v>
      </c>
      <c r="Y620">
        <v>0</v>
      </c>
      <c r="Z620">
        <v>1.2852930658627502</v>
      </c>
      <c r="AA620">
        <v>0</v>
      </c>
      <c r="AB620">
        <v>4.129718832680771</v>
      </c>
      <c r="AC620">
        <v>0</v>
      </c>
      <c r="AD620">
        <v>0</v>
      </c>
      <c r="AE620">
        <v>68.495933477783652</v>
      </c>
    </row>
    <row r="621" spans="1:31" x14ac:dyDescent="0.25">
      <c r="A621">
        <v>2320165</v>
      </c>
      <c r="B621">
        <v>1</v>
      </c>
      <c r="C621" t="s">
        <v>80</v>
      </c>
      <c r="D621" t="s">
        <v>105</v>
      </c>
      <c r="E621" t="s">
        <v>175</v>
      </c>
      <c r="F621" t="s">
        <v>2028</v>
      </c>
      <c r="G621" t="s">
        <v>134</v>
      </c>
      <c r="H621" t="s">
        <v>135</v>
      </c>
      <c r="I621" t="s">
        <v>136</v>
      </c>
      <c r="J621" t="s">
        <v>137</v>
      </c>
      <c r="K621" t="s">
        <v>138</v>
      </c>
      <c r="L621" t="s">
        <v>2029</v>
      </c>
      <c r="M621" t="s">
        <v>2030</v>
      </c>
      <c r="N621">
        <v>0.4</v>
      </c>
      <c r="O621">
        <v>6</v>
      </c>
      <c r="P621">
        <v>0</v>
      </c>
      <c r="Q621">
        <v>5</v>
      </c>
      <c r="R621">
        <v>1</v>
      </c>
      <c r="S621">
        <v>0</v>
      </c>
      <c r="T621">
        <v>0</v>
      </c>
      <c r="U621">
        <v>1</v>
      </c>
      <c r="V621">
        <v>0</v>
      </c>
      <c r="W621">
        <v>1.8381134636823999</v>
      </c>
      <c r="X621">
        <v>0</v>
      </c>
      <c r="Y621">
        <v>2.2154809118725245</v>
      </c>
      <c r="Z621">
        <v>2.8748323264949999E-2</v>
      </c>
      <c r="AA621">
        <v>0</v>
      </c>
      <c r="AB621">
        <v>0</v>
      </c>
      <c r="AC621">
        <v>3.1981685056479998</v>
      </c>
      <c r="AD621">
        <v>0</v>
      </c>
      <c r="AE621">
        <v>7.2805112044678744</v>
      </c>
    </row>
    <row r="622" spans="1:31" x14ac:dyDescent="0.25">
      <c r="A622">
        <v>2320166</v>
      </c>
      <c r="B622">
        <v>1</v>
      </c>
      <c r="C622" t="s">
        <v>80</v>
      </c>
      <c r="D622" t="s">
        <v>98</v>
      </c>
      <c r="E622" t="s">
        <v>147</v>
      </c>
      <c r="F622" t="s">
        <v>2031</v>
      </c>
      <c r="G622" t="s">
        <v>149</v>
      </c>
      <c r="H622" t="s">
        <v>150</v>
      </c>
      <c r="I622" t="s">
        <v>136</v>
      </c>
      <c r="J622" t="s">
        <v>137</v>
      </c>
      <c r="K622" t="s">
        <v>138</v>
      </c>
      <c r="L622" t="s">
        <v>2032</v>
      </c>
      <c r="M622" t="s">
        <v>2033</v>
      </c>
      <c r="N622">
        <v>1.2224999999999999</v>
      </c>
      <c r="O622">
        <v>0</v>
      </c>
      <c r="P622">
        <v>19</v>
      </c>
      <c r="Q622">
        <v>0</v>
      </c>
      <c r="R622">
        <v>0</v>
      </c>
      <c r="S622">
        <v>0</v>
      </c>
      <c r="T622">
        <v>2</v>
      </c>
      <c r="U622">
        <v>0</v>
      </c>
      <c r="V622">
        <v>0</v>
      </c>
      <c r="W622">
        <v>0</v>
      </c>
      <c r="X622">
        <v>4.0981936207333325</v>
      </c>
      <c r="Y622">
        <v>0</v>
      </c>
      <c r="Z622">
        <v>0</v>
      </c>
      <c r="AA622">
        <v>0</v>
      </c>
      <c r="AB622">
        <v>0.27637283290165005</v>
      </c>
      <c r="AC622">
        <v>0</v>
      </c>
      <c r="AD622">
        <v>0</v>
      </c>
      <c r="AE622">
        <v>4.3745664536349826</v>
      </c>
    </row>
    <row r="623" spans="1:31" x14ac:dyDescent="0.25">
      <c r="A623">
        <v>2320167</v>
      </c>
      <c r="B623">
        <v>1</v>
      </c>
      <c r="C623" t="s">
        <v>81</v>
      </c>
      <c r="D623" t="s">
        <v>112</v>
      </c>
      <c r="E623" t="s">
        <v>153</v>
      </c>
      <c r="F623" t="s">
        <v>2034</v>
      </c>
      <c r="G623" t="s">
        <v>155</v>
      </c>
      <c r="H623" t="s">
        <v>150</v>
      </c>
      <c r="I623" t="s">
        <v>136</v>
      </c>
      <c r="J623" t="s">
        <v>137</v>
      </c>
      <c r="K623" t="s">
        <v>138</v>
      </c>
      <c r="L623" t="s">
        <v>2035</v>
      </c>
      <c r="M623" t="s">
        <v>2036</v>
      </c>
      <c r="N623">
        <v>3.2905555550000001</v>
      </c>
      <c r="O623">
        <v>0</v>
      </c>
      <c r="P623">
        <v>1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0.55623671332393343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0.55623671332393343</v>
      </c>
    </row>
    <row r="624" spans="1:31" x14ac:dyDescent="0.25">
      <c r="A624">
        <v>2320169</v>
      </c>
      <c r="B624">
        <v>1</v>
      </c>
      <c r="C624" t="s">
        <v>80</v>
      </c>
      <c r="D624" t="s">
        <v>107</v>
      </c>
      <c r="E624" t="s">
        <v>147</v>
      </c>
      <c r="F624" t="s">
        <v>2037</v>
      </c>
      <c r="G624" t="s">
        <v>336</v>
      </c>
      <c r="H624" t="s">
        <v>150</v>
      </c>
      <c r="I624" t="s">
        <v>136</v>
      </c>
      <c r="J624" t="s">
        <v>137</v>
      </c>
      <c r="K624" t="s">
        <v>138</v>
      </c>
      <c r="L624" t="s">
        <v>2038</v>
      </c>
      <c r="M624" t="s">
        <v>2039</v>
      </c>
      <c r="N624">
        <v>0.96888888799999995</v>
      </c>
      <c r="O624">
        <v>0</v>
      </c>
      <c r="P624">
        <v>50</v>
      </c>
      <c r="Q624">
        <v>0</v>
      </c>
      <c r="R624">
        <v>4</v>
      </c>
      <c r="S624">
        <v>0</v>
      </c>
      <c r="T624">
        <v>9</v>
      </c>
      <c r="U624">
        <v>0</v>
      </c>
      <c r="V624">
        <v>0</v>
      </c>
      <c r="W624">
        <v>0</v>
      </c>
      <c r="X624">
        <v>11.876634014370767</v>
      </c>
      <c r="Y624">
        <v>0</v>
      </c>
      <c r="Z624">
        <v>2.9428910369697112</v>
      </c>
      <c r="AA624">
        <v>0</v>
      </c>
      <c r="AB624">
        <v>4.4528173850517003</v>
      </c>
      <c r="AC624">
        <v>0</v>
      </c>
      <c r="AD624">
        <v>0</v>
      </c>
      <c r="AE624">
        <v>19.272342436392179</v>
      </c>
    </row>
    <row r="625" spans="1:31" x14ac:dyDescent="0.25">
      <c r="A625">
        <v>2320171</v>
      </c>
      <c r="B625">
        <v>1</v>
      </c>
      <c r="C625" t="s">
        <v>80</v>
      </c>
      <c r="D625" t="s">
        <v>84</v>
      </c>
      <c r="E625" t="s">
        <v>158</v>
      </c>
      <c r="F625" t="s">
        <v>2040</v>
      </c>
      <c r="G625" t="s">
        <v>453</v>
      </c>
      <c r="H625" t="s">
        <v>150</v>
      </c>
      <c r="I625" t="s">
        <v>136</v>
      </c>
      <c r="J625" t="s">
        <v>137</v>
      </c>
      <c r="K625" t="s">
        <v>138</v>
      </c>
      <c r="L625" t="s">
        <v>2041</v>
      </c>
      <c r="M625" t="s">
        <v>2042</v>
      </c>
      <c r="N625">
        <v>0.95222222199999995</v>
      </c>
      <c r="O625">
        <v>0</v>
      </c>
      <c r="P625">
        <v>186</v>
      </c>
      <c r="Q625">
        <v>0</v>
      </c>
      <c r="R625">
        <v>0</v>
      </c>
      <c r="S625">
        <v>0</v>
      </c>
      <c r="T625">
        <v>27</v>
      </c>
      <c r="U625">
        <v>0</v>
      </c>
      <c r="V625">
        <v>0</v>
      </c>
      <c r="W625">
        <v>0</v>
      </c>
      <c r="X625">
        <v>46.08212103256858</v>
      </c>
      <c r="Y625">
        <v>0</v>
      </c>
      <c r="Z625">
        <v>0</v>
      </c>
      <c r="AA625">
        <v>0</v>
      </c>
      <c r="AB625">
        <v>10.409229143853656</v>
      </c>
      <c r="AC625">
        <v>0</v>
      </c>
      <c r="AD625">
        <v>0</v>
      </c>
      <c r="AE625">
        <v>56.491350176422237</v>
      </c>
    </row>
    <row r="626" spans="1:31" x14ac:dyDescent="0.25">
      <c r="A626">
        <v>2320176</v>
      </c>
      <c r="B626">
        <v>1</v>
      </c>
      <c r="C626" t="s">
        <v>80</v>
      </c>
      <c r="D626" t="s">
        <v>93</v>
      </c>
      <c r="E626" t="s">
        <v>147</v>
      </c>
      <c r="F626" t="s">
        <v>2043</v>
      </c>
      <c r="G626" t="s">
        <v>149</v>
      </c>
      <c r="H626" t="s">
        <v>150</v>
      </c>
      <c r="I626" t="s">
        <v>136</v>
      </c>
      <c r="J626" t="s">
        <v>137</v>
      </c>
      <c r="K626" t="s">
        <v>138</v>
      </c>
      <c r="L626" t="s">
        <v>2044</v>
      </c>
      <c r="M626" t="s">
        <v>2045</v>
      </c>
      <c r="N626">
        <v>2.8230555549999998</v>
      </c>
      <c r="O626">
        <v>0</v>
      </c>
      <c r="P626">
        <v>1</v>
      </c>
      <c r="Q626">
        <v>0</v>
      </c>
      <c r="R626">
        <v>3</v>
      </c>
      <c r="S626">
        <v>0</v>
      </c>
      <c r="T626">
        <v>1</v>
      </c>
      <c r="U626">
        <v>0</v>
      </c>
      <c r="V626">
        <v>0</v>
      </c>
      <c r="W626">
        <v>0</v>
      </c>
      <c r="X626">
        <v>1.4226345704342669</v>
      </c>
      <c r="Y626">
        <v>0</v>
      </c>
      <c r="Z626">
        <v>58.137136694060089</v>
      </c>
      <c r="AA626">
        <v>0</v>
      </c>
      <c r="AB626">
        <v>8.1266586156830094</v>
      </c>
      <c r="AC626">
        <v>0</v>
      </c>
      <c r="AD626">
        <v>0</v>
      </c>
      <c r="AE626">
        <v>67.686429880177371</v>
      </c>
    </row>
    <row r="627" spans="1:31" x14ac:dyDescent="0.25">
      <c r="A627">
        <v>2320178</v>
      </c>
      <c r="B627">
        <v>1</v>
      </c>
      <c r="C627" t="s">
        <v>81</v>
      </c>
      <c r="D627" t="s">
        <v>113</v>
      </c>
      <c r="E627" t="s">
        <v>141</v>
      </c>
      <c r="F627" t="s">
        <v>2046</v>
      </c>
      <c r="G627" t="s">
        <v>134</v>
      </c>
      <c r="H627" t="s">
        <v>135</v>
      </c>
      <c r="I627" t="s">
        <v>468</v>
      </c>
      <c r="J627" t="s">
        <v>137</v>
      </c>
      <c r="K627" t="s">
        <v>138</v>
      </c>
      <c r="L627" t="s">
        <v>2047</v>
      </c>
      <c r="M627" t="s">
        <v>2048</v>
      </c>
      <c r="N627">
        <v>1.6666666E-2</v>
      </c>
      <c r="O627">
        <v>0</v>
      </c>
      <c r="P627">
        <v>1285</v>
      </c>
      <c r="Q627">
        <v>2</v>
      </c>
      <c r="R627">
        <v>423</v>
      </c>
      <c r="S627">
        <v>5</v>
      </c>
      <c r="T627">
        <v>73</v>
      </c>
      <c r="U627">
        <v>0</v>
      </c>
      <c r="V627">
        <v>2</v>
      </c>
      <c r="W627">
        <v>0</v>
      </c>
      <c r="X627">
        <v>2.9327791891339978</v>
      </c>
      <c r="Y627">
        <v>0.66089092977599995</v>
      </c>
      <c r="Z627">
        <v>4.0343575310174993</v>
      </c>
      <c r="AA627">
        <v>0.10163635239883334</v>
      </c>
      <c r="AB627">
        <v>0.4738859167485</v>
      </c>
      <c r="AC627">
        <v>0</v>
      </c>
      <c r="AD627">
        <v>0.4895521471148333</v>
      </c>
      <c r="AE627">
        <v>8.693102066189665</v>
      </c>
    </row>
    <row r="628" spans="1:31" x14ac:dyDescent="0.25">
      <c r="A628">
        <v>2320180</v>
      </c>
      <c r="B628">
        <v>1</v>
      </c>
      <c r="C628" t="s">
        <v>80</v>
      </c>
      <c r="D628" t="s">
        <v>107</v>
      </c>
      <c r="E628" t="s">
        <v>153</v>
      </c>
      <c r="F628" t="s">
        <v>2049</v>
      </c>
      <c r="G628" t="s">
        <v>155</v>
      </c>
      <c r="H628" t="s">
        <v>150</v>
      </c>
      <c r="I628" t="s">
        <v>136</v>
      </c>
      <c r="J628" t="s">
        <v>137</v>
      </c>
      <c r="K628" t="s">
        <v>138</v>
      </c>
      <c r="L628" t="s">
        <v>2050</v>
      </c>
      <c r="M628" t="s">
        <v>2051</v>
      </c>
      <c r="N628">
        <v>1.008611111</v>
      </c>
      <c r="O628">
        <v>0</v>
      </c>
      <c r="P628">
        <v>1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4.1117003325E-3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4.1117003325E-3</v>
      </c>
    </row>
    <row r="629" spans="1:31" x14ac:dyDescent="0.25">
      <c r="A629">
        <v>2320183</v>
      </c>
      <c r="B629">
        <v>1</v>
      </c>
      <c r="C629" t="s">
        <v>80</v>
      </c>
      <c r="D629" t="s">
        <v>105</v>
      </c>
      <c r="E629" t="s">
        <v>175</v>
      </c>
      <c r="F629" t="s">
        <v>2052</v>
      </c>
      <c r="G629" t="s">
        <v>210</v>
      </c>
      <c r="H629" t="s">
        <v>135</v>
      </c>
      <c r="I629" t="s">
        <v>136</v>
      </c>
      <c r="J629" t="s">
        <v>137</v>
      </c>
      <c r="K629" t="s">
        <v>138</v>
      </c>
      <c r="L629" t="s">
        <v>2053</v>
      </c>
      <c r="M629" t="s">
        <v>2054</v>
      </c>
      <c r="N629">
        <v>1.8352777769999999</v>
      </c>
      <c r="O629">
        <v>0</v>
      </c>
      <c r="P629">
        <v>640</v>
      </c>
      <c r="Q629">
        <v>0</v>
      </c>
      <c r="R629">
        <v>69</v>
      </c>
      <c r="S629">
        <v>2</v>
      </c>
      <c r="T629">
        <v>57</v>
      </c>
      <c r="U629">
        <v>0</v>
      </c>
      <c r="V629">
        <v>0</v>
      </c>
      <c r="W629">
        <v>0</v>
      </c>
      <c r="X629">
        <v>222.40749723795315</v>
      </c>
      <c r="Y629">
        <v>0</v>
      </c>
      <c r="Z629">
        <v>92.170228591370218</v>
      </c>
      <c r="AA629">
        <v>2.8534672997331887</v>
      </c>
      <c r="AB629">
        <v>38.240751545452945</v>
      </c>
      <c r="AC629">
        <v>0</v>
      </c>
      <c r="AD629">
        <v>0</v>
      </c>
      <c r="AE629">
        <v>355.67194467450952</v>
      </c>
    </row>
    <row r="630" spans="1:31" x14ac:dyDescent="0.25">
      <c r="A630">
        <v>2320191</v>
      </c>
      <c r="B630">
        <v>1</v>
      </c>
      <c r="C630" t="s">
        <v>81</v>
      </c>
      <c r="D630" t="s">
        <v>114</v>
      </c>
      <c r="E630" t="s">
        <v>153</v>
      </c>
      <c r="F630" t="s">
        <v>2055</v>
      </c>
      <c r="G630" t="s">
        <v>155</v>
      </c>
      <c r="H630" t="s">
        <v>150</v>
      </c>
      <c r="I630" t="s">
        <v>136</v>
      </c>
      <c r="J630" t="s">
        <v>137</v>
      </c>
      <c r="K630" t="s">
        <v>138</v>
      </c>
      <c r="L630" t="s">
        <v>2056</v>
      </c>
      <c r="M630" t="s">
        <v>2057</v>
      </c>
      <c r="N630">
        <v>1.4550000000000001</v>
      </c>
      <c r="O630">
        <v>0</v>
      </c>
      <c r="P630">
        <v>2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0.40378572716025007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0.40378572716025007</v>
      </c>
    </row>
    <row r="631" spans="1:31" x14ac:dyDescent="0.25">
      <c r="A631">
        <v>2320193</v>
      </c>
      <c r="B631">
        <v>1</v>
      </c>
      <c r="C631" t="s">
        <v>81</v>
      </c>
      <c r="D631" t="s">
        <v>121</v>
      </c>
      <c r="E631" t="s">
        <v>147</v>
      </c>
      <c r="F631" t="s">
        <v>2058</v>
      </c>
      <c r="G631" t="s">
        <v>149</v>
      </c>
      <c r="H631" t="s">
        <v>150</v>
      </c>
      <c r="I631" t="s">
        <v>136</v>
      </c>
      <c r="J631" t="s">
        <v>137</v>
      </c>
      <c r="K631" t="s">
        <v>138</v>
      </c>
      <c r="L631" t="s">
        <v>2059</v>
      </c>
      <c r="M631" t="s">
        <v>2060</v>
      </c>
      <c r="N631">
        <v>1.2127777769999999</v>
      </c>
      <c r="O631">
        <v>0</v>
      </c>
      <c r="P631">
        <v>5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0.31383485497880004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0.31383485497880004</v>
      </c>
    </row>
    <row r="632" spans="1:31" x14ac:dyDescent="0.25">
      <c r="A632">
        <v>2320196</v>
      </c>
      <c r="B632">
        <v>1</v>
      </c>
      <c r="C632" t="s">
        <v>80</v>
      </c>
      <c r="D632" t="s">
        <v>98</v>
      </c>
      <c r="E632" t="s">
        <v>153</v>
      </c>
      <c r="F632" t="s">
        <v>2061</v>
      </c>
      <c r="G632" t="s">
        <v>155</v>
      </c>
      <c r="H632" t="s">
        <v>150</v>
      </c>
      <c r="I632" t="s">
        <v>136</v>
      </c>
      <c r="J632" t="s">
        <v>137</v>
      </c>
      <c r="K632" t="s">
        <v>138</v>
      </c>
      <c r="L632" t="s">
        <v>2062</v>
      </c>
      <c r="M632" t="s">
        <v>2063</v>
      </c>
      <c r="N632">
        <v>3.1724999999999999</v>
      </c>
      <c r="O632">
        <v>0</v>
      </c>
      <c r="P632">
        <v>0</v>
      </c>
      <c r="Q632">
        <v>0</v>
      </c>
      <c r="R632">
        <v>1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0.88724821224925021</v>
      </c>
      <c r="AA632">
        <v>0</v>
      </c>
      <c r="AB632">
        <v>0</v>
      </c>
      <c r="AC632">
        <v>0</v>
      </c>
      <c r="AD632">
        <v>0</v>
      </c>
      <c r="AE632">
        <v>0.88724821224925021</v>
      </c>
    </row>
    <row r="633" spans="1:31" x14ac:dyDescent="0.25">
      <c r="A633">
        <v>2320197</v>
      </c>
      <c r="B633">
        <v>1</v>
      </c>
      <c r="C633" t="s">
        <v>80</v>
      </c>
      <c r="D633" t="s">
        <v>94</v>
      </c>
      <c r="E633" t="s">
        <v>175</v>
      </c>
      <c r="F633" t="s">
        <v>2064</v>
      </c>
      <c r="G633" t="s">
        <v>210</v>
      </c>
      <c r="H633" t="s">
        <v>135</v>
      </c>
      <c r="I633" t="s">
        <v>136</v>
      </c>
      <c r="J633" t="s">
        <v>137</v>
      </c>
      <c r="K633" t="s">
        <v>138</v>
      </c>
      <c r="L633" t="s">
        <v>2065</v>
      </c>
      <c r="M633" t="s">
        <v>2066</v>
      </c>
      <c r="N633">
        <v>2.6322222219999998</v>
      </c>
      <c r="O633">
        <v>0</v>
      </c>
      <c r="P633">
        <v>27</v>
      </c>
      <c r="Q633">
        <v>0</v>
      </c>
      <c r="R633">
        <v>0</v>
      </c>
      <c r="S633">
        <v>0</v>
      </c>
      <c r="T633">
        <v>2</v>
      </c>
      <c r="U633">
        <v>0</v>
      </c>
      <c r="V633">
        <v>0</v>
      </c>
      <c r="W633">
        <v>0</v>
      </c>
      <c r="X633">
        <v>10.016865942343633</v>
      </c>
      <c r="Y633">
        <v>0</v>
      </c>
      <c r="Z633">
        <v>0</v>
      </c>
      <c r="AA633">
        <v>0</v>
      </c>
      <c r="AB633">
        <v>2.4908250971324999E-2</v>
      </c>
      <c r="AC633">
        <v>0</v>
      </c>
      <c r="AD633">
        <v>0</v>
      </c>
      <c r="AE633">
        <v>10.041774193314959</v>
      </c>
    </row>
    <row r="634" spans="1:31" x14ac:dyDescent="0.25">
      <c r="A634">
        <v>2320198</v>
      </c>
      <c r="B634">
        <v>1</v>
      </c>
      <c r="C634" t="s">
        <v>81</v>
      </c>
      <c r="D634" t="s">
        <v>115</v>
      </c>
      <c r="E634" t="s">
        <v>158</v>
      </c>
      <c r="F634" t="s">
        <v>2067</v>
      </c>
      <c r="G634" t="s">
        <v>258</v>
      </c>
      <c r="H634" t="s">
        <v>150</v>
      </c>
      <c r="I634" t="s">
        <v>136</v>
      </c>
      <c r="J634" t="s">
        <v>137</v>
      </c>
      <c r="K634" t="s">
        <v>138</v>
      </c>
      <c r="L634" t="s">
        <v>2068</v>
      </c>
      <c r="M634" t="s">
        <v>2069</v>
      </c>
      <c r="N634">
        <v>2.5122222220000001</v>
      </c>
      <c r="O634">
        <v>0</v>
      </c>
      <c r="P634">
        <v>58</v>
      </c>
      <c r="Q634">
        <v>0</v>
      </c>
      <c r="R634">
        <v>3</v>
      </c>
      <c r="S634">
        <v>0</v>
      </c>
      <c r="T634">
        <v>8</v>
      </c>
      <c r="U634">
        <v>0</v>
      </c>
      <c r="V634">
        <v>0</v>
      </c>
      <c r="W634">
        <v>0</v>
      </c>
      <c r="X634">
        <v>19.621746609740391</v>
      </c>
      <c r="Y634">
        <v>0</v>
      </c>
      <c r="Z634">
        <v>1.9716803252854169</v>
      </c>
      <c r="AA634">
        <v>0</v>
      </c>
      <c r="AB634">
        <v>4.1329819314376586</v>
      </c>
      <c r="AC634">
        <v>0</v>
      </c>
      <c r="AD634">
        <v>0</v>
      </c>
      <c r="AE634">
        <v>25.726408866463466</v>
      </c>
    </row>
    <row r="635" spans="1:31" x14ac:dyDescent="0.25">
      <c r="A635">
        <v>2320200</v>
      </c>
      <c r="B635">
        <v>1</v>
      </c>
      <c r="C635" t="s">
        <v>80</v>
      </c>
      <c r="D635" t="s">
        <v>106</v>
      </c>
      <c r="E635" t="s">
        <v>147</v>
      </c>
      <c r="F635" t="s">
        <v>2070</v>
      </c>
      <c r="G635" t="s">
        <v>149</v>
      </c>
      <c r="H635" t="s">
        <v>150</v>
      </c>
      <c r="I635" t="s">
        <v>136</v>
      </c>
      <c r="J635" t="s">
        <v>137</v>
      </c>
      <c r="K635" t="s">
        <v>138</v>
      </c>
      <c r="L635" t="s">
        <v>2071</v>
      </c>
      <c r="M635" t="s">
        <v>2072</v>
      </c>
      <c r="N635">
        <v>1.04</v>
      </c>
      <c r="O635">
        <v>0</v>
      </c>
      <c r="P635">
        <v>0</v>
      </c>
      <c r="Q635">
        <v>0</v>
      </c>
      <c r="R635">
        <v>1</v>
      </c>
      <c r="S635">
        <v>0</v>
      </c>
      <c r="T635">
        <v>1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6.1847283061746001</v>
      </c>
      <c r="AC635">
        <v>0</v>
      </c>
      <c r="AD635">
        <v>0</v>
      </c>
      <c r="AE635">
        <v>6.1847283061746001</v>
      </c>
    </row>
    <row r="636" spans="1:31" x14ac:dyDescent="0.25">
      <c r="A636">
        <v>2320201</v>
      </c>
      <c r="B636">
        <v>1</v>
      </c>
      <c r="C636" t="s">
        <v>80</v>
      </c>
      <c r="D636" t="s">
        <v>96</v>
      </c>
      <c r="E636" t="s">
        <v>153</v>
      </c>
      <c r="F636" t="s">
        <v>2073</v>
      </c>
      <c r="G636" t="s">
        <v>155</v>
      </c>
      <c r="H636" t="s">
        <v>150</v>
      </c>
      <c r="I636" t="s">
        <v>136</v>
      </c>
      <c r="J636" t="s">
        <v>137</v>
      </c>
      <c r="K636" t="s">
        <v>138</v>
      </c>
      <c r="L636" t="s">
        <v>2074</v>
      </c>
      <c r="M636" t="s">
        <v>2075</v>
      </c>
      <c r="N636">
        <v>2.7452777770000001</v>
      </c>
      <c r="O636">
        <v>0</v>
      </c>
      <c r="P636">
        <v>1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0.61684902531793329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0.61684902531793329</v>
      </c>
    </row>
    <row r="637" spans="1:31" x14ac:dyDescent="0.25">
      <c r="A637">
        <v>2320202</v>
      </c>
      <c r="B637">
        <v>1</v>
      </c>
      <c r="C637" t="s">
        <v>81</v>
      </c>
      <c r="D637" t="s">
        <v>114</v>
      </c>
      <c r="E637" t="s">
        <v>147</v>
      </c>
      <c r="F637" t="s">
        <v>2076</v>
      </c>
      <c r="G637" t="s">
        <v>149</v>
      </c>
      <c r="H637" t="s">
        <v>150</v>
      </c>
      <c r="I637" t="s">
        <v>136</v>
      </c>
      <c r="J637" t="s">
        <v>137</v>
      </c>
      <c r="K637" t="s">
        <v>138</v>
      </c>
      <c r="L637" t="s">
        <v>2077</v>
      </c>
      <c r="M637" t="s">
        <v>2078</v>
      </c>
      <c r="N637">
        <v>3.633611111</v>
      </c>
      <c r="O637">
        <v>0</v>
      </c>
      <c r="P637">
        <v>35</v>
      </c>
      <c r="Q637">
        <v>0</v>
      </c>
      <c r="R637">
        <v>0</v>
      </c>
      <c r="S637">
        <v>0</v>
      </c>
      <c r="T637">
        <v>1</v>
      </c>
      <c r="U637">
        <v>0</v>
      </c>
      <c r="V637">
        <v>0</v>
      </c>
      <c r="W637">
        <v>0</v>
      </c>
      <c r="X637">
        <v>12.357169658428221</v>
      </c>
      <c r="Y637">
        <v>0</v>
      </c>
      <c r="Z637">
        <v>0</v>
      </c>
      <c r="AA637">
        <v>0</v>
      </c>
      <c r="AB637">
        <v>9.4450281655000003E-3</v>
      </c>
      <c r="AC637">
        <v>0</v>
      </c>
      <c r="AD637">
        <v>0</v>
      </c>
      <c r="AE637">
        <v>12.366614686593721</v>
      </c>
    </row>
    <row r="638" spans="1:31" x14ac:dyDescent="0.25">
      <c r="A638">
        <v>2320203</v>
      </c>
      <c r="B638">
        <v>1</v>
      </c>
      <c r="C638" t="s">
        <v>80</v>
      </c>
      <c r="D638" t="s">
        <v>83</v>
      </c>
      <c r="E638" t="s">
        <v>153</v>
      </c>
      <c r="F638" t="s">
        <v>2079</v>
      </c>
      <c r="G638" t="s">
        <v>203</v>
      </c>
      <c r="H638" t="s">
        <v>150</v>
      </c>
      <c r="I638" t="s">
        <v>136</v>
      </c>
      <c r="J638" t="s">
        <v>137</v>
      </c>
      <c r="K638" t="s">
        <v>138</v>
      </c>
      <c r="L638" t="s">
        <v>2080</v>
      </c>
      <c r="M638" t="s">
        <v>2081</v>
      </c>
      <c r="N638">
        <v>1.9541666660000001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2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0.39131801065752503</v>
      </c>
      <c r="AC638">
        <v>0</v>
      </c>
      <c r="AD638">
        <v>0</v>
      </c>
      <c r="AE638">
        <v>0.39131801065752503</v>
      </c>
    </row>
    <row r="639" spans="1:31" x14ac:dyDescent="0.25">
      <c r="A639">
        <v>2320205</v>
      </c>
      <c r="B639">
        <v>1</v>
      </c>
      <c r="C639" t="s">
        <v>80</v>
      </c>
      <c r="D639" t="s">
        <v>105</v>
      </c>
      <c r="E639" t="s">
        <v>153</v>
      </c>
      <c r="F639" t="s">
        <v>2082</v>
      </c>
      <c r="G639" t="s">
        <v>203</v>
      </c>
      <c r="H639" t="s">
        <v>150</v>
      </c>
      <c r="I639" t="s">
        <v>136</v>
      </c>
      <c r="J639" t="s">
        <v>137</v>
      </c>
      <c r="K639" t="s">
        <v>138</v>
      </c>
      <c r="L639" t="s">
        <v>2083</v>
      </c>
      <c r="M639" t="s">
        <v>2084</v>
      </c>
      <c r="N639">
        <v>4.8894444439999996</v>
      </c>
      <c r="O639">
        <v>0</v>
      </c>
      <c r="P639">
        <v>4</v>
      </c>
      <c r="Q639">
        <v>0</v>
      </c>
      <c r="R639">
        <v>0</v>
      </c>
      <c r="S639">
        <v>0</v>
      </c>
      <c r="T639">
        <v>1</v>
      </c>
      <c r="U639">
        <v>0</v>
      </c>
      <c r="V639">
        <v>0</v>
      </c>
      <c r="W639">
        <v>0</v>
      </c>
      <c r="X639">
        <v>3.687429453163575</v>
      </c>
      <c r="Y639">
        <v>0</v>
      </c>
      <c r="Z639">
        <v>0</v>
      </c>
      <c r="AA639">
        <v>0</v>
      </c>
      <c r="AB639">
        <v>0.14645805242215001</v>
      </c>
      <c r="AC639">
        <v>0</v>
      </c>
      <c r="AD639">
        <v>0</v>
      </c>
      <c r="AE639">
        <v>3.8338875055857251</v>
      </c>
    </row>
    <row r="640" spans="1:31" x14ac:dyDescent="0.25">
      <c r="A640">
        <v>2320207</v>
      </c>
      <c r="B640">
        <v>1</v>
      </c>
      <c r="C640" t="s">
        <v>80</v>
      </c>
      <c r="D640" t="s">
        <v>105</v>
      </c>
      <c r="E640" t="s">
        <v>153</v>
      </c>
      <c r="F640" t="s">
        <v>2085</v>
      </c>
      <c r="G640" t="s">
        <v>336</v>
      </c>
      <c r="H640" t="s">
        <v>150</v>
      </c>
      <c r="I640" t="s">
        <v>136</v>
      </c>
      <c r="J640" t="s">
        <v>137</v>
      </c>
      <c r="K640" t="s">
        <v>138</v>
      </c>
      <c r="L640" t="s">
        <v>2086</v>
      </c>
      <c r="M640" t="s">
        <v>2087</v>
      </c>
      <c r="N640">
        <v>3.9722222220000001</v>
      </c>
      <c r="O640">
        <v>0</v>
      </c>
      <c r="P640">
        <v>8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10.705236726215471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10.705236726215471</v>
      </c>
    </row>
    <row r="641" spans="1:31" x14ac:dyDescent="0.25">
      <c r="A641">
        <v>2320209</v>
      </c>
      <c r="B641">
        <v>1</v>
      </c>
      <c r="C641" t="s">
        <v>80</v>
      </c>
      <c r="D641" t="s">
        <v>105</v>
      </c>
      <c r="E641" t="s">
        <v>147</v>
      </c>
      <c r="F641" t="s">
        <v>2088</v>
      </c>
      <c r="G641" t="s">
        <v>149</v>
      </c>
      <c r="H641" t="s">
        <v>150</v>
      </c>
      <c r="I641" t="s">
        <v>136</v>
      </c>
      <c r="J641" t="s">
        <v>137</v>
      </c>
      <c r="K641" t="s">
        <v>138</v>
      </c>
      <c r="L641" t="s">
        <v>2089</v>
      </c>
      <c r="M641" t="s">
        <v>2090</v>
      </c>
      <c r="N641">
        <v>6.738611111</v>
      </c>
      <c r="O641">
        <v>0</v>
      </c>
      <c r="P641">
        <v>44</v>
      </c>
      <c r="Q641">
        <v>0</v>
      </c>
      <c r="R641">
        <v>5</v>
      </c>
      <c r="S641">
        <v>0</v>
      </c>
      <c r="T641">
        <v>5</v>
      </c>
      <c r="U641">
        <v>0</v>
      </c>
      <c r="V641">
        <v>0</v>
      </c>
      <c r="W641">
        <v>0</v>
      </c>
      <c r="X641">
        <v>62.449282549929748</v>
      </c>
      <c r="Y641">
        <v>0</v>
      </c>
      <c r="Z641">
        <v>74.205420771345132</v>
      </c>
      <c r="AA641">
        <v>0</v>
      </c>
      <c r="AB641">
        <v>14.283579015719727</v>
      </c>
      <c r="AC641">
        <v>0</v>
      </c>
      <c r="AD641">
        <v>0</v>
      </c>
      <c r="AE641">
        <v>150.93828233699463</v>
      </c>
    </row>
    <row r="642" spans="1:31" x14ac:dyDescent="0.25">
      <c r="A642">
        <v>2320211</v>
      </c>
      <c r="B642">
        <v>1</v>
      </c>
      <c r="C642" t="s">
        <v>80</v>
      </c>
      <c r="D642" t="s">
        <v>93</v>
      </c>
      <c r="E642" t="s">
        <v>153</v>
      </c>
      <c r="F642" t="s">
        <v>2091</v>
      </c>
      <c r="G642" t="s">
        <v>203</v>
      </c>
      <c r="H642" t="s">
        <v>150</v>
      </c>
      <c r="I642" t="s">
        <v>136</v>
      </c>
      <c r="J642" t="s">
        <v>137</v>
      </c>
      <c r="K642" t="s">
        <v>138</v>
      </c>
      <c r="L642" t="s">
        <v>2092</v>
      </c>
      <c r="M642" t="s">
        <v>2093</v>
      </c>
      <c r="N642">
        <v>1.8238888879999999</v>
      </c>
      <c r="O642">
        <v>0</v>
      </c>
      <c r="P642">
        <v>1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0.16093608076983335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0.16093608076983335</v>
      </c>
    </row>
    <row r="643" spans="1:31" x14ac:dyDescent="0.25">
      <c r="A643">
        <v>2320212</v>
      </c>
      <c r="B643">
        <v>1</v>
      </c>
      <c r="C643" t="s">
        <v>80</v>
      </c>
      <c r="D643" t="s">
        <v>97</v>
      </c>
      <c r="E643" t="s">
        <v>153</v>
      </c>
      <c r="F643" t="s">
        <v>2094</v>
      </c>
      <c r="G643" t="s">
        <v>155</v>
      </c>
      <c r="H643" t="s">
        <v>150</v>
      </c>
      <c r="I643" t="s">
        <v>136</v>
      </c>
      <c r="J643" t="s">
        <v>137</v>
      </c>
      <c r="K643" t="s">
        <v>138</v>
      </c>
      <c r="L643" t="s">
        <v>2095</v>
      </c>
      <c r="M643" t="s">
        <v>2096</v>
      </c>
      <c r="N643">
        <v>1.0122222219999999</v>
      </c>
      <c r="O643">
        <v>0</v>
      </c>
      <c r="P643">
        <v>1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0.76516243568764997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0.76516243568764997</v>
      </c>
    </row>
    <row r="644" spans="1:31" x14ac:dyDescent="0.25">
      <c r="A644">
        <v>2320213</v>
      </c>
      <c r="B644">
        <v>1</v>
      </c>
      <c r="C644" t="s">
        <v>80</v>
      </c>
      <c r="D644" t="s">
        <v>105</v>
      </c>
      <c r="E644" t="s">
        <v>132</v>
      </c>
      <c r="F644" t="s">
        <v>2097</v>
      </c>
      <c r="G644" t="s">
        <v>134</v>
      </c>
      <c r="H644" t="s">
        <v>135</v>
      </c>
      <c r="I644" t="s">
        <v>136</v>
      </c>
      <c r="J644" t="s">
        <v>137</v>
      </c>
      <c r="K644" t="s">
        <v>138</v>
      </c>
      <c r="L644" t="s">
        <v>2098</v>
      </c>
      <c r="M644" t="s">
        <v>2099</v>
      </c>
      <c r="N644">
        <v>0.707777777</v>
      </c>
      <c r="O644">
        <v>2</v>
      </c>
      <c r="P644">
        <v>841</v>
      </c>
      <c r="Q644">
        <v>6</v>
      </c>
      <c r="R644">
        <v>40</v>
      </c>
      <c r="S644">
        <v>5</v>
      </c>
      <c r="T644">
        <v>80</v>
      </c>
      <c r="U644">
        <v>1</v>
      </c>
      <c r="V644">
        <v>0</v>
      </c>
      <c r="W644">
        <v>2.9737972365270005</v>
      </c>
      <c r="X644">
        <v>119.82180071567267</v>
      </c>
      <c r="Y644">
        <v>88.791632605160288</v>
      </c>
      <c r="Z644">
        <v>25.694189334882445</v>
      </c>
      <c r="AA644">
        <v>27.044846459659002</v>
      </c>
      <c r="AB644">
        <v>18.195574284323428</v>
      </c>
      <c r="AC644">
        <v>0.93476464364400025</v>
      </c>
      <c r="AD644">
        <v>0</v>
      </c>
      <c r="AE644">
        <v>283.45660527986882</v>
      </c>
    </row>
    <row r="645" spans="1:31" x14ac:dyDescent="0.25">
      <c r="A645">
        <v>2320215</v>
      </c>
      <c r="B645">
        <v>1</v>
      </c>
      <c r="C645" t="s">
        <v>81</v>
      </c>
      <c r="D645" t="s">
        <v>112</v>
      </c>
      <c r="E645" t="s">
        <v>153</v>
      </c>
      <c r="F645" t="s">
        <v>2100</v>
      </c>
      <c r="G645" t="s">
        <v>155</v>
      </c>
      <c r="H645" t="s">
        <v>150</v>
      </c>
      <c r="I645" t="s">
        <v>136</v>
      </c>
      <c r="J645" t="s">
        <v>137</v>
      </c>
      <c r="K645" t="s">
        <v>138</v>
      </c>
      <c r="L645" t="s">
        <v>2101</v>
      </c>
      <c r="M645" t="s">
        <v>2102</v>
      </c>
      <c r="N645">
        <v>1.6472222219999999</v>
      </c>
      <c r="O645">
        <v>0</v>
      </c>
      <c r="P645">
        <v>1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</row>
    <row r="646" spans="1:31" x14ac:dyDescent="0.25">
      <c r="A646">
        <v>2320217</v>
      </c>
      <c r="B646">
        <v>1</v>
      </c>
      <c r="C646" t="s">
        <v>80</v>
      </c>
      <c r="D646" t="s">
        <v>95</v>
      </c>
      <c r="E646" t="s">
        <v>153</v>
      </c>
      <c r="F646" t="s">
        <v>2103</v>
      </c>
      <c r="G646" t="s">
        <v>254</v>
      </c>
      <c r="H646" t="s">
        <v>150</v>
      </c>
      <c r="I646" t="s">
        <v>136</v>
      </c>
      <c r="J646" t="s">
        <v>137</v>
      </c>
      <c r="K646" t="s">
        <v>138</v>
      </c>
      <c r="L646" t="s">
        <v>2104</v>
      </c>
      <c r="M646" t="s">
        <v>2105</v>
      </c>
      <c r="N646">
        <v>2.4963888879999998</v>
      </c>
      <c r="O646">
        <v>0</v>
      </c>
      <c r="P646">
        <v>3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3.4781110144110006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3.4781110144110006</v>
      </c>
    </row>
    <row r="647" spans="1:31" x14ac:dyDescent="0.25">
      <c r="A647">
        <v>2320219</v>
      </c>
      <c r="B647">
        <v>1</v>
      </c>
      <c r="C647" t="s">
        <v>81</v>
      </c>
      <c r="D647" t="s">
        <v>122</v>
      </c>
      <c r="E647" t="s">
        <v>153</v>
      </c>
      <c r="F647" t="s">
        <v>2106</v>
      </c>
      <c r="G647" t="s">
        <v>155</v>
      </c>
      <c r="H647" t="s">
        <v>150</v>
      </c>
      <c r="I647" t="s">
        <v>136</v>
      </c>
      <c r="J647" t="s">
        <v>137</v>
      </c>
      <c r="K647" t="s">
        <v>138</v>
      </c>
      <c r="L647" t="s">
        <v>2107</v>
      </c>
      <c r="M647" t="s">
        <v>2108</v>
      </c>
      <c r="N647">
        <v>2.1286111110000001</v>
      </c>
      <c r="O647">
        <v>0</v>
      </c>
      <c r="P647">
        <v>1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0.38199469253748336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0.38199469253748336</v>
      </c>
    </row>
    <row r="648" spans="1:31" x14ac:dyDescent="0.25">
      <c r="A648">
        <v>2320220</v>
      </c>
      <c r="B648">
        <v>1</v>
      </c>
      <c r="C648" t="s">
        <v>80</v>
      </c>
      <c r="D648" t="s">
        <v>97</v>
      </c>
      <c r="E648" t="s">
        <v>153</v>
      </c>
      <c r="F648" t="s">
        <v>2109</v>
      </c>
      <c r="G648" t="s">
        <v>155</v>
      </c>
      <c r="H648" t="s">
        <v>150</v>
      </c>
      <c r="I648" t="s">
        <v>136</v>
      </c>
      <c r="J648" t="s">
        <v>137</v>
      </c>
      <c r="K648" t="s">
        <v>138</v>
      </c>
      <c r="L648" t="s">
        <v>2110</v>
      </c>
      <c r="M648" t="s">
        <v>2111</v>
      </c>
      <c r="N648">
        <v>2.063055555</v>
      </c>
      <c r="O648">
        <v>0</v>
      </c>
      <c r="P648">
        <v>2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2.0202283666975838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2.0202283666975838</v>
      </c>
    </row>
    <row r="649" spans="1:31" x14ac:dyDescent="0.25">
      <c r="A649">
        <v>2320221</v>
      </c>
      <c r="B649">
        <v>1</v>
      </c>
      <c r="C649" t="s">
        <v>81</v>
      </c>
      <c r="D649" t="s">
        <v>118</v>
      </c>
      <c r="E649" t="s">
        <v>158</v>
      </c>
      <c r="F649" t="s">
        <v>2112</v>
      </c>
      <c r="G649" t="s">
        <v>453</v>
      </c>
      <c r="H649" t="s">
        <v>150</v>
      </c>
      <c r="I649" t="s">
        <v>136</v>
      </c>
      <c r="J649" t="s">
        <v>137</v>
      </c>
      <c r="K649" t="s">
        <v>138</v>
      </c>
      <c r="L649" t="s">
        <v>2113</v>
      </c>
      <c r="M649" t="s">
        <v>2114</v>
      </c>
      <c r="N649">
        <v>1.310277777</v>
      </c>
      <c r="O649">
        <v>0</v>
      </c>
      <c r="P649">
        <v>138</v>
      </c>
      <c r="Q649">
        <v>0</v>
      </c>
      <c r="R649">
        <v>0</v>
      </c>
      <c r="S649">
        <v>0</v>
      </c>
      <c r="T649">
        <v>20</v>
      </c>
      <c r="U649">
        <v>0</v>
      </c>
      <c r="V649">
        <v>0</v>
      </c>
      <c r="W649">
        <v>0</v>
      </c>
      <c r="X649">
        <v>29.740185706514747</v>
      </c>
      <c r="Y649">
        <v>0</v>
      </c>
      <c r="Z649">
        <v>0</v>
      </c>
      <c r="AA649">
        <v>0</v>
      </c>
      <c r="AB649">
        <v>5.094919856403302</v>
      </c>
      <c r="AC649">
        <v>0</v>
      </c>
      <c r="AD649">
        <v>0</v>
      </c>
      <c r="AE649">
        <v>34.835105562918052</v>
      </c>
    </row>
    <row r="650" spans="1:31" x14ac:dyDescent="0.25">
      <c r="A650">
        <v>2320999</v>
      </c>
      <c r="B650">
        <v>1</v>
      </c>
      <c r="C650" t="s">
        <v>80</v>
      </c>
      <c r="D650" t="s">
        <v>107</v>
      </c>
      <c r="E650" t="s">
        <v>153</v>
      </c>
      <c r="F650" t="s">
        <v>2115</v>
      </c>
      <c r="G650" t="s">
        <v>254</v>
      </c>
      <c r="H650" t="s">
        <v>150</v>
      </c>
      <c r="I650" t="s">
        <v>136</v>
      </c>
      <c r="J650" t="s">
        <v>137</v>
      </c>
      <c r="K650" t="s">
        <v>138</v>
      </c>
      <c r="L650" t="s">
        <v>2116</v>
      </c>
      <c r="M650" t="s">
        <v>2117</v>
      </c>
      <c r="N650">
        <v>1.726111111</v>
      </c>
      <c r="O650">
        <v>0</v>
      </c>
      <c r="P650">
        <v>2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0.29107237279860004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0.29107237279860004</v>
      </c>
    </row>
    <row r="651" spans="1:31" x14ac:dyDescent="0.25">
      <c r="A651">
        <v>2321162</v>
      </c>
      <c r="B651">
        <v>1</v>
      </c>
      <c r="C651" t="s">
        <v>81</v>
      </c>
      <c r="D651" t="s">
        <v>113</v>
      </c>
      <c r="E651" t="s">
        <v>158</v>
      </c>
      <c r="F651" t="s">
        <v>2118</v>
      </c>
      <c r="G651" t="s">
        <v>453</v>
      </c>
      <c r="H651" t="s">
        <v>150</v>
      </c>
      <c r="I651" t="s">
        <v>136</v>
      </c>
      <c r="J651" t="s">
        <v>137</v>
      </c>
      <c r="K651" t="s">
        <v>138</v>
      </c>
      <c r="L651" t="s">
        <v>2119</v>
      </c>
      <c r="M651" t="s">
        <v>2120</v>
      </c>
      <c r="N651">
        <v>2.781111111</v>
      </c>
      <c r="O651">
        <v>0</v>
      </c>
      <c r="P651">
        <v>84</v>
      </c>
      <c r="Q651">
        <v>0</v>
      </c>
      <c r="R651">
        <v>23</v>
      </c>
      <c r="S651">
        <v>0</v>
      </c>
      <c r="T651">
        <v>8</v>
      </c>
      <c r="U651">
        <v>0</v>
      </c>
      <c r="V651">
        <v>0</v>
      </c>
      <c r="W651">
        <v>0</v>
      </c>
      <c r="X651">
        <v>28.712805711825521</v>
      </c>
      <c r="Y651">
        <v>0</v>
      </c>
      <c r="Z651">
        <v>13.80876459055051</v>
      </c>
      <c r="AA651">
        <v>0</v>
      </c>
      <c r="AB651">
        <v>16.19351479147883</v>
      </c>
      <c r="AC651">
        <v>0</v>
      </c>
      <c r="AD651">
        <v>0</v>
      </c>
      <c r="AE651">
        <v>58.715085093854867</v>
      </c>
    </row>
    <row r="652" spans="1:31" x14ac:dyDescent="0.25">
      <c r="A652">
        <v>2320993</v>
      </c>
      <c r="B652">
        <v>1</v>
      </c>
      <c r="C652" t="s">
        <v>80</v>
      </c>
      <c r="D652" t="s">
        <v>82</v>
      </c>
      <c r="E652" t="s">
        <v>147</v>
      </c>
      <c r="F652" t="s">
        <v>2121</v>
      </c>
      <c r="G652" t="s">
        <v>177</v>
      </c>
      <c r="H652" t="s">
        <v>150</v>
      </c>
      <c r="I652" t="s">
        <v>136</v>
      </c>
      <c r="J652" t="s">
        <v>137</v>
      </c>
      <c r="K652" t="s">
        <v>144</v>
      </c>
      <c r="L652" t="s">
        <v>2122</v>
      </c>
      <c r="M652" t="s">
        <v>2123</v>
      </c>
      <c r="N652">
        <v>7.9522222219999996</v>
      </c>
      <c r="O652">
        <v>0</v>
      </c>
      <c r="P652">
        <v>158</v>
      </c>
      <c r="Q652">
        <v>0</v>
      </c>
      <c r="R652">
        <v>0</v>
      </c>
      <c r="S652">
        <v>0</v>
      </c>
      <c r="T652">
        <v>11</v>
      </c>
      <c r="U652">
        <v>0</v>
      </c>
      <c r="V652">
        <v>0</v>
      </c>
      <c r="W652">
        <v>0</v>
      </c>
      <c r="X652">
        <v>274.6667722609746</v>
      </c>
      <c r="Y652">
        <v>0</v>
      </c>
      <c r="Z652">
        <v>0</v>
      </c>
      <c r="AA652">
        <v>0</v>
      </c>
      <c r="AB652">
        <v>54.687603865551154</v>
      </c>
      <c r="AC652">
        <v>0</v>
      </c>
      <c r="AD652">
        <v>0</v>
      </c>
      <c r="AE652">
        <v>329.35437612652572</v>
      </c>
    </row>
    <row r="653" spans="1:31" x14ac:dyDescent="0.25">
      <c r="A653">
        <v>2321348</v>
      </c>
      <c r="B653">
        <v>1</v>
      </c>
      <c r="C653" t="s">
        <v>80</v>
      </c>
      <c r="D653" t="s">
        <v>104</v>
      </c>
      <c r="E653" t="s">
        <v>132</v>
      </c>
      <c r="F653" t="s">
        <v>2124</v>
      </c>
      <c r="G653" t="s">
        <v>134</v>
      </c>
      <c r="H653" t="s">
        <v>135</v>
      </c>
      <c r="I653" t="s">
        <v>136</v>
      </c>
      <c r="J653" t="s">
        <v>137</v>
      </c>
      <c r="K653" t="s">
        <v>138</v>
      </c>
      <c r="L653" t="s">
        <v>2125</v>
      </c>
      <c r="M653" t="s">
        <v>2126</v>
      </c>
      <c r="N653">
        <v>0.78166666600000001</v>
      </c>
      <c r="O653">
        <v>16</v>
      </c>
      <c r="P653">
        <v>328</v>
      </c>
      <c r="Q653">
        <v>24</v>
      </c>
      <c r="R653">
        <v>23</v>
      </c>
      <c r="S653">
        <v>45</v>
      </c>
      <c r="T653">
        <v>40</v>
      </c>
      <c r="U653">
        <v>12</v>
      </c>
      <c r="V653">
        <v>2</v>
      </c>
      <c r="W653">
        <v>14.736141445675651</v>
      </c>
      <c r="X653">
        <v>86.233493569929337</v>
      </c>
      <c r="Y653">
        <v>32.477392851848002</v>
      </c>
      <c r="Z653">
        <v>16.815065665204919</v>
      </c>
      <c r="AA653">
        <v>461.10535477662586</v>
      </c>
      <c r="AB653">
        <v>34.2049911265132</v>
      </c>
      <c r="AC653">
        <v>2921.133080039725</v>
      </c>
      <c r="AD653">
        <v>39.063694109663999</v>
      </c>
      <c r="AE653">
        <v>3605.7692135851862</v>
      </c>
    </row>
    <row r="654" spans="1:31" x14ac:dyDescent="0.25">
      <c r="A654">
        <v>2321016</v>
      </c>
      <c r="B654">
        <v>1</v>
      </c>
      <c r="C654" t="s">
        <v>80</v>
      </c>
      <c r="D654" t="s">
        <v>92</v>
      </c>
      <c r="E654" t="s">
        <v>158</v>
      </c>
      <c r="F654" t="s">
        <v>2127</v>
      </c>
      <c r="G654" t="s">
        <v>177</v>
      </c>
      <c r="H654" t="s">
        <v>150</v>
      </c>
      <c r="I654" t="s">
        <v>136</v>
      </c>
      <c r="J654" t="s">
        <v>137</v>
      </c>
      <c r="K654" t="s">
        <v>144</v>
      </c>
      <c r="L654" t="s">
        <v>2128</v>
      </c>
      <c r="M654" t="s">
        <v>2129</v>
      </c>
      <c r="N654">
        <v>6.7847222220000001</v>
      </c>
      <c r="O654">
        <v>0</v>
      </c>
      <c r="P654">
        <v>527</v>
      </c>
      <c r="Q654">
        <v>0</v>
      </c>
      <c r="R654">
        <v>7</v>
      </c>
      <c r="S654">
        <v>0</v>
      </c>
      <c r="T654">
        <v>56</v>
      </c>
      <c r="U654">
        <v>0</v>
      </c>
      <c r="V654">
        <v>0</v>
      </c>
      <c r="W654">
        <v>0</v>
      </c>
      <c r="X654">
        <v>791.71944404651038</v>
      </c>
      <c r="Y654">
        <v>0</v>
      </c>
      <c r="Z654">
        <v>4.1811104133848023</v>
      </c>
      <c r="AA654">
        <v>0</v>
      </c>
      <c r="AB654">
        <v>687.34030244021449</v>
      </c>
      <c r="AC654">
        <v>0</v>
      </c>
      <c r="AD654">
        <v>0</v>
      </c>
      <c r="AE654">
        <v>1483.2408569001095</v>
      </c>
    </row>
    <row r="655" spans="1:31" x14ac:dyDescent="0.25">
      <c r="A655">
        <v>2321099</v>
      </c>
      <c r="B655">
        <v>1</v>
      </c>
      <c r="C655" t="s">
        <v>80</v>
      </c>
      <c r="D655" t="s">
        <v>105</v>
      </c>
      <c r="E655" t="s">
        <v>175</v>
      </c>
      <c r="F655" t="s">
        <v>2130</v>
      </c>
      <c r="G655" t="s">
        <v>210</v>
      </c>
      <c r="H655" t="s">
        <v>135</v>
      </c>
      <c r="I655" t="s">
        <v>136</v>
      </c>
      <c r="J655" t="s">
        <v>137</v>
      </c>
      <c r="K655" t="s">
        <v>138</v>
      </c>
      <c r="L655" t="s">
        <v>2131</v>
      </c>
      <c r="M655" t="s">
        <v>2132</v>
      </c>
      <c r="N655">
        <v>2.2566666660000001</v>
      </c>
      <c r="O655">
        <v>0</v>
      </c>
      <c r="P655">
        <v>15</v>
      </c>
      <c r="Q655">
        <v>0</v>
      </c>
      <c r="R655">
        <v>3</v>
      </c>
      <c r="S655">
        <v>0</v>
      </c>
      <c r="T655">
        <v>5</v>
      </c>
      <c r="U655">
        <v>2</v>
      </c>
      <c r="V655">
        <v>0</v>
      </c>
      <c r="W655">
        <v>0</v>
      </c>
      <c r="X655">
        <v>9.2052066947344517</v>
      </c>
      <c r="Y655">
        <v>0</v>
      </c>
      <c r="Z655">
        <v>4.3796417789286002</v>
      </c>
      <c r="AA655">
        <v>0</v>
      </c>
      <c r="AB655">
        <v>10.132983661857931</v>
      </c>
      <c r="AC655">
        <v>678.79754972284366</v>
      </c>
      <c r="AD655">
        <v>0</v>
      </c>
      <c r="AE655">
        <v>702.51538185836466</v>
      </c>
    </row>
    <row r="656" spans="1:31" x14ac:dyDescent="0.25">
      <c r="A656">
        <v>2321394</v>
      </c>
      <c r="B656">
        <v>1</v>
      </c>
      <c r="C656" t="s">
        <v>81</v>
      </c>
      <c r="D656" t="s">
        <v>128</v>
      </c>
      <c r="E656" t="s">
        <v>153</v>
      </c>
      <c r="F656" t="s">
        <v>2133</v>
      </c>
      <c r="G656" t="s">
        <v>203</v>
      </c>
      <c r="H656" t="s">
        <v>150</v>
      </c>
      <c r="I656" t="s">
        <v>136</v>
      </c>
      <c r="J656" t="s">
        <v>137</v>
      </c>
      <c r="K656" t="s">
        <v>138</v>
      </c>
      <c r="L656" t="s">
        <v>2134</v>
      </c>
      <c r="M656" t="s">
        <v>2135</v>
      </c>
      <c r="N656">
        <v>3.4738888879999998</v>
      </c>
      <c r="O656">
        <v>0</v>
      </c>
      <c r="P656">
        <v>1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</row>
    <row r="657" spans="1:31" x14ac:dyDescent="0.25">
      <c r="A657">
        <v>2321494</v>
      </c>
      <c r="B657">
        <v>1</v>
      </c>
      <c r="C657" t="s">
        <v>80</v>
      </c>
      <c r="D657" t="s">
        <v>85</v>
      </c>
      <c r="E657" t="s">
        <v>153</v>
      </c>
      <c r="F657" t="s">
        <v>2136</v>
      </c>
      <c r="G657" t="s">
        <v>254</v>
      </c>
      <c r="H657" t="s">
        <v>150</v>
      </c>
      <c r="I657" t="s">
        <v>136</v>
      </c>
      <c r="J657" t="s">
        <v>137</v>
      </c>
      <c r="K657" t="s">
        <v>138</v>
      </c>
      <c r="L657" t="s">
        <v>2137</v>
      </c>
      <c r="M657" t="s">
        <v>2138</v>
      </c>
      <c r="N657">
        <v>4.3430555550000003</v>
      </c>
      <c r="O657">
        <v>0</v>
      </c>
      <c r="P657">
        <v>6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1.7595326593661254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1.7595326593661254</v>
      </c>
    </row>
    <row r="658" spans="1:31" x14ac:dyDescent="0.25">
      <c r="A658">
        <v>2321202</v>
      </c>
      <c r="B658">
        <v>1</v>
      </c>
      <c r="C658" t="s">
        <v>80</v>
      </c>
      <c r="D658" t="s">
        <v>93</v>
      </c>
      <c r="E658" t="s">
        <v>158</v>
      </c>
      <c r="F658" t="s">
        <v>2139</v>
      </c>
      <c r="G658" t="s">
        <v>453</v>
      </c>
      <c r="H658" t="s">
        <v>150</v>
      </c>
      <c r="I658" t="s">
        <v>136</v>
      </c>
      <c r="J658" t="s">
        <v>137</v>
      </c>
      <c r="K658" t="s">
        <v>138</v>
      </c>
      <c r="L658" t="s">
        <v>2140</v>
      </c>
      <c r="M658" t="s">
        <v>2141</v>
      </c>
      <c r="N658">
        <v>6.9230555550000004</v>
      </c>
      <c r="O658">
        <v>0</v>
      </c>
      <c r="P658">
        <v>3</v>
      </c>
      <c r="Q658">
        <v>0</v>
      </c>
      <c r="R658">
        <v>9</v>
      </c>
      <c r="S658">
        <v>0</v>
      </c>
      <c r="T658">
        <v>6</v>
      </c>
      <c r="U658">
        <v>0</v>
      </c>
      <c r="V658">
        <v>0</v>
      </c>
      <c r="W658">
        <v>0</v>
      </c>
      <c r="X658">
        <v>2.723659542900958</v>
      </c>
      <c r="Y658">
        <v>0</v>
      </c>
      <c r="Z658">
        <v>26.125748301071106</v>
      </c>
      <c r="AA658">
        <v>0</v>
      </c>
      <c r="AB658">
        <v>31.290404769886372</v>
      </c>
      <c r="AC658">
        <v>0</v>
      </c>
      <c r="AD658">
        <v>0</v>
      </c>
      <c r="AE658">
        <v>60.139812613858439</v>
      </c>
    </row>
    <row r="659" spans="1:31" x14ac:dyDescent="0.25">
      <c r="A659">
        <v>2321082</v>
      </c>
      <c r="B659">
        <v>1</v>
      </c>
      <c r="C659" t="s">
        <v>80</v>
      </c>
      <c r="D659" t="s">
        <v>100</v>
      </c>
      <c r="E659" t="s">
        <v>153</v>
      </c>
      <c r="F659" t="s">
        <v>2142</v>
      </c>
      <c r="G659" t="s">
        <v>336</v>
      </c>
      <c r="H659" t="s">
        <v>150</v>
      </c>
      <c r="I659" t="s">
        <v>136</v>
      </c>
      <c r="J659" t="s">
        <v>137</v>
      </c>
      <c r="K659" t="s">
        <v>138</v>
      </c>
      <c r="L659" t="s">
        <v>2143</v>
      </c>
      <c r="M659" t="s">
        <v>2144</v>
      </c>
      <c r="N659">
        <v>1.2980555549999999</v>
      </c>
      <c r="O659">
        <v>0</v>
      </c>
      <c r="P659">
        <v>1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0.37845782216797502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0.37845782216797502</v>
      </c>
    </row>
    <row r="660" spans="1:31" x14ac:dyDescent="0.25">
      <c r="A660">
        <v>2320890</v>
      </c>
      <c r="B660">
        <v>1</v>
      </c>
      <c r="C660" t="s">
        <v>80</v>
      </c>
      <c r="D660" t="s">
        <v>98</v>
      </c>
      <c r="E660" t="s">
        <v>175</v>
      </c>
      <c r="F660" t="s">
        <v>2145</v>
      </c>
      <c r="G660" t="s">
        <v>134</v>
      </c>
      <c r="H660" t="s">
        <v>135</v>
      </c>
      <c r="I660" t="s">
        <v>136</v>
      </c>
      <c r="J660" t="s">
        <v>137</v>
      </c>
      <c r="K660" t="s">
        <v>138</v>
      </c>
      <c r="L660" t="s">
        <v>2146</v>
      </c>
      <c r="M660" t="s">
        <v>2147</v>
      </c>
      <c r="N660">
        <v>1.392222222</v>
      </c>
      <c r="O660">
        <v>0</v>
      </c>
      <c r="P660">
        <v>67</v>
      </c>
      <c r="Q660">
        <v>0</v>
      </c>
      <c r="R660">
        <v>184</v>
      </c>
      <c r="S660">
        <v>4</v>
      </c>
      <c r="T660">
        <v>106</v>
      </c>
      <c r="U660">
        <v>0</v>
      </c>
      <c r="V660">
        <v>0</v>
      </c>
      <c r="W660">
        <v>0</v>
      </c>
      <c r="X660">
        <v>30.490167640182374</v>
      </c>
      <c r="Y660">
        <v>0</v>
      </c>
      <c r="Z660">
        <v>205.06473400740842</v>
      </c>
      <c r="AA660">
        <v>3.9185881656308825</v>
      </c>
      <c r="AB660">
        <v>109.20307501790516</v>
      </c>
      <c r="AC660">
        <v>0</v>
      </c>
      <c r="AD660">
        <v>0</v>
      </c>
      <c r="AE660">
        <v>348.67656483112683</v>
      </c>
    </row>
    <row r="661" spans="1:31" x14ac:dyDescent="0.25">
      <c r="A661">
        <v>2321245</v>
      </c>
      <c r="B661">
        <v>1</v>
      </c>
      <c r="C661" t="s">
        <v>81</v>
      </c>
      <c r="D661" t="s">
        <v>119</v>
      </c>
      <c r="E661" t="s">
        <v>158</v>
      </c>
      <c r="F661" t="s">
        <v>2148</v>
      </c>
      <c r="G661" t="s">
        <v>453</v>
      </c>
      <c r="H661" t="s">
        <v>150</v>
      </c>
      <c r="I661" t="s">
        <v>136</v>
      </c>
      <c r="J661" t="s">
        <v>137</v>
      </c>
      <c r="K661" t="s">
        <v>138</v>
      </c>
      <c r="L661" t="s">
        <v>2149</v>
      </c>
      <c r="M661" t="s">
        <v>2150</v>
      </c>
      <c r="N661">
        <v>4.6263888880000001</v>
      </c>
      <c r="O661">
        <v>0</v>
      </c>
      <c r="P661">
        <v>22</v>
      </c>
      <c r="Q661">
        <v>0</v>
      </c>
      <c r="R661">
        <v>8</v>
      </c>
      <c r="S661">
        <v>0</v>
      </c>
      <c r="T661">
        <v>1</v>
      </c>
      <c r="U661">
        <v>0</v>
      </c>
      <c r="V661">
        <v>0</v>
      </c>
      <c r="W661">
        <v>0</v>
      </c>
      <c r="X661">
        <v>21.308188085486492</v>
      </c>
      <c r="Y661">
        <v>0</v>
      </c>
      <c r="Z661">
        <v>86.770370197866669</v>
      </c>
      <c r="AA661">
        <v>0</v>
      </c>
      <c r="AB661">
        <v>0</v>
      </c>
      <c r="AC661">
        <v>0</v>
      </c>
      <c r="AD661">
        <v>0</v>
      </c>
      <c r="AE661">
        <v>108.07855828335316</v>
      </c>
    </row>
    <row r="662" spans="1:31" x14ac:dyDescent="0.25">
      <c r="A662">
        <v>2320913</v>
      </c>
      <c r="B662">
        <v>1</v>
      </c>
      <c r="C662" t="s">
        <v>81</v>
      </c>
      <c r="D662" t="s">
        <v>120</v>
      </c>
      <c r="E662" t="s">
        <v>158</v>
      </c>
      <c r="F662" t="s">
        <v>2151</v>
      </c>
      <c r="G662" t="s">
        <v>453</v>
      </c>
      <c r="H662" t="s">
        <v>150</v>
      </c>
      <c r="I662" t="s">
        <v>136</v>
      </c>
      <c r="J662" t="s">
        <v>137</v>
      </c>
      <c r="K662" t="s">
        <v>138</v>
      </c>
      <c r="L662" t="s">
        <v>2152</v>
      </c>
      <c r="M662" t="s">
        <v>2153</v>
      </c>
      <c r="N662">
        <v>3.3919444439999999</v>
      </c>
      <c r="O662">
        <v>0</v>
      </c>
      <c r="P662">
        <v>0</v>
      </c>
      <c r="Q662">
        <v>0</v>
      </c>
      <c r="R662">
        <v>9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48.267956499129845</v>
      </c>
      <c r="AA662">
        <v>0</v>
      </c>
      <c r="AB662">
        <v>0</v>
      </c>
      <c r="AC662">
        <v>0</v>
      </c>
      <c r="AD662">
        <v>0</v>
      </c>
      <c r="AE662">
        <v>48.267956499129845</v>
      </c>
    </row>
    <row r="663" spans="1:31" x14ac:dyDescent="0.25">
      <c r="A663">
        <v>2321013</v>
      </c>
      <c r="B663">
        <v>1</v>
      </c>
      <c r="C663" t="s">
        <v>80</v>
      </c>
      <c r="D663" t="s">
        <v>88</v>
      </c>
      <c r="E663" t="s">
        <v>153</v>
      </c>
      <c r="F663" t="s">
        <v>2154</v>
      </c>
      <c r="G663" t="s">
        <v>193</v>
      </c>
      <c r="H663" t="s">
        <v>150</v>
      </c>
      <c r="I663" t="s">
        <v>136</v>
      </c>
      <c r="J663" t="s">
        <v>137</v>
      </c>
      <c r="K663" t="s">
        <v>138</v>
      </c>
      <c r="L663" t="s">
        <v>2155</v>
      </c>
      <c r="M663" t="s">
        <v>2156</v>
      </c>
      <c r="N663">
        <v>2.409444444</v>
      </c>
      <c r="O663">
        <v>0</v>
      </c>
      <c r="P663">
        <v>2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1.0574147514778001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1.0574147514778001</v>
      </c>
    </row>
    <row r="664" spans="1:31" x14ac:dyDescent="0.25">
      <c r="A664">
        <v>2321268</v>
      </c>
      <c r="B664">
        <v>1</v>
      </c>
      <c r="C664" t="s">
        <v>81</v>
      </c>
      <c r="D664" t="s">
        <v>118</v>
      </c>
      <c r="E664" t="s">
        <v>158</v>
      </c>
      <c r="F664" t="s">
        <v>2157</v>
      </c>
      <c r="G664" t="s">
        <v>453</v>
      </c>
      <c r="H664" t="s">
        <v>150</v>
      </c>
      <c r="I664" t="s">
        <v>136</v>
      </c>
      <c r="J664" t="s">
        <v>137</v>
      </c>
      <c r="K664" t="s">
        <v>138</v>
      </c>
      <c r="L664" t="s">
        <v>2158</v>
      </c>
      <c r="M664" t="s">
        <v>2159</v>
      </c>
      <c r="N664">
        <v>1.991944444</v>
      </c>
      <c r="O664">
        <v>0</v>
      </c>
      <c r="P664">
        <v>0</v>
      </c>
      <c r="Q664">
        <v>0</v>
      </c>
      <c r="R664">
        <v>10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36.426177151452201</v>
      </c>
      <c r="AA664">
        <v>0</v>
      </c>
      <c r="AB664">
        <v>0</v>
      </c>
      <c r="AC664">
        <v>0</v>
      </c>
      <c r="AD664">
        <v>0</v>
      </c>
      <c r="AE664">
        <v>36.426177151452201</v>
      </c>
    </row>
    <row r="665" spans="1:31" x14ac:dyDescent="0.25">
      <c r="A665">
        <v>2321388</v>
      </c>
      <c r="B665">
        <v>1</v>
      </c>
      <c r="C665" t="s">
        <v>80</v>
      </c>
      <c r="D665" t="s">
        <v>96</v>
      </c>
      <c r="E665" t="s">
        <v>153</v>
      </c>
      <c r="F665" t="s">
        <v>2160</v>
      </c>
      <c r="G665" t="s">
        <v>254</v>
      </c>
      <c r="H665" t="s">
        <v>150</v>
      </c>
      <c r="I665" t="s">
        <v>136</v>
      </c>
      <c r="J665" t="s">
        <v>137</v>
      </c>
      <c r="K665" t="s">
        <v>138</v>
      </c>
      <c r="L665" t="s">
        <v>2161</v>
      </c>
      <c r="M665" t="s">
        <v>2162</v>
      </c>
      <c r="N665">
        <v>3.79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1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0.56147266504150006</v>
      </c>
      <c r="AC665">
        <v>0</v>
      </c>
      <c r="AD665">
        <v>0</v>
      </c>
      <c r="AE665">
        <v>0.56147266504150006</v>
      </c>
    </row>
    <row r="666" spans="1:31" x14ac:dyDescent="0.25">
      <c r="A666">
        <v>2321411</v>
      </c>
      <c r="B666">
        <v>1</v>
      </c>
      <c r="C666" t="s">
        <v>80</v>
      </c>
      <c r="D666" t="s">
        <v>105</v>
      </c>
      <c r="E666" t="s">
        <v>147</v>
      </c>
      <c r="F666" t="s">
        <v>2163</v>
      </c>
      <c r="G666" t="s">
        <v>336</v>
      </c>
      <c r="H666" t="s">
        <v>150</v>
      </c>
      <c r="I666" t="s">
        <v>136</v>
      </c>
      <c r="J666" t="s">
        <v>137</v>
      </c>
      <c r="K666" t="s">
        <v>138</v>
      </c>
      <c r="L666" t="s">
        <v>2164</v>
      </c>
      <c r="M666" t="s">
        <v>2165</v>
      </c>
      <c r="N666">
        <v>0.91500000000000004</v>
      </c>
      <c r="O666">
        <v>0</v>
      </c>
      <c r="P666">
        <v>4</v>
      </c>
      <c r="Q666">
        <v>0</v>
      </c>
      <c r="R666">
        <v>3</v>
      </c>
      <c r="S666">
        <v>0</v>
      </c>
      <c r="T666">
        <v>7</v>
      </c>
      <c r="U666">
        <v>0</v>
      </c>
      <c r="V666">
        <v>0</v>
      </c>
      <c r="W666">
        <v>0</v>
      </c>
      <c r="X666">
        <v>1.3231885229057503</v>
      </c>
      <c r="Y666">
        <v>0</v>
      </c>
      <c r="Z666">
        <v>15.704690084283204</v>
      </c>
      <c r="AA666">
        <v>0</v>
      </c>
      <c r="AB666">
        <v>17.516499919168801</v>
      </c>
      <c r="AC666">
        <v>0</v>
      </c>
      <c r="AD666">
        <v>0</v>
      </c>
      <c r="AE666">
        <v>34.544378526357754</v>
      </c>
    </row>
    <row r="667" spans="1:31" x14ac:dyDescent="0.25">
      <c r="A667">
        <v>2321431</v>
      </c>
      <c r="B667">
        <v>1</v>
      </c>
      <c r="C667" t="s">
        <v>80</v>
      </c>
      <c r="D667" t="s">
        <v>109</v>
      </c>
      <c r="E667" t="s">
        <v>153</v>
      </c>
      <c r="F667" t="s">
        <v>2166</v>
      </c>
      <c r="G667" t="s">
        <v>155</v>
      </c>
      <c r="H667" t="s">
        <v>150</v>
      </c>
      <c r="I667" t="s">
        <v>136</v>
      </c>
      <c r="J667" t="s">
        <v>137</v>
      </c>
      <c r="K667" t="s">
        <v>138</v>
      </c>
      <c r="L667" t="s">
        <v>2167</v>
      </c>
      <c r="M667" t="s">
        <v>2168</v>
      </c>
      <c r="N667">
        <v>2.9338888879999998</v>
      </c>
      <c r="O667">
        <v>0</v>
      </c>
      <c r="P667">
        <v>1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0.35713923952606669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0.35713923952606669</v>
      </c>
    </row>
    <row r="668" spans="1:31" x14ac:dyDescent="0.25">
      <c r="A668">
        <v>2320933</v>
      </c>
      <c r="B668">
        <v>1</v>
      </c>
      <c r="C668" t="s">
        <v>80</v>
      </c>
      <c r="D668" t="s">
        <v>105</v>
      </c>
      <c r="E668" t="s">
        <v>175</v>
      </c>
      <c r="F668" t="s">
        <v>2169</v>
      </c>
      <c r="G668" t="s">
        <v>134</v>
      </c>
      <c r="H668" t="s">
        <v>135</v>
      </c>
      <c r="I668" t="s">
        <v>136</v>
      </c>
      <c r="J668" t="s">
        <v>137</v>
      </c>
      <c r="K668" t="s">
        <v>138</v>
      </c>
      <c r="L668" t="s">
        <v>2170</v>
      </c>
      <c r="M668" t="s">
        <v>2171</v>
      </c>
      <c r="N668">
        <v>0.68305555500000004</v>
      </c>
      <c r="O668">
        <v>0</v>
      </c>
      <c r="P668">
        <v>171</v>
      </c>
      <c r="Q668">
        <v>0</v>
      </c>
      <c r="R668">
        <v>0</v>
      </c>
      <c r="S668">
        <v>0</v>
      </c>
      <c r="T668">
        <v>3</v>
      </c>
      <c r="U668">
        <v>0</v>
      </c>
      <c r="V668">
        <v>0</v>
      </c>
      <c r="W668">
        <v>0</v>
      </c>
      <c r="X668">
        <v>23.153994332344855</v>
      </c>
      <c r="Y668">
        <v>0</v>
      </c>
      <c r="Z668">
        <v>0</v>
      </c>
      <c r="AA668">
        <v>0</v>
      </c>
      <c r="AB668">
        <v>1.9409598294529997</v>
      </c>
      <c r="AC668">
        <v>0</v>
      </c>
      <c r="AD668">
        <v>0</v>
      </c>
      <c r="AE668">
        <v>25.094954161797855</v>
      </c>
    </row>
    <row r="669" spans="1:31" x14ac:dyDescent="0.25">
      <c r="A669">
        <v>2321076</v>
      </c>
      <c r="B669">
        <v>1</v>
      </c>
      <c r="C669" t="s">
        <v>81</v>
      </c>
      <c r="D669" t="s">
        <v>121</v>
      </c>
      <c r="E669" t="s">
        <v>147</v>
      </c>
      <c r="F669" t="s">
        <v>2172</v>
      </c>
      <c r="G669" t="s">
        <v>149</v>
      </c>
      <c r="H669" t="s">
        <v>150</v>
      </c>
      <c r="I669" t="s">
        <v>136</v>
      </c>
      <c r="J669" t="s">
        <v>137</v>
      </c>
      <c r="K669" t="s">
        <v>138</v>
      </c>
      <c r="L669" t="s">
        <v>2173</v>
      </c>
      <c r="M669" t="s">
        <v>2174</v>
      </c>
      <c r="N669">
        <v>1.851111111</v>
      </c>
      <c r="O669">
        <v>0</v>
      </c>
      <c r="P669">
        <v>1</v>
      </c>
      <c r="Q669">
        <v>0</v>
      </c>
      <c r="R669">
        <v>1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5.3104174264499995E-2</v>
      </c>
      <c r="Y669">
        <v>0</v>
      </c>
      <c r="Z669">
        <v>1.181327784807725</v>
      </c>
      <c r="AA669">
        <v>0</v>
      </c>
      <c r="AB669">
        <v>0</v>
      </c>
      <c r="AC669">
        <v>0</v>
      </c>
      <c r="AD669">
        <v>0</v>
      </c>
      <c r="AE669">
        <v>1.234431959072225</v>
      </c>
    </row>
    <row r="670" spans="1:31" x14ac:dyDescent="0.25">
      <c r="A670">
        <v>2321039</v>
      </c>
      <c r="B670">
        <v>1</v>
      </c>
      <c r="C670" t="s">
        <v>80</v>
      </c>
      <c r="D670" t="s">
        <v>104</v>
      </c>
      <c r="E670" t="s">
        <v>153</v>
      </c>
      <c r="F670" t="s">
        <v>2175</v>
      </c>
      <c r="G670" t="s">
        <v>155</v>
      </c>
      <c r="H670" t="s">
        <v>150</v>
      </c>
      <c r="I670" t="s">
        <v>136</v>
      </c>
      <c r="J670" t="s">
        <v>137</v>
      </c>
      <c r="K670" t="s">
        <v>138</v>
      </c>
      <c r="L670" t="s">
        <v>2176</v>
      </c>
      <c r="M670" t="s">
        <v>2177</v>
      </c>
      <c r="N670">
        <v>2.23</v>
      </c>
      <c r="O670">
        <v>0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0.43251438019136668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0.43251438019136668</v>
      </c>
    </row>
    <row r="671" spans="1:31" x14ac:dyDescent="0.25">
      <c r="A671">
        <v>2321225</v>
      </c>
      <c r="B671">
        <v>1</v>
      </c>
      <c r="C671" t="s">
        <v>80</v>
      </c>
      <c r="D671" t="s">
        <v>95</v>
      </c>
      <c r="E671" t="s">
        <v>132</v>
      </c>
      <c r="F671" t="s">
        <v>2178</v>
      </c>
      <c r="G671" t="s">
        <v>134</v>
      </c>
      <c r="H671" t="s">
        <v>135</v>
      </c>
      <c r="I671" t="s">
        <v>136</v>
      </c>
      <c r="J671" t="s">
        <v>137</v>
      </c>
      <c r="K671" t="s">
        <v>138</v>
      </c>
      <c r="L671" t="s">
        <v>2179</v>
      </c>
      <c r="M671" t="s">
        <v>2180</v>
      </c>
      <c r="N671">
        <v>1.0505555550000001</v>
      </c>
      <c r="O671">
        <v>3</v>
      </c>
      <c r="P671">
        <v>1013</v>
      </c>
      <c r="Q671">
        <v>15</v>
      </c>
      <c r="R671">
        <v>15</v>
      </c>
      <c r="S671">
        <v>9</v>
      </c>
      <c r="T671">
        <v>58</v>
      </c>
      <c r="U671">
        <v>0</v>
      </c>
      <c r="V671">
        <v>0</v>
      </c>
      <c r="W671">
        <v>12.97409073375475</v>
      </c>
      <c r="X671">
        <v>208.91496438400978</v>
      </c>
      <c r="Y671">
        <v>20.993597617394698</v>
      </c>
      <c r="Z671">
        <v>7.8935386589867917</v>
      </c>
      <c r="AA671">
        <v>66.328182048772419</v>
      </c>
      <c r="AB671">
        <v>49.079491727275965</v>
      </c>
      <c r="AC671">
        <v>0</v>
      </c>
      <c r="AD671">
        <v>0</v>
      </c>
      <c r="AE671">
        <v>366.18386517019445</v>
      </c>
    </row>
    <row r="672" spans="1:31" x14ac:dyDescent="0.25">
      <c r="A672">
        <v>2321374</v>
      </c>
      <c r="B672">
        <v>1</v>
      </c>
      <c r="C672" t="s">
        <v>80</v>
      </c>
      <c r="D672" t="s">
        <v>106</v>
      </c>
      <c r="E672" t="s">
        <v>147</v>
      </c>
      <c r="F672" t="s">
        <v>2181</v>
      </c>
      <c r="G672" t="s">
        <v>463</v>
      </c>
      <c r="H672" t="s">
        <v>150</v>
      </c>
      <c r="I672" t="s">
        <v>136</v>
      </c>
      <c r="J672" t="s">
        <v>137</v>
      </c>
      <c r="K672" t="s">
        <v>138</v>
      </c>
      <c r="L672" t="s">
        <v>2182</v>
      </c>
      <c r="M672" t="s">
        <v>2183</v>
      </c>
      <c r="N672">
        <v>1.796944444</v>
      </c>
      <c r="O672">
        <v>0</v>
      </c>
      <c r="P672">
        <v>14</v>
      </c>
      <c r="Q672">
        <v>0</v>
      </c>
      <c r="R672">
        <v>3</v>
      </c>
      <c r="S672">
        <v>0</v>
      </c>
      <c r="T672">
        <v>4</v>
      </c>
      <c r="U672">
        <v>0</v>
      </c>
      <c r="V672">
        <v>0</v>
      </c>
      <c r="W672">
        <v>0</v>
      </c>
      <c r="X672">
        <v>14.243431336654009</v>
      </c>
      <c r="Y672">
        <v>0</v>
      </c>
      <c r="Z672">
        <v>17.220281991638601</v>
      </c>
      <c r="AA672">
        <v>0</v>
      </c>
      <c r="AB672">
        <v>6.9106076555600016</v>
      </c>
      <c r="AC672">
        <v>0</v>
      </c>
      <c r="AD672">
        <v>0</v>
      </c>
      <c r="AE672">
        <v>38.374320983852613</v>
      </c>
    </row>
    <row r="673" spans="1:31" x14ac:dyDescent="0.25">
      <c r="A673">
        <v>2320902</v>
      </c>
      <c r="B673">
        <v>1</v>
      </c>
      <c r="C673" t="s">
        <v>80</v>
      </c>
      <c r="D673" t="s">
        <v>103</v>
      </c>
      <c r="E673" t="s">
        <v>132</v>
      </c>
      <c r="F673" t="s">
        <v>2184</v>
      </c>
      <c r="G673" t="s">
        <v>134</v>
      </c>
      <c r="H673" t="s">
        <v>135</v>
      </c>
      <c r="I673" t="s">
        <v>136</v>
      </c>
      <c r="J673" t="s">
        <v>137</v>
      </c>
      <c r="K673" t="s">
        <v>138</v>
      </c>
      <c r="L673" t="s">
        <v>2185</v>
      </c>
      <c r="M673" t="s">
        <v>2186</v>
      </c>
      <c r="N673">
        <v>0.86666666599999997</v>
      </c>
      <c r="O673">
        <v>0</v>
      </c>
      <c r="P673">
        <v>0</v>
      </c>
      <c r="Q673">
        <v>2</v>
      </c>
      <c r="R673">
        <v>0</v>
      </c>
      <c r="S673">
        <v>2</v>
      </c>
      <c r="T673">
        <v>29</v>
      </c>
      <c r="U673">
        <v>11</v>
      </c>
      <c r="V673">
        <v>4</v>
      </c>
      <c r="W673">
        <v>0</v>
      </c>
      <c r="X673">
        <v>0</v>
      </c>
      <c r="Y673">
        <v>0.69876466888800004</v>
      </c>
      <c r="Z673">
        <v>0</v>
      </c>
      <c r="AA673">
        <v>103.15824947695801</v>
      </c>
      <c r="AB673">
        <v>34.054666612928003</v>
      </c>
      <c r="AC673">
        <v>2647.9177518887604</v>
      </c>
      <c r="AD673">
        <v>142.669716792408</v>
      </c>
      <c r="AE673">
        <v>2928.4991494399424</v>
      </c>
    </row>
    <row r="674" spans="1:31" x14ac:dyDescent="0.25">
      <c r="A674">
        <v>2321234</v>
      </c>
      <c r="B674">
        <v>1</v>
      </c>
      <c r="C674" t="s">
        <v>81</v>
      </c>
      <c r="D674" t="s">
        <v>118</v>
      </c>
      <c r="E674" t="s">
        <v>153</v>
      </c>
      <c r="F674" t="s">
        <v>2187</v>
      </c>
      <c r="G674" t="s">
        <v>203</v>
      </c>
      <c r="H674" t="s">
        <v>150</v>
      </c>
      <c r="I674" t="s">
        <v>136</v>
      </c>
      <c r="J674" t="s">
        <v>137</v>
      </c>
      <c r="K674" t="s">
        <v>138</v>
      </c>
      <c r="L674" t="s">
        <v>2188</v>
      </c>
      <c r="M674" t="s">
        <v>2189</v>
      </c>
      <c r="N674">
        <v>1.4797222219999999</v>
      </c>
      <c r="O674">
        <v>0</v>
      </c>
      <c r="P674">
        <v>4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0.36822874474050005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0.36822874474050005</v>
      </c>
    </row>
    <row r="675" spans="1:31" x14ac:dyDescent="0.25">
      <c r="A675">
        <v>2321048</v>
      </c>
      <c r="B675">
        <v>1</v>
      </c>
      <c r="C675" t="s">
        <v>80</v>
      </c>
      <c r="D675" t="s">
        <v>82</v>
      </c>
      <c r="E675" t="s">
        <v>153</v>
      </c>
      <c r="F675" t="s">
        <v>2190</v>
      </c>
      <c r="G675" t="s">
        <v>155</v>
      </c>
      <c r="H675" t="s">
        <v>150</v>
      </c>
      <c r="I675" t="s">
        <v>136</v>
      </c>
      <c r="J675" t="s">
        <v>137</v>
      </c>
      <c r="K675" t="s">
        <v>138</v>
      </c>
      <c r="L675" t="s">
        <v>2191</v>
      </c>
      <c r="M675" t="s">
        <v>2192</v>
      </c>
      <c r="N675">
        <v>1.488888888</v>
      </c>
      <c r="O675">
        <v>0</v>
      </c>
      <c r="P675">
        <v>1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</row>
    <row r="676" spans="1:31" x14ac:dyDescent="0.25">
      <c r="A676">
        <v>2321065</v>
      </c>
      <c r="B676">
        <v>1</v>
      </c>
      <c r="C676" t="s">
        <v>81</v>
      </c>
      <c r="D676" t="s">
        <v>118</v>
      </c>
      <c r="E676" t="s">
        <v>175</v>
      </c>
      <c r="F676" t="s">
        <v>2193</v>
      </c>
      <c r="G676" t="s">
        <v>134</v>
      </c>
      <c r="H676" t="s">
        <v>135</v>
      </c>
      <c r="I676" t="s">
        <v>136</v>
      </c>
      <c r="J676" t="s">
        <v>137</v>
      </c>
      <c r="K676" t="s">
        <v>138</v>
      </c>
      <c r="L676" t="s">
        <v>2194</v>
      </c>
      <c r="M676" t="s">
        <v>2195</v>
      </c>
      <c r="N676">
        <v>0.54805555500000003</v>
      </c>
      <c r="O676">
        <v>0</v>
      </c>
      <c r="P676">
        <v>2111</v>
      </c>
      <c r="Q676">
        <v>0</v>
      </c>
      <c r="R676">
        <v>0</v>
      </c>
      <c r="S676">
        <v>0</v>
      </c>
      <c r="T676">
        <v>231</v>
      </c>
      <c r="U676">
        <v>0</v>
      </c>
      <c r="V676">
        <v>2</v>
      </c>
      <c r="W676">
        <v>0</v>
      </c>
      <c r="X676">
        <v>214.39072624318678</v>
      </c>
      <c r="Y676">
        <v>0</v>
      </c>
      <c r="Z676">
        <v>0</v>
      </c>
      <c r="AA676">
        <v>0</v>
      </c>
      <c r="AB676">
        <v>158.69565242064368</v>
      </c>
      <c r="AC676">
        <v>0</v>
      </c>
      <c r="AD676">
        <v>106.07686730947567</v>
      </c>
      <c r="AE676">
        <v>479.16324597330618</v>
      </c>
    </row>
    <row r="677" spans="1:31" x14ac:dyDescent="0.25">
      <c r="A677">
        <v>2321194</v>
      </c>
      <c r="B677">
        <v>1</v>
      </c>
      <c r="C677" t="s">
        <v>80</v>
      </c>
      <c r="D677" t="s">
        <v>103</v>
      </c>
      <c r="E677" t="s">
        <v>147</v>
      </c>
      <c r="F677" t="s">
        <v>2196</v>
      </c>
      <c r="G677" t="s">
        <v>149</v>
      </c>
      <c r="H677" t="s">
        <v>150</v>
      </c>
      <c r="I677" t="s">
        <v>136</v>
      </c>
      <c r="J677" t="s">
        <v>137</v>
      </c>
      <c r="K677" t="s">
        <v>138</v>
      </c>
      <c r="L677" t="s">
        <v>2197</v>
      </c>
      <c r="M677" t="s">
        <v>2198</v>
      </c>
      <c r="N677">
        <v>4.4341666660000003</v>
      </c>
      <c r="O677">
        <v>0</v>
      </c>
      <c r="P677">
        <v>0</v>
      </c>
      <c r="Q677">
        <v>0</v>
      </c>
      <c r="R677">
        <v>1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</row>
    <row r="678" spans="1:31" x14ac:dyDescent="0.25">
      <c r="A678">
        <v>2321397</v>
      </c>
      <c r="B678">
        <v>1</v>
      </c>
      <c r="C678" t="s">
        <v>80</v>
      </c>
      <c r="D678" t="s">
        <v>108</v>
      </c>
      <c r="E678" t="s">
        <v>153</v>
      </c>
      <c r="F678" t="s">
        <v>2199</v>
      </c>
      <c r="G678" t="s">
        <v>155</v>
      </c>
      <c r="H678" t="s">
        <v>150</v>
      </c>
      <c r="I678" t="s">
        <v>136</v>
      </c>
      <c r="J678" t="s">
        <v>137</v>
      </c>
      <c r="K678" t="s">
        <v>138</v>
      </c>
      <c r="L678" t="s">
        <v>2200</v>
      </c>
      <c r="M678" t="s">
        <v>2201</v>
      </c>
      <c r="N678">
        <v>2.6716666660000001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1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9.2199627531400014E-2</v>
      </c>
      <c r="AC678">
        <v>0</v>
      </c>
      <c r="AD678">
        <v>0</v>
      </c>
      <c r="AE678">
        <v>9.2199627531400014E-2</v>
      </c>
    </row>
    <row r="679" spans="1:31" x14ac:dyDescent="0.25">
      <c r="A679">
        <v>2321251</v>
      </c>
      <c r="B679">
        <v>1</v>
      </c>
      <c r="C679" t="s">
        <v>81</v>
      </c>
      <c r="D679" t="s">
        <v>122</v>
      </c>
      <c r="E679" t="s">
        <v>153</v>
      </c>
      <c r="F679" t="s">
        <v>2202</v>
      </c>
      <c r="G679" t="s">
        <v>203</v>
      </c>
      <c r="H679" t="s">
        <v>150</v>
      </c>
      <c r="I679" t="s">
        <v>136</v>
      </c>
      <c r="J679" t="s">
        <v>137</v>
      </c>
      <c r="K679" t="s">
        <v>138</v>
      </c>
      <c r="L679" t="s">
        <v>2203</v>
      </c>
      <c r="M679" t="s">
        <v>2204</v>
      </c>
      <c r="N679">
        <v>3.9144444439999999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2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</row>
    <row r="680" spans="1:31" x14ac:dyDescent="0.25">
      <c r="A680">
        <v>2320985</v>
      </c>
      <c r="B680">
        <v>1</v>
      </c>
      <c r="C680" t="s">
        <v>80</v>
      </c>
      <c r="D680" t="s">
        <v>93</v>
      </c>
      <c r="E680" t="s">
        <v>141</v>
      </c>
      <c r="F680" t="s">
        <v>2205</v>
      </c>
      <c r="G680" t="s">
        <v>143</v>
      </c>
      <c r="H680" t="s">
        <v>135</v>
      </c>
      <c r="I680" t="s">
        <v>136</v>
      </c>
      <c r="J680" t="s">
        <v>137</v>
      </c>
      <c r="K680" t="s">
        <v>144</v>
      </c>
      <c r="L680" t="s">
        <v>2206</v>
      </c>
      <c r="M680" t="s">
        <v>2207</v>
      </c>
      <c r="N680">
        <v>7.7627777770000002</v>
      </c>
      <c r="O680">
        <v>0</v>
      </c>
      <c r="P680">
        <v>506</v>
      </c>
      <c r="Q680">
        <v>0</v>
      </c>
      <c r="R680">
        <v>29</v>
      </c>
      <c r="S680">
        <v>0</v>
      </c>
      <c r="T680">
        <v>71</v>
      </c>
      <c r="U680">
        <v>1</v>
      </c>
      <c r="V680">
        <v>0</v>
      </c>
      <c r="W680">
        <v>0</v>
      </c>
      <c r="X680">
        <v>590.13250942170828</v>
      </c>
      <c r="Y680">
        <v>0</v>
      </c>
      <c r="Z680">
        <v>134.62703062862715</v>
      </c>
      <c r="AA680">
        <v>0</v>
      </c>
      <c r="AB680">
        <v>547.84441255484887</v>
      </c>
      <c r="AC680">
        <v>14.242585230785053</v>
      </c>
      <c r="AD680">
        <v>0</v>
      </c>
      <c r="AE680">
        <v>1286.8465378359695</v>
      </c>
    </row>
    <row r="681" spans="1:31" x14ac:dyDescent="0.25">
      <c r="A681">
        <v>2320942</v>
      </c>
      <c r="B681">
        <v>1</v>
      </c>
      <c r="C681" t="s">
        <v>80</v>
      </c>
      <c r="D681" t="s">
        <v>93</v>
      </c>
      <c r="E681" t="s">
        <v>175</v>
      </c>
      <c r="F681" t="s">
        <v>2208</v>
      </c>
      <c r="G681" t="s">
        <v>210</v>
      </c>
      <c r="H681" t="s">
        <v>135</v>
      </c>
      <c r="I681" t="s">
        <v>136</v>
      </c>
      <c r="J681" t="s">
        <v>137</v>
      </c>
      <c r="K681" t="s">
        <v>138</v>
      </c>
      <c r="L681" t="s">
        <v>2209</v>
      </c>
      <c r="M681" t="s">
        <v>2210</v>
      </c>
      <c r="N681">
        <v>1.0494444439999999</v>
      </c>
      <c r="O681">
        <v>0</v>
      </c>
      <c r="P681">
        <v>88</v>
      </c>
      <c r="Q681">
        <v>0</v>
      </c>
      <c r="R681">
        <v>6</v>
      </c>
      <c r="S681">
        <v>0</v>
      </c>
      <c r="T681">
        <v>4</v>
      </c>
      <c r="U681">
        <v>0</v>
      </c>
      <c r="V681">
        <v>0</v>
      </c>
      <c r="W681">
        <v>0</v>
      </c>
      <c r="X681">
        <v>10.731772389830393</v>
      </c>
      <c r="Y681">
        <v>0</v>
      </c>
      <c r="Z681">
        <v>2.4376712742020445</v>
      </c>
      <c r="AA681">
        <v>0</v>
      </c>
      <c r="AB681">
        <v>0.57576894626630004</v>
      </c>
      <c r="AC681">
        <v>0</v>
      </c>
      <c r="AD681">
        <v>0</v>
      </c>
      <c r="AE681">
        <v>13.745212610298736</v>
      </c>
    </row>
    <row r="682" spans="1:31" x14ac:dyDescent="0.25">
      <c r="A682">
        <v>2321440</v>
      </c>
      <c r="B682">
        <v>1</v>
      </c>
      <c r="C682" t="s">
        <v>81</v>
      </c>
      <c r="D682" t="s">
        <v>119</v>
      </c>
      <c r="E682" t="s">
        <v>153</v>
      </c>
      <c r="F682" t="s">
        <v>2211</v>
      </c>
      <c r="G682" t="s">
        <v>155</v>
      </c>
      <c r="H682" t="s">
        <v>150</v>
      </c>
      <c r="I682" t="s">
        <v>136</v>
      </c>
      <c r="J682" t="s">
        <v>137</v>
      </c>
      <c r="K682" t="s">
        <v>138</v>
      </c>
      <c r="L682" t="s">
        <v>2212</v>
      </c>
      <c r="M682" t="s">
        <v>2213</v>
      </c>
      <c r="N682">
        <v>1.946111111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1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2.2538996720416002</v>
      </c>
      <c r="AC682">
        <v>0</v>
      </c>
      <c r="AD682">
        <v>0</v>
      </c>
      <c r="AE682">
        <v>2.2538996720416002</v>
      </c>
    </row>
    <row r="683" spans="1:31" x14ac:dyDescent="0.25">
      <c r="A683">
        <v>2321463</v>
      </c>
      <c r="B683">
        <v>1</v>
      </c>
      <c r="C683" t="s">
        <v>80</v>
      </c>
      <c r="D683" t="s">
        <v>94</v>
      </c>
      <c r="E683" t="s">
        <v>147</v>
      </c>
      <c r="F683" t="s">
        <v>238</v>
      </c>
      <c r="G683" t="s">
        <v>149</v>
      </c>
      <c r="H683" t="s">
        <v>150</v>
      </c>
      <c r="I683" t="s">
        <v>136</v>
      </c>
      <c r="J683" t="s">
        <v>137</v>
      </c>
      <c r="K683" t="s">
        <v>138</v>
      </c>
      <c r="L683" t="s">
        <v>2214</v>
      </c>
      <c r="M683" t="s">
        <v>2215</v>
      </c>
      <c r="N683">
        <v>1.1924999999999999</v>
      </c>
      <c r="O683">
        <v>0</v>
      </c>
      <c r="P683">
        <v>12</v>
      </c>
      <c r="Q683">
        <v>0</v>
      </c>
      <c r="R683">
        <v>0</v>
      </c>
      <c r="S683">
        <v>0</v>
      </c>
      <c r="T683">
        <v>4</v>
      </c>
      <c r="U683">
        <v>0</v>
      </c>
      <c r="V683">
        <v>0</v>
      </c>
      <c r="W683">
        <v>0</v>
      </c>
      <c r="X683">
        <v>3.0521295363098999</v>
      </c>
      <c r="Y683">
        <v>0</v>
      </c>
      <c r="Z683">
        <v>0</v>
      </c>
      <c r="AA683">
        <v>0</v>
      </c>
      <c r="AB683">
        <v>4.4673036084000001E-2</v>
      </c>
      <c r="AC683">
        <v>0</v>
      </c>
      <c r="AD683">
        <v>0</v>
      </c>
      <c r="AE683">
        <v>3.0968025723939001</v>
      </c>
    </row>
    <row r="684" spans="1:31" x14ac:dyDescent="0.25">
      <c r="A684">
        <v>2320965</v>
      </c>
      <c r="B684">
        <v>1</v>
      </c>
      <c r="C684" t="s">
        <v>81</v>
      </c>
      <c r="D684" t="s">
        <v>120</v>
      </c>
      <c r="E684" t="s">
        <v>147</v>
      </c>
      <c r="F684" t="s">
        <v>2216</v>
      </c>
      <c r="G684" t="s">
        <v>149</v>
      </c>
      <c r="H684" t="s">
        <v>150</v>
      </c>
      <c r="I684" t="s">
        <v>136</v>
      </c>
      <c r="J684" t="s">
        <v>137</v>
      </c>
      <c r="K684" t="s">
        <v>138</v>
      </c>
      <c r="L684" t="s">
        <v>2217</v>
      </c>
      <c r="M684" t="s">
        <v>2218</v>
      </c>
      <c r="N684">
        <v>0.45944444400000001</v>
      </c>
      <c r="O684">
        <v>0</v>
      </c>
      <c r="P684">
        <v>6</v>
      </c>
      <c r="Q684">
        <v>0</v>
      </c>
      <c r="R684">
        <v>0</v>
      </c>
      <c r="S684">
        <v>0</v>
      </c>
      <c r="T684">
        <v>4</v>
      </c>
      <c r="U684">
        <v>0</v>
      </c>
      <c r="V684">
        <v>0</v>
      </c>
      <c r="W684">
        <v>0</v>
      </c>
      <c r="X684">
        <v>0.42027349076526666</v>
      </c>
      <c r="Y684">
        <v>0</v>
      </c>
      <c r="Z684">
        <v>0</v>
      </c>
      <c r="AA684">
        <v>0</v>
      </c>
      <c r="AB684">
        <v>1.20502668416625</v>
      </c>
      <c r="AC684">
        <v>0</v>
      </c>
      <c r="AD684">
        <v>0</v>
      </c>
      <c r="AE684">
        <v>1.6253001749315166</v>
      </c>
    </row>
    <row r="685" spans="1:31" x14ac:dyDescent="0.25">
      <c r="A685">
        <v>2321314</v>
      </c>
      <c r="B685">
        <v>1</v>
      </c>
      <c r="C685" t="s">
        <v>80</v>
      </c>
      <c r="D685" t="s">
        <v>88</v>
      </c>
      <c r="E685" t="s">
        <v>153</v>
      </c>
      <c r="F685" t="s">
        <v>2219</v>
      </c>
      <c r="G685" t="s">
        <v>155</v>
      </c>
      <c r="H685" t="s">
        <v>150</v>
      </c>
      <c r="I685" t="s">
        <v>136</v>
      </c>
      <c r="J685" t="s">
        <v>137</v>
      </c>
      <c r="K685" t="s">
        <v>138</v>
      </c>
      <c r="L685" t="s">
        <v>2220</v>
      </c>
      <c r="M685" t="s">
        <v>2221</v>
      </c>
      <c r="N685">
        <v>1.046944444</v>
      </c>
      <c r="O685">
        <v>0</v>
      </c>
      <c r="P685">
        <v>1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0.28522707867225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0.28522707867225</v>
      </c>
    </row>
    <row r="686" spans="1:31" x14ac:dyDescent="0.25">
      <c r="A686">
        <v>2321420</v>
      </c>
      <c r="B686">
        <v>1</v>
      </c>
      <c r="C686" t="s">
        <v>80</v>
      </c>
      <c r="D686" t="s">
        <v>97</v>
      </c>
      <c r="E686" t="s">
        <v>141</v>
      </c>
      <c r="F686" t="s">
        <v>1525</v>
      </c>
      <c r="G686" t="s">
        <v>134</v>
      </c>
      <c r="H686" t="s">
        <v>135</v>
      </c>
      <c r="I686" t="s">
        <v>136</v>
      </c>
      <c r="J686" t="s">
        <v>137</v>
      </c>
      <c r="K686" t="s">
        <v>138</v>
      </c>
      <c r="L686" t="s">
        <v>2222</v>
      </c>
      <c r="M686" t="s">
        <v>2223</v>
      </c>
      <c r="N686">
        <v>0.20694444400000001</v>
      </c>
      <c r="O686">
        <v>13</v>
      </c>
      <c r="P686">
        <v>1178</v>
      </c>
      <c r="Q686">
        <v>12</v>
      </c>
      <c r="R686">
        <v>164</v>
      </c>
      <c r="S686">
        <v>30</v>
      </c>
      <c r="T686">
        <v>222</v>
      </c>
      <c r="U686">
        <v>2</v>
      </c>
      <c r="V686">
        <v>1</v>
      </c>
      <c r="W686">
        <v>3.117776569189</v>
      </c>
      <c r="X686">
        <v>65.134207298251724</v>
      </c>
      <c r="Y686">
        <v>3.2505870197022912</v>
      </c>
      <c r="Z686">
        <v>18.624094720890398</v>
      </c>
      <c r="AA686">
        <v>18.67938389867064</v>
      </c>
      <c r="AB686">
        <v>28.933096385445388</v>
      </c>
      <c r="AC686">
        <v>38.714158274135102</v>
      </c>
      <c r="AD686">
        <v>1.620448177755375</v>
      </c>
      <c r="AE686">
        <v>178.07375234403995</v>
      </c>
    </row>
    <row r="687" spans="1:31" x14ac:dyDescent="0.25">
      <c r="A687">
        <v>2320922</v>
      </c>
      <c r="B687">
        <v>1</v>
      </c>
      <c r="C687" t="s">
        <v>81</v>
      </c>
      <c r="D687" t="s">
        <v>113</v>
      </c>
      <c r="E687" t="s">
        <v>153</v>
      </c>
      <c r="F687" t="s">
        <v>2224</v>
      </c>
      <c r="G687" t="s">
        <v>155</v>
      </c>
      <c r="H687" t="s">
        <v>150</v>
      </c>
      <c r="I687" t="s">
        <v>136</v>
      </c>
      <c r="J687" t="s">
        <v>137</v>
      </c>
      <c r="K687" t="s">
        <v>138</v>
      </c>
      <c r="L687" t="s">
        <v>2225</v>
      </c>
      <c r="M687" t="s">
        <v>2226</v>
      </c>
      <c r="N687">
        <v>3.852222222</v>
      </c>
      <c r="O687">
        <v>0</v>
      </c>
      <c r="P687">
        <v>1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0.48242889846742509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0.48242889846742509</v>
      </c>
    </row>
    <row r="688" spans="1:31" x14ac:dyDescent="0.25">
      <c r="A688">
        <v>2320979</v>
      </c>
      <c r="B688">
        <v>1</v>
      </c>
      <c r="C688" t="s">
        <v>81</v>
      </c>
      <c r="D688" t="s">
        <v>113</v>
      </c>
      <c r="E688" t="s">
        <v>132</v>
      </c>
      <c r="F688" t="s">
        <v>2227</v>
      </c>
      <c r="G688" t="s">
        <v>143</v>
      </c>
      <c r="H688" t="s">
        <v>135</v>
      </c>
      <c r="I688" t="s">
        <v>136</v>
      </c>
      <c r="J688" t="s">
        <v>137</v>
      </c>
      <c r="K688" t="s">
        <v>144</v>
      </c>
      <c r="L688" t="s">
        <v>2228</v>
      </c>
      <c r="M688" t="s">
        <v>2229</v>
      </c>
      <c r="N688">
        <v>7.9861111109999996</v>
      </c>
      <c r="O688">
        <v>0</v>
      </c>
      <c r="P688">
        <v>239</v>
      </c>
      <c r="Q688">
        <v>2</v>
      </c>
      <c r="R688">
        <v>41</v>
      </c>
      <c r="S688">
        <v>2</v>
      </c>
      <c r="T688">
        <v>12</v>
      </c>
      <c r="U688">
        <v>0</v>
      </c>
      <c r="V688">
        <v>0</v>
      </c>
      <c r="W688">
        <v>0</v>
      </c>
      <c r="X688">
        <v>325.75048995136933</v>
      </c>
      <c r="Y688">
        <v>21.140470129144003</v>
      </c>
      <c r="Z688">
        <v>1486.5460469558341</v>
      </c>
      <c r="AA688">
        <v>13.615724404887887</v>
      </c>
      <c r="AB688">
        <v>79.835839763241481</v>
      </c>
      <c r="AC688">
        <v>0</v>
      </c>
      <c r="AD688">
        <v>0</v>
      </c>
      <c r="AE688">
        <v>1926.8885712044769</v>
      </c>
    </row>
    <row r="689" spans="1:31" x14ac:dyDescent="0.25">
      <c r="A689">
        <v>2321128</v>
      </c>
      <c r="B689">
        <v>1</v>
      </c>
      <c r="C689" t="s">
        <v>80</v>
      </c>
      <c r="D689" t="s">
        <v>106</v>
      </c>
      <c r="E689" t="s">
        <v>132</v>
      </c>
      <c r="F689" t="s">
        <v>2230</v>
      </c>
      <c r="G689" t="s">
        <v>143</v>
      </c>
      <c r="H689" t="s">
        <v>135</v>
      </c>
      <c r="I689" t="s">
        <v>136</v>
      </c>
      <c r="J689" t="s">
        <v>137</v>
      </c>
      <c r="K689" t="s">
        <v>144</v>
      </c>
      <c r="L689" t="s">
        <v>2192</v>
      </c>
      <c r="M689" t="s">
        <v>2231</v>
      </c>
      <c r="N689">
        <v>4.7544444439999998</v>
      </c>
      <c r="O689">
        <v>0</v>
      </c>
      <c r="P689">
        <v>38</v>
      </c>
      <c r="Q689">
        <v>20</v>
      </c>
      <c r="R689">
        <v>11</v>
      </c>
      <c r="S689">
        <v>1</v>
      </c>
      <c r="T689">
        <v>17</v>
      </c>
      <c r="U689">
        <v>0</v>
      </c>
      <c r="V689">
        <v>0</v>
      </c>
      <c r="W689">
        <v>0</v>
      </c>
      <c r="X689">
        <v>34.763781883155517</v>
      </c>
      <c r="Y689">
        <v>966.8263116425826</v>
      </c>
      <c r="Z689">
        <v>43.975536271624577</v>
      </c>
      <c r="AA689">
        <v>1.2789702171905666</v>
      </c>
      <c r="AB689">
        <v>104.75422432453949</v>
      </c>
      <c r="AC689">
        <v>0</v>
      </c>
      <c r="AD689">
        <v>0</v>
      </c>
      <c r="AE689">
        <v>1151.5988243390927</v>
      </c>
    </row>
    <row r="690" spans="1:31" x14ac:dyDescent="0.25">
      <c r="A690">
        <v>2321377</v>
      </c>
      <c r="B690">
        <v>1</v>
      </c>
      <c r="C690" t="s">
        <v>80</v>
      </c>
      <c r="D690" t="s">
        <v>84</v>
      </c>
      <c r="E690" t="s">
        <v>147</v>
      </c>
      <c r="F690" t="s">
        <v>2232</v>
      </c>
      <c r="G690" t="s">
        <v>463</v>
      </c>
      <c r="H690" t="s">
        <v>150</v>
      </c>
      <c r="I690" t="s">
        <v>136</v>
      </c>
      <c r="J690" t="s">
        <v>137</v>
      </c>
      <c r="K690" t="s">
        <v>138</v>
      </c>
      <c r="L690" t="s">
        <v>2233</v>
      </c>
      <c r="M690" t="s">
        <v>2234</v>
      </c>
      <c r="N690">
        <v>2.3941666659999998</v>
      </c>
      <c r="O690">
        <v>0</v>
      </c>
      <c r="P690">
        <v>49</v>
      </c>
      <c r="Q690">
        <v>0</v>
      </c>
      <c r="R690">
        <v>0</v>
      </c>
      <c r="S690">
        <v>0</v>
      </c>
      <c r="T690">
        <v>2</v>
      </c>
      <c r="U690">
        <v>0</v>
      </c>
      <c r="V690">
        <v>0</v>
      </c>
      <c r="W690">
        <v>0</v>
      </c>
      <c r="X690">
        <v>25.381979541094498</v>
      </c>
      <c r="Y690">
        <v>0</v>
      </c>
      <c r="Z690">
        <v>0</v>
      </c>
      <c r="AA690">
        <v>0</v>
      </c>
      <c r="AB690">
        <v>2.8403500558818</v>
      </c>
      <c r="AC690">
        <v>0</v>
      </c>
      <c r="AD690">
        <v>0</v>
      </c>
      <c r="AE690">
        <v>28.222329596976298</v>
      </c>
    </row>
    <row r="691" spans="1:31" x14ac:dyDescent="0.25">
      <c r="A691">
        <v>2321045</v>
      </c>
      <c r="B691">
        <v>1</v>
      </c>
      <c r="C691" t="s">
        <v>80</v>
      </c>
      <c r="D691" t="s">
        <v>100</v>
      </c>
      <c r="E691" t="s">
        <v>158</v>
      </c>
      <c r="F691" t="s">
        <v>2235</v>
      </c>
      <c r="G691" t="s">
        <v>503</v>
      </c>
      <c r="H691" t="s">
        <v>150</v>
      </c>
      <c r="I691" t="s">
        <v>136</v>
      </c>
      <c r="J691" t="s">
        <v>137</v>
      </c>
      <c r="K691" t="s">
        <v>138</v>
      </c>
      <c r="L691" t="s">
        <v>2236</v>
      </c>
      <c r="M691" t="s">
        <v>2237</v>
      </c>
      <c r="N691">
        <v>0.68805555500000004</v>
      </c>
      <c r="O691">
        <v>0</v>
      </c>
      <c r="P691">
        <v>102</v>
      </c>
      <c r="Q691">
        <v>0</v>
      </c>
      <c r="R691">
        <v>4</v>
      </c>
      <c r="S691">
        <v>0</v>
      </c>
      <c r="T691">
        <v>7</v>
      </c>
      <c r="U691">
        <v>0</v>
      </c>
      <c r="V691">
        <v>0</v>
      </c>
      <c r="W691">
        <v>0</v>
      </c>
      <c r="X691">
        <v>20.874313954273585</v>
      </c>
      <c r="Y691">
        <v>0</v>
      </c>
      <c r="Z691">
        <v>1.2340931086040501</v>
      </c>
      <c r="AA691">
        <v>0</v>
      </c>
      <c r="AB691">
        <v>2.2466966816693668</v>
      </c>
      <c r="AC691">
        <v>0</v>
      </c>
      <c r="AD691">
        <v>0</v>
      </c>
      <c r="AE691">
        <v>24.355103744547002</v>
      </c>
    </row>
    <row r="692" spans="1:31" x14ac:dyDescent="0.25">
      <c r="A692">
        <v>2321168</v>
      </c>
      <c r="B692">
        <v>1</v>
      </c>
      <c r="C692" t="s">
        <v>80</v>
      </c>
      <c r="D692" t="s">
        <v>85</v>
      </c>
      <c r="E692" t="s">
        <v>153</v>
      </c>
      <c r="F692" t="s">
        <v>2238</v>
      </c>
      <c r="G692" t="s">
        <v>254</v>
      </c>
      <c r="H692" t="s">
        <v>150</v>
      </c>
      <c r="I692" t="s">
        <v>136</v>
      </c>
      <c r="J692" t="s">
        <v>137</v>
      </c>
      <c r="K692" t="s">
        <v>138</v>
      </c>
      <c r="L692" t="s">
        <v>2239</v>
      </c>
      <c r="M692" t="s">
        <v>2240</v>
      </c>
      <c r="N692">
        <v>8.7708333330000006</v>
      </c>
      <c r="O692">
        <v>0</v>
      </c>
      <c r="P692">
        <v>10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22.476079365622429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22.476079365622429</v>
      </c>
    </row>
    <row r="693" spans="1:31" x14ac:dyDescent="0.25">
      <c r="A693">
        <v>2320899</v>
      </c>
      <c r="B693">
        <v>1</v>
      </c>
      <c r="C693" t="s">
        <v>80</v>
      </c>
      <c r="D693" t="s">
        <v>100</v>
      </c>
      <c r="E693" t="s">
        <v>132</v>
      </c>
      <c r="F693" t="s">
        <v>1073</v>
      </c>
      <c r="G693" t="s">
        <v>134</v>
      </c>
      <c r="H693" t="s">
        <v>135</v>
      </c>
      <c r="I693" t="s">
        <v>136</v>
      </c>
      <c r="J693" t="s">
        <v>137</v>
      </c>
      <c r="K693" t="s">
        <v>138</v>
      </c>
      <c r="L693" t="s">
        <v>2241</v>
      </c>
      <c r="M693" t="s">
        <v>2242</v>
      </c>
      <c r="N693">
        <v>2.3519444439999999</v>
      </c>
      <c r="O693">
        <v>1</v>
      </c>
      <c r="P693">
        <v>980</v>
      </c>
      <c r="Q693">
        <v>5</v>
      </c>
      <c r="R693">
        <v>61</v>
      </c>
      <c r="S693">
        <v>3</v>
      </c>
      <c r="T693">
        <v>100</v>
      </c>
      <c r="U693">
        <v>0</v>
      </c>
      <c r="V693">
        <v>1</v>
      </c>
      <c r="W693">
        <v>3.0862202854584995</v>
      </c>
      <c r="X693">
        <v>615.02326425721094</v>
      </c>
      <c r="Y693">
        <v>88.599979569698064</v>
      </c>
      <c r="Z693">
        <v>269.11620099560605</v>
      </c>
      <c r="AA693">
        <v>6.7171437695828891</v>
      </c>
      <c r="AB693">
        <v>239.18233607301204</v>
      </c>
      <c r="AC693">
        <v>0</v>
      </c>
      <c r="AD693">
        <v>175.11967870565744</v>
      </c>
      <c r="AE693">
        <v>1396.8448236562258</v>
      </c>
    </row>
    <row r="694" spans="1:31" x14ac:dyDescent="0.25">
      <c r="A694">
        <v>2321500</v>
      </c>
      <c r="B694">
        <v>1</v>
      </c>
      <c r="C694" t="s">
        <v>81</v>
      </c>
      <c r="D694" t="s">
        <v>120</v>
      </c>
      <c r="E694" t="s">
        <v>132</v>
      </c>
      <c r="F694" t="s">
        <v>696</v>
      </c>
      <c r="G694" t="s">
        <v>134</v>
      </c>
      <c r="H694" t="s">
        <v>135</v>
      </c>
      <c r="I694" t="s">
        <v>136</v>
      </c>
      <c r="J694" t="s">
        <v>137</v>
      </c>
      <c r="K694" t="s">
        <v>138</v>
      </c>
      <c r="L694" t="s">
        <v>2243</v>
      </c>
      <c r="M694" t="s">
        <v>2244</v>
      </c>
      <c r="N694">
        <v>0.54166666600000002</v>
      </c>
      <c r="O694">
        <v>0</v>
      </c>
      <c r="P694">
        <v>496</v>
      </c>
      <c r="Q694">
        <v>31</v>
      </c>
      <c r="R694">
        <v>56</v>
      </c>
      <c r="S694">
        <v>4</v>
      </c>
      <c r="T694">
        <v>27</v>
      </c>
      <c r="U694">
        <v>0</v>
      </c>
      <c r="V694">
        <v>1</v>
      </c>
      <c r="W694">
        <v>0</v>
      </c>
      <c r="X694">
        <v>56.691085676029942</v>
      </c>
      <c r="Y694">
        <v>40.749738745462494</v>
      </c>
      <c r="Z694">
        <v>19.423050132427502</v>
      </c>
      <c r="AA694">
        <v>2.9044648796799999</v>
      </c>
      <c r="AB694">
        <v>4.4214338747799999</v>
      </c>
      <c r="AC694">
        <v>0</v>
      </c>
      <c r="AD694">
        <v>38.799447714148322</v>
      </c>
      <c r="AE694">
        <v>162.98922102252828</v>
      </c>
    </row>
    <row r="695" spans="1:31" x14ac:dyDescent="0.25">
      <c r="A695">
        <v>2320959</v>
      </c>
      <c r="B695">
        <v>1</v>
      </c>
      <c r="C695" t="s">
        <v>81</v>
      </c>
      <c r="D695" t="s">
        <v>114</v>
      </c>
      <c r="E695" t="s">
        <v>175</v>
      </c>
      <c r="F695" t="s">
        <v>2245</v>
      </c>
      <c r="G695" t="s">
        <v>143</v>
      </c>
      <c r="H695" t="s">
        <v>135</v>
      </c>
      <c r="I695" t="s">
        <v>136</v>
      </c>
      <c r="J695" t="s">
        <v>137</v>
      </c>
      <c r="K695" t="s">
        <v>144</v>
      </c>
      <c r="L695" t="s">
        <v>2246</v>
      </c>
      <c r="M695" t="s">
        <v>2247</v>
      </c>
      <c r="N695">
        <v>8.4525000000000006</v>
      </c>
      <c r="O695">
        <v>0</v>
      </c>
      <c r="P695">
        <v>291</v>
      </c>
      <c r="Q695">
        <v>0</v>
      </c>
      <c r="R695">
        <v>2</v>
      </c>
      <c r="S695">
        <v>0</v>
      </c>
      <c r="T695">
        <v>13</v>
      </c>
      <c r="U695">
        <v>0</v>
      </c>
      <c r="V695">
        <v>0</v>
      </c>
      <c r="W695">
        <v>0</v>
      </c>
      <c r="X695">
        <v>202.63646719501773</v>
      </c>
      <c r="Y695">
        <v>0</v>
      </c>
      <c r="Z695">
        <v>0.16848755091630002</v>
      </c>
      <c r="AA695">
        <v>0</v>
      </c>
      <c r="AB695">
        <v>53.212648578841986</v>
      </c>
      <c r="AC695">
        <v>0</v>
      </c>
      <c r="AD695">
        <v>0</v>
      </c>
      <c r="AE695">
        <v>256.01760332477602</v>
      </c>
    </row>
    <row r="696" spans="1:31" x14ac:dyDescent="0.25">
      <c r="A696">
        <v>2321005</v>
      </c>
      <c r="B696">
        <v>1</v>
      </c>
      <c r="C696" t="s">
        <v>80</v>
      </c>
      <c r="D696" t="s">
        <v>98</v>
      </c>
      <c r="E696" t="s">
        <v>132</v>
      </c>
      <c r="F696" t="s">
        <v>2248</v>
      </c>
      <c r="G696" t="s">
        <v>134</v>
      </c>
      <c r="H696" t="s">
        <v>135</v>
      </c>
      <c r="I696" t="s">
        <v>136</v>
      </c>
      <c r="J696" t="s">
        <v>137</v>
      </c>
      <c r="K696" t="s">
        <v>138</v>
      </c>
      <c r="L696" t="s">
        <v>2249</v>
      </c>
      <c r="M696" t="s">
        <v>2250</v>
      </c>
      <c r="N696">
        <v>0.59750000000000003</v>
      </c>
      <c r="O696">
        <v>0</v>
      </c>
      <c r="P696">
        <v>21</v>
      </c>
      <c r="Q696">
        <v>12</v>
      </c>
      <c r="R696">
        <v>126</v>
      </c>
      <c r="S696">
        <v>4</v>
      </c>
      <c r="T696">
        <v>35</v>
      </c>
      <c r="U696">
        <v>2</v>
      </c>
      <c r="V696">
        <v>0</v>
      </c>
      <c r="W696">
        <v>0</v>
      </c>
      <c r="X696">
        <v>5.3833231247501256</v>
      </c>
      <c r="Y696">
        <v>99.324332976968165</v>
      </c>
      <c r="Z696">
        <v>314.9026138424984</v>
      </c>
      <c r="AA696">
        <v>40.645308997065406</v>
      </c>
      <c r="AB696">
        <v>73.451477638153804</v>
      </c>
      <c r="AC696">
        <v>133.79146727954401</v>
      </c>
      <c r="AD696">
        <v>0</v>
      </c>
      <c r="AE696">
        <v>667.49852385897987</v>
      </c>
    </row>
    <row r="697" spans="1:31" x14ac:dyDescent="0.25">
      <c r="A697">
        <v>2321437</v>
      </c>
      <c r="B697">
        <v>1</v>
      </c>
      <c r="C697" t="s">
        <v>81</v>
      </c>
      <c r="D697" t="s">
        <v>123</v>
      </c>
      <c r="E697" t="s">
        <v>147</v>
      </c>
      <c r="F697" t="s">
        <v>2251</v>
      </c>
      <c r="G697" t="s">
        <v>149</v>
      </c>
      <c r="H697" t="s">
        <v>150</v>
      </c>
      <c r="I697" t="s">
        <v>136</v>
      </c>
      <c r="J697" t="s">
        <v>137</v>
      </c>
      <c r="K697" t="s">
        <v>138</v>
      </c>
      <c r="L697" t="s">
        <v>2252</v>
      </c>
      <c r="M697" t="s">
        <v>2253</v>
      </c>
      <c r="N697">
        <v>0.83</v>
      </c>
      <c r="O697">
        <v>0</v>
      </c>
      <c r="P697">
        <v>0</v>
      </c>
      <c r="Q697">
        <v>0</v>
      </c>
      <c r="R697">
        <v>2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2.0110347146992922</v>
      </c>
      <c r="AA697">
        <v>0</v>
      </c>
      <c r="AB697">
        <v>0</v>
      </c>
      <c r="AC697">
        <v>0</v>
      </c>
      <c r="AD697">
        <v>0</v>
      </c>
      <c r="AE697">
        <v>2.0110347146992922</v>
      </c>
    </row>
    <row r="698" spans="1:31" x14ac:dyDescent="0.25">
      <c r="A698">
        <v>2321317</v>
      </c>
      <c r="B698">
        <v>1</v>
      </c>
      <c r="C698" t="s">
        <v>80</v>
      </c>
      <c r="D698" t="s">
        <v>92</v>
      </c>
      <c r="E698" t="s">
        <v>153</v>
      </c>
      <c r="F698" t="s">
        <v>2254</v>
      </c>
      <c r="G698" t="s">
        <v>155</v>
      </c>
      <c r="H698" t="s">
        <v>150</v>
      </c>
      <c r="I698" t="s">
        <v>136</v>
      </c>
      <c r="J698" t="s">
        <v>137</v>
      </c>
      <c r="K698" t="s">
        <v>138</v>
      </c>
      <c r="L698" t="s">
        <v>2255</v>
      </c>
      <c r="M698" t="s">
        <v>2256</v>
      </c>
      <c r="N698">
        <v>2.3186111110000001</v>
      </c>
      <c r="O698">
        <v>0</v>
      </c>
      <c r="P698">
        <v>1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0.50889543467625831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0.50889543467625831</v>
      </c>
    </row>
    <row r="699" spans="1:31" x14ac:dyDescent="0.25">
      <c r="A699">
        <v>2320962</v>
      </c>
      <c r="B699">
        <v>1</v>
      </c>
      <c r="C699" t="s">
        <v>80</v>
      </c>
      <c r="D699" t="s">
        <v>83</v>
      </c>
      <c r="E699" t="s">
        <v>175</v>
      </c>
      <c r="F699" t="s">
        <v>2257</v>
      </c>
      <c r="G699" t="s">
        <v>143</v>
      </c>
      <c r="H699" t="s">
        <v>135</v>
      </c>
      <c r="I699" t="s">
        <v>136</v>
      </c>
      <c r="J699" t="s">
        <v>137</v>
      </c>
      <c r="K699" t="s">
        <v>144</v>
      </c>
      <c r="L699" t="s">
        <v>2258</v>
      </c>
      <c r="M699" t="s">
        <v>2259</v>
      </c>
      <c r="N699">
        <v>4.0599999999999996</v>
      </c>
      <c r="O699">
        <v>0</v>
      </c>
      <c r="P699">
        <v>424</v>
      </c>
      <c r="Q699">
        <v>0</v>
      </c>
      <c r="R699">
        <v>0</v>
      </c>
      <c r="S699">
        <v>0</v>
      </c>
      <c r="T699">
        <v>61</v>
      </c>
      <c r="U699">
        <v>0</v>
      </c>
      <c r="V699">
        <v>1</v>
      </c>
      <c r="W699">
        <v>0</v>
      </c>
      <c r="X699">
        <v>365.85875435369348</v>
      </c>
      <c r="Y699">
        <v>0</v>
      </c>
      <c r="Z699">
        <v>0</v>
      </c>
      <c r="AA699">
        <v>0</v>
      </c>
      <c r="AB699">
        <v>253.82964791624875</v>
      </c>
      <c r="AC699">
        <v>0</v>
      </c>
      <c r="AD699">
        <v>48.729705392127507</v>
      </c>
      <c r="AE699">
        <v>668.4181076620697</v>
      </c>
    </row>
    <row r="700" spans="1:31" x14ac:dyDescent="0.25">
      <c r="A700">
        <v>2320896</v>
      </c>
      <c r="B700">
        <v>1</v>
      </c>
      <c r="C700" t="s">
        <v>80</v>
      </c>
      <c r="D700" t="s">
        <v>103</v>
      </c>
      <c r="E700" t="s">
        <v>414</v>
      </c>
      <c r="F700" t="s">
        <v>2260</v>
      </c>
      <c r="G700" t="s">
        <v>134</v>
      </c>
      <c r="H700" t="s">
        <v>135</v>
      </c>
      <c r="I700" t="s">
        <v>136</v>
      </c>
      <c r="J700" t="s">
        <v>137</v>
      </c>
      <c r="K700" t="s">
        <v>138</v>
      </c>
      <c r="L700" t="s">
        <v>2261</v>
      </c>
      <c r="M700" t="s">
        <v>2262</v>
      </c>
      <c r="N700">
        <v>0.131058333</v>
      </c>
      <c r="O700">
        <v>0</v>
      </c>
      <c r="P700">
        <v>7</v>
      </c>
      <c r="Q700">
        <v>44</v>
      </c>
      <c r="R700">
        <v>72</v>
      </c>
      <c r="S700">
        <v>16</v>
      </c>
      <c r="T700">
        <v>19</v>
      </c>
      <c r="U700">
        <v>5</v>
      </c>
      <c r="V700">
        <v>0</v>
      </c>
      <c r="W700">
        <v>0</v>
      </c>
      <c r="X700">
        <v>0.11973768303550002</v>
      </c>
      <c r="Y700">
        <v>9.5640194015032804</v>
      </c>
      <c r="Z700">
        <v>15.486185101127633</v>
      </c>
      <c r="AA700">
        <v>17.510525439208532</v>
      </c>
      <c r="AB700">
        <v>4.1253311129761663</v>
      </c>
      <c r="AC700">
        <v>68.676683523453221</v>
      </c>
      <c r="AD700">
        <v>0</v>
      </c>
      <c r="AE700">
        <v>115.48248226130434</v>
      </c>
    </row>
    <row r="701" spans="1:31" x14ac:dyDescent="0.25">
      <c r="A701">
        <v>2320919</v>
      </c>
      <c r="B701">
        <v>1</v>
      </c>
      <c r="C701" t="s">
        <v>80</v>
      </c>
      <c r="D701" t="s">
        <v>104</v>
      </c>
      <c r="E701" t="s">
        <v>147</v>
      </c>
      <c r="F701" t="s">
        <v>2263</v>
      </c>
      <c r="G701" t="s">
        <v>149</v>
      </c>
      <c r="H701" t="s">
        <v>150</v>
      </c>
      <c r="I701" t="s">
        <v>136</v>
      </c>
      <c r="J701" t="s">
        <v>137</v>
      </c>
      <c r="K701" t="s">
        <v>138</v>
      </c>
      <c r="L701" t="s">
        <v>2264</v>
      </c>
      <c r="M701" t="s">
        <v>2265</v>
      </c>
      <c r="N701">
        <v>1.4975000000000001</v>
      </c>
      <c r="O701">
        <v>0</v>
      </c>
      <c r="P701">
        <v>12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3.6114546936996006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3.6114546936996006</v>
      </c>
    </row>
    <row r="702" spans="1:31" x14ac:dyDescent="0.25">
      <c r="A702">
        <v>2321088</v>
      </c>
      <c r="B702">
        <v>1</v>
      </c>
      <c r="C702" t="s">
        <v>80</v>
      </c>
      <c r="D702" t="s">
        <v>93</v>
      </c>
      <c r="E702" t="s">
        <v>147</v>
      </c>
      <c r="F702" t="s">
        <v>2266</v>
      </c>
      <c r="G702" t="s">
        <v>622</v>
      </c>
      <c r="H702" t="s">
        <v>150</v>
      </c>
      <c r="I702" t="s">
        <v>136</v>
      </c>
      <c r="J702" t="s">
        <v>137</v>
      </c>
      <c r="K702" t="s">
        <v>138</v>
      </c>
      <c r="L702" t="s">
        <v>2267</v>
      </c>
      <c r="M702" t="s">
        <v>2268</v>
      </c>
      <c r="N702">
        <v>5.9408333329999996</v>
      </c>
      <c r="O702">
        <v>0</v>
      </c>
      <c r="P702">
        <v>6</v>
      </c>
      <c r="Q702">
        <v>0</v>
      </c>
      <c r="R702">
        <v>7</v>
      </c>
      <c r="S702">
        <v>0</v>
      </c>
      <c r="T702">
        <v>3</v>
      </c>
      <c r="U702">
        <v>0</v>
      </c>
      <c r="V702">
        <v>0</v>
      </c>
      <c r="W702">
        <v>0</v>
      </c>
      <c r="X702">
        <v>4.1549343871491002</v>
      </c>
      <c r="Y702">
        <v>0</v>
      </c>
      <c r="Z702">
        <v>100.37687380114421</v>
      </c>
      <c r="AA702">
        <v>0</v>
      </c>
      <c r="AB702">
        <v>55.0801724405543</v>
      </c>
      <c r="AC702">
        <v>0</v>
      </c>
      <c r="AD702">
        <v>0</v>
      </c>
      <c r="AE702">
        <v>159.61198062884762</v>
      </c>
    </row>
    <row r="703" spans="1:31" x14ac:dyDescent="0.25">
      <c r="A703">
        <v>2320876</v>
      </c>
      <c r="B703">
        <v>1</v>
      </c>
      <c r="C703" t="s">
        <v>80</v>
      </c>
      <c r="D703" t="s">
        <v>83</v>
      </c>
      <c r="E703" t="s">
        <v>175</v>
      </c>
      <c r="F703" t="s">
        <v>2269</v>
      </c>
      <c r="G703" t="s">
        <v>968</v>
      </c>
      <c r="H703" t="s">
        <v>135</v>
      </c>
      <c r="I703" t="s">
        <v>136</v>
      </c>
      <c r="J703" t="s">
        <v>137</v>
      </c>
      <c r="K703" t="s">
        <v>138</v>
      </c>
      <c r="L703" t="s">
        <v>2270</v>
      </c>
      <c r="M703" t="s">
        <v>2271</v>
      </c>
      <c r="N703">
        <v>0.58222222199999996</v>
      </c>
      <c r="O703">
        <v>0</v>
      </c>
      <c r="P703">
        <v>0</v>
      </c>
      <c r="Q703">
        <v>0</v>
      </c>
      <c r="R703">
        <v>0</v>
      </c>
      <c r="S703">
        <v>3</v>
      </c>
      <c r="T703">
        <v>0</v>
      </c>
      <c r="U703">
        <v>1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8.3731025231914664</v>
      </c>
      <c r="AB703">
        <v>0</v>
      </c>
      <c r="AC703">
        <v>55.705746351436794</v>
      </c>
      <c r="AD703">
        <v>0</v>
      </c>
      <c r="AE703">
        <v>64.078848874628264</v>
      </c>
    </row>
    <row r="704" spans="1:31" x14ac:dyDescent="0.25">
      <c r="A704">
        <v>2321025</v>
      </c>
      <c r="B704">
        <v>1</v>
      </c>
      <c r="C704" t="s">
        <v>80</v>
      </c>
      <c r="D704" t="s">
        <v>108</v>
      </c>
      <c r="E704" t="s">
        <v>141</v>
      </c>
      <c r="F704" t="s">
        <v>2272</v>
      </c>
      <c r="G704" t="s">
        <v>134</v>
      </c>
      <c r="H704" t="s">
        <v>135</v>
      </c>
      <c r="I704" t="s">
        <v>468</v>
      </c>
      <c r="J704" t="s">
        <v>137</v>
      </c>
      <c r="K704" t="s">
        <v>138</v>
      </c>
      <c r="L704" t="s">
        <v>2273</v>
      </c>
      <c r="M704" t="s">
        <v>2274</v>
      </c>
      <c r="N704">
        <v>1.5833333000000002E-2</v>
      </c>
      <c r="O704">
        <v>0</v>
      </c>
      <c r="P704">
        <v>6922</v>
      </c>
      <c r="Q704">
        <v>3</v>
      </c>
      <c r="R704">
        <v>1122</v>
      </c>
      <c r="S704">
        <v>20</v>
      </c>
      <c r="T704">
        <v>1698</v>
      </c>
      <c r="U704">
        <v>7</v>
      </c>
      <c r="V704">
        <v>3</v>
      </c>
      <c r="W704">
        <v>0</v>
      </c>
      <c r="X704">
        <v>19.153750497020756</v>
      </c>
      <c r="Y704">
        <v>0.2495696048039</v>
      </c>
      <c r="Z704">
        <v>26.145950760648596</v>
      </c>
      <c r="AA704">
        <v>4.1545463302414012</v>
      </c>
      <c r="AB704">
        <v>25.191077284543788</v>
      </c>
      <c r="AC704">
        <v>13.1522111338085</v>
      </c>
      <c r="AD704">
        <v>0.25597062198812504</v>
      </c>
      <c r="AE704">
        <v>88.303076233055066</v>
      </c>
    </row>
    <row r="705" spans="1:31" x14ac:dyDescent="0.25">
      <c r="A705">
        <v>2321131</v>
      </c>
      <c r="B705">
        <v>1</v>
      </c>
      <c r="C705" t="s">
        <v>80</v>
      </c>
      <c r="D705" t="s">
        <v>103</v>
      </c>
      <c r="E705" t="s">
        <v>147</v>
      </c>
      <c r="F705" t="s">
        <v>2275</v>
      </c>
      <c r="G705" t="s">
        <v>149</v>
      </c>
      <c r="H705" t="s">
        <v>150</v>
      </c>
      <c r="I705" t="s">
        <v>136</v>
      </c>
      <c r="J705" t="s">
        <v>137</v>
      </c>
      <c r="K705" t="s">
        <v>138</v>
      </c>
      <c r="L705" t="s">
        <v>2276</v>
      </c>
      <c r="M705" t="s">
        <v>2277</v>
      </c>
      <c r="N705">
        <v>0.91194444399999997</v>
      </c>
      <c r="O705">
        <v>0</v>
      </c>
      <c r="P705">
        <v>0</v>
      </c>
      <c r="Q705">
        <v>0</v>
      </c>
      <c r="R705">
        <v>5</v>
      </c>
      <c r="S705">
        <v>0</v>
      </c>
      <c r="T705">
        <v>3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33.131611141218542</v>
      </c>
      <c r="AA705">
        <v>0</v>
      </c>
      <c r="AB705">
        <v>2.7022927923320008</v>
      </c>
      <c r="AC705">
        <v>0</v>
      </c>
      <c r="AD705">
        <v>0</v>
      </c>
      <c r="AE705">
        <v>35.833903933550545</v>
      </c>
    </row>
    <row r="706" spans="1:31" x14ac:dyDescent="0.25">
      <c r="A706">
        <v>2320982</v>
      </c>
      <c r="B706">
        <v>1</v>
      </c>
      <c r="C706" t="s">
        <v>80</v>
      </c>
      <c r="D706" t="s">
        <v>84</v>
      </c>
      <c r="E706" t="s">
        <v>175</v>
      </c>
      <c r="F706" t="s">
        <v>2278</v>
      </c>
      <c r="G706" t="s">
        <v>143</v>
      </c>
      <c r="H706" t="s">
        <v>135</v>
      </c>
      <c r="I706" t="s">
        <v>136</v>
      </c>
      <c r="J706" t="s">
        <v>137</v>
      </c>
      <c r="K706" t="s">
        <v>144</v>
      </c>
      <c r="L706" t="s">
        <v>2279</v>
      </c>
      <c r="M706" t="s">
        <v>2280</v>
      </c>
      <c r="N706">
        <v>9.7838888879999999</v>
      </c>
      <c r="O706">
        <v>0</v>
      </c>
      <c r="P706">
        <v>5055</v>
      </c>
      <c r="Q706">
        <v>0</v>
      </c>
      <c r="R706">
        <v>0</v>
      </c>
      <c r="S706">
        <v>3</v>
      </c>
      <c r="T706">
        <v>340</v>
      </c>
      <c r="U706">
        <v>0</v>
      </c>
      <c r="V706">
        <v>0</v>
      </c>
      <c r="W706">
        <v>0</v>
      </c>
      <c r="X706">
        <v>10287.541560049658</v>
      </c>
      <c r="Y706">
        <v>0</v>
      </c>
      <c r="Z706">
        <v>0</v>
      </c>
      <c r="AA706">
        <v>240.05815568881596</v>
      </c>
      <c r="AB706">
        <v>4371.3996396832099</v>
      </c>
      <c r="AC706">
        <v>0</v>
      </c>
      <c r="AD706">
        <v>0</v>
      </c>
      <c r="AE706">
        <v>14898.999355421684</v>
      </c>
    </row>
    <row r="707" spans="1:31" x14ac:dyDescent="0.25">
      <c r="A707">
        <v>2320882</v>
      </c>
      <c r="B707">
        <v>1</v>
      </c>
      <c r="C707" t="s">
        <v>80</v>
      </c>
      <c r="D707" t="s">
        <v>95</v>
      </c>
      <c r="E707" t="s">
        <v>132</v>
      </c>
      <c r="F707" t="s">
        <v>2281</v>
      </c>
      <c r="G707" t="s">
        <v>134</v>
      </c>
      <c r="H707" t="s">
        <v>135</v>
      </c>
      <c r="I707" t="s">
        <v>136</v>
      </c>
      <c r="J707" t="s">
        <v>137</v>
      </c>
      <c r="K707" t="s">
        <v>138</v>
      </c>
      <c r="L707" t="s">
        <v>2282</v>
      </c>
      <c r="M707" t="s">
        <v>2283</v>
      </c>
      <c r="N707">
        <v>0.946944444</v>
      </c>
      <c r="O707">
        <v>3</v>
      </c>
      <c r="P707">
        <v>1013</v>
      </c>
      <c r="Q707">
        <v>15</v>
      </c>
      <c r="R707">
        <v>15</v>
      </c>
      <c r="S707">
        <v>9</v>
      </c>
      <c r="T707">
        <v>58</v>
      </c>
      <c r="U707">
        <v>0</v>
      </c>
      <c r="V707">
        <v>0</v>
      </c>
      <c r="W707">
        <v>7.6963056539437504</v>
      </c>
      <c r="X707">
        <v>139.43194073604732</v>
      </c>
      <c r="Y707">
        <v>12.92445800465557</v>
      </c>
      <c r="Z707">
        <v>5.2119682655861004</v>
      </c>
      <c r="AA707">
        <v>32.08505372065607</v>
      </c>
      <c r="AB707">
        <v>20.232097247777723</v>
      </c>
      <c r="AC707">
        <v>0</v>
      </c>
      <c r="AD707">
        <v>0</v>
      </c>
      <c r="AE707">
        <v>217.58182362866654</v>
      </c>
    </row>
    <row r="708" spans="1:31" x14ac:dyDescent="0.25">
      <c r="A708">
        <v>2321423</v>
      </c>
      <c r="B708">
        <v>1</v>
      </c>
      <c r="C708" t="s">
        <v>80</v>
      </c>
      <c r="D708" t="s">
        <v>100</v>
      </c>
      <c r="E708" t="s">
        <v>158</v>
      </c>
      <c r="F708" t="s">
        <v>2284</v>
      </c>
      <c r="G708" t="s">
        <v>453</v>
      </c>
      <c r="H708" t="s">
        <v>150</v>
      </c>
      <c r="I708" t="s">
        <v>136</v>
      </c>
      <c r="J708" t="s">
        <v>137</v>
      </c>
      <c r="K708" t="s">
        <v>138</v>
      </c>
      <c r="L708" t="s">
        <v>2285</v>
      </c>
      <c r="M708" t="s">
        <v>2286</v>
      </c>
      <c r="N708">
        <v>0.79555555499999997</v>
      </c>
      <c r="O708">
        <v>0</v>
      </c>
      <c r="P708">
        <v>0</v>
      </c>
      <c r="Q708">
        <v>0</v>
      </c>
      <c r="R708">
        <v>17</v>
      </c>
      <c r="S708">
        <v>0</v>
      </c>
      <c r="T708">
        <v>1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55.077897921114761</v>
      </c>
      <c r="AA708">
        <v>0</v>
      </c>
      <c r="AB708">
        <v>0.25771004382080004</v>
      </c>
      <c r="AC708">
        <v>0</v>
      </c>
      <c r="AD708">
        <v>0</v>
      </c>
      <c r="AE708">
        <v>55.335607964935562</v>
      </c>
    </row>
    <row r="709" spans="1:31" x14ac:dyDescent="0.25">
      <c r="A709">
        <v>2321804</v>
      </c>
      <c r="B709">
        <v>1</v>
      </c>
      <c r="C709" t="s">
        <v>80</v>
      </c>
      <c r="D709" t="s">
        <v>104</v>
      </c>
      <c r="E709" t="s">
        <v>147</v>
      </c>
      <c r="F709" t="s">
        <v>2287</v>
      </c>
      <c r="G709" t="s">
        <v>336</v>
      </c>
      <c r="H709" t="s">
        <v>150</v>
      </c>
      <c r="I709" t="s">
        <v>136</v>
      </c>
      <c r="J709" t="s">
        <v>137</v>
      </c>
      <c r="K709" t="s">
        <v>138</v>
      </c>
      <c r="L709" t="s">
        <v>2288</v>
      </c>
      <c r="M709" t="s">
        <v>2289</v>
      </c>
      <c r="N709">
        <v>1.6858333329999999</v>
      </c>
      <c r="O709">
        <v>0</v>
      </c>
      <c r="P709">
        <v>53</v>
      </c>
      <c r="Q709">
        <v>0</v>
      </c>
      <c r="R709">
        <v>3</v>
      </c>
      <c r="S709">
        <v>0</v>
      </c>
      <c r="T709">
        <v>6</v>
      </c>
      <c r="U709">
        <v>0</v>
      </c>
      <c r="V709">
        <v>0</v>
      </c>
      <c r="W709">
        <v>0</v>
      </c>
      <c r="X709">
        <v>21.072592741325348</v>
      </c>
      <c r="Y709">
        <v>0</v>
      </c>
      <c r="Z709">
        <v>5.8547790086099996</v>
      </c>
      <c r="AA709">
        <v>0</v>
      </c>
      <c r="AB709">
        <v>7.1116613849619661</v>
      </c>
      <c r="AC709">
        <v>0</v>
      </c>
      <c r="AD709">
        <v>0</v>
      </c>
      <c r="AE709">
        <v>34.039033134897309</v>
      </c>
    </row>
    <row r="710" spans="1:31" x14ac:dyDescent="0.25">
      <c r="A710">
        <v>2321635</v>
      </c>
      <c r="B710">
        <v>1</v>
      </c>
      <c r="C710" t="s">
        <v>81</v>
      </c>
      <c r="D710" t="s">
        <v>116</v>
      </c>
      <c r="E710" t="s">
        <v>158</v>
      </c>
      <c r="F710" t="s">
        <v>2290</v>
      </c>
      <c r="G710" t="s">
        <v>177</v>
      </c>
      <c r="H710" t="s">
        <v>150</v>
      </c>
      <c r="I710" t="s">
        <v>136</v>
      </c>
      <c r="J710" t="s">
        <v>137</v>
      </c>
      <c r="K710" t="s">
        <v>144</v>
      </c>
      <c r="L710" t="s">
        <v>2291</v>
      </c>
      <c r="M710" t="s">
        <v>2292</v>
      </c>
      <c r="N710">
        <v>8.4427777769999999</v>
      </c>
      <c r="O710">
        <v>0</v>
      </c>
      <c r="P710">
        <v>122</v>
      </c>
      <c r="Q710">
        <v>0</v>
      </c>
      <c r="R710">
        <v>0</v>
      </c>
      <c r="S710">
        <v>0</v>
      </c>
      <c r="T710">
        <v>4</v>
      </c>
      <c r="U710">
        <v>0</v>
      </c>
      <c r="V710">
        <v>0</v>
      </c>
      <c r="W710">
        <v>0</v>
      </c>
      <c r="X710">
        <v>114.3351052551964</v>
      </c>
      <c r="Y710">
        <v>0</v>
      </c>
      <c r="Z710">
        <v>0</v>
      </c>
      <c r="AA710">
        <v>0</v>
      </c>
      <c r="AB710">
        <v>6.4561854408593167</v>
      </c>
      <c r="AC710">
        <v>0</v>
      </c>
      <c r="AD710">
        <v>0</v>
      </c>
      <c r="AE710">
        <v>120.79129069605571</v>
      </c>
    </row>
    <row r="711" spans="1:31" x14ac:dyDescent="0.25">
      <c r="A711">
        <v>2321758</v>
      </c>
      <c r="B711">
        <v>1</v>
      </c>
      <c r="C711" t="s">
        <v>81</v>
      </c>
      <c r="D711" t="s">
        <v>112</v>
      </c>
      <c r="E711" t="s">
        <v>147</v>
      </c>
      <c r="F711" t="s">
        <v>2293</v>
      </c>
      <c r="G711" t="s">
        <v>900</v>
      </c>
      <c r="H711" t="s">
        <v>150</v>
      </c>
      <c r="I711" t="s">
        <v>136</v>
      </c>
      <c r="J711" t="s">
        <v>137</v>
      </c>
      <c r="K711" t="s">
        <v>138</v>
      </c>
      <c r="L711" t="s">
        <v>2294</v>
      </c>
      <c r="M711" t="s">
        <v>2295</v>
      </c>
      <c r="N711">
        <v>2.426111111</v>
      </c>
      <c r="O711">
        <v>0</v>
      </c>
      <c r="P711">
        <v>15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3.1950584581250006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3.1950584581250006</v>
      </c>
    </row>
    <row r="712" spans="1:31" x14ac:dyDescent="0.25">
      <c r="A712">
        <v>2321781</v>
      </c>
      <c r="B712">
        <v>1</v>
      </c>
      <c r="C712" t="s">
        <v>80</v>
      </c>
      <c r="D712" t="s">
        <v>87</v>
      </c>
      <c r="E712" t="s">
        <v>153</v>
      </c>
      <c r="F712" t="s">
        <v>2296</v>
      </c>
      <c r="G712" t="s">
        <v>149</v>
      </c>
      <c r="H712" t="s">
        <v>150</v>
      </c>
      <c r="I712" t="s">
        <v>136</v>
      </c>
      <c r="J712" t="s">
        <v>137</v>
      </c>
      <c r="K712" t="s">
        <v>138</v>
      </c>
      <c r="L712" t="s">
        <v>2297</v>
      </c>
      <c r="M712" t="s">
        <v>2298</v>
      </c>
      <c r="N712">
        <v>1.4158333329999999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1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629.46286087200338</v>
      </c>
      <c r="AE712">
        <v>629.46286087200338</v>
      </c>
    </row>
    <row r="713" spans="1:31" x14ac:dyDescent="0.25">
      <c r="A713">
        <v>2353265</v>
      </c>
      <c r="B713">
        <v>1</v>
      </c>
      <c r="C713" t="s">
        <v>81</v>
      </c>
      <c r="D713" t="s">
        <v>120</v>
      </c>
      <c r="E713" t="s">
        <v>141</v>
      </c>
      <c r="F713" t="s">
        <v>1673</v>
      </c>
      <c r="G713" t="s">
        <v>134</v>
      </c>
      <c r="H713" t="s">
        <v>135</v>
      </c>
      <c r="I713" t="s">
        <v>136</v>
      </c>
      <c r="J713" t="s">
        <v>137</v>
      </c>
      <c r="K713" t="s">
        <v>138</v>
      </c>
      <c r="L713" t="s">
        <v>2299</v>
      </c>
      <c r="M713" t="s">
        <v>2300</v>
      </c>
      <c r="N713">
        <v>1.5916666660000001</v>
      </c>
      <c r="O713">
        <v>10</v>
      </c>
      <c r="P713">
        <v>1144</v>
      </c>
      <c r="Q713">
        <v>425</v>
      </c>
      <c r="R713">
        <v>137</v>
      </c>
      <c r="S713">
        <v>40</v>
      </c>
      <c r="T713">
        <v>139</v>
      </c>
      <c r="U713">
        <v>3</v>
      </c>
      <c r="V713">
        <v>2</v>
      </c>
      <c r="W713">
        <v>3.6494398966465007</v>
      </c>
      <c r="X713">
        <v>294.96915945665069</v>
      </c>
      <c r="Y713">
        <v>1421.6570396573918</v>
      </c>
      <c r="Z713">
        <v>346.57542796768763</v>
      </c>
      <c r="AA713">
        <v>188.72589939324394</v>
      </c>
      <c r="AB713">
        <v>74.271686174488721</v>
      </c>
      <c r="AC713">
        <v>308.23333227340498</v>
      </c>
      <c r="AD713">
        <v>244.43362956666414</v>
      </c>
      <c r="AE713">
        <v>2882.5156143861786</v>
      </c>
    </row>
    <row r="714" spans="1:31" x14ac:dyDescent="0.25">
      <c r="A714">
        <v>2321741</v>
      </c>
      <c r="B714">
        <v>1</v>
      </c>
      <c r="C714" t="s">
        <v>81</v>
      </c>
      <c r="D714" t="s">
        <v>118</v>
      </c>
      <c r="E714" t="s">
        <v>285</v>
      </c>
      <c r="F714" t="s">
        <v>2301</v>
      </c>
      <c r="G714" t="s">
        <v>287</v>
      </c>
      <c r="H714" t="s">
        <v>150</v>
      </c>
      <c r="I714" t="s">
        <v>136</v>
      </c>
      <c r="J714" t="s">
        <v>137</v>
      </c>
      <c r="K714" t="s">
        <v>138</v>
      </c>
      <c r="L714" t="s">
        <v>2302</v>
      </c>
      <c r="M714" t="s">
        <v>2303</v>
      </c>
      <c r="N714">
        <v>2.148055555</v>
      </c>
      <c r="O714">
        <v>0</v>
      </c>
      <c r="P714">
        <v>62</v>
      </c>
      <c r="Q714">
        <v>0</v>
      </c>
      <c r="R714">
        <v>0</v>
      </c>
      <c r="S714">
        <v>0</v>
      </c>
      <c r="T714">
        <v>5</v>
      </c>
      <c r="U714">
        <v>0</v>
      </c>
      <c r="V714">
        <v>0</v>
      </c>
      <c r="W714">
        <v>0</v>
      </c>
      <c r="X714">
        <v>23.922497894023824</v>
      </c>
      <c r="Y714">
        <v>0</v>
      </c>
      <c r="Z714">
        <v>0</v>
      </c>
      <c r="AA714">
        <v>0</v>
      </c>
      <c r="AB714">
        <v>2.1516048421281755</v>
      </c>
      <c r="AC714">
        <v>0</v>
      </c>
      <c r="AD714">
        <v>0</v>
      </c>
      <c r="AE714">
        <v>26.074102736152</v>
      </c>
    </row>
    <row r="715" spans="1:31" x14ac:dyDescent="0.25">
      <c r="A715">
        <v>2321595</v>
      </c>
      <c r="B715">
        <v>1</v>
      </c>
      <c r="C715" t="s">
        <v>81</v>
      </c>
      <c r="D715" t="s">
        <v>112</v>
      </c>
      <c r="E715" t="s">
        <v>147</v>
      </c>
      <c r="F715" t="s">
        <v>2304</v>
      </c>
      <c r="G715" t="s">
        <v>177</v>
      </c>
      <c r="H715" t="s">
        <v>150</v>
      </c>
      <c r="I715" t="s">
        <v>136</v>
      </c>
      <c r="J715" t="s">
        <v>137</v>
      </c>
      <c r="K715" t="s">
        <v>144</v>
      </c>
      <c r="L715" t="s">
        <v>2305</v>
      </c>
      <c r="M715" t="s">
        <v>2306</v>
      </c>
      <c r="N715">
        <v>8.7052777769999992</v>
      </c>
      <c r="O715">
        <v>0</v>
      </c>
      <c r="P715">
        <v>64</v>
      </c>
      <c r="Q715">
        <v>0</v>
      </c>
      <c r="R715">
        <v>6</v>
      </c>
      <c r="S715">
        <v>0</v>
      </c>
      <c r="T715">
        <v>15</v>
      </c>
      <c r="U715">
        <v>0</v>
      </c>
      <c r="V715">
        <v>0</v>
      </c>
      <c r="W715">
        <v>0</v>
      </c>
      <c r="X715">
        <v>118.05488008173495</v>
      </c>
      <c r="Y715">
        <v>0</v>
      </c>
      <c r="Z715">
        <v>5.0020016470752493</v>
      </c>
      <c r="AA715">
        <v>0</v>
      </c>
      <c r="AB715">
        <v>53.627719798663868</v>
      </c>
      <c r="AC715">
        <v>0</v>
      </c>
      <c r="AD715">
        <v>0</v>
      </c>
      <c r="AE715">
        <v>176.68460152747406</v>
      </c>
    </row>
    <row r="716" spans="1:31" x14ac:dyDescent="0.25">
      <c r="A716">
        <v>2322090</v>
      </c>
      <c r="B716">
        <v>1</v>
      </c>
      <c r="C716" t="s">
        <v>80</v>
      </c>
      <c r="D716" t="s">
        <v>103</v>
      </c>
      <c r="E716" t="s">
        <v>132</v>
      </c>
      <c r="F716" t="s">
        <v>2307</v>
      </c>
      <c r="G716" t="s">
        <v>134</v>
      </c>
      <c r="H716" t="s">
        <v>135</v>
      </c>
      <c r="I716" t="s">
        <v>136</v>
      </c>
      <c r="J716" t="s">
        <v>137</v>
      </c>
      <c r="K716" t="s">
        <v>138</v>
      </c>
      <c r="L716" t="s">
        <v>2308</v>
      </c>
      <c r="M716" t="s">
        <v>2309</v>
      </c>
      <c r="N716">
        <v>1.619722222</v>
      </c>
      <c r="O716">
        <v>0</v>
      </c>
      <c r="P716">
        <v>0</v>
      </c>
      <c r="Q716">
        <v>0</v>
      </c>
      <c r="R716">
        <v>0</v>
      </c>
      <c r="S716">
        <v>1</v>
      </c>
      <c r="T716">
        <v>0</v>
      </c>
      <c r="U716">
        <v>8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3.1003261679232006</v>
      </c>
      <c r="AB716">
        <v>0</v>
      </c>
      <c r="AC716">
        <v>2271.341487748371</v>
      </c>
      <c r="AD716">
        <v>0</v>
      </c>
      <c r="AE716">
        <v>2274.4418139162944</v>
      </c>
    </row>
    <row r="717" spans="1:31" x14ac:dyDescent="0.25">
      <c r="A717">
        <v>2321695</v>
      </c>
      <c r="B717">
        <v>1</v>
      </c>
      <c r="C717" t="s">
        <v>81</v>
      </c>
      <c r="D717" t="s">
        <v>113</v>
      </c>
      <c r="E717" t="s">
        <v>132</v>
      </c>
      <c r="F717" t="s">
        <v>2310</v>
      </c>
      <c r="G717" t="s">
        <v>143</v>
      </c>
      <c r="H717" t="s">
        <v>135</v>
      </c>
      <c r="I717" t="s">
        <v>136</v>
      </c>
      <c r="J717" t="s">
        <v>137</v>
      </c>
      <c r="K717" t="s">
        <v>144</v>
      </c>
      <c r="L717" t="s">
        <v>2311</v>
      </c>
      <c r="M717" t="s">
        <v>2312</v>
      </c>
      <c r="N717">
        <v>8.3975000000000009</v>
      </c>
      <c r="O717">
        <v>0</v>
      </c>
      <c r="P717">
        <v>198</v>
      </c>
      <c r="Q717">
        <v>4</v>
      </c>
      <c r="R717">
        <v>93</v>
      </c>
      <c r="S717">
        <v>0</v>
      </c>
      <c r="T717">
        <v>11</v>
      </c>
      <c r="U717">
        <v>1</v>
      </c>
      <c r="V717">
        <v>0</v>
      </c>
      <c r="W717">
        <v>0</v>
      </c>
      <c r="X717">
        <v>458.94914841524678</v>
      </c>
      <c r="Y717">
        <v>175.97979258767137</v>
      </c>
      <c r="Z717">
        <v>1419.6743443490504</v>
      </c>
      <c r="AA717">
        <v>0</v>
      </c>
      <c r="AB717">
        <v>72.632888325847318</v>
      </c>
      <c r="AC717">
        <v>269.72994691486798</v>
      </c>
      <c r="AD717">
        <v>0</v>
      </c>
      <c r="AE717">
        <v>2396.9661205926841</v>
      </c>
    </row>
    <row r="718" spans="1:31" x14ac:dyDescent="0.25">
      <c r="A718">
        <v>2322053</v>
      </c>
      <c r="B718">
        <v>1</v>
      </c>
      <c r="C718" t="s">
        <v>80</v>
      </c>
      <c r="D718" t="s">
        <v>83</v>
      </c>
      <c r="E718" t="s">
        <v>175</v>
      </c>
      <c r="F718" t="s">
        <v>2313</v>
      </c>
      <c r="G718" t="s">
        <v>134</v>
      </c>
      <c r="H718" t="s">
        <v>135</v>
      </c>
      <c r="I718" t="s">
        <v>136</v>
      </c>
      <c r="J718" t="s">
        <v>137</v>
      </c>
      <c r="K718" t="s">
        <v>138</v>
      </c>
      <c r="L718" t="s">
        <v>2314</v>
      </c>
      <c r="M718" t="s">
        <v>2315</v>
      </c>
      <c r="N718">
        <v>0.25277777699999998</v>
      </c>
      <c r="O718">
        <v>0</v>
      </c>
      <c r="P718">
        <v>133</v>
      </c>
      <c r="Q718">
        <v>0</v>
      </c>
      <c r="R718">
        <v>1</v>
      </c>
      <c r="S718">
        <v>36</v>
      </c>
      <c r="T718">
        <v>18</v>
      </c>
      <c r="U718">
        <v>20</v>
      </c>
      <c r="V718">
        <v>3</v>
      </c>
      <c r="W718">
        <v>0</v>
      </c>
      <c r="X718">
        <v>9.5173023858184962</v>
      </c>
      <c r="Y718">
        <v>0</v>
      </c>
      <c r="Z718">
        <v>6.7094606942999999E-2</v>
      </c>
      <c r="AA718">
        <v>109.54469848620778</v>
      </c>
      <c r="AB718">
        <v>5.5420038938582499</v>
      </c>
      <c r="AC718">
        <v>248.01441566134559</v>
      </c>
      <c r="AD718">
        <v>32.20537892246675</v>
      </c>
      <c r="AE718">
        <v>404.8908939566399</v>
      </c>
    </row>
    <row r="719" spans="1:31" x14ac:dyDescent="0.25">
      <c r="A719">
        <v>2322030</v>
      </c>
      <c r="B719">
        <v>1</v>
      </c>
      <c r="C719" t="s">
        <v>80</v>
      </c>
      <c r="D719" t="s">
        <v>104</v>
      </c>
      <c r="E719" t="s">
        <v>175</v>
      </c>
      <c r="F719" t="s">
        <v>2316</v>
      </c>
      <c r="G719" t="s">
        <v>210</v>
      </c>
      <c r="H719" t="s">
        <v>135</v>
      </c>
      <c r="I719" t="s">
        <v>136</v>
      </c>
      <c r="J719" t="s">
        <v>137</v>
      </c>
      <c r="K719" t="s">
        <v>138</v>
      </c>
      <c r="L719" t="s">
        <v>2317</v>
      </c>
      <c r="M719" t="s">
        <v>2318</v>
      </c>
      <c r="N719">
        <v>0.69138888799999998</v>
      </c>
      <c r="O719">
        <v>0</v>
      </c>
      <c r="P719">
        <v>155</v>
      </c>
      <c r="Q719">
        <v>0</v>
      </c>
      <c r="R719">
        <v>3</v>
      </c>
      <c r="S719">
        <v>0</v>
      </c>
      <c r="T719">
        <v>23</v>
      </c>
      <c r="U719">
        <v>0</v>
      </c>
      <c r="V719">
        <v>0</v>
      </c>
      <c r="W719">
        <v>0</v>
      </c>
      <c r="X719">
        <v>24.02347172454002</v>
      </c>
      <c r="Y719">
        <v>0</v>
      </c>
      <c r="Z719">
        <v>2.6084013675313504</v>
      </c>
      <c r="AA719">
        <v>0</v>
      </c>
      <c r="AB719">
        <v>10.179237874498563</v>
      </c>
      <c r="AC719">
        <v>0</v>
      </c>
      <c r="AD719">
        <v>0</v>
      </c>
      <c r="AE719">
        <v>36.811110966569935</v>
      </c>
    </row>
    <row r="720" spans="1:31" x14ac:dyDescent="0.25">
      <c r="A720">
        <v>2321698</v>
      </c>
      <c r="B720">
        <v>1</v>
      </c>
      <c r="C720" t="s">
        <v>80</v>
      </c>
      <c r="D720" t="s">
        <v>98</v>
      </c>
      <c r="E720" t="s">
        <v>132</v>
      </c>
      <c r="F720" t="s">
        <v>2319</v>
      </c>
      <c r="G720" t="s">
        <v>774</v>
      </c>
      <c r="H720" t="s">
        <v>135</v>
      </c>
      <c r="I720" t="s">
        <v>136</v>
      </c>
      <c r="J720" t="s">
        <v>137</v>
      </c>
      <c r="K720" t="s">
        <v>138</v>
      </c>
      <c r="L720" t="s">
        <v>2320</v>
      </c>
      <c r="M720" t="s">
        <v>2321</v>
      </c>
      <c r="N720">
        <v>2.2324999999999999</v>
      </c>
      <c r="O720">
        <v>0</v>
      </c>
      <c r="P720">
        <v>767</v>
      </c>
      <c r="Q720">
        <v>6</v>
      </c>
      <c r="R720">
        <v>333</v>
      </c>
      <c r="S720">
        <v>2</v>
      </c>
      <c r="T720">
        <v>220</v>
      </c>
      <c r="U720">
        <v>1</v>
      </c>
      <c r="V720">
        <v>0</v>
      </c>
      <c r="W720">
        <v>0</v>
      </c>
      <c r="X720">
        <v>365.3453639210054</v>
      </c>
      <c r="Y720">
        <v>39.828879972581703</v>
      </c>
      <c r="Z720">
        <v>621.51820915482233</v>
      </c>
      <c r="AA720">
        <v>65.2906212427241</v>
      </c>
      <c r="AB720">
        <v>628.89239447843943</v>
      </c>
      <c r="AC720">
        <v>0</v>
      </c>
      <c r="AD720">
        <v>0</v>
      </c>
      <c r="AE720">
        <v>1720.8754687695728</v>
      </c>
    </row>
    <row r="721" spans="1:31" x14ac:dyDescent="0.25">
      <c r="A721">
        <v>2321910</v>
      </c>
      <c r="B721">
        <v>1</v>
      </c>
      <c r="C721" t="s">
        <v>80</v>
      </c>
      <c r="D721" t="s">
        <v>107</v>
      </c>
      <c r="E721" t="s">
        <v>153</v>
      </c>
      <c r="F721" t="s">
        <v>2322</v>
      </c>
      <c r="G721" t="s">
        <v>155</v>
      </c>
      <c r="H721" t="s">
        <v>150</v>
      </c>
      <c r="I721" t="s">
        <v>136</v>
      </c>
      <c r="J721" t="s">
        <v>137</v>
      </c>
      <c r="K721" t="s">
        <v>138</v>
      </c>
      <c r="L721" t="s">
        <v>2323</v>
      </c>
      <c r="M721" t="s">
        <v>2324</v>
      </c>
      <c r="N721">
        <v>2.085555555</v>
      </c>
      <c r="O721">
        <v>0</v>
      </c>
      <c r="P721">
        <v>2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0.10409850477510001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0.10409850477510001</v>
      </c>
    </row>
    <row r="722" spans="1:31" x14ac:dyDescent="0.25">
      <c r="A722">
        <v>2322256</v>
      </c>
      <c r="B722">
        <v>1</v>
      </c>
      <c r="C722" t="s">
        <v>80</v>
      </c>
      <c r="D722" t="s">
        <v>108</v>
      </c>
      <c r="E722" t="s">
        <v>158</v>
      </c>
      <c r="F722" t="s">
        <v>2325</v>
      </c>
      <c r="G722" t="s">
        <v>177</v>
      </c>
      <c r="H722" t="s">
        <v>150</v>
      </c>
      <c r="I722" t="s">
        <v>136</v>
      </c>
      <c r="J722" t="s">
        <v>137</v>
      </c>
      <c r="K722" t="s">
        <v>144</v>
      </c>
      <c r="L722" t="s">
        <v>2326</v>
      </c>
      <c r="M722" t="s">
        <v>2327</v>
      </c>
      <c r="N722">
        <v>8.2286111109999993</v>
      </c>
      <c r="O722">
        <v>0</v>
      </c>
      <c r="P722">
        <v>52</v>
      </c>
      <c r="Q722">
        <v>0</v>
      </c>
      <c r="R722">
        <v>30</v>
      </c>
      <c r="S722">
        <v>0</v>
      </c>
      <c r="T722">
        <v>15</v>
      </c>
      <c r="U722">
        <v>0</v>
      </c>
      <c r="V722">
        <v>0</v>
      </c>
      <c r="W722">
        <v>0</v>
      </c>
      <c r="X722">
        <v>96.503355440564206</v>
      </c>
      <c r="Y722">
        <v>0</v>
      </c>
      <c r="Z722">
        <v>317.50635430975706</v>
      </c>
      <c r="AA722">
        <v>0</v>
      </c>
      <c r="AB722">
        <v>185.59512658203118</v>
      </c>
      <c r="AC722">
        <v>0</v>
      </c>
      <c r="AD722">
        <v>0</v>
      </c>
      <c r="AE722">
        <v>599.60483633235242</v>
      </c>
    </row>
    <row r="723" spans="1:31" x14ac:dyDescent="0.25">
      <c r="A723">
        <v>2332552</v>
      </c>
      <c r="B723">
        <v>1</v>
      </c>
      <c r="C723" t="s">
        <v>80</v>
      </c>
      <c r="D723" t="s">
        <v>101</v>
      </c>
      <c r="E723" t="s">
        <v>153</v>
      </c>
      <c r="F723" t="s">
        <v>2328</v>
      </c>
      <c r="G723" t="s">
        <v>203</v>
      </c>
      <c r="H723" t="s">
        <v>150</v>
      </c>
      <c r="I723" t="s">
        <v>136</v>
      </c>
      <c r="J723" t="s">
        <v>137</v>
      </c>
      <c r="K723" t="s">
        <v>138</v>
      </c>
      <c r="L723" t="s">
        <v>2329</v>
      </c>
      <c r="M723" t="s">
        <v>2330</v>
      </c>
      <c r="N723">
        <v>1.405</v>
      </c>
      <c r="O723">
        <v>0</v>
      </c>
      <c r="P723">
        <v>1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6.3958822723500008E-2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6.3958822723500008E-2</v>
      </c>
    </row>
    <row r="724" spans="1:31" x14ac:dyDescent="0.25">
      <c r="A724">
        <v>2322419</v>
      </c>
      <c r="B724">
        <v>1</v>
      </c>
      <c r="C724" t="s">
        <v>81</v>
      </c>
      <c r="D724" t="s">
        <v>112</v>
      </c>
      <c r="E724" t="s">
        <v>153</v>
      </c>
      <c r="F724" t="s">
        <v>2331</v>
      </c>
      <c r="G724" t="s">
        <v>155</v>
      </c>
      <c r="H724" t="s">
        <v>150</v>
      </c>
      <c r="I724" t="s">
        <v>136</v>
      </c>
      <c r="J724" t="s">
        <v>137</v>
      </c>
      <c r="K724" t="s">
        <v>138</v>
      </c>
      <c r="L724" t="s">
        <v>2332</v>
      </c>
      <c r="M724" t="s">
        <v>2333</v>
      </c>
      <c r="N724">
        <v>2.0386111109999998</v>
      </c>
      <c r="O724">
        <v>0</v>
      </c>
      <c r="P724">
        <v>0</v>
      </c>
      <c r="Q724">
        <v>0</v>
      </c>
      <c r="R724">
        <v>1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1.6770275184000002E-3</v>
      </c>
      <c r="AA724">
        <v>0</v>
      </c>
      <c r="AB724">
        <v>0</v>
      </c>
      <c r="AC724">
        <v>0</v>
      </c>
      <c r="AD724">
        <v>0</v>
      </c>
      <c r="AE724">
        <v>1.6770275184000002E-3</v>
      </c>
    </row>
    <row r="725" spans="1:31" x14ac:dyDescent="0.25">
      <c r="A725">
        <v>2322273</v>
      </c>
      <c r="B725">
        <v>1</v>
      </c>
      <c r="C725" t="s">
        <v>80</v>
      </c>
      <c r="D725" t="s">
        <v>84</v>
      </c>
      <c r="E725" t="s">
        <v>175</v>
      </c>
      <c r="F725" t="s">
        <v>2334</v>
      </c>
      <c r="G725" t="s">
        <v>143</v>
      </c>
      <c r="H725" t="s">
        <v>135</v>
      </c>
      <c r="I725" t="s">
        <v>136</v>
      </c>
      <c r="J725" t="s">
        <v>137</v>
      </c>
      <c r="K725" t="s">
        <v>144</v>
      </c>
      <c r="L725" t="s">
        <v>2335</v>
      </c>
      <c r="M725" t="s">
        <v>2336</v>
      </c>
      <c r="N725">
        <v>9.8391666660000006</v>
      </c>
      <c r="O725">
        <v>0</v>
      </c>
      <c r="P725">
        <v>2932</v>
      </c>
      <c r="Q725">
        <v>0</v>
      </c>
      <c r="R725">
        <v>0</v>
      </c>
      <c r="S725">
        <v>0</v>
      </c>
      <c r="T725">
        <v>204</v>
      </c>
      <c r="U725">
        <v>0</v>
      </c>
      <c r="V725">
        <v>1</v>
      </c>
      <c r="W725">
        <v>0</v>
      </c>
      <c r="X725">
        <v>5775.4436624217542</v>
      </c>
      <c r="Y725">
        <v>0</v>
      </c>
      <c r="Z725">
        <v>0</v>
      </c>
      <c r="AA725">
        <v>0</v>
      </c>
      <c r="AB725">
        <v>3694.595601352672</v>
      </c>
      <c r="AC725">
        <v>0</v>
      </c>
      <c r="AD725">
        <v>42.065206419042632</v>
      </c>
      <c r="AE725">
        <v>9512.1044701934698</v>
      </c>
    </row>
    <row r="726" spans="1:31" x14ac:dyDescent="0.25">
      <c r="A726">
        <v>2332801</v>
      </c>
      <c r="B726">
        <v>1</v>
      </c>
      <c r="C726" t="s">
        <v>80</v>
      </c>
      <c r="D726" t="s">
        <v>103</v>
      </c>
      <c r="E726" t="s">
        <v>141</v>
      </c>
      <c r="F726" t="s">
        <v>2337</v>
      </c>
      <c r="G726" t="s">
        <v>134</v>
      </c>
      <c r="H726" t="s">
        <v>135</v>
      </c>
      <c r="I726" t="s">
        <v>136</v>
      </c>
      <c r="J726" t="s">
        <v>137</v>
      </c>
      <c r="K726" t="s">
        <v>138</v>
      </c>
      <c r="L726" t="s">
        <v>2338</v>
      </c>
      <c r="M726" t="s">
        <v>2339</v>
      </c>
      <c r="N726">
        <v>0.153888888</v>
      </c>
      <c r="O726">
        <v>0</v>
      </c>
      <c r="P726">
        <v>13</v>
      </c>
      <c r="Q726">
        <v>13</v>
      </c>
      <c r="R726">
        <v>80</v>
      </c>
      <c r="S726">
        <v>7</v>
      </c>
      <c r="T726">
        <v>14</v>
      </c>
      <c r="U726">
        <v>1</v>
      </c>
      <c r="V726">
        <v>0</v>
      </c>
      <c r="W726">
        <v>0</v>
      </c>
      <c r="X726">
        <v>0.8267779882846501</v>
      </c>
      <c r="Y726">
        <v>3.2510990643235997</v>
      </c>
      <c r="Z726">
        <v>38.100173178366653</v>
      </c>
      <c r="AA726">
        <v>19.601010011882764</v>
      </c>
      <c r="AB726">
        <v>2.921569771803977</v>
      </c>
      <c r="AC726">
        <v>16.495394378742464</v>
      </c>
      <c r="AD726">
        <v>0</v>
      </c>
      <c r="AE726">
        <v>81.196024393404102</v>
      </c>
    </row>
    <row r="727" spans="1:31" x14ac:dyDescent="0.25">
      <c r="A727">
        <v>2332678</v>
      </c>
      <c r="B727">
        <v>1</v>
      </c>
      <c r="C727" t="s">
        <v>80</v>
      </c>
      <c r="D727" t="s">
        <v>95</v>
      </c>
      <c r="E727" t="s">
        <v>175</v>
      </c>
      <c r="F727" t="s">
        <v>2340</v>
      </c>
      <c r="G727" t="s">
        <v>1463</v>
      </c>
      <c r="H727" t="s">
        <v>135</v>
      </c>
      <c r="I727" t="s">
        <v>136</v>
      </c>
      <c r="J727" t="s">
        <v>137</v>
      </c>
      <c r="K727" t="s">
        <v>138</v>
      </c>
      <c r="L727" t="s">
        <v>2341</v>
      </c>
      <c r="M727" t="s">
        <v>2342</v>
      </c>
      <c r="N727">
        <v>0.35055555500000002</v>
      </c>
      <c r="O727">
        <v>0</v>
      </c>
      <c r="P727">
        <v>25</v>
      </c>
      <c r="Q727">
        <v>0</v>
      </c>
      <c r="R727">
        <v>18</v>
      </c>
      <c r="S727">
        <v>0</v>
      </c>
      <c r="T727">
        <v>22</v>
      </c>
      <c r="U727">
        <v>0</v>
      </c>
      <c r="V727">
        <v>0</v>
      </c>
      <c r="W727">
        <v>0</v>
      </c>
      <c r="X727">
        <v>2.0230907555912001</v>
      </c>
      <c r="Y727">
        <v>0</v>
      </c>
      <c r="Z727">
        <v>4.7860057792768007</v>
      </c>
      <c r="AA727">
        <v>0</v>
      </c>
      <c r="AB727">
        <v>15.366727975897012</v>
      </c>
      <c r="AC727">
        <v>0</v>
      </c>
      <c r="AD727">
        <v>0</v>
      </c>
      <c r="AE727">
        <v>22.175824510765011</v>
      </c>
    </row>
    <row r="728" spans="1:31" x14ac:dyDescent="0.25">
      <c r="A728">
        <v>2332512</v>
      </c>
      <c r="B728">
        <v>1</v>
      </c>
      <c r="C728" t="s">
        <v>80</v>
      </c>
      <c r="D728" t="s">
        <v>93</v>
      </c>
      <c r="E728" t="s">
        <v>147</v>
      </c>
      <c r="F728" t="s">
        <v>2343</v>
      </c>
      <c r="G728" t="s">
        <v>149</v>
      </c>
      <c r="H728" t="s">
        <v>150</v>
      </c>
      <c r="I728" t="s">
        <v>136</v>
      </c>
      <c r="J728" t="s">
        <v>137</v>
      </c>
      <c r="K728" t="s">
        <v>138</v>
      </c>
      <c r="L728" t="s">
        <v>2344</v>
      </c>
      <c r="M728" t="s">
        <v>2345</v>
      </c>
      <c r="N728">
        <v>5.9869444439999997</v>
      </c>
      <c r="O728">
        <v>0</v>
      </c>
      <c r="P728">
        <v>0</v>
      </c>
      <c r="Q728">
        <v>0</v>
      </c>
      <c r="R728">
        <v>7</v>
      </c>
      <c r="S728">
        <v>0</v>
      </c>
      <c r="T728">
        <v>2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123.36684096036116</v>
      </c>
      <c r="AA728">
        <v>0</v>
      </c>
      <c r="AB728">
        <v>9.8616128464274446</v>
      </c>
      <c r="AC728">
        <v>0</v>
      </c>
      <c r="AD728">
        <v>0</v>
      </c>
      <c r="AE728">
        <v>133.22845380678859</v>
      </c>
    </row>
    <row r="729" spans="1:31" x14ac:dyDescent="0.25">
      <c r="A729">
        <v>2322313</v>
      </c>
      <c r="B729">
        <v>1</v>
      </c>
      <c r="C729" t="s">
        <v>81</v>
      </c>
      <c r="D729" t="s">
        <v>125</v>
      </c>
      <c r="E729" t="s">
        <v>175</v>
      </c>
      <c r="F729" t="s">
        <v>2346</v>
      </c>
      <c r="G729" t="s">
        <v>210</v>
      </c>
      <c r="H729" t="s">
        <v>135</v>
      </c>
      <c r="I729" t="s">
        <v>136</v>
      </c>
      <c r="J729" t="s">
        <v>137</v>
      </c>
      <c r="K729" t="s">
        <v>138</v>
      </c>
      <c r="L729" t="s">
        <v>2347</v>
      </c>
      <c r="M729" t="s">
        <v>2348</v>
      </c>
      <c r="N729">
        <v>2.8713888879999998</v>
      </c>
      <c r="O729">
        <v>0</v>
      </c>
      <c r="P729">
        <v>0</v>
      </c>
      <c r="Q729">
        <v>0</v>
      </c>
      <c r="R729">
        <v>23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110.14436658694228</v>
      </c>
      <c r="AA729">
        <v>0</v>
      </c>
      <c r="AB729">
        <v>0</v>
      </c>
      <c r="AC729">
        <v>0</v>
      </c>
      <c r="AD729">
        <v>0</v>
      </c>
      <c r="AE729">
        <v>110.14436658694228</v>
      </c>
    </row>
    <row r="730" spans="1:31" x14ac:dyDescent="0.25">
      <c r="A730">
        <v>2322270</v>
      </c>
      <c r="B730">
        <v>1</v>
      </c>
      <c r="C730" t="s">
        <v>81</v>
      </c>
      <c r="D730" t="s">
        <v>114</v>
      </c>
      <c r="E730" t="s">
        <v>175</v>
      </c>
      <c r="F730" t="s">
        <v>2349</v>
      </c>
      <c r="G730" t="s">
        <v>143</v>
      </c>
      <c r="H730" t="s">
        <v>135</v>
      </c>
      <c r="I730" t="s">
        <v>136</v>
      </c>
      <c r="J730" t="s">
        <v>137</v>
      </c>
      <c r="K730" t="s">
        <v>144</v>
      </c>
      <c r="L730" t="s">
        <v>2350</v>
      </c>
      <c r="M730" t="s">
        <v>2351</v>
      </c>
      <c r="N730">
        <v>7.8008333329999999</v>
      </c>
      <c r="O730">
        <v>0</v>
      </c>
      <c r="P730">
        <v>1388</v>
      </c>
      <c r="Q730">
        <v>0</v>
      </c>
      <c r="R730">
        <v>30</v>
      </c>
      <c r="S730">
        <v>7</v>
      </c>
      <c r="T730">
        <v>137</v>
      </c>
      <c r="U730">
        <v>1</v>
      </c>
      <c r="V730">
        <v>1</v>
      </c>
      <c r="W730">
        <v>0</v>
      </c>
      <c r="X730">
        <v>953.3226517186182</v>
      </c>
      <c r="Y730">
        <v>0</v>
      </c>
      <c r="Z730">
        <v>34.732429111704654</v>
      </c>
      <c r="AA730">
        <v>67.784946031821164</v>
      </c>
      <c r="AB730">
        <v>266.98536363240549</v>
      </c>
      <c r="AC730">
        <v>1194.3744346449237</v>
      </c>
      <c r="AD730">
        <v>0</v>
      </c>
      <c r="AE730">
        <v>2517.1998251394734</v>
      </c>
    </row>
    <row r="731" spans="1:31" x14ac:dyDescent="0.25">
      <c r="A731">
        <v>2322193</v>
      </c>
      <c r="B731">
        <v>1</v>
      </c>
      <c r="C731" t="s">
        <v>80</v>
      </c>
      <c r="D731" t="s">
        <v>94</v>
      </c>
      <c r="E731" t="s">
        <v>175</v>
      </c>
      <c r="F731" t="s">
        <v>2352</v>
      </c>
      <c r="G731" t="s">
        <v>134</v>
      </c>
      <c r="H731" t="s">
        <v>135</v>
      </c>
      <c r="I731" t="s">
        <v>136</v>
      </c>
      <c r="J731" t="s">
        <v>137</v>
      </c>
      <c r="K731" t="s">
        <v>138</v>
      </c>
      <c r="L731" t="s">
        <v>2353</v>
      </c>
      <c r="M731" t="s">
        <v>2354</v>
      </c>
      <c r="N731">
        <v>0.54166666600000002</v>
      </c>
      <c r="O731">
        <v>0</v>
      </c>
      <c r="P731">
        <v>357</v>
      </c>
      <c r="Q731">
        <v>0</v>
      </c>
      <c r="R731">
        <v>151</v>
      </c>
      <c r="S731">
        <v>4</v>
      </c>
      <c r="T731">
        <v>40</v>
      </c>
      <c r="U731">
        <v>0</v>
      </c>
      <c r="V731">
        <v>1</v>
      </c>
      <c r="W731">
        <v>0</v>
      </c>
      <c r="X731">
        <v>32.159351383591236</v>
      </c>
      <c r="Y731">
        <v>0</v>
      </c>
      <c r="Z731">
        <v>47.336200622728349</v>
      </c>
      <c r="AA731">
        <v>47.018740097571666</v>
      </c>
      <c r="AB731">
        <v>20.749354680442913</v>
      </c>
      <c r="AC731">
        <v>0</v>
      </c>
      <c r="AD731">
        <v>80.918505542734152</v>
      </c>
      <c r="AE731">
        <v>228.18215232706831</v>
      </c>
    </row>
    <row r="732" spans="1:31" x14ac:dyDescent="0.25">
      <c r="A732">
        <v>2322150</v>
      </c>
      <c r="B732">
        <v>1</v>
      </c>
      <c r="C732" t="s">
        <v>80</v>
      </c>
      <c r="D732" t="s">
        <v>96</v>
      </c>
      <c r="E732" t="s">
        <v>175</v>
      </c>
      <c r="F732" t="s">
        <v>2355</v>
      </c>
      <c r="G732" t="s">
        <v>1463</v>
      </c>
      <c r="H732" t="s">
        <v>135</v>
      </c>
      <c r="I732" t="s">
        <v>136</v>
      </c>
      <c r="J732" t="s">
        <v>137</v>
      </c>
      <c r="K732" t="s">
        <v>138</v>
      </c>
      <c r="L732" t="s">
        <v>2356</v>
      </c>
      <c r="M732" t="s">
        <v>2357</v>
      </c>
      <c r="N732">
        <v>1.369444444</v>
      </c>
      <c r="O732">
        <v>1</v>
      </c>
      <c r="P732">
        <v>15</v>
      </c>
      <c r="Q732">
        <v>2</v>
      </c>
      <c r="R732">
        <v>16</v>
      </c>
      <c r="S732">
        <v>4</v>
      </c>
      <c r="T732">
        <v>17</v>
      </c>
      <c r="U732">
        <v>0</v>
      </c>
      <c r="V732">
        <v>0</v>
      </c>
      <c r="W732">
        <v>0</v>
      </c>
      <c r="X732">
        <v>7.3681475514988009</v>
      </c>
      <c r="Y732">
        <v>218.62641715890709</v>
      </c>
      <c r="Z732">
        <v>28.586944254322663</v>
      </c>
      <c r="AA732">
        <v>32.446354542589852</v>
      </c>
      <c r="AB732">
        <v>32.797479207044312</v>
      </c>
      <c r="AC732">
        <v>0</v>
      </c>
      <c r="AD732">
        <v>0</v>
      </c>
      <c r="AE732">
        <v>319.82534271436271</v>
      </c>
    </row>
    <row r="733" spans="1:31" x14ac:dyDescent="0.25">
      <c r="A733">
        <v>2332721</v>
      </c>
      <c r="B733">
        <v>1</v>
      </c>
      <c r="C733" t="s">
        <v>81</v>
      </c>
      <c r="D733" t="s">
        <v>113</v>
      </c>
      <c r="E733" t="s">
        <v>158</v>
      </c>
      <c r="F733" t="s">
        <v>2358</v>
      </c>
      <c r="G733" t="s">
        <v>453</v>
      </c>
      <c r="H733" t="s">
        <v>150</v>
      </c>
      <c r="I733" t="s">
        <v>136</v>
      </c>
      <c r="J733" t="s">
        <v>137</v>
      </c>
      <c r="K733" t="s">
        <v>138</v>
      </c>
      <c r="L733" t="s">
        <v>2359</v>
      </c>
      <c r="M733" t="s">
        <v>2360</v>
      </c>
      <c r="N733">
        <v>2.4955555550000001</v>
      </c>
      <c r="O733">
        <v>0</v>
      </c>
      <c r="P733">
        <v>71</v>
      </c>
      <c r="Q733">
        <v>0</v>
      </c>
      <c r="R733">
        <v>0</v>
      </c>
      <c r="S733">
        <v>0</v>
      </c>
      <c r="T733">
        <v>5</v>
      </c>
      <c r="U733">
        <v>0</v>
      </c>
      <c r="V733">
        <v>0</v>
      </c>
      <c r="W733">
        <v>0</v>
      </c>
      <c r="X733">
        <v>18.988467596386052</v>
      </c>
      <c r="Y733">
        <v>0</v>
      </c>
      <c r="Z733">
        <v>0</v>
      </c>
      <c r="AA733">
        <v>0</v>
      </c>
      <c r="AB733">
        <v>9.8147709972499997E-2</v>
      </c>
      <c r="AC733">
        <v>0</v>
      </c>
      <c r="AD733">
        <v>0</v>
      </c>
      <c r="AE733">
        <v>19.086615306358553</v>
      </c>
    </row>
    <row r="734" spans="1:31" x14ac:dyDescent="0.25">
      <c r="A734">
        <v>2332821</v>
      </c>
      <c r="B734">
        <v>1</v>
      </c>
      <c r="C734" t="s">
        <v>81</v>
      </c>
      <c r="D734" t="s">
        <v>120</v>
      </c>
      <c r="E734" t="s">
        <v>153</v>
      </c>
      <c r="F734" t="s">
        <v>2361</v>
      </c>
      <c r="G734" t="s">
        <v>203</v>
      </c>
      <c r="H734" t="s">
        <v>150</v>
      </c>
      <c r="I734" t="s">
        <v>136</v>
      </c>
      <c r="J734" t="s">
        <v>137</v>
      </c>
      <c r="K734" t="s">
        <v>138</v>
      </c>
      <c r="L734" t="s">
        <v>2362</v>
      </c>
      <c r="M734" t="s">
        <v>2363</v>
      </c>
      <c r="N734">
        <v>1.0022222220000001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1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</row>
    <row r="735" spans="1:31" x14ac:dyDescent="0.25">
      <c r="A735">
        <v>2332578</v>
      </c>
      <c r="B735">
        <v>1</v>
      </c>
      <c r="C735" t="s">
        <v>80</v>
      </c>
      <c r="D735" t="s">
        <v>84</v>
      </c>
      <c r="E735" t="s">
        <v>153</v>
      </c>
      <c r="F735" t="s">
        <v>2364</v>
      </c>
      <c r="G735" t="s">
        <v>703</v>
      </c>
      <c r="H735" t="s">
        <v>150</v>
      </c>
      <c r="I735" t="s">
        <v>136</v>
      </c>
      <c r="J735" t="s">
        <v>137</v>
      </c>
      <c r="K735" t="s">
        <v>138</v>
      </c>
      <c r="L735" t="s">
        <v>2365</v>
      </c>
      <c r="M735" t="s">
        <v>2366</v>
      </c>
      <c r="N735">
        <v>4.1691666659999997</v>
      </c>
      <c r="O735">
        <v>0</v>
      </c>
      <c r="P735">
        <v>14</v>
      </c>
      <c r="Q735">
        <v>0</v>
      </c>
      <c r="R735">
        <v>0</v>
      </c>
      <c r="S735">
        <v>0</v>
      </c>
      <c r="T735">
        <v>3</v>
      </c>
      <c r="U735">
        <v>0</v>
      </c>
      <c r="V735">
        <v>0</v>
      </c>
      <c r="W735">
        <v>0</v>
      </c>
      <c r="X735">
        <v>13.155866549671254</v>
      </c>
      <c r="Y735">
        <v>0</v>
      </c>
      <c r="Z735">
        <v>0</v>
      </c>
      <c r="AA735">
        <v>0</v>
      </c>
      <c r="AB735">
        <v>3.2733943944857997</v>
      </c>
      <c r="AC735">
        <v>0</v>
      </c>
      <c r="AD735">
        <v>0</v>
      </c>
      <c r="AE735">
        <v>16.429260944157054</v>
      </c>
    </row>
    <row r="736" spans="1:31" x14ac:dyDescent="0.25">
      <c r="A736">
        <v>2332529</v>
      </c>
      <c r="B736">
        <v>1</v>
      </c>
      <c r="C736" t="s">
        <v>81</v>
      </c>
      <c r="D736" t="s">
        <v>125</v>
      </c>
      <c r="E736" t="s">
        <v>153</v>
      </c>
      <c r="F736" t="s">
        <v>2367</v>
      </c>
      <c r="G736" t="s">
        <v>155</v>
      </c>
      <c r="H736" t="s">
        <v>150</v>
      </c>
      <c r="I736" t="s">
        <v>136</v>
      </c>
      <c r="J736" t="s">
        <v>137</v>
      </c>
      <c r="K736" t="s">
        <v>138</v>
      </c>
      <c r="L736" t="s">
        <v>2368</v>
      </c>
      <c r="M736" t="s">
        <v>2369</v>
      </c>
      <c r="N736">
        <v>6.2327777769999999</v>
      </c>
      <c r="O736">
        <v>0</v>
      </c>
      <c r="P736">
        <v>0</v>
      </c>
      <c r="Q736">
        <v>0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4.344303844775E-2</v>
      </c>
      <c r="AA736">
        <v>0</v>
      </c>
      <c r="AB736">
        <v>0</v>
      </c>
      <c r="AC736">
        <v>0</v>
      </c>
      <c r="AD736">
        <v>0</v>
      </c>
      <c r="AE736">
        <v>4.344303844775E-2</v>
      </c>
    </row>
    <row r="737" spans="1:31" x14ac:dyDescent="0.25">
      <c r="A737">
        <v>2332827</v>
      </c>
      <c r="B737">
        <v>1</v>
      </c>
      <c r="C737" t="s">
        <v>80</v>
      </c>
      <c r="D737" t="s">
        <v>101</v>
      </c>
      <c r="E737" t="s">
        <v>132</v>
      </c>
      <c r="F737" t="s">
        <v>1472</v>
      </c>
      <c r="G737" t="s">
        <v>134</v>
      </c>
      <c r="H737" t="s">
        <v>135</v>
      </c>
      <c r="I737" t="s">
        <v>136</v>
      </c>
      <c r="J737" t="s">
        <v>137</v>
      </c>
      <c r="K737" t="s">
        <v>138</v>
      </c>
      <c r="L737" t="s">
        <v>2370</v>
      </c>
      <c r="M737" t="s">
        <v>2371</v>
      </c>
      <c r="N737">
        <v>1.234444444</v>
      </c>
      <c r="O737">
        <v>18</v>
      </c>
      <c r="P737">
        <v>20</v>
      </c>
      <c r="Q737">
        <v>19</v>
      </c>
      <c r="R737">
        <v>2</v>
      </c>
      <c r="S737">
        <v>19</v>
      </c>
      <c r="T737">
        <v>4</v>
      </c>
      <c r="U737">
        <v>0</v>
      </c>
      <c r="V737">
        <v>0</v>
      </c>
      <c r="W737">
        <v>11.031875633086502</v>
      </c>
      <c r="X737">
        <v>8.1731634928906676</v>
      </c>
      <c r="Y737">
        <v>17.039020161706997</v>
      </c>
      <c r="Z737">
        <v>0.58630428699120007</v>
      </c>
      <c r="AA737">
        <v>379.5299832113983</v>
      </c>
      <c r="AB737">
        <v>5.2483628787422107</v>
      </c>
      <c r="AC737">
        <v>0</v>
      </c>
      <c r="AD737">
        <v>0</v>
      </c>
      <c r="AE737">
        <v>421.60870966481588</v>
      </c>
    </row>
    <row r="738" spans="1:31" x14ac:dyDescent="0.25">
      <c r="A738">
        <v>2322462</v>
      </c>
      <c r="B738">
        <v>1</v>
      </c>
      <c r="C738" t="s">
        <v>80</v>
      </c>
      <c r="D738" t="s">
        <v>105</v>
      </c>
      <c r="E738" t="s">
        <v>147</v>
      </c>
      <c r="F738" t="s">
        <v>2372</v>
      </c>
      <c r="G738" t="s">
        <v>336</v>
      </c>
      <c r="H738" t="s">
        <v>150</v>
      </c>
      <c r="I738" t="s">
        <v>136</v>
      </c>
      <c r="J738" t="s">
        <v>137</v>
      </c>
      <c r="K738" t="s">
        <v>138</v>
      </c>
      <c r="L738" t="s">
        <v>2373</v>
      </c>
      <c r="M738" t="s">
        <v>2374</v>
      </c>
      <c r="N738">
        <v>0.59083333299999996</v>
      </c>
      <c r="O738">
        <v>0</v>
      </c>
      <c r="P738">
        <v>64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8.1506731920432021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8.1506731920432021</v>
      </c>
    </row>
    <row r="739" spans="1:31" x14ac:dyDescent="0.25">
      <c r="A739">
        <v>2332741</v>
      </c>
      <c r="B739">
        <v>1</v>
      </c>
      <c r="C739" t="s">
        <v>80</v>
      </c>
      <c r="D739" t="s">
        <v>106</v>
      </c>
      <c r="E739" t="s">
        <v>147</v>
      </c>
      <c r="F739" t="s">
        <v>2375</v>
      </c>
      <c r="G739" t="s">
        <v>149</v>
      </c>
      <c r="H739" t="s">
        <v>150</v>
      </c>
      <c r="I739" t="s">
        <v>136</v>
      </c>
      <c r="J739" t="s">
        <v>137</v>
      </c>
      <c r="K739" t="s">
        <v>138</v>
      </c>
      <c r="L739" t="s">
        <v>2376</v>
      </c>
      <c r="M739" t="s">
        <v>2377</v>
      </c>
      <c r="N739">
        <v>0.96444444399999996</v>
      </c>
      <c r="O739">
        <v>0</v>
      </c>
      <c r="P739">
        <v>0</v>
      </c>
      <c r="Q739">
        <v>0</v>
      </c>
      <c r="R739">
        <v>1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5.4354888434679918</v>
      </c>
      <c r="AA739">
        <v>0</v>
      </c>
      <c r="AB739">
        <v>0</v>
      </c>
      <c r="AC739">
        <v>0</v>
      </c>
      <c r="AD739">
        <v>0</v>
      </c>
      <c r="AE739">
        <v>5.4354888434679918</v>
      </c>
    </row>
    <row r="740" spans="1:31" x14ac:dyDescent="0.25">
      <c r="A740">
        <v>2332784</v>
      </c>
      <c r="B740">
        <v>1</v>
      </c>
      <c r="C740" t="s">
        <v>80</v>
      </c>
      <c r="D740" t="s">
        <v>105</v>
      </c>
      <c r="E740" t="s">
        <v>141</v>
      </c>
      <c r="F740" t="s">
        <v>2378</v>
      </c>
      <c r="G740" t="s">
        <v>134</v>
      </c>
      <c r="H740" t="s">
        <v>135</v>
      </c>
      <c r="I740" t="s">
        <v>136</v>
      </c>
      <c r="J740" t="s">
        <v>137</v>
      </c>
      <c r="K740" t="s">
        <v>138</v>
      </c>
      <c r="L740" t="s">
        <v>2379</v>
      </c>
      <c r="M740" t="s">
        <v>2380</v>
      </c>
      <c r="N740">
        <v>0.65500000000000003</v>
      </c>
      <c r="O740">
        <v>0</v>
      </c>
      <c r="P740">
        <v>1095</v>
      </c>
      <c r="Q740">
        <v>0</v>
      </c>
      <c r="R740">
        <v>0</v>
      </c>
      <c r="S740">
        <v>0</v>
      </c>
      <c r="T740">
        <v>95</v>
      </c>
      <c r="U740">
        <v>0</v>
      </c>
      <c r="V740">
        <v>0</v>
      </c>
      <c r="W740">
        <v>0</v>
      </c>
      <c r="X740">
        <v>250.48461112762493</v>
      </c>
      <c r="Y740">
        <v>0</v>
      </c>
      <c r="Z740">
        <v>0</v>
      </c>
      <c r="AA740">
        <v>0</v>
      </c>
      <c r="AB740">
        <v>67.284269356302303</v>
      </c>
      <c r="AC740">
        <v>0</v>
      </c>
      <c r="AD740">
        <v>0</v>
      </c>
      <c r="AE740">
        <v>317.76888048392721</v>
      </c>
    </row>
    <row r="741" spans="1:31" x14ac:dyDescent="0.25">
      <c r="A741">
        <v>2333543</v>
      </c>
      <c r="B741">
        <v>1</v>
      </c>
      <c r="C741" t="s">
        <v>81</v>
      </c>
      <c r="D741" t="s">
        <v>118</v>
      </c>
      <c r="E741" t="s">
        <v>147</v>
      </c>
      <c r="F741" t="s">
        <v>2381</v>
      </c>
      <c r="G741" t="s">
        <v>149</v>
      </c>
      <c r="H741" t="s">
        <v>150</v>
      </c>
      <c r="I741" t="s">
        <v>136</v>
      </c>
      <c r="J741" t="s">
        <v>137</v>
      </c>
      <c r="K741" t="s">
        <v>138</v>
      </c>
      <c r="L741" t="s">
        <v>2382</v>
      </c>
      <c r="M741" t="s">
        <v>2383</v>
      </c>
      <c r="N741">
        <v>2.0802777770000001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1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23.242708274240002</v>
      </c>
      <c r="AC741">
        <v>0</v>
      </c>
      <c r="AD741">
        <v>0</v>
      </c>
      <c r="AE741">
        <v>23.242708274240002</v>
      </c>
    </row>
    <row r="742" spans="1:31" x14ac:dyDescent="0.25">
      <c r="A742">
        <v>2333188</v>
      </c>
      <c r="B742">
        <v>1</v>
      </c>
      <c r="C742" t="s">
        <v>80</v>
      </c>
      <c r="D742" t="s">
        <v>95</v>
      </c>
      <c r="E742" t="s">
        <v>132</v>
      </c>
      <c r="F742" t="s">
        <v>2384</v>
      </c>
      <c r="G742" t="s">
        <v>134</v>
      </c>
      <c r="H742" t="s">
        <v>135</v>
      </c>
      <c r="I742" t="s">
        <v>136</v>
      </c>
      <c r="J742" t="s">
        <v>137</v>
      </c>
      <c r="K742" t="s">
        <v>138</v>
      </c>
      <c r="L742" t="s">
        <v>2385</v>
      </c>
      <c r="M742" t="s">
        <v>2386</v>
      </c>
      <c r="N742">
        <v>1.7338888880000001</v>
      </c>
      <c r="O742">
        <v>0</v>
      </c>
      <c r="P742">
        <v>0</v>
      </c>
      <c r="Q742">
        <v>0</v>
      </c>
      <c r="R742">
        <v>0</v>
      </c>
      <c r="S742">
        <v>1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32.301896458527999</v>
      </c>
      <c r="AB742">
        <v>0</v>
      </c>
      <c r="AC742">
        <v>0</v>
      </c>
      <c r="AD742">
        <v>0</v>
      </c>
      <c r="AE742">
        <v>32.301896458527999</v>
      </c>
    </row>
    <row r="743" spans="1:31" x14ac:dyDescent="0.25">
      <c r="A743">
        <v>2333042</v>
      </c>
      <c r="B743">
        <v>1</v>
      </c>
      <c r="C743" t="s">
        <v>81</v>
      </c>
      <c r="D743" t="s">
        <v>118</v>
      </c>
      <c r="E743" t="s">
        <v>147</v>
      </c>
      <c r="F743" t="s">
        <v>2387</v>
      </c>
      <c r="G743" t="s">
        <v>177</v>
      </c>
      <c r="H743" t="s">
        <v>150</v>
      </c>
      <c r="I743" t="s">
        <v>136</v>
      </c>
      <c r="J743" t="s">
        <v>137</v>
      </c>
      <c r="K743" t="s">
        <v>144</v>
      </c>
      <c r="L743" t="s">
        <v>2388</v>
      </c>
      <c r="M743" t="s">
        <v>2389</v>
      </c>
      <c r="N743">
        <v>2.3088888879999998</v>
      </c>
      <c r="O743">
        <v>0</v>
      </c>
      <c r="P743">
        <v>37</v>
      </c>
      <c r="Q743">
        <v>0</v>
      </c>
      <c r="R743">
        <v>0</v>
      </c>
      <c r="S743">
        <v>0</v>
      </c>
      <c r="T743">
        <v>5</v>
      </c>
      <c r="U743">
        <v>0</v>
      </c>
      <c r="V743">
        <v>1</v>
      </c>
      <c r="W743">
        <v>0</v>
      </c>
      <c r="X743">
        <v>15.20210735827953</v>
      </c>
      <c r="Y743">
        <v>0</v>
      </c>
      <c r="Z743">
        <v>0</v>
      </c>
      <c r="AA743">
        <v>0</v>
      </c>
      <c r="AB743">
        <v>3.3443394030412836</v>
      </c>
      <c r="AC743">
        <v>0</v>
      </c>
      <c r="AD743">
        <v>61.395176719748733</v>
      </c>
      <c r="AE743">
        <v>79.941623481069541</v>
      </c>
    </row>
    <row r="744" spans="1:31" x14ac:dyDescent="0.25">
      <c r="A744">
        <v>2332996</v>
      </c>
      <c r="B744">
        <v>1</v>
      </c>
      <c r="C744" t="s">
        <v>80</v>
      </c>
      <c r="D744" t="s">
        <v>84</v>
      </c>
      <c r="E744" t="s">
        <v>158</v>
      </c>
      <c r="F744" t="s">
        <v>2390</v>
      </c>
      <c r="G744" t="s">
        <v>177</v>
      </c>
      <c r="H744" t="s">
        <v>150</v>
      </c>
      <c r="I744" t="s">
        <v>136</v>
      </c>
      <c r="J744" t="s">
        <v>137</v>
      </c>
      <c r="K744" t="s">
        <v>144</v>
      </c>
      <c r="L744" t="s">
        <v>2391</v>
      </c>
      <c r="M744" t="s">
        <v>2392</v>
      </c>
      <c r="N744">
        <v>4.909166666</v>
      </c>
      <c r="O744">
        <v>0</v>
      </c>
      <c r="P744">
        <v>644</v>
      </c>
      <c r="Q744">
        <v>0</v>
      </c>
      <c r="R744">
        <v>0</v>
      </c>
      <c r="S744">
        <v>0</v>
      </c>
      <c r="T744">
        <v>72</v>
      </c>
      <c r="U744">
        <v>0</v>
      </c>
      <c r="V744">
        <v>0</v>
      </c>
      <c r="W744">
        <v>0</v>
      </c>
      <c r="X744">
        <v>631.53688396326049</v>
      </c>
      <c r="Y744">
        <v>0</v>
      </c>
      <c r="Z744">
        <v>0</v>
      </c>
      <c r="AA744">
        <v>0</v>
      </c>
      <c r="AB744">
        <v>315.01487868077334</v>
      </c>
      <c r="AC744">
        <v>0</v>
      </c>
      <c r="AD744">
        <v>0</v>
      </c>
      <c r="AE744">
        <v>946.55176264403383</v>
      </c>
    </row>
    <row r="745" spans="1:31" x14ac:dyDescent="0.25">
      <c r="A745">
        <v>2333165</v>
      </c>
      <c r="B745">
        <v>1</v>
      </c>
      <c r="C745" t="s">
        <v>80</v>
      </c>
      <c r="D745" t="s">
        <v>90</v>
      </c>
      <c r="E745" t="s">
        <v>153</v>
      </c>
      <c r="F745" t="s">
        <v>2393</v>
      </c>
      <c r="G745" t="s">
        <v>155</v>
      </c>
      <c r="H745" t="s">
        <v>150</v>
      </c>
      <c r="I745" t="s">
        <v>136</v>
      </c>
      <c r="J745" t="s">
        <v>137</v>
      </c>
      <c r="K745" t="s">
        <v>138</v>
      </c>
      <c r="L745" t="s">
        <v>2394</v>
      </c>
      <c r="M745" t="s">
        <v>2395</v>
      </c>
      <c r="N745">
        <v>1.2094444440000001</v>
      </c>
      <c r="O745">
        <v>0</v>
      </c>
      <c r="P745">
        <v>1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0.22845480033099169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0.22845480033099169</v>
      </c>
    </row>
    <row r="746" spans="1:31" x14ac:dyDescent="0.25">
      <c r="A746">
        <v>2333019</v>
      </c>
      <c r="B746">
        <v>1</v>
      </c>
      <c r="C746" t="s">
        <v>80</v>
      </c>
      <c r="D746" t="s">
        <v>106</v>
      </c>
      <c r="E746" t="s">
        <v>141</v>
      </c>
      <c r="F746" t="s">
        <v>1842</v>
      </c>
      <c r="G746" t="s">
        <v>134</v>
      </c>
      <c r="H746" t="s">
        <v>135</v>
      </c>
      <c r="I746" t="s">
        <v>136</v>
      </c>
      <c r="J746" t="s">
        <v>137</v>
      </c>
      <c r="K746" t="s">
        <v>138</v>
      </c>
      <c r="L746" t="s">
        <v>2396</v>
      </c>
      <c r="M746" t="s">
        <v>2397</v>
      </c>
      <c r="N746">
        <v>8.0277776999999995E-2</v>
      </c>
      <c r="O746">
        <v>0</v>
      </c>
      <c r="P746">
        <v>605</v>
      </c>
      <c r="Q746">
        <v>25</v>
      </c>
      <c r="R746">
        <v>185</v>
      </c>
      <c r="S746">
        <v>10</v>
      </c>
      <c r="T746">
        <v>132</v>
      </c>
      <c r="U746">
        <v>0</v>
      </c>
      <c r="V746">
        <v>0</v>
      </c>
      <c r="W746">
        <v>0</v>
      </c>
      <c r="X746">
        <v>9.4792419451276491</v>
      </c>
      <c r="Y746">
        <v>26.686551702811485</v>
      </c>
      <c r="Z746">
        <v>27.777536105798983</v>
      </c>
      <c r="AA746">
        <v>1.9281374960561166</v>
      </c>
      <c r="AB746">
        <v>15.83602342592061</v>
      </c>
      <c r="AC746">
        <v>0</v>
      </c>
      <c r="AD746">
        <v>0</v>
      </c>
      <c r="AE746">
        <v>81.707490675714837</v>
      </c>
    </row>
    <row r="747" spans="1:31" x14ac:dyDescent="0.25">
      <c r="A747">
        <v>2333205</v>
      </c>
      <c r="B747">
        <v>1</v>
      </c>
      <c r="C747" t="s">
        <v>80</v>
      </c>
      <c r="D747" t="s">
        <v>90</v>
      </c>
      <c r="E747" t="s">
        <v>153</v>
      </c>
      <c r="F747" t="s">
        <v>2398</v>
      </c>
      <c r="G747" t="s">
        <v>703</v>
      </c>
      <c r="H747" t="s">
        <v>150</v>
      </c>
      <c r="I747" t="s">
        <v>136</v>
      </c>
      <c r="J747" t="s">
        <v>137</v>
      </c>
      <c r="K747" t="s">
        <v>138</v>
      </c>
      <c r="L747" t="s">
        <v>2399</v>
      </c>
      <c r="M747" t="s">
        <v>2400</v>
      </c>
      <c r="N747">
        <v>0.68055555499999998</v>
      </c>
      <c r="O747">
        <v>0</v>
      </c>
      <c r="P747">
        <v>7</v>
      </c>
      <c r="Q747">
        <v>0</v>
      </c>
      <c r="R747">
        <v>0</v>
      </c>
      <c r="S747">
        <v>0</v>
      </c>
      <c r="T747">
        <v>2</v>
      </c>
      <c r="U747">
        <v>0</v>
      </c>
      <c r="V747">
        <v>0</v>
      </c>
      <c r="W747">
        <v>0</v>
      </c>
      <c r="X747">
        <v>1.2125794649001251</v>
      </c>
      <c r="Y747">
        <v>0</v>
      </c>
      <c r="Z747">
        <v>0</v>
      </c>
      <c r="AA747">
        <v>0</v>
      </c>
      <c r="AB747">
        <v>2.7588883103285</v>
      </c>
      <c r="AC747">
        <v>0</v>
      </c>
      <c r="AD747">
        <v>0</v>
      </c>
      <c r="AE747">
        <v>3.9714677752286249</v>
      </c>
    </row>
    <row r="748" spans="1:31" x14ac:dyDescent="0.25">
      <c r="A748">
        <v>2333271</v>
      </c>
      <c r="B748">
        <v>1</v>
      </c>
      <c r="C748" t="s">
        <v>80</v>
      </c>
      <c r="D748" t="s">
        <v>104</v>
      </c>
      <c r="E748" t="s">
        <v>132</v>
      </c>
      <c r="F748" t="s">
        <v>2401</v>
      </c>
      <c r="G748" t="s">
        <v>2402</v>
      </c>
      <c r="H748" t="s">
        <v>135</v>
      </c>
      <c r="I748" t="s">
        <v>136</v>
      </c>
      <c r="J748" t="s">
        <v>137</v>
      </c>
      <c r="K748" t="s">
        <v>138</v>
      </c>
      <c r="L748" t="s">
        <v>2403</v>
      </c>
      <c r="M748" t="s">
        <v>2404</v>
      </c>
      <c r="N748">
        <v>0.48027777700000002</v>
      </c>
      <c r="O748">
        <v>0</v>
      </c>
      <c r="P748">
        <v>1876</v>
      </c>
      <c r="Q748">
        <v>0</v>
      </c>
      <c r="R748">
        <v>12</v>
      </c>
      <c r="S748">
        <v>0</v>
      </c>
      <c r="T748">
        <v>211</v>
      </c>
      <c r="U748">
        <v>0</v>
      </c>
      <c r="V748">
        <v>0</v>
      </c>
      <c r="W748">
        <v>0</v>
      </c>
      <c r="X748">
        <v>175.89218456749427</v>
      </c>
      <c r="Y748">
        <v>0</v>
      </c>
      <c r="Z748">
        <v>3.460485725666667</v>
      </c>
      <c r="AA748">
        <v>0</v>
      </c>
      <c r="AB748">
        <v>84.028231038392107</v>
      </c>
      <c r="AC748">
        <v>0</v>
      </c>
      <c r="AD748">
        <v>0</v>
      </c>
      <c r="AE748">
        <v>263.38090133155305</v>
      </c>
    </row>
    <row r="749" spans="1:31" x14ac:dyDescent="0.25">
      <c r="A749">
        <v>2333414</v>
      </c>
      <c r="B749">
        <v>1</v>
      </c>
      <c r="C749" t="s">
        <v>80</v>
      </c>
      <c r="D749" t="s">
        <v>83</v>
      </c>
      <c r="E749" t="s">
        <v>153</v>
      </c>
      <c r="F749" t="s">
        <v>2405</v>
      </c>
      <c r="G749" t="s">
        <v>155</v>
      </c>
      <c r="H749" t="s">
        <v>150</v>
      </c>
      <c r="I749" t="s">
        <v>136</v>
      </c>
      <c r="J749" t="s">
        <v>137</v>
      </c>
      <c r="K749" t="s">
        <v>138</v>
      </c>
      <c r="L749" t="s">
        <v>2406</v>
      </c>
      <c r="M749" t="s">
        <v>2407</v>
      </c>
      <c r="N749">
        <v>1.4708333330000001</v>
      </c>
      <c r="O749">
        <v>0</v>
      </c>
      <c r="P749">
        <v>1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0.92065510167449993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0.92065510167449993</v>
      </c>
    </row>
    <row r="750" spans="1:31" x14ac:dyDescent="0.25">
      <c r="A750">
        <v>2333122</v>
      </c>
      <c r="B750">
        <v>1</v>
      </c>
      <c r="C750" t="s">
        <v>80</v>
      </c>
      <c r="D750" t="s">
        <v>88</v>
      </c>
      <c r="E750" t="s">
        <v>414</v>
      </c>
      <c r="F750" t="s">
        <v>2408</v>
      </c>
      <c r="G750" t="s">
        <v>134</v>
      </c>
      <c r="H750" t="s">
        <v>135</v>
      </c>
      <c r="I750" t="s">
        <v>136</v>
      </c>
      <c r="J750" t="s">
        <v>137</v>
      </c>
      <c r="K750" t="s">
        <v>138</v>
      </c>
      <c r="L750" t="s">
        <v>2409</v>
      </c>
      <c r="M750" t="s">
        <v>2410</v>
      </c>
      <c r="N750">
        <v>2.989166666</v>
      </c>
      <c r="O750">
        <v>0</v>
      </c>
      <c r="P750">
        <v>5547</v>
      </c>
      <c r="Q750">
        <v>0</v>
      </c>
      <c r="R750">
        <v>0</v>
      </c>
      <c r="S750">
        <v>0</v>
      </c>
      <c r="T750">
        <v>245</v>
      </c>
      <c r="U750">
        <v>0</v>
      </c>
      <c r="V750">
        <v>2</v>
      </c>
      <c r="W750">
        <v>0</v>
      </c>
      <c r="X750">
        <v>3769.345037969586</v>
      </c>
      <c r="Y750">
        <v>0</v>
      </c>
      <c r="Z750">
        <v>0</v>
      </c>
      <c r="AA750">
        <v>0</v>
      </c>
      <c r="AB750">
        <v>940.86582173078727</v>
      </c>
      <c r="AC750">
        <v>0</v>
      </c>
      <c r="AD750">
        <v>220.59592846711172</v>
      </c>
      <c r="AE750">
        <v>4930.8067881674851</v>
      </c>
    </row>
    <row r="751" spans="1:31" x14ac:dyDescent="0.25">
      <c r="A751">
        <v>2333620</v>
      </c>
      <c r="B751">
        <v>1</v>
      </c>
      <c r="C751" t="s">
        <v>80</v>
      </c>
      <c r="D751" t="s">
        <v>83</v>
      </c>
      <c r="E751" t="s">
        <v>153</v>
      </c>
      <c r="F751" t="s">
        <v>2411</v>
      </c>
      <c r="G751" t="s">
        <v>336</v>
      </c>
      <c r="H751" t="s">
        <v>150</v>
      </c>
      <c r="I751" t="s">
        <v>136</v>
      </c>
      <c r="J751" t="s">
        <v>137</v>
      </c>
      <c r="K751" t="s">
        <v>138</v>
      </c>
      <c r="L751" t="s">
        <v>2412</v>
      </c>
      <c r="M751" t="s">
        <v>2413</v>
      </c>
      <c r="N751">
        <v>3.3233333329999999</v>
      </c>
      <c r="O751">
        <v>0</v>
      </c>
      <c r="P751">
        <v>6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4.5769548691277997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4.5769548691277997</v>
      </c>
    </row>
    <row r="752" spans="1:31" x14ac:dyDescent="0.25">
      <c r="A752">
        <v>2333334</v>
      </c>
      <c r="B752">
        <v>1</v>
      </c>
      <c r="C752" t="s">
        <v>80</v>
      </c>
      <c r="D752" t="s">
        <v>85</v>
      </c>
      <c r="E752" t="s">
        <v>147</v>
      </c>
      <c r="F752" t="s">
        <v>2414</v>
      </c>
      <c r="G752" t="s">
        <v>258</v>
      </c>
      <c r="H752" t="s">
        <v>150</v>
      </c>
      <c r="I752" t="s">
        <v>136</v>
      </c>
      <c r="J752" t="s">
        <v>137</v>
      </c>
      <c r="K752" t="s">
        <v>138</v>
      </c>
      <c r="L752" t="s">
        <v>2415</v>
      </c>
      <c r="M752" t="s">
        <v>2416</v>
      </c>
      <c r="N752">
        <v>3.6005555550000001</v>
      </c>
      <c r="O752">
        <v>0</v>
      </c>
      <c r="P752">
        <v>143</v>
      </c>
      <c r="Q752">
        <v>0</v>
      </c>
      <c r="R752">
        <v>0</v>
      </c>
      <c r="S752">
        <v>0</v>
      </c>
      <c r="T752">
        <v>28</v>
      </c>
      <c r="U752">
        <v>0</v>
      </c>
      <c r="V752">
        <v>0</v>
      </c>
      <c r="W752">
        <v>0</v>
      </c>
      <c r="X752">
        <v>117.29827762849521</v>
      </c>
      <c r="Y752">
        <v>0</v>
      </c>
      <c r="Z752">
        <v>0</v>
      </c>
      <c r="AA752">
        <v>0</v>
      </c>
      <c r="AB752">
        <v>64.289639883821323</v>
      </c>
      <c r="AC752">
        <v>0</v>
      </c>
      <c r="AD752">
        <v>0</v>
      </c>
      <c r="AE752">
        <v>181.58791751231655</v>
      </c>
    </row>
    <row r="753" spans="1:31" x14ac:dyDescent="0.25">
      <c r="A753">
        <v>2332936</v>
      </c>
      <c r="B753">
        <v>1</v>
      </c>
      <c r="C753" t="s">
        <v>81</v>
      </c>
      <c r="D753" t="s">
        <v>112</v>
      </c>
      <c r="E753" t="s">
        <v>153</v>
      </c>
      <c r="F753" t="s">
        <v>2417</v>
      </c>
      <c r="G753" t="s">
        <v>155</v>
      </c>
      <c r="H753" t="s">
        <v>150</v>
      </c>
      <c r="I753" t="s">
        <v>136</v>
      </c>
      <c r="J753" t="s">
        <v>137</v>
      </c>
      <c r="K753" t="s">
        <v>138</v>
      </c>
      <c r="L753" t="s">
        <v>2418</v>
      </c>
      <c r="M753" t="s">
        <v>2419</v>
      </c>
      <c r="N753">
        <v>4.0866666660000002</v>
      </c>
      <c r="O753">
        <v>0</v>
      </c>
      <c r="P753">
        <v>1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0.49635111263033338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0.49635111263033338</v>
      </c>
    </row>
    <row r="754" spans="1:31" x14ac:dyDescent="0.25">
      <c r="A754">
        <v>2333328</v>
      </c>
      <c r="B754">
        <v>1</v>
      </c>
      <c r="C754" t="s">
        <v>80</v>
      </c>
      <c r="D754" t="s">
        <v>84</v>
      </c>
      <c r="E754" t="s">
        <v>153</v>
      </c>
      <c r="F754" t="s">
        <v>2420</v>
      </c>
      <c r="G754" t="s">
        <v>703</v>
      </c>
      <c r="H754" t="s">
        <v>150</v>
      </c>
      <c r="I754" t="s">
        <v>136</v>
      </c>
      <c r="J754" t="s">
        <v>3</v>
      </c>
      <c r="K754" t="s">
        <v>138</v>
      </c>
      <c r="L754" t="s">
        <v>2421</v>
      </c>
      <c r="M754" t="s">
        <v>2422</v>
      </c>
      <c r="N754">
        <v>4.6133333329999999</v>
      </c>
      <c r="O754">
        <v>0</v>
      </c>
      <c r="P754">
        <v>4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5.5192066709520669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5.5192066709520669</v>
      </c>
    </row>
    <row r="755" spans="1:31" x14ac:dyDescent="0.25">
      <c r="A755">
        <v>2333022</v>
      </c>
      <c r="B755">
        <v>1</v>
      </c>
      <c r="C755" t="s">
        <v>80</v>
      </c>
      <c r="D755" t="s">
        <v>94</v>
      </c>
      <c r="E755" t="s">
        <v>414</v>
      </c>
      <c r="F755" t="s">
        <v>2423</v>
      </c>
      <c r="G755" t="s">
        <v>2424</v>
      </c>
      <c r="H755" t="s">
        <v>2425</v>
      </c>
      <c r="I755" t="s">
        <v>136</v>
      </c>
      <c r="J755" t="s">
        <v>137</v>
      </c>
      <c r="K755" t="s">
        <v>144</v>
      </c>
      <c r="L755" t="s">
        <v>2426</v>
      </c>
      <c r="M755" t="s">
        <v>2427</v>
      </c>
      <c r="N755">
        <v>8.9677777770000002</v>
      </c>
      <c r="O755">
        <v>0</v>
      </c>
      <c r="P755">
        <v>985</v>
      </c>
      <c r="Q755">
        <v>96</v>
      </c>
      <c r="R755">
        <v>412</v>
      </c>
      <c r="S755">
        <v>29</v>
      </c>
      <c r="T755">
        <v>181</v>
      </c>
      <c r="U755">
        <v>9</v>
      </c>
      <c r="V755">
        <v>0</v>
      </c>
      <c r="W755">
        <v>0</v>
      </c>
      <c r="X755">
        <v>1947.0357218986942</v>
      </c>
      <c r="Y755">
        <v>1216.7835082873723</v>
      </c>
      <c r="Z755">
        <v>5118.3015181536502</v>
      </c>
      <c r="AA755">
        <v>665.23476250345982</v>
      </c>
      <c r="AB755">
        <v>1743.7795452447774</v>
      </c>
      <c r="AC755">
        <v>6016.9701181257778</v>
      </c>
      <c r="AD755">
        <v>0</v>
      </c>
      <c r="AE755">
        <v>16708.105174213732</v>
      </c>
    </row>
    <row r="756" spans="1:31" x14ac:dyDescent="0.25">
      <c r="A756">
        <v>2333640</v>
      </c>
      <c r="B756">
        <v>1</v>
      </c>
      <c r="C756" t="s">
        <v>81</v>
      </c>
      <c r="D756" t="s">
        <v>128</v>
      </c>
      <c r="E756" t="s">
        <v>141</v>
      </c>
      <c r="F756" t="s">
        <v>2428</v>
      </c>
      <c r="G756" t="s">
        <v>134</v>
      </c>
      <c r="H756" t="s">
        <v>135</v>
      </c>
      <c r="I756" t="s">
        <v>136</v>
      </c>
      <c r="J756" t="s">
        <v>137</v>
      </c>
      <c r="K756" t="s">
        <v>138</v>
      </c>
      <c r="L756" t="s">
        <v>2429</v>
      </c>
      <c r="M756" t="s">
        <v>2430</v>
      </c>
      <c r="N756">
        <v>7.9166665999999997E-2</v>
      </c>
      <c r="O756">
        <v>0</v>
      </c>
      <c r="P756">
        <v>548</v>
      </c>
      <c r="Q756">
        <v>1</v>
      </c>
      <c r="R756">
        <v>71</v>
      </c>
      <c r="S756">
        <v>3</v>
      </c>
      <c r="T756">
        <v>120</v>
      </c>
      <c r="U756">
        <v>1</v>
      </c>
      <c r="V756">
        <v>0</v>
      </c>
      <c r="W756">
        <v>0</v>
      </c>
      <c r="X756">
        <v>8.9809935536858827</v>
      </c>
      <c r="Y756">
        <v>3.4462733232862499</v>
      </c>
      <c r="Z756">
        <v>2.605805810173667</v>
      </c>
      <c r="AA756">
        <v>0.49284299008454169</v>
      </c>
      <c r="AB756">
        <v>3.3597090817368751</v>
      </c>
      <c r="AC756">
        <v>1.5345005817374999</v>
      </c>
      <c r="AD756">
        <v>0</v>
      </c>
      <c r="AE756">
        <v>20.420125340704718</v>
      </c>
    </row>
    <row r="757" spans="1:31" x14ac:dyDescent="0.25">
      <c r="A757">
        <v>2332876</v>
      </c>
      <c r="B757">
        <v>1</v>
      </c>
      <c r="C757" t="s">
        <v>80</v>
      </c>
      <c r="D757" t="s">
        <v>96</v>
      </c>
      <c r="E757" t="s">
        <v>153</v>
      </c>
      <c r="F757" t="s">
        <v>2431</v>
      </c>
      <c r="G757" t="s">
        <v>155</v>
      </c>
      <c r="H757" t="s">
        <v>150</v>
      </c>
      <c r="I757" t="s">
        <v>136</v>
      </c>
      <c r="J757" t="s">
        <v>137</v>
      </c>
      <c r="K757" t="s">
        <v>138</v>
      </c>
      <c r="L757" t="s">
        <v>2432</v>
      </c>
      <c r="M757" t="s">
        <v>2433</v>
      </c>
      <c r="N757">
        <v>2.565555555</v>
      </c>
      <c r="O757">
        <v>0</v>
      </c>
      <c r="P757">
        <v>6</v>
      </c>
      <c r="Q757">
        <v>0</v>
      </c>
      <c r="R757">
        <v>0</v>
      </c>
      <c r="S757">
        <v>0</v>
      </c>
      <c r="T757">
        <v>3</v>
      </c>
      <c r="U757">
        <v>0</v>
      </c>
      <c r="V757">
        <v>0</v>
      </c>
      <c r="W757">
        <v>0</v>
      </c>
      <c r="X757">
        <v>3.5684715218549998</v>
      </c>
      <c r="Y757">
        <v>0</v>
      </c>
      <c r="Z757">
        <v>0</v>
      </c>
      <c r="AA757">
        <v>0</v>
      </c>
      <c r="AB757">
        <v>2.7911125212971331</v>
      </c>
      <c r="AC757">
        <v>0</v>
      </c>
      <c r="AD757">
        <v>0</v>
      </c>
      <c r="AE757">
        <v>6.3595840431521324</v>
      </c>
    </row>
    <row r="758" spans="1:31" x14ac:dyDescent="0.25">
      <c r="A758">
        <v>2333563</v>
      </c>
      <c r="B758">
        <v>1</v>
      </c>
      <c r="C758" t="s">
        <v>80</v>
      </c>
      <c r="D758" t="s">
        <v>96</v>
      </c>
      <c r="E758" t="s">
        <v>175</v>
      </c>
      <c r="F758" t="s">
        <v>2434</v>
      </c>
      <c r="G758" t="s">
        <v>1463</v>
      </c>
      <c r="H758" t="s">
        <v>135</v>
      </c>
      <c r="I758" t="s">
        <v>136</v>
      </c>
      <c r="J758" t="s">
        <v>137</v>
      </c>
      <c r="K758" t="s">
        <v>138</v>
      </c>
      <c r="L758" t="s">
        <v>2435</v>
      </c>
      <c r="M758" t="s">
        <v>2436</v>
      </c>
      <c r="N758">
        <v>1.4125000000000001</v>
      </c>
      <c r="O758">
        <v>0</v>
      </c>
      <c r="P758">
        <v>1179</v>
      </c>
      <c r="Q758">
        <v>2</v>
      </c>
      <c r="R758">
        <v>59</v>
      </c>
      <c r="S758">
        <v>1</v>
      </c>
      <c r="T758">
        <v>140</v>
      </c>
      <c r="U758">
        <v>0</v>
      </c>
      <c r="V758">
        <v>0</v>
      </c>
      <c r="W758">
        <v>0</v>
      </c>
      <c r="X758">
        <v>1091.9988811048354</v>
      </c>
      <c r="Y758">
        <v>3.9725075805526222</v>
      </c>
      <c r="Z758">
        <v>145.64758979977543</v>
      </c>
      <c r="AA758">
        <v>73.90299469126829</v>
      </c>
      <c r="AB758">
        <v>535.42395936706441</v>
      </c>
      <c r="AC758">
        <v>0</v>
      </c>
      <c r="AD758">
        <v>0</v>
      </c>
      <c r="AE758">
        <v>1850.9459325434964</v>
      </c>
    </row>
    <row r="759" spans="1:31" x14ac:dyDescent="0.25">
      <c r="A759">
        <v>2333099</v>
      </c>
      <c r="B759">
        <v>1</v>
      </c>
      <c r="C759" t="s">
        <v>80</v>
      </c>
      <c r="D759" t="s">
        <v>92</v>
      </c>
      <c r="E759" t="s">
        <v>153</v>
      </c>
      <c r="F759" t="s">
        <v>2437</v>
      </c>
      <c r="G759" t="s">
        <v>155</v>
      </c>
      <c r="H759" t="s">
        <v>150</v>
      </c>
      <c r="I759" t="s">
        <v>136</v>
      </c>
      <c r="J759" t="s">
        <v>137</v>
      </c>
      <c r="K759" t="s">
        <v>138</v>
      </c>
      <c r="L759" t="s">
        <v>2438</v>
      </c>
      <c r="M759" t="s">
        <v>2439</v>
      </c>
      <c r="N759">
        <v>3.5727777770000002</v>
      </c>
      <c r="O759">
        <v>0</v>
      </c>
      <c r="P759">
        <v>1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0.43669029675175003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0.43669029675175003</v>
      </c>
    </row>
    <row r="760" spans="1:31" x14ac:dyDescent="0.25">
      <c r="A760">
        <v>2333062</v>
      </c>
      <c r="B760">
        <v>1</v>
      </c>
      <c r="C760" t="s">
        <v>80</v>
      </c>
      <c r="D760" t="s">
        <v>110</v>
      </c>
      <c r="E760" t="s">
        <v>158</v>
      </c>
      <c r="F760" t="s">
        <v>2440</v>
      </c>
      <c r="G760" t="s">
        <v>177</v>
      </c>
      <c r="H760" t="s">
        <v>150</v>
      </c>
      <c r="I760" t="s">
        <v>136</v>
      </c>
      <c r="J760" t="s">
        <v>137</v>
      </c>
      <c r="K760" t="s">
        <v>144</v>
      </c>
      <c r="L760" t="s">
        <v>2441</v>
      </c>
      <c r="M760" t="s">
        <v>2442</v>
      </c>
      <c r="N760">
        <v>8.2780555549999999</v>
      </c>
      <c r="O760">
        <v>0</v>
      </c>
      <c r="P760">
        <v>571</v>
      </c>
      <c r="Q760">
        <v>0</v>
      </c>
      <c r="R760">
        <v>0</v>
      </c>
      <c r="S760">
        <v>0</v>
      </c>
      <c r="T760">
        <v>52</v>
      </c>
      <c r="U760">
        <v>0</v>
      </c>
      <c r="V760">
        <v>1</v>
      </c>
      <c r="W760">
        <v>0</v>
      </c>
      <c r="X760">
        <v>1238.5580021725405</v>
      </c>
      <c r="Y760">
        <v>0</v>
      </c>
      <c r="Z760">
        <v>0</v>
      </c>
      <c r="AA760">
        <v>0</v>
      </c>
      <c r="AB760">
        <v>258.91558964984597</v>
      </c>
      <c r="AC760">
        <v>0</v>
      </c>
      <c r="AD760">
        <v>234.0406619900775</v>
      </c>
      <c r="AE760">
        <v>1731.5142538124639</v>
      </c>
    </row>
    <row r="761" spans="1:31" x14ac:dyDescent="0.25">
      <c r="A761">
        <v>2333460</v>
      </c>
      <c r="B761">
        <v>1</v>
      </c>
      <c r="C761" t="s">
        <v>81</v>
      </c>
      <c r="D761" t="s">
        <v>128</v>
      </c>
      <c r="E761" t="s">
        <v>158</v>
      </c>
      <c r="F761" t="s">
        <v>2443</v>
      </c>
      <c r="G761" t="s">
        <v>453</v>
      </c>
      <c r="H761" t="s">
        <v>150</v>
      </c>
      <c r="I761" t="s">
        <v>136</v>
      </c>
      <c r="J761" t="s">
        <v>137</v>
      </c>
      <c r="K761" t="s">
        <v>138</v>
      </c>
      <c r="L761" t="s">
        <v>2444</v>
      </c>
      <c r="M761" t="s">
        <v>2445</v>
      </c>
      <c r="N761">
        <v>3.3661111109999999</v>
      </c>
      <c r="O761">
        <v>0</v>
      </c>
      <c r="P761">
        <v>111</v>
      </c>
      <c r="Q761">
        <v>0</v>
      </c>
      <c r="R761">
        <v>7</v>
      </c>
      <c r="S761">
        <v>0</v>
      </c>
      <c r="T761">
        <v>5</v>
      </c>
      <c r="U761">
        <v>0</v>
      </c>
      <c r="V761">
        <v>0</v>
      </c>
      <c r="W761">
        <v>0</v>
      </c>
      <c r="X761">
        <v>63.891916753685308</v>
      </c>
      <c r="Y761">
        <v>0</v>
      </c>
      <c r="Z761">
        <v>7.7403018630846576</v>
      </c>
      <c r="AA761">
        <v>0</v>
      </c>
      <c r="AB761">
        <v>6.9600023067208898</v>
      </c>
      <c r="AC761">
        <v>0</v>
      </c>
      <c r="AD761">
        <v>0</v>
      </c>
      <c r="AE761">
        <v>78.592220923490856</v>
      </c>
    </row>
    <row r="762" spans="1:31" x14ac:dyDescent="0.25">
      <c r="A762">
        <v>2332913</v>
      </c>
      <c r="B762">
        <v>1</v>
      </c>
      <c r="C762" t="s">
        <v>81</v>
      </c>
      <c r="D762" t="s">
        <v>127</v>
      </c>
      <c r="E762" t="s">
        <v>175</v>
      </c>
      <c r="F762" t="s">
        <v>2446</v>
      </c>
      <c r="G762" t="s">
        <v>210</v>
      </c>
      <c r="H762" t="s">
        <v>135</v>
      </c>
      <c r="I762" t="s">
        <v>136</v>
      </c>
      <c r="J762" t="s">
        <v>137</v>
      </c>
      <c r="K762" t="s">
        <v>138</v>
      </c>
      <c r="L762" t="s">
        <v>2447</v>
      </c>
      <c r="M762" t="s">
        <v>2448</v>
      </c>
      <c r="N762">
        <v>3.6541666660000001</v>
      </c>
      <c r="O762">
        <v>0</v>
      </c>
      <c r="P762">
        <v>0</v>
      </c>
      <c r="Q762">
        <v>0</v>
      </c>
      <c r="R762">
        <v>9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63.962716290326377</v>
      </c>
      <c r="AA762">
        <v>0</v>
      </c>
      <c r="AB762">
        <v>0</v>
      </c>
      <c r="AC762">
        <v>0</v>
      </c>
      <c r="AD762">
        <v>0</v>
      </c>
      <c r="AE762">
        <v>63.962716290326377</v>
      </c>
    </row>
    <row r="763" spans="1:31" x14ac:dyDescent="0.25">
      <c r="A763">
        <v>2333245</v>
      </c>
      <c r="B763">
        <v>1</v>
      </c>
      <c r="C763" t="s">
        <v>81</v>
      </c>
      <c r="D763" t="s">
        <v>128</v>
      </c>
      <c r="E763" t="s">
        <v>141</v>
      </c>
      <c r="F763" t="s">
        <v>1320</v>
      </c>
      <c r="G763" t="s">
        <v>134</v>
      </c>
      <c r="H763" t="s">
        <v>135</v>
      </c>
      <c r="I763" t="s">
        <v>136</v>
      </c>
      <c r="J763" t="s">
        <v>137</v>
      </c>
      <c r="K763" t="s">
        <v>138</v>
      </c>
      <c r="L763" t="s">
        <v>2449</v>
      </c>
      <c r="M763" t="s">
        <v>2450</v>
      </c>
      <c r="N763">
        <v>0.41916666600000002</v>
      </c>
      <c r="O763">
        <v>0</v>
      </c>
      <c r="P763">
        <v>18</v>
      </c>
      <c r="Q763">
        <v>0</v>
      </c>
      <c r="R763">
        <v>0</v>
      </c>
      <c r="S763">
        <v>13</v>
      </c>
      <c r="T763">
        <v>1</v>
      </c>
      <c r="U763">
        <v>15</v>
      </c>
      <c r="V763">
        <v>0</v>
      </c>
      <c r="W763">
        <v>0</v>
      </c>
      <c r="X763">
        <v>4.1053796090670422</v>
      </c>
      <c r="Y763">
        <v>0</v>
      </c>
      <c r="Z763">
        <v>0</v>
      </c>
      <c r="AA763">
        <v>93.54170396185539</v>
      </c>
      <c r="AB763">
        <v>2.4602025354316082</v>
      </c>
      <c r="AC763">
        <v>796.96519032936624</v>
      </c>
      <c r="AD763">
        <v>0</v>
      </c>
      <c r="AE763">
        <v>897.07247643572032</v>
      </c>
    </row>
    <row r="764" spans="1:31" x14ac:dyDescent="0.25">
      <c r="A764">
        <v>2333603</v>
      </c>
      <c r="B764">
        <v>1</v>
      </c>
      <c r="C764" t="s">
        <v>80</v>
      </c>
      <c r="D764" t="s">
        <v>93</v>
      </c>
      <c r="E764" t="s">
        <v>147</v>
      </c>
      <c r="F764" t="s">
        <v>2451</v>
      </c>
      <c r="G764" t="s">
        <v>149</v>
      </c>
      <c r="H764" t="s">
        <v>150</v>
      </c>
      <c r="I764" t="s">
        <v>136</v>
      </c>
      <c r="J764" t="s">
        <v>137</v>
      </c>
      <c r="K764" t="s">
        <v>138</v>
      </c>
      <c r="L764" t="s">
        <v>2452</v>
      </c>
      <c r="M764" t="s">
        <v>2453</v>
      </c>
      <c r="N764">
        <v>2.716111111</v>
      </c>
      <c r="O764">
        <v>0</v>
      </c>
      <c r="P764">
        <v>7</v>
      </c>
      <c r="Q764">
        <v>0</v>
      </c>
      <c r="R764">
        <v>13</v>
      </c>
      <c r="S764">
        <v>0</v>
      </c>
      <c r="T764">
        <v>6</v>
      </c>
      <c r="U764">
        <v>0</v>
      </c>
      <c r="V764">
        <v>0</v>
      </c>
      <c r="W764">
        <v>0</v>
      </c>
      <c r="X764">
        <v>4.0188118982466001</v>
      </c>
      <c r="Y764">
        <v>0</v>
      </c>
      <c r="Z764">
        <v>31.354542574609827</v>
      </c>
      <c r="AA764">
        <v>0</v>
      </c>
      <c r="AB764">
        <v>11.103610745990075</v>
      </c>
      <c r="AC764">
        <v>0</v>
      </c>
      <c r="AD764">
        <v>0</v>
      </c>
      <c r="AE764">
        <v>46.476965218846502</v>
      </c>
    </row>
    <row r="765" spans="1:31" x14ac:dyDescent="0.25">
      <c r="A765">
        <v>2333268</v>
      </c>
      <c r="B765">
        <v>1</v>
      </c>
      <c r="C765" t="s">
        <v>80</v>
      </c>
      <c r="D765" t="s">
        <v>108</v>
      </c>
      <c r="E765" t="s">
        <v>158</v>
      </c>
      <c r="F765" t="s">
        <v>2454</v>
      </c>
      <c r="G765" t="s">
        <v>160</v>
      </c>
      <c r="H765" t="s">
        <v>150</v>
      </c>
      <c r="I765" t="s">
        <v>136</v>
      </c>
      <c r="J765" t="s">
        <v>137</v>
      </c>
      <c r="K765" t="s">
        <v>138</v>
      </c>
      <c r="L765" t="s">
        <v>2455</v>
      </c>
      <c r="M765" t="s">
        <v>2456</v>
      </c>
      <c r="N765">
        <v>0.51249999999999996</v>
      </c>
      <c r="O765">
        <v>0</v>
      </c>
      <c r="P765">
        <v>27</v>
      </c>
      <c r="Q765">
        <v>0</v>
      </c>
      <c r="R765">
        <v>10</v>
      </c>
      <c r="S765">
        <v>0</v>
      </c>
      <c r="T765">
        <v>5</v>
      </c>
      <c r="U765">
        <v>0</v>
      </c>
      <c r="V765">
        <v>0</v>
      </c>
      <c r="W765">
        <v>0</v>
      </c>
      <c r="X765">
        <v>1.7838800270912256</v>
      </c>
      <c r="Y765">
        <v>0</v>
      </c>
      <c r="Z765">
        <v>4.6824106942644992</v>
      </c>
      <c r="AA765">
        <v>0</v>
      </c>
      <c r="AB765">
        <v>0.93740725564530014</v>
      </c>
      <c r="AC765">
        <v>0</v>
      </c>
      <c r="AD765">
        <v>0</v>
      </c>
      <c r="AE765">
        <v>7.4036979770010243</v>
      </c>
    </row>
    <row r="766" spans="1:31" x14ac:dyDescent="0.25">
      <c r="A766">
        <v>2332896</v>
      </c>
      <c r="B766">
        <v>1</v>
      </c>
      <c r="C766" t="s">
        <v>80</v>
      </c>
      <c r="D766" t="s">
        <v>98</v>
      </c>
      <c r="E766" t="s">
        <v>132</v>
      </c>
      <c r="F766" t="s">
        <v>2457</v>
      </c>
      <c r="G766" t="s">
        <v>134</v>
      </c>
      <c r="H766" t="s">
        <v>135</v>
      </c>
      <c r="I766" t="s">
        <v>136</v>
      </c>
      <c r="J766" t="s">
        <v>137</v>
      </c>
      <c r="K766" t="s">
        <v>138</v>
      </c>
      <c r="L766" t="s">
        <v>2458</v>
      </c>
      <c r="M766" t="s">
        <v>2459</v>
      </c>
      <c r="N766">
        <v>0.19305555499999999</v>
      </c>
      <c r="O766">
        <v>0</v>
      </c>
      <c r="P766">
        <v>21</v>
      </c>
      <c r="Q766">
        <v>12</v>
      </c>
      <c r="R766">
        <v>126</v>
      </c>
      <c r="S766">
        <v>4</v>
      </c>
      <c r="T766">
        <v>35</v>
      </c>
      <c r="U766">
        <v>2</v>
      </c>
      <c r="V766">
        <v>0</v>
      </c>
      <c r="W766">
        <v>0</v>
      </c>
      <c r="X766">
        <v>1.3285724145908082</v>
      </c>
      <c r="Y766">
        <v>22.5768473140431</v>
      </c>
      <c r="Z766">
        <v>74.580789823899977</v>
      </c>
      <c r="AA766">
        <v>7.7207622432683669</v>
      </c>
      <c r="AB766">
        <v>11.753975465293133</v>
      </c>
      <c r="AC766">
        <v>20.185118896527001</v>
      </c>
      <c r="AD766">
        <v>0</v>
      </c>
      <c r="AE766">
        <v>138.14606615762239</v>
      </c>
    </row>
    <row r="767" spans="1:31" x14ac:dyDescent="0.25">
      <c r="A767">
        <v>2333437</v>
      </c>
      <c r="B767">
        <v>1</v>
      </c>
      <c r="C767" t="s">
        <v>81</v>
      </c>
      <c r="D767" t="s">
        <v>127</v>
      </c>
      <c r="E767" t="s">
        <v>153</v>
      </c>
      <c r="F767" t="s">
        <v>2460</v>
      </c>
      <c r="G767" t="s">
        <v>155</v>
      </c>
      <c r="H767" t="s">
        <v>150</v>
      </c>
      <c r="I767" t="s">
        <v>136</v>
      </c>
      <c r="J767" t="s">
        <v>137</v>
      </c>
      <c r="K767" t="s">
        <v>138</v>
      </c>
      <c r="L767" t="s">
        <v>2461</v>
      </c>
      <c r="M767" t="s">
        <v>2462</v>
      </c>
      <c r="N767">
        <v>2.298888888</v>
      </c>
      <c r="O767">
        <v>0</v>
      </c>
      <c r="P767">
        <v>1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0.37606084473576673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0.37606084473576673</v>
      </c>
    </row>
    <row r="768" spans="1:31" x14ac:dyDescent="0.25">
      <c r="A768">
        <v>2333039</v>
      </c>
      <c r="B768">
        <v>1</v>
      </c>
      <c r="C768" t="s">
        <v>80</v>
      </c>
      <c r="D768" t="s">
        <v>100</v>
      </c>
      <c r="E768" t="s">
        <v>141</v>
      </c>
      <c r="F768" t="s">
        <v>2463</v>
      </c>
      <c r="G768" t="s">
        <v>143</v>
      </c>
      <c r="H768" t="s">
        <v>135</v>
      </c>
      <c r="I768" t="s">
        <v>136</v>
      </c>
      <c r="J768" t="s">
        <v>137</v>
      </c>
      <c r="K768" t="s">
        <v>144</v>
      </c>
      <c r="L768" t="s">
        <v>2464</v>
      </c>
      <c r="M768" t="s">
        <v>2465</v>
      </c>
      <c r="N768">
        <v>7.744444444</v>
      </c>
      <c r="O768">
        <v>3</v>
      </c>
      <c r="P768">
        <v>1443</v>
      </c>
      <c r="Q768">
        <v>0</v>
      </c>
      <c r="R768">
        <v>3</v>
      </c>
      <c r="S768">
        <v>0</v>
      </c>
      <c r="T768">
        <v>105</v>
      </c>
      <c r="U768">
        <v>0</v>
      </c>
      <c r="V768">
        <v>0</v>
      </c>
      <c r="W768">
        <v>442.53257574558785</v>
      </c>
      <c r="X768">
        <v>2362.605655502874</v>
      </c>
      <c r="Y768">
        <v>0</v>
      </c>
      <c r="Z768">
        <v>16.404319698583503</v>
      </c>
      <c r="AA768">
        <v>0</v>
      </c>
      <c r="AB768">
        <v>1570.704092186839</v>
      </c>
      <c r="AC768">
        <v>0</v>
      </c>
      <c r="AD768">
        <v>0</v>
      </c>
      <c r="AE768">
        <v>4392.2466431338844</v>
      </c>
    </row>
    <row r="769" spans="1:31" x14ac:dyDescent="0.25">
      <c r="A769">
        <v>2333666</v>
      </c>
      <c r="B769">
        <v>1</v>
      </c>
      <c r="C769" t="s">
        <v>80</v>
      </c>
      <c r="D769" t="s">
        <v>103</v>
      </c>
      <c r="E769" t="s">
        <v>158</v>
      </c>
      <c r="F769" t="s">
        <v>2466</v>
      </c>
      <c r="G769" t="s">
        <v>453</v>
      </c>
      <c r="H769" t="s">
        <v>150</v>
      </c>
      <c r="I769" t="s">
        <v>136</v>
      </c>
      <c r="J769" t="s">
        <v>137</v>
      </c>
      <c r="K769" t="s">
        <v>138</v>
      </c>
      <c r="L769" t="s">
        <v>2467</v>
      </c>
      <c r="M769" t="s">
        <v>2468</v>
      </c>
      <c r="N769">
        <v>0.73972222200000004</v>
      </c>
      <c r="O769">
        <v>0</v>
      </c>
      <c r="P769">
        <v>101</v>
      </c>
      <c r="Q769">
        <v>0</v>
      </c>
      <c r="R769">
        <v>6</v>
      </c>
      <c r="S769">
        <v>0</v>
      </c>
      <c r="T769">
        <v>4</v>
      </c>
      <c r="U769">
        <v>0</v>
      </c>
      <c r="V769">
        <v>0</v>
      </c>
      <c r="W769">
        <v>0</v>
      </c>
      <c r="X769">
        <v>16.153198062893988</v>
      </c>
      <c r="Y769">
        <v>0</v>
      </c>
      <c r="Z769">
        <v>7.742779734531851</v>
      </c>
      <c r="AA769">
        <v>0</v>
      </c>
      <c r="AB769">
        <v>0.64765566734166669</v>
      </c>
      <c r="AC769">
        <v>0</v>
      </c>
      <c r="AD769">
        <v>0</v>
      </c>
      <c r="AE769">
        <v>24.543633464767506</v>
      </c>
    </row>
    <row r="770" spans="1:31" x14ac:dyDescent="0.25">
      <c r="A770">
        <v>2333480</v>
      </c>
      <c r="B770">
        <v>1</v>
      </c>
      <c r="C770" t="s">
        <v>81</v>
      </c>
      <c r="D770" t="s">
        <v>112</v>
      </c>
      <c r="E770" t="s">
        <v>153</v>
      </c>
      <c r="F770" t="s">
        <v>2469</v>
      </c>
      <c r="G770" t="s">
        <v>155</v>
      </c>
      <c r="H770" t="s">
        <v>150</v>
      </c>
      <c r="I770" t="s">
        <v>136</v>
      </c>
      <c r="J770" t="s">
        <v>137</v>
      </c>
      <c r="K770" t="s">
        <v>138</v>
      </c>
      <c r="L770" t="s">
        <v>2470</v>
      </c>
      <c r="M770" t="s">
        <v>2471</v>
      </c>
      <c r="N770">
        <v>1.345555555</v>
      </c>
      <c r="O770">
        <v>0</v>
      </c>
      <c r="P770">
        <v>2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0.16630838737743334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0.16630838737743334</v>
      </c>
    </row>
    <row r="771" spans="1:31" x14ac:dyDescent="0.25">
      <c r="A771">
        <v>2333623</v>
      </c>
      <c r="B771">
        <v>1</v>
      </c>
      <c r="C771" t="s">
        <v>80</v>
      </c>
      <c r="D771" t="s">
        <v>93</v>
      </c>
      <c r="E771" t="s">
        <v>147</v>
      </c>
      <c r="F771" t="s">
        <v>2472</v>
      </c>
      <c r="G771" t="s">
        <v>149</v>
      </c>
      <c r="H771" t="s">
        <v>150</v>
      </c>
      <c r="I771" t="s">
        <v>136</v>
      </c>
      <c r="J771" t="s">
        <v>137</v>
      </c>
      <c r="K771" t="s">
        <v>138</v>
      </c>
      <c r="L771" t="s">
        <v>2473</v>
      </c>
      <c r="M771" t="s">
        <v>2474</v>
      </c>
      <c r="N771">
        <v>2.2619444440000001</v>
      </c>
      <c r="O771">
        <v>0</v>
      </c>
      <c r="P771">
        <v>0</v>
      </c>
      <c r="Q771">
        <v>0</v>
      </c>
      <c r="R771">
        <v>14</v>
      </c>
      <c r="S771">
        <v>0</v>
      </c>
      <c r="T771">
        <v>6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35.82560189038621</v>
      </c>
      <c r="AA771">
        <v>0</v>
      </c>
      <c r="AB771">
        <v>9.0663457780212138</v>
      </c>
      <c r="AC771">
        <v>0</v>
      </c>
      <c r="AD771">
        <v>0</v>
      </c>
      <c r="AE771">
        <v>44.891947668407425</v>
      </c>
    </row>
    <row r="772" spans="1:31" x14ac:dyDescent="0.25">
      <c r="A772">
        <v>2333374</v>
      </c>
      <c r="B772">
        <v>1</v>
      </c>
      <c r="C772" t="s">
        <v>80</v>
      </c>
      <c r="D772" t="s">
        <v>85</v>
      </c>
      <c r="E772" t="s">
        <v>175</v>
      </c>
      <c r="F772" t="s">
        <v>2475</v>
      </c>
      <c r="G772" t="s">
        <v>467</v>
      </c>
      <c r="H772" t="s">
        <v>135</v>
      </c>
      <c r="I772" t="s">
        <v>468</v>
      </c>
      <c r="J772" t="s">
        <v>137</v>
      </c>
      <c r="K772" t="s">
        <v>138</v>
      </c>
      <c r="L772" t="s">
        <v>2476</v>
      </c>
      <c r="M772" t="s">
        <v>2477</v>
      </c>
      <c r="N772">
        <v>4.8055555E-2</v>
      </c>
      <c r="O772">
        <v>0</v>
      </c>
      <c r="P772">
        <v>1566</v>
      </c>
      <c r="Q772">
        <v>0</v>
      </c>
      <c r="R772">
        <v>0</v>
      </c>
      <c r="S772">
        <v>0</v>
      </c>
      <c r="T772">
        <v>17</v>
      </c>
      <c r="U772">
        <v>0</v>
      </c>
      <c r="V772">
        <v>0</v>
      </c>
      <c r="W772">
        <v>0</v>
      </c>
      <c r="X772">
        <v>26.699951021386372</v>
      </c>
      <c r="Y772">
        <v>0</v>
      </c>
      <c r="Z772">
        <v>0</v>
      </c>
      <c r="AA772">
        <v>0</v>
      </c>
      <c r="AB772">
        <v>1.9297200465279998</v>
      </c>
      <c r="AC772">
        <v>0</v>
      </c>
      <c r="AD772">
        <v>0</v>
      </c>
      <c r="AE772">
        <v>28.629671067914373</v>
      </c>
    </row>
    <row r="773" spans="1:31" x14ac:dyDescent="0.25">
      <c r="A773">
        <v>2332879</v>
      </c>
      <c r="B773">
        <v>1</v>
      </c>
      <c r="C773" t="s">
        <v>80</v>
      </c>
      <c r="D773" t="s">
        <v>100</v>
      </c>
      <c r="E773" t="s">
        <v>153</v>
      </c>
      <c r="F773" t="s">
        <v>2478</v>
      </c>
      <c r="G773" t="s">
        <v>703</v>
      </c>
      <c r="H773" t="s">
        <v>150</v>
      </c>
      <c r="I773" t="s">
        <v>136</v>
      </c>
      <c r="J773" t="s">
        <v>137</v>
      </c>
      <c r="K773" t="s">
        <v>138</v>
      </c>
      <c r="L773" t="s">
        <v>2479</v>
      </c>
      <c r="M773" t="s">
        <v>2480</v>
      </c>
      <c r="N773">
        <v>0.528888888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2.5910464274800003E-2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2.5910464274800003E-2</v>
      </c>
    </row>
    <row r="774" spans="1:31" x14ac:dyDescent="0.25">
      <c r="A774">
        <v>2332925</v>
      </c>
      <c r="B774">
        <v>1</v>
      </c>
      <c r="C774" t="s">
        <v>80</v>
      </c>
      <c r="D774" t="s">
        <v>95</v>
      </c>
      <c r="E774" t="s">
        <v>141</v>
      </c>
      <c r="F774" t="s">
        <v>2481</v>
      </c>
      <c r="G774" t="s">
        <v>134</v>
      </c>
      <c r="H774" t="s">
        <v>135</v>
      </c>
      <c r="I774" t="s">
        <v>136</v>
      </c>
      <c r="J774" t="s">
        <v>137</v>
      </c>
      <c r="K774" t="s">
        <v>138</v>
      </c>
      <c r="L774" t="s">
        <v>2482</v>
      </c>
      <c r="M774" t="s">
        <v>2483</v>
      </c>
      <c r="N774">
        <v>0.69138888799999998</v>
      </c>
      <c r="O774">
        <v>0</v>
      </c>
      <c r="P774">
        <v>0</v>
      </c>
      <c r="Q774">
        <v>0</v>
      </c>
      <c r="R774">
        <v>0</v>
      </c>
      <c r="S774">
        <v>1</v>
      </c>
      <c r="T774">
        <v>0</v>
      </c>
      <c r="U774">
        <v>2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9.0087223502991502</v>
      </c>
      <c r="AB774">
        <v>0</v>
      </c>
      <c r="AC774">
        <v>3451.9494932264024</v>
      </c>
      <c r="AD774">
        <v>0</v>
      </c>
      <c r="AE774">
        <v>3460.9582155767016</v>
      </c>
    </row>
    <row r="775" spans="1:31" x14ac:dyDescent="0.25">
      <c r="A775">
        <v>2333234</v>
      </c>
      <c r="B775">
        <v>1</v>
      </c>
      <c r="C775" t="s">
        <v>80</v>
      </c>
      <c r="D775" t="s">
        <v>101</v>
      </c>
      <c r="E775" t="s">
        <v>132</v>
      </c>
      <c r="F775" t="s">
        <v>1472</v>
      </c>
      <c r="G775" t="s">
        <v>467</v>
      </c>
      <c r="H775" t="s">
        <v>135</v>
      </c>
      <c r="I775" t="s">
        <v>136</v>
      </c>
      <c r="J775" t="s">
        <v>137</v>
      </c>
      <c r="K775" t="s">
        <v>138</v>
      </c>
      <c r="L775" t="s">
        <v>2484</v>
      </c>
      <c r="M775" t="s">
        <v>2485</v>
      </c>
      <c r="N775">
        <v>2.84</v>
      </c>
      <c r="O775">
        <v>18</v>
      </c>
      <c r="P775">
        <v>20</v>
      </c>
      <c r="Q775">
        <v>19</v>
      </c>
      <c r="R775">
        <v>2</v>
      </c>
      <c r="S775">
        <v>19</v>
      </c>
      <c r="T775">
        <v>4</v>
      </c>
      <c r="U775">
        <v>0</v>
      </c>
      <c r="V775">
        <v>0</v>
      </c>
      <c r="W775">
        <v>22.220012646350746</v>
      </c>
      <c r="X775">
        <v>18.861458650656363</v>
      </c>
      <c r="Y775">
        <v>48.96077650462653</v>
      </c>
      <c r="Z775">
        <v>1.6376306718602003</v>
      </c>
      <c r="AA775">
        <v>1218.4860836377065</v>
      </c>
      <c r="AB775">
        <v>20.906864234887351</v>
      </c>
      <c r="AC775">
        <v>0</v>
      </c>
      <c r="AD775">
        <v>0</v>
      </c>
      <c r="AE775">
        <v>1331.0728263460876</v>
      </c>
    </row>
    <row r="776" spans="1:31" x14ac:dyDescent="0.25">
      <c r="A776">
        <v>2332902</v>
      </c>
      <c r="B776">
        <v>1</v>
      </c>
      <c r="C776" t="s">
        <v>80</v>
      </c>
      <c r="D776" t="s">
        <v>100</v>
      </c>
      <c r="E776" t="s">
        <v>132</v>
      </c>
      <c r="F776" t="s">
        <v>1055</v>
      </c>
      <c r="G776" t="s">
        <v>134</v>
      </c>
      <c r="H776" t="s">
        <v>135</v>
      </c>
      <c r="I776" t="s">
        <v>136</v>
      </c>
      <c r="J776" t="s">
        <v>137</v>
      </c>
      <c r="K776" t="s">
        <v>138</v>
      </c>
      <c r="L776" t="s">
        <v>2486</v>
      </c>
      <c r="M776" t="s">
        <v>2487</v>
      </c>
      <c r="N776">
        <v>2.9105555550000002</v>
      </c>
      <c r="O776">
        <v>4</v>
      </c>
      <c r="P776">
        <v>154</v>
      </c>
      <c r="Q776">
        <v>6</v>
      </c>
      <c r="R776">
        <v>60</v>
      </c>
      <c r="S776">
        <v>13</v>
      </c>
      <c r="T776">
        <v>61</v>
      </c>
      <c r="U776">
        <v>2</v>
      </c>
      <c r="V776">
        <v>1</v>
      </c>
      <c r="W776">
        <v>5.4458217188098512</v>
      </c>
      <c r="X776">
        <v>90.205473653713582</v>
      </c>
      <c r="Y776">
        <v>42.406860484106261</v>
      </c>
      <c r="Z776">
        <v>111.36082801470624</v>
      </c>
      <c r="AA776">
        <v>182.94846453068661</v>
      </c>
      <c r="AB776">
        <v>79.472844387416799</v>
      </c>
      <c r="AC776">
        <v>202.20951173209622</v>
      </c>
      <c r="AD776">
        <v>14.342540482383251</v>
      </c>
      <c r="AE776">
        <v>728.39234500391876</v>
      </c>
    </row>
    <row r="777" spans="1:31" x14ac:dyDescent="0.25">
      <c r="A777">
        <v>2333048</v>
      </c>
      <c r="B777">
        <v>1</v>
      </c>
      <c r="C777" t="s">
        <v>81</v>
      </c>
      <c r="D777" t="s">
        <v>112</v>
      </c>
      <c r="E777" t="s">
        <v>153</v>
      </c>
      <c r="F777" t="s">
        <v>2488</v>
      </c>
      <c r="G777" t="s">
        <v>155</v>
      </c>
      <c r="H777" t="s">
        <v>150</v>
      </c>
      <c r="I777" t="s">
        <v>136</v>
      </c>
      <c r="J777" t="s">
        <v>137</v>
      </c>
      <c r="K777" t="s">
        <v>138</v>
      </c>
      <c r="L777" t="s">
        <v>2489</v>
      </c>
      <c r="M777" t="s">
        <v>2490</v>
      </c>
      <c r="N777">
        <v>2.4452777769999998</v>
      </c>
      <c r="O777">
        <v>0</v>
      </c>
      <c r="P777">
        <v>1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1.42377428487E-2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1.42377428487E-2</v>
      </c>
    </row>
    <row r="778" spans="1:31" x14ac:dyDescent="0.25">
      <c r="A778">
        <v>2333071</v>
      </c>
      <c r="B778">
        <v>1</v>
      </c>
      <c r="C778" t="s">
        <v>80</v>
      </c>
      <c r="D778" t="s">
        <v>108</v>
      </c>
      <c r="E778" t="s">
        <v>158</v>
      </c>
      <c r="F778" t="s">
        <v>2491</v>
      </c>
      <c r="G778" t="s">
        <v>453</v>
      </c>
      <c r="H778" t="s">
        <v>150</v>
      </c>
      <c r="I778" t="s">
        <v>136</v>
      </c>
      <c r="J778" t="s">
        <v>137</v>
      </c>
      <c r="K778" t="s">
        <v>138</v>
      </c>
      <c r="L778" t="s">
        <v>2492</v>
      </c>
      <c r="M778" t="s">
        <v>2493</v>
      </c>
      <c r="N778">
        <v>0.89833333299999996</v>
      </c>
      <c r="O778">
        <v>0</v>
      </c>
      <c r="P778">
        <v>22</v>
      </c>
      <c r="Q778">
        <v>0</v>
      </c>
      <c r="R778">
        <v>22</v>
      </c>
      <c r="S778">
        <v>0</v>
      </c>
      <c r="T778">
        <v>13</v>
      </c>
      <c r="U778">
        <v>0</v>
      </c>
      <c r="V778">
        <v>0</v>
      </c>
      <c r="W778">
        <v>0</v>
      </c>
      <c r="X778">
        <v>5.2597853953291498</v>
      </c>
      <c r="Y778">
        <v>0</v>
      </c>
      <c r="Z778">
        <v>74.19332015388683</v>
      </c>
      <c r="AA778">
        <v>0</v>
      </c>
      <c r="AB778">
        <v>25.066799036909469</v>
      </c>
      <c r="AC778">
        <v>0</v>
      </c>
      <c r="AD778">
        <v>0</v>
      </c>
      <c r="AE778">
        <v>104.51990458612545</v>
      </c>
    </row>
    <row r="779" spans="1:31" x14ac:dyDescent="0.25">
      <c r="A779">
        <v>2333111</v>
      </c>
      <c r="B779">
        <v>1</v>
      </c>
      <c r="C779" t="s">
        <v>80</v>
      </c>
      <c r="D779" t="s">
        <v>94</v>
      </c>
      <c r="E779" t="s">
        <v>147</v>
      </c>
      <c r="F779" t="s">
        <v>2494</v>
      </c>
      <c r="G779" t="s">
        <v>149</v>
      </c>
      <c r="H779" t="s">
        <v>150</v>
      </c>
      <c r="I779" t="s">
        <v>136</v>
      </c>
      <c r="J779" t="s">
        <v>137</v>
      </c>
      <c r="K779" t="s">
        <v>138</v>
      </c>
      <c r="L779" t="s">
        <v>2495</v>
      </c>
      <c r="M779" t="s">
        <v>2496</v>
      </c>
      <c r="N779">
        <v>1.331388888</v>
      </c>
      <c r="O779">
        <v>0</v>
      </c>
      <c r="P779">
        <v>13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0.89634540323859979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0.89634540323859979</v>
      </c>
    </row>
    <row r="780" spans="1:31" x14ac:dyDescent="0.25">
      <c r="A780">
        <v>2333483</v>
      </c>
      <c r="B780">
        <v>1</v>
      </c>
      <c r="C780" t="s">
        <v>81</v>
      </c>
      <c r="D780" t="s">
        <v>118</v>
      </c>
      <c r="E780" t="s">
        <v>147</v>
      </c>
      <c r="F780" t="s">
        <v>2497</v>
      </c>
      <c r="G780" t="s">
        <v>149</v>
      </c>
      <c r="H780" t="s">
        <v>150</v>
      </c>
      <c r="I780" t="s">
        <v>136</v>
      </c>
      <c r="J780" t="s">
        <v>137</v>
      </c>
      <c r="K780" t="s">
        <v>138</v>
      </c>
      <c r="L780" t="s">
        <v>2498</v>
      </c>
      <c r="M780" t="s">
        <v>2499</v>
      </c>
      <c r="N780">
        <v>1.328888888</v>
      </c>
      <c r="O780">
        <v>0</v>
      </c>
      <c r="P780">
        <v>7</v>
      </c>
      <c r="Q780">
        <v>0</v>
      </c>
      <c r="R780">
        <v>1</v>
      </c>
      <c r="S780">
        <v>0</v>
      </c>
      <c r="T780">
        <v>1</v>
      </c>
      <c r="U780">
        <v>0</v>
      </c>
      <c r="V780">
        <v>0</v>
      </c>
      <c r="W780">
        <v>0</v>
      </c>
      <c r="X780">
        <v>1.9122151234495999</v>
      </c>
      <c r="Y780">
        <v>0</v>
      </c>
      <c r="Z780">
        <v>1.6488883376667001</v>
      </c>
      <c r="AA780">
        <v>0</v>
      </c>
      <c r="AB780">
        <v>0.13200983307493333</v>
      </c>
      <c r="AC780">
        <v>0</v>
      </c>
      <c r="AD780">
        <v>0</v>
      </c>
      <c r="AE780">
        <v>3.6931132941912335</v>
      </c>
    </row>
    <row r="781" spans="1:31" x14ac:dyDescent="0.25">
      <c r="A781">
        <v>2332985</v>
      </c>
      <c r="B781">
        <v>1</v>
      </c>
      <c r="C781" t="s">
        <v>80</v>
      </c>
      <c r="D781" t="s">
        <v>96</v>
      </c>
      <c r="E781" t="s">
        <v>175</v>
      </c>
      <c r="F781" t="s">
        <v>2500</v>
      </c>
      <c r="G781" t="s">
        <v>2402</v>
      </c>
      <c r="H781" t="s">
        <v>135</v>
      </c>
      <c r="I781" t="s">
        <v>136</v>
      </c>
      <c r="J781" t="s">
        <v>137</v>
      </c>
      <c r="K781" t="s">
        <v>138</v>
      </c>
      <c r="L781" t="s">
        <v>2501</v>
      </c>
      <c r="M781" t="s">
        <v>2502</v>
      </c>
      <c r="N781">
        <v>0.66027777700000001</v>
      </c>
      <c r="O781">
        <v>0</v>
      </c>
      <c r="P781">
        <v>586</v>
      </c>
      <c r="Q781">
        <v>2</v>
      </c>
      <c r="R781">
        <v>52</v>
      </c>
      <c r="S781">
        <v>1</v>
      </c>
      <c r="T781">
        <v>96</v>
      </c>
      <c r="U781">
        <v>0</v>
      </c>
      <c r="V781">
        <v>0</v>
      </c>
      <c r="W781">
        <v>0</v>
      </c>
      <c r="X781">
        <v>233.89773986490988</v>
      </c>
      <c r="Y781">
        <v>1.7495399692309779</v>
      </c>
      <c r="Z781">
        <v>64.496525717448151</v>
      </c>
      <c r="AA781">
        <v>37.879453076727643</v>
      </c>
      <c r="AB781">
        <v>183.25465268639215</v>
      </c>
      <c r="AC781">
        <v>0</v>
      </c>
      <c r="AD781">
        <v>0</v>
      </c>
      <c r="AE781">
        <v>521.27791131470883</v>
      </c>
    </row>
    <row r="782" spans="1:31" x14ac:dyDescent="0.25">
      <c r="A782">
        <v>2333649</v>
      </c>
      <c r="B782">
        <v>1</v>
      </c>
      <c r="C782" t="s">
        <v>81</v>
      </c>
      <c r="D782" t="s">
        <v>118</v>
      </c>
      <c r="E782" t="s">
        <v>175</v>
      </c>
      <c r="F782" t="s">
        <v>2503</v>
      </c>
      <c r="G782" t="s">
        <v>716</v>
      </c>
      <c r="H782" t="s">
        <v>135</v>
      </c>
      <c r="I782" t="s">
        <v>136</v>
      </c>
      <c r="J782" t="s">
        <v>137</v>
      </c>
      <c r="K782" t="s">
        <v>138</v>
      </c>
      <c r="L782" t="s">
        <v>2504</v>
      </c>
      <c r="M782" t="s">
        <v>2505</v>
      </c>
      <c r="N782">
        <v>1.856944444</v>
      </c>
      <c r="O782">
        <v>0</v>
      </c>
      <c r="P782">
        <v>142</v>
      </c>
      <c r="Q782">
        <v>0</v>
      </c>
      <c r="R782">
        <v>0</v>
      </c>
      <c r="S782">
        <v>0</v>
      </c>
      <c r="T782">
        <v>12</v>
      </c>
      <c r="U782">
        <v>0</v>
      </c>
      <c r="V782">
        <v>0</v>
      </c>
      <c r="W782">
        <v>0</v>
      </c>
      <c r="X782">
        <v>31.948353493246557</v>
      </c>
      <c r="Y782">
        <v>0</v>
      </c>
      <c r="Z782">
        <v>0</v>
      </c>
      <c r="AA782">
        <v>0</v>
      </c>
      <c r="AB782">
        <v>5.8504616133977327</v>
      </c>
      <c r="AC782">
        <v>0</v>
      </c>
      <c r="AD782">
        <v>0</v>
      </c>
      <c r="AE782">
        <v>37.798815106644291</v>
      </c>
    </row>
    <row r="783" spans="1:31" x14ac:dyDescent="0.25">
      <c r="A783">
        <v>2333320</v>
      </c>
      <c r="B783">
        <v>1</v>
      </c>
      <c r="C783" t="s">
        <v>80</v>
      </c>
      <c r="D783" t="s">
        <v>105</v>
      </c>
      <c r="E783" t="s">
        <v>153</v>
      </c>
      <c r="F783" t="s">
        <v>2506</v>
      </c>
      <c r="G783" t="s">
        <v>203</v>
      </c>
      <c r="H783" t="s">
        <v>150</v>
      </c>
      <c r="I783" t="s">
        <v>136</v>
      </c>
      <c r="J783" t="s">
        <v>137</v>
      </c>
      <c r="K783" t="s">
        <v>138</v>
      </c>
      <c r="L783" t="s">
        <v>2507</v>
      </c>
      <c r="M783" t="s">
        <v>2508</v>
      </c>
      <c r="N783">
        <v>4.090833333</v>
      </c>
      <c r="O783">
        <v>0</v>
      </c>
      <c r="P783">
        <v>7</v>
      </c>
      <c r="Q783">
        <v>0</v>
      </c>
      <c r="R783">
        <v>0</v>
      </c>
      <c r="S783">
        <v>0</v>
      </c>
      <c r="T783">
        <v>1</v>
      </c>
      <c r="U783">
        <v>0</v>
      </c>
      <c r="V783">
        <v>0</v>
      </c>
      <c r="W783">
        <v>0</v>
      </c>
      <c r="X783">
        <v>5.1852807963444736</v>
      </c>
      <c r="Y783">
        <v>0</v>
      </c>
      <c r="Z783">
        <v>0</v>
      </c>
      <c r="AA783">
        <v>0</v>
      </c>
      <c r="AB783">
        <v>7.4006535666915116</v>
      </c>
      <c r="AC783">
        <v>0</v>
      </c>
      <c r="AD783">
        <v>0</v>
      </c>
      <c r="AE783">
        <v>12.585934363035985</v>
      </c>
    </row>
    <row r="784" spans="1:31" x14ac:dyDescent="0.25">
      <c r="A784">
        <v>2333463</v>
      </c>
      <c r="B784">
        <v>1</v>
      </c>
      <c r="C784" t="s">
        <v>81</v>
      </c>
      <c r="D784" t="s">
        <v>123</v>
      </c>
      <c r="E784" t="s">
        <v>147</v>
      </c>
      <c r="F784" t="s">
        <v>2509</v>
      </c>
      <c r="G784" t="s">
        <v>149</v>
      </c>
      <c r="H784" t="s">
        <v>150</v>
      </c>
      <c r="I784" t="s">
        <v>136</v>
      </c>
      <c r="J784" t="s">
        <v>137</v>
      </c>
      <c r="K784" t="s">
        <v>138</v>
      </c>
      <c r="L784" t="s">
        <v>2510</v>
      </c>
      <c r="M784" t="s">
        <v>2511</v>
      </c>
      <c r="N784">
        <v>3.676666666</v>
      </c>
      <c r="O784">
        <v>0</v>
      </c>
      <c r="P784">
        <v>35</v>
      </c>
      <c r="Q784">
        <v>0</v>
      </c>
      <c r="R784">
        <v>0</v>
      </c>
      <c r="S784">
        <v>0</v>
      </c>
      <c r="T784">
        <v>11</v>
      </c>
      <c r="U784">
        <v>0</v>
      </c>
      <c r="V784">
        <v>0</v>
      </c>
      <c r="W784">
        <v>0</v>
      </c>
      <c r="X784">
        <v>40.890762908067813</v>
      </c>
      <c r="Y784">
        <v>0</v>
      </c>
      <c r="Z784">
        <v>0</v>
      </c>
      <c r="AA784">
        <v>0</v>
      </c>
      <c r="AB784">
        <v>11.310900617856801</v>
      </c>
      <c r="AC784">
        <v>0</v>
      </c>
      <c r="AD784">
        <v>0</v>
      </c>
      <c r="AE784">
        <v>52.201663525924616</v>
      </c>
    </row>
    <row r="785" spans="1:31" x14ac:dyDescent="0.25">
      <c r="A785">
        <v>2332965</v>
      </c>
      <c r="B785">
        <v>1</v>
      </c>
      <c r="C785" t="s">
        <v>81</v>
      </c>
      <c r="D785" t="s">
        <v>128</v>
      </c>
      <c r="E785" t="s">
        <v>175</v>
      </c>
      <c r="F785" t="s">
        <v>2512</v>
      </c>
      <c r="G785" t="s">
        <v>134</v>
      </c>
      <c r="H785" t="s">
        <v>135</v>
      </c>
      <c r="I785" t="s">
        <v>136</v>
      </c>
      <c r="J785" t="s">
        <v>137</v>
      </c>
      <c r="K785" t="s">
        <v>138</v>
      </c>
      <c r="L785" t="s">
        <v>2513</v>
      </c>
      <c r="M785" t="s">
        <v>2514</v>
      </c>
      <c r="N785">
        <v>1.0322222219999999</v>
      </c>
      <c r="O785">
        <v>1</v>
      </c>
      <c r="P785">
        <v>0</v>
      </c>
      <c r="Q785">
        <v>0</v>
      </c>
      <c r="R785">
        <v>0</v>
      </c>
      <c r="S785">
        <v>7</v>
      </c>
      <c r="T785">
        <v>447</v>
      </c>
      <c r="U785">
        <v>3</v>
      </c>
      <c r="V785">
        <v>30</v>
      </c>
      <c r="W785">
        <v>0.19768060856714997</v>
      </c>
      <c r="X785">
        <v>0</v>
      </c>
      <c r="Y785">
        <v>0</v>
      </c>
      <c r="Z785">
        <v>0</v>
      </c>
      <c r="AA785">
        <v>15.863448273277768</v>
      </c>
      <c r="AB785">
        <v>453.73680938656969</v>
      </c>
      <c r="AC785">
        <v>85.003891505322883</v>
      </c>
      <c r="AD785">
        <v>516.02169478330529</v>
      </c>
      <c r="AE785">
        <v>1070.8235245570427</v>
      </c>
    </row>
    <row r="786" spans="1:31" x14ac:dyDescent="0.25">
      <c r="A786">
        <v>2332942</v>
      </c>
      <c r="B786">
        <v>1</v>
      </c>
      <c r="C786" t="s">
        <v>81</v>
      </c>
      <c r="D786" t="s">
        <v>120</v>
      </c>
      <c r="E786" t="s">
        <v>132</v>
      </c>
      <c r="F786" t="s">
        <v>2515</v>
      </c>
      <c r="G786" t="s">
        <v>134</v>
      </c>
      <c r="H786" t="s">
        <v>135</v>
      </c>
      <c r="I786" t="s">
        <v>136</v>
      </c>
      <c r="J786" t="s">
        <v>137</v>
      </c>
      <c r="K786" t="s">
        <v>138</v>
      </c>
      <c r="L786" t="s">
        <v>2516</v>
      </c>
      <c r="M786" t="s">
        <v>2517</v>
      </c>
      <c r="N786">
        <v>1.027222222</v>
      </c>
      <c r="O786">
        <v>0</v>
      </c>
      <c r="P786">
        <v>322</v>
      </c>
      <c r="Q786">
        <v>15</v>
      </c>
      <c r="R786">
        <v>7</v>
      </c>
      <c r="S786">
        <v>0</v>
      </c>
      <c r="T786">
        <v>47</v>
      </c>
      <c r="U786">
        <v>0</v>
      </c>
      <c r="V786">
        <v>0</v>
      </c>
      <c r="W786">
        <v>0</v>
      </c>
      <c r="X786">
        <v>56.12982228359369</v>
      </c>
      <c r="Y786">
        <v>77.93585740656502</v>
      </c>
      <c r="Z786">
        <v>1.9977599495262</v>
      </c>
      <c r="AA786">
        <v>0</v>
      </c>
      <c r="AB786">
        <v>18.413890409949431</v>
      </c>
      <c r="AC786">
        <v>0</v>
      </c>
      <c r="AD786">
        <v>0</v>
      </c>
      <c r="AE786">
        <v>154.47733004963433</v>
      </c>
    </row>
    <row r="787" spans="1:31" x14ac:dyDescent="0.25">
      <c r="A787">
        <v>2333606</v>
      </c>
      <c r="B787">
        <v>1</v>
      </c>
      <c r="C787" t="s">
        <v>80</v>
      </c>
      <c r="D787" t="s">
        <v>94</v>
      </c>
      <c r="E787" t="s">
        <v>147</v>
      </c>
      <c r="F787" t="s">
        <v>2518</v>
      </c>
      <c r="G787" t="s">
        <v>622</v>
      </c>
      <c r="H787" t="s">
        <v>150</v>
      </c>
      <c r="I787" t="s">
        <v>136</v>
      </c>
      <c r="J787" t="s">
        <v>137</v>
      </c>
      <c r="K787" t="s">
        <v>138</v>
      </c>
      <c r="L787" t="s">
        <v>2519</v>
      </c>
      <c r="M787" t="s">
        <v>2520</v>
      </c>
      <c r="N787">
        <v>2.2552777769999999</v>
      </c>
      <c r="O787">
        <v>0</v>
      </c>
      <c r="P787">
        <v>12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3.0532956494803334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3.0532956494803334</v>
      </c>
    </row>
    <row r="788" spans="1:31" x14ac:dyDescent="0.25">
      <c r="A788">
        <v>2333340</v>
      </c>
      <c r="B788">
        <v>1</v>
      </c>
      <c r="C788" t="s">
        <v>80</v>
      </c>
      <c r="D788" t="s">
        <v>110</v>
      </c>
      <c r="E788" t="s">
        <v>158</v>
      </c>
      <c r="F788" t="s">
        <v>2521</v>
      </c>
      <c r="G788" t="s">
        <v>1915</v>
      </c>
      <c r="H788" t="s">
        <v>150</v>
      </c>
      <c r="I788" t="s">
        <v>136</v>
      </c>
      <c r="J788" t="s">
        <v>137</v>
      </c>
      <c r="K788" t="s">
        <v>138</v>
      </c>
      <c r="L788" t="s">
        <v>2522</v>
      </c>
      <c r="M788" t="s">
        <v>2523</v>
      </c>
      <c r="N788">
        <v>7.1608333330000002</v>
      </c>
      <c r="O788">
        <v>0</v>
      </c>
      <c r="P788">
        <v>334</v>
      </c>
      <c r="Q788">
        <v>0</v>
      </c>
      <c r="R788">
        <v>0</v>
      </c>
      <c r="S788">
        <v>0</v>
      </c>
      <c r="T788">
        <v>19</v>
      </c>
      <c r="U788">
        <v>0</v>
      </c>
      <c r="V788">
        <v>0</v>
      </c>
      <c r="W788">
        <v>0</v>
      </c>
      <c r="X788">
        <v>679.235765609748</v>
      </c>
      <c r="Y788">
        <v>0</v>
      </c>
      <c r="Z788">
        <v>0</v>
      </c>
      <c r="AA788">
        <v>0</v>
      </c>
      <c r="AB788">
        <v>302.1433790193559</v>
      </c>
      <c r="AC788">
        <v>0</v>
      </c>
      <c r="AD788">
        <v>0</v>
      </c>
      <c r="AE788">
        <v>981.37914462910385</v>
      </c>
    </row>
    <row r="789" spans="1:31" x14ac:dyDescent="0.25">
      <c r="A789">
        <v>2333028</v>
      </c>
      <c r="B789">
        <v>1</v>
      </c>
      <c r="C789" t="s">
        <v>80</v>
      </c>
      <c r="D789" t="s">
        <v>84</v>
      </c>
      <c r="E789" t="s">
        <v>147</v>
      </c>
      <c r="F789" t="s">
        <v>2524</v>
      </c>
      <c r="G789" t="s">
        <v>177</v>
      </c>
      <c r="H789" t="s">
        <v>150</v>
      </c>
      <c r="I789" t="s">
        <v>136</v>
      </c>
      <c r="J789" t="s">
        <v>137</v>
      </c>
      <c r="K789" t="s">
        <v>144</v>
      </c>
      <c r="L789" t="s">
        <v>2525</v>
      </c>
      <c r="M789" t="s">
        <v>2526</v>
      </c>
      <c r="N789">
        <v>7.7058333330000002</v>
      </c>
      <c r="O789">
        <v>0</v>
      </c>
      <c r="P789">
        <v>203</v>
      </c>
      <c r="Q789">
        <v>0</v>
      </c>
      <c r="R789">
        <v>0</v>
      </c>
      <c r="S789">
        <v>0</v>
      </c>
      <c r="T789">
        <v>11</v>
      </c>
      <c r="U789">
        <v>0</v>
      </c>
      <c r="V789">
        <v>0</v>
      </c>
      <c r="W789">
        <v>0</v>
      </c>
      <c r="X789">
        <v>342.84640698364348</v>
      </c>
      <c r="Y789">
        <v>0</v>
      </c>
      <c r="Z789">
        <v>0</v>
      </c>
      <c r="AA789">
        <v>0</v>
      </c>
      <c r="AB789">
        <v>52.784804631240227</v>
      </c>
      <c r="AC789">
        <v>0</v>
      </c>
      <c r="AD789">
        <v>0</v>
      </c>
      <c r="AE789">
        <v>395.63121161488368</v>
      </c>
    </row>
    <row r="790" spans="1:31" x14ac:dyDescent="0.25">
      <c r="A790">
        <v>2333669</v>
      </c>
      <c r="B790">
        <v>1</v>
      </c>
      <c r="C790" t="s">
        <v>81</v>
      </c>
      <c r="D790" t="s">
        <v>122</v>
      </c>
      <c r="E790" t="s">
        <v>175</v>
      </c>
      <c r="F790" t="s">
        <v>2527</v>
      </c>
      <c r="G790" t="s">
        <v>2528</v>
      </c>
      <c r="H790" t="s">
        <v>135</v>
      </c>
      <c r="I790" t="s">
        <v>136</v>
      </c>
      <c r="J790" t="s">
        <v>137</v>
      </c>
      <c r="K790" t="s">
        <v>138</v>
      </c>
      <c r="L790" t="s">
        <v>2529</v>
      </c>
      <c r="M790" t="s">
        <v>2530</v>
      </c>
      <c r="N790">
        <v>0.495</v>
      </c>
      <c r="O790">
        <v>0</v>
      </c>
      <c r="P790">
        <v>605</v>
      </c>
      <c r="Q790">
        <v>0</v>
      </c>
      <c r="R790">
        <v>0</v>
      </c>
      <c r="S790">
        <v>0</v>
      </c>
      <c r="T790">
        <v>103</v>
      </c>
      <c r="U790">
        <v>0</v>
      </c>
      <c r="V790">
        <v>0</v>
      </c>
      <c r="W790">
        <v>0</v>
      </c>
      <c r="X790">
        <v>47.227271179961647</v>
      </c>
      <c r="Y790">
        <v>0</v>
      </c>
      <c r="Z790">
        <v>0</v>
      </c>
      <c r="AA790">
        <v>0</v>
      </c>
      <c r="AB790">
        <v>15.823536084117045</v>
      </c>
      <c r="AC790">
        <v>0</v>
      </c>
      <c r="AD790">
        <v>0</v>
      </c>
      <c r="AE790">
        <v>63.050807264078692</v>
      </c>
    </row>
    <row r="791" spans="1:31" x14ac:dyDescent="0.25">
      <c r="A791">
        <v>2333045</v>
      </c>
      <c r="B791">
        <v>1</v>
      </c>
      <c r="C791" t="s">
        <v>80</v>
      </c>
      <c r="D791" t="s">
        <v>93</v>
      </c>
      <c r="E791" t="s">
        <v>158</v>
      </c>
      <c r="F791" t="s">
        <v>2531</v>
      </c>
      <c r="G791" t="s">
        <v>513</v>
      </c>
      <c r="H791" t="s">
        <v>150</v>
      </c>
      <c r="I791" t="s">
        <v>136</v>
      </c>
      <c r="J791" t="s">
        <v>137</v>
      </c>
      <c r="K791" t="s">
        <v>138</v>
      </c>
      <c r="L791" t="s">
        <v>2532</v>
      </c>
      <c r="M791" t="s">
        <v>2533</v>
      </c>
      <c r="N791">
        <v>0.57083333300000005</v>
      </c>
      <c r="O791">
        <v>0</v>
      </c>
      <c r="P791">
        <v>7</v>
      </c>
      <c r="Q791">
        <v>0</v>
      </c>
      <c r="R791">
        <v>29</v>
      </c>
      <c r="S791">
        <v>0</v>
      </c>
      <c r="T791">
        <v>8</v>
      </c>
      <c r="U791">
        <v>0</v>
      </c>
      <c r="V791">
        <v>0</v>
      </c>
      <c r="W791">
        <v>0</v>
      </c>
      <c r="X791">
        <v>0.92065842350474991</v>
      </c>
      <c r="Y791">
        <v>0</v>
      </c>
      <c r="Z791">
        <v>73.586564525636149</v>
      </c>
      <c r="AA791">
        <v>0</v>
      </c>
      <c r="AB791">
        <v>25.573212558407754</v>
      </c>
      <c r="AC791">
        <v>0</v>
      </c>
      <c r="AD791">
        <v>0</v>
      </c>
      <c r="AE791">
        <v>100.08043550754866</v>
      </c>
    </row>
    <row r="792" spans="1:31" x14ac:dyDescent="0.25">
      <c r="A792">
        <v>2333592</v>
      </c>
      <c r="B792">
        <v>1</v>
      </c>
      <c r="C792" t="s">
        <v>81</v>
      </c>
      <c r="D792" t="s">
        <v>116</v>
      </c>
      <c r="E792" t="s">
        <v>147</v>
      </c>
      <c r="F792" t="s">
        <v>2534</v>
      </c>
      <c r="G792" t="s">
        <v>258</v>
      </c>
      <c r="H792" t="s">
        <v>150</v>
      </c>
      <c r="I792" t="s">
        <v>136</v>
      </c>
      <c r="J792" t="s">
        <v>137</v>
      </c>
      <c r="K792" t="s">
        <v>138</v>
      </c>
      <c r="L792" t="s">
        <v>2535</v>
      </c>
      <c r="M792" t="s">
        <v>2536</v>
      </c>
      <c r="N792">
        <v>1.3844444440000001</v>
      </c>
      <c r="O792">
        <v>0</v>
      </c>
      <c r="P792">
        <v>16</v>
      </c>
      <c r="Q792">
        <v>0</v>
      </c>
      <c r="R792">
        <v>0</v>
      </c>
      <c r="S792">
        <v>0</v>
      </c>
      <c r="T792">
        <v>1</v>
      </c>
      <c r="U792">
        <v>0</v>
      </c>
      <c r="V792">
        <v>0</v>
      </c>
      <c r="W792">
        <v>0</v>
      </c>
      <c r="X792">
        <v>4.3074987579660338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4.3074987579660338</v>
      </c>
    </row>
    <row r="793" spans="1:31" x14ac:dyDescent="0.25">
      <c r="A793">
        <v>2333237</v>
      </c>
      <c r="B793">
        <v>1</v>
      </c>
      <c r="C793" t="s">
        <v>81</v>
      </c>
      <c r="D793" t="s">
        <v>118</v>
      </c>
      <c r="E793" t="s">
        <v>147</v>
      </c>
      <c r="F793" t="s">
        <v>2537</v>
      </c>
      <c r="G793" t="s">
        <v>149</v>
      </c>
      <c r="H793" t="s">
        <v>150</v>
      </c>
      <c r="I793" t="s">
        <v>136</v>
      </c>
      <c r="J793" t="s">
        <v>137</v>
      </c>
      <c r="K793" t="s">
        <v>138</v>
      </c>
      <c r="L793" t="s">
        <v>2538</v>
      </c>
      <c r="M793" t="s">
        <v>2539</v>
      </c>
      <c r="N793">
        <v>1.7138888880000001</v>
      </c>
      <c r="O793">
        <v>0</v>
      </c>
      <c r="P793">
        <v>2</v>
      </c>
      <c r="Q793">
        <v>0</v>
      </c>
      <c r="R793">
        <v>2</v>
      </c>
      <c r="S793">
        <v>0</v>
      </c>
      <c r="T793">
        <v>2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1.7114749513143337</v>
      </c>
      <c r="AA793">
        <v>0</v>
      </c>
      <c r="AB793">
        <v>6.0345771625509004</v>
      </c>
      <c r="AC793">
        <v>0</v>
      </c>
      <c r="AD793">
        <v>0</v>
      </c>
      <c r="AE793">
        <v>7.7460521138652343</v>
      </c>
    </row>
    <row r="794" spans="1:31" x14ac:dyDescent="0.25">
      <c r="A794">
        <v>2334645</v>
      </c>
      <c r="B794">
        <v>1</v>
      </c>
      <c r="C794" t="s">
        <v>80</v>
      </c>
      <c r="D794" t="s">
        <v>105</v>
      </c>
      <c r="E794" t="s">
        <v>147</v>
      </c>
      <c r="F794" t="s">
        <v>2540</v>
      </c>
      <c r="G794" t="s">
        <v>258</v>
      </c>
      <c r="H794" t="s">
        <v>150</v>
      </c>
      <c r="I794" t="s">
        <v>136</v>
      </c>
      <c r="J794" t="s">
        <v>137</v>
      </c>
      <c r="K794" t="s">
        <v>138</v>
      </c>
      <c r="L794" t="s">
        <v>2541</v>
      </c>
      <c r="M794" t="s">
        <v>2542</v>
      </c>
      <c r="N794">
        <v>1.541666666</v>
      </c>
      <c r="O794">
        <v>0</v>
      </c>
      <c r="P794">
        <v>19</v>
      </c>
      <c r="Q794">
        <v>0</v>
      </c>
      <c r="R794">
        <v>0</v>
      </c>
      <c r="S794">
        <v>0</v>
      </c>
      <c r="T794">
        <v>9</v>
      </c>
      <c r="U794">
        <v>0</v>
      </c>
      <c r="V794">
        <v>0</v>
      </c>
      <c r="W794">
        <v>0</v>
      </c>
      <c r="X794">
        <v>5.2729320021130492</v>
      </c>
      <c r="Y794">
        <v>0</v>
      </c>
      <c r="Z794">
        <v>0</v>
      </c>
      <c r="AA794">
        <v>0</v>
      </c>
      <c r="AB794">
        <v>1.1791379139774001</v>
      </c>
      <c r="AC794">
        <v>0</v>
      </c>
      <c r="AD794">
        <v>0</v>
      </c>
      <c r="AE794">
        <v>6.4520699160904496</v>
      </c>
    </row>
    <row r="795" spans="1:31" x14ac:dyDescent="0.25">
      <c r="A795">
        <v>2334267</v>
      </c>
      <c r="B795">
        <v>1</v>
      </c>
      <c r="C795" t="s">
        <v>80</v>
      </c>
      <c r="D795" t="s">
        <v>83</v>
      </c>
      <c r="E795" t="s">
        <v>158</v>
      </c>
      <c r="F795" t="s">
        <v>2543</v>
      </c>
      <c r="G795" t="s">
        <v>384</v>
      </c>
      <c r="H795" t="s">
        <v>150</v>
      </c>
      <c r="I795" t="s">
        <v>136</v>
      </c>
      <c r="J795" t="s">
        <v>137</v>
      </c>
      <c r="K795" t="s">
        <v>138</v>
      </c>
      <c r="L795" t="s">
        <v>2544</v>
      </c>
      <c r="M795" t="s">
        <v>2545</v>
      </c>
      <c r="N795">
        <v>4.5183333330000002</v>
      </c>
      <c r="O795">
        <v>0</v>
      </c>
      <c r="P795">
        <v>1</v>
      </c>
      <c r="Q795">
        <v>0</v>
      </c>
      <c r="R795">
        <v>0</v>
      </c>
      <c r="S795">
        <v>0</v>
      </c>
      <c r="T795">
        <v>10</v>
      </c>
      <c r="U795">
        <v>0</v>
      </c>
      <c r="V795">
        <v>3</v>
      </c>
      <c r="W795">
        <v>0</v>
      </c>
      <c r="X795">
        <v>2.1043520292850002</v>
      </c>
      <c r="Y795">
        <v>0</v>
      </c>
      <c r="Z795">
        <v>0</v>
      </c>
      <c r="AA795">
        <v>0</v>
      </c>
      <c r="AB795">
        <v>207.34627227499135</v>
      </c>
      <c r="AC795">
        <v>0</v>
      </c>
      <c r="AD795">
        <v>105.8770693877408</v>
      </c>
      <c r="AE795">
        <v>315.32769369201714</v>
      </c>
    </row>
    <row r="796" spans="1:31" x14ac:dyDescent="0.25">
      <c r="A796">
        <v>2334247</v>
      </c>
      <c r="B796">
        <v>1</v>
      </c>
      <c r="C796" t="s">
        <v>80</v>
      </c>
      <c r="D796" t="s">
        <v>105</v>
      </c>
      <c r="E796" t="s">
        <v>175</v>
      </c>
      <c r="F796" t="s">
        <v>2546</v>
      </c>
      <c r="G796" t="s">
        <v>210</v>
      </c>
      <c r="H796" t="s">
        <v>135</v>
      </c>
      <c r="I796" t="s">
        <v>136</v>
      </c>
      <c r="J796" t="s">
        <v>137</v>
      </c>
      <c r="K796" t="s">
        <v>138</v>
      </c>
      <c r="L796" t="s">
        <v>2547</v>
      </c>
      <c r="M796" t="s">
        <v>2548</v>
      </c>
      <c r="N796">
        <v>1.105277777</v>
      </c>
      <c r="O796">
        <v>0</v>
      </c>
      <c r="P796">
        <v>130</v>
      </c>
      <c r="Q796">
        <v>0</v>
      </c>
      <c r="R796">
        <v>20</v>
      </c>
      <c r="S796">
        <v>0</v>
      </c>
      <c r="T796">
        <v>16</v>
      </c>
      <c r="U796">
        <v>0</v>
      </c>
      <c r="V796">
        <v>0</v>
      </c>
      <c r="W796">
        <v>0</v>
      </c>
      <c r="X796">
        <v>22.707671286712184</v>
      </c>
      <c r="Y796">
        <v>0</v>
      </c>
      <c r="Z796">
        <v>9.8134081714899981</v>
      </c>
      <c r="AA796">
        <v>0</v>
      </c>
      <c r="AB796">
        <v>6.4525042657196838</v>
      </c>
      <c r="AC796">
        <v>0</v>
      </c>
      <c r="AD796">
        <v>0</v>
      </c>
      <c r="AE796">
        <v>38.973583723921863</v>
      </c>
    </row>
    <row r="797" spans="1:31" x14ac:dyDescent="0.25">
      <c r="A797">
        <v>2334665</v>
      </c>
      <c r="B797">
        <v>1</v>
      </c>
      <c r="C797" t="s">
        <v>80</v>
      </c>
      <c r="D797" t="s">
        <v>103</v>
      </c>
      <c r="E797" t="s">
        <v>158</v>
      </c>
      <c r="F797" t="s">
        <v>2549</v>
      </c>
      <c r="G797" t="s">
        <v>453</v>
      </c>
      <c r="H797" t="s">
        <v>150</v>
      </c>
      <c r="I797" t="s">
        <v>136</v>
      </c>
      <c r="J797" t="s">
        <v>137</v>
      </c>
      <c r="K797" t="s">
        <v>138</v>
      </c>
      <c r="L797" t="s">
        <v>2550</v>
      </c>
      <c r="M797" t="s">
        <v>2551</v>
      </c>
      <c r="N797">
        <v>3.133611111</v>
      </c>
      <c r="O797">
        <v>0</v>
      </c>
      <c r="P797">
        <v>0</v>
      </c>
      <c r="Q797">
        <v>0</v>
      </c>
      <c r="R797">
        <v>6</v>
      </c>
      <c r="S797">
        <v>0</v>
      </c>
      <c r="T797">
        <v>4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82.215119668446278</v>
      </c>
      <c r="AA797">
        <v>0</v>
      </c>
      <c r="AB797">
        <v>19.705944325787002</v>
      </c>
      <c r="AC797">
        <v>0</v>
      </c>
      <c r="AD797">
        <v>0</v>
      </c>
      <c r="AE797">
        <v>101.92106399423328</v>
      </c>
    </row>
    <row r="798" spans="1:31" x14ac:dyDescent="0.25">
      <c r="A798">
        <v>2334224</v>
      </c>
      <c r="B798">
        <v>1</v>
      </c>
      <c r="C798" t="s">
        <v>80</v>
      </c>
      <c r="D798" t="s">
        <v>96</v>
      </c>
      <c r="E798" t="s">
        <v>285</v>
      </c>
      <c r="F798" t="s">
        <v>2552</v>
      </c>
      <c r="G798" t="s">
        <v>384</v>
      </c>
      <c r="H798" t="s">
        <v>150</v>
      </c>
      <c r="I798" t="s">
        <v>136</v>
      </c>
      <c r="J798" t="s">
        <v>137</v>
      </c>
      <c r="K798" t="s">
        <v>138</v>
      </c>
      <c r="L798" t="s">
        <v>2553</v>
      </c>
      <c r="M798" t="s">
        <v>2554</v>
      </c>
      <c r="N798">
        <v>1.3402777770000001</v>
      </c>
      <c r="O798">
        <v>0</v>
      </c>
      <c r="P798">
        <v>21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9.6847931670530016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9.6847931670530016</v>
      </c>
    </row>
    <row r="799" spans="1:31" x14ac:dyDescent="0.25">
      <c r="A799">
        <v>2334416</v>
      </c>
      <c r="B799">
        <v>1</v>
      </c>
      <c r="C799" t="s">
        <v>81</v>
      </c>
      <c r="D799" t="s">
        <v>121</v>
      </c>
      <c r="E799" t="s">
        <v>175</v>
      </c>
      <c r="F799" t="s">
        <v>2555</v>
      </c>
      <c r="G799" t="s">
        <v>703</v>
      </c>
      <c r="H799" t="s">
        <v>135</v>
      </c>
      <c r="I799" t="s">
        <v>136</v>
      </c>
      <c r="J799" t="s">
        <v>137</v>
      </c>
      <c r="K799" t="s">
        <v>138</v>
      </c>
      <c r="L799" t="s">
        <v>2556</v>
      </c>
      <c r="M799" t="s">
        <v>2557</v>
      </c>
      <c r="N799">
        <v>2.4827777769999999</v>
      </c>
      <c r="O799">
        <v>0</v>
      </c>
      <c r="P799">
        <v>195</v>
      </c>
      <c r="Q799">
        <v>0</v>
      </c>
      <c r="R799">
        <v>0</v>
      </c>
      <c r="S799">
        <v>0</v>
      </c>
      <c r="T799">
        <v>66</v>
      </c>
      <c r="U799">
        <v>0</v>
      </c>
      <c r="V799">
        <v>0</v>
      </c>
      <c r="W799">
        <v>0</v>
      </c>
      <c r="X799">
        <v>65.911118340122727</v>
      </c>
      <c r="Y799">
        <v>0</v>
      </c>
      <c r="Z799">
        <v>0</v>
      </c>
      <c r="AA799">
        <v>0</v>
      </c>
      <c r="AB799">
        <v>74.87740146670302</v>
      </c>
      <c r="AC799">
        <v>0</v>
      </c>
      <c r="AD799">
        <v>0</v>
      </c>
      <c r="AE799">
        <v>140.78851980682575</v>
      </c>
    </row>
    <row r="800" spans="1:31" x14ac:dyDescent="0.25">
      <c r="A800">
        <v>2334353</v>
      </c>
      <c r="B800">
        <v>1</v>
      </c>
      <c r="C800" t="s">
        <v>80</v>
      </c>
      <c r="D800" t="s">
        <v>95</v>
      </c>
      <c r="E800" t="s">
        <v>132</v>
      </c>
      <c r="F800" t="s">
        <v>2558</v>
      </c>
      <c r="G800" t="s">
        <v>134</v>
      </c>
      <c r="H800" t="s">
        <v>135</v>
      </c>
      <c r="I800" t="s">
        <v>136</v>
      </c>
      <c r="J800" t="s">
        <v>137</v>
      </c>
      <c r="K800" t="s">
        <v>138</v>
      </c>
      <c r="L800" t="s">
        <v>2559</v>
      </c>
      <c r="M800" t="s">
        <v>2560</v>
      </c>
      <c r="N800">
        <v>1.2733333330000001</v>
      </c>
      <c r="O800">
        <v>4</v>
      </c>
      <c r="P800">
        <v>177</v>
      </c>
      <c r="Q800">
        <v>12</v>
      </c>
      <c r="R800">
        <v>0</v>
      </c>
      <c r="S800">
        <v>15</v>
      </c>
      <c r="T800">
        <v>12</v>
      </c>
      <c r="U800">
        <v>1</v>
      </c>
      <c r="V800">
        <v>0</v>
      </c>
      <c r="W800">
        <v>2.0356143956042003</v>
      </c>
      <c r="X800">
        <v>23.575301437932882</v>
      </c>
      <c r="Y800">
        <v>24.417081785451305</v>
      </c>
      <c r="Z800">
        <v>0</v>
      </c>
      <c r="AA800">
        <v>84.138978891823939</v>
      </c>
      <c r="AB800">
        <v>4.6772911601053337</v>
      </c>
      <c r="AC800">
        <v>1.3371294153499336</v>
      </c>
      <c r="AD800">
        <v>0</v>
      </c>
      <c r="AE800">
        <v>140.18139708626759</v>
      </c>
    </row>
    <row r="801" spans="1:31" x14ac:dyDescent="0.25">
      <c r="A801">
        <v>2334702</v>
      </c>
      <c r="B801">
        <v>1</v>
      </c>
      <c r="C801" t="s">
        <v>81</v>
      </c>
      <c r="D801" t="s">
        <v>113</v>
      </c>
      <c r="E801" t="s">
        <v>132</v>
      </c>
      <c r="F801" t="s">
        <v>2561</v>
      </c>
      <c r="G801" t="s">
        <v>134</v>
      </c>
      <c r="H801" t="s">
        <v>135</v>
      </c>
      <c r="I801" t="s">
        <v>468</v>
      </c>
      <c r="J801" t="s">
        <v>137</v>
      </c>
      <c r="K801" t="s">
        <v>138</v>
      </c>
      <c r="L801" t="s">
        <v>2562</v>
      </c>
      <c r="M801" t="s">
        <v>2563</v>
      </c>
      <c r="N801">
        <v>4.5555554999999998E-2</v>
      </c>
      <c r="O801">
        <v>1</v>
      </c>
      <c r="P801">
        <v>1572</v>
      </c>
      <c r="Q801">
        <v>15</v>
      </c>
      <c r="R801">
        <v>414</v>
      </c>
      <c r="S801">
        <v>13</v>
      </c>
      <c r="T801">
        <v>130</v>
      </c>
      <c r="U801">
        <v>0</v>
      </c>
      <c r="V801">
        <v>1</v>
      </c>
      <c r="W801">
        <v>2.5512649941333333E-2</v>
      </c>
      <c r="X801">
        <v>13.597404274284541</v>
      </c>
      <c r="Y801">
        <v>1.358148524433789</v>
      </c>
      <c r="Z801">
        <v>21.409883697900874</v>
      </c>
      <c r="AA801">
        <v>1.8790580254133333</v>
      </c>
      <c r="AB801">
        <v>2.4170796375391999</v>
      </c>
      <c r="AC801">
        <v>0</v>
      </c>
      <c r="AD801">
        <v>8.1662601542666687E-3</v>
      </c>
      <c r="AE801">
        <v>40.695253069667345</v>
      </c>
    </row>
    <row r="802" spans="1:31" x14ac:dyDescent="0.25">
      <c r="A802">
        <v>2334453</v>
      </c>
      <c r="B802">
        <v>1</v>
      </c>
      <c r="C802" t="s">
        <v>80</v>
      </c>
      <c r="D802" t="s">
        <v>101</v>
      </c>
      <c r="E802" t="s">
        <v>147</v>
      </c>
      <c r="F802" t="s">
        <v>2564</v>
      </c>
      <c r="G802" t="s">
        <v>336</v>
      </c>
      <c r="H802" t="s">
        <v>150</v>
      </c>
      <c r="I802" t="s">
        <v>136</v>
      </c>
      <c r="J802" t="s">
        <v>137</v>
      </c>
      <c r="K802" t="s">
        <v>138</v>
      </c>
      <c r="L802" t="s">
        <v>2565</v>
      </c>
      <c r="M802" t="s">
        <v>2566</v>
      </c>
      <c r="N802">
        <v>1.0536111109999999</v>
      </c>
      <c r="O802">
        <v>0</v>
      </c>
      <c r="P802">
        <v>96</v>
      </c>
      <c r="Q802">
        <v>0</v>
      </c>
      <c r="R802">
        <v>0</v>
      </c>
      <c r="S802">
        <v>0</v>
      </c>
      <c r="T802">
        <v>2</v>
      </c>
      <c r="U802">
        <v>0</v>
      </c>
      <c r="V802">
        <v>0</v>
      </c>
      <c r="W802">
        <v>0</v>
      </c>
      <c r="X802">
        <v>17.829397783400879</v>
      </c>
      <c r="Y802">
        <v>0</v>
      </c>
      <c r="Z802">
        <v>0</v>
      </c>
      <c r="AA802">
        <v>0</v>
      </c>
      <c r="AB802">
        <v>1.3620502447457332</v>
      </c>
      <c r="AC802">
        <v>0</v>
      </c>
      <c r="AD802">
        <v>0</v>
      </c>
      <c r="AE802">
        <v>19.191448028146613</v>
      </c>
    </row>
    <row r="803" spans="1:31" x14ac:dyDescent="0.25">
      <c r="A803">
        <v>2334410</v>
      </c>
      <c r="B803">
        <v>1</v>
      </c>
      <c r="C803" t="s">
        <v>80</v>
      </c>
      <c r="D803" t="s">
        <v>83</v>
      </c>
      <c r="E803" t="s">
        <v>175</v>
      </c>
      <c r="F803" t="s">
        <v>2567</v>
      </c>
      <c r="G803" t="s">
        <v>143</v>
      </c>
      <c r="H803" t="s">
        <v>135</v>
      </c>
      <c r="I803" t="s">
        <v>136</v>
      </c>
      <c r="J803" t="s">
        <v>137</v>
      </c>
      <c r="K803" t="s">
        <v>144</v>
      </c>
      <c r="L803" t="s">
        <v>2568</v>
      </c>
      <c r="M803" t="s">
        <v>2569</v>
      </c>
      <c r="N803">
        <v>0.86083333299999998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16</v>
      </c>
      <c r="U803">
        <v>0</v>
      </c>
      <c r="V803">
        <v>3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26.170705821767704</v>
      </c>
      <c r="AC803">
        <v>0</v>
      </c>
      <c r="AD803">
        <v>8.1852610141154418</v>
      </c>
      <c r="AE803">
        <v>34.355966835883144</v>
      </c>
    </row>
    <row r="804" spans="1:31" x14ac:dyDescent="0.25">
      <c r="A804">
        <v>2334310</v>
      </c>
      <c r="B804">
        <v>1</v>
      </c>
      <c r="C804" t="s">
        <v>80</v>
      </c>
      <c r="D804" t="s">
        <v>101</v>
      </c>
      <c r="E804" t="s">
        <v>132</v>
      </c>
      <c r="F804" t="s">
        <v>2570</v>
      </c>
      <c r="G804" t="s">
        <v>210</v>
      </c>
      <c r="H804" t="s">
        <v>135</v>
      </c>
      <c r="I804" t="s">
        <v>136</v>
      </c>
      <c r="J804" t="s">
        <v>137</v>
      </c>
      <c r="K804" t="s">
        <v>138</v>
      </c>
      <c r="L804" t="s">
        <v>2571</v>
      </c>
      <c r="M804" t="s">
        <v>2572</v>
      </c>
      <c r="N804">
        <v>0.91027777700000001</v>
      </c>
      <c r="O804">
        <v>14</v>
      </c>
      <c r="P804">
        <v>3667</v>
      </c>
      <c r="Q804">
        <v>11</v>
      </c>
      <c r="R804">
        <v>110</v>
      </c>
      <c r="S804">
        <v>34</v>
      </c>
      <c r="T804">
        <v>425</v>
      </c>
      <c r="U804">
        <v>4</v>
      </c>
      <c r="V804">
        <v>1</v>
      </c>
      <c r="W804">
        <v>26.076462640507174</v>
      </c>
      <c r="X804">
        <v>726.8302497819908</v>
      </c>
      <c r="Y804">
        <v>46.356402227982805</v>
      </c>
      <c r="Z804">
        <v>44.862115389751999</v>
      </c>
      <c r="AA804">
        <v>65.117417087729379</v>
      </c>
      <c r="AB804">
        <v>307.25553975120084</v>
      </c>
      <c r="AC804">
        <v>116.15195760181783</v>
      </c>
      <c r="AD804">
        <v>0.25079427166126667</v>
      </c>
      <c r="AE804">
        <v>1332.9009387526423</v>
      </c>
    </row>
    <row r="805" spans="1:31" x14ac:dyDescent="0.25">
      <c r="A805">
        <v>2334373</v>
      </c>
      <c r="B805">
        <v>1</v>
      </c>
      <c r="C805" t="s">
        <v>81</v>
      </c>
      <c r="D805" t="s">
        <v>123</v>
      </c>
      <c r="E805" t="s">
        <v>175</v>
      </c>
      <c r="F805" t="s">
        <v>2573</v>
      </c>
      <c r="G805" t="s">
        <v>177</v>
      </c>
      <c r="H805" t="s">
        <v>135</v>
      </c>
      <c r="I805" t="s">
        <v>136</v>
      </c>
      <c r="J805" t="s">
        <v>137</v>
      </c>
      <c r="K805" t="s">
        <v>144</v>
      </c>
      <c r="L805" t="s">
        <v>2574</v>
      </c>
      <c r="M805" t="s">
        <v>2575</v>
      </c>
      <c r="N805">
        <v>3.8305555550000001</v>
      </c>
      <c r="O805">
        <v>0</v>
      </c>
      <c r="P805">
        <v>848</v>
      </c>
      <c r="Q805">
        <v>0</v>
      </c>
      <c r="R805">
        <v>1</v>
      </c>
      <c r="S805">
        <v>1</v>
      </c>
      <c r="T805">
        <v>55</v>
      </c>
      <c r="U805">
        <v>0</v>
      </c>
      <c r="V805">
        <v>1</v>
      </c>
      <c r="W805">
        <v>0</v>
      </c>
      <c r="X805">
        <v>503.70361825012611</v>
      </c>
      <c r="Y805">
        <v>0</v>
      </c>
      <c r="Z805">
        <v>12.853215060811126</v>
      </c>
      <c r="AA805">
        <v>0</v>
      </c>
      <c r="AB805">
        <v>114.89612852967771</v>
      </c>
      <c r="AC805">
        <v>0</v>
      </c>
      <c r="AD805">
        <v>11.256193215023259</v>
      </c>
      <c r="AE805">
        <v>642.70915505563823</v>
      </c>
    </row>
    <row r="806" spans="1:31" x14ac:dyDescent="0.25">
      <c r="A806">
        <v>2334250</v>
      </c>
      <c r="B806">
        <v>1</v>
      </c>
      <c r="C806" t="s">
        <v>81</v>
      </c>
      <c r="D806" t="s">
        <v>120</v>
      </c>
      <c r="E806" t="s">
        <v>132</v>
      </c>
      <c r="F806" t="s">
        <v>2576</v>
      </c>
      <c r="G806" t="s">
        <v>134</v>
      </c>
      <c r="H806" t="s">
        <v>135</v>
      </c>
      <c r="I806" t="s">
        <v>136</v>
      </c>
      <c r="J806" t="s">
        <v>137</v>
      </c>
      <c r="K806" t="s">
        <v>138</v>
      </c>
      <c r="L806" t="s">
        <v>2577</v>
      </c>
      <c r="M806" t="s">
        <v>2578</v>
      </c>
      <c r="N806">
        <v>1.714444444</v>
      </c>
      <c r="O806">
        <v>0</v>
      </c>
      <c r="P806">
        <v>0</v>
      </c>
      <c r="Q806">
        <v>36</v>
      </c>
      <c r="R806">
        <v>43</v>
      </c>
      <c r="S806">
        <v>6</v>
      </c>
      <c r="T806">
        <v>1</v>
      </c>
      <c r="U806">
        <v>0</v>
      </c>
      <c r="V806">
        <v>0</v>
      </c>
      <c r="W806">
        <v>0</v>
      </c>
      <c r="X806">
        <v>0</v>
      </c>
      <c r="Y806">
        <v>394.21909566087464</v>
      </c>
      <c r="Z806">
        <v>515.65697169106215</v>
      </c>
      <c r="AA806">
        <v>21.428341305532808</v>
      </c>
      <c r="AB806">
        <v>1.5320983176676335</v>
      </c>
      <c r="AC806">
        <v>0</v>
      </c>
      <c r="AD806">
        <v>0</v>
      </c>
      <c r="AE806">
        <v>932.83650697513735</v>
      </c>
    </row>
    <row r="807" spans="1:31" x14ac:dyDescent="0.25">
      <c r="A807">
        <v>2334496</v>
      </c>
      <c r="B807">
        <v>1</v>
      </c>
      <c r="C807" t="s">
        <v>81</v>
      </c>
      <c r="D807" t="s">
        <v>118</v>
      </c>
      <c r="E807" t="s">
        <v>147</v>
      </c>
      <c r="F807" t="s">
        <v>2579</v>
      </c>
      <c r="G807" t="s">
        <v>149</v>
      </c>
      <c r="H807" t="s">
        <v>150</v>
      </c>
      <c r="I807" t="s">
        <v>136</v>
      </c>
      <c r="J807" t="s">
        <v>137</v>
      </c>
      <c r="K807" t="s">
        <v>138</v>
      </c>
      <c r="L807" t="s">
        <v>2580</v>
      </c>
      <c r="M807" t="s">
        <v>2581</v>
      </c>
      <c r="N807">
        <v>1.3077777770000001</v>
      </c>
      <c r="O807">
        <v>0</v>
      </c>
      <c r="P807">
        <v>2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0.98310721199240003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0.98310721199240003</v>
      </c>
    </row>
    <row r="808" spans="1:31" x14ac:dyDescent="0.25">
      <c r="A808">
        <v>2334473</v>
      </c>
      <c r="B808">
        <v>1</v>
      </c>
      <c r="C808" t="s">
        <v>81</v>
      </c>
      <c r="D808" t="s">
        <v>127</v>
      </c>
      <c r="E808" t="s">
        <v>175</v>
      </c>
      <c r="F808" t="s">
        <v>2582</v>
      </c>
      <c r="G808" t="s">
        <v>210</v>
      </c>
      <c r="H808" t="s">
        <v>135</v>
      </c>
      <c r="I808" t="s">
        <v>136</v>
      </c>
      <c r="J808" t="s">
        <v>137</v>
      </c>
      <c r="K808" t="s">
        <v>138</v>
      </c>
      <c r="L808" t="s">
        <v>2583</v>
      </c>
      <c r="M808" t="s">
        <v>2584</v>
      </c>
      <c r="N808">
        <v>0.99777777700000003</v>
      </c>
      <c r="O808">
        <v>0</v>
      </c>
      <c r="P808">
        <v>2</v>
      </c>
      <c r="Q808">
        <v>0</v>
      </c>
      <c r="R808">
        <v>12</v>
      </c>
      <c r="S808">
        <v>0</v>
      </c>
      <c r="T808">
        <v>1</v>
      </c>
      <c r="U808">
        <v>0</v>
      </c>
      <c r="V808">
        <v>0</v>
      </c>
      <c r="W808">
        <v>0</v>
      </c>
      <c r="X808">
        <v>0.25549821799626665</v>
      </c>
      <c r="Y808">
        <v>0</v>
      </c>
      <c r="Z808">
        <v>6.2816175481115994</v>
      </c>
      <c r="AA808">
        <v>0</v>
      </c>
      <c r="AB808">
        <v>1.2368071298230223</v>
      </c>
      <c r="AC808">
        <v>0</v>
      </c>
      <c r="AD808">
        <v>0</v>
      </c>
      <c r="AE808">
        <v>7.7739228959308884</v>
      </c>
    </row>
    <row r="809" spans="1:31" x14ac:dyDescent="0.25">
      <c r="A809">
        <v>2334287</v>
      </c>
      <c r="B809">
        <v>1</v>
      </c>
      <c r="C809" t="s">
        <v>80</v>
      </c>
      <c r="D809" t="s">
        <v>105</v>
      </c>
      <c r="E809" t="s">
        <v>175</v>
      </c>
      <c r="F809" t="s">
        <v>2130</v>
      </c>
      <c r="G809" t="s">
        <v>134</v>
      </c>
      <c r="H809" t="s">
        <v>135</v>
      </c>
      <c r="I809" t="s">
        <v>136</v>
      </c>
      <c r="J809" t="s">
        <v>137</v>
      </c>
      <c r="K809" t="s">
        <v>138</v>
      </c>
      <c r="L809" t="s">
        <v>2585</v>
      </c>
      <c r="M809" t="s">
        <v>2586</v>
      </c>
      <c r="N809">
        <v>2.2544444440000002</v>
      </c>
      <c r="O809">
        <v>0</v>
      </c>
      <c r="P809">
        <v>15</v>
      </c>
      <c r="Q809">
        <v>0</v>
      </c>
      <c r="R809">
        <v>3</v>
      </c>
      <c r="S809">
        <v>0</v>
      </c>
      <c r="T809">
        <v>5</v>
      </c>
      <c r="U809">
        <v>2</v>
      </c>
      <c r="V809">
        <v>0</v>
      </c>
      <c r="W809">
        <v>0</v>
      </c>
      <c r="X809">
        <v>8.0395736487142244</v>
      </c>
      <c r="Y809">
        <v>0</v>
      </c>
      <c r="Z809">
        <v>4.5341363458422004</v>
      </c>
      <c r="AA809">
        <v>0</v>
      </c>
      <c r="AB809">
        <v>6.0915207450253783</v>
      </c>
      <c r="AC809">
        <v>267.76372600464083</v>
      </c>
      <c r="AD809">
        <v>0</v>
      </c>
      <c r="AE809">
        <v>286.42895674422266</v>
      </c>
    </row>
    <row r="810" spans="1:31" x14ac:dyDescent="0.25">
      <c r="A810">
        <v>2334536</v>
      </c>
      <c r="B810">
        <v>1</v>
      </c>
      <c r="C810" t="s">
        <v>80</v>
      </c>
      <c r="D810" t="s">
        <v>84</v>
      </c>
      <c r="E810" t="s">
        <v>153</v>
      </c>
      <c r="F810" t="s">
        <v>2587</v>
      </c>
      <c r="G810" t="s">
        <v>155</v>
      </c>
      <c r="H810" t="s">
        <v>150</v>
      </c>
      <c r="I810" t="s">
        <v>136</v>
      </c>
      <c r="J810" t="s">
        <v>137</v>
      </c>
      <c r="K810" t="s">
        <v>138</v>
      </c>
      <c r="L810" t="s">
        <v>2588</v>
      </c>
      <c r="M810" t="s">
        <v>2589</v>
      </c>
      <c r="N810">
        <v>3.8897222220000001</v>
      </c>
      <c r="O810">
        <v>0</v>
      </c>
      <c r="P810">
        <v>2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1.4079732413605666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1.4079732413605666</v>
      </c>
    </row>
    <row r="811" spans="1:31" x14ac:dyDescent="0.25">
      <c r="A811">
        <v>2334436</v>
      </c>
      <c r="B811">
        <v>1</v>
      </c>
      <c r="C811" t="s">
        <v>81</v>
      </c>
      <c r="D811" t="s">
        <v>121</v>
      </c>
      <c r="E811" t="s">
        <v>175</v>
      </c>
      <c r="F811" t="s">
        <v>2590</v>
      </c>
      <c r="G811" t="s">
        <v>134</v>
      </c>
      <c r="H811" t="s">
        <v>135</v>
      </c>
      <c r="I811" t="s">
        <v>136</v>
      </c>
      <c r="J811" t="s">
        <v>137</v>
      </c>
      <c r="K811" t="s">
        <v>138</v>
      </c>
      <c r="L811" t="s">
        <v>2591</v>
      </c>
      <c r="M811" t="s">
        <v>2592</v>
      </c>
      <c r="N811">
        <v>7.5555554999999996E-2</v>
      </c>
      <c r="O811">
        <v>0</v>
      </c>
      <c r="P811">
        <v>195</v>
      </c>
      <c r="Q811">
        <v>0</v>
      </c>
      <c r="R811">
        <v>0</v>
      </c>
      <c r="S811">
        <v>0</v>
      </c>
      <c r="T811">
        <v>66</v>
      </c>
      <c r="U811">
        <v>0</v>
      </c>
      <c r="V811">
        <v>0</v>
      </c>
      <c r="W811">
        <v>0</v>
      </c>
      <c r="X811">
        <v>2.0241653087920004</v>
      </c>
      <c r="Y811">
        <v>0</v>
      </c>
      <c r="Z811">
        <v>0</v>
      </c>
      <c r="AA811">
        <v>0</v>
      </c>
      <c r="AB811">
        <v>2.2779709747167995</v>
      </c>
      <c r="AC811">
        <v>0</v>
      </c>
      <c r="AD811">
        <v>0</v>
      </c>
      <c r="AE811">
        <v>4.3021362835087995</v>
      </c>
    </row>
    <row r="812" spans="1:31" x14ac:dyDescent="0.25">
      <c r="A812">
        <v>2334582</v>
      </c>
      <c r="B812">
        <v>1</v>
      </c>
      <c r="C812" t="s">
        <v>81</v>
      </c>
      <c r="D812" t="s">
        <v>113</v>
      </c>
      <c r="E812" t="s">
        <v>158</v>
      </c>
      <c r="F812" t="s">
        <v>890</v>
      </c>
      <c r="G812" t="s">
        <v>453</v>
      </c>
      <c r="H812" t="s">
        <v>150</v>
      </c>
      <c r="I812" t="s">
        <v>136</v>
      </c>
      <c r="J812" t="s">
        <v>137</v>
      </c>
      <c r="K812" t="s">
        <v>138</v>
      </c>
      <c r="L812" t="s">
        <v>2593</v>
      </c>
      <c r="M812" t="s">
        <v>2594</v>
      </c>
      <c r="N812">
        <v>1.5522222219999999</v>
      </c>
      <c r="O812">
        <v>0</v>
      </c>
      <c r="P812">
        <v>28</v>
      </c>
      <c r="Q812">
        <v>0</v>
      </c>
      <c r="R812">
        <v>5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11.696345235752331</v>
      </c>
      <c r="Y812">
        <v>0</v>
      </c>
      <c r="Z812">
        <v>11.892523757105668</v>
      </c>
      <c r="AA812">
        <v>0</v>
      </c>
      <c r="AB812">
        <v>0</v>
      </c>
      <c r="AC812">
        <v>0</v>
      </c>
      <c r="AD812">
        <v>0</v>
      </c>
      <c r="AE812">
        <v>23.588868992857996</v>
      </c>
    </row>
    <row r="813" spans="1:31" x14ac:dyDescent="0.25">
      <c r="A813">
        <v>2334333</v>
      </c>
      <c r="B813">
        <v>1</v>
      </c>
      <c r="C813" t="s">
        <v>80</v>
      </c>
      <c r="D813" t="s">
        <v>83</v>
      </c>
      <c r="E813" t="s">
        <v>175</v>
      </c>
      <c r="F813" t="s">
        <v>2595</v>
      </c>
      <c r="G813" t="s">
        <v>143</v>
      </c>
      <c r="H813" t="s">
        <v>135</v>
      </c>
      <c r="I813" t="s">
        <v>136</v>
      </c>
      <c r="J813" t="s">
        <v>137</v>
      </c>
      <c r="K813" t="s">
        <v>144</v>
      </c>
      <c r="L813" t="s">
        <v>2596</v>
      </c>
      <c r="M813" t="s">
        <v>2597</v>
      </c>
      <c r="N813">
        <v>8.2680555550000001</v>
      </c>
      <c r="O813">
        <v>0</v>
      </c>
      <c r="P813">
        <v>2627</v>
      </c>
      <c r="Q813">
        <v>1</v>
      </c>
      <c r="R813">
        <v>3</v>
      </c>
      <c r="S813">
        <v>12</v>
      </c>
      <c r="T813">
        <v>1339</v>
      </c>
      <c r="U813">
        <v>7</v>
      </c>
      <c r="V813">
        <v>53</v>
      </c>
      <c r="W813">
        <v>0</v>
      </c>
      <c r="X813">
        <v>4402.0779461678949</v>
      </c>
      <c r="Y813">
        <v>1824.70495343583</v>
      </c>
      <c r="Z813">
        <v>30.039244294587672</v>
      </c>
      <c r="AA813">
        <v>967.87917958174319</v>
      </c>
      <c r="AB813">
        <v>7642.2456595626336</v>
      </c>
      <c r="AC813">
        <v>1118.0284158409063</v>
      </c>
      <c r="AD813">
        <v>5430.7244706942074</v>
      </c>
      <c r="AE813">
        <v>21415.699869577802</v>
      </c>
    </row>
    <row r="814" spans="1:31" x14ac:dyDescent="0.25">
      <c r="A814">
        <v>2334244</v>
      </c>
      <c r="B814">
        <v>1</v>
      </c>
      <c r="C814" t="s">
        <v>80</v>
      </c>
      <c r="D814" t="s">
        <v>106</v>
      </c>
      <c r="E814" t="s">
        <v>175</v>
      </c>
      <c r="F814" t="s">
        <v>2598</v>
      </c>
      <c r="G814" t="s">
        <v>210</v>
      </c>
      <c r="H814" t="s">
        <v>135</v>
      </c>
      <c r="I814" t="s">
        <v>136</v>
      </c>
      <c r="J814" t="s">
        <v>137</v>
      </c>
      <c r="K814" t="s">
        <v>138</v>
      </c>
      <c r="L814" t="s">
        <v>2599</v>
      </c>
      <c r="M814" t="s">
        <v>2600</v>
      </c>
      <c r="N814">
        <v>1.151944444</v>
      </c>
      <c r="O814">
        <v>0</v>
      </c>
      <c r="P814">
        <v>12</v>
      </c>
      <c r="Q814">
        <v>3</v>
      </c>
      <c r="R814">
        <v>18</v>
      </c>
      <c r="S814">
        <v>0</v>
      </c>
      <c r="T814">
        <v>6</v>
      </c>
      <c r="U814">
        <v>0</v>
      </c>
      <c r="V814">
        <v>0</v>
      </c>
      <c r="W814">
        <v>0</v>
      </c>
      <c r="X814">
        <v>3.5051773814198004</v>
      </c>
      <c r="Y814">
        <v>6.8996532553454175</v>
      </c>
      <c r="Z814">
        <v>58.723221435551771</v>
      </c>
      <c r="AA814">
        <v>0</v>
      </c>
      <c r="AB814">
        <v>0.62977770233066677</v>
      </c>
      <c r="AC814">
        <v>0</v>
      </c>
      <c r="AD814">
        <v>0</v>
      </c>
      <c r="AE814">
        <v>69.757829774647661</v>
      </c>
    </row>
    <row r="815" spans="1:31" x14ac:dyDescent="0.25">
      <c r="A815">
        <v>2334599</v>
      </c>
      <c r="B815">
        <v>1</v>
      </c>
      <c r="C815" t="s">
        <v>81</v>
      </c>
      <c r="D815" t="s">
        <v>114</v>
      </c>
      <c r="E815" t="s">
        <v>153</v>
      </c>
      <c r="F815" t="s">
        <v>2601</v>
      </c>
      <c r="G815" t="s">
        <v>203</v>
      </c>
      <c r="H815" t="s">
        <v>150</v>
      </c>
      <c r="I815" t="s">
        <v>136</v>
      </c>
      <c r="J815" t="s">
        <v>137</v>
      </c>
      <c r="K815" t="s">
        <v>138</v>
      </c>
      <c r="L815" t="s">
        <v>2602</v>
      </c>
      <c r="M815" t="s">
        <v>2603</v>
      </c>
      <c r="N815">
        <v>0.63638888800000004</v>
      </c>
      <c r="O815">
        <v>0</v>
      </c>
      <c r="P815">
        <v>3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0.22005803208155839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0.22005803208155839</v>
      </c>
    </row>
    <row r="816" spans="1:31" x14ac:dyDescent="0.25">
      <c r="A816">
        <v>2334270</v>
      </c>
      <c r="B816">
        <v>1</v>
      </c>
      <c r="C816" t="s">
        <v>81</v>
      </c>
      <c r="D816" t="s">
        <v>127</v>
      </c>
      <c r="E816" t="s">
        <v>158</v>
      </c>
      <c r="F816" t="s">
        <v>2604</v>
      </c>
      <c r="G816" t="s">
        <v>453</v>
      </c>
      <c r="H816" t="s">
        <v>150</v>
      </c>
      <c r="I816" t="s">
        <v>136</v>
      </c>
      <c r="J816" t="s">
        <v>137</v>
      </c>
      <c r="K816" t="s">
        <v>138</v>
      </c>
      <c r="L816" t="s">
        <v>2605</v>
      </c>
      <c r="M816" t="s">
        <v>2606</v>
      </c>
      <c r="N816">
        <v>2.028888888</v>
      </c>
      <c r="O816">
        <v>0</v>
      </c>
      <c r="P816">
        <v>222</v>
      </c>
      <c r="Q816">
        <v>0</v>
      </c>
      <c r="R816">
        <v>0</v>
      </c>
      <c r="S816">
        <v>0</v>
      </c>
      <c r="T816">
        <v>13</v>
      </c>
      <c r="U816">
        <v>0</v>
      </c>
      <c r="V816">
        <v>0</v>
      </c>
      <c r="W816">
        <v>0</v>
      </c>
      <c r="X816">
        <v>69.814681634896559</v>
      </c>
      <c r="Y816">
        <v>0</v>
      </c>
      <c r="Z816">
        <v>0</v>
      </c>
      <c r="AA816">
        <v>0</v>
      </c>
      <c r="AB816">
        <v>6.0736343784361546</v>
      </c>
      <c r="AC816">
        <v>0</v>
      </c>
      <c r="AD816">
        <v>0</v>
      </c>
      <c r="AE816">
        <v>75.888316013332712</v>
      </c>
    </row>
    <row r="817" spans="1:31" x14ac:dyDescent="0.25">
      <c r="A817">
        <v>2334642</v>
      </c>
      <c r="B817">
        <v>1</v>
      </c>
      <c r="C817" t="s">
        <v>81</v>
      </c>
      <c r="D817" t="s">
        <v>125</v>
      </c>
      <c r="E817" t="s">
        <v>158</v>
      </c>
      <c r="F817" t="s">
        <v>2607</v>
      </c>
      <c r="G817" t="s">
        <v>453</v>
      </c>
      <c r="H817" t="s">
        <v>150</v>
      </c>
      <c r="I817" t="s">
        <v>136</v>
      </c>
      <c r="J817" t="s">
        <v>137</v>
      </c>
      <c r="K817" t="s">
        <v>138</v>
      </c>
      <c r="L817" t="s">
        <v>2608</v>
      </c>
      <c r="M817" t="s">
        <v>2609</v>
      </c>
      <c r="N817">
        <v>1.3758333330000001</v>
      </c>
      <c r="O817">
        <v>0</v>
      </c>
      <c r="P817">
        <v>17</v>
      </c>
      <c r="Q817">
        <v>0</v>
      </c>
      <c r="R817">
        <v>20</v>
      </c>
      <c r="S817">
        <v>0</v>
      </c>
      <c r="T817">
        <v>2</v>
      </c>
      <c r="U817">
        <v>0</v>
      </c>
      <c r="V817">
        <v>0</v>
      </c>
      <c r="W817">
        <v>0</v>
      </c>
      <c r="X817">
        <v>4.173156361343568</v>
      </c>
      <c r="Y817">
        <v>0</v>
      </c>
      <c r="Z817">
        <v>51.189068113378433</v>
      </c>
      <c r="AA817">
        <v>0</v>
      </c>
      <c r="AB817">
        <v>5.1386208891073748</v>
      </c>
      <c r="AC817">
        <v>0</v>
      </c>
      <c r="AD817">
        <v>0</v>
      </c>
      <c r="AE817">
        <v>60.50084536382937</v>
      </c>
    </row>
    <row r="818" spans="1:31" x14ac:dyDescent="0.25">
      <c r="A818">
        <v>2334307</v>
      </c>
      <c r="B818">
        <v>1</v>
      </c>
      <c r="C818" t="s">
        <v>80</v>
      </c>
      <c r="D818" t="s">
        <v>100</v>
      </c>
      <c r="E818" t="s">
        <v>158</v>
      </c>
      <c r="F818" t="s">
        <v>2610</v>
      </c>
      <c r="G818" t="s">
        <v>177</v>
      </c>
      <c r="H818" t="s">
        <v>150</v>
      </c>
      <c r="I818" t="s">
        <v>136</v>
      </c>
      <c r="J818" t="s">
        <v>137</v>
      </c>
      <c r="K818" t="s">
        <v>144</v>
      </c>
      <c r="L818" t="s">
        <v>2611</v>
      </c>
      <c r="M818" t="s">
        <v>2612</v>
      </c>
      <c r="N818">
        <v>4.9677777770000002</v>
      </c>
      <c r="O818">
        <v>0</v>
      </c>
      <c r="P818">
        <v>88</v>
      </c>
      <c r="Q818">
        <v>0</v>
      </c>
      <c r="R818">
        <v>21</v>
      </c>
      <c r="S818">
        <v>0</v>
      </c>
      <c r="T818">
        <v>6</v>
      </c>
      <c r="U818">
        <v>0</v>
      </c>
      <c r="V818">
        <v>0</v>
      </c>
      <c r="W818">
        <v>0</v>
      </c>
      <c r="X818">
        <v>73.110654058930422</v>
      </c>
      <c r="Y818">
        <v>0</v>
      </c>
      <c r="Z818">
        <v>20.38438821863414</v>
      </c>
      <c r="AA818">
        <v>0</v>
      </c>
      <c r="AB818">
        <v>25.630330439350104</v>
      </c>
      <c r="AC818">
        <v>0</v>
      </c>
      <c r="AD818">
        <v>0</v>
      </c>
      <c r="AE818">
        <v>119.12537271691467</v>
      </c>
    </row>
    <row r="819" spans="1:31" x14ac:dyDescent="0.25">
      <c r="A819">
        <v>2334413</v>
      </c>
      <c r="B819">
        <v>1</v>
      </c>
      <c r="C819" t="s">
        <v>80</v>
      </c>
      <c r="D819" t="s">
        <v>101</v>
      </c>
      <c r="E819" t="s">
        <v>175</v>
      </c>
      <c r="F819" t="s">
        <v>2613</v>
      </c>
      <c r="G819" t="s">
        <v>134</v>
      </c>
      <c r="H819" t="s">
        <v>135</v>
      </c>
      <c r="I819" t="s">
        <v>136</v>
      </c>
      <c r="J819" t="s">
        <v>137</v>
      </c>
      <c r="K819" t="s">
        <v>138</v>
      </c>
      <c r="L819" t="s">
        <v>2614</v>
      </c>
      <c r="M819" t="s">
        <v>2615</v>
      </c>
      <c r="N819">
        <v>1.0708333329999999</v>
      </c>
      <c r="O819">
        <v>0</v>
      </c>
      <c r="P819">
        <v>276</v>
      </c>
      <c r="Q819">
        <v>0</v>
      </c>
      <c r="R819">
        <v>0</v>
      </c>
      <c r="S819">
        <v>0</v>
      </c>
      <c r="T819">
        <v>9</v>
      </c>
      <c r="U819">
        <v>0</v>
      </c>
      <c r="V819">
        <v>0</v>
      </c>
      <c r="W819">
        <v>0</v>
      </c>
      <c r="X819">
        <v>56.382101130169488</v>
      </c>
      <c r="Y819">
        <v>0</v>
      </c>
      <c r="Z819">
        <v>0</v>
      </c>
      <c r="AA819">
        <v>0</v>
      </c>
      <c r="AB819">
        <v>5.5289680837867996</v>
      </c>
      <c r="AC819">
        <v>0</v>
      </c>
      <c r="AD819">
        <v>0</v>
      </c>
      <c r="AE819">
        <v>61.911069213956289</v>
      </c>
    </row>
    <row r="820" spans="1:31" x14ac:dyDescent="0.25">
      <c r="A820">
        <v>2334556</v>
      </c>
      <c r="B820">
        <v>1</v>
      </c>
      <c r="C820" t="s">
        <v>81</v>
      </c>
      <c r="D820" t="s">
        <v>118</v>
      </c>
      <c r="E820" t="s">
        <v>175</v>
      </c>
      <c r="F820" t="s">
        <v>2616</v>
      </c>
      <c r="G820" t="s">
        <v>210</v>
      </c>
      <c r="H820" t="s">
        <v>135</v>
      </c>
      <c r="I820" t="s">
        <v>136</v>
      </c>
      <c r="J820" t="s">
        <v>137</v>
      </c>
      <c r="K820" t="s">
        <v>138</v>
      </c>
      <c r="L820" t="s">
        <v>2617</v>
      </c>
      <c r="M820" t="s">
        <v>2618</v>
      </c>
      <c r="N820">
        <v>1.614166666</v>
      </c>
      <c r="O820">
        <v>1</v>
      </c>
      <c r="P820">
        <v>222</v>
      </c>
      <c r="Q820">
        <v>21</v>
      </c>
      <c r="R820">
        <v>7</v>
      </c>
      <c r="S820">
        <v>4</v>
      </c>
      <c r="T820">
        <v>10</v>
      </c>
      <c r="U820">
        <v>0</v>
      </c>
      <c r="V820">
        <v>0</v>
      </c>
      <c r="W820">
        <v>0.32688000511537502</v>
      </c>
      <c r="X820">
        <v>23.370985362202692</v>
      </c>
      <c r="Y820">
        <v>204.15072795578459</v>
      </c>
      <c r="Z820">
        <v>7.1401941621321994</v>
      </c>
      <c r="AA820">
        <v>7.695048103647733</v>
      </c>
      <c r="AB820">
        <v>3.7972758823974169</v>
      </c>
      <c r="AC820">
        <v>0</v>
      </c>
      <c r="AD820">
        <v>0</v>
      </c>
      <c r="AE820">
        <v>246.48111147128</v>
      </c>
    </row>
    <row r="821" spans="1:31" x14ac:dyDescent="0.25">
      <c r="A821">
        <v>2334585</v>
      </c>
      <c r="B821">
        <v>1</v>
      </c>
      <c r="C821" t="s">
        <v>81</v>
      </c>
      <c r="D821" t="s">
        <v>112</v>
      </c>
      <c r="E821" t="s">
        <v>175</v>
      </c>
      <c r="F821" t="s">
        <v>2619</v>
      </c>
      <c r="G821" t="s">
        <v>210</v>
      </c>
      <c r="H821" t="s">
        <v>135</v>
      </c>
      <c r="I821" t="s">
        <v>136</v>
      </c>
      <c r="J821" t="s">
        <v>137</v>
      </c>
      <c r="K821" t="s">
        <v>138</v>
      </c>
      <c r="L821" t="s">
        <v>2620</v>
      </c>
      <c r="M821" t="s">
        <v>2621</v>
      </c>
      <c r="N821">
        <v>4.4158333330000001</v>
      </c>
      <c r="O821">
        <v>0</v>
      </c>
      <c r="P821">
        <v>9</v>
      </c>
      <c r="Q821">
        <v>0</v>
      </c>
      <c r="R821">
        <v>1</v>
      </c>
      <c r="S821">
        <v>0</v>
      </c>
      <c r="T821">
        <v>1</v>
      </c>
      <c r="U821">
        <v>0</v>
      </c>
      <c r="V821">
        <v>0</v>
      </c>
      <c r="W821">
        <v>0</v>
      </c>
      <c r="X821">
        <v>1.129176039440108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1.129176039440108</v>
      </c>
    </row>
    <row r="822" spans="1:31" x14ac:dyDescent="0.25">
      <c r="A822">
        <v>2334299</v>
      </c>
      <c r="B822">
        <v>1</v>
      </c>
      <c r="C822" t="s">
        <v>80</v>
      </c>
      <c r="D822" t="s">
        <v>98</v>
      </c>
      <c r="E822" t="s">
        <v>175</v>
      </c>
      <c r="F822" t="s">
        <v>2622</v>
      </c>
      <c r="G822" t="s">
        <v>1401</v>
      </c>
      <c r="H822" t="s">
        <v>135</v>
      </c>
      <c r="I822" t="s">
        <v>136</v>
      </c>
      <c r="J822" t="s">
        <v>137</v>
      </c>
      <c r="K822" t="s">
        <v>138</v>
      </c>
      <c r="L822" t="s">
        <v>2623</v>
      </c>
      <c r="M822" t="s">
        <v>2624</v>
      </c>
      <c r="N822">
        <v>2.9702777770000002</v>
      </c>
      <c r="O822">
        <v>0</v>
      </c>
      <c r="P822">
        <v>124</v>
      </c>
      <c r="Q822">
        <v>0</v>
      </c>
      <c r="R822">
        <v>2</v>
      </c>
      <c r="S822">
        <v>0</v>
      </c>
      <c r="T822">
        <v>6</v>
      </c>
      <c r="U822">
        <v>0</v>
      </c>
      <c r="V822">
        <v>0</v>
      </c>
      <c r="W822">
        <v>0</v>
      </c>
      <c r="X822">
        <v>65.144065301687135</v>
      </c>
      <c r="Y822">
        <v>0</v>
      </c>
      <c r="Z822">
        <v>0.61915019470138333</v>
      </c>
      <c r="AA822">
        <v>0</v>
      </c>
      <c r="AB822">
        <v>15.560282813238823</v>
      </c>
      <c r="AC822">
        <v>0</v>
      </c>
      <c r="AD822">
        <v>0</v>
      </c>
      <c r="AE822">
        <v>81.32349830962734</v>
      </c>
    </row>
    <row r="823" spans="1:31" x14ac:dyDescent="0.25">
      <c r="A823">
        <v>2334376</v>
      </c>
      <c r="B823">
        <v>1</v>
      </c>
      <c r="C823" t="s">
        <v>80</v>
      </c>
      <c r="D823" t="s">
        <v>96</v>
      </c>
      <c r="E823" t="s">
        <v>153</v>
      </c>
      <c r="F823" t="s">
        <v>2625</v>
      </c>
      <c r="G823" t="s">
        <v>155</v>
      </c>
      <c r="H823" t="s">
        <v>150</v>
      </c>
      <c r="I823" t="s">
        <v>136</v>
      </c>
      <c r="J823" t="s">
        <v>137</v>
      </c>
      <c r="K823" t="s">
        <v>138</v>
      </c>
      <c r="L823" t="s">
        <v>2626</v>
      </c>
      <c r="M823" t="s">
        <v>2627</v>
      </c>
      <c r="N823">
        <v>2.0738888879999999</v>
      </c>
      <c r="O823">
        <v>0</v>
      </c>
      <c r="P823">
        <v>1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0.36137660612773337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0.36137660612773337</v>
      </c>
    </row>
    <row r="824" spans="1:31" x14ac:dyDescent="0.25">
      <c r="A824">
        <v>2334399</v>
      </c>
      <c r="B824">
        <v>1</v>
      </c>
      <c r="C824" t="s">
        <v>81</v>
      </c>
      <c r="D824" t="s">
        <v>125</v>
      </c>
      <c r="E824" t="s">
        <v>175</v>
      </c>
      <c r="F824" t="s">
        <v>2628</v>
      </c>
      <c r="G824" t="s">
        <v>210</v>
      </c>
      <c r="H824" t="s">
        <v>135</v>
      </c>
      <c r="I824" t="s">
        <v>136</v>
      </c>
      <c r="J824" t="s">
        <v>137</v>
      </c>
      <c r="K824" t="s">
        <v>138</v>
      </c>
      <c r="L824" t="s">
        <v>2629</v>
      </c>
      <c r="M824" t="s">
        <v>2630</v>
      </c>
      <c r="N824">
        <v>0.67666666600000003</v>
      </c>
      <c r="O824">
        <v>0</v>
      </c>
      <c r="P824">
        <v>0</v>
      </c>
      <c r="Q824">
        <v>0</v>
      </c>
      <c r="R824">
        <v>0</v>
      </c>
      <c r="S824">
        <v>1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4.7573725708362833</v>
      </c>
      <c r="AB824">
        <v>0</v>
      </c>
      <c r="AC824">
        <v>0</v>
      </c>
      <c r="AD824">
        <v>0</v>
      </c>
      <c r="AE824">
        <v>4.7573725708362833</v>
      </c>
    </row>
    <row r="825" spans="1:31" x14ac:dyDescent="0.25">
      <c r="A825">
        <v>2334591</v>
      </c>
      <c r="B825">
        <v>1</v>
      </c>
      <c r="C825" t="s">
        <v>80</v>
      </c>
      <c r="D825" t="s">
        <v>104</v>
      </c>
      <c r="E825" t="s">
        <v>175</v>
      </c>
      <c r="F825" t="s">
        <v>2631</v>
      </c>
      <c r="G825" t="s">
        <v>210</v>
      </c>
      <c r="H825" t="s">
        <v>135</v>
      </c>
      <c r="I825" t="s">
        <v>136</v>
      </c>
      <c r="J825" t="s">
        <v>137</v>
      </c>
      <c r="K825" t="s">
        <v>138</v>
      </c>
      <c r="L825" t="s">
        <v>2632</v>
      </c>
      <c r="M825" t="s">
        <v>2633</v>
      </c>
      <c r="N825">
        <v>2.3758333330000001</v>
      </c>
      <c r="O825">
        <v>0</v>
      </c>
      <c r="P825">
        <v>18</v>
      </c>
      <c r="Q825">
        <v>0</v>
      </c>
      <c r="R825">
        <v>13</v>
      </c>
      <c r="S825">
        <v>0</v>
      </c>
      <c r="T825">
        <v>5</v>
      </c>
      <c r="U825">
        <v>0</v>
      </c>
      <c r="V825">
        <v>0</v>
      </c>
      <c r="W825">
        <v>0</v>
      </c>
      <c r="X825">
        <v>13.613141507014589</v>
      </c>
      <c r="Y825">
        <v>0</v>
      </c>
      <c r="Z825">
        <v>24.639836149676579</v>
      </c>
      <c r="AA825">
        <v>0</v>
      </c>
      <c r="AB825">
        <v>8.9195926045645386</v>
      </c>
      <c r="AC825">
        <v>0</v>
      </c>
      <c r="AD825">
        <v>0</v>
      </c>
      <c r="AE825">
        <v>47.172570261255714</v>
      </c>
    </row>
    <row r="826" spans="1:31" x14ac:dyDescent="0.25">
      <c r="A826">
        <v>2334422</v>
      </c>
      <c r="B826">
        <v>1</v>
      </c>
      <c r="C826" t="s">
        <v>80</v>
      </c>
      <c r="D826" t="s">
        <v>103</v>
      </c>
      <c r="E826" t="s">
        <v>141</v>
      </c>
      <c r="F826" t="s">
        <v>2337</v>
      </c>
      <c r="G826" t="s">
        <v>134</v>
      </c>
      <c r="H826" t="s">
        <v>135</v>
      </c>
      <c r="I826" t="s">
        <v>468</v>
      </c>
      <c r="J826" t="s">
        <v>137</v>
      </c>
      <c r="K826" t="s">
        <v>138</v>
      </c>
      <c r="L826" t="s">
        <v>2634</v>
      </c>
      <c r="M826" t="s">
        <v>2635</v>
      </c>
      <c r="N826">
        <v>1.4166666E-2</v>
      </c>
      <c r="O826">
        <v>0</v>
      </c>
      <c r="P826">
        <v>13</v>
      </c>
      <c r="Q826">
        <v>13</v>
      </c>
      <c r="R826">
        <v>64</v>
      </c>
      <c r="S826">
        <v>7</v>
      </c>
      <c r="T826">
        <v>15</v>
      </c>
      <c r="U826">
        <v>1</v>
      </c>
      <c r="V826">
        <v>0</v>
      </c>
      <c r="W826">
        <v>0</v>
      </c>
      <c r="X826">
        <v>6.9113199485475008E-2</v>
      </c>
      <c r="Y826">
        <v>0.35096607006159997</v>
      </c>
      <c r="Z826">
        <v>3.225446735084101</v>
      </c>
      <c r="AA826">
        <v>1.6627754104293502</v>
      </c>
      <c r="AB826">
        <v>0.26655753536663329</v>
      </c>
      <c r="AC826">
        <v>1.0228624040610748</v>
      </c>
      <c r="AD826">
        <v>0</v>
      </c>
      <c r="AE826">
        <v>6.5977213544882343</v>
      </c>
    </row>
    <row r="827" spans="1:31" x14ac:dyDescent="0.25">
      <c r="A827">
        <v>2334445</v>
      </c>
      <c r="B827">
        <v>1</v>
      </c>
      <c r="C827" t="s">
        <v>81</v>
      </c>
      <c r="D827" t="s">
        <v>112</v>
      </c>
      <c r="E827" t="s">
        <v>147</v>
      </c>
      <c r="F827" t="s">
        <v>2636</v>
      </c>
      <c r="G827" t="s">
        <v>149</v>
      </c>
      <c r="H827" t="s">
        <v>150</v>
      </c>
      <c r="I827" t="s">
        <v>136</v>
      </c>
      <c r="J827" t="s">
        <v>137</v>
      </c>
      <c r="K827" t="s">
        <v>138</v>
      </c>
      <c r="L827" t="s">
        <v>2637</v>
      </c>
      <c r="M827" t="s">
        <v>2638</v>
      </c>
      <c r="N827">
        <v>3.3316666659999998</v>
      </c>
      <c r="O827">
        <v>0</v>
      </c>
      <c r="P827">
        <v>10</v>
      </c>
      <c r="Q827">
        <v>0</v>
      </c>
      <c r="R827">
        <v>2</v>
      </c>
      <c r="S827">
        <v>0</v>
      </c>
      <c r="T827">
        <v>3</v>
      </c>
      <c r="U827">
        <v>0</v>
      </c>
      <c r="V827">
        <v>0</v>
      </c>
      <c r="W827">
        <v>0</v>
      </c>
      <c r="X827">
        <v>5.1191567004240017</v>
      </c>
      <c r="Y827">
        <v>0</v>
      </c>
      <c r="Z827">
        <v>6.7977585691391669</v>
      </c>
      <c r="AA827">
        <v>0</v>
      </c>
      <c r="AB827">
        <v>2.7391771194137999</v>
      </c>
      <c r="AC827">
        <v>0</v>
      </c>
      <c r="AD827">
        <v>0</v>
      </c>
      <c r="AE827">
        <v>14.656092388976969</v>
      </c>
    </row>
    <row r="828" spans="1:31" x14ac:dyDescent="0.25">
      <c r="A828">
        <v>2334522</v>
      </c>
      <c r="B828">
        <v>1</v>
      </c>
      <c r="C828" t="s">
        <v>80</v>
      </c>
      <c r="D828" t="s">
        <v>109</v>
      </c>
      <c r="E828" t="s">
        <v>158</v>
      </c>
      <c r="F828" t="s">
        <v>2639</v>
      </c>
      <c r="G828" t="s">
        <v>143</v>
      </c>
      <c r="H828" t="s">
        <v>150</v>
      </c>
      <c r="I828" t="s">
        <v>136</v>
      </c>
      <c r="J828" t="s">
        <v>137</v>
      </c>
      <c r="K828" t="s">
        <v>144</v>
      </c>
      <c r="L828" t="s">
        <v>2640</v>
      </c>
      <c r="M828" t="s">
        <v>2641</v>
      </c>
      <c r="N828">
        <v>0.41777777700000002</v>
      </c>
      <c r="O828">
        <v>0</v>
      </c>
      <c r="P828">
        <v>34</v>
      </c>
      <c r="Q828">
        <v>0</v>
      </c>
      <c r="R828">
        <v>0</v>
      </c>
      <c r="S828">
        <v>0</v>
      </c>
      <c r="T828">
        <v>2</v>
      </c>
      <c r="U828">
        <v>0</v>
      </c>
      <c r="V828">
        <v>0</v>
      </c>
      <c r="W828">
        <v>0</v>
      </c>
      <c r="X828">
        <v>1.8653516866734994</v>
      </c>
      <c r="Y828">
        <v>0</v>
      </c>
      <c r="Z828">
        <v>0</v>
      </c>
      <c r="AA828">
        <v>0</v>
      </c>
      <c r="AB828">
        <v>0.14321825600233337</v>
      </c>
      <c r="AC828">
        <v>0</v>
      </c>
      <c r="AD828">
        <v>0</v>
      </c>
      <c r="AE828">
        <v>2.0085699426758326</v>
      </c>
    </row>
    <row r="829" spans="1:31" x14ac:dyDescent="0.25">
      <c r="A829">
        <v>2334382</v>
      </c>
      <c r="B829">
        <v>1</v>
      </c>
      <c r="C829" t="s">
        <v>81</v>
      </c>
      <c r="D829" t="s">
        <v>112</v>
      </c>
      <c r="E829" t="s">
        <v>132</v>
      </c>
      <c r="F829" t="s">
        <v>2642</v>
      </c>
      <c r="G829" t="s">
        <v>134</v>
      </c>
      <c r="H829" t="s">
        <v>135</v>
      </c>
      <c r="I829" t="s">
        <v>136</v>
      </c>
      <c r="J829" t="s">
        <v>137</v>
      </c>
      <c r="K829" t="s">
        <v>138</v>
      </c>
      <c r="L829" t="s">
        <v>2643</v>
      </c>
      <c r="M829" t="s">
        <v>2644</v>
      </c>
      <c r="N829">
        <v>0.69583333300000005</v>
      </c>
      <c r="O829">
        <v>0</v>
      </c>
      <c r="P829">
        <v>256</v>
      </c>
      <c r="Q829">
        <v>0</v>
      </c>
      <c r="R829">
        <v>25</v>
      </c>
      <c r="S829">
        <v>0</v>
      </c>
      <c r="T829">
        <v>10</v>
      </c>
      <c r="U829">
        <v>0</v>
      </c>
      <c r="V829">
        <v>0</v>
      </c>
      <c r="W829">
        <v>0</v>
      </c>
      <c r="X829">
        <v>27.431816677213241</v>
      </c>
      <c r="Y829">
        <v>0</v>
      </c>
      <c r="Z829">
        <v>5.5089221999126758</v>
      </c>
      <c r="AA829">
        <v>0</v>
      </c>
      <c r="AB829">
        <v>1.0205593660549999</v>
      </c>
      <c r="AC829">
        <v>0</v>
      </c>
      <c r="AD829">
        <v>0</v>
      </c>
      <c r="AE829">
        <v>33.961298243180913</v>
      </c>
    </row>
    <row r="830" spans="1:31" x14ac:dyDescent="0.25">
      <c r="A830">
        <v>2334336</v>
      </c>
      <c r="B830">
        <v>1</v>
      </c>
      <c r="C830" t="s">
        <v>81</v>
      </c>
      <c r="D830" t="s">
        <v>113</v>
      </c>
      <c r="E830" t="s">
        <v>158</v>
      </c>
      <c r="F830" t="s">
        <v>2645</v>
      </c>
      <c r="G830" t="s">
        <v>453</v>
      </c>
      <c r="H830" t="s">
        <v>150</v>
      </c>
      <c r="I830" t="s">
        <v>136</v>
      </c>
      <c r="J830" t="s">
        <v>137</v>
      </c>
      <c r="K830" t="s">
        <v>138</v>
      </c>
      <c r="L830" t="s">
        <v>2646</v>
      </c>
      <c r="M830" t="s">
        <v>2647</v>
      </c>
      <c r="N830">
        <v>1.7938888879999999</v>
      </c>
      <c r="O830">
        <v>0</v>
      </c>
      <c r="P830">
        <v>293</v>
      </c>
      <c r="Q830">
        <v>0</v>
      </c>
      <c r="R830">
        <v>26</v>
      </c>
      <c r="S830">
        <v>0</v>
      </c>
      <c r="T830">
        <v>22</v>
      </c>
      <c r="U830">
        <v>0</v>
      </c>
      <c r="V830">
        <v>0</v>
      </c>
      <c r="W830">
        <v>0</v>
      </c>
      <c r="X830">
        <v>74.604420782687896</v>
      </c>
      <c r="Y830">
        <v>0</v>
      </c>
      <c r="Z830">
        <v>42.02174493607869</v>
      </c>
      <c r="AA830">
        <v>0</v>
      </c>
      <c r="AB830">
        <v>12.487580122262534</v>
      </c>
      <c r="AC830">
        <v>0</v>
      </c>
      <c r="AD830">
        <v>0</v>
      </c>
      <c r="AE830">
        <v>129.11374584102913</v>
      </c>
    </row>
    <row r="831" spans="1:31" x14ac:dyDescent="0.25">
      <c r="A831">
        <v>2334236</v>
      </c>
      <c r="B831">
        <v>1</v>
      </c>
      <c r="C831" t="s">
        <v>80</v>
      </c>
      <c r="D831" t="s">
        <v>103</v>
      </c>
      <c r="E831" t="s">
        <v>132</v>
      </c>
      <c r="F831" t="s">
        <v>2648</v>
      </c>
      <c r="G831" t="s">
        <v>177</v>
      </c>
      <c r="H831" t="s">
        <v>135</v>
      </c>
      <c r="I831" t="s">
        <v>136</v>
      </c>
      <c r="J831" t="s">
        <v>137</v>
      </c>
      <c r="K831" t="s">
        <v>144</v>
      </c>
      <c r="L831" t="s">
        <v>2649</v>
      </c>
      <c r="M831" t="s">
        <v>2650</v>
      </c>
      <c r="N831">
        <v>1.5177777770000001</v>
      </c>
      <c r="O831">
        <v>0</v>
      </c>
      <c r="P831">
        <v>9</v>
      </c>
      <c r="Q831">
        <v>0</v>
      </c>
      <c r="R831">
        <v>27</v>
      </c>
      <c r="S831">
        <v>0</v>
      </c>
      <c r="T831">
        <v>31</v>
      </c>
      <c r="U831">
        <v>2</v>
      </c>
      <c r="V831">
        <v>2</v>
      </c>
      <c r="W831">
        <v>0</v>
      </c>
      <c r="X831">
        <v>5.2408911909498244</v>
      </c>
      <c r="Y831">
        <v>0</v>
      </c>
      <c r="Z831">
        <v>24.570908997631147</v>
      </c>
      <c r="AA831">
        <v>0</v>
      </c>
      <c r="AB831">
        <v>24.613125396717216</v>
      </c>
      <c r="AC831">
        <v>44.512775398204354</v>
      </c>
      <c r="AD831">
        <v>18.792775001593505</v>
      </c>
      <c r="AE831">
        <v>117.73047598509604</v>
      </c>
    </row>
    <row r="832" spans="1:31" x14ac:dyDescent="0.25">
      <c r="A832">
        <v>2334528</v>
      </c>
      <c r="B832">
        <v>1</v>
      </c>
      <c r="C832" t="s">
        <v>80</v>
      </c>
      <c r="D832" t="s">
        <v>96</v>
      </c>
      <c r="E832" t="s">
        <v>153</v>
      </c>
      <c r="F832" t="s">
        <v>2651</v>
      </c>
      <c r="G832" t="s">
        <v>155</v>
      </c>
      <c r="H832" t="s">
        <v>150</v>
      </c>
      <c r="I832" t="s">
        <v>136</v>
      </c>
      <c r="J832" t="s">
        <v>137</v>
      </c>
      <c r="K832" t="s">
        <v>138</v>
      </c>
      <c r="L832" t="s">
        <v>2652</v>
      </c>
      <c r="M832" t="s">
        <v>2653</v>
      </c>
      <c r="N832">
        <v>1.008611111</v>
      </c>
      <c r="O832">
        <v>0</v>
      </c>
      <c r="P832">
        <v>2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0.2300779416474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0.2300779416474</v>
      </c>
    </row>
    <row r="833" spans="1:31" x14ac:dyDescent="0.25">
      <c r="A833">
        <v>2334339</v>
      </c>
      <c r="B833">
        <v>1</v>
      </c>
      <c r="C833" t="s">
        <v>81</v>
      </c>
      <c r="D833" t="s">
        <v>119</v>
      </c>
      <c r="E833" t="s">
        <v>141</v>
      </c>
      <c r="F833" t="s">
        <v>1587</v>
      </c>
      <c r="G833" t="s">
        <v>134</v>
      </c>
      <c r="H833" t="s">
        <v>135</v>
      </c>
      <c r="I833" t="s">
        <v>468</v>
      </c>
      <c r="J833" t="s">
        <v>137</v>
      </c>
      <c r="K833" t="s">
        <v>138</v>
      </c>
      <c r="L833" t="s">
        <v>2654</v>
      </c>
      <c r="M833" t="s">
        <v>2655</v>
      </c>
      <c r="N833">
        <v>3.2777777000000001E-2</v>
      </c>
      <c r="O833">
        <v>4</v>
      </c>
      <c r="P833">
        <v>2472</v>
      </c>
      <c r="Q833">
        <v>269</v>
      </c>
      <c r="R833">
        <v>429</v>
      </c>
      <c r="S833">
        <v>18</v>
      </c>
      <c r="T833">
        <v>164</v>
      </c>
      <c r="U833">
        <v>0</v>
      </c>
      <c r="V833">
        <v>1</v>
      </c>
      <c r="W833">
        <v>1.2526735812850003E-2</v>
      </c>
      <c r="X833">
        <v>8.8398794728049186</v>
      </c>
      <c r="Y833">
        <v>28.225262180847665</v>
      </c>
      <c r="Z833">
        <v>16.577996394112944</v>
      </c>
      <c r="AA833">
        <v>1.1174608648744444</v>
      </c>
      <c r="AB833">
        <v>2.5847526376183732</v>
      </c>
      <c r="AC833">
        <v>0</v>
      </c>
      <c r="AD833">
        <v>1.5774520460534944</v>
      </c>
      <c r="AE833">
        <v>58.935330332124686</v>
      </c>
    </row>
    <row r="834" spans="1:31" x14ac:dyDescent="0.25">
      <c r="A834">
        <v>2334545</v>
      </c>
      <c r="B834">
        <v>1</v>
      </c>
      <c r="C834" t="s">
        <v>80</v>
      </c>
      <c r="D834" t="s">
        <v>98</v>
      </c>
      <c r="E834" t="s">
        <v>132</v>
      </c>
      <c r="F834" t="s">
        <v>2457</v>
      </c>
      <c r="G834" t="s">
        <v>467</v>
      </c>
      <c r="H834" t="s">
        <v>135</v>
      </c>
      <c r="I834" t="s">
        <v>136</v>
      </c>
      <c r="J834" t="s">
        <v>137</v>
      </c>
      <c r="K834" t="s">
        <v>138</v>
      </c>
      <c r="L834" t="s">
        <v>2656</v>
      </c>
      <c r="M834" t="s">
        <v>2657</v>
      </c>
      <c r="N834">
        <v>1.5977777769999999</v>
      </c>
      <c r="O834">
        <v>0</v>
      </c>
      <c r="P834">
        <v>21</v>
      </c>
      <c r="Q834">
        <v>12</v>
      </c>
      <c r="R834">
        <v>126</v>
      </c>
      <c r="S834">
        <v>4</v>
      </c>
      <c r="T834">
        <v>35</v>
      </c>
      <c r="U834">
        <v>2</v>
      </c>
      <c r="V834">
        <v>0</v>
      </c>
      <c r="W834">
        <v>0</v>
      </c>
      <c r="X834">
        <v>15.446543114963232</v>
      </c>
      <c r="Y834">
        <v>298.90373465917003</v>
      </c>
      <c r="Z834">
        <v>933.19502165247911</v>
      </c>
      <c r="AA834">
        <v>80.739094893740273</v>
      </c>
      <c r="AB834">
        <v>121.25379806949354</v>
      </c>
      <c r="AC834">
        <v>110.05987555573199</v>
      </c>
      <c r="AD834">
        <v>0</v>
      </c>
      <c r="AE834">
        <v>1559.5980679455784</v>
      </c>
    </row>
    <row r="835" spans="1:31" x14ac:dyDescent="0.25">
      <c r="A835">
        <v>2334651</v>
      </c>
      <c r="B835">
        <v>1</v>
      </c>
      <c r="C835" t="s">
        <v>80</v>
      </c>
      <c r="D835" t="s">
        <v>99</v>
      </c>
      <c r="E835" t="s">
        <v>285</v>
      </c>
      <c r="F835" t="s">
        <v>2658</v>
      </c>
      <c r="G835" t="s">
        <v>149</v>
      </c>
      <c r="H835" t="s">
        <v>150</v>
      </c>
      <c r="I835" t="s">
        <v>136</v>
      </c>
      <c r="J835" t="s">
        <v>137</v>
      </c>
      <c r="K835" t="s">
        <v>138</v>
      </c>
      <c r="L835" t="s">
        <v>2659</v>
      </c>
      <c r="M835" t="s">
        <v>2660</v>
      </c>
      <c r="N835">
        <v>2.0180555550000001</v>
      </c>
      <c r="O835">
        <v>0</v>
      </c>
      <c r="P835">
        <v>38</v>
      </c>
      <c r="Q835">
        <v>0</v>
      </c>
      <c r="R835">
        <v>0</v>
      </c>
      <c r="S835">
        <v>0</v>
      </c>
      <c r="T835">
        <v>1</v>
      </c>
      <c r="U835">
        <v>0</v>
      </c>
      <c r="V835">
        <v>0</v>
      </c>
      <c r="W835">
        <v>0</v>
      </c>
      <c r="X835">
        <v>15.713676858316509</v>
      </c>
      <c r="Y835">
        <v>0</v>
      </c>
      <c r="Z835">
        <v>0</v>
      </c>
      <c r="AA835">
        <v>0</v>
      </c>
      <c r="AB835">
        <v>2.0052424661877666</v>
      </c>
      <c r="AC835">
        <v>0</v>
      </c>
      <c r="AD835">
        <v>0</v>
      </c>
      <c r="AE835">
        <v>17.718919324504277</v>
      </c>
    </row>
    <row r="836" spans="1:31" x14ac:dyDescent="0.25">
      <c r="A836">
        <v>2334402</v>
      </c>
      <c r="B836">
        <v>1</v>
      </c>
      <c r="C836" t="s">
        <v>80</v>
      </c>
      <c r="D836" t="s">
        <v>99</v>
      </c>
      <c r="E836" t="s">
        <v>147</v>
      </c>
      <c r="F836" t="s">
        <v>2661</v>
      </c>
      <c r="G836" t="s">
        <v>336</v>
      </c>
      <c r="H836" t="s">
        <v>150</v>
      </c>
      <c r="I836" t="s">
        <v>136</v>
      </c>
      <c r="J836" t="s">
        <v>137</v>
      </c>
      <c r="K836" t="s">
        <v>138</v>
      </c>
      <c r="L836" t="s">
        <v>2662</v>
      </c>
      <c r="M836" t="s">
        <v>2663</v>
      </c>
      <c r="N836">
        <v>7.6722222220000003</v>
      </c>
      <c r="O836">
        <v>0</v>
      </c>
      <c r="P836">
        <v>11</v>
      </c>
      <c r="Q836">
        <v>0</v>
      </c>
      <c r="R836">
        <v>12</v>
      </c>
      <c r="S836">
        <v>0</v>
      </c>
      <c r="T836">
        <v>3</v>
      </c>
      <c r="U836">
        <v>0</v>
      </c>
      <c r="V836">
        <v>0</v>
      </c>
      <c r="W836">
        <v>0</v>
      </c>
      <c r="X836">
        <v>22.373190948031514</v>
      </c>
      <c r="Y836">
        <v>0</v>
      </c>
      <c r="Z836">
        <v>35.217890770484338</v>
      </c>
      <c r="AA836">
        <v>0</v>
      </c>
      <c r="AB836">
        <v>1.4017832202668248</v>
      </c>
      <c r="AC836">
        <v>0</v>
      </c>
      <c r="AD836">
        <v>0</v>
      </c>
      <c r="AE836">
        <v>58.992864938782674</v>
      </c>
    </row>
    <row r="837" spans="1:31" x14ac:dyDescent="0.25">
      <c r="A837">
        <v>2334210</v>
      </c>
      <c r="B837">
        <v>1</v>
      </c>
      <c r="C837" t="s">
        <v>80</v>
      </c>
      <c r="D837" t="s">
        <v>110</v>
      </c>
      <c r="E837" t="s">
        <v>153</v>
      </c>
      <c r="F837" t="s">
        <v>2664</v>
      </c>
      <c r="G837" t="s">
        <v>155</v>
      </c>
      <c r="H837" t="s">
        <v>150</v>
      </c>
      <c r="I837" t="s">
        <v>136</v>
      </c>
      <c r="J837" t="s">
        <v>137</v>
      </c>
      <c r="K837" t="s">
        <v>138</v>
      </c>
      <c r="L837" t="s">
        <v>2665</v>
      </c>
      <c r="M837" t="s">
        <v>2666</v>
      </c>
      <c r="N837">
        <v>1.3247222219999999</v>
      </c>
      <c r="O837">
        <v>0</v>
      </c>
      <c r="P837">
        <v>4</v>
      </c>
      <c r="Q837">
        <v>0</v>
      </c>
      <c r="R837">
        <v>0</v>
      </c>
      <c r="S837">
        <v>0</v>
      </c>
      <c r="T837">
        <v>1</v>
      </c>
      <c r="U837">
        <v>0</v>
      </c>
      <c r="V837">
        <v>0</v>
      </c>
      <c r="W837">
        <v>0</v>
      </c>
      <c r="X837">
        <v>1.0258437130158751</v>
      </c>
      <c r="Y837">
        <v>0</v>
      </c>
      <c r="Z837">
        <v>0</v>
      </c>
      <c r="AA837">
        <v>0</v>
      </c>
      <c r="AB837">
        <v>0.12738411914456665</v>
      </c>
      <c r="AC837">
        <v>0</v>
      </c>
      <c r="AD837">
        <v>0</v>
      </c>
      <c r="AE837">
        <v>1.1532278321604417</v>
      </c>
    </row>
    <row r="838" spans="1:31" x14ac:dyDescent="0.25">
      <c r="A838">
        <v>2334256</v>
      </c>
      <c r="B838">
        <v>1</v>
      </c>
      <c r="C838" t="s">
        <v>80</v>
      </c>
      <c r="D838" t="s">
        <v>108</v>
      </c>
      <c r="E838" t="s">
        <v>175</v>
      </c>
      <c r="F838" t="s">
        <v>2667</v>
      </c>
      <c r="G838" t="s">
        <v>210</v>
      </c>
      <c r="H838" t="s">
        <v>135</v>
      </c>
      <c r="I838" t="s">
        <v>136</v>
      </c>
      <c r="J838" t="s">
        <v>137</v>
      </c>
      <c r="K838" t="s">
        <v>138</v>
      </c>
      <c r="L838" t="s">
        <v>2668</v>
      </c>
      <c r="M838" t="s">
        <v>2669</v>
      </c>
      <c r="N838">
        <v>2.693333333</v>
      </c>
      <c r="O838">
        <v>0</v>
      </c>
      <c r="P838">
        <v>21</v>
      </c>
      <c r="Q838">
        <v>0</v>
      </c>
      <c r="R838">
        <v>22</v>
      </c>
      <c r="S838">
        <v>0</v>
      </c>
      <c r="T838">
        <v>19</v>
      </c>
      <c r="U838">
        <v>0</v>
      </c>
      <c r="V838">
        <v>0</v>
      </c>
      <c r="W838">
        <v>0</v>
      </c>
      <c r="X838">
        <v>11.623493248488002</v>
      </c>
      <c r="Y838">
        <v>0</v>
      </c>
      <c r="Z838">
        <v>63.588634762946704</v>
      </c>
      <c r="AA838">
        <v>0</v>
      </c>
      <c r="AB838">
        <v>36.639728716384049</v>
      </c>
      <c r="AC838">
        <v>0</v>
      </c>
      <c r="AD838">
        <v>0</v>
      </c>
      <c r="AE838">
        <v>111.85185672781876</v>
      </c>
    </row>
    <row r="839" spans="1:31" x14ac:dyDescent="0.25">
      <c r="A839">
        <v>2334611</v>
      </c>
      <c r="B839">
        <v>1</v>
      </c>
      <c r="C839" t="s">
        <v>81</v>
      </c>
      <c r="D839" t="s">
        <v>118</v>
      </c>
      <c r="E839" t="s">
        <v>175</v>
      </c>
      <c r="F839" t="s">
        <v>2670</v>
      </c>
      <c r="G839" t="s">
        <v>210</v>
      </c>
      <c r="H839" t="s">
        <v>135</v>
      </c>
      <c r="I839" t="s">
        <v>136</v>
      </c>
      <c r="J839" t="s">
        <v>137</v>
      </c>
      <c r="K839" t="s">
        <v>138</v>
      </c>
      <c r="L839" t="s">
        <v>2671</v>
      </c>
      <c r="M839" t="s">
        <v>2672</v>
      </c>
      <c r="N839">
        <v>1.068333333</v>
      </c>
      <c r="O839">
        <v>0</v>
      </c>
      <c r="P839">
        <v>366</v>
      </c>
      <c r="Q839">
        <v>3</v>
      </c>
      <c r="R839">
        <v>19</v>
      </c>
      <c r="S839">
        <v>2</v>
      </c>
      <c r="T839">
        <v>36</v>
      </c>
      <c r="U839">
        <v>0</v>
      </c>
      <c r="V839">
        <v>0</v>
      </c>
      <c r="W839">
        <v>0</v>
      </c>
      <c r="X839">
        <v>77.726980914386587</v>
      </c>
      <c r="Y839">
        <v>14.901846240924399</v>
      </c>
      <c r="Z839">
        <v>13.713169897804502</v>
      </c>
      <c r="AA839">
        <v>2.9995420694609112</v>
      </c>
      <c r="AB839">
        <v>6.084053896555556</v>
      </c>
      <c r="AC839">
        <v>0</v>
      </c>
      <c r="AD839">
        <v>0</v>
      </c>
      <c r="AE839">
        <v>115.42559301913197</v>
      </c>
    </row>
    <row r="840" spans="1:31" x14ac:dyDescent="0.25">
      <c r="A840">
        <v>2334279</v>
      </c>
      <c r="B840">
        <v>1</v>
      </c>
      <c r="C840" t="s">
        <v>81</v>
      </c>
      <c r="D840" t="s">
        <v>123</v>
      </c>
      <c r="E840" t="s">
        <v>158</v>
      </c>
      <c r="F840" t="s">
        <v>2673</v>
      </c>
      <c r="G840" t="s">
        <v>453</v>
      </c>
      <c r="H840" t="s">
        <v>150</v>
      </c>
      <c r="I840" t="s">
        <v>136</v>
      </c>
      <c r="J840" t="s">
        <v>137</v>
      </c>
      <c r="K840" t="s">
        <v>138</v>
      </c>
      <c r="L840" t="s">
        <v>2674</v>
      </c>
      <c r="M840" t="s">
        <v>2675</v>
      </c>
      <c r="N840">
        <v>3.269722222</v>
      </c>
      <c r="O840">
        <v>0</v>
      </c>
      <c r="P840">
        <v>211</v>
      </c>
      <c r="Q840">
        <v>0</v>
      </c>
      <c r="R840">
        <v>0</v>
      </c>
      <c r="S840">
        <v>0</v>
      </c>
      <c r="T840">
        <v>29</v>
      </c>
      <c r="U840">
        <v>0</v>
      </c>
      <c r="V840">
        <v>0</v>
      </c>
      <c r="W840">
        <v>0</v>
      </c>
      <c r="X840">
        <v>100.87471110322022</v>
      </c>
      <c r="Y840">
        <v>0</v>
      </c>
      <c r="Z840">
        <v>0</v>
      </c>
      <c r="AA840">
        <v>0</v>
      </c>
      <c r="AB840">
        <v>53.40328375148912</v>
      </c>
      <c r="AC840">
        <v>0</v>
      </c>
      <c r="AD840">
        <v>0</v>
      </c>
      <c r="AE840">
        <v>154.27799485470933</v>
      </c>
    </row>
    <row r="841" spans="1:31" x14ac:dyDescent="0.25">
      <c r="A841">
        <v>2334465</v>
      </c>
      <c r="B841">
        <v>1</v>
      </c>
      <c r="C841" t="s">
        <v>81</v>
      </c>
      <c r="D841" t="s">
        <v>113</v>
      </c>
      <c r="E841" t="s">
        <v>147</v>
      </c>
      <c r="F841" t="s">
        <v>2676</v>
      </c>
      <c r="G841" t="s">
        <v>177</v>
      </c>
      <c r="H841" t="s">
        <v>150</v>
      </c>
      <c r="I841" t="s">
        <v>136</v>
      </c>
      <c r="J841" t="s">
        <v>137</v>
      </c>
      <c r="K841" t="s">
        <v>144</v>
      </c>
      <c r="L841" t="s">
        <v>2677</v>
      </c>
      <c r="M841" t="s">
        <v>2678</v>
      </c>
      <c r="N841">
        <v>1.7113888880000001</v>
      </c>
      <c r="O841">
        <v>0</v>
      </c>
      <c r="P841">
        <v>37</v>
      </c>
      <c r="Q841">
        <v>0</v>
      </c>
      <c r="R841">
        <v>7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11.87241617544716</v>
      </c>
      <c r="Y841">
        <v>0</v>
      </c>
      <c r="Z841">
        <v>11.269638696897744</v>
      </c>
      <c r="AA841">
        <v>0</v>
      </c>
      <c r="AB841">
        <v>0</v>
      </c>
      <c r="AC841">
        <v>0</v>
      </c>
      <c r="AD841">
        <v>0</v>
      </c>
      <c r="AE841">
        <v>23.142054872344904</v>
      </c>
    </row>
    <row r="842" spans="1:31" x14ac:dyDescent="0.25">
      <c r="A842">
        <v>2334419</v>
      </c>
      <c r="B842">
        <v>1</v>
      </c>
      <c r="C842" t="s">
        <v>80</v>
      </c>
      <c r="D842" t="s">
        <v>94</v>
      </c>
      <c r="E842" t="s">
        <v>147</v>
      </c>
      <c r="F842" t="s">
        <v>2679</v>
      </c>
      <c r="G842" t="s">
        <v>149</v>
      </c>
      <c r="H842" t="s">
        <v>150</v>
      </c>
      <c r="I842" t="s">
        <v>136</v>
      </c>
      <c r="J842" t="s">
        <v>137</v>
      </c>
      <c r="K842" t="s">
        <v>138</v>
      </c>
      <c r="L842" t="s">
        <v>2680</v>
      </c>
      <c r="M842" t="s">
        <v>2681</v>
      </c>
      <c r="N842">
        <v>2.0958333329999999</v>
      </c>
      <c r="O842">
        <v>0</v>
      </c>
      <c r="P842">
        <v>18</v>
      </c>
      <c r="Q842">
        <v>0</v>
      </c>
      <c r="R842">
        <v>1</v>
      </c>
      <c r="S842">
        <v>0</v>
      </c>
      <c r="T842">
        <v>7</v>
      </c>
      <c r="U842">
        <v>0</v>
      </c>
      <c r="V842">
        <v>0</v>
      </c>
      <c r="W842">
        <v>0</v>
      </c>
      <c r="X842">
        <v>5.6025993723022527</v>
      </c>
      <c r="Y842">
        <v>0</v>
      </c>
      <c r="Z842">
        <v>0.19646793350059166</v>
      </c>
      <c r="AA842">
        <v>0</v>
      </c>
      <c r="AB842">
        <v>12.839537609266026</v>
      </c>
      <c r="AC842">
        <v>0</v>
      </c>
      <c r="AD842">
        <v>0</v>
      </c>
      <c r="AE842">
        <v>18.638604915068871</v>
      </c>
    </row>
    <row r="843" spans="1:31" x14ac:dyDescent="0.25">
      <c r="A843">
        <v>2334273</v>
      </c>
      <c r="B843">
        <v>1</v>
      </c>
      <c r="C843" t="s">
        <v>80</v>
      </c>
      <c r="D843" t="s">
        <v>104</v>
      </c>
      <c r="E843" t="s">
        <v>132</v>
      </c>
      <c r="F843" t="s">
        <v>2682</v>
      </c>
      <c r="G843" t="s">
        <v>134</v>
      </c>
      <c r="H843" t="s">
        <v>135</v>
      </c>
      <c r="I843" t="s">
        <v>136</v>
      </c>
      <c r="J843" t="s">
        <v>137</v>
      </c>
      <c r="K843" t="s">
        <v>138</v>
      </c>
      <c r="L843" t="s">
        <v>2683</v>
      </c>
      <c r="M843" t="s">
        <v>2684</v>
      </c>
      <c r="N843">
        <v>4.2319444439999998</v>
      </c>
      <c r="O843">
        <v>0</v>
      </c>
      <c r="P843">
        <v>8</v>
      </c>
      <c r="Q843">
        <v>1</v>
      </c>
      <c r="R843">
        <v>14</v>
      </c>
      <c r="S843">
        <v>4</v>
      </c>
      <c r="T843">
        <v>10</v>
      </c>
      <c r="U843">
        <v>0</v>
      </c>
      <c r="V843">
        <v>0</v>
      </c>
      <c r="W843">
        <v>0</v>
      </c>
      <c r="X843">
        <v>30.610597756105843</v>
      </c>
      <c r="Y843">
        <v>1.8184754011600004</v>
      </c>
      <c r="Z843">
        <v>58.365922304043082</v>
      </c>
      <c r="AA843">
        <v>29.627061201347811</v>
      </c>
      <c r="AB843">
        <v>50.132590405263201</v>
      </c>
      <c r="AC843">
        <v>0</v>
      </c>
      <c r="AD843">
        <v>0</v>
      </c>
      <c r="AE843">
        <v>170.55464706791994</v>
      </c>
    </row>
    <row r="844" spans="1:31" x14ac:dyDescent="0.25">
      <c r="A844">
        <v>2334628</v>
      </c>
      <c r="B844">
        <v>1</v>
      </c>
      <c r="C844" t="s">
        <v>80</v>
      </c>
      <c r="D844" t="s">
        <v>105</v>
      </c>
      <c r="E844" t="s">
        <v>141</v>
      </c>
      <c r="F844" t="s">
        <v>2685</v>
      </c>
      <c r="G844" t="s">
        <v>467</v>
      </c>
      <c r="H844" t="s">
        <v>135</v>
      </c>
      <c r="I844" t="s">
        <v>136</v>
      </c>
      <c r="J844" t="s">
        <v>137</v>
      </c>
      <c r="K844" t="s">
        <v>138</v>
      </c>
      <c r="L844" t="s">
        <v>2686</v>
      </c>
      <c r="M844" t="s">
        <v>2687</v>
      </c>
      <c r="N844">
        <v>0.115555555</v>
      </c>
      <c r="O844">
        <v>1</v>
      </c>
      <c r="P844">
        <v>297</v>
      </c>
      <c r="Q844">
        <v>2</v>
      </c>
      <c r="R844">
        <v>18</v>
      </c>
      <c r="S844">
        <v>15</v>
      </c>
      <c r="T844">
        <v>61</v>
      </c>
      <c r="U844">
        <v>4</v>
      </c>
      <c r="V844">
        <v>0</v>
      </c>
      <c r="W844">
        <v>3.0835313878158334E-2</v>
      </c>
      <c r="X844">
        <v>7.4776229991346748</v>
      </c>
      <c r="Y844">
        <v>0.228629659433775</v>
      </c>
      <c r="Z844">
        <v>0.89361763662873606</v>
      </c>
      <c r="AA844">
        <v>13.352598869187027</v>
      </c>
      <c r="AB844">
        <v>4.708051850215206</v>
      </c>
      <c r="AC844">
        <v>9.0016531603672316</v>
      </c>
      <c r="AD844">
        <v>0</v>
      </c>
      <c r="AE844">
        <v>35.693009488844808</v>
      </c>
    </row>
    <row r="845" spans="1:31" x14ac:dyDescent="0.25">
      <c r="A845">
        <v>2334296</v>
      </c>
      <c r="B845">
        <v>1</v>
      </c>
      <c r="C845" t="s">
        <v>80</v>
      </c>
      <c r="D845" t="s">
        <v>82</v>
      </c>
      <c r="E845" t="s">
        <v>158</v>
      </c>
      <c r="F845" t="s">
        <v>2688</v>
      </c>
      <c r="G845" t="s">
        <v>143</v>
      </c>
      <c r="H845" t="s">
        <v>150</v>
      </c>
      <c r="I845" t="s">
        <v>136</v>
      </c>
      <c r="J845" t="s">
        <v>137</v>
      </c>
      <c r="K845" t="s">
        <v>144</v>
      </c>
      <c r="L845" t="s">
        <v>2689</v>
      </c>
      <c r="M845" t="s">
        <v>2690</v>
      </c>
      <c r="N845">
        <v>7.4372222219999999</v>
      </c>
      <c r="O845">
        <v>7</v>
      </c>
      <c r="P845">
        <v>117</v>
      </c>
      <c r="Q845">
        <v>0</v>
      </c>
      <c r="R845">
        <v>0</v>
      </c>
      <c r="S845">
        <v>1</v>
      </c>
      <c r="T845">
        <v>65</v>
      </c>
      <c r="U845">
        <v>0</v>
      </c>
      <c r="V845">
        <v>0</v>
      </c>
      <c r="W845">
        <v>11.194478678459166</v>
      </c>
      <c r="X845">
        <v>170.1811256117015</v>
      </c>
      <c r="Y845">
        <v>0</v>
      </c>
      <c r="Z845">
        <v>0</v>
      </c>
      <c r="AA845">
        <v>2.20593000580975</v>
      </c>
      <c r="AB845">
        <v>247.40312306374861</v>
      </c>
      <c r="AC845">
        <v>0</v>
      </c>
      <c r="AD845">
        <v>0</v>
      </c>
      <c r="AE845">
        <v>430.98465735971905</v>
      </c>
    </row>
    <row r="846" spans="1:31" x14ac:dyDescent="0.25">
      <c r="A846">
        <v>2334688</v>
      </c>
      <c r="B846">
        <v>1</v>
      </c>
      <c r="C846" t="s">
        <v>80</v>
      </c>
      <c r="D846" t="s">
        <v>104</v>
      </c>
      <c r="E846" t="s">
        <v>153</v>
      </c>
      <c r="F846" t="s">
        <v>2691</v>
      </c>
      <c r="G846" t="s">
        <v>203</v>
      </c>
      <c r="H846" t="s">
        <v>150</v>
      </c>
      <c r="I846" t="s">
        <v>136</v>
      </c>
      <c r="J846" t="s">
        <v>137</v>
      </c>
      <c r="K846" t="s">
        <v>138</v>
      </c>
      <c r="L846" t="s">
        <v>2692</v>
      </c>
      <c r="M846" t="s">
        <v>2693</v>
      </c>
      <c r="N846">
        <v>0.63500000000000001</v>
      </c>
      <c r="O846">
        <v>0</v>
      </c>
      <c r="P846">
        <v>10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1.3567992315275674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1.3567992315275674</v>
      </c>
    </row>
    <row r="847" spans="1:31" x14ac:dyDescent="0.25">
      <c r="A847">
        <v>2334674</v>
      </c>
      <c r="B847">
        <v>1</v>
      </c>
      <c r="C847" t="s">
        <v>80</v>
      </c>
      <c r="D847" t="s">
        <v>82</v>
      </c>
      <c r="E847" t="s">
        <v>153</v>
      </c>
      <c r="F847" t="s">
        <v>2694</v>
      </c>
      <c r="G847" t="s">
        <v>155</v>
      </c>
      <c r="H847" t="s">
        <v>150</v>
      </c>
      <c r="I847" t="s">
        <v>136</v>
      </c>
      <c r="J847" t="s">
        <v>137</v>
      </c>
      <c r="K847" t="s">
        <v>138</v>
      </c>
      <c r="L847" t="s">
        <v>2695</v>
      </c>
      <c r="M847" t="s">
        <v>2696</v>
      </c>
      <c r="N847">
        <v>1.014444444</v>
      </c>
      <c r="O847">
        <v>0</v>
      </c>
      <c r="P847">
        <v>1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6.1052219104066677E-2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6.1052219104066677E-2</v>
      </c>
    </row>
    <row r="848" spans="1:31" x14ac:dyDescent="0.25">
      <c r="A848">
        <v>2334233</v>
      </c>
      <c r="B848">
        <v>1</v>
      </c>
      <c r="C848" t="s">
        <v>80</v>
      </c>
      <c r="D848" t="s">
        <v>82</v>
      </c>
      <c r="E848" t="s">
        <v>414</v>
      </c>
      <c r="F848" t="s">
        <v>2697</v>
      </c>
      <c r="G848" t="s">
        <v>872</v>
      </c>
      <c r="H848" t="s">
        <v>135</v>
      </c>
      <c r="I848" t="s">
        <v>136</v>
      </c>
      <c r="J848" t="s">
        <v>137</v>
      </c>
      <c r="K848" t="s">
        <v>138</v>
      </c>
      <c r="L848" t="s">
        <v>2698</v>
      </c>
      <c r="M848" t="s">
        <v>2699</v>
      </c>
      <c r="N848">
        <v>0.84472222200000002</v>
      </c>
      <c r="O848">
        <v>0</v>
      </c>
      <c r="P848">
        <v>15</v>
      </c>
      <c r="Q848">
        <v>0</v>
      </c>
      <c r="R848">
        <v>0</v>
      </c>
      <c r="S848">
        <v>5</v>
      </c>
      <c r="T848">
        <v>268</v>
      </c>
      <c r="U848">
        <v>0</v>
      </c>
      <c r="V848">
        <v>0</v>
      </c>
      <c r="W848">
        <v>0</v>
      </c>
      <c r="X848">
        <v>3.2742902672210672</v>
      </c>
      <c r="Y848">
        <v>0</v>
      </c>
      <c r="Z848">
        <v>0</v>
      </c>
      <c r="AA848">
        <v>378.13988060293417</v>
      </c>
      <c r="AB848">
        <v>157.27942350790929</v>
      </c>
      <c r="AC848">
        <v>0</v>
      </c>
      <c r="AD848">
        <v>0</v>
      </c>
      <c r="AE848">
        <v>538.69359437806452</v>
      </c>
    </row>
    <row r="849" spans="1:31" x14ac:dyDescent="0.25">
      <c r="A849">
        <v>2334482</v>
      </c>
      <c r="B849">
        <v>1</v>
      </c>
      <c r="C849" t="s">
        <v>80</v>
      </c>
      <c r="D849" t="s">
        <v>100</v>
      </c>
      <c r="E849" t="s">
        <v>147</v>
      </c>
      <c r="F849" t="s">
        <v>2700</v>
      </c>
      <c r="G849" t="s">
        <v>622</v>
      </c>
      <c r="H849" t="s">
        <v>150</v>
      </c>
      <c r="I849" t="s">
        <v>136</v>
      </c>
      <c r="J849" t="s">
        <v>137</v>
      </c>
      <c r="K849" t="s">
        <v>138</v>
      </c>
      <c r="L849" t="s">
        <v>2701</v>
      </c>
      <c r="M849" t="s">
        <v>2702</v>
      </c>
      <c r="N849">
        <v>2.2922222219999999</v>
      </c>
      <c r="O849">
        <v>0</v>
      </c>
      <c r="P849">
        <v>4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1.7752361326093422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1.7752361326093422</v>
      </c>
    </row>
    <row r="850" spans="1:31" x14ac:dyDescent="0.25">
      <c r="A850">
        <v>2334362</v>
      </c>
      <c r="B850">
        <v>1</v>
      </c>
      <c r="C850" t="s">
        <v>80</v>
      </c>
      <c r="D850" t="s">
        <v>93</v>
      </c>
      <c r="E850" t="s">
        <v>147</v>
      </c>
      <c r="F850" t="s">
        <v>2703</v>
      </c>
      <c r="G850" t="s">
        <v>149</v>
      </c>
      <c r="H850" t="s">
        <v>150</v>
      </c>
      <c r="I850" t="s">
        <v>136</v>
      </c>
      <c r="J850" t="s">
        <v>137</v>
      </c>
      <c r="K850" t="s">
        <v>138</v>
      </c>
      <c r="L850" t="s">
        <v>2704</v>
      </c>
      <c r="M850" t="s">
        <v>2705</v>
      </c>
      <c r="N850">
        <v>1.6975</v>
      </c>
      <c r="O850">
        <v>0</v>
      </c>
      <c r="P850">
        <v>42</v>
      </c>
      <c r="Q850">
        <v>0</v>
      </c>
      <c r="R850">
        <v>0</v>
      </c>
      <c r="S850">
        <v>0</v>
      </c>
      <c r="T850">
        <v>7</v>
      </c>
      <c r="U850">
        <v>0</v>
      </c>
      <c r="V850">
        <v>0</v>
      </c>
      <c r="W850">
        <v>0</v>
      </c>
      <c r="X850">
        <v>8.9992308886303736</v>
      </c>
      <c r="Y850">
        <v>0</v>
      </c>
      <c r="Z850">
        <v>0</v>
      </c>
      <c r="AA850">
        <v>0</v>
      </c>
      <c r="AB850">
        <v>11.410879671539199</v>
      </c>
      <c r="AC850">
        <v>0</v>
      </c>
      <c r="AD850">
        <v>0</v>
      </c>
      <c r="AE850">
        <v>20.410110560169571</v>
      </c>
    </row>
    <row r="851" spans="1:31" x14ac:dyDescent="0.25">
      <c r="A851">
        <v>2334648</v>
      </c>
      <c r="B851">
        <v>1</v>
      </c>
      <c r="C851" t="s">
        <v>80</v>
      </c>
      <c r="D851" t="s">
        <v>100</v>
      </c>
      <c r="E851" t="s">
        <v>175</v>
      </c>
      <c r="F851" t="s">
        <v>2706</v>
      </c>
      <c r="G851" t="s">
        <v>210</v>
      </c>
      <c r="H851" t="s">
        <v>135</v>
      </c>
      <c r="I851" t="s">
        <v>136</v>
      </c>
      <c r="J851" t="s">
        <v>137</v>
      </c>
      <c r="K851" t="s">
        <v>138</v>
      </c>
      <c r="L851" t="s">
        <v>2707</v>
      </c>
      <c r="M851" t="s">
        <v>2708</v>
      </c>
      <c r="N851">
        <v>1.4822222220000001</v>
      </c>
      <c r="O851">
        <v>0</v>
      </c>
      <c r="P851">
        <v>38</v>
      </c>
      <c r="Q851">
        <v>0</v>
      </c>
      <c r="R851">
        <v>7</v>
      </c>
      <c r="S851">
        <v>0</v>
      </c>
      <c r="T851">
        <v>1</v>
      </c>
      <c r="U851">
        <v>0</v>
      </c>
      <c r="V851">
        <v>0</v>
      </c>
      <c r="W851">
        <v>0</v>
      </c>
      <c r="X851">
        <v>40.500695615238449</v>
      </c>
      <c r="Y851">
        <v>0</v>
      </c>
      <c r="Z851">
        <v>6.99960489200725</v>
      </c>
      <c r="AA851">
        <v>0</v>
      </c>
      <c r="AB851">
        <v>0.30167011366960006</v>
      </c>
      <c r="AC851">
        <v>0</v>
      </c>
      <c r="AD851">
        <v>0</v>
      </c>
      <c r="AE851">
        <v>47.801970620915299</v>
      </c>
    </row>
    <row r="852" spans="1:31" x14ac:dyDescent="0.25">
      <c r="A852">
        <v>2334525</v>
      </c>
      <c r="B852">
        <v>1</v>
      </c>
      <c r="C852" t="s">
        <v>80</v>
      </c>
      <c r="D852" t="s">
        <v>101</v>
      </c>
      <c r="E852" t="s">
        <v>132</v>
      </c>
      <c r="F852" t="s">
        <v>2709</v>
      </c>
      <c r="G852" t="s">
        <v>134</v>
      </c>
      <c r="H852" t="s">
        <v>135</v>
      </c>
      <c r="I852" t="s">
        <v>136</v>
      </c>
      <c r="J852" t="s">
        <v>137</v>
      </c>
      <c r="K852" t="s">
        <v>138</v>
      </c>
      <c r="L852" t="s">
        <v>2710</v>
      </c>
      <c r="M852" t="s">
        <v>2711</v>
      </c>
      <c r="N852">
        <v>1.0591666660000001</v>
      </c>
      <c r="O852">
        <v>6</v>
      </c>
      <c r="P852">
        <v>2406</v>
      </c>
      <c r="Q852">
        <v>2</v>
      </c>
      <c r="R852">
        <v>76</v>
      </c>
      <c r="S852">
        <v>22</v>
      </c>
      <c r="T852">
        <v>252</v>
      </c>
      <c r="U852">
        <v>1</v>
      </c>
      <c r="V852">
        <v>1</v>
      </c>
      <c r="W852">
        <v>28.81475782577904</v>
      </c>
      <c r="X852">
        <v>625.52089964026391</v>
      </c>
      <c r="Y852">
        <v>4.0910401006775556</v>
      </c>
      <c r="Z852">
        <v>38.440788129100852</v>
      </c>
      <c r="AA852">
        <v>59.80616793905218</v>
      </c>
      <c r="AB852">
        <v>261.31571639331986</v>
      </c>
      <c r="AC852">
        <v>16.795148736829017</v>
      </c>
      <c r="AD852">
        <v>0.24270236121733335</v>
      </c>
      <c r="AE852">
        <v>1035.02722112624</v>
      </c>
    </row>
    <row r="853" spans="1:31" x14ac:dyDescent="0.25">
      <c r="A853">
        <v>2334548</v>
      </c>
      <c r="B853">
        <v>1</v>
      </c>
      <c r="C853" t="s">
        <v>80</v>
      </c>
      <c r="D853" t="s">
        <v>100</v>
      </c>
      <c r="E853" t="s">
        <v>132</v>
      </c>
      <c r="F853" t="s">
        <v>1258</v>
      </c>
      <c r="G853" t="s">
        <v>134</v>
      </c>
      <c r="H853" t="s">
        <v>135</v>
      </c>
      <c r="I853" t="s">
        <v>136</v>
      </c>
      <c r="J853" t="s">
        <v>137</v>
      </c>
      <c r="K853" t="s">
        <v>138</v>
      </c>
      <c r="L853" t="s">
        <v>2712</v>
      </c>
      <c r="M853" t="s">
        <v>2713</v>
      </c>
      <c r="N853">
        <v>1.111388888</v>
      </c>
      <c r="O853">
        <v>1</v>
      </c>
      <c r="P853">
        <v>13</v>
      </c>
      <c r="Q853">
        <v>4</v>
      </c>
      <c r="R853">
        <v>31</v>
      </c>
      <c r="S853">
        <v>17</v>
      </c>
      <c r="T853">
        <v>12</v>
      </c>
      <c r="U853">
        <v>1</v>
      </c>
      <c r="V853">
        <v>0</v>
      </c>
      <c r="W853">
        <v>0.98042358359458337</v>
      </c>
      <c r="X853">
        <v>7.9760027196606433</v>
      </c>
      <c r="Y853">
        <v>5.2137629624350561</v>
      </c>
      <c r="Z853">
        <v>62.331649590445885</v>
      </c>
      <c r="AA853">
        <v>115.34747985522986</v>
      </c>
      <c r="AB853">
        <v>10.200127911029085</v>
      </c>
      <c r="AC853">
        <v>7.8131258447615499</v>
      </c>
      <c r="AD853">
        <v>0</v>
      </c>
      <c r="AE853">
        <v>209.86257246715667</v>
      </c>
    </row>
    <row r="854" spans="1:31" x14ac:dyDescent="0.25">
      <c r="A854">
        <v>2334293</v>
      </c>
      <c r="B854">
        <v>1</v>
      </c>
      <c r="C854" t="s">
        <v>80</v>
      </c>
      <c r="D854" t="s">
        <v>90</v>
      </c>
      <c r="E854" t="s">
        <v>153</v>
      </c>
      <c r="F854" t="s">
        <v>2714</v>
      </c>
      <c r="G854" t="s">
        <v>703</v>
      </c>
      <c r="H854" t="s">
        <v>150</v>
      </c>
      <c r="I854" t="s">
        <v>136</v>
      </c>
      <c r="J854" t="s">
        <v>137</v>
      </c>
      <c r="K854" t="s">
        <v>138</v>
      </c>
      <c r="L854" t="s">
        <v>2715</v>
      </c>
      <c r="M854" t="s">
        <v>2716</v>
      </c>
      <c r="N854">
        <v>2.2255555550000001</v>
      </c>
      <c r="O854">
        <v>0</v>
      </c>
      <c r="P854">
        <v>6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2.7642272044286003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2.7642272044286003</v>
      </c>
    </row>
    <row r="855" spans="1:31" x14ac:dyDescent="0.25">
      <c r="A855">
        <v>2334668</v>
      </c>
      <c r="B855">
        <v>1</v>
      </c>
      <c r="C855" t="s">
        <v>81</v>
      </c>
      <c r="D855" t="s">
        <v>113</v>
      </c>
      <c r="E855" t="s">
        <v>175</v>
      </c>
      <c r="F855" t="s">
        <v>2717</v>
      </c>
      <c r="G855" t="s">
        <v>134</v>
      </c>
      <c r="H855" t="s">
        <v>135</v>
      </c>
      <c r="I855" t="s">
        <v>136</v>
      </c>
      <c r="J855" t="s">
        <v>137</v>
      </c>
      <c r="K855" t="s">
        <v>138</v>
      </c>
      <c r="L855" t="s">
        <v>2718</v>
      </c>
      <c r="M855" t="s">
        <v>2719</v>
      </c>
      <c r="N855">
        <v>0.46083333300000001</v>
      </c>
      <c r="O855">
        <v>0</v>
      </c>
      <c r="P855">
        <v>2369</v>
      </c>
      <c r="Q855">
        <v>2</v>
      </c>
      <c r="R855">
        <v>95</v>
      </c>
      <c r="S855">
        <v>4</v>
      </c>
      <c r="T855">
        <v>199</v>
      </c>
      <c r="U855">
        <v>2</v>
      </c>
      <c r="V855">
        <v>2</v>
      </c>
      <c r="W855">
        <v>0</v>
      </c>
      <c r="X855">
        <v>238.088447080397</v>
      </c>
      <c r="Y855">
        <v>19.486611622542398</v>
      </c>
      <c r="Z855">
        <v>47.284810733045468</v>
      </c>
      <c r="AA855">
        <v>37.344775784355377</v>
      </c>
      <c r="AB855">
        <v>65.439816448222473</v>
      </c>
      <c r="AC855">
        <v>36.494982391286648</v>
      </c>
      <c r="AD855">
        <v>13.819112687990167</v>
      </c>
      <c r="AE855">
        <v>457.95855674783951</v>
      </c>
    </row>
    <row r="856" spans="1:31" x14ac:dyDescent="0.25">
      <c r="A856">
        <v>2334691</v>
      </c>
      <c r="B856">
        <v>1</v>
      </c>
      <c r="C856" t="s">
        <v>80</v>
      </c>
      <c r="D856" t="s">
        <v>82</v>
      </c>
      <c r="E856" t="s">
        <v>153</v>
      </c>
      <c r="F856" t="s">
        <v>2720</v>
      </c>
      <c r="G856" t="s">
        <v>155</v>
      </c>
      <c r="H856" t="s">
        <v>150</v>
      </c>
      <c r="I856" t="s">
        <v>136</v>
      </c>
      <c r="J856" t="s">
        <v>137</v>
      </c>
      <c r="K856" t="s">
        <v>138</v>
      </c>
      <c r="L856" t="s">
        <v>2721</v>
      </c>
      <c r="M856" t="s">
        <v>2722</v>
      </c>
      <c r="N856">
        <v>2.9697222220000001</v>
      </c>
      <c r="O856">
        <v>0</v>
      </c>
      <c r="P856">
        <v>1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</row>
    <row r="857" spans="1:31" x14ac:dyDescent="0.25">
      <c r="A857">
        <v>2334213</v>
      </c>
      <c r="B857">
        <v>1</v>
      </c>
      <c r="C857" t="s">
        <v>81</v>
      </c>
      <c r="D857" t="s">
        <v>128</v>
      </c>
      <c r="E857" t="s">
        <v>132</v>
      </c>
      <c r="F857" t="s">
        <v>1572</v>
      </c>
      <c r="G857" t="s">
        <v>134</v>
      </c>
      <c r="H857" t="s">
        <v>135</v>
      </c>
      <c r="I857" t="s">
        <v>136</v>
      </c>
      <c r="J857" t="s">
        <v>137</v>
      </c>
      <c r="K857" t="s">
        <v>138</v>
      </c>
      <c r="L857" t="s">
        <v>2723</v>
      </c>
      <c r="M857" t="s">
        <v>2724</v>
      </c>
      <c r="N857">
        <v>0.12</v>
      </c>
      <c r="O857">
        <v>7</v>
      </c>
      <c r="P857">
        <v>1324</v>
      </c>
      <c r="Q857">
        <v>25</v>
      </c>
      <c r="R857">
        <v>19</v>
      </c>
      <c r="S857">
        <v>22</v>
      </c>
      <c r="T857">
        <v>113</v>
      </c>
      <c r="U857">
        <v>1</v>
      </c>
      <c r="V857">
        <v>0</v>
      </c>
      <c r="W857">
        <v>0.26683334739600001</v>
      </c>
      <c r="X857">
        <v>18.965840341103295</v>
      </c>
      <c r="Y857">
        <v>12.131730519743554</v>
      </c>
      <c r="Z857">
        <v>0.98726401995413315</v>
      </c>
      <c r="AA857">
        <v>7.0078967620941359</v>
      </c>
      <c r="AB857">
        <v>3.3219364300794654</v>
      </c>
      <c r="AC857">
        <v>5.8661617949788001</v>
      </c>
      <c r="AD857">
        <v>0</v>
      </c>
      <c r="AE857">
        <v>48.547663215349381</v>
      </c>
    </row>
    <row r="858" spans="1:31" x14ac:dyDescent="0.25">
      <c r="A858">
        <v>2334356</v>
      </c>
      <c r="B858">
        <v>1</v>
      </c>
      <c r="C858" t="s">
        <v>80</v>
      </c>
      <c r="D858" t="s">
        <v>82</v>
      </c>
      <c r="E858" t="s">
        <v>175</v>
      </c>
      <c r="F858" t="s">
        <v>2725</v>
      </c>
      <c r="G858" t="s">
        <v>143</v>
      </c>
      <c r="H858" t="s">
        <v>135</v>
      </c>
      <c r="I858" t="s">
        <v>136</v>
      </c>
      <c r="J858" t="s">
        <v>137</v>
      </c>
      <c r="K858" t="s">
        <v>144</v>
      </c>
      <c r="L858" t="s">
        <v>2726</v>
      </c>
      <c r="M858" t="s">
        <v>2727</v>
      </c>
      <c r="N858">
        <v>2.096666666</v>
      </c>
      <c r="O858">
        <v>0</v>
      </c>
      <c r="P858">
        <v>37</v>
      </c>
      <c r="Q858">
        <v>0</v>
      </c>
      <c r="R858">
        <v>0</v>
      </c>
      <c r="S858">
        <v>0</v>
      </c>
      <c r="T858">
        <v>188</v>
      </c>
      <c r="U858">
        <v>0</v>
      </c>
      <c r="V858">
        <v>1</v>
      </c>
      <c r="W858">
        <v>0</v>
      </c>
      <c r="X858">
        <v>14.424759116559583</v>
      </c>
      <c r="Y858">
        <v>0</v>
      </c>
      <c r="Z858">
        <v>0</v>
      </c>
      <c r="AA858">
        <v>0</v>
      </c>
      <c r="AB858">
        <v>142.64374428834188</v>
      </c>
      <c r="AC858">
        <v>0</v>
      </c>
      <c r="AD858">
        <v>0.13144609752830835</v>
      </c>
      <c r="AE858">
        <v>157.19994950242977</v>
      </c>
    </row>
    <row r="859" spans="1:31" x14ac:dyDescent="0.25">
      <c r="A859">
        <v>2334319</v>
      </c>
      <c r="B859">
        <v>1</v>
      </c>
      <c r="C859" t="s">
        <v>81</v>
      </c>
      <c r="D859" t="s">
        <v>119</v>
      </c>
      <c r="E859" t="s">
        <v>141</v>
      </c>
      <c r="F859" t="s">
        <v>2728</v>
      </c>
      <c r="G859" t="s">
        <v>143</v>
      </c>
      <c r="H859" t="s">
        <v>135</v>
      </c>
      <c r="I859" t="s">
        <v>136</v>
      </c>
      <c r="J859" t="s">
        <v>137</v>
      </c>
      <c r="K859" t="s">
        <v>144</v>
      </c>
      <c r="L859" t="s">
        <v>2729</v>
      </c>
      <c r="M859" t="s">
        <v>2730</v>
      </c>
      <c r="N859">
        <v>7.8244444440000001</v>
      </c>
      <c r="O859">
        <v>0</v>
      </c>
      <c r="P859">
        <v>1765</v>
      </c>
      <c r="Q859">
        <v>1</v>
      </c>
      <c r="R859">
        <v>160</v>
      </c>
      <c r="S859">
        <v>6</v>
      </c>
      <c r="T859">
        <v>248</v>
      </c>
      <c r="U859">
        <v>0</v>
      </c>
      <c r="V859">
        <v>3</v>
      </c>
      <c r="W859">
        <v>0</v>
      </c>
      <c r="X859">
        <v>2377.0140579482745</v>
      </c>
      <c r="Y859">
        <v>54.360090503156904</v>
      </c>
      <c r="Z859">
        <v>3178.8743915870468</v>
      </c>
      <c r="AA859">
        <v>144.39314954222942</v>
      </c>
      <c r="AB859">
        <v>1130.5990218197599</v>
      </c>
      <c r="AC859">
        <v>0</v>
      </c>
      <c r="AD859">
        <v>65.116185026143114</v>
      </c>
      <c r="AE859">
        <v>6950.3568964266105</v>
      </c>
    </row>
    <row r="860" spans="1:31" x14ac:dyDescent="0.25">
      <c r="A860">
        <v>2334514</v>
      </c>
      <c r="B860">
        <v>1</v>
      </c>
      <c r="C860" t="s">
        <v>80</v>
      </c>
      <c r="D860" t="s">
        <v>106</v>
      </c>
      <c r="E860" t="s">
        <v>141</v>
      </c>
      <c r="F860" t="s">
        <v>2731</v>
      </c>
      <c r="G860" t="s">
        <v>134</v>
      </c>
      <c r="H860" t="s">
        <v>135</v>
      </c>
      <c r="I860" t="s">
        <v>136</v>
      </c>
      <c r="J860" t="s">
        <v>137</v>
      </c>
      <c r="K860" t="s">
        <v>138</v>
      </c>
      <c r="L860" t="s">
        <v>2732</v>
      </c>
      <c r="M860" t="s">
        <v>2733</v>
      </c>
      <c r="N860">
        <v>0.29527777700000002</v>
      </c>
      <c r="O860">
        <v>0</v>
      </c>
      <c r="P860">
        <v>4155</v>
      </c>
      <c r="Q860">
        <v>0</v>
      </c>
      <c r="R860">
        <v>13</v>
      </c>
      <c r="S860">
        <v>2</v>
      </c>
      <c r="T860">
        <v>300</v>
      </c>
      <c r="U860">
        <v>1</v>
      </c>
      <c r="V860">
        <v>2</v>
      </c>
      <c r="W860">
        <v>0</v>
      </c>
      <c r="X860">
        <v>224.99922184329347</v>
      </c>
      <c r="Y860">
        <v>0</v>
      </c>
      <c r="Z860">
        <v>8.5051592599649997</v>
      </c>
      <c r="AA860">
        <v>248.34228147196876</v>
      </c>
      <c r="AB860">
        <v>90.046799540042727</v>
      </c>
      <c r="AC860">
        <v>5.2431411930904996</v>
      </c>
      <c r="AD860">
        <v>2.0586106166567415</v>
      </c>
      <c r="AE860">
        <v>579.19521392501724</v>
      </c>
    </row>
    <row r="861" spans="1:31" x14ac:dyDescent="0.25">
      <c r="A861">
        <v>2334660</v>
      </c>
      <c r="B861">
        <v>1</v>
      </c>
      <c r="C861" t="s">
        <v>80</v>
      </c>
      <c r="D861" t="s">
        <v>82</v>
      </c>
      <c r="E861" t="s">
        <v>153</v>
      </c>
      <c r="F861" t="s">
        <v>2734</v>
      </c>
      <c r="G861" t="s">
        <v>203</v>
      </c>
      <c r="H861" t="s">
        <v>150</v>
      </c>
      <c r="I861" t="s">
        <v>136</v>
      </c>
      <c r="J861" t="s">
        <v>137</v>
      </c>
      <c r="K861" t="s">
        <v>138</v>
      </c>
      <c r="L861" t="s">
        <v>2735</v>
      </c>
      <c r="M861" t="s">
        <v>2736</v>
      </c>
      <c r="N861">
        <v>1.175277777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7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3.2247326644418752</v>
      </c>
      <c r="AC861">
        <v>0</v>
      </c>
      <c r="AD861">
        <v>0</v>
      </c>
      <c r="AE861">
        <v>3.2247326644418752</v>
      </c>
    </row>
    <row r="862" spans="1:31" x14ac:dyDescent="0.25">
      <c r="A862">
        <v>2334537</v>
      </c>
      <c r="B862">
        <v>1</v>
      </c>
      <c r="C862" t="s">
        <v>80</v>
      </c>
      <c r="D862" t="s">
        <v>97</v>
      </c>
      <c r="E862" t="s">
        <v>141</v>
      </c>
      <c r="F862" t="s">
        <v>2737</v>
      </c>
      <c r="G862" t="s">
        <v>134</v>
      </c>
      <c r="H862" t="s">
        <v>135</v>
      </c>
      <c r="I862" t="s">
        <v>136</v>
      </c>
      <c r="J862" t="s">
        <v>137</v>
      </c>
      <c r="K862" t="s">
        <v>138</v>
      </c>
      <c r="L862" t="s">
        <v>2738</v>
      </c>
      <c r="M862" t="s">
        <v>2739</v>
      </c>
      <c r="N862">
        <v>0.31555555499999999</v>
      </c>
      <c r="O862">
        <v>0</v>
      </c>
      <c r="P862">
        <v>123</v>
      </c>
      <c r="Q862">
        <v>0</v>
      </c>
      <c r="R862">
        <v>258</v>
      </c>
      <c r="S862">
        <v>2</v>
      </c>
      <c r="T862">
        <v>64</v>
      </c>
      <c r="U862">
        <v>0</v>
      </c>
      <c r="V862">
        <v>0</v>
      </c>
      <c r="W862">
        <v>0</v>
      </c>
      <c r="X862">
        <v>24.438345291768275</v>
      </c>
      <c r="Y862">
        <v>0</v>
      </c>
      <c r="Z862">
        <v>38.696515931795133</v>
      </c>
      <c r="AA862">
        <v>0.78766663074275556</v>
      </c>
      <c r="AB862">
        <v>13.116828969135378</v>
      </c>
      <c r="AC862">
        <v>0</v>
      </c>
      <c r="AD862">
        <v>0</v>
      </c>
      <c r="AE862">
        <v>77.039356823441537</v>
      </c>
    </row>
    <row r="863" spans="1:31" x14ac:dyDescent="0.25">
      <c r="A863">
        <v>2334637</v>
      </c>
      <c r="B863">
        <v>1</v>
      </c>
      <c r="C863" t="s">
        <v>81</v>
      </c>
      <c r="D863" t="s">
        <v>118</v>
      </c>
      <c r="E863" t="s">
        <v>147</v>
      </c>
      <c r="F863" t="s">
        <v>2740</v>
      </c>
      <c r="G863" t="s">
        <v>149</v>
      </c>
      <c r="H863" t="s">
        <v>150</v>
      </c>
      <c r="I863" t="s">
        <v>136</v>
      </c>
      <c r="J863" t="s">
        <v>137</v>
      </c>
      <c r="K863" t="s">
        <v>138</v>
      </c>
      <c r="L863" t="s">
        <v>2741</v>
      </c>
      <c r="M863" t="s">
        <v>2742</v>
      </c>
      <c r="N863">
        <v>2.0188888880000002</v>
      </c>
      <c r="O863">
        <v>0</v>
      </c>
      <c r="P863">
        <v>23</v>
      </c>
      <c r="Q863">
        <v>0</v>
      </c>
      <c r="R863">
        <v>0</v>
      </c>
      <c r="S863">
        <v>0</v>
      </c>
      <c r="T863">
        <v>1</v>
      </c>
      <c r="U863">
        <v>0</v>
      </c>
      <c r="V863">
        <v>0</v>
      </c>
      <c r="W863">
        <v>0</v>
      </c>
      <c r="X863">
        <v>5.4135582670704991</v>
      </c>
      <c r="Y863">
        <v>0</v>
      </c>
      <c r="Z863">
        <v>0</v>
      </c>
      <c r="AA863">
        <v>0</v>
      </c>
      <c r="AB863">
        <v>0.33830798611260005</v>
      </c>
      <c r="AC863">
        <v>0</v>
      </c>
      <c r="AD863">
        <v>0</v>
      </c>
      <c r="AE863">
        <v>5.7518662531830991</v>
      </c>
    </row>
    <row r="864" spans="1:31" x14ac:dyDescent="0.25">
      <c r="A864">
        <v>2334428</v>
      </c>
      <c r="B864">
        <v>1</v>
      </c>
      <c r="C864" t="s">
        <v>80</v>
      </c>
      <c r="D864" t="s">
        <v>84</v>
      </c>
      <c r="E864" t="s">
        <v>175</v>
      </c>
      <c r="F864" t="s">
        <v>2743</v>
      </c>
      <c r="G864" t="s">
        <v>612</v>
      </c>
      <c r="H864" t="s">
        <v>135</v>
      </c>
      <c r="I864" t="s">
        <v>136</v>
      </c>
      <c r="J864" t="s">
        <v>137</v>
      </c>
      <c r="K864" t="s">
        <v>138</v>
      </c>
      <c r="L864" t="s">
        <v>2744</v>
      </c>
      <c r="M864" t="s">
        <v>2745</v>
      </c>
      <c r="N864">
        <v>1.011666666</v>
      </c>
      <c r="O864">
        <v>0</v>
      </c>
      <c r="P864">
        <v>1238</v>
      </c>
      <c r="Q864">
        <v>0</v>
      </c>
      <c r="R864">
        <v>0</v>
      </c>
      <c r="S864">
        <v>0</v>
      </c>
      <c r="T864">
        <v>79</v>
      </c>
      <c r="U864">
        <v>0</v>
      </c>
      <c r="V864">
        <v>0</v>
      </c>
      <c r="W864">
        <v>0</v>
      </c>
      <c r="X864">
        <v>257.1345382253715</v>
      </c>
      <c r="Y864">
        <v>0</v>
      </c>
      <c r="Z864">
        <v>0</v>
      </c>
      <c r="AA864">
        <v>0</v>
      </c>
      <c r="AB864">
        <v>30.698877755518108</v>
      </c>
      <c r="AC864">
        <v>0</v>
      </c>
      <c r="AD864">
        <v>0</v>
      </c>
      <c r="AE864">
        <v>287.83341598088958</v>
      </c>
    </row>
    <row r="865" spans="1:31" x14ac:dyDescent="0.25">
      <c r="A865">
        <v>2334577</v>
      </c>
      <c r="B865">
        <v>1</v>
      </c>
      <c r="C865" t="s">
        <v>80</v>
      </c>
      <c r="D865" t="s">
        <v>104</v>
      </c>
      <c r="E865" t="s">
        <v>141</v>
      </c>
      <c r="F865" t="s">
        <v>2746</v>
      </c>
      <c r="G865" t="s">
        <v>134</v>
      </c>
      <c r="H865" t="s">
        <v>135</v>
      </c>
      <c r="I865" t="s">
        <v>136</v>
      </c>
      <c r="J865" t="s">
        <v>137</v>
      </c>
      <c r="K865" t="s">
        <v>138</v>
      </c>
      <c r="L865" t="s">
        <v>2747</v>
      </c>
      <c r="M865" t="s">
        <v>2748</v>
      </c>
      <c r="N865">
        <v>0.955555555</v>
      </c>
      <c r="O865">
        <v>21</v>
      </c>
      <c r="P865">
        <v>125</v>
      </c>
      <c r="Q865">
        <v>149</v>
      </c>
      <c r="R865">
        <v>308</v>
      </c>
      <c r="S865">
        <v>49</v>
      </c>
      <c r="T865">
        <v>86</v>
      </c>
      <c r="U865">
        <v>16</v>
      </c>
      <c r="V865">
        <v>0</v>
      </c>
      <c r="W865">
        <v>6.5159408195125836</v>
      </c>
      <c r="X865">
        <v>26.90688940119594</v>
      </c>
      <c r="Y865">
        <v>353.47256178153424</v>
      </c>
      <c r="Z865">
        <v>431.55786957291753</v>
      </c>
      <c r="AA865">
        <v>136.42940038769669</v>
      </c>
      <c r="AB865">
        <v>65.103327173497831</v>
      </c>
      <c r="AC865">
        <v>811.83996362034623</v>
      </c>
      <c r="AD865">
        <v>0</v>
      </c>
      <c r="AE865">
        <v>1831.8259527567011</v>
      </c>
    </row>
    <row r="866" spans="1:31" x14ac:dyDescent="0.25">
      <c r="A866">
        <v>2335407</v>
      </c>
      <c r="B866">
        <v>1</v>
      </c>
      <c r="C866" t="s">
        <v>81</v>
      </c>
      <c r="D866" t="s">
        <v>119</v>
      </c>
      <c r="E866" t="s">
        <v>132</v>
      </c>
      <c r="F866" t="s">
        <v>2749</v>
      </c>
      <c r="G866" t="s">
        <v>134</v>
      </c>
      <c r="H866" t="s">
        <v>135</v>
      </c>
      <c r="I866" t="s">
        <v>468</v>
      </c>
      <c r="J866" t="s">
        <v>137</v>
      </c>
      <c r="K866" t="s">
        <v>138</v>
      </c>
      <c r="L866" t="s">
        <v>2750</v>
      </c>
      <c r="M866" t="s">
        <v>2751</v>
      </c>
      <c r="N866">
        <v>1.1111111E-2</v>
      </c>
      <c r="O866">
        <v>0</v>
      </c>
      <c r="P866">
        <v>1652</v>
      </c>
      <c r="Q866">
        <v>107</v>
      </c>
      <c r="R866">
        <v>383</v>
      </c>
      <c r="S866">
        <v>13</v>
      </c>
      <c r="T866">
        <v>94</v>
      </c>
      <c r="U866">
        <v>0</v>
      </c>
      <c r="V866">
        <v>0</v>
      </c>
      <c r="W866">
        <v>0</v>
      </c>
      <c r="X866">
        <v>2.288138822736002</v>
      </c>
      <c r="Y866">
        <v>6.9121284345976637</v>
      </c>
      <c r="Z866">
        <v>15.017586977029008</v>
      </c>
      <c r="AA866">
        <v>0.64532792101122205</v>
      </c>
      <c r="AB866">
        <v>0.58027960405000023</v>
      </c>
      <c r="AC866">
        <v>0</v>
      </c>
      <c r="AD866">
        <v>0</v>
      </c>
      <c r="AE866">
        <v>25.443461759423897</v>
      </c>
    </row>
    <row r="867" spans="1:31" x14ac:dyDescent="0.25">
      <c r="A867">
        <v>2335430</v>
      </c>
      <c r="B867">
        <v>1</v>
      </c>
      <c r="C867" t="s">
        <v>81</v>
      </c>
      <c r="D867" t="s">
        <v>127</v>
      </c>
      <c r="E867" t="s">
        <v>175</v>
      </c>
      <c r="F867" t="s">
        <v>2752</v>
      </c>
      <c r="G867" t="s">
        <v>143</v>
      </c>
      <c r="H867" t="s">
        <v>135</v>
      </c>
      <c r="I867" t="s">
        <v>136</v>
      </c>
      <c r="J867" t="s">
        <v>137</v>
      </c>
      <c r="K867" t="s">
        <v>144</v>
      </c>
      <c r="L867" t="s">
        <v>2753</v>
      </c>
      <c r="M867" t="s">
        <v>2754</v>
      </c>
      <c r="N867">
        <v>7.7263888879999998</v>
      </c>
      <c r="O867">
        <v>0</v>
      </c>
      <c r="P867">
        <v>213</v>
      </c>
      <c r="Q867">
        <v>0</v>
      </c>
      <c r="R867">
        <v>50</v>
      </c>
      <c r="S867">
        <v>0</v>
      </c>
      <c r="T867">
        <v>29</v>
      </c>
      <c r="U867">
        <v>0</v>
      </c>
      <c r="V867">
        <v>0</v>
      </c>
      <c r="W867">
        <v>0</v>
      </c>
      <c r="X867">
        <v>271.56314541086641</v>
      </c>
      <c r="Y867">
        <v>0</v>
      </c>
      <c r="Z867">
        <v>129.20007237641337</v>
      </c>
      <c r="AA867">
        <v>0</v>
      </c>
      <c r="AB867">
        <v>128.98733809513274</v>
      </c>
      <c r="AC867">
        <v>0</v>
      </c>
      <c r="AD867">
        <v>0</v>
      </c>
      <c r="AE867">
        <v>529.75055588241253</v>
      </c>
    </row>
    <row r="868" spans="1:31" x14ac:dyDescent="0.25">
      <c r="A868">
        <v>2335636</v>
      </c>
      <c r="B868">
        <v>1</v>
      </c>
      <c r="C868" t="s">
        <v>81</v>
      </c>
      <c r="D868" t="s">
        <v>128</v>
      </c>
      <c r="E868" t="s">
        <v>153</v>
      </c>
      <c r="F868" t="s">
        <v>2755</v>
      </c>
      <c r="G868" t="s">
        <v>254</v>
      </c>
      <c r="H868" t="s">
        <v>150</v>
      </c>
      <c r="I868" t="s">
        <v>136</v>
      </c>
      <c r="J868" t="s">
        <v>137</v>
      </c>
      <c r="K868" t="s">
        <v>138</v>
      </c>
      <c r="L868" t="s">
        <v>2756</v>
      </c>
      <c r="M868" t="s">
        <v>2757</v>
      </c>
      <c r="N868">
        <v>1.0963888879999999</v>
      </c>
      <c r="O868">
        <v>0</v>
      </c>
      <c r="P868">
        <v>2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0.26038105169828335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0.26038105169828335</v>
      </c>
    </row>
    <row r="869" spans="1:31" x14ac:dyDescent="0.25">
      <c r="A869">
        <v>2335493</v>
      </c>
      <c r="B869">
        <v>1</v>
      </c>
      <c r="C869" t="s">
        <v>81</v>
      </c>
      <c r="D869" t="s">
        <v>112</v>
      </c>
      <c r="E869" t="s">
        <v>147</v>
      </c>
      <c r="F869" t="s">
        <v>2758</v>
      </c>
      <c r="G869" t="s">
        <v>149</v>
      </c>
      <c r="H869" t="s">
        <v>150</v>
      </c>
      <c r="I869" t="s">
        <v>136</v>
      </c>
      <c r="J869" t="s">
        <v>137</v>
      </c>
      <c r="K869" t="s">
        <v>138</v>
      </c>
      <c r="L869" t="s">
        <v>2759</v>
      </c>
      <c r="M869" t="s">
        <v>2760</v>
      </c>
      <c r="N869">
        <v>1.771666666</v>
      </c>
      <c r="O869">
        <v>0</v>
      </c>
      <c r="P869">
        <v>0</v>
      </c>
      <c r="Q869">
        <v>0</v>
      </c>
      <c r="R869">
        <v>5</v>
      </c>
      <c r="S869">
        <v>0</v>
      </c>
      <c r="T869">
        <v>6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6.6082779442893989</v>
      </c>
      <c r="AA869">
        <v>0</v>
      </c>
      <c r="AB869">
        <v>5.9022951907387018</v>
      </c>
      <c r="AC869">
        <v>0</v>
      </c>
      <c r="AD869">
        <v>0</v>
      </c>
      <c r="AE869">
        <v>12.5105731350281</v>
      </c>
    </row>
    <row r="870" spans="1:31" x14ac:dyDescent="0.25">
      <c r="A870">
        <v>2335779</v>
      </c>
      <c r="B870">
        <v>1</v>
      </c>
      <c r="C870" t="s">
        <v>80</v>
      </c>
      <c r="D870" t="s">
        <v>107</v>
      </c>
      <c r="E870" t="s">
        <v>132</v>
      </c>
      <c r="F870" t="s">
        <v>2761</v>
      </c>
      <c r="G870" t="s">
        <v>134</v>
      </c>
      <c r="H870" t="s">
        <v>135</v>
      </c>
      <c r="I870" t="s">
        <v>136</v>
      </c>
      <c r="J870" t="s">
        <v>137</v>
      </c>
      <c r="K870" t="s">
        <v>138</v>
      </c>
      <c r="L870" t="s">
        <v>2762</v>
      </c>
      <c r="M870" t="s">
        <v>2763</v>
      </c>
      <c r="N870">
        <v>0.23499999999999999</v>
      </c>
      <c r="O870">
        <v>0</v>
      </c>
      <c r="P870">
        <v>851</v>
      </c>
      <c r="Q870">
        <v>1</v>
      </c>
      <c r="R870">
        <v>77</v>
      </c>
      <c r="S870">
        <v>9</v>
      </c>
      <c r="T870">
        <v>166</v>
      </c>
      <c r="U870">
        <v>0</v>
      </c>
      <c r="V870">
        <v>2</v>
      </c>
      <c r="W870">
        <v>0</v>
      </c>
      <c r="X870">
        <v>36.348202543341124</v>
      </c>
      <c r="Y870">
        <v>0.31789105366589998</v>
      </c>
      <c r="Z870">
        <v>4.8850776249266508</v>
      </c>
      <c r="AA870">
        <v>10.1361169400568</v>
      </c>
      <c r="AB870">
        <v>24.304881096948101</v>
      </c>
      <c r="AC870">
        <v>0</v>
      </c>
      <c r="AD870">
        <v>38.781295831532795</v>
      </c>
      <c r="AE870">
        <v>114.77346509047138</v>
      </c>
    </row>
    <row r="871" spans="1:31" x14ac:dyDescent="0.25">
      <c r="A871">
        <v>2335785</v>
      </c>
      <c r="B871">
        <v>1</v>
      </c>
      <c r="C871" t="s">
        <v>80</v>
      </c>
      <c r="D871" t="s">
        <v>107</v>
      </c>
      <c r="E871" t="s">
        <v>175</v>
      </c>
      <c r="F871" t="s">
        <v>2764</v>
      </c>
      <c r="G871" t="s">
        <v>134</v>
      </c>
      <c r="H871" t="s">
        <v>135</v>
      </c>
      <c r="I871" t="s">
        <v>136</v>
      </c>
      <c r="J871" t="s">
        <v>137</v>
      </c>
      <c r="K871" t="s">
        <v>138</v>
      </c>
      <c r="L871" t="s">
        <v>2765</v>
      </c>
      <c r="M871" t="s">
        <v>2766</v>
      </c>
      <c r="N871">
        <v>1.548611111</v>
      </c>
      <c r="O871">
        <v>0</v>
      </c>
      <c r="P871">
        <v>767</v>
      </c>
      <c r="Q871">
        <v>0</v>
      </c>
      <c r="R871">
        <v>1</v>
      </c>
      <c r="S871">
        <v>1</v>
      </c>
      <c r="T871">
        <v>54</v>
      </c>
      <c r="U871">
        <v>0</v>
      </c>
      <c r="V871">
        <v>0</v>
      </c>
      <c r="W871">
        <v>0</v>
      </c>
      <c r="X871">
        <v>190.61643058011299</v>
      </c>
      <c r="Y871">
        <v>0</v>
      </c>
      <c r="Z871">
        <v>2.7095929259733333E-2</v>
      </c>
      <c r="AA871">
        <v>20.753768318706001</v>
      </c>
      <c r="AB871">
        <v>112.01563635767937</v>
      </c>
      <c r="AC871">
        <v>0</v>
      </c>
      <c r="AD871">
        <v>0</v>
      </c>
      <c r="AE871">
        <v>323.41293118575811</v>
      </c>
    </row>
    <row r="872" spans="1:31" x14ac:dyDescent="0.25">
      <c r="A872">
        <v>2335393</v>
      </c>
      <c r="B872">
        <v>1</v>
      </c>
      <c r="C872" t="s">
        <v>81</v>
      </c>
      <c r="D872" t="s">
        <v>123</v>
      </c>
      <c r="E872" t="s">
        <v>153</v>
      </c>
      <c r="F872" t="s">
        <v>2767</v>
      </c>
      <c r="G872" t="s">
        <v>703</v>
      </c>
      <c r="H872" t="s">
        <v>150</v>
      </c>
      <c r="I872" t="s">
        <v>136</v>
      </c>
      <c r="J872" t="s">
        <v>3</v>
      </c>
      <c r="K872" t="s">
        <v>138</v>
      </c>
      <c r="L872" t="s">
        <v>2768</v>
      </c>
      <c r="M872" t="s">
        <v>2769</v>
      </c>
      <c r="N872">
        <v>1.265833333</v>
      </c>
      <c r="O872">
        <v>0</v>
      </c>
      <c r="P872">
        <v>5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0.60215166112500007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0.60215166112500007</v>
      </c>
    </row>
    <row r="873" spans="1:31" x14ac:dyDescent="0.25">
      <c r="A873">
        <v>2335370</v>
      </c>
      <c r="B873">
        <v>1</v>
      </c>
      <c r="C873" t="s">
        <v>80</v>
      </c>
      <c r="D873" t="s">
        <v>111</v>
      </c>
      <c r="E873" t="s">
        <v>285</v>
      </c>
      <c r="F873" t="s">
        <v>2770</v>
      </c>
      <c r="G873" t="s">
        <v>287</v>
      </c>
      <c r="H873" t="s">
        <v>150</v>
      </c>
      <c r="I873" t="s">
        <v>136</v>
      </c>
      <c r="J873" t="s">
        <v>137</v>
      </c>
      <c r="K873" t="s">
        <v>138</v>
      </c>
      <c r="L873" t="s">
        <v>2771</v>
      </c>
      <c r="M873" t="s">
        <v>2772</v>
      </c>
      <c r="N873">
        <v>2.054166666</v>
      </c>
      <c r="O873">
        <v>0</v>
      </c>
      <c r="P873">
        <v>42</v>
      </c>
      <c r="Q873">
        <v>0</v>
      </c>
      <c r="R873">
        <v>0</v>
      </c>
      <c r="S873">
        <v>0</v>
      </c>
      <c r="T873">
        <v>12</v>
      </c>
      <c r="U873">
        <v>0</v>
      </c>
      <c r="V873">
        <v>0</v>
      </c>
      <c r="W873">
        <v>0</v>
      </c>
      <c r="X873">
        <v>15.730135129534805</v>
      </c>
      <c r="Y873">
        <v>0</v>
      </c>
      <c r="Z873">
        <v>0</v>
      </c>
      <c r="AA873">
        <v>0</v>
      </c>
      <c r="AB873">
        <v>6.6486471487283341</v>
      </c>
      <c r="AC873">
        <v>0</v>
      </c>
      <c r="AD873">
        <v>0</v>
      </c>
      <c r="AE873">
        <v>22.378782278263138</v>
      </c>
    </row>
    <row r="874" spans="1:31" x14ac:dyDescent="0.25">
      <c r="A874">
        <v>2335917</v>
      </c>
      <c r="B874">
        <v>1</v>
      </c>
      <c r="C874" t="s">
        <v>80</v>
      </c>
      <c r="D874" t="s">
        <v>107</v>
      </c>
      <c r="E874" t="s">
        <v>153</v>
      </c>
      <c r="F874" t="s">
        <v>2773</v>
      </c>
      <c r="G874" t="s">
        <v>254</v>
      </c>
      <c r="H874" t="s">
        <v>150</v>
      </c>
      <c r="I874" t="s">
        <v>136</v>
      </c>
      <c r="J874" t="s">
        <v>137</v>
      </c>
      <c r="K874" t="s">
        <v>138</v>
      </c>
      <c r="L874" t="s">
        <v>2774</v>
      </c>
      <c r="M874" t="s">
        <v>2775</v>
      </c>
      <c r="N874">
        <v>1.413611111</v>
      </c>
      <c r="O874">
        <v>0</v>
      </c>
      <c r="P874">
        <v>1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8.3094979811166675E-2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8.3094979811166675E-2</v>
      </c>
    </row>
    <row r="875" spans="1:31" x14ac:dyDescent="0.25">
      <c r="A875">
        <v>2335602</v>
      </c>
      <c r="B875">
        <v>1</v>
      </c>
      <c r="C875" t="s">
        <v>81</v>
      </c>
      <c r="D875" t="s">
        <v>122</v>
      </c>
      <c r="E875" t="s">
        <v>158</v>
      </c>
      <c r="F875" t="s">
        <v>2776</v>
      </c>
      <c r="G875" t="s">
        <v>149</v>
      </c>
      <c r="H875" t="s">
        <v>150</v>
      </c>
      <c r="I875" t="s">
        <v>136</v>
      </c>
      <c r="J875" t="s">
        <v>137</v>
      </c>
      <c r="K875" t="s">
        <v>138</v>
      </c>
      <c r="L875" t="s">
        <v>2777</v>
      </c>
      <c r="M875" t="s">
        <v>2778</v>
      </c>
      <c r="N875">
        <v>0.77583333300000001</v>
      </c>
      <c r="O875">
        <v>0</v>
      </c>
      <c r="P875">
        <v>522</v>
      </c>
      <c r="Q875">
        <v>0</v>
      </c>
      <c r="R875">
        <v>0</v>
      </c>
      <c r="S875">
        <v>0</v>
      </c>
      <c r="T875">
        <v>90</v>
      </c>
      <c r="U875">
        <v>0</v>
      </c>
      <c r="V875">
        <v>0</v>
      </c>
      <c r="W875">
        <v>0</v>
      </c>
      <c r="X875">
        <v>69.818666593583714</v>
      </c>
      <c r="Y875">
        <v>0</v>
      </c>
      <c r="Z875">
        <v>0</v>
      </c>
      <c r="AA875">
        <v>0</v>
      </c>
      <c r="AB875">
        <v>53.82859662782014</v>
      </c>
      <c r="AC875">
        <v>0</v>
      </c>
      <c r="AD875">
        <v>0</v>
      </c>
      <c r="AE875">
        <v>123.64726322140385</v>
      </c>
    </row>
    <row r="876" spans="1:31" x14ac:dyDescent="0.25">
      <c r="A876">
        <v>2335771</v>
      </c>
      <c r="B876">
        <v>1</v>
      </c>
      <c r="C876" t="s">
        <v>80</v>
      </c>
      <c r="D876" t="s">
        <v>94</v>
      </c>
      <c r="E876" t="s">
        <v>147</v>
      </c>
      <c r="F876" t="s">
        <v>2779</v>
      </c>
      <c r="G876" t="s">
        <v>336</v>
      </c>
      <c r="H876" t="s">
        <v>150</v>
      </c>
      <c r="I876" t="s">
        <v>136</v>
      </c>
      <c r="J876" t="s">
        <v>137</v>
      </c>
      <c r="K876" t="s">
        <v>138</v>
      </c>
      <c r="L876" t="s">
        <v>2780</v>
      </c>
      <c r="M876" t="s">
        <v>2781</v>
      </c>
      <c r="N876">
        <v>0.30055555499999997</v>
      </c>
      <c r="O876">
        <v>0</v>
      </c>
      <c r="P876">
        <v>21</v>
      </c>
      <c r="Q876">
        <v>0</v>
      </c>
      <c r="R876">
        <v>3</v>
      </c>
      <c r="S876">
        <v>0</v>
      </c>
      <c r="T876">
        <v>15</v>
      </c>
      <c r="U876">
        <v>0</v>
      </c>
      <c r="V876">
        <v>0</v>
      </c>
      <c r="W876">
        <v>0</v>
      </c>
      <c r="X876">
        <v>1.0087784590884001</v>
      </c>
      <c r="Y876">
        <v>0</v>
      </c>
      <c r="Z876">
        <v>0.44596631476386678</v>
      </c>
      <c r="AA876">
        <v>0</v>
      </c>
      <c r="AB876">
        <v>1.9795885895513337</v>
      </c>
      <c r="AC876">
        <v>0</v>
      </c>
      <c r="AD876">
        <v>0</v>
      </c>
      <c r="AE876">
        <v>3.4343333634036006</v>
      </c>
    </row>
    <row r="877" spans="1:31" x14ac:dyDescent="0.25">
      <c r="A877">
        <v>2335871</v>
      </c>
      <c r="B877">
        <v>1</v>
      </c>
      <c r="C877" t="s">
        <v>80</v>
      </c>
      <c r="D877" t="s">
        <v>93</v>
      </c>
      <c r="E877" t="s">
        <v>147</v>
      </c>
      <c r="F877" t="s">
        <v>2782</v>
      </c>
      <c r="G877" t="s">
        <v>149</v>
      </c>
      <c r="H877" t="s">
        <v>150</v>
      </c>
      <c r="I877" t="s">
        <v>136</v>
      </c>
      <c r="J877" t="s">
        <v>137</v>
      </c>
      <c r="K877" t="s">
        <v>138</v>
      </c>
      <c r="L877" t="s">
        <v>2783</v>
      </c>
      <c r="M877" t="s">
        <v>2784</v>
      </c>
      <c r="N877">
        <v>3.3966666659999998</v>
      </c>
      <c r="O877">
        <v>0</v>
      </c>
      <c r="P877">
        <v>5</v>
      </c>
      <c r="Q877">
        <v>0</v>
      </c>
      <c r="R877">
        <v>2</v>
      </c>
      <c r="S877">
        <v>0</v>
      </c>
      <c r="T877">
        <v>2</v>
      </c>
      <c r="U877">
        <v>0</v>
      </c>
      <c r="V877">
        <v>0</v>
      </c>
      <c r="W877">
        <v>0</v>
      </c>
      <c r="X877">
        <v>6.3419312492900008</v>
      </c>
      <c r="Y877">
        <v>0</v>
      </c>
      <c r="Z877">
        <v>2.1894292393029335</v>
      </c>
      <c r="AA877">
        <v>0</v>
      </c>
      <c r="AB877">
        <v>4.0726633440848889</v>
      </c>
      <c r="AC877">
        <v>0</v>
      </c>
      <c r="AD877">
        <v>0</v>
      </c>
      <c r="AE877">
        <v>12.604023832677823</v>
      </c>
    </row>
    <row r="878" spans="1:31" x14ac:dyDescent="0.25">
      <c r="A878">
        <v>2335748</v>
      </c>
      <c r="B878">
        <v>1</v>
      </c>
      <c r="C878" t="s">
        <v>80</v>
      </c>
      <c r="D878" t="s">
        <v>104</v>
      </c>
      <c r="E878" t="s">
        <v>153</v>
      </c>
      <c r="F878" t="s">
        <v>2785</v>
      </c>
      <c r="G878" t="s">
        <v>155</v>
      </c>
      <c r="H878" t="s">
        <v>150</v>
      </c>
      <c r="I878" t="s">
        <v>136</v>
      </c>
      <c r="J878" t="s">
        <v>137</v>
      </c>
      <c r="K878" t="s">
        <v>138</v>
      </c>
      <c r="L878" t="s">
        <v>2786</v>
      </c>
      <c r="M878" t="s">
        <v>2787</v>
      </c>
      <c r="N878">
        <v>2.341388888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1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</row>
    <row r="879" spans="1:31" x14ac:dyDescent="0.25">
      <c r="A879">
        <v>2335708</v>
      </c>
      <c r="B879">
        <v>1</v>
      </c>
      <c r="C879" t="s">
        <v>80</v>
      </c>
      <c r="D879" t="s">
        <v>100</v>
      </c>
      <c r="E879" t="s">
        <v>153</v>
      </c>
      <c r="F879" t="s">
        <v>2788</v>
      </c>
      <c r="G879" t="s">
        <v>203</v>
      </c>
      <c r="H879" t="s">
        <v>150</v>
      </c>
      <c r="I879" t="s">
        <v>136</v>
      </c>
      <c r="J879" t="s">
        <v>137</v>
      </c>
      <c r="K879" t="s">
        <v>138</v>
      </c>
      <c r="L879" t="s">
        <v>2789</v>
      </c>
      <c r="M879" t="s">
        <v>2790</v>
      </c>
      <c r="N879">
        <v>2.5786111109999998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9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11.369647276521102</v>
      </c>
      <c r="AC879">
        <v>0</v>
      </c>
      <c r="AD879">
        <v>0</v>
      </c>
      <c r="AE879">
        <v>11.369647276521102</v>
      </c>
    </row>
    <row r="880" spans="1:31" x14ac:dyDescent="0.25">
      <c r="A880">
        <v>2335376</v>
      </c>
      <c r="B880">
        <v>1</v>
      </c>
      <c r="C880" t="s">
        <v>80</v>
      </c>
      <c r="D880" t="s">
        <v>109</v>
      </c>
      <c r="E880" t="s">
        <v>147</v>
      </c>
      <c r="F880" t="s">
        <v>2791</v>
      </c>
      <c r="G880" t="s">
        <v>149</v>
      </c>
      <c r="H880" t="s">
        <v>150</v>
      </c>
      <c r="I880" t="s">
        <v>136</v>
      </c>
      <c r="J880" t="s">
        <v>137</v>
      </c>
      <c r="K880" t="s">
        <v>138</v>
      </c>
      <c r="L880" t="s">
        <v>2792</v>
      </c>
      <c r="M880" t="s">
        <v>2793</v>
      </c>
      <c r="N880">
        <v>1.9894444440000001</v>
      </c>
      <c r="O880">
        <v>0</v>
      </c>
      <c r="P880">
        <v>8</v>
      </c>
      <c r="Q880">
        <v>0</v>
      </c>
      <c r="R880">
        <v>0</v>
      </c>
      <c r="S880">
        <v>0</v>
      </c>
      <c r="T880">
        <v>1</v>
      </c>
      <c r="U880">
        <v>0</v>
      </c>
      <c r="V880">
        <v>0</v>
      </c>
      <c r="W880">
        <v>0</v>
      </c>
      <c r="X880">
        <v>2.3977433323493669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2.3977433323493669</v>
      </c>
    </row>
    <row r="881" spans="1:31" x14ac:dyDescent="0.25">
      <c r="A881">
        <v>2335765</v>
      </c>
      <c r="B881">
        <v>1</v>
      </c>
      <c r="C881" t="s">
        <v>81</v>
      </c>
      <c r="D881" t="s">
        <v>120</v>
      </c>
      <c r="E881" t="s">
        <v>158</v>
      </c>
      <c r="F881" t="s">
        <v>2794</v>
      </c>
      <c r="G881" t="s">
        <v>453</v>
      </c>
      <c r="H881" t="s">
        <v>150</v>
      </c>
      <c r="I881" t="s">
        <v>136</v>
      </c>
      <c r="J881" t="s">
        <v>137</v>
      </c>
      <c r="K881" t="s">
        <v>138</v>
      </c>
      <c r="L881" t="s">
        <v>2795</v>
      </c>
      <c r="M881" t="s">
        <v>2796</v>
      </c>
      <c r="N881">
        <v>2.1802777770000001</v>
      </c>
      <c r="O881">
        <v>0</v>
      </c>
      <c r="P881">
        <v>0</v>
      </c>
      <c r="Q881">
        <v>0</v>
      </c>
      <c r="R881">
        <v>12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39.2484224442385</v>
      </c>
      <c r="AA881">
        <v>0</v>
      </c>
      <c r="AB881">
        <v>0</v>
      </c>
      <c r="AC881">
        <v>0</v>
      </c>
      <c r="AD881">
        <v>0</v>
      </c>
      <c r="AE881">
        <v>39.2484224442385</v>
      </c>
    </row>
    <row r="882" spans="1:31" x14ac:dyDescent="0.25">
      <c r="A882">
        <v>2335562</v>
      </c>
      <c r="B882">
        <v>1</v>
      </c>
      <c r="C882" t="s">
        <v>80</v>
      </c>
      <c r="D882" t="s">
        <v>86</v>
      </c>
      <c r="E882" t="s">
        <v>158</v>
      </c>
      <c r="F882" t="s">
        <v>2797</v>
      </c>
      <c r="G882" t="s">
        <v>177</v>
      </c>
      <c r="H882" t="s">
        <v>150</v>
      </c>
      <c r="I882" t="s">
        <v>136</v>
      </c>
      <c r="J882" t="s">
        <v>137</v>
      </c>
      <c r="K882" t="s">
        <v>144</v>
      </c>
      <c r="L882" t="s">
        <v>2798</v>
      </c>
      <c r="M882" t="s">
        <v>2799</v>
      </c>
      <c r="N882">
        <v>0.80888888800000003</v>
      </c>
      <c r="O882">
        <v>0</v>
      </c>
      <c r="P882">
        <v>99</v>
      </c>
      <c r="Q882">
        <v>0</v>
      </c>
      <c r="R882">
        <v>1</v>
      </c>
      <c r="S882">
        <v>0</v>
      </c>
      <c r="T882">
        <v>6</v>
      </c>
      <c r="U882">
        <v>0</v>
      </c>
      <c r="V882">
        <v>0</v>
      </c>
      <c r="W882">
        <v>0</v>
      </c>
      <c r="X882">
        <v>51.269470047504832</v>
      </c>
      <c r="Y882">
        <v>0</v>
      </c>
      <c r="Z882">
        <v>0.16033858330186668</v>
      </c>
      <c r="AA882">
        <v>0</v>
      </c>
      <c r="AB882">
        <v>5.2530647142306677</v>
      </c>
      <c r="AC882">
        <v>0</v>
      </c>
      <c r="AD882">
        <v>0</v>
      </c>
      <c r="AE882">
        <v>56.682873345037365</v>
      </c>
    </row>
    <row r="883" spans="1:31" x14ac:dyDescent="0.25">
      <c r="A883">
        <v>2335416</v>
      </c>
      <c r="B883">
        <v>1</v>
      </c>
      <c r="C883" t="s">
        <v>80</v>
      </c>
      <c r="D883" t="s">
        <v>105</v>
      </c>
      <c r="E883" t="s">
        <v>141</v>
      </c>
      <c r="F883" t="s">
        <v>2800</v>
      </c>
      <c r="G883" t="s">
        <v>143</v>
      </c>
      <c r="H883" t="s">
        <v>135</v>
      </c>
      <c r="I883" t="s">
        <v>136</v>
      </c>
      <c r="J883" t="s">
        <v>137</v>
      </c>
      <c r="K883" t="s">
        <v>144</v>
      </c>
      <c r="L883" t="s">
        <v>2801</v>
      </c>
      <c r="M883" t="s">
        <v>2802</v>
      </c>
      <c r="N883">
        <v>0.80194444399999998</v>
      </c>
      <c r="O883">
        <v>0</v>
      </c>
      <c r="P883">
        <v>5128</v>
      </c>
      <c r="Q883">
        <v>0</v>
      </c>
      <c r="R883">
        <v>0</v>
      </c>
      <c r="S883">
        <v>1</v>
      </c>
      <c r="T883">
        <v>280</v>
      </c>
      <c r="U883">
        <v>0</v>
      </c>
      <c r="V883">
        <v>1</v>
      </c>
      <c r="W883">
        <v>0</v>
      </c>
      <c r="X883">
        <v>981.85689668099769</v>
      </c>
      <c r="Y883">
        <v>0</v>
      </c>
      <c r="Z883">
        <v>0</v>
      </c>
      <c r="AA883">
        <v>94.593837428323113</v>
      </c>
      <c r="AB883">
        <v>251.4254458082732</v>
      </c>
      <c r="AC883">
        <v>0</v>
      </c>
      <c r="AD883">
        <v>6.7527558987802099</v>
      </c>
      <c r="AE883">
        <v>1334.6289358163742</v>
      </c>
    </row>
    <row r="884" spans="1:31" x14ac:dyDescent="0.25">
      <c r="A884">
        <v>2335662</v>
      </c>
      <c r="B884">
        <v>1</v>
      </c>
      <c r="C884" t="s">
        <v>80</v>
      </c>
      <c r="D884" t="s">
        <v>82</v>
      </c>
      <c r="E884" t="s">
        <v>153</v>
      </c>
      <c r="F884" t="s">
        <v>2803</v>
      </c>
      <c r="G884" t="s">
        <v>155</v>
      </c>
      <c r="H884" t="s">
        <v>150</v>
      </c>
      <c r="I884" t="s">
        <v>136</v>
      </c>
      <c r="J884" t="s">
        <v>137</v>
      </c>
      <c r="K884" t="s">
        <v>138</v>
      </c>
      <c r="L884" t="s">
        <v>2804</v>
      </c>
      <c r="M884" t="s">
        <v>2805</v>
      </c>
      <c r="N884">
        <v>4.7311111109999997</v>
      </c>
      <c r="O884">
        <v>0</v>
      </c>
      <c r="P884">
        <v>2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0.98119028019494992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0.98119028019494992</v>
      </c>
    </row>
    <row r="885" spans="1:31" x14ac:dyDescent="0.25">
      <c r="A885">
        <v>2335808</v>
      </c>
      <c r="B885">
        <v>1</v>
      </c>
      <c r="C885" t="s">
        <v>81</v>
      </c>
      <c r="D885" t="s">
        <v>125</v>
      </c>
      <c r="E885" t="s">
        <v>147</v>
      </c>
      <c r="F885" t="s">
        <v>2806</v>
      </c>
      <c r="G885" t="s">
        <v>149</v>
      </c>
      <c r="H885" t="s">
        <v>150</v>
      </c>
      <c r="I885" t="s">
        <v>136</v>
      </c>
      <c r="J885" t="s">
        <v>137</v>
      </c>
      <c r="K885" t="s">
        <v>138</v>
      </c>
      <c r="L885" t="s">
        <v>2807</v>
      </c>
      <c r="M885" t="s">
        <v>2808</v>
      </c>
      <c r="N885">
        <v>0.45166666599999999</v>
      </c>
      <c r="O885">
        <v>0</v>
      </c>
      <c r="P885">
        <v>81</v>
      </c>
      <c r="Q885">
        <v>0</v>
      </c>
      <c r="R885">
        <v>0</v>
      </c>
      <c r="S885">
        <v>0</v>
      </c>
      <c r="T885">
        <v>12</v>
      </c>
      <c r="U885">
        <v>0</v>
      </c>
      <c r="V885">
        <v>0</v>
      </c>
      <c r="W885">
        <v>0</v>
      </c>
      <c r="X885">
        <v>5.6564815586838018</v>
      </c>
      <c r="Y885">
        <v>0</v>
      </c>
      <c r="Z885">
        <v>0</v>
      </c>
      <c r="AA885">
        <v>0</v>
      </c>
      <c r="AB885">
        <v>6.2309068221243988</v>
      </c>
      <c r="AC885">
        <v>0</v>
      </c>
      <c r="AD885">
        <v>0</v>
      </c>
      <c r="AE885">
        <v>11.887388380808201</v>
      </c>
    </row>
    <row r="886" spans="1:31" x14ac:dyDescent="0.25">
      <c r="A886">
        <v>2335476</v>
      </c>
      <c r="B886">
        <v>1</v>
      </c>
      <c r="C886" t="s">
        <v>80</v>
      </c>
      <c r="D886" t="s">
        <v>109</v>
      </c>
      <c r="E886" t="s">
        <v>158</v>
      </c>
      <c r="F886" t="s">
        <v>2809</v>
      </c>
      <c r="G886" t="s">
        <v>143</v>
      </c>
      <c r="H886" t="s">
        <v>150</v>
      </c>
      <c r="I886" t="s">
        <v>136</v>
      </c>
      <c r="J886" t="s">
        <v>137</v>
      </c>
      <c r="K886" t="s">
        <v>144</v>
      </c>
      <c r="L886" t="s">
        <v>2810</v>
      </c>
      <c r="M886" t="s">
        <v>2811</v>
      </c>
      <c r="N886">
        <v>1.2722222219999999</v>
      </c>
      <c r="O886">
        <v>0</v>
      </c>
      <c r="P886">
        <v>18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3.1310649025449999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3.1310649025449999</v>
      </c>
    </row>
    <row r="887" spans="1:31" x14ac:dyDescent="0.25">
      <c r="A887">
        <v>2335831</v>
      </c>
      <c r="B887">
        <v>1</v>
      </c>
      <c r="C887" t="s">
        <v>80</v>
      </c>
      <c r="D887" t="s">
        <v>104</v>
      </c>
      <c r="E887" t="s">
        <v>175</v>
      </c>
      <c r="F887" t="s">
        <v>2812</v>
      </c>
      <c r="G887" t="s">
        <v>134</v>
      </c>
      <c r="H887" t="s">
        <v>135</v>
      </c>
      <c r="I887" t="s">
        <v>136</v>
      </c>
      <c r="J887" t="s">
        <v>137</v>
      </c>
      <c r="K887" t="s">
        <v>138</v>
      </c>
      <c r="L887" t="s">
        <v>2813</v>
      </c>
      <c r="M887" t="s">
        <v>2814</v>
      </c>
      <c r="N887">
        <v>1.031111111</v>
      </c>
      <c r="O887">
        <v>3</v>
      </c>
      <c r="P887">
        <v>1919</v>
      </c>
      <c r="Q887">
        <v>8</v>
      </c>
      <c r="R887">
        <v>33</v>
      </c>
      <c r="S887">
        <v>0</v>
      </c>
      <c r="T887">
        <v>148</v>
      </c>
      <c r="U887">
        <v>1</v>
      </c>
      <c r="V887">
        <v>0</v>
      </c>
      <c r="W887">
        <v>1.949835969302439</v>
      </c>
      <c r="X887">
        <v>441.29699054531432</v>
      </c>
      <c r="Y887">
        <v>4.8130760716086733</v>
      </c>
      <c r="Z887">
        <v>21.012749080521523</v>
      </c>
      <c r="AA887">
        <v>0</v>
      </c>
      <c r="AB887">
        <v>87.101149875252958</v>
      </c>
      <c r="AC887">
        <v>101.29757760001432</v>
      </c>
      <c r="AD887">
        <v>0</v>
      </c>
      <c r="AE887">
        <v>657.47137914201426</v>
      </c>
    </row>
    <row r="888" spans="1:31" x14ac:dyDescent="0.25">
      <c r="A888">
        <v>2335668</v>
      </c>
      <c r="B888">
        <v>1</v>
      </c>
      <c r="C888" t="s">
        <v>80</v>
      </c>
      <c r="D888" t="s">
        <v>109</v>
      </c>
      <c r="E888" t="s">
        <v>158</v>
      </c>
      <c r="F888" t="s">
        <v>2815</v>
      </c>
      <c r="G888" t="s">
        <v>143</v>
      </c>
      <c r="H888" t="s">
        <v>150</v>
      </c>
      <c r="I888" t="s">
        <v>136</v>
      </c>
      <c r="J888" t="s">
        <v>137</v>
      </c>
      <c r="K888" t="s">
        <v>144</v>
      </c>
      <c r="L888" t="s">
        <v>2816</v>
      </c>
      <c r="M888" t="s">
        <v>2817</v>
      </c>
      <c r="N888">
        <v>1.798611111</v>
      </c>
      <c r="O888">
        <v>0</v>
      </c>
      <c r="P888">
        <v>138</v>
      </c>
      <c r="Q888">
        <v>0</v>
      </c>
      <c r="R888">
        <v>10</v>
      </c>
      <c r="S888">
        <v>0</v>
      </c>
      <c r="T888">
        <v>21</v>
      </c>
      <c r="U888">
        <v>0</v>
      </c>
      <c r="V888">
        <v>0</v>
      </c>
      <c r="W888">
        <v>0</v>
      </c>
      <c r="X888">
        <v>33.681702799435691</v>
      </c>
      <c r="Y888">
        <v>0</v>
      </c>
      <c r="Z888">
        <v>6.2086497326937256</v>
      </c>
      <c r="AA888">
        <v>0</v>
      </c>
      <c r="AB888">
        <v>3.5081424877127243</v>
      </c>
      <c r="AC888">
        <v>0</v>
      </c>
      <c r="AD888">
        <v>0</v>
      </c>
      <c r="AE888">
        <v>43.398495019842137</v>
      </c>
    </row>
    <row r="889" spans="1:31" x14ac:dyDescent="0.25">
      <c r="A889">
        <v>2335353</v>
      </c>
      <c r="B889">
        <v>1</v>
      </c>
      <c r="C889" t="s">
        <v>80</v>
      </c>
      <c r="D889" t="s">
        <v>95</v>
      </c>
      <c r="E889" t="s">
        <v>141</v>
      </c>
      <c r="F889" t="s">
        <v>2818</v>
      </c>
      <c r="G889" t="s">
        <v>134</v>
      </c>
      <c r="H889" t="s">
        <v>135</v>
      </c>
      <c r="I889" t="s">
        <v>136</v>
      </c>
      <c r="J889" t="s">
        <v>137</v>
      </c>
      <c r="K889" t="s">
        <v>138</v>
      </c>
      <c r="L889" t="s">
        <v>2819</v>
      </c>
      <c r="M889" t="s">
        <v>2820</v>
      </c>
      <c r="N889">
        <v>1.683611111</v>
      </c>
      <c r="O889">
        <v>0</v>
      </c>
      <c r="P889">
        <v>97</v>
      </c>
      <c r="Q889">
        <v>0</v>
      </c>
      <c r="R889">
        <v>0</v>
      </c>
      <c r="S889">
        <v>6</v>
      </c>
      <c r="T889">
        <v>8</v>
      </c>
      <c r="U889">
        <v>3</v>
      </c>
      <c r="V889">
        <v>0</v>
      </c>
      <c r="W889">
        <v>0</v>
      </c>
      <c r="X889">
        <v>36.981662255478319</v>
      </c>
      <c r="Y889">
        <v>0</v>
      </c>
      <c r="Z889">
        <v>0</v>
      </c>
      <c r="AA889">
        <v>105.31300362767779</v>
      </c>
      <c r="AB889">
        <v>6.2229616610835947</v>
      </c>
      <c r="AC889">
        <v>429.29697165812473</v>
      </c>
      <c r="AD889">
        <v>0</v>
      </c>
      <c r="AE889">
        <v>577.81459920236443</v>
      </c>
    </row>
    <row r="890" spans="1:31" x14ac:dyDescent="0.25">
      <c r="A890">
        <v>2335453</v>
      </c>
      <c r="B890">
        <v>1</v>
      </c>
      <c r="C890" t="s">
        <v>80</v>
      </c>
      <c r="D890" t="s">
        <v>98</v>
      </c>
      <c r="E890" t="s">
        <v>141</v>
      </c>
      <c r="F890" t="s">
        <v>2821</v>
      </c>
      <c r="G890" t="s">
        <v>134</v>
      </c>
      <c r="H890" t="s">
        <v>135</v>
      </c>
      <c r="I890" t="s">
        <v>136</v>
      </c>
      <c r="J890" t="s">
        <v>137</v>
      </c>
      <c r="K890" t="s">
        <v>138</v>
      </c>
      <c r="L890" t="s">
        <v>2822</v>
      </c>
      <c r="M890" t="s">
        <v>2823</v>
      </c>
      <c r="N890">
        <v>0.13527777699999999</v>
      </c>
      <c r="O890">
        <v>0</v>
      </c>
      <c r="P890">
        <v>2307</v>
      </c>
      <c r="Q890">
        <v>25</v>
      </c>
      <c r="R890">
        <v>688</v>
      </c>
      <c r="S890">
        <v>41</v>
      </c>
      <c r="T890">
        <v>657</v>
      </c>
      <c r="U890">
        <v>3</v>
      </c>
      <c r="V890">
        <v>0</v>
      </c>
      <c r="W890">
        <v>0</v>
      </c>
      <c r="X890">
        <v>67.336303770237706</v>
      </c>
      <c r="Y890">
        <v>12.325264727092412</v>
      </c>
      <c r="Z890">
        <v>122.35028476718088</v>
      </c>
      <c r="AA890">
        <v>18.738832377364425</v>
      </c>
      <c r="AB890">
        <v>95.865378312731735</v>
      </c>
      <c r="AC890">
        <v>71.493407419576826</v>
      </c>
      <c r="AD890">
        <v>0</v>
      </c>
      <c r="AE890">
        <v>388.10947137418401</v>
      </c>
    </row>
    <row r="891" spans="1:31" x14ac:dyDescent="0.25">
      <c r="A891">
        <v>2335502</v>
      </c>
      <c r="B891">
        <v>1</v>
      </c>
      <c r="C891" t="s">
        <v>80</v>
      </c>
      <c r="D891" t="s">
        <v>110</v>
      </c>
      <c r="E891" t="s">
        <v>158</v>
      </c>
      <c r="F891" t="s">
        <v>2824</v>
      </c>
      <c r="G891" t="s">
        <v>177</v>
      </c>
      <c r="H891" t="s">
        <v>150</v>
      </c>
      <c r="I891" t="s">
        <v>136</v>
      </c>
      <c r="J891" t="s">
        <v>137</v>
      </c>
      <c r="K891" t="s">
        <v>144</v>
      </c>
      <c r="L891" t="s">
        <v>2825</v>
      </c>
      <c r="M891" t="s">
        <v>2826</v>
      </c>
      <c r="N891">
        <v>2.2086111110000002</v>
      </c>
      <c r="O891">
        <v>0</v>
      </c>
      <c r="P891">
        <v>571</v>
      </c>
      <c r="Q891">
        <v>0</v>
      </c>
      <c r="R891">
        <v>0</v>
      </c>
      <c r="S891">
        <v>0</v>
      </c>
      <c r="T891">
        <v>62</v>
      </c>
      <c r="U891">
        <v>0</v>
      </c>
      <c r="V891">
        <v>0</v>
      </c>
      <c r="W891">
        <v>0</v>
      </c>
      <c r="X891">
        <v>314.86879452907522</v>
      </c>
      <c r="Y891">
        <v>0</v>
      </c>
      <c r="Z891">
        <v>0</v>
      </c>
      <c r="AA891">
        <v>0</v>
      </c>
      <c r="AB891">
        <v>126.9796946729835</v>
      </c>
      <c r="AC891">
        <v>0</v>
      </c>
      <c r="AD891">
        <v>0</v>
      </c>
      <c r="AE891">
        <v>441.84848920205872</v>
      </c>
    </row>
    <row r="892" spans="1:31" x14ac:dyDescent="0.25">
      <c r="A892">
        <v>2335731</v>
      </c>
      <c r="B892">
        <v>1</v>
      </c>
      <c r="C892" t="s">
        <v>81</v>
      </c>
      <c r="D892" t="s">
        <v>125</v>
      </c>
      <c r="E892" t="s">
        <v>175</v>
      </c>
      <c r="F892" t="s">
        <v>2827</v>
      </c>
      <c r="G892" t="s">
        <v>210</v>
      </c>
      <c r="H892" t="s">
        <v>135</v>
      </c>
      <c r="I892" t="s">
        <v>136</v>
      </c>
      <c r="J892" t="s">
        <v>137</v>
      </c>
      <c r="K892" t="s">
        <v>138</v>
      </c>
      <c r="L892" t="s">
        <v>2828</v>
      </c>
      <c r="M892" t="s">
        <v>2829</v>
      </c>
      <c r="N892">
        <v>2.0588888879999998</v>
      </c>
      <c r="O892">
        <v>0</v>
      </c>
      <c r="P892">
        <v>0</v>
      </c>
      <c r="Q892">
        <v>0</v>
      </c>
      <c r="R892">
        <v>6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5.0352354240540338</v>
      </c>
      <c r="AA892">
        <v>0</v>
      </c>
      <c r="AB892">
        <v>0</v>
      </c>
      <c r="AC892">
        <v>0</v>
      </c>
      <c r="AD892">
        <v>0</v>
      </c>
      <c r="AE892">
        <v>5.0352354240540338</v>
      </c>
    </row>
    <row r="893" spans="1:31" x14ac:dyDescent="0.25">
      <c r="A893">
        <v>2335682</v>
      </c>
      <c r="B893">
        <v>1</v>
      </c>
      <c r="C893" t="s">
        <v>80</v>
      </c>
      <c r="D893" t="s">
        <v>95</v>
      </c>
      <c r="E893" t="s">
        <v>175</v>
      </c>
      <c r="F893" t="s">
        <v>2830</v>
      </c>
      <c r="G893" t="s">
        <v>143</v>
      </c>
      <c r="H893" t="s">
        <v>135</v>
      </c>
      <c r="I893" t="s">
        <v>136</v>
      </c>
      <c r="J893" t="s">
        <v>137</v>
      </c>
      <c r="K893" t="s">
        <v>144</v>
      </c>
      <c r="L893" t="s">
        <v>2831</v>
      </c>
      <c r="M893" t="s">
        <v>2832</v>
      </c>
      <c r="N893">
        <v>3.1669444439999999</v>
      </c>
      <c r="O893">
        <v>0</v>
      </c>
      <c r="P893">
        <v>291</v>
      </c>
      <c r="Q893">
        <v>0</v>
      </c>
      <c r="R893">
        <v>0</v>
      </c>
      <c r="S893">
        <v>0</v>
      </c>
      <c r="T893">
        <v>20</v>
      </c>
      <c r="U893">
        <v>0</v>
      </c>
      <c r="V893">
        <v>0</v>
      </c>
      <c r="W893">
        <v>0</v>
      </c>
      <c r="X893">
        <v>186.61328249113546</v>
      </c>
      <c r="Y893">
        <v>0</v>
      </c>
      <c r="Z893">
        <v>0</v>
      </c>
      <c r="AA893">
        <v>0</v>
      </c>
      <c r="AB893">
        <v>80.253978876474136</v>
      </c>
      <c r="AC893">
        <v>0</v>
      </c>
      <c r="AD893">
        <v>0</v>
      </c>
      <c r="AE893">
        <v>266.86726136760961</v>
      </c>
    </row>
    <row r="894" spans="1:31" x14ac:dyDescent="0.25">
      <c r="A894">
        <v>2335433</v>
      </c>
      <c r="B894">
        <v>1</v>
      </c>
      <c r="C894" t="s">
        <v>80</v>
      </c>
      <c r="D894" t="s">
        <v>111</v>
      </c>
      <c r="E894" t="s">
        <v>285</v>
      </c>
      <c r="F894" t="s">
        <v>2833</v>
      </c>
      <c r="G894" t="s">
        <v>384</v>
      </c>
      <c r="H894" t="s">
        <v>150</v>
      </c>
      <c r="I894" t="s">
        <v>136</v>
      </c>
      <c r="J894" t="s">
        <v>137</v>
      </c>
      <c r="K894" t="s">
        <v>138</v>
      </c>
      <c r="L894" t="s">
        <v>2834</v>
      </c>
      <c r="M894" t="s">
        <v>2835</v>
      </c>
      <c r="N894">
        <v>7.1130555549999999</v>
      </c>
      <c r="O894">
        <v>0</v>
      </c>
      <c r="P894">
        <v>150</v>
      </c>
      <c r="Q894">
        <v>0</v>
      </c>
      <c r="R894">
        <v>0</v>
      </c>
      <c r="S894">
        <v>0</v>
      </c>
      <c r="T894">
        <v>39</v>
      </c>
      <c r="U894">
        <v>0</v>
      </c>
      <c r="V894">
        <v>0</v>
      </c>
      <c r="W894">
        <v>0</v>
      </c>
      <c r="X894">
        <v>289.55137322862237</v>
      </c>
      <c r="Y894">
        <v>0</v>
      </c>
      <c r="Z894">
        <v>0</v>
      </c>
      <c r="AA894">
        <v>0</v>
      </c>
      <c r="AB894">
        <v>265.98751083262778</v>
      </c>
      <c r="AC894">
        <v>0</v>
      </c>
      <c r="AD894">
        <v>0</v>
      </c>
      <c r="AE894">
        <v>555.5388840612502</v>
      </c>
    </row>
    <row r="895" spans="1:31" x14ac:dyDescent="0.25">
      <c r="A895">
        <v>2335788</v>
      </c>
      <c r="B895">
        <v>1</v>
      </c>
      <c r="C895" t="s">
        <v>80</v>
      </c>
      <c r="D895" t="s">
        <v>93</v>
      </c>
      <c r="E895" t="s">
        <v>175</v>
      </c>
      <c r="F895" t="s">
        <v>2836</v>
      </c>
      <c r="G895" t="s">
        <v>210</v>
      </c>
      <c r="H895" t="s">
        <v>135</v>
      </c>
      <c r="I895" t="s">
        <v>136</v>
      </c>
      <c r="J895" t="s">
        <v>137</v>
      </c>
      <c r="K895" t="s">
        <v>138</v>
      </c>
      <c r="L895" t="s">
        <v>2837</v>
      </c>
      <c r="M895" t="s">
        <v>2838</v>
      </c>
      <c r="N895">
        <v>6.7972222220000003</v>
      </c>
      <c r="O895">
        <v>0</v>
      </c>
      <c r="P895">
        <v>7</v>
      </c>
      <c r="Q895">
        <v>0</v>
      </c>
      <c r="R895">
        <v>8</v>
      </c>
      <c r="S895">
        <v>0</v>
      </c>
      <c r="T895">
        <v>12</v>
      </c>
      <c r="U895">
        <v>0</v>
      </c>
      <c r="V895">
        <v>0</v>
      </c>
      <c r="W895">
        <v>0</v>
      </c>
      <c r="X895">
        <v>8.4458369080022493</v>
      </c>
      <c r="Y895">
        <v>0</v>
      </c>
      <c r="Z895">
        <v>81.694769837526806</v>
      </c>
      <c r="AA895">
        <v>0</v>
      </c>
      <c r="AB895">
        <v>15.376205255618666</v>
      </c>
      <c r="AC895">
        <v>0</v>
      </c>
      <c r="AD895">
        <v>0</v>
      </c>
      <c r="AE895">
        <v>105.51681200114773</v>
      </c>
    </row>
    <row r="896" spans="1:31" x14ac:dyDescent="0.25">
      <c r="A896">
        <v>2335688</v>
      </c>
      <c r="B896">
        <v>1</v>
      </c>
      <c r="C896" t="s">
        <v>81</v>
      </c>
      <c r="D896" t="s">
        <v>112</v>
      </c>
      <c r="E896" t="s">
        <v>147</v>
      </c>
      <c r="F896" t="s">
        <v>2839</v>
      </c>
      <c r="G896" t="s">
        <v>149</v>
      </c>
      <c r="H896" t="s">
        <v>150</v>
      </c>
      <c r="I896" t="s">
        <v>136</v>
      </c>
      <c r="J896" t="s">
        <v>137</v>
      </c>
      <c r="K896" t="s">
        <v>138</v>
      </c>
      <c r="L896" t="s">
        <v>2840</v>
      </c>
      <c r="M896" t="s">
        <v>2841</v>
      </c>
      <c r="N896">
        <v>0.68777777699999998</v>
      </c>
      <c r="O896">
        <v>0</v>
      </c>
      <c r="P896">
        <v>0</v>
      </c>
      <c r="Q896">
        <v>0</v>
      </c>
      <c r="R896">
        <v>1</v>
      </c>
      <c r="S896">
        <v>0</v>
      </c>
      <c r="T896">
        <v>10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8.413770030315467</v>
      </c>
      <c r="AA896">
        <v>0</v>
      </c>
      <c r="AB896">
        <v>7.6492802449350457</v>
      </c>
      <c r="AC896">
        <v>0</v>
      </c>
      <c r="AD896">
        <v>0</v>
      </c>
      <c r="AE896">
        <v>16.063050275250511</v>
      </c>
    </row>
    <row r="897" spans="1:31" x14ac:dyDescent="0.25">
      <c r="A897">
        <v>2335439</v>
      </c>
      <c r="B897">
        <v>1</v>
      </c>
      <c r="C897" t="s">
        <v>80</v>
      </c>
      <c r="D897" t="s">
        <v>91</v>
      </c>
      <c r="E897" t="s">
        <v>175</v>
      </c>
      <c r="F897" t="s">
        <v>2842</v>
      </c>
      <c r="G897" t="s">
        <v>134</v>
      </c>
      <c r="H897" t="s">
        <v>135</v>
      </c>
      <c r="I897" t="s">
        <v>136</v>
      </c>
      <c r="J897" t="s">
        <v>137</v>
      </c>
      <c r="K897" t="s">
        <v>138</v>
      </c>
      <c r="L897" t="s">
        <v>2843</v>
      </c>
      <c r="M897" t="s">
        <v>2844</v>
      </c>
      <c r="N897">
        <v>0.36972222199999999</v>
      </c>
      <c r="O897">
        <v>0</v>
      </c>
      <c r="P897">
        <v>370</v>
      </c>
      <c r="Q897">
        <v>0</v>
      </c>
      <c r="R897">
        <v>0</v>
      </c>
      <c r="S897">
        <v>0</v>
      </c>
      <c r="T897">
        <v>9</v>
      </c>
      <c r="U897">
        <v>0</v>
      </c>
      <c r="V897">
        <v>0</v>
      </c>
      <c r="W897">
        <v>0</v>
      </c>
      <c r="X897">
        <v>26.619195852294869</v>
      </c>
      <c r="Y897">
        <v>0</v>
      </c>
      <c r="Z897">
        <v>0</v>
      </c>
      <c r="AA897">
        <v>0</v>
      </c>
      <c r="AB897">
        <v>1.7373974532532332</v>
      </c>
      <c r="AC897">
        <v>0</v>
      </c>
      <c r="AD897">
        <v>0</v>
      </c>
      <c r="AE897">
        <v>28.356593305548103</v>
      </c>
    </row>
    <row r="898" spans="1:31" x14ac:dyDescent="0.25">
      <c r="A898">
        <v>2335559</v>
      </c>
      <c r="B898">
        <v>1</v>
      </c>
      <c r="C898" t="s">
        <v>80</v>
      </c>
      <c r="D898" t="s">
        <v>100</v>
      </c>
      <c r="E898" t="s">
        <v>141</v>
      </c>
      <c r="F898" t="s">
        <v>2845</v>
      </c>
      <c r="G898" t="s">
        <v>134</v>
      </c>
      <c r="H898" t="s">
        <v>135</v>
      </c>
      <c r="I898" t="s">
        <v>136</v>
      </c>
      <c r="J898" t="s">
        <v>137</v>
      </c>
      <c r="K898" t="s">
        <v>138</v>
      </c>
      <c r="L898" t="s">
        <v>2846</v>
      </c>
      <c r="M898" t="s">
        <v>2847</v>
      </c>
      <c r="N898">
        <v>0.48111111099999998</v>
      </c>
      <c r="O898">
        <v>4</v>
      </c>
      <c r="P898">
        <v>1646</v>
      </c>
      <c r="Q898">
        <v>4</v>
      </c>
      <c r="R898">
        <v>101</v>
      </c>
      <c r="S898">
        <v>9</v>
      </c>
      <c r="T898">
        <v>74</v>
      </c>
      <c r="U898">
        <v>0</v>
      </c>
      <c r="V898">
        <v>0</v>
      </c>
      <c r="W898">
        <v>51.534936517388999</v>
      </c>
      <c r="X898">
        <v>179.71421823534592</v>
      </c>
      <c r="Y898">
        <v>4.4021364387874993</v>
      </c>
      <c r="Z898">
        <v>16.377937001425064</v>
      </c>
      <c r="AA898">
        <v>61.051212243279771</v>
      </c>
      <c r="AB898">
        <v>31.507336289341346</v>
      </c>
      <c r="AC898">
        <v>0</v>
      </c>
      <c r="AD898">
        <v>0</v>
      </c>
      <c r="AE898">
        <v>344.58777672556863</v>
      </c>
    </row>
    <row r="899" spans="1:31" x14ac:dyDescent="0.25">
      <c r="A899">
        <v>2335937</v>
      </c>
      <c r="B899">
        <v>1</v>
      </c>
      <c r="C899" t="s">
        <v>81</v>
      </c>
      <c r="D899" t="s">
        <v>118</v>
      </c>
      <c r="E899" t="s">
        <v>147</v>
      </c>
      <c r="F899" t="s">
        <v>2848</v>
      </c>
      <c r="G899" t="s">
        <v>343</v>
      </c>
      <c r="H899" t="s">
        <v>150</v>
      </c>
      <c r="I899" t="s">
        <v>136</v>
      </c>
      <c r="J899" t="s">
        <v>137</v>
      </c>
      <c r="K899" t="s">
        <v>138</v>
      </c>
      <c r="L899" t="s">
        <v>2849</v>
      </c>
      <c r="M899" t="s">
        <v>2850</v>
      </c>
      <c r="N899">
        <v>2.1219444439999999</v>
      </c>
      <c r="O899">
        <v>0</v>
      </c>
      <c r="P899">
        <v>13</v>
      </c>
      <c r="Q899">
        <v>0</v>
      </c>
      <c r="R899">
        <v>1</v>
      </c>
      <c r="S899">
        <v>0</v>
      </c>
      <c r="T899">
        <v>1</v>
      </c>
      <c r="U899">
        <v>0</v>
      </c>
      <c r="V899">
        <v>0</v>
      </c>
      <c r="W899">
        <v>0</v>
      </c>
      <c r="X899">
        <v>9.0622285683703652</v>
      </c>
      <c r="Y899">
        <v>0</v>
      </c>
      <c r="Z899">
        <v>1.6105988088708334E-2</v>
      </c>
      <c r="AA899">
        <v>0</v>
      </c>
      <c r="AB899">
        <v>7.8400422220800001E-2</v>
      </c>
      <c r="AC899">
        <v>0</v>
      </c>
      <c r="AD899">
        <v>0</v>
      </c>
      <c r="AE899">
        <v>9.1567349786798751</v>
      </c>
    </row>
    <row r="900" spans="1:31" x14ac:dyDescent="0.25">
      <c r="A900">
        <v>2335582</v>
      </c>
      <c r="B900">
        <v>1</v>
      </c>
      <c r="C900" t="s">
        <v>80</v>
      </c>
      <c r="D900" t="s">
        <v>93</v>
      </c>
      <c r="E900" t="s">
        <v>175</v>
      </c>
      <c r="F900" t="s">
        <v>2851</v>
      </c>
      <c r="G900" t="s">
        <v>872</v>
      </c>
      <c r="H900" t="s">
        <v>135</v>
      </c>
      <c r="I900" t="s">
        <v>136</v>
      </c>
      <c r="J900" t="s">
        <v>137</v>
      </c>
      <c r="K900" t="s">
        <v>138</v>
      </c>
      <c r="L900" t="s">
        <v>2852</v>
      </c>
      <c r="M900" t="s">
        <v>2853</v>
      </c>
      <c r="N900">
        <v>1.0577777770000001</v>
      </c>
      <c r="O900">
        <v>0</v>
      </c>
      <c r="P900">
        <v>14</v>
      </c>
      <c r="Q900">
        <v>0</v>
      </c>
      <c r="R900">
        <v>5</v>
      </c>
      <c r="S900">
        <v>10</v>
      </c>
      <c r="T900">
        <v>726</v>
      </c>
      <c r="U900">
        <v>5</v>
      </c>
      <c r="V900">
        <v>14</v>
      </c>
      <c r="W900">
        <v>0</v>
      </c>
      <c r="X900">
        <v>1.4653578856599998</v>
      </c>
      <c r="Y900">
        <v>0</v>
      </c>
      <c r="Z900">
        <v>11.655448957835041</v>
      </c>
      <c r="AA900">
        <v>175.22467505650479</v>
      </c>
      <c r="AB900">
        <v>696.50603957309784</v>
      </c>
      <c r="AC900">
        <v>197.94137725761911</v>
      </c>
      <c r="AD900">
        <v>486.99020406156245</v>
      </c>
      <c r="AE900">
        <v>1569.7831027922794</v>
      </c>
    </row>
    <row r="901" spans="1:31" x14ac:dyDescent="0.25">
      <c r="A901">
        <v>2335728</v>
      </c>
      <c r="B901">
        <v>1</v>
      </c>
      <c r="C901" t="s">
        <v>80</v>
      </c>
      <c r="D901" t="s">
        <v>92</v>
      </c>
      <c r="E901" t="s">
        <v>153</v>
      </c>
      <c r="F901" t="s">
        <v>2854</v>
      </c>
      <c r="G901" t="s">
        <v>155</v>
      </c>
      <c r="H901" t="s">
        <v>150</v>
      </c>
      <c r="I901" t="s">
        <v>136</v>
      </c>
      <c r="J901" t="s">
        <v>137</v>
      </c>
      <c r="K901" t="s">
        <v>138</v>
      </c>
      <c r="L901" t="s">
        <v>2855</v>
      </c>
      <c r="M901" t="s">
        <v>2856</v>
      </c>
      <c r="N901">
        <v>1.2483333329999999</v>
      </c>
      <c r="O901">
        <v>0</v>
      </c>
      <c r="P901">
        <v>9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2.4865022884320003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2.4865022884320003</v>
      </c>
    </row>
    <row r="902" spans="1:31" x14ac:dyDescent="0.25">
      <c r="A902">
        <v>2335745</v>
      </c>
      <c r="B902">
        <v>1</v>
      </c>
      <c r="C902" t="s">
        <v>80</v>
      </c>
      <c r="D902" t="s">
        <v>104</v>
      </c>
      <c r="E902" t="s">
        <v>153</v>
      </c>
      <c r="F902" t="s">
        <v>2857</v>
      </c>
      <c r="G902" t="s">
        <v>155</v>
      </c>
      <c r="H902" t="s">
        <v>150</v>
      </c>
      <c r="I902" t="s">
        <v>136</v>
      </c>
      <c r="J902" t="s">
        <v>137</v>
      </c>
      <c r="K902" t="s">
        <v>138</v>
      </c>
      <c r="L902" t="s">
        <v>2858</v>
      </c>
      <c r="M902" t="s">
        <v>2859</v>
      </c>
      <c r="N902">
        <v>0.74222222199999999</v>
      </c>
      <c r="O902">
        <v>0</v>
      </c>
      <c r="P902">
        <v>1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0.52753446267341664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0.52753446267341664</v>
      </c>
    </row>
    <row r="903" spans="1:31" x14ac:dyDescent="0.25">
      <c r="A903">
        <v>2335814</v>
      </c>
      <c r="B903">
        <v>1</v>
      </c>
      <c r="C903" t="s">
        <v>81</v>
      </c>
      <c r="D903" t="s">
        <v>118</v>
      </c>
      <c r="E903" t="s">
        <v>132</v>
      </c>
      <c r="F903" t="s">
        <v>2860</v>
      </c>
      <c r="G903" t="s">
        <v>134</v>
      </c>
      <c r="H903" t="s">
        <v>135</v>
      </c>
      <c r="I903" t="s">
        <v>136</v>
      </c>
      <c r="J903" t="s">
        <v>137</v>
      </c>
      <c r="K903" t="s">
        <v>138</v>
      </c>
      <c r="L903" t="s">
        <v>2861</v>
      </c>
      <c r="M903" t="s">
        <v>2862</v>
      </c>
      <c r="N903">
        <v>1.208611111</v>
      </c>
      <c r="O903">
        <v>10</v>
      </c>
      <c r="P903">
        <v>276</v>
      </c>
      <c r="Q903">
        <v>70</v>
      </c>
      <c r="R903">
        <v>12</v>
      </c>
      <c r="S903">
        <v>23</v>
      </c>
      <c r="T903">
        <v>10</v>
      </c>
      <c r="U903">
        <v>6</v>
      </c>
      <c r="V903">
        <v>0</v>
      </c>
      <c r="W903">
        <v>2.6823237307784669</v>
      </c>
      <c r="X903">
        <v>66.242112187017895</v>
      </c>
      <c r="Y903">
        <v>201.86587373395648</v>
      </c>
      <c r="Z903">
        <v>9.8455701622431615</v>
      </c>
      <c r="AA903">
        <v>188.50974842918333</v>
      </c>
      <c r="AB903">
        <v>14.9158792503956</v>
      </c>
      <c r="AC903">
        <v>672.48682428885968</v>
      </c>
      <c r="AD903">
        <v>0</v>
      </c>
      <c r="AE903">
        <v>1156.5483317824346</v>
      </c>
    </row>
    <row r="904" spans="1:31" x14ac:dyDescent="0.25">
      <c r="A904">
        <v>2335851</v>
      </c>
      <c r="B904">
        <v>1</v>
      </c>
      <c r="C904" t="s">
        <v>81</v>
      </c>
      <c r="D904" t="s">
        <v>126</v>
      </c>
      <c r="E904" t="s">
        <v>158</v>
      </c>
      <c r="F904" t="s">
        <v>2863</v>
      </c>
      <c r="G904" t="s">
        <v>453</v>
      </c>
      <c r="H904" t="s">
        <v>150</v>
      </c>
      <c r="I904" t="s">
        <v>136</v>
      </c>
      <c r="J904" t="s">
        <v>137</v>
      </c>
      <c r="K904" t="s">
        <v>138</v>
      </c>
      <c r="L904" t="s">
        <v>2864</v>
      </c>
      <c r="M904" t="s">
        <v>2865</v>
      </c>
      <c r="N904">
        <v>1.213055555</v>
      </c>
      <c r="O904">
        <v>0</v>
      </c>
      <c r="P904">
        <v>17</v>
      </c>
      <c r="Q904">
        <v>0</v>
      </c>
      <c r="R904">
        <v>24</v>
      </c>
      <c r="S904">
        <v>0</v>
      </c>
      <c r="T904">
        <v>9</v>
      </c>
      <c r="U904">
        <v>0</v>
      </c>
      <c r="V904">
        <v>0</v>
      </c>
      <c r="W904">
        <v>0</v>
      </c>
      <c r="X904">
        <v>2.8000264785636331</v>
      </c>
      <c r="Y904">
        <v>0</v>
      </c>
      <c r="Z904">
        <v>38.057395039087012</v>
      </c>
      <c r="AA904">
        <v>0</v>
      </c>
      <c r="AB904">
        <v>21.708738820939733</v>
      </c>
      <c r="AC904">
        <v>0</v>
      </c>
      <c r="AD904">
        <v>0</v>
      </c>
      <c r="AE904">
        <v>62.566160338590379</v>
      </c>
    </row>
    <row r="905" spans="1:31" x14ac:dyDescent="0.25">
      <c r="A905">
        <v>2335373</v>
      </c>
      <c r="B905">
        <v>1</v>
      </c>
      <c r="C905" t="s">
        <v>81</v>
      </c>
      <c r="D905" t="s">
        <v>112</v>
      </c>
      <c r="E905" t="s">
        <v>141</v>
      </c>
      <c r="F905" t="s">
        <v>2866</v>
      </c>
      <c r="G905" t="s">
        <v>134</v>
      </c>
      <c r="H905" t="s">
        <v>135</v>
      </c>
      <c r="I905" t="s">
        <v>136</v>
      </c>
      <c r="J905" t="s">
        <v>137</v>
      </c>
      <c r="K905" t="s">
        <v>138</v>
      </c>
      <c r="L905" t="s">
        <v>2867</v>
      </c>
      <c r="M905" t="s">
        <v>2868</v>
      </c>
      <c r="N905">
        <v>0.378611111</v>
      </c>
      <c r="O905">
        <v>0</v>
      </c>
      <c r="P905">
        <v>3703</v>
      </c>
      <c r="Q905">
        <v>0</v>
      </c>
      <c r="R905">
        <v>93</v>
      </c>
      <c r="S905">
        <v>1</v>
      </c>
      <c r="T905">
        <v>279</v>
      </c>
      <c r="U905">
        <v>0</v>
      </c>
      <c r="V905">
        <v>0</v>
      </c>
      <c r="W905">
        <v>0</v>
      </c>
      <c r="X905">
        <v>215.42141920447008</v>
      </c>
      <c r="Y905">
        <v>0</v>
      </c>
      <c r="Z905">
        <v>9.3263965137482447</v>
      </c>
      <c r="AA905">
        <v>3.8815478818584759</v>
      </c>
      <c r="AB905">
        <v>88.366207900972583</v>
      </c>
      <c r="AC905">
        <v>0</v>
      </c>
      <c r="AD905">
        <v>0</v>
      </c>
      <c r="AE905">
        <v>316.99557150104937</v>
      </c>
    </row>
    <row r="906" spans="1:31" x14ac:dyDescent="0.25">
      <c r="A906">
        <v>2335705</v>
      </c>
      <c r="B906">
        <v>1</v>
      </c>
      <c r="C906" t="s">
        <v>80</v>
      </c>
      <c r="D906" t="s">
        <v>105</v>
      </c>
      <c r="E906" t="s">
        <v>175</v>
      </c>
      <c r="F906" t="s">
        <v>2869</v>
      </c>
      <c r="G906" t="s">
        <v>210</v>
      </c>
      <c r="H906" t="s">
        <v>135</v>
      </c>
      <c r="I906" t="s">
        <v>136</v>
      </c>
      <c r="J906" t="s">
        <v>137</v>
      </c>
      <c r="K906" t="s">
        <v>138</v>
      </c>
      <c r="L906" t="s">
        <v>2870</v>
      </c>
      <c r="M906" t="s">
        <v>2871</v>
      </c>
      <c r="N906">
        <v>4.1044444440000003</v>
      </c>
      <c r="O906">
        <v>0</v>
      </c>
      <c r="P906">
        <v>19</v>
      </c>
      <c r="Q906">
        <v>0</v>
      </c>
      <c r="R906">
        <v>2</v>
      </c>
      <c r="S906">
        <v>0</v>
      </c>
      <c r="T906">
        <v>4</v>
      </c>
      <c r="U906">
        <v>0</v>
      </c>
      <c r="V906">
        <v>0</v>
      </c>
      <c r="W906">
        <v>0</v>
      </c>
      <c r="X906">
        <v>27.467609835406105</v>
      </c>
      <c r="Y906">
        <v>0</v>
      </c>
      <c r="Z906">
        <v>7.7886240622920324</v>
      </c>
      <c r="AA906">
        <v>0</v>
      </c>
      <c r="AB906">
        <v>15.192651755886306</v>
      </c>
      <c r="AC906">
        <v>0</v>
      </c>
      <c r="AD906">
        <v>0</v>
      </c>
      <c r="AE906">
        <v>50.448885653584441</v>
      </c>
    </row>
    <row r="907" spans="1:31" x14ac:dyDescent="0.25">
      <c r="A907">
        <v>2335954</v>
      </c>
      <c r="B907">
        <v>1</v>
      </c>
      <c r="C907" t="s">
        <v>80</v>
      </c>
      <c r="D907" t="s">
        <v>100</v>
      </c>
      <c r="E907" t="s">
        <v>153</v>
      </c>
      <c r="F907" t="s">
        <v>2872</v>
      </c>
      <c r="G907" t="s">
        <v>155</v>
      </c>
      <c r="H907" t="s">
        <v>150</v>
      </c>
      <c r="I907" t="s">
        <v>136</v>
      </c>
      <c r="J907" t="s">
        <v>137</v>
      </c>
      <c r="K907" t="s">
        <v>138</v>
      </c>
      <c r="L907" t="s">
        <v>2873</v>
      </c>
      <c r="M907" t="s">
        <v>2874</v>
      </c>
      <c r="N907">
        <v>1.145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1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</row>
    <row r="908" spans="1:31" x14ac:dyDescent="0.25">
      <c r="A908">
        <v>2335413</v>
      </c>
      <c r="B908">
        <v>1</v>
      </c>
      <c r="C908" t="s">
        <v>80</v>
      </c>
      <c r="D908" t="s">
        <v>94</v>
      </c>
      <c r="E908" t="s">
        <v>153</v>
      </c>
      <c r="F908" t="s">
        <v>2875</v>
      </c>
      <c r="G908" t="s">
        <v>336</v>
      </c>
      <c r="H908" t="s">
        <v>150</v>
      </c>
      <c r="I908" t="s">
        <v>136</v>
      </c>
      <c r="J908" t="s">
        <v>137</v>
      </c>
      <c r="K908" t="s">
        <v>138</v>
      </c>
      <c r="L908" t="s">
        <v>2876</v>
      </c>
      <c r="M908" t="s">
        <v>2877</v>
      </c>
      <c r="N908">
        <v>0.57250000000000001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9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13.709765372286746</v>
      </c>
      <c r="AC908">
        <v>0</v>
      </c>
      <c r="AD908">
        <v>0</v>
      </c>
      <c r="AE908">
        <v>13.709765372286746</v>
      </c>
    </row>
    <row r="909" spans="1:31" x14ac:dyDescent="0.25">
      <c r="A909">
        <v>2335642</v>
      </c>
      <c r="B909">
        <v>1</v>
      </c>
      <c r="C909" t="s">
        <v>80</v>
      </c>
      <c r="D909" t="s">
        <v>88</v>
      </c>
      <c r="E909" t="s">
        <v>414</v>
      </c>
      <c r="F909" t="s">
        <v>2878</v>
      </c>
      <c r="G909" t="s">
        <v>134</v>
      </c>
      <c r="H909" t="s">
        <v>135</v>
      </c>
      <c r="I909" t="s">
        <v>136</v>
      </c>
      <c r="J909" t="s">
        <v>137</v>
      </c>
      <c r="K909" t="s">
        <v>138</v>
      </c>
      <c r="L909" t="s">
        <v>2879</v>
      </c>
      <c r="M909" t="s">
        <v>2880</v>
      </c>
      <c r="N909">
        <v>0.13888888799999999</v>
      </c>
      <c r="O909">
        <v>1</v>
      </c>
      <c r="P909">
        <v>7945</v>
      </c>
      <c r="Q909">
        <v>0</v>
      </c>
      <c r="R909">
        <v>2</v>
      </c>
      <c r="S909">
        <v>10</v>
      </c>
      <c r="T909">
        <v>1130</v>
      </c>
      <c r="U909">
        <v>6</v>
      </c>
      <c r="V909">
        <v>10</v>
      </c>
      <c r="W909">
        <v>1.4248908454940001</v>
      </c>
      <c r="X909">
        <v>259.70213938556213</v>
      </c>
      <c r="Y909">
        <v>0</v>
      </c>
      <c r="Z909">
        <v>4.8147534368725001E-2</v>
      </c>
      <c r="AA909">
        <v>72.770038494814926</v>
      </c>
      <c r="AB909">
        <v>253.05530177724862</v>
      </c>
      <c r="AC909">
        <v>102.83006055499825</v>
      </c>
      <c r="AD909">
        <v>17.874981286272806</v>
      </c>
      <c r="AE909">
        <v>707.70555987875946</v>
      </c>
    </row>
    <row r="910" spans="1:31" x14ac:dyDescent="0.25">
      <c r="A910">
        <v>2335665</v>
      </c>
      <c r="B910">
        <v>1</v>
      </c>
      <c r="C910" t="s">
        <v>80</v>
      </c>
      <c r="D910" t="s">
        <v>94</v>
      </c>
      <c r="E910" t="s">
        <v>141</v>
      </c>
      <c r="F910" t="s">
        <v>2881</v>
      </c>
      <c r="G910" t="s">
        <v>134</v>
      </c>
      <c r="H910" t="s">
        <v>135</v>
      </c>
      <c r="I910" t="s">
        <v>136</v>
      </c>
      <c r="J910" t="s">
        <v>137</v>
      </c>
      <c r="K910" t="s">
        <v>138</v>
      </c>
      <c r="L910" t="s">
        <v>2882</v>
      </c>
      <c r="M910" t="s">
        <v>2883</v>
      </c>
      <c r="N910">
        <v>0.33138888799999999</v>
      </c>
      <c r="O910">
        <v>0</v>
      </c>
      <c r="P910">
        <v>7405</v>
      </c>
      <c r="Q910">
        <v>0</v>
      </c>
      <c r="R910">
        <v>0</v>
      </c>
      <c r="S910">
        <v>0</v>
      </c>
      <c r="T910">
        <v>610</v>
      </c>
      <c r="U910">
        <v>0</v>
      </c>
      <c r="V910">
        <v>0</v>
      </c>
      <c r="W910">
        <v>0</v>
      </c>
      <c r="X910">
        <v>500.43249226376548</v>
      </c>
      <c r="Y910">
        <v>0</v>
      </c>
      <c r="Z910">
        <v>0</v>
      </c>
      <c r="AA910">
        <v>0</v>
      </c>
      <c r="AB910">
        <v>269.56846404549003</v>
      </c>
      <c r="AC910">
        <v>0</v>
      </c>
      <c r="AD910">
        <v>0</v>
      </c>
      <c r="AE910">
        <v>770.00095630925557</v>
      </c>
    </row>
    <row r="911" spans="1:31" x14ac:dyDescent="0.25">
      <c r="A911">
        <v>2335479</v>
      </c>
      <c r="B911">
        <v>1</v>
      </c>
      <c r="C911" t="s">
        <v>81</v>
      </c>
      <c r="D911" t="s">
        <v>113</v>
      </c>
      <c r="E911" t="s">
        <v>132</v>
      </c>
      <c r="F911" t="s">
        <v>2884</v>
      </c>
      <c r="G911" t="s">
        <v>143</v>
      </c>
      <c r="H911" t="s">
        <v>135</v>
      </c>
      <c r="I911" t="s">
        <v>136</v>
      </c>
      <c r="J911" t="s">
        <v>137</v>
      </c>
      <c r="K911" t="s">
        <v>144</v>
      </c>
      <c r="L911" t="s">
        <v>2885</v>
      </c>
      <c r="M911" t="s">
        <v>2886</v>
      </c>
      <c r="N911">
        <v>7.6527777769999998</v>
      </c>
      <c r="O911">
        <v>0</v>
      </c>
      <c r="P911">
        <v>512</v>
      </c>
      <c r="Q911">
        <v>0</v>
      </c>
      <c r="R911">
        <v>5</v>
      </c>
      <c r="S911">
        <v>0</v>
      </c>
      <c r="T911">
        <v>58</v>
      </c>
      <c r="U911">
        <v>0</v>
      </c>
      <c r="V911">
        <v>0</v>
      </c>
      <c r="W911">
        <v>0</v>
      </c>
      <c r="X911">
        <v>588.61821374928877</v>
      </c>
      <c r="Y911">
        <v>0</v>
      </c>
      <c r="Z911">
        <v>33.621299624488344</v>
      </c>
      <c r="AA911">
        <v>0</v>
      </c>
      <c r="AB911">
        <v>229.88008593970946</v>
      </c>
      <c r="AC911">
        <v>0</v>
      </c>
      <c r="AD911">
        <v>0</v>
      </c>
      <c r="AE911">
        <v>852.11959931348656</v>
      </c>
    </row>
    <row r="912" spans="1:31" x14ac:dyDescent="0.25">
      <c r="A912">
        <v>2335622</v>
      </c>
      <c r="B912">
        <v>1</v>
      </c>
      <c r="C912" t="s">
        <v>81</v>
      </c>
      <c r="D912" t="s">
        <v>123</v>
      </c>
      <c r="E912" t="s">
        <v>158</v>
      </c>
      <c r="F912" t="s">
        <v>2887</v>
      </c>
      <c r="G912" t="s">
        <v>453</v>
      </c>
      <c r="H912" t="s">
        <v>150</v>
      </c>
      <c r="I912" t="s">
        <v>136</v>
      </c>
      <c r="J912" t="s">
        <v>137</v>
      </c>
      <c r="K912" t="s">
        <v>138</v>
      </c>
      <c r="L912" t="s">
        <v>2888</v>
      </c>
      <c r="M912" t="s">
        <v>2889</v>
      </c>
      <c r="N912">
        <v>0.82638888799999999</v>
      </c>
      <c r="O912">
        <v>0</v>
      </c>
      <c r="P912">
        <v>1</v>
      </c>
      <c r="Q912">
        <v>0</v>
      </c>
      <c r="R912">
        <v>9</v>
      </c>
      <c r="S912">
        <v>0</v>
      </c>
      <c r="T912">
        <v>1</v>
      </c>
      <c r="U912">
        <v>0</v>
      </c>
      <c r="V912">
        <v>0</v>
      </c>
      <c r="W912">
        <v>0</v>
      </c>
      <c r="X912">
        <v>9.0306830669833332E-2</v>
      </c>
      <c r="Y912">
        <v>0</v>
      </c>
      <c r="Z912">
        <v>4.2325091818016949</v>
      </c>
      <c r="AA912">
        <v>0</v>
      </c>
      <c r="AB912">
        <v>0.60454720177916665</v>
      </c>
      <c r="AC912">
        <v>0</v>
      </c>
      <c r="AD912">
        <v>0</v>
      </c>
      <c r="AE912">
        <v>4.9273632142506951</v>
      </c>
    </row>
    <row r="913" spans="1:31" x14ac:dyDescent="0.25">
      <c r="A913">
        <v>2335330</v>
      </c>
      <c r="B913">
        <v>1</v>
      </c>
      <c r="C913" t="s">
        <v>80</v>
      </c>
      <c r="D913" t="s">
        <v>96</v>
      </c>
      <c r="E913" t="s">
        <v>158</v>
      </c>
      <c r="F913" t="s">
        <v>2890</v>
      </c>
      <c r="G913" t="s">
        <v>160</v>
      </c>
      <c r="H913" t="s">
        <v>150</v>
      </c>
      <c r="I913" t="s">
        <v>136</v>
      </c>
      <c r="J913" t="s">
        <v>137</v>
      </c>
      <c r="K913" t="s">
        <v>138</v>
      </c>
      <c r="L913" t="s">
        <v>2891</v>
      </c>
      <c r="M913" t="s">
        <v>2892</v>
      </c>
      <c r="N913">
        <v>0.56638888799999998</v>
      </c>
      <c r="O913">
        <v>0</v>
      </c>
      <c r="P913">
        <v>114</v>
      </c>
      <c r="Q913">
        <v>0</v>
      </c>
      <c r="R913">
        <v>0</v>
      </c>
      <c r="S913">
        <v>0</v>
      </c>
      <c r="T913">
        <v>27</v>
      </c>
      <c r="U913">
        <v>0</v>
      </c>
      <c r="V913">
        <v>0</v>
      </c>
      <c r="W913">
        <v>0</v>
      </c>
      <c r="X913">
        <v>24.990449655020029</v>
      </c>
      <c r="Y913">
        <v>0</v>
      </c>
      <c r="Z913">
        <v>0</v>
      </c>
      <c r="AA913">
        <v>0</v>
      </c>
      <c r="AB913">
        <v>9.8764161873073331</v>
      </c>
      <c r="AC913">
        <v>0</v>
      </c>
      <c r="AD913">
        <v>0</v>
      </c>
      <c r="AE913">
        <v>34.866865842327364</v>
      </c>
    </row>
    <row r="914" spans="1:31" x14ac:dyDescent="0.25">
      <c r="A914">
        <v>2335350</v>
      </c>
      <c r="B914">
        <v>1</v>
      </c>
      <c r="C914" t="s">
        <v>80</v>
      </c>
      <c r="D914" t="s">
        <v>93</v>
      </c>
      <c r="E914" t="s">
        <v>141</v>
      </c>
      <c r="F914" t="s">
        <v>628</v>
      </c>
      <c r="G914" t="s">
        <v>134</v>
      </c>
      <c r="H914" t="s">
        <v>135</v>
      </c>
      <c r="I914" t="s">
        <v>136</v>
      </c>
      <c r="J914" t="s">
        <v>137</v>
      </c>
      <c r="K914" t="s">
        <v>138</v>
      </c>
      <c r="L914" t="s">
        <v>2893</v>
      </c>
      <c r="M914" t="s">
        <v>2894</v>
      </c>
      <c r="N914">
        <v>0.188888888</v>
      </c>
      <c r="O914">
        <v>0</v>
      </c>
      <c r="P914">
        <v>45</v>
      </c>
      <c r="Q914">
        <v>49</v>
      </c>
      <c r="R914">
        <v>145</v>
      </c>
      <c r="S914">
        <v>3</v>
      </c>
      <c r="T914">
        <v>61</v>
      </c>
      <c r="U914">
        <v>2</v>
      </c>
      <c r="V914">
        <v>0</v>
      </c>
      <c r="W914">
        <v>0</v>
      </c>
      <c r="X914">
        <v>2.761774903533333</v>
      </c>
      <c r="Y914">
        <v>73.892723520205763</v>
      </c>
      <c r="Z914">
        <v>65.173486347853753</v>
      </c>
      <c r="AA914">
        <v>3.7275546869653335</v>
      </c>
      <c r="AB914">
        <v>12.556714537054443</v>
      </c>
      <c r="AC914">
        <v>15.239074681698998</v>
      </c>
      <c r="AD914">
        <v>0</v>
      </c>
      <c r="AE914">
        <v>173.35132867731164</v>
      </c>
    </row>
    <row r="915" spans="1:31" x14ac:dyDescent="0.25">
      <c r="A915">
        <v>2335436</v>
      </c>
      <c r="B915">
        <v>1</v>
      </c>
      <c r="C915" t="s">
        <v>80</v>
      </c>
      <c r="D915" t="s">
        <v>82</v>
      </c>
      <c r="E915" t="s">
        <v>147</v>
      </c>
      <c r="F915" t="s">
        <v>2895</v>
      </c>
      <c r="G915" t="s">
        <v>177</v>
      </c>
      <c r="H915" t="s">
        <v>150</v>
      </c>
      <c r="I915" t="s">
        <v>136</v>
      </c>
      <c r="J915" t="s">
        <v>137</v>
      </c>
      <c r="K915" t="s">
        <v>144</v>
      </c>
      <c r="L915" t="s">
        <v>2896</v>
      </c>
      <c r="M915" t="s">
        <v>2897</v>
      </c>
      <c r="N915">
        <v>8.6988888880000008</v>
      </c>
      <c r="O915">
        <v>0</v>
      </c>
      <c r="P915">
        <v>99</v>
      </c>
      <c r="Q915">
        <v>0</v>
      </c>
      <c r="R915">
        <v>0</v>
      </c>
      <c r="S915">
        <v>0</v>
      </c>
      <c r="T915">
        <v>14</v>
      </c>
      <c r="U915">
        <v>0</v>
      </c>
      <c r="V915">
        <v>0</v>
      </c>
      <c r="W915">
        <v>0</v>
      </c>
      <c r="X915">
        <v>197.13679809813553</v>
      </c>
      <c r="Y915">
        <v>0</v>
      </c>
      <c r="Z915">
        <v>0</v>
      </c>
      <c r="AA915">
        <v>0</v>
      </c>
      <c r="AB915">
        <v>118.09204766589909</v>
      </c>
      <c r="AC915">
        <v>0</v>
      </c>
      <c r="AD915">
        <v>0</v>
      </c>
      <c r="AE915">
        <v>315.22884576403465</v>
      </c>
    </row>
    <row r="916" spans="1:31" x14ac:dyDescent="0.25">
      <c r="A916">
        <v>2335934</v>
      </c>
      <c r="B916">
        <v>1</v>
      </c>
      <c r="C916" t="s">
        <v>80</v>
      </c>
      <c r="D916" t="s">
        <v>96</v>
      </c>
      <c r="E916" t="s">
        <v>153</v>
      </c>
      <c r="F916" t="s">
        <v>2898</v>
      </c>
      <c r="G916" t="s">
        <v>336</v>
      </c>
      <c r="H916" t="s">
        <v>150</v>
      </c>
      <c r="I916" t="s">
        <v>136</v>
      </c>
      <c r="J916" t="s">
        <v>137</v>
      </c>
      <c r="K916" t="s">
        <v>138</v>
      </c>
      <c r="L916" t="s">
        <v>2899</v>
      </c>
      <c r="M916" t="s">
        <v>2900</v>
      </c>
      <c r="N916">
        <v>1.214444444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1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1.2925262934257333</v>
      </c>
      <c r="AC916">
        <v>0</v>
      </c>
      <c r="AD916">
        <v>0</v>
      </c>
      <c r="AE916">
        <v>1.2925262934257333</v>
      </c>
    </row>
    <row r="917" spans="1:31" x14ac:dyDescent="0.25">
      <c r="A917">
        <v>2335654</v>
      </c>
      <c r="B917">
        <v>1</v>
      </c>
      <c r="C917" t="s">
        <v>80</v>
      </c>
      <c r="D917" t="s">
        <v>93</v>
      </c>
      <c r="E917" t="s">
        <v>175</v>
      </c>
      <c r="F917" t="s">
        <v>2901</v>
      </c>
      <c r="G917" t="s">
        <v>210</v>
      </c>
      <c r="H917" t="s">
        <v>135</v>
      </c>
      <c r="I917" t="s">
        <v>136</v>
      </c>
      <c r="J917" t="s">
        <v>137</v>
      </c>
      <c r="K917" t="s">
        <v>138</v>
      </c>
      <c r="L917" t="s">
        <v>2902</v>
      </c>
      <c r="M917" t="s">
        <v>2903</v>
      </c>
      <c r="N917">
        <v>5.8830555550000003</v>
      </c>
      <c r="O917">
        <v>0</v>
      </c>
      <c r="P917">
        <v>29</v>
      </c>
      <c r="Q917">
        <v>0</v>
      </c>
      <c r="R917">
        <v>17</v>
      </c>
      <c r="S917">
        <v>0</v>
      </c>
      <c r="T917">
        <v>18</v>
      </c>
      <c r="U917">
        <v>0</v>
      </c>
      <c r="V917">
        <v>0</v>
      </c>
      <c r="W917">
        <v>0</v>
      </c>
      <c r="X917">
        <v>108.5263826959483</v>
      </c>
      <c r="Y917">
        <v>0</v>
      </c>
      <c r="Z917">
        <v>367.74476057650185</v>
      </c>
      <c r="AA917">
        <v>0</v>
      </c>
      <c r="AB917">
        <v>131.50827359501562</v>
      </c>
      <c r="AC917">
        <v>0</v>
      </c>
      <c r="AD917">
        <v>0</v>
      </c>
      <c r="AE917">
        <v>607.77941686746578</v>
      </c>
    </row>
    <row r="918" spans="1:31" x14ac:dyDescent="0.25">
      <c r="A918">
        <v>2335608</v>
      </c>
      <c r="B918">
        <v>1</v>
      </c>
      <c r="C918" t="s">
        <v>80</v>
      </c>
      <c r="D918" t="s">
        <v>101</v>
      </c>
      <c r="E918" t="s">
        <v>175</v>
      </c>
      <c r="F918" t="s">
        <v>2904</v>
      </c>
      <c r="G918" t="s">
        <v>774</v>
      </c>
      <c r="H918" t="s">
        <v>135</v>
      </c>
      <c r="I918" t="s">
        <v>136</v>
      </c>
      <c r="J918" t="s">
        <v>137</v>
      </c>
      <c r="K918" t="s">
        <v>138</v>
      </c>
      <c r="L918" t="s">
        <v>2905</v>
      </c>
      <c r="M918" t="s">
        <v>2906</v>
      </c>
      <c r="N918">
        <v>0.79083333300000003</v>
      </c>
      <c r="O918">
        <v>0</v>
      </c>
      <c r="P918">
        <v>185</v>
      </c>
      <c r="Q918">
        <v>0</v>
      </c>
      <c r="R918">
        <v>0</v>
      </c>
      <c r="S918">
        <v>0</v>
      </c>
      <c r="T918">
        <v>4</v>
      </c>
      <c r="U918">
        <v>0</v>
      </c>
      <c r="V918">
        <v>0</v>
      </c>
      <c r="W918">
        <v>0</v>
      </c>
      <c r="X918">
        <v>27.601214307942588</v>
      </c>
      <c r="Y918">
        <v>0</v>
      </c>
      <c r="Z918">
        <v>0</v>
      </c>
      <c r="AA918">
        <v>0</v>
      </c>
      <c r="AB918">
        <v>6.3334114050024999</v>
      </c>
      <c r="AC918">
        <v>0</v>
      </c>
      <c r="AD918">
        <v>0</v>
      </c>
      <c r="AE918">
        <v>33.934625712945085</v>
      </c>
    </row>
    <row r="919" spans="1:31" x14ac:dyDescent="0.25">
      <c r="A919">
        <v>2335631</v>
      </c>
      <c r="B919">
        <v>1</v>
      </c>
      <c r="C919" t="s">
        <v>80</v>
      </c>
      <c r="D919" t="s">
        <v>90</v>
      </c>
      <c r="E919" t="s">
        <v>153</v>
      </c>
      <c r="F919" t="s">
        <v>2907</v>
      </c>
      <c r="G919" t="s">
        <v>203</v>
      </c>
      <c r="H919" t="s">
        <v>150</v>
      </c>
      <c r="I919" t="s">
        <v>136</v>
      </c>
      <c r="J919" t="s">
        <v>137</v>
      </c>
      <c r="K919" t="s">
        <v>138</v>
      </c>
      <c r="L919" t="s">
        <v>2908</v>
      </c>
      <c r="M919" t="s">
        <v>2909</v>
      </c>
      <c r="N919">
        <v>3.6783333329999999</v>
      </c>
      <c r="O919">
        <v>0</v>
      </c>
      <c r="P919">
        <v>10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10.78408854721545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10.78408854721545</v>
      </c>
    </row>
    <row r="920" spans="1:31" x14ac:dyDescent="0.25">
      <c r="A920">
        <v>2335794</v>
      </c>
      <c r="B920">
        <v>1</v>
      </c>
      <c r="C920" t="s">
        <v>80</v>
      </c>
      <c r="D920" t="s">
        <v>94</v>
      </c>
      <c r="E920" t="s">
        <v>141</v>
      </c>
      <c r="F920" t="s">
        <v>2910</v>
      </c>
      <c r="G920" t="s">
        <v>134</v>
      </c>
      <c r="H920" t="s">
        <v>135</v>
      </c>
      <c r="I920" t="s">
        <v>468</v>
      </c>
      <c r="J920" t="s">
        <v>137</v>
      </c>
      <c r="K920" t="s">
        <v>138</v>
      </c>
      <c r="L920" t="s">
        <v>2911</v>
      </c>
      <c r="M920" t="s">
        <v>2912</v>
      </c>
      <c r="N920">
        <v>3.9166666000000003E-2</v>
      </c>
      <c r="O920">
        <v>9</v>
      </c>
      <c r="P920">
        <v>3460</v>
      </c>
      <c r="Q920">
        <v>78</v>
      </c>
      <c r="R920">
        <v>430</v>
      </c>
      <c r="S920">
        <v>35</v>
      </c>
      <c r="T920">
        <v>349</v>
      </c>
      <c r="U920">
        <v>0</v>
      </c>
      <c r="V920">
        <v>0</v>
      </c>
      <c r="W920">
        <v>0.19804192418579999</v>
      </c>
      <c r="X920">
        <v>16.35342191861865</v>
      </c>
      <c r="Y920">
        <v>5.5421555713667017</v>
      </c>
      <c r="Z920">
        <v>8.0163300381518994</v>
      </c>
      <c r="AA920">
        <v>4.4603411877508758</v>
      </c>
      <c r="AB920">
        <v>6.5604629820153137</v>
      </c>
      <c r="AC920">
        <v>0</v>
      </c>
      <c r="AD920">
        <v>0</v>
      </c>
      <c r="AE920">
        <v>41.130753622089244</v>
      </c>
    </row>
    <row r="921" spans="1:31" x14ac:dyDescent="0.25">
      <c r="A921">
        <v>2335800</v>
      </c>
      <c r="B921">
        <v>1</v>
      </c>
      <c r="C921" t="s">
        <v>80</v>
      </c>
      <c r="D921" t="s">
        <v>98</v>
      </c>
      <c r="E921" t="s">
        <v>158</v>
      </c>
      <c r="F921" t="s">
        <v>2913</v>
      </c>
      <c r="G921" t="s">
        <v>155</v>
      </c>
      <c r="H921" t="s">
        <v>150</v>
      </c>
      <c r="I921" t="s">
        <v>136</v>
      </c>
      <c r="J921" t="s">
        <v>137</v>
      </c>
      <c r="K921" t="s">
        <v>138</v>
      </c>
      <c r="L921" t="s">
        <v>2914</v>
      </c>
      <c r="M921" t="s">
        <v>2915</v>
      </c>
      <c r="N921">
        <v>0.54888888800000002</v>
      </c>
      <c r="O921">
        <v>0</v>
      </c>
      <c r="P921">
        <v>212</v>
      </c>
      <c r="Q921">
        <v>0</v>
      </c>
      <c r="R921">
        <v>1</v>
      </c>
      <c r="S921">
        <v>0</v>
      </c>
      <c r="T921">
        <v>21</v>
      </c>
      <c r="U921">
        <v>0</v>
      </c>
      <c r="V921">
        <v>0</v>
      </c>
      <c r="W921">
        <v>0</v>
      </c>
      <c r="X921">
        <v>18.941593163593108</v>
      </c>
      <c r="Y921">
        <v>0</v>
      </c>
      <c r="Z921">
        <v>1.3768488318433334E-2</v>
      </c>
      <c r="AA921">
        <v>0</v>
      </c>
      <c r="AB921">
        <v>2.6333581417</v>
      </c>
      <c r="AC921">
        <v>0</v>
      </c>
      <c r="AD921">
        <v>0</v>
      </c>
      <c r="AE921">
        <v>21.588719793611542</v>
      </c>
    </row>
    <row r="922" spans="1:31" x14ac:dyDescent="0.25">
      <c r="A922">
        <v>2335863</v>
      </c>
      <c r="B922">
        <v>1</v>
      </c>
      <c r="C922" t="s">
        <v>81</v>
      </c>
      <c r="D922" t="s">
        <v>113</v>
      </c>
      <c r="E922" t="s">
        <v>147</v>
      </c>
      <c r="F922" t="s">
        <v>2916</v>
      </c>
      <c r="G922" t="s">
        <v>149</v>
      </c>
      <c r="H922" t="s">
        <v>150</v>
      </c>
      <c r="I922" t="s">
        <v>136</v>
      </c>
      <c r="J922" t="s">
        <v>137</v>
      </c>
      <c r="K922" t="s">
        <v>138</v>
      </c>
      <c r="L922" t="s">
        <v>2917</v>
      </c>
      <c r="M922" t="s">
        <v>2918</v>
      </c>
      <c r="N922">
        <v>1.0744444440000001</v>
      </c>
      <c r="O922">
        <v>0</v>
      </c>
      <c r="P922">
        <v>14</v>
      </c>
      <c r="Q922">
        <v>0</v>
      </c>
      <c r="R922">
        <v>0</v>
      </c>
      <c r="S922">
        <v>0</v>
      </c>
      <c r="T922">
        <v>1</v>
      </c>
      <c r="U922">
        <v>0</v>
      </c>
      <c r="V922">
        <v>0</v>
      </c>
      <c r="W922">
        <v>0</v>
      </c>
      <c r="X922">
        <v>2.5351024958532</v>
      </c>
      <c r="Y922">
        <v>0</v>
      </c>
      <c r="Z922">
        <v>0</v>
      </c>
      <c r="AA922">
        <v>0</v>
      </c>
      <c r="AB922">
        <v>1.5483408821354667</v>
      </c>
      <c r="AC922">
        <v>0</v>
      </c>
      <c r="AD922">
        <v>0</v>
      </c>
      <c r="AE922">
        <v>4.083443377988667</v>
      </c>
    </row>
    <row r="923" spans="1:31" x14ac:dyDescent="0.25">
      <c r="A923">
        <v>2335362</v>
      </c>
      <c r="B923">
        <v>1</v>
      </c>
      <c r="C923" t="s">
        <v>81</v>
      </c>
      <c r="D923" t="s">
        <v>127</v>
      </c>
      <c r="E923" t="s">
        <v>147</v>
      </c>
      <c r="F923" t="s">
        <v>2919</v>
      </c>
      <c r="G923" t="s">
        <v>149</v>
      </c>
      <c r="H923" t="s">
        <v>150</v>
      </c>
      <c r="I923" t="s">
        <v>136</v>
      </c>
      <c r="J923" t="s">
        <v>137</v>
      </c>
      <c r="K923" t="s">
        <v>138</v>
      </c>
      <c r="L923" t="s">
        <v>2920</v>
      </c>
      <c r="M923" t="s">
        <v>2921</v>
      </c>
      <c r="N923">
        <v>2.5327777770000002</v>
      </c>
      <c r="O923">
        <v>0</v>
      </c>
      <c r="P923">
        <v>25</v>
      </c>
      <c r="Q923">
        <v>0</v>
      </c>
      <c r="R923">
        <v>3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12.832910339790066</v>
      </c>
      <c r="Y923">
        <v>0</v>
      </c>
      <c r="Z923">
        <v>1.9135209794283334</v>
      </c>
      <c r="AA923">
        <v>0</v>
      </c>
      <c r="AB923">
        <v>0</v>
      </c>
      <c r="AC923">
        <v>0</v>
      </c>
      <c r="AD923">
        <v>0</v>
      </c>
      <c r="AE923">
        <v>14.7464313192184</v>
      </c>
    </row>
    <row r="924" spans="1:31" x14ac:dyDescent="0.25">
      <c r="A924">
        <v>2335717</v>
      </c>
      <c r="B924">
        <v>1</v>
      </c>
      <c r="C924" t="s">
        <v>80</v>
      </c>
      <c r="D924" t="s">
        <v>101</v>
      </c>
      <c r="E924" t="s">
        <v>147</v>
      </c>
      <c r="F924" t="s">
        <v>2922</v>
      </c>
      <c r="G924" t="s">
        <v>513</v>
      </c>
      <c r="H924" t="s">
        <v>150</v>
      </c>
      <c r="I924" t="s">
        <v>136</v>
      </c>
      <c r="J924" t="s">
        <v>137</v>
      </c>
      <c r="K924" t="s">
        <v>138</v>
      </c>
      <c r="L924" t="s">
        <v>2923</v>
      </c>
      <c r="M924" t="s">
        <v>2924</v>
      </c>
      <c r="N924">
        <v>2.8902777770000001</v>
      </c>
      <c r="O924">
        <v>0</v>
      </c>
      <c r="P924">
        <v>144</v>
      </c>
      <c r="Q924">
        <v>0</v>
      </c>
      <c r="R924">
        <v>0</v>
      </c>
      <c r="S924">
        <v>0</v>
      </c>
      <c r="T924">
        <v>13</v>
      </c>
      <c r="U924">
        <v>0</v>
      </c>
      <c r="V924">
        <v>0</v>
      </c>
      <c r="W924">
        <v>0</v>
      </c>
      <c r="X924">
        <v>89.816123018281445</v>
      </c>
      <c r="Y924">
        <v>0</v>
      </c>
      <c r="Z924">
        <v>0</v>
      </c>
      <c r="AA924">
        <v>0</v>
      </c>
      <c r="AB924">
        <v>19.242115682748203</v>
      </c>
      <c r="AC924">
        <v>0</v>
      </c>
      <c r="AD924">
        <v>0</v>
      </c>
      <c r="AE924">
        <v>109.05823870102965</v>
      </c>
    </row>
    <row r="925" spans="1:31" x14ac:dyDescent="0.25">
      <c r="A925">
        <v>2335508</v>
      </c>
      <c r="B925">
        <v>1</v>
      </c>
      <c r="C925" t="s">
        <v>80</v>
      </c>
      <c r="D925" t="s">
        <v>97</v>
      </c>
      <c r="E925" t="s">
        <v>175</v>
      </c>
      <c r="F925" t="s">
        <v>2925</v>
      </c>
      <c r="G925" t="s">
        <v>217</v>
      </c>
      <c r="H925" t="s">
        <v>135</v>
      </c>
      <c r="I925" t="s">
        <v>136</v>
      </c>
      <c r="J925" t="s">
        <v>137</v>
      </c>
      <c r="K925" t="s">
        <v>138</v>
      </c>
      <c r="L925" t="s">
        <v>2926</v>
      </c>
      <c r="M925" t="s">
        <v>2927</v>
      </c>
      <c r="N925">
        <v>2.4427777769999999</v>
      </c>
      <c r="O925">
        <v>0</v>
      </c>
      <c r="P925">
        <v>0</v>
      </c>
      <c r="Q925">
        <v>0</v>
      </c>
      <c r="R925">
        <v>0</v>
      </c>
      <c r="S925">
        <v>1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4.1459687233424223</v>
      </c>
      <c r="AB925">
        <v>0</v>
      </c>
      <c r="AC925">
        <v>0</v>
      </c>
      <c r="AD925">
        <v>0</v>
      </c>
      <c r="AE925">
        <v>4.1459687233424223</v>
      </c>
    </row>
    <row r="926" spans="1:31" x14ac:dyDescent="0.25">
      <c r="A926">
        <v>2335568</v>
      </c>
      <c r="B926">
        <v>1</v>
      </c>
      <c r="C926" t="s">
        <v>80</v>
      </c>
      <c r="D926" t="s">
        <v>82</v>
      </c>
      <c r="E926" t="s">
        <v>158</v>
      </c>
      <c r="F926" t="s">
        <v>2928</v>
      </c>
      <c r="G926" t="s">
        <v>258</v>
      </c>
      <c r="H926" t="s">
        <v>150</v>
      </c>
      <c r="I926" t="s">
        <v>136</v>
      </c>
      <c r="J926" t="s">
        <v>137</v>
      </c>
      <c r="K926" t="s">
        <v>138</v>
      </c>
      <c r="L926" t="s">
        <v>2929</v>
      </c>
      <c r="M926" t="s">
        <v>2930</v>
      </c>
      <c r="N926">
        <v>2.284166666</v>
      </c>
      <c r="O926">
        <v>0</v>
      </c>
      <c r="P926">
        <v>734</v>
      </c>
      <c r="Q926">
        <v>0</v>
      </c>
      <c r="R926">
        <v>0</v>
      </c>
      <c r="S926">
        <v>0</v>
      </c>
      <c r="T926">
        <v>18</v>
      </c>
      <c r="U926">
        <v>0</v>
      </c>
      <c r="V926">
        <v>0</v>
      </c>
      <c r="W926">
        <v>0</v>
      </c>
      <c r="X926">
        <v>371.35978018615236</v>
      </c>
      <c r="Y926">
        <v>0</v>
      </c>
      <c r="Z926">
        <v>0</v>
      </c>
      <c r="AA926">
        <v>0</v>
      </c>
      <c r="AB926">
        <v>33.947657546143425</v>
      </c>
      <c r="AC926">
        <v>0</v>
      </c>
      <c r="AD926">
        <v>0</v>
      </c>
      <c r="AE926">
        <v>405.3074377322958</v>
      </c>
    </row>
    <row r="927" spans="1:31" x14ac:dyDescent="0.25">
      <c r="A927">
        <v>2335462</v>
      </c>
      <c r="B927">
        <v>1</v>
      </c>
      <c r="C927" t="s">
        <v>80</v>
      </c>
      <c r="D927" t="s">
        <v>86</v>
      </c>
      <c r="E927" t="s">
        <v>175</v>
      </c>
      <c r="F927" t="s">
        <v>2931</v>
      </c>
      <c r="G927" t="s">
        <v>143</v>
      </c>
      <c r="H927" t="s">
        <v>135</v>
      </c>
      <c r="I927" t="s">
        <v>136</v>
      </c>
      <c r="J927" t="s">
        <v>137</v>
      </c>
      <c r="K927" t="s">
        <v>144</v>
      </c>
      <c r="L927" t="s">
        <v>2932</v>
      </c>
      <c r="M927" t="s">
        <v>2933</v>
      </c>
      <c r="N927">
        <v>8.6694444439999998</v>
      </c>
      <c r="O927">
        <v>0</v>
      </c>
      <c r="P927">
        <v>973</v>
      </c>
      <c r="Q927">
        <v>0</v>
      </c>
      <c r="R927">
        <v>27</v>
      </c>
      <c r="S927">
        <v>0</v>
      </c>
      <c r="T927">
        <v>42</v>
      </c>
      <c r="U927">
        <v>0</v>
      </c>
      <c r="V927">
        <v>0</v>
      </c>
      <c r="W927">
        <v>0</v>
      </c>
      <c r="X927">
        <v>2667.8269259836056</v>
      </c>
      <c r="Y927">
        <v>0</v>
      </c>
      <c r="Z927">
        <v>78.579292479851532</v>
      </c>
      <c r="AA927">
        <v>0</v>
      </c>
      <c r="AB927">
        <v>519.70321224131112</v>
      </c>
      <c r="AC927">
        <v>0</v>
      </c>
      <c r="AD927">
        <v>0</v>
      </c>
      <c r="AE927">
        <v>3266.1094307047683</v>
      </c>
    </row>
    <row r="928" spans="1:31" x14ac:dyDescent="0.25">
      <c r="A928">
        <v>2335857</v>
      </c>
      <c r="B928">
        <v>1</v>
      </c>
      <c r="C928" t="s">
        <v>81</v>
      </c>
      <c r="D928" t="s">
        <v>112</v>
      </c>
      <c r="E928" t="s">
        <v>158</v>
      </c>
      <c r="F928" t="s">
        <v>2934</v>
      </c>
      <c r="G928" t="s">
        <v>453</v>
      </c>
      <c r="H928" t="s">
        <v>150</v>
      </c>
      <c r="I928" t="s">
        <v>136</v>
      </c>
      <c r="J928" t="s">
        <v>137</v>
      </c>
      <c r="K928" t="s">
        <v>138</v>
      </c>
      <c r="L928" t="s">
        <v>2935</v>
      </c>
      <c r="M928" t="s">
        <v>2936</v>
      </c>
      <c r="N928">
        <v>1.3352777769999999</v>
      </c>
      <c r="O928">
        <v>0</v>
      </c>
      <c r="P928">
        <v>432</v>
      </c>
      <c r="Q928">
        <v>0</v>
      </c>
      <c r="R928">
        <v>3</v>
      </c>
      <c r="S928">
        <v>0</v>
      </c>
      <c r="T928">
        <v>7</v>
      </c>
      <c r="U928">
        <v>0</v>
      </c>
      <c r="V928">
        <v>0</v>
      </c>
      <c r="W928">
        <v>0</v>
      </c>
      <c r="X928">
        <v>104.52463824109198</v>
      </c>
      <c r="Y928">
        <v>0</v>
      </c>
      <c r="Z928">
        <v>3.6421952866848502</v>
      </c>
      <c r="AA928">
        <v>0</v>
      </c>
      <c r="AB928">
        <v>3.1277708598549667</v>
      </c>
      <c r="AC928">
        <v>0</v>
      </c>
      <c r="AD928">
        <v>0</v>
      </c>
      <c r="AE928">
        <v>111.29460438763179</v>
      </c>
    </row>
    <row r="929" spans="1:31" x14ac:dyDescent="0.25">
      <c r="A929">
        <v>2335614</v>
      </c>
      <c r="B929">
        <v>1</v>
      </c>
      <c r="C929" t="s">
        <v>80</v>
      </c>
      <c r="D929" t="s">
        <v>93</v>
      </c>
      <c r="E929" t="s">
        <v>158</v>
      </c>
      <c r="F929" t="s">
        <v>2937</v>
      </c>
      <c r="G929" t="s">
        <v>177</v>
      </c>
      <c r="H929" t="s">
        <v>150</v>
      </c>
      <c r="I929" t="s">
        <v>136</v>
      </c>
      <c r="J929" t="s">
        <v>137</v>
      </c>
      <c r="K929" t="s">
        <v>144</v>
      </c>
      <c r="L929" t="s">
        <v>2938</v>
      </c>
      <c r="M929" t="s">
        <v>2939</v>
      </c>
      <c r="N929">
        <v>8.0833333330000006</v>
      </c>
      <c r="O929">
        <v>0</v>
      </c>
      <c r="P929">
        <v>412</v>
      </c>
      <c r="Q929">
        <v>0</v>
      </c>
      <c r="R929">
        <v>0</v>
      </c>
      <c r="S929">
        <v>0</v>
      </c>
      <c r="T929">
        <v>58</v>
      </c>
      <c r="U929">
        <v>0</v>
      </c>
      <c r="V929">
        <v>0</v>
      </c>
      <c r="W929">
        <v>0</v>
      </c>
      <c r="X929">
        <v>622.08059873523666</v>
      </c>
      <c r="Y929">
        <v>0</v>
      </c>
      <c r="Z929">
        <v>0</v>
      </c>
      <c r="AA929">
        <v>0</v>
      </c>
      <c r="AB929">
        <v>502.44690658575053</v>
      </c>
      <c r="AC929">
        <v>0</v>
      </c>
      <c r="AD929">
        <v>0</v>
      </c>
      <c r="AE929">
        <v>1124.5275053209871</v>
      </c>
    </row>
    <row r="930" spans="1:31" x14ac:dyDescent="0.25">
      <c r="A930">
        <v>2335737</v>
      </c>
      <c r="B930">
        <v>1</v>
      </c>
      <c r="C930" t="s">
        <v>81</v>
      </c>
      <c r="D930" t="s">
        <v>127</v>
      </c>
      <c r="E930" t="s">
        <v>132</v>
      </c>
      <c r="F930" t="s">
        <v>2940</v>
      </c>
      <c r="G930" t="s">
        <v>134</v>
      </c>
      <c r="H930" t="s">
        <v>135</v>
      </c>
      <c r="I930" t="s">
        <v>136</v>
      </c>
      <c r="J930" t="s">
        <v>137</v>
      </c>
      <c r="K930" t="s">
        <v>138</v>
      </c>
      <c r="L930" t="s">
        <v>2941</v>
      </c>
      <c r="M930" t="s">
        <v>2942</v>
      </c>
      <c r="N930">
        <v>3.4472222220000002</v>
      </c>
      <c r="O930">
        <v>1</v>
      </c>
      <c r="P930">
        <v>130</v>
      </c>
      <c r="Q930">
        <v>38</v>
      </c>
      <c r="R930">
        <v>25</v>
      </c>
      <c r="S930">
        <v>9</v>
      </c>
      <c r="T930">
        <v>12</v>
      </c>
      <c r="U930">
        <v>0</v>
      </c>
      <c r="V930">
        <v>0</v>
      </c>
      <c r="W930">
        <v>1.2419166062975002</v>
      </c>
      <c r="X930">
        <v>91.757901797802546</v>
      </c>
      <c r="Y930">
        <v>145.55994407067081</v>
      </c>
      <c r="Z930">
        <v>111.12591837396506</v>
      </c>
      <c r="AA930">
        <v>194.6405915586873</v>
      </c>
      <c r="AB930">
        <v>27.83767989075325</v>
      </c>
      <c r="AC930">
        <v>0</v>
      </c>
      <c r="AD930">
        <v>0</v>
      </c>
      <c r="AE930">
        <v>572.16395229817647</v>
      </c>
    </row>
    <row r="931" spans="1:31" x14ac:dyDescent="0.25">
      <c r="A931">
        <v>2335382</v>
      </c>
      <c r="B931">
        <v>1</v>
      </c>
      <c r="C931" t="s">
        <v>80</v>
      </c>
      <c r="D931" t="s">
        <v>93</v>
      </c>
      <c r="E931" t="s">
        <v>132</v>
      </c>
      <c r="F931" t="s">
        <v>1956</v>
      </c>
      <c r="G931" t="s">
        <v>134</v>
      </c>
      <c r="H931" t="s">
        <v>135</v>
      </c>
      <c r="I931" t="s">
        <v>136</v>
      </c>
      <c r="J931" t="s">
        <v>137</v>
      </c>
      <c r="K931" t="s">
        <v>138</v>
      </c>
      <c r="L931" t="s">
        <v>2943</v>
      </c>
      <c r="M931" t="s">
        <v>2944</v>
      </c>
      <c r="N931">
        <v>0.66805555500000002</v>
      </c>
      <c r="O931">
        <v>1</v>
      </c>
      <c r="P931">
        <v>281</v>
      </c>
      <c r="Q931">
        <v>21</v>
      </c>
      <c r="R931">
        <v>128</v>
      </c>
      <c r="S931">
        <v>3</v>
      </c>
      <c r="T931">
        <v>73</v>
      </c>
      <c r="U931">
        <v>0</v>
      </c>
      <c r="V931">
        <v>0</v>
      </c>
      <c r="W931">
        <v>0.73196175092379168</v>
      </c>
      <c r="X931">
        <v>34.893688588249802</v>
      </c>
      <c r="Y931">
        <v>201.7888175261532</v>
      </c>
      <c r="Z931">
        <v>210.14512652848416</v>
      </c>
      <c r="AA931">
        <v>2.7462708403990166</v>
      </c>
      <c r="AB931">
        <v>75.568070065663974</v>
      </c>
      <c r="AC931">
        <v>0</v>
      </c>
      <c r="AD931">
        <v>0</v>
      </c>
      <c r="AE931">
        <v>525.87393529987389</v>
      </c>
    </row>
    <row r="932" spans="1:31" x14ac:dyDescent="0.25">
      <c r="A932">
        <v>2335545</v>
      </c>
      <c r="B932">
        <v>1</v>
      </c>
      <c r="C932" t="s">
        <v>80</v>
      </c>
      <c r="D932" t="s">
        <v>102</v>
      </c>
      <c r="E932" t="s">
        <v>141</v>
      </c>
      <c r="F932" t="s">
        <v>2945</v>
      </c>
      <c r="G932" t="s">
        <v>210</v>
      </c>
      <c r="H932" t="s">
        <v>135</v>
      </c>
      <c r="I932" t="s">
        <v>136</v>
      </c>
      <c r="J932" t="s">
        <v>137</v>
      </c>
      <c r="K932" t="s">
        <v>138</v>
      </c>
      <c r="L932" t="s">
        <v>2946</v>
      </c>
      <c r="M932" t="s">
        <v>2947</v>
      </c>
      <c r="N932">
        <v>2.6552777769999998</v>
      </c>
      <c r="O932">
        <v>0</v>
      </c>
      <c r="P932">
        <v>63</v>
      </c>
      <c r="Q932">
        <v>48</v>
      </c>
      <c r="R932">
        <v>379</v>
      </c>
      <c r="S932">
        <v>5</v>
      </c>
      <c r="T932">
        <v>79</v>
      </c>
      <c r="U932">
        <v>1</v>
      </c>
      <c r="V932">
        <v>0</v>
      </c>
      <c r="W932">
        <v>0</v>
      </c>
      <c r="X932">
        <v>85.999526834663683</v>
      </c>
      <c r="Y932">
        <v>206.29946391367312</v>
      </c>
      <c r="Z932">
        <v>1201.9926049772268</v>
      </c>
      <c r="AA932">
        <v>23.567013136582936</v>
      </c>
      <c r="AB932">
        <v>311.39127497049896</v>
      </c>
      <c r="AC932">
        <v>10.970733284138225</v>
      </c>
      <c r="AD932">
        <v>0</v>
      </c>
      <c r="AE932">
        <v>1840.2206171167838</v>
      </c>
    </row>
    <row r="933" spans="1:31" x14ac:dyDescent="0.25">
      <c r="A933">
        <v>2335900</v>
      </c>
      <c r="B933">
        <v>1</v>
      </c>
      <c r="C933" t="s">
        <v>81</v>
      </c>
      <c r="D933" t="s">
        <v>127</v>
      </c>
      <c r="E933" t="s">
        <v>132</v>
      </c>
      <c r="F933" t="s">
        <v>2948</v>
      </c>
      <c r="G933" t="s">
        <v>134</v>
      </c>
      <c r="H933" t="s">
        <v>135</v>
      </c>
      <c r="I933" t="s">
        <v>136</v>
      </c>
      <c r="J933" t="s">
        <v>137</v>
      </c>
      <c r="K933" t="s">
        <v>138</v>
      </c>
      <c r="L933" t="s">
        <v>2949</v>
      </c>
      <c r="M933" t="s">
        <v>2950</v>
      </c>
      <c r="N933">
        <v>1.3374999999999999</v>
      </c>
      <c r="O933">
        <v>0</v>
      </c>
      <c r="P933">
        <v>0</v>
      </c>
      <c r="Q933">
        <v>10</v>
      </c>
      <c r="R933">
        <v>19</v>
      </c>
      <c r="S933">
        <v>11</v>
      </c>
      <c r="T933">
        <v>3</v>
      </c>
      <c r="U933">
        <v>3</v>
      </c>
      <c r="V933">
        <v>0</v>
      </c>
      <c r="W933">
        <v>0</v>
      </c>
      <c r="X933">
        <v>0</v>
      </c>
      <c r="Y933">
        <v>30.88504238559624</v>
      </c>
      <c r="Z933">
        <v>45.449616748628927</v>
      </c>
      <c r="AA933">
        <v>223.31137831849466</v>
      </c>
      <c r="AB933">
        <v>8.6712522884599341</v>
      </c>
      <c r="AC933">
        <v>42.740666124336691</v>
      </c>
      <c r="AD933">
        <v>0</v>
      </c>
      <c r="AE933">
        <v>351.05795586551648</v>
      </c>
    </row>
    <row r="934" spans="1:31" x14ac:dyDescent="0.25">
      <c r="A934">
        <v>2335402</v>
      </c>
      <c r="B934">
        <v>1</v>
      </c>
      <c r="C934" t="s">
        <v>81</v>
      </c>
      <c r="D934" t="s">
        <v>120</v>
      </c>
      <c r="E934" t="s">
        <v>158</v>
      </c>
      <c r="F934" t="s">
        <v>2951</v>
      </c>
      <c r="G934" t="s">
        <v>453</v>
      </c>
      <c r="H934" t="s">
        <v>150</v>
      </c>
      <c r="I934" t="s">
        <v>136</v>
      </c>
      <c r="J934" t="s">
        <v>137</v>
      </c>
      <c r="K934" t="s">
        <v>138</v>
      </c>
      <c r="L934" t="s">
        <v>2952</v>
      </c>
      <c r="M934" t="s">
        <v>2953</v>
      </c>
      <c r="N934">
        <v>1.920555555</v>
      </c>
      <c r="O934">
        <v>0</v>
      </c>
      <c r="P934">
        <v>0</v>
      </c>
      <c r="Q934">
        <v>0</v>
      </c>
      <c r="R934">
        <v>4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42.343390306438494</v>
      </c>
      <c r="AA934">
        <v>0</v>
      </c>
      <c r="AB934">
        <v>0</v>
      </c>
      <c r="AC934">
        <v>0</v>
      </c>
      <c r="AD934">
        <v>0</v>
      </c>
      <c r="AE934">
        <v>42.343390306438494</v>
      </c>
    </row>
    <row r="935" spans="1:31" x14ac:dyDescent="0.25">
      <c r="A935">
        <v>2335525</v>
      </c>
      <c r="B935">
        <v>1</v>
      </c>
      <c r="C935" t="s">
        <v>81</v>
      </c>
      <c r="D935" t="s">
        <v>118</v>
      </c>
      <c r="E935" t="s">
        <v>158</v>
      </c>
      <c r="F935" t="s">
        <v>2954</v>
      </c>
      <c r="G935" t="s">
        <v>177</v>
      </c>
      <c r="H935" t="s">
        <v>150</v>
      </c>
      <c r="I935" t="s">
        <v>136</v>
      </c>
      <c r="J935" t="s">
        <v>137</v>
      </c>
      <c r="K935" t="s">
        <v>144</v>
      </c>
      <c r="L935" t="s">
        <v>2955</v>
      </c>
      <c r="M935" t="s">
        <v>2956</v>
      </c>
      <c r="N935">
        <v>7.4333333330000002</v>
      </c>
      <c r="O935">
        <v>0</v>
      </c>
      <c r="P935">
        <v>139</v>
      </c>
      <c r="Q935">
        <v>0</v>
      </c>
      <c r="R935">
        <v>1</v>
      </c>
      <c r="S935">
        <v>0</v>
      </c>
      <c r="T935">
        <v>13</v>
      </c>
      <c r="U935">
        <v>0</v>
      </c>
      <c r="V935">
        <v>0</v>
      </c>
      <c r="W935">
        <v>0</v>
      </c>
      <c r="X935">
        <v>141.73496217996615</v>
      </c>
      <c r="Y935">
        <v>0</v>
      </c>
      <c r="Z935">
        <v>6.7005139852466504</v>
      </c>
      <c r="AA935">
        <v>0</v>
      </c>
      <c r="AB935">
        <v>17.772109160515726</v>
      </c>
      <c r="AC935">
        <v>0</v>
      </c>
      <c r="AD935">
        <v>0</v>
      </c>
      <c r="AE935">
        <v>166.20758532572853</v>
      </c>
    </row>
    <row r="936" spans="1:31" x14ac:dyDescent="0.25">
      <c r="A936">
        <v>2335339</v>
      </c>
      <c r="B936">
        <v>1</v>
      </c>
      <c r="C936" t="s">
        <v>80</v>
      </c>
      <c r="D936" t="s">
        <v>86</v>
      </c>
      <c r="E936" t="s">
        <v>153</v>
      </c>
      <c r="F936" t="s">
        <v>2957</v>
      </c>
      <c r="G936" t="s">
        <v>254</v>
      </c>
      <c r="H936" t="s">
        <v>150</v>
      </c>
      <c r="I936" t="s">
        <v>136</v>
      </c>
      <c r="J936" t="s">
        <v>137</v>
      </c>
      <c r="K936" t="s">
        <v>138</v>
      </c>
      <c r="L936" t="s">
        <v>2958</v>
      </c>
      <c r="M936" t="s">
        <v>2959</v>
      </c>
      <c r="N936">
        <v>3.1038888880000002</v>
      </c>
      <c r="O936">
        <v>0</v>
      </c>
      <c r="P936">
        <v>2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3.0438235045306663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3.0438235045306663</v>
      </c>
    </row>
    <row r="937" spans="1:31" x14ac:dyDescent="0.25">
      <c r="A937">
        <v>2335780</v>
      </c>
      <c r="B937">
        <v>1</v>
      </c>
      <c r="C937" t="s">
        <v>80</v>
      </c>
      <c r="D937" t="s">
        <v>84</v>
      </c>
      <c r="E937" t="s">
        <v>153</v>
      </c>
      <c r="F937" t="s">
        <v>2960</v>
      </c>
      <c r="G937" t="s">
        <v>155</v>
      </c>
      <c r="H937" t="s">
        <v>150</v>
      </c>
      <c r="I937" t="s">
        <v>136</v>
      </c>
      <c r="J937" t="s">
        <v>137</v>
      </c>
      <c r="K937" t="s">
        <v>138</v>
      </c>
      <c r="L937" t="s">
        <v>2961</v>
      </c>
      <c r="M937" t="s">
        <v>2962</v>
      </c>
      <c r="N937">
        <v>2.2008333329999998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1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8.6645780225431999</v>
      </c>
      <c r="AC937">
        <v>0</v>
      </c>
      <c r="AD937">
        <v>0</v>
      </c>
      <c r="AE937">
        <v>8.6645780225431999</v>
      </c>
    </row>
    <row r="938" spans="1:31" x14ac:dyDescent="0.25">
      <c r="A938">
        <v>2336742</v>
      </c>
      <c r="B938">
        <v>1</v>
      </c>
      <c r="C938" t="s">
        <v>81</v>
      </c>
      <c r="D938" t="s">
        <v>118</v>
      </c>
      <c r="E938" t="s">
        <v>175</v>
      </c>
      <c r="F938" t="s">
        <v>2963</v>
      </c>
      <c r="G938" t="s">
        <v>177</v>
      </c>
      <c r="H938" t="s">
        <v>135</v>
      </c>
      <c r="I938" t="s">
        <v>136</v>
      </c>
      <c r="J938" t="s">
        <v>137</v>
      </c>
      <c r="K938" t="s">
        <v>144</v>
      </c>
      <c r="L938" t="s">
        <v>2964</v>
      </c>
      <c r="M938" t="s">
        <v>2965</v>
      </c>
      <c r="N938">
        <v>7.5824999999999996</v>
      </c>
      <c r="O938">
        <v>0</v>
      </c>
      <c r="P938">
        <v>654</v>
      </c>
      <c r="Q938">
        <v>0</v>
      </c>
      <c r="R938">
        <v>26</v>
      </c>
      <c r="S938">
        <v>0</v>
      </c>
      <c r="T938">
        <v>75</v>
      </c>
      <c r="U938">
        <v>0</v>
      </c>
      <c r="V938">
        <v>1</v>
      </c>
      <c r="W938">
        <v>0</v>
      </c>
      <c r="X938">
        <v>734.93373315118026</v>
      </c>
      <c r="Y938">
        <v>0</v>
      </c>
      <c r="Z938">
        <v>278.64167558968381</v>
      </c>
      <c r="AA938">
        <v>0</v>
      </c>
      <c r="AB938">
        <v>352.31303433752504</v>
      </c>
      <c r="AC938">
        <v>0</v>
      </c>
      <c r="AD938">
        <v>507.17642128730751</v>
      </c>
      <c r="AE938">
        <v>1873.0648643656966</v>
      </c>
    </row>
    <row r="939" spans="1:31" x14ac:dyDescent="0.25">
      <c r="A939">
        <v>2336596</v>
      </c>
      <c r="B939">
        <v>1</v>
      </c>
      <c r="C939" t="s">
        <v>81</v>
      </c>
      <c r="D939" t="s">
        <v>123</v>
      </c>
      <c r="E939" t="s">
        <v>153</v>
      </c>
      <c r="F939" t="s">
        <v>2966</v>
      </c>
      <c r="G939" t="s">
        <v>254</v>
      </c>
      <c r="H939" t="s">
        <v>150</v>
      </c>
      <c r="I939" t="s">
        <v>136</v>
      </c>
      <c r="J939" t="s">
        <v>137</v>
      </c>
      <c r="K939" t="s">
        <v>138</v>
      </c>
      <c r="L939" t="s">
        <v>2967</v>
      </c>
      <c r="M939" t="s">
        <v>2968</v>
      </c>
      <c r="N939">
        <v>1.652222222</v>
      </c>
      <c r="O939">
        <v>0</v>
      </c>
      <c r="P939">
        <v>5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1.3459676090242669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1.3459676090242669</v>
      </c>
    </row>
    <row r="940" spans="1:31" x14ac:dyDescent="0.25">
      <c r="A940">
        <v>2337160</v>
      </c>
      <c r="B940">
        <v>1</v>
      </c>
      <c r="C940" t="s">
        <v>81</v>
      </c>
      <c r="D940" t="s">
        <v>118</v>
      </c>
      <c r="E940" t="s">
        <v>147</v>
      </c>
      <c r="F940" t="s">
        <v>399</v>
      </c>
      <c r="G940" t="s">
        <v>149</v>
      </c>
      <c r="H940" t="s">
        <v>150</v>
      </c>
      <c r="I940" t="s">
        <v>136</v>
      </c>
      <c r="J940" t="s">
        <v>137</v>
      </c>
      <c r="K940" t="s">
        <v>138</v>
      </c>
      <c r="L940" t="s">
        <v>2969</v>
      </c>
      <c r="M940" t="s">
        <v>2970</v>
      </c>
      <c r="N940">
        <v>0.86</v>
      </c>
      <c r="O940">
        <v>0</v>
      </c>
      <c r="P940">
        <v>4</v>
      </c>
      <c r="Q940">
        <v>0</v>
      </c>
      <c r="R940">
        <v>2</v>
      </c>
      <c r="S940">
        <v>0</v>
      </c>
      <c r="T940">
        <v>2</v>
      </c>
      <c r="U940">
        <v>0</v>
      </c>
      <c r="V940">
        <v>0</v>
      </c>
      <c r="W940">
        <v>0</v>
      </c>
      <c r="X940">
        <v>0.34304179528650003</v>
      </c>
      <c r="Y940">
        <v>0</v>
      </c>
      <c r="Z940">
        <v>2.1494225118854997</v>
      </c>
      <c r="AA940">
        <v>0</v>
      </c>
      <c r="AB940">
        <v>2.0426599340004001</v>
      </c>
      <c r="AC940">
        <v>0</v>
      </c>
      <c r="AD940">
        <v>0</v>
      </c>
      <c r="AE940">
        <v>4.5351242411724</v>
      </c>
    </row>
    <row r="941" spans="1:31" x14ac:dyDescent="0.25">
      <c r="A941">
        <v>2336639</v>
      </c>
      <c r="B941">
        <v>1</v>
      </c>
      <c r="C941" t="s">
        <v>80</v>
      </c>
      <c r="D941" t="s">
        <v>97</v>
      </c>
      <c r="E941" t="s">
        <v>147</v>
      </c>
      <c r="F941" t="s">
        <v>2971</v>
      </c>
      <c r="G941" t="s">
        <v>149</v>
      </c>
      <c r="H941" t="s">
        <v>150</v>
      </c>
      <c r="I941" t="s">
        <v>136</v>
      </c>
      <c r="J941" t="s">
        <v>137</v>
      </c>
      <c r="K941" t="s">
        <v>138</v>
      </c>
      <c r="L941" t="s">
        <v>2972</v>
      </c>
      <c r="M941" t="s">
        <v>2973</v>
      </c>
      <c r="N941">
        <v>1.7513888879999999</v>
      </c>
      <c r="O941">
        <v>0</v>
      </c>
      <c r="P941">
        <v>4</v>
      </c>
      <c r="Q941">
        <v>0</v>
      </c>
      <c r="R941">
        <v>14</v>
      </c>
      <c r="S941">
        <v>0</v>
      </c>
      <c r="T941">
        <v>2</v>
      </c>
      <c r="U941">
        <v>0</v>
      </c>
      <c r="V941">
        <v>0</v>
      </c>
      <c r="W941">
        <v>0</v>
      </c>
      <c r="X941">
        <v>2.8183993831436003</v>
      </c>
      <c r="Y941">
        <v>0</v>
      </c>
      <c r="Z941">
        <v>15.691932994518005</v>
      </c>
      <c r="AA941">
        <v>0</v>
      </c>
      <c r="AB941">
        <v>0.21957428493549999</v>
      </c>
      <c r="AC941">
        <v>0</v>
      </c>
      <c r="AD941">
        <v>0</v>
      </c>
      <c r="AE941">
        <v>18.729906662597106</v>
      </c>
    </row>
    <row r="942" spans="1:31" x14ac:dyDescent="0.25">
      <c r="A942">
        <v>2336682</v>
      </c>
      <c r="B942">
        <v>1</v>
      </c>
      <c r="C942" t="s">
        <v>80</v>
      </c>
      <c r="D942" t="s">
        <v>84</v>
      </c>
      <c r="E942" t="s">
        <v>153</v>
      </c>
      <c r="F942" t="s">
        <v>2974</v>
      </c>
      <c r="G942" t="s">
        <v>155</v>
      </c>
      <c r="H942" t="s">
        <v>150</v>
      </c>
      <c r="I942" t="s">
        <v>136</v>
      </c>
      <c r="J942" t="s">
        <v>137</v>
      </c>
      <c r="K942" t="s">
        <v>138</v>
      </c>
      <c r="L942" t="s">
        <v>2975</v>
      </c>
      <c r="M942" t="s">
        <v>2976</v>
      </c>
      <c r="N942">
        <v>2.4730555550000002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1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14.099450444322251</v>
      </c>
      <c r="AC942">
        <v>0</v>
      </c>
      <c r="AD942">
        <v>0</v>
      </c>
      <c r="AE942">
        <v>14.099450444322251</v>
      </c>
    </row>
    <row r="943" spans="1:31" x14ac:dyDescent="0.25">
      <c r="A943">
        <v>2337154</v>
      </c>
      <c r="B943">
        <v>1</v>
      </c>
      <c r="C943" t="s">
        <v>80</v>
      </c>
      <c r="D943" t="s">
        <v>99</v>
      </c>
      <c r="E943" t="s">
        <v>153</v>
      </c>
      <c r="F943" t="s">
        <v>2977</v>
      </c>
      <c r="G943" t="s">
        <v>155</v>
      </c>
      <c r="H943" t="s">
        <v>150</v>
      </c>
      <c r="I943" t="s">
        <v>136</v>
      </c>
      <c r="J943" t="s">
        <v>137</v>
      </c>
      <c r="K943" t="s">
        <v>138</v>
      </c>
      <c r="L943" t="s">
        <v>2978</v>
      </c>
      <c r="M943" t="s">
        <v>2979</v>
      </c>
      <c r="N943">
        <v>1.860833333</v>
      </c>
      <c r="O943">
        <v>0</v>
      </c>
      <c r="P943">
        <v>2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0.66756046537656677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0.66756046537656677</v>
      </c>
    </row>
    <row r="944" spans="1:31" x14ac:dyDescent="0.25">
      <c r="A944">
        <v>2337117</v>
      </c>
      <c r="B944">
        <v>1</v>
      </c>
      <c r="C944" t="s">
        <v>80</v>
      </c>
      <c r="D944" t="s">
        <v>100</v>
      </c>
      <c r="E944" t="s">
        <v>153</v>
      </c>
      <c r="F944" t="s">
        <v>2980</v>
      </c>
      <c r="G944" t="s">
        <v>155</v>
      </c>
      <c r="H944" t="s">
        <v>150</v>
      </c>
      <c r="I944" t="s">
        <v>136</v>
      </c>
      <c r="J944" t="s">
        <v>137</v>
      </c>
      <c r="K944" t="s">
        <v>138</v>
      </c>
      <c r="L944" t="s">
        <v>2981</v>
      </c>
      <c r="M944" t="s">
        <v>2982</v>
      </c>
      <c r="N944">
        <v>1.43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1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2.8133072717133334E-2</v>
      </c>
      <c r="AC944">
        <v>0</v>
      </c>
      <c r="AD944">
        <v>0</v>
      </c>
      <c r="AE944">
        <v>2.8133072717133334E-2</v>
      </c>
    </row>
    <row r="945" spans="1:31" x14ac:dyDescent="0.25">
      <c r="A945">
        <v>2337203</v>
      </c>
      <c r="B945">
        <v>1</v>
      </c>
      <c r="C945" t="s">
        <v>80</v>
      </c>
      <c r="D945" t="s">
        <v>107</v>
      </c>
      <c r="E945" t="s">
        <v>158</v>
      </c>
      <c r="F945" t="s">
        <v>2983</v>
      </c>
      <c r="G945" t="s">
        <v>453</v>
      </c>
      <c r="H945" t="s">
        <v>150</v>
      </c>
      <c r="I945" t="s">
        <v>136</v>
      </c>
      <c r="J945" t="s">
        <v>137</v>
      </c>
      <c r="K945" t="s">
        <v>138</v>
      </c>
      <c r="L945" t="s">
        <v>2984</v>
      </c>
      <c r="M945" t="s">
        <v>2985</v>
      </c>
      <c r="N945">
        <v>1.653611111</v>
      </c>
      <c r="O945">
        <v>0</v>
      </c>
      <c r="P945">
        <v>0</v>
      </c>
      <c r="Q945">
        <v>0</v>
      </c>
      <c r="R945">
        <v>4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24.142265066248104</v>
      </c>
      <c r="AA945">
        <v>0</v>
      </c>
      <c r="AB945">
        <v>0</v>
      </c>
      <c r="AC945">
        <v>0</v>
      </c>
      <c r="AD945">
        <v>0</v>
      </c>
      <c r="AE945">
        <v>24.142265066248104</v>
      </c>
    </row>
    <row r="946" spans="1:31" x14ac:dyDescent="0.25">
      <c r="A946">
        <v>2336619</v>
      </c>
      <c r="B946">
        <v>1</v>
      </c>
      <c r="C946" t="s">
        <v>81</v>
      </c>
      <c r="D946" t="s">
        <v>128</v>
      </c>
      <c r="E946" t="s">
        <v>175</v>
      </c>
      <c r="F946" t="s">
        <v>2986</v>
      </c>
      <c r="G946" t="s">
        <v>134</v>
      </c>
      <c r="H946" t="s">
        <v>135</v>
      </c>
      <c r="I946" t="s">
        <v>136</v>
      </c>
      <c r="J946" t="s">
        <v>137</v>
      </c>
      <c r="K946" t="s">
        <v>138</v>
      </c>
      <c r="L946" t="s">
        <v>2987</v>
      </c>
      <c r="M946" t="s">
        <v>2988</v>
      </c>
      <c r="N946">
        <v>0.50416666600000004</v>
      </c>
      <c r="O946">
        <v>0</v>
      </c>
      <c r="P946">
        <v>516</v>
      </c>
      <c r="Q946">
        <v>1</v>
      </c>
      <c r="R946">
        <v>12</v>
      </c>
      <c r="S946">
        <v>1</v>
      </c>
      <c r="T946">
        <v>42</v>
      </c>
      <c r="U946">
        <v>0</v>
      </c>
      <c r="V946">
        <v>0</v>
      </c>
      <c r="W946">
        <v>0</v>
      </c>
      <c r="X946">
        <v>30.809943249568381</v>
      </c>
      <c r="Y946">
        <v>0.60677756360025559</v>
      </c>
      <c r="Z946">
        <v>0.58759727535840822</v>
      </c>
      <c r="AA946">
        <v>0.48950973091046668</v>
      </c>
      <c r="AB946">
        <v>5.9407714229134037</v>
      </c>
      <c r="AC946">
        <v>0</v>
      </c>
      <c r="AD946">
        <v>0</v>
      </c>
      <c r="AE946">
        <v>38.434599242350913</v>
      </c>
    </row>
    <row r="947" spans="1:31" x14ac:dyDescent="0.25">
      <c r="A947">
        <v>2336868</v>
      </c>
      <c r="B947">
        <v>1</v>
      </c>
      <c r="C947" t="s">
        <v>80</v>
      </c>
      <c r="D947" t="s">
        <v>93</v>
      </c>
      <c r="E947" t="s">
        <v>158</v>
      </c>
      <c r="F947" t="s">
        <v>2989</v>
      </c>
      <c r="G947" t="s">
        <v>336</v>
      </c>
      <c r="H947" t="s">
        <v>150</v>
      </c>
      <c r="I947" t="s">
        <v>136</v>
      </c>
      <c r="J947" t="s">
        <v>137</v>
      </c>
      <c r="K947" t="s">
        <v>138</v>
      </c>
      <c r="L947" t="s">
        <v>2990</v>
      </c>
      <c r="M947" t="s">
        <v>2991</v>
      </c>
      <c r="N947">
        <v>0.242777777</v>
      </c>
      <c r="O947">
        <v>0</v>
      </c>
      <c r="P947">
        <v>473</v>
      </c>
      <c r="Q947">
        <v>0</v>
      </c>
      <c r="R947">
        <v>1</v>
      </c>
      <c r="S947">
        <v>0</v>
      </c>
      <c r="T947">
        <v>16</v>
      </c>
      <c r="U947">
        <v>0</v>
      </c>
      <c r="V947">
        <v>0</v>
      </c>
      <c r="W947">
        <v>0</v>
      </c>
      <c r="X947">
        <v>24.257677674901576</v>
      </c>
      <c r="Y947">
        <v>0</v>
      </c>
      <c r="Z947">
        <v>0.70130348411031673</v>
      </c>
      <c r="AA947">
        <v>0</v>
      </c>
      <c r="AB947">
        <v>3.4950373801582004</v>
      </c>
      <c r="AC947">
        <v>0</v>
      </c>
      <c r="AD947">
        <v>0</v>
      </c>
      <c r="AE947">
        <v>28.454018539170093</v>
      </c>
    </row>
    <row r="948" spans="1:31" x14ac:dyDescent="0.25">
      <c r="A948">
        <v>2336719</v>
      </c>
      <c r="B948">
        <v>1</v>
      </c>
      <c r="C948" t="s">
        <v>80</v>
      </c>
      <c r="D948" t="s">
        <v>97</v>
      </c>
      <c r="E948" t="s">
        <v>147</v>
      </c>
      <c r="F948" t="s">
        <v>1308</v>
      </c>
      <c r="G948" t="s">
        <v>177</v>
      </c>
      <c r="H948" t="s">
        <v>150</v>
      </c>
      <c r="I948" t="s">
        <v>136</v>
      </c>
      <c r="J948" t="s">
        <v>137</v>
      </c>
      <c r="K948" t="s">
        <v>144</v>
      </c>
      <c r="L948" t="s">
        <v>2992</v>
      </c>
      <c r="M948" t="s">
        <v>2993</v>
      </c>
      <c r="N948">
        <v>7.6633333329999997</v>
      </c>
      <c r="O948">
        <v>0</v>
      </c>
      <c r="P948">
        <v>7</v>
      </c>
      <c r="Q948">
        <v>0</v>
      </c>
      <c r="R948">
        <v>4</v>
      </c>
      <c r="S948">
        <v>0</v>
      </c>
      <c r="T948">
        <v>5</v>
      </c>
      <c r="U948">
        <v>0</v>
      </c>
      <c r="V948">
        <v>0</v>
      </c>
      <c r="W948">
        <v>0</v>
      </c>
      <c r="X948">
        <v>36.994421705612865</v>
      </c>
      <c r="Y948">
        <v>0</v>
      </c>
      <c r="Z948">
        <v>3.0583087173150001</v>
      </c>
      <c r="AA948">
        <v>0</v>
      </c>
      <c r="AB948">
        <v>63.931768188298996</v>
      </c>
      <c r="AC948">
        <v>0</v>
      </c>
      <c r="AD948">
        <v>0</v>
      </c>
      <c r="AE948">
        <v>103.98449861122685</v>
      </c>
    </row>
    <row r="949" spans="1:31" x14ac:dyDescent="0.25">
      <c r="A949">
        <v>2337077</v>
      </c>
      <c r="B949">
        <v>1</v>
      </c>
      <c r="C949" t="s">
        <v>80</v>
      </c>
      <c r="D949" t="s">
        <v>99</v>
      </c>
      <c r="E949" t="s">
        <v>153</v>
      </c>
      <c r="F949" t="s">
        <v>2994</v>
      </c>
      <c r="G949" t="s">
        <v>155</v>
      </c>
      <c r="H949" t="s">
        <v>150</v>
      </c>
      <c r="I949" t="s">
        <v>136</v>
      </c>
      <c r="J949" t="s">
        <v>137</v>
      </c>
      <c r="K949" t="s">
        <v>138</v>
      </c>
      <c r="L949" t="s">
        <v>2995</v>
      </c>
      <c r="M949" t="s">
        <v>2996</v>
      </c>
      <c r="N949">
        <v>1.7066666660000001</v>
      </c>
      <c r="O949">
        <v>0</v>
      </c>
      <c r="P949">
        <v>1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0.43549748982087505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0.43549748982087505</v>
      </c>
    </row>
    <row r="950" spans="1:31" x14ac:dyDescent="0.25">
      <c r="A950">
        <v>2336699</v>
      </c>
      <c r="B950">
        <v>1</v>
      </c>
      <c r="C950" t="s">
        <v>81</v>
      </c>
      <c r="D950" t="s">
        <v>113</v>
      </c>
      <c r="E950" t="s">
        <v>175</v>
      </c>
      <c r="F950" t="s">
        <v>2997</v>
      </c>
      <c r="G950" t="s">
        <v>143</v>
      </c>
      <c r="H950" t="s">
        <v>135</v>
      </c>
      <c r="I950" t="s">
        <v>136</v>
      </c>
      <c r="J950" t="s">
        <v>137</v>
      </c>
      <c r="K950" t="s">
        <v>144</v>
      </c>
      <c r="L950" t="s">
        <v>2998</v>
      </c>
      <c r="M950" t="s">
        <v>2999</v>
      </c>
      <c r="N950">
        <v>8.6475000000000009</v>
      </c>
      <c r="O950">
        <v>4</v>
      </c>
      <c r="P950">
        <v>1406</v>
      </c>
      <c r="Q950">
        <v>20</v>
      </c>
      <c r="R950">
        <v>89</v>
      </c>
      <c r="S950">
        <v>4</v>
      </c>
      <c r="T950">
        <v>207</v>
      </c>
      <c r="U950">
        <v>2</v>
      </c>
      <c r="V950">
        <v>1</v>
      </c>
      <c r="W950">
        <v>50.70714490947563</v>
      </c>
      <c r="X950">
        <v>1925.440552304015</v>
      </c>
      <c r="Y950">
        <v>1399.623021814185</v>
      </c>
      <c r="Z950">
        <v>987.58483908394646</v>
      </c>
      <c r="AA950">
        <v>69.950488081699163</v>
      </c>
      <c r="AB950">
        <v>836.84521030396922</v>
      </c>
      <c r="AC950">
        <v>2245.2048081260423</v>
      </c>
      <c r="AD950">
        <v>42.349650251297483</v>
      </c>
      <c r="AE950">
        <v>7557.7057148746298</v>
      </c>
    </row>
    <row r="951" spans="1:31" x14ac:dyDescent="0.25">
      <c r="A951">
        <v>2337031</v>
      </c>
      <c r="B951">
        <v>1</v>
      </c>
      <c r="C951" t="s">
        <v>81</v>
      </c>
      <c r="D951" t="s">
        <v>116</v>
      </c>
      <c r="E951" t="s">
        <v>147</v>
      </c>
      <c r="F951" t="s">
        <v>3000</v>
      </c>
      <c r="G951" t="s">
        <v>149</v>
      </c>
      <c r="H951" t="s">
        <v>150</v>
      </c>
      <c r="I951" t="s">
        <v>136</v>
      </c>
      <c r="J951" t="s">
        <v>137</v>
      </c>
      <c r="K951" t="s">
        <v>138</v>
      </c>
      <c r="L951" t="s">
        <v>3001</v>
      </c>
      <c r="M951" t="s">
        <v>3002</v>
      </c>
      <c r="N951">
        <v>3.821111111</v>
      </c>
      <c r="O951">
        <v>0</v>
      </c>
      <c r="P951">
        <v>5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1.9015769015425001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1.9015769015425001</v>
      </c>
    </row>
    <row r="952" spans="1:31" x14ac:dyDescent="0.25">
      <c r="A952">
        <v>2336676</v>
      </c>
      <c r="B952">
        <v>1</v>
      </c>
      <c r="C952" t="s">
        <v>80</v>
      </c>
      <c r="D952" t="s">
        <v>97</v>
      </c>
      <c r="E952" t="s">
        <v>147</v>
      </c>
      <c r="F952" t="s">
        <v>3003</v>
      </c>
      <c r="G952" t="s">
        <v>149</v>
      </c>
      <c r="H952" t="s">
        <v>150</v>
      </c>
      <c r="I952" t="s">
        <v>136</v>
      </c>
      <c r="J952" t="s">
        <v>137</v>
      </c>
      <c r="K952" t="s">
        <v>138</v>
      </c>
      <c r="L952" t="s">
        <v>3004</v>
      </c>
      <c r="M952" t="s">
        <v>3005</v>
      </c>
      <c r="N952">
        <v>1.612222222</v>
      </c>
      <c r="O952">
        <v>0</v>
      </c>
      <c r="P952">
        <v>1</v>
      </c>
      <c r="Q952">
        <v>0</v>
      </c>
      <c r="R952">
        <v>12</v>
      </c>
      <c r="S952">
        <v>0</v>
      </c>
      <c r="T952">
        <v>2</v>
      </c>
      <c r="U952">
        <v>0</v>
      </c>
      <c r="V952">
        <v>0</v>
      </c>
      <c r="W952">
        <v>0</v>
      </c>
      <c r="X952">
        <v>7.5675658069500008E-3</v>
      </c>
      <c r="Y952">
        <v>0</v>
      </c>
      <c r="Z952">
        <v>7.3414599120065294</v>
      </c>
      <c r="AA952">
        <v>0</v>
      </c>
      <c r="AB952">
        <v>44.628223024339931</v>
      </c>
      <c r="AC952">
        <v>0</v>
      </c>
      <c r="AD952">
        <v>0</v>
      </c>
      <c r="AE952">
        <v>51.97725050215341</v>
      </c>
    </row>
    <row r="953" spans="1:31" x14ac:dyDescent="0.25">
      <c r="A953">
        <v>2336785</v>
      </c>
      <c r="B953">
        <v>1</v>
      </c>
      <c r="C953" t="s">
        <v>80</v>
      </c>
      <c r="D953" t="s">
        <v>110</v>
      </c>
      <c r="E953" t="s">
        <v>147</v>
      </c>
      <c r="F953" t="s">
        <v>3006</v>
      </c>
      <c r="G953" t="s">
        <v>177</v>
      </c>
      <c r="H953" t="s">
        <v>150</v>
      </c>
      <c r="I953" t="s">
        <v>136</v>
      </c>
      <c r="J953" t="s">
        <v>137</v>
      </c>
      <c r="K953" t="s">
        <v>144</v>
      </c>
      <c r="L953" t="s">
        <v>3007</v>
      </c>
      <c r="M953" t="s">
        <v>3008</v>
      </c>
      <c r="N953">
        <v>9.2738888880000001</v>
      </c>
      <c r="O953">
        <v>0</v>
      </c>
      <c r="P953">
        <v>170</v>
      </c>
      <c r="Q953">
        <v>0</v>
      </c>
      <c r="R953">
        <v>0</v>
      </c>
      <c r="S953">
        <v>0</v>
      </c>
      <c r="T953">
        <v>20</v>
      </c>
      <c r="U953">
        <v>0</v>
      </c>
      <c r="V953">
        <v>0</v>
      </c>
      <c r="W953">
        <v>0</v>
      </c>
      <c r="X953">
        <v>382.48438420110563</v>
      </c>
      <c r="Y953">
        <v>0</v>
      </c>
      <c r="Z953">
        <v>0</v>
      </c>
      <c r="AA953">
        <v>0</v>
      </c>
      <c r="AB953">
        <v>87.57977828832054</v>
      </c>
      <c r="AC953">
        <v>0</v>
      </c>
      <c r="AD953">
        <v>0</v>
      </c>
      <c r="AE953">
        <v>470.06416248942617</v>
      </c>
    </row>
    <row r="954" spans="1:31" x14ac:dyDescent="0.25">
      <c r="A954">
        <v>2336991</v>
      </c>
      <c r="B954">
        <v>1</v>
      </c>
      <c r="C954" t="s">
        <v>80</v>
      </c>
      <c r="D954" t="s">
        <v>110</v>
      </c>
      <c r="E954" t="s">
        <v>158</v>
      </c>
      <c r="F954" t="s">
        <v>3009</v>
      </c>
      <c r="G954" t="s">
        <v>143</v>
      </c>
      <c r="H954" t="s">
        <v>150</v>
      </c>
      <c r="I954" t="s">
        <v>136</v>
      </c>
      <c r="J954" t="s">
        <v>137</v>
      </c>
      <c r="K954" t="s">
        <v>144</v>
      </c>
      <c r="L954" t="s">
        <v>3010</v>
      </c>
      <c r="M954" t="s">
        <v>3011</v>
      </c>
      <c r="N954">
        <v>2.3058333329999998</v>
      </c>
      <c r="O954">
        <v>0</v>
      </c>
      <c r="P954">
        <v>7</v>
      </c>
      <c r="Q954">
        <v>0</v>
      </c>
      <c r="R954">
        <v>0</v>
      </c>
      <c r="S954">
        <v>0</v>
      </c>
      <c r="T954">
        <v>193</v>
      </c>
      <c r="U954">
        <v>0</v>
      </c>
      <c r="V954">
        <v>0</v>
      </c>
      <c r="W954">
        <v>0</v>
      </c>
      <c r="X954">
        <v>4.7616559303950012</v>
      </c>
      <c r="Y954">
        <v>0</v>
      </c>
      <c r="Z954">
        <v>0</v>
      </c>
      <c r="AA954">
        <v>0</v>
      </c>
      <c r="AB954">
        <v>619.51270575914862</v>
      </c>
      <c r="AC954">
        <v>0</v>
      </c>
      <c r="AD954">
        <v>0</v>
      </c>
      <c r="AE954">
        <v>624.27436168954364</v>
      </c>
    </row>
    <row r="955" spans="1:31" x14ac:dyDescent="0.25">
      <c r="A955">
        <v>2336891</v>
      </c>
      <c r="B955">
        <v>1</v>
      </c>
      <c r="C955" t="s">
        <v>81</v>
      </c>
      <c r="D955" t="s">
        <v>122</v>
      </c>
      <c r="E955" t="s">
        <v>141</v>
      </c>
      <c r="F955" t="s">
        <v>3012</v>
      </c>
      <c r="G955" t="s">
        <v>703</v>
      </c>
      <c r="H955" t="s">
        <v>135</v>
      </c>
      <c r="I955" t="s">
        <v>136</v>
      </c>
      <c r="J955" t="s">
        <v>137</v>
      </c>
      <c r="K955" t="s">
        <v>138</v>
      </c>
      <c r="L955" t="s">
        <v>3013</v>
      </c>
      <c r="M955" t="s">
        <v>3014</v>
      </c>
      <c r="N955">
        <v>0.35555555500000002</v>
      </c>
      <c r="O955">
        <v>1</v>
      </c>
      <c r="P955">
        <v>5804</v>
      </c>
      <c r="Q955">
        <v>0</v>
      </c>
      <c r="R955">
        <v>12</v>
      </c>
      <c r="S955">
        <v>17</v>
      </c>
      <c r="T955">
        <v>1080</v>
      </c>
      <c r="U955">
        <v>9</v>
      </c>
      <c r="V955">
        <v>2</v>
      </c>
      <c r="W955">
        <v>0.11589112128000001</v>
      </c>
      <c r="X955">
        <v>375.77662894609011</v>
      </c>
      <c r="Y955">
        <v>0</v>
      </c>
      <c r="Z955">
        <v>0.57804316480000006</v>
      </c>
      <c r="AA955">
        <v>36.445789700437338</v>
      </c>
      <c r="AB955">
        <v>236.2866523557505</v>
      </c>
      <c r="AC955">
        <v>2171.3984039966404</v>
      </c>
      <c r="AD955">
        <v>1.5929571673280001</v>
      </c>
      <c r="AE955">
        <v>2822.1943664523264</v>
      </c>
    </row>
    <row r="956" spans="1:31" x14ac:dyDescent="0.25">
      <c r="A956">
        <v>2336616</v>
      </c>
      <c r="B956">
        <v>1</v>
      </c>
      <c r="C956" t="s">
        <v>80</v>
      </c>
      <c r="D956" t="s">
        <v>96</v>
      </c>
      <c r="E956" t="s">
        <v>141</v>
      </c>
      <c r="F956" t="s">
        <v>3015</v>
      </c>
      <c r="G956" t="s">
        <v>134</v>
      </c>
      <c r="H956" t="s">
        <v>135</v>
      </c>
      <c r="I956" t="s">
        <v>136</v>
      </c>
      <c r="J956" t="s">
        <v>137</v>
      </c>
      <c r="K956" t="s">
        <v>138</v>
      </c>
      <c r="L956" t="s">
        <v>3016</v>
      </c>
      <c r="M956" t="s">
        <v>3017</v>
      </c>
      <c r="N956">
        <v>1.307222222</v>
      </c>
      <c r="O956">
        <v>3</v>
      </c>
      <c r="P956">
        <v>1338</v>
      </c>
      <c r="Q956">
        <v>1</v>
      </c>
      <c r="R956">
        <v>207</v>
      </c>
      <c r="S956">
        <v>4</v>
      </c>
      <c r="T956">
        <v>194</v>
      </c>
      <c r="U956">
        <v>1</v>
      </c>
      <c r="V956">
        <v>0</v>
      </c>
      <c r="W956">
        <v>54.940265206422922</v>
      </c>
      <c r="X956">
        <v>461.42884883332681</v>
      </c>
      <c r="Y956">
        <v>1.2409079493604502</v>
      </c>
      <c r="Z956">
        <v>166.68635563564132</v>
      </c>
      <c r="AA956">
        <v>39.98176967958026</v>
      </c>
      <c r="AB956">
        <v>184.93562002643091</v>
      </c>
      <c r="AC956">
        <v>3.7977934001280005</v>
      </c>
      <c r="AD956">
        <v>0</v>
      </c>
      <c r="AE956">
        <v>913.01156073089078</v>
      </c>
    </row>
    <row r="957" spans="1:31" x14ac:dyDescent="0.25">
      <c r="A957">
        <v>2336971</v>
      </c>
      <c r="B957">
        <v>1</v>
      </c>
      <c r="C957" t="s">
        <v>80</v>
      </c>
      <c r="D957" t="s">
        <v>98</v>
      </c>
      <c r="E957" t="s">
        <v>153</v>
      </c>
      <c r="F957" t="s">
        <v>3018</v>
      </c>
      <c r="G957" t="s">
        <v>155</v>
      </c>
      <c r="H957" t="s">
        <v>150</v>
      </c>
      <c r="I957" t="s">
        <v>136</v>
      </c>
      <c r="J957" t="s">
        <v>137</v>
      </c>
      <c r="K957" t="s">
        <v>138</v>
      </c>
      <c r="L957" t="s">
        <v>3019</v>
      </c>
      <c r="M957" t="s">
        <v>3020</v>
      </c>
      <c r="N957">
        <v>3.699166666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2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1.6876924568955665</v>
      </c>
      <c r="AC957">
        <v>0</v>
      </c>
      <c r="AD957">
        <v>0</v>
      </c>
      <c r="AE957">
        <v>1.6876924568955665</v>
      </c>
    </row>
    <row r="958" spans="1:31" x14ac:dyDescent="0.25">
      <c r="A958">
        <v>2336636</v>
      </c>
      <c r="B958">
        <v>1</v>
      </c>
      <c r="C958" t="s">
        <v>81</v>
      </c>
      <c r="D958" t="s">
        <v>127</v>
      </c>
      <c r="E958" t="s">
        <v>132</v>
      </c>
      <c r="F958" t="s">
        <v>2940</v>
      </c>
      <c r="G958" t="s">
        <v>134</v>
      </c>
      <c r="H958" t="s">
        <v>135</v>
      </c>
      <c r="I958" t="s">
        <v>136</v>
      </c>
      <c r="J958" t="s">
        <v>137</v>
      </c>
      <c r="K958" t="s">
        <v>138</v>
      </c>
      <c r="L958" t="s">
        <v>3021</v>
      </c>
      <c r="M958" t="s">
        <v>3022</v>
      </c>
      <c r="N958">
        <v>2.3186111110000001</v>
      </c>
      <c r="O958">
        <v>1</v>
      </c>
      <c r="P958">
        <v>130</v>
      </c>
      <c r="Q958">
        <v>38</v>
      </c>
      <c r="R958">
        <v>25</v>
      </c>
      <c r="S958">
        <v>9</v>
      </c>
      <c r="T958">
        <v>12</v>
      </c>
      <c r="U958">
        <v>0</v>
      </c>
      <c r="V958">
        <v>0</v>
      </c>
      <c r="W958">
        <v>0.67638457684291675</v>
      </c>
      <c r="X958">
        <v>51.43487494999156</v>
      </c>
      <c r="Y958">
        <v>82.815403712228957</v>
      </c>
      <c r="Z958">
        <v>62.920313317380611</v>
      </c>
      <c r="AA958">
        <v>112.01684866697512</v>
      </c>
      <c r="AB958">
        <v>14.847405877021639</v>
      </c>
      <c r="AC958">
        <v>0</v>
      </c>
      <c r="AD958">
        <v>0</v>
      </c>
      <c r="AE958">
        <v>324.71123110044078</v>
      </c>
    </row>
    <row r="959" spans="1:31" x14ac:dyDescent="0.25">
      <c r="A959">
        <v>2336951</v>
      </c>
      <c r="B959">
        <v>1</v>
      </c>
      <c r="C959" t="s">
        <v>81</v>
      </c>
      <c r="D959" t="s">
        <v>113</v>
      </c>
      <c r="E959" t="s">
        <v>147</v>
      </c>
      <c r="F959" t="s">
        <v>3023</v>
      </c>
      <c r="G959" t="s">
        <v>149</v>
      </c>
      <c r="H959" t="s">
        <v>150</v>
      </c>
      <c r="I959" t="s">
        <v>136</v>
      </c>
      <c r="J959" t="s">
        <v>137</v>
      </c>
      <c r="K959" t="s">
        <v>138</v>
      </c>
      <c r="L959" t="s">
        <v>3024</v>
      </c>
      <c r="M959" t="s">
        <v>3025</v>
      </c>
      <c r="N959">
        <v>3.1936111110000001</v>
      </c>
      <c r="O959">
        <v>0</v>
      </c>
      <c r="P959">
        <v>1</v>
      </c>
      <c r="Q959">
        <v>0</v>
      </c>
      <c r="R959">
        <v>1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1.5740296377914167</v>
      </c>
      <c r="Y959">
        <v>0</v>
      </c>
      <c r="Z959">
        <v>5.3595162334337001</v>
      </c>
      <c r="AA959">
        <v>0</v>
      </c>
      <c r="AB959">
        <v>0</v>
      </c>
      <c r="AC959">
        <v>0</v>
      </c>
      <c r="AD959">
        <v>0</v>
      </c>
      <c r="AE959">
        <v>6.9335458712251166</v>
      </c>
    </row>
    <row r="960" spans="1:31" x14ac:dyDescent="0.25">
      <c r="A960">
        <v>2337071</v>
      </c>
      <c r="B960">
        <v>1</v>
      </c>
      <c r="C960" t="s">
        <v>81</v>
      </c>
      <c r="D960" t="s">
        <v>127</v>
      </c>
      <c r="E960" t="s">
        <v>147</v>
      </c>
      <c r="F960" t="s">
        <v>3026</v>
      </c>
      <c r="G960" t="s">
        <v>1020</v>
      </c>
      <c r="H960" t="s">
        <v>150</v>
      </c>
      <c r="I960" t="s">
        <v>136</v>
      </c>
      <c r="J960" t="s">
        <v>137</v>
      </c>
      <c r="K960" t="s">
        <v>138</v>
      </c>
      <c r="L960" t="s">
        <v>3027</v>
      </c>
      <c r="M960" t="s">
        <v>3028</v>
      </c>
      <c r="N960">
        <v>3.3930555550000001</v>
      </c>
      <c r="O960">
        <v>0</v>
      </c>
      <c r="P960">
        <v>42</v>
      </c>
      <c r="Q960">
        <v>0</v>
      </c>
      <c r="R960">
        <v>0</v>
      </c>
      <c r="S960">
        <v>0</v>
      </c>
      <c r="T960">
        <v>27</v>
      </c>
      <c r="U960">
        <v>0</v>
      </c>
      <c r="V960">
        <v>0</v>
      </c>
      <c r="W960">
        <v>0</v>
      </c>
      <c r="X960">
        <v>23.807323478939935</v>
      </c>
      <c r="Y960">
        <v>0</v>
      </c>
      <c r="Z960">
        <v>0</v>
      </c>
      <c r="AA960">
        <v>0</v>
      </c>
      <c r="AB960">
        <v>41.885303783444371</v>
      </c>
      <c r="AC960">
        <v>0</v>
      </c>
      <c r="AD960">
        <v>0</v>
      </c>
      <c r="AE960">
        <v>65.692627262384306</v>
      </c>
    </row>
    <row r="961" spans="1:31" x14ac:dyDescent="0.25">
      <c r="A961">
        <v>2336822</v>
      </c>
      <c r="B961">
        <v>1</v>
      </c>
      <c r="C961" t="s">
        <v>80</v>
      </c>
      <c r="D961" t="s">
        <v>92</v>
      </c>
      <c r="E961" t="s">
        <v>153</v>
      </c>
      <c r="F961" t="s">
        <v>3029</v>
      </c>
      <c r="G961" t="s">
        <v>155</v>
      </c>
      <c r="H961" t="s">
        <v>150</v>
      </c>
      <c r="I961" t="s">
        <v>136</v>
      </c>
      <c r="J961" t="s">
        <v>137</v>
      </c>
      <c r="K961" t="s">
        <v>138</v>
      </c>
      <c r="L961" t="s">
        <v>3030</v>
      </c>
      <c r="M961" t="s">
        <v>3031</v>
      </c>
      <c r="N961">
        <v>4.7172222220000002</v>
      </c>
      <c r="O961">
        <v>0</v>
      </c>
      <c r="P961">
        <v>2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2.0103454006296664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2.0103454006296664</v>
      </c>
    </row>
    <row r="962" spans="1:31" x14ac:dyDescent="0.25">
      <c r="A962">
        <v>2337157</v>
      </c>
      <c r="B962">
        <v>1</v>
      </c>
      <c r="C962" t="s">
        <v>81</v>
      </c>
      <c r="D962" t="s">
        <v>113</v>
      </c>
      <c r="E962" t="s">
        <v>147</v>
      </c>
      <c r="F962" t="s">
        <v>3032</v>
      </c>
      <c r="G962" t="s">
        <v>900</v>
      </c>
      <c r="H962" t="s">
        <v>150</v>
      </c>
      <c r="I962" t="s">
        <v>136</v>
      </c>
      <c r="J962" t="s">
        <v>137</v>
      </c>
      <c r="K962" t="s">
        <v>138</v>
      </c>
      <c r="L962" t="s">
        <v>3033</v>
      </c>
      <c r="M962" t="s">
        <v>3034</v>
      </c>
      <c r="N962">
        <v>1.278333333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4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36.270765282153413</v>
      </c>
      <c r="AC962">
        <v>0</v>
      </c>
      <c r="AD962">
        <v>0</v>
      </c>
      <c r="AE962">
        <v>36.270765282153413</v>
      </c>
    </row>
    <row r="963" spans="1:31" x14ac:dyDescent="0.25">
      <c r="A963">
        <v>2336765</v>
      </c>
      <c r="B963">
        <v>1</v>
      </c>
      <c r="C963" t="s">
        <v>80</v>
      </c>
      <c r="D963" t="s">
        <v>106</v>
      </c>
      <c r="E963" t="s">
        <v>132</v>
      </c>
      <c r="F963" t="s">
        <v>3035</v>
      </c>
      <c r="G963" t="s">
        <v>143</v>
      </c>
      <c r="H963" t="s">
        <v>135</v>
      </c>
      <c r="I963" t="s">
        <v>136</v>
      </c>
      <c r="J963" t="s">
        <v>137</v>
      </c>
      <c r="K963" t="s">
        <v>144</v>
      </c>
      <c r="L963" t="s">
        <v>3036</v>
      </c>
      <c r="M963" t="s">
        <v>3037</v>
      </c>
      <c r="N963">
        <v>7.2552777769999999</v>
      </c>
      <c r="O963">
        <v>1</v>
      </c>
      <c r="P963">
        <v>550</v>
      </c>
      <c r="Q963">
        <v>38</v>
      </c>
      <c r="R963">
        <v>30</v>
      </c>
      <c r="S963">
        <v>6</v>
      </c>
      <c r="T963">
        <v>58</v>
      </c>
      <c r="U963">
        <v>1</v>
      </c>
      <c r="V963">
        <v>0</v>
      </c>
      <c r="W963">
        <v>1.4130681836072916</v>
      </c>
      <c r="X963">
        <v>737.88113840035044</v>
      </c>
      <c r="Y963">
        <v>3480.9537615521849</v>
      </c>
      <c r="Z963">
        <v>672.3244630992283</v>
      </c>
      <c r="AA963">
        <v>495.05978921347213</v>
      </c>
      <c r="AB963">
        <v>346.00072063912495</v>
      </c>
      <c r="AC963">
        <v>1386.2415947268676</v>
      </c>
      <c r="AD963">
        <v>0</v>
      </c>
      <c r="AE963">
        <v>7119.8745358148353</v>
      </c>
    </row>
    <row r="964" spans="1:31" x14ac:dyDescent="0.25">
      <c r="A964">
        <v>2337114</v>
      </c>
      <c r="B964">
        <v>1</v>
      </c>
      <c r="C964" t="s">
        <v>80</v>
      </c>
      <c r="D964" t="s">
        <v>89</v>
      </c>
      <c r="E964" t="s">
        <v>158</v>
      </c>
      <c r="F964" t="s">
        <v>3038</v>
      </c>
      <c r="G964" t="s">
        <v>453</v>
      </c>
      <c r="H964" t="s">
        <v>150</v>
      </c>
      <c r="I964" t="s">
        <v>136</v>
      </c>
      <c r="J964" t="s">
        <v>137</v>
      </c>
      <c r="K964" t="s">
        <v>138</v>
      </c>
      <c r="L964" t="s">
        <v>3039</v>
      </c>
      <c r="M964" t="s">
        <v>3040</v>
      </c>
      <c r="N964">
        <v>1.931944444</v>
      </c>
      <c r="O964">
        <v>0</v>
      </c>
      <c r="P964">
        <v>277</v>
      </c>
      <c r="Q964">
        <v>0</v>
      </c>
      <c r="R964">
        <v>5</v>
      </c>
      <c r="S964">
        <v>0</v>
      </c>
      <c r="T964">
        <v>37</v>
      </c>
      <c r="U964">
        <v>0</v>
      </c>
      <c r="V964">
        <v>0</v>
      </c>
      <c r="W964">
        <v>0</v>
      </c>
      <c r="X964">
        <v>157.24679999097771</v>
      </c>
      <c r="Y964">
        <v>0</v>
      </c>
      <c r="Z964">
        <v>4.2598690862055335</v>
      </c>
      <c r="AA964">
        <v>0</v>
      </c>
      <c r="AB964">
        <v>65.625536339586631</v>
      </c>
      <c r="AC964">
        <v>0</v>
      </c>
      <c r="AD964">
        <v>0</v>
      </c>
      <c r="AE964">
        <v>227.13220541676986</v>
      </c>
    </row>
    <row r="965" spans="1:31" x14ac:dyDescent="0.25">
      <c r="A965">
        <v>2336625</v>
      </c>
      <c r="B965">
        <v>1</v>
      </c>
      <c r="C965" t="s">
        <v>80</v>
      </c>
      <c r="D965" t="s">
        <v>93</v>
      </c>
      <c r="E965" t="s">
        <v>141</v>
      </c>
      <c r="F965" t="s">
        <v>3041</v>
      </c>
      <c r="G965" t="s">
        <v>134</v>
      </c>
      <c r="H965" t="s">
        <v>135</v>
      </c>
      <c r="I965" t="s">
        <v>136</v>
      </c>
      <c r="J965" t="s">
        <v>137</v>
      </c>
      <c r="K965" t="s">
        <v>138</v>
      </c>
      <c r="L965" t="s">
        <v>3042</v>
      </c>
      <c r="M965" t="s">
        <v>3043</v>
      </c>
      <c r="N965">
        <v>0.43027777699999997</v>
      </c>
      <c r="O965">
        <v>0</v>
      </c>
      <c r="P965">
        <v>171</v>
      </c>
      <c r="Q965">
        <v>4</v>
      </c>
      <c r="R965">
        <v>6</v>
      </c>
      <c r="S965">
        <v>3</v>
      </c>
      <c r="T965">
        <v>41</v>
      </c>
      <c r="U965">
        <v>0</v>
      </c>
      <c r="V965">
        <v>0</v>
      </c>
      <c r="W965">
        <v>0</v>
      </c>
      <c r="X965">
        <v>10.447870543566395</v>
      </c>
      <c r="Y965">
        <v>18.128405709423593</v>
      </c>
      <c r="Z965">
        <v>8.2560907162076678</v>
      </c>
      <c r="AA965">
        <v>9.9237512095139326</v>
      </c>
      <c r="AB965">
        <v>12.093939774670224</v>
      </c>
      <c r="AC965">
        <v>0</v>
      </c>
      <c r="AD965">
        <v>0</v>
      </c>
      <c r="AE965">
        <v>58.850057953381814</v>
      </c>
    </row>
    <row r="966" spans="1:31" x14ac:dyDescent="0.25">
      <c r="A966">
        <v>2336957</v>
      </c>
      <c r="B966">
        <v>1</v>
      </c>
      <c r="C966" t="s">
        <v>80</v>
      </c>
      <c r="D966" t="s">
        <v>88</v>
      </c>
      <c r="E966" t="s">
        <v>153</v>
      </c>
      <c r="F966" t="s">
        <v>3044</v>
      </c>
      <c r="G966" t="s">
        <v>203</v>
      </c>
      <c r="H966" t="s">
        <v>150</v>
      </c>
      <c r="I966" t="s">
        <v>136</v>
      </c>
      <c r="J966" t="s">
        <v>137</v>
      </c>
      <c r="K966" t="s">
        <v>138</v>
      </c>
      <c r="L966" t="s">
        <v>3045</v>
      </c>
      <c r="M966" t="s">
        <v>3046</v>
      </c>
      <c r="N966">
        <v>2.7838888879999999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1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4.9618551972406895</v>
      </c>
      <c r="AC966">
        <v>0</v>
      </c>
      <c r="AD966">
        <v>0</v>
      </c>
      <c r="AE966">
        <v>4.9618551972406895</v>
      </c>
    </row>
    <row r="967" spans="1:31" x14ac:dyDescent="0.25">
      <c r="A967">
        <v>2336602</v>
      </c>
      <c r="B967">
        <v>1</v>
      </c>
      <c r="C967" t="s">
        <v>80</v>
      </c>
      <c r="D967" t="s">
        <v>108</v>
      </c>
      <c r="E967" t="s">
        <v>147</v>
      </c>
      <c r="F967" t="s">
        <v>3047</v>
      </c>
      <c r="G967" t="s">
        <v>149</v>
      </c>
      <c r="H967" t="s">
        <v>150</v>
      </c>
      <c r="I967" t="s">
        <v>136</v>
      </c>
      <c r="J967" t="s">
        <v>137</v>
      </c>
      <c r="K967" t="s">
        <v>138</v>
      </c>
      <c r="L967" t="s">
        <v>3048</v>
      </c>
      <c r="M967" t="s">
        <v>3049</v>
      </c>
      <c r="N967">
        <v>0.939722222</v>
      </c>
      <c r="O967">
        <v>0</v>
      </c>
      <c r="P967">
        <v>20</v>
      </c>
      <c r="Q967">
        <v>0</v>
      </c>
      <c r="R967">
        <v>0</v>
      </c>
      <c r="S967">
        <v>0</v>
      </c>
      <c r="T967">
        <v>5</v>
      </c>
      <c r="U967">
        <v>0</v>
      </c>
      <c r="V967">
        <v>0</v>
      </c>
      <c r="W967">
        <v>0</v>
      </c>
      <c r="X967">
        <v>2.7870473986082169</v>
      </c>
      <c r="Y967">
        <v>0</v>
      </c>
      <c r="Z967">
        <v>0</v>
      </c>
      <c r="AA967">
        <v>0</v>
      </c>
      <c r="AB967">
        <v>0.43238030090613344</v>
      </c>
      <c r="AC967">
        <v>0</v>
      </c>
      <c r="AD967">
        <v>0</v>
      </c>
      <c r="AE967">
        <v>3.2194276995143505</v>
      </c>
    </row>
    <row r="968" spans="1:31" x14ac:dyDescent="0.25">
      <c r="A968">
        <v>2337103</v>
      </c>
      <c r="B968">
        <v>1</v>
      </c>
      <c r="C968" t="s">
        <v>80</v>
      </c>
      <c r="D968" t="s">
        <v>88</v>
      </c>
      <c r="E968" t="s">
        <v>285</v>
      </c>
      <c r="F968" t="s">
        <v>3050</v>
      </c>
      <c r="G968" t="s">
        <v>336</v>
      </c>
      <c r="H968" t="s">
        <v>150</v>
      </c>
      <c r="I968" t="s">
        <v>136</v>
      </c>
      <c r="J968" t="s">
        <v>137</v>
      </c>
      <c r="K968" t="s">
        <v>138</v>
      </c>
      <c r="L968" t="s">
        <v>3051</v>
      </c>
      <c r="M968" t="s">
        <v>3052</v>
      </c>
      <c r="N968">
        <v>0.73972222200000004</v>
      </c>
      <c r="O968">
        <v>0</v>
      </c>
      <c r="P968">
        <v>66</v>
      </c>
      <c r="Q968">
        <v>0</v>
      </c>
      <c r="R968">
        <v>0</v>
      </c>
      <c r="S968">
        <v>0</v>
      </c>
      <c r="T968">
        <v>1</v>
      </c>
      <c r="U968">
        <v>0</v>
      </c>
      <c r="V968">
        <v>0</v>
      </c>
      <c r="W968">
        <v>0</v>
      </c>
      <c r="X968">
        <v>11.917527231245689</v>
      </c>
      <c r="Y968">
        <v>0</v>
      </c>
      <c r="Z968">
        <v>0</v>
      </c>
      <c r="AA968">
        <v>0</v>
      </c>
      <c r="AB968">
        <v>1.7080540280999998E-3</v>
      </c>
      <c r="AC968">
        <v>0</v>
      </c>
      <c r="AD968">
        <v>0</v>
      </c>
      <c r="AE968">
        <v>11.919235285273789</v>
      </c>
    </row>
    <row r="969" spans="1:31" x14ac:dyDescent="0.25">
      <c r="A969">
        <v>2336894</v>
      </c>
      <c r="B969">
        <v>1</v>
      </c>
      <c r="C969" t="s">
        <v>80</v>
      </c>
      <c r="D969" t="s">
        <v>96</v>
      </c>
      <c r="E969" t="s">
        <v>153</v>
      </c>
      <c r="F969" t="s">
        <v>3053</v>
      </c>
      <c r="G969" t="s">
        <v>155</v>
      </c>
      <c r="H969" t="s">
        <v>150</v>
      </c>
      <c r="I969" t="s">
        <v>136</v>
      </c>
      <c r="J969" t="s">
        <v>137</v>
      </c>
      <c r="K969" t="s">
        <v>138</v>
      </c>
      <c r="L969" t="s">
        <v>3054</v>
      </c>
      <c r="M969" t="s">
        <v>3055</v>
      </c>
      <c r="N969">
        <v>4.9402777770000004</v>
      </c>
      <c r="O969">
        <v>0</v>
      </c>
      <c r="P969">
        <v>2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6.313755188190167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6.313755188190167</v>
      </c>
    </row>
    <row r="970" spans="1:31" x14ac:dyDescent="0.25">
      <c r="A970">
        <v>2336788</v>
      </c>
      <c r="B970">
        <v>1</v>
      </c>
      <c r="C970" t="s">
        <v>80</v>
      </c>
      <c r="D970" t="s">
        <v>106</v>
      </c>
      <c r="E970" t="s">
        <v>147</v>
      </c>
      <c r="F970" t="s">
        <v>3056</v>
      </c>
      <c r="G970" t="s">
        <v>149</v>
      </c>
      <c r="H970" t="s">
        <v>150</v>
      </c>
      <c r="I970" t="s">
        <v>136</v>
      </c>
      <c r="J970" t="s">
        <v>137</v>
      </c>
      <c r="K970" t="s">
        <v>138</v>
      </c>
      <c r="L970" t="s">
        <v>3057</v>
      </c>
      <c r="M970" t="s">
        <v>3058</v>
      </c>
      <c r="N970">
        <v>2.0380555550000001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1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16.869212801823203</v>
      </c>
      <c r="AC970">
        <v>0</v>
      </c>
      <c r="AD970">
        <v>0</v>
      </c>
      <c r="AE970">
        <v>16.869212801823203</v>
      </c>
    </row>
    <row r="971" spans="1:31" x14ac:dyDescent="0.25">
      <c r="A971">
        <v>2337143</v>
      </c>
      <c r="B971">
        <v>1</v>
      </c>
      <c r="C971" t="s">
        <v>80</v>
      </c>
      <c r="D971" t="s">
        <v>90</v>
      </c>
      <c r="E971" t="s">
        <v>153</v>
      </c>
      <c r="F971" t="s">
        <v>3059</v>
      </c>
      <c r="G971" t="s">
        <v>155</v>
      </c>
      <c r="H971" t="s">
        <v>150</v>
      </c>
      <c r="I971" t="s">
        <v>136</v>
      </c>
      <c r="J971" t="s">
        <v>137</v>
      </c>
      <c r="K971" t="s">
        <v>138</v>
      </c>
      <c r="L971" t="s">
        <v>3060</v>
      </c>
      <c r="M971" t="s">
        <v>3061</v>
      </c>
      <c r="N971">
        <v>1.4583333329999999</v>
      </c>
      <c r="O971">
        <v>0</v>
      </c>
      <c r="P971">
        <v>2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0.95492101936662488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0.95492101936662488</v>
      </c>
    </row>
    <row r="972" spans="1:31" x14ac:dyDescent="0.25">
      <c r="A972">
        <v>2337086</v>
      </c>
      <c r="B972">
        <v>1</v>
      </c>
      <c r="C972" t="s">
        <v>80</v>
      </c>
      <c r="D972" t="s">
        <v>90</v>
      </c>
      <c r="E972" t="s">
        <v>147</v>
      </c>
      <c r="F972" t="s">
        <v>3062</v>
      </c>
      <c r="G972" t="s">
        <v>149</v>
      </c>
      <c r="H972" t="s">
        <v>150</v>
      </c>
      <c r="I972" t="s">
        <v>136</v>
      </c>
      <c r="J972" t="s">
        <v>137</v>
      </c>
      <c r="K972" t="s">
        <v>138</v>
      </c>
      <c r="L972" t="s">
        <v>3063</v>
      </c>
      <c r="M972" t="s">
        <v>3064</v>
      </c>
      <c r="N972">
        <v>0.71166666599999995</v>
      </c>
      <c r="O972">
        <v>0</v>
      </c>
      <c r="P972">
        <v>213</v>
      </c>
      <c r="Q972">
        <v>0</v>
      </c>
      <c r="R972">
        <v>0</v>
      </c>
      <c r="S972">
        <v>0</v>
      </c>
      <c r="T972">
        <v>9</v>
      </c>
      <c r="U972">
        <v>0</v>
      </c>
      <c r="V972">
        <v>0</v>
      </c>
      <c r="W972">
        <v>0</v>
      </c>
      <c r="X972">
        <v>33.616336092512164</v>
      </c>
      <c r="Y972">
        <v>0</v>
      </c>
      <c r="Z972">
        <v>0</v>
      </c>
      <c r="AA972">
        <v>0</v>
      </c>
      <c r="AB972">
        <v>2.3777857094542916</v>
      </c>
      <c r="AC972">
        <v>0</v>
      </c>
      <c r="AD972">
        <v>0</v>
      </c>
      <c r="AE972">
        <v>35.994121801966457</v>
      </c>
    </row>
    <row r="973" spans="1:31" x14ac:dyDescent="0.25">
      <c r="A973">
        <v>2336642</v>
      </c>
      <c r="B973">
        <v>1</v>
      </c>
      <c r="C973" t="s">
        <v>80</v>
      </c>
      <c r="D973" t="s">
        <v>84</v>
      </c>
      <c r="E973" t="s">
        <v>153</v>
      </c>
      <c r="F973" t="s">
        <v>1537</v>
      </c>
      <c r="G973" t="s">
        <v>254</v>
      </c>
      <c r="H973" t="s">
        <v>150</v>
      </c>
      <c r="I973" t="s">
        <v>136</v>
      </c>
      <c r="J973" t="s">
        <v>137</v>
      </c>
      <c r="K973" t="s">
        <v>138</v>
      </c>
      <c r="L973" t="s">
        <v>3065</v>
      </c>
      <c r="M973" t="s">
        <v>3066</v>
      </c>
      <c r="N973">
        <v>2.7005555550000002</v>
      </c>
      <c r="O973">
        <v>0</v>
      </c>
      <c r="P973">
        <v>5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2.875929399793399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2.875929399793399</v>
      </c>
    </row>
    <row r="974" spans="1:31" x14ac:dyDescent="0.25">
      <c r="A974">
        <v>2337040</v>
      </c>
      <c r="B974">
        <v>1</v>
      </c>
      <c r="C974" t="s">
        <v>81</v>
      </c>
      <c r="D974" t="s">
        <v>128</v>
      </c>
      <c r="E974" t="s">
        <v>153</v>
      </c>
      <c r="F974" t="s">
        <v>3067</v>
      </c>
      <c r="G974" t="s">
        <v>203</v>
      </c>
      <c r="H974" t="s">
        <v>150</v>
      </c>
      <c r="I974" t="s">
        <v>136</v>
      </c>
      <c r="J974" t="s">
        <v>137</v>
      </c>
      <c r="K974" t="s">
        <v>138</v>
      </c>
      <c r="L974" t="s">
        <v>3068</v>
      </c>
      <c r="M974" t="s">
        <v>3069</v>
      </c>
      <c r="N974">
        <v>0.87277777700000003</v>
      </c>
      <c r="O974">
        <v>0</v>
      </c>
      <c r="P974">
        <v>10</v>
      </c>
      <c r="Q974">
        <v>0</v>
      </c>
      <c r="R974">
        <v>0</v>
      </c>
      <c r="S974">
        <v>0</v>
      </c>
      <c r="T974">
        <v>1</v>
      </c>
      <c r="U974">
        <v>0</v>
      </c>
      <c r="V974">
        <v>0</v>
      </c>
      <c r="W974">
        <v>0</v>
      </c>
      <c r="X974">
        <v>2.020230334176083</v>
      </c>
      <c r="Y974">
        <v>0</v>
      </c>
      <c r="Z974">
        <v>0</v>
      </c>
      <c r="AA974">
        <v>0</v>
      </c>
      <c r="AB974">
        <v>0.21637369976273335</v>
      </c>
      <c r="AC974">
        <v>0</v>
      </c>
      <c r="AD974">
        <v>0</v>
      </c>
      <c r="AE974">
        <v>2.2366040339388165</v>
      </c>
    </row>
    <row r="975" spans="1:31" x14ac:dyDescent="0.25">
      <c r="A975">
        <v>2336940</v>
      </c>
      <c r="B975">
        <v>1</v>
      </c>
      <c r="C975" t="s">
        <v>81</v>
      </c>
      <c r="D975" t="s">
        <v>128</v>
      </c>
      <c r="E975" t="s">
        <v>158</v>
      </c>
      <c r="F975" t="s">
        <v>3070</v>
      </c>
      <c r="G975" t="s">
        <v>143</v>
      </c>
      <c r="H975" t="s">
        <v>150</v>
      </c>
      <c r="I975" t="s">
        <v>136</v>
      </c>
      <c r="J975" t="s">
        <v>137</v>
      </c>
      <c r="K975" t="s">
        <v>144</v>
      </c>
      <c r="L975" t="s">
        <v>3071</v>
      </c>
      <c r="M975" t="s">
        <v>3072</v>
      </c>
      <c r="N975">
        <v>2.133888888</v>
      </c>
      <c r="O975">
        <v>0</v>
      </c>
      <c r="P975">
        <v>597</v>
      </c>
      <c r="Q975">
        <v>0</v>
      </c>
      <c r="R975">
        <v>0</v>
      </c>
      <c r="S975">
        <v>0</v>
      </c>
      <c r="T975">
        <v>15</v>
      </c>
      <c r="U975">
        <v>0</v>
      </c>
      <c r="V975">
        <v>0</v>
      </c>
      <c r="W975">
        <v>0</v>
      </c>
      <c r="X975">
        <v>312.03805125203706</v>
      </c>
      <c r="Y975">
        <v>0</v>
      </c>
      <c r="Z975">
        <v>0</v>
      </c>
      <c r="AA975">
        <v>0</v>
      </c>
      <c r="AB975">
        <v>59.328482370865736</v>
      </c>
      <c r="AC975">
        <v>0</v>
      </c>
      <c r="AD975">
        <v>0</v>
      </c>
      <c r="AE975">
        <v>371.36653362290281</v>
      </c>
    </row>
    <row r="976" spans="1:31" x14ac:dyDescent="0.25">
      <c r="A976">
        <v>2337017</v>
      </c>
      <c r="B976">
        <v>1</v>
      </c>
      <c r="C976" t="s">
        <v>80</v>
      </c>
      <c r="D976" t="s">
        <v>94</v>
      </c>
      <c r="E976" t="s">
        <v>147</v>
      </c>
      <c r="F976" t="s">
        <v>3073</v>
      </c>
      <c r="G976" t="s">
        <v>149</v>
      </c>
      <c r="H976" t="s">
        <v>150</v>
      </c>
      <c r="I976" t="s">
        <v>136</v>
      </c>
      <c r="J976" t="s">
        <v>137</v>
      </c>
      <c r="K976" t="s">
        <v>138</v>
      </c>
      <c r="L976" t="s">
        <v>3074</v>
      </c>
      <c r="M976" t="s">
        <v>3075</v>
      </c>
      <c r="N976">
        <v>3.179444444</v>
      </c>
      <c r="O976">
        <v>0</v>
      </c>
      <c r="P976">
        <v>0</v>
      </c>
      <c r="Q976">
        <v>0</v>
      </c>
      <c r="R976">
        <v>2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6.1432151683000001E-2</v>
      </c>
      <c r="AA976">
        <v>0</v>
      </c>
      <c r="AB976">
        <v>0</v>
      </c>
      <c r="AC976">
        <v>0</v>
      </c>
      <c r="AD976">
        <v>0</v>
      </c>
      <c r="AE976">
        <v>6.1432151683000001E-2</v>
      </c>
    </row>
    <row r="977" spans="1:31" x14ac:dyDescent="0.25">
      <c r="A977">
        <v>2336711</v>
      </c>
      <c r="B977">
        <v>1</v>
      </c>
      <c r="C977" t="s">
        <v>80</v>
      </c>
      <c r="D977" t="s">
        <v>82</v>
      </c>
      <c r="E977" t="s">
        <v>158</v>
      </c>
      <c r="F977" t="s">
        <v>3076</v>
      </c>
      <c r="G977" t="s">
        <v>177</v>
      </c>
      <c r="H977" t="s">
        <v>150</v>
      </c>
      <c r="I977" t="s">
        <v>136</v>
      </c>
      <c r="J977" t="s">
        <v>137</v>
      </c>
      <c r="K977" t="s">
        <v>144</v>
      </c>
      <c r="L977" t="s">
        <v>3077</v>
      </c>
      <c r="M977" t="s">
        <v>3078</v>
      </c>
      <c r="N977">
        <v>4.6558333330000004</v>
      </c>
      <c r="O977">
        <v>0</v>
      </c>
      <c r="P977">
        <v>1167</v>
      </c>
      <c r="Q977">
        <v>0</v>
      </c>
      <c r="R977">
        <v>0</v>
      </c>
      <c r="S977">
        <v>0</v>
      </c>
      <c r="T977">
        <v>30</v>
      </c>
      <c r="U977">
        <v>0</v>
      </c>
      <c r="V977">
        <v>0</v>
      </c>
      <c r="W977">
        <v>0</v>
      </c>
      <c r="X977">
        <v>1104.4533031115702</v>
      </c>
      <c r="Y977">
        <v>0</v>
      </c>
      <c r="Z977">
        <v>0</v>
      </c>
      <c r="AA977">
        <v>0</v>
      </c>
      <c r="AB977">
        <v>105.48183397170003</v>
      </c>
      <c r="AC977">
        <v>0</v>
      </c>
      <c r="AD977">
        <v>0</v>
      </c>
      <c r="AE977">
        <v>1209.9351370832703</v>
      </c>
    </row>
    <row r="978" spans="1:31" x14ac:dyDescent="0.25">
      <c r="A978">
        <v>2336874</v>
      </c>
      <c r="B978">
        <v>1</v>
      </c>
      <c r="C978" t="s">
        <v>80</v>
      </c>
      <c r="D978" t="s">
        <v>100</v>
      </c>
      <c r="E978" t="s">
        <v>285</v>
      </c>
      <c r="F978" t="s">
        <v>3079</v>
      </c>
      <c r="G978" t="s">
        <v>287</v>
      </c>
      <c r="H978" t="s">
        <v>150</v>
      </c>
      <c r="I978" t="s">
        <v>136</v>
      </c>
      <c r="J978" t="s">
        <v>137</v>
      </c>
      <c r="K978" t="s">
        <v>138</v>
      </c>
      <c r="L978" t="s">
        <v>3080</v>
      </c>
      <c r="M978" t="s">
        <v>3081</v>
      </c>
      <c r="N978">
        <v>0.52444444400000001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6.1043208263466671</v>
      </c>
      <c r="AC978">
        <v>0</v>
      </c>
      <c r="AD978">
        <v>0</v>
      </c>
      <c r="AE978">
        <v>6.1043208263466671</v>
      </c>
    </row>
    <row r="979" spans="1:31" x14ac:dyDescent="0.25">
      <c r="A979">
        <v>2336997</v>
      </c>
      <c r="B979">
        <v>1</v>
      </c>
      <c r="C979" t="s">
        <v>80</v>
      </c>
      <c r="D979" t="s">
        <v>93</v>
      </c>
      <c r="E979" t="s">
        <v>153</v>
      </c>
      <c r="F979" t="s">
        <v>3082</v>
      </c>
      <c r="G979" t="s">
        <v>155</v>
      </c>
      <c r="H979" t="s">
        <v>150</v>
      </c>
      <c r="I979" t="s">
        <v>136</v>
      </c>
      <c r="J979" t="s">
        <v>137</v>
      </c>
      <c r="K979" t="s">
        <v>138</v>
      </c>
      <c r="L979" t="s">
        <v>3083</v>
      </c>
      <c r="M979" t="s">
        <v>3084</v>
      </c>
      <c r="N979">
        <v>3.2830555549999998</v>
      </c>
      <c r="O979">
        <v>0</v>
      </c>
      <c r="P979">
        <v>1</v>
      </c>
      <c r="Q979">
        <v>0</v>
      </c>
      <c r="R979">
        <v>3</v>
      </c>
      <c r="S979">
        <v>0</v>
      </c>
      <c r="T979">
        <v>1</v>
      </c>
      <c r="U979">
        <v>0</v>
      </c>
      <c r="V979">
        <v>0</v>
      </c>
      <c r="W979">
        <v>0</v>
      </c>
      <c r="X979">
        <v>0.21181504548585006</v>
      </c>
      <c r="Y979">
        <v>0</v>
      </c>
      <c r="Z979">
        <v>4.6044837609831673</v>
      </c>
      <c r="AA979">
        <v>0</v>
      </c>
      <c r="AB979">
        <v>5.3506067226759333</v>
      </c>
      <c r="AC979">
        <v>0</v>
      </c>
      <c r="AD979">
        <v>0</v>
      </c>
      <c r="AE979">
        <v>10.166905529144952</v>
      </c>
    </row>
    <row r="980" spans="1:31" x14ac:dyDescent="0.25">
      <c r="A980">
        <v>2336831</v>
      </c>
      <c r="B980">
        <v>1</v>
      </c>
      <c r="C980" t="s">
        <v>80</v>
      </c>
      <c r="D980" t="s">
        <v>85</v>
      </c>
      <c r="E980" t="s">
        <v>153</v>
      </c>
      <c r="F980" t="s">
        <v>3085</v>
      </c>
      <c r="G980" t="s">
        <v>203</v>
      </c>
      <c r="H980" t="s">
        <v>150</v>
      </c>
      <c r="I980" t="s">
        <v>136</v>
      </c>
      <c r="J980" t="s">
        <v>137</v>
      </c>
      <c r="K980" t="s">
        <v>138</v>
      </c>
      <c r="L980" t="s">
        <v>3086</v>
      </c>
      <c r="M980" t="s">
        <v>3087</v>
      </c>
      <c r="N980">
        <v>3.5175000000000001</v>
      </c>
      <c r="O980">
        <v>0</v>
      </c>
      <c r="P980">
        <v>5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1.8250140952539669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1.8250140952539669</v>
      </c>
    </row>
    <row r="981" spans="1:31" x14ac:dyDescent="0.25">
      <c r="A981">
        <v>2336705</v>
      </c>
      <c r="B981">
        <v>1</v>
      </c>
      <c r="C981" t="s">
        <v>81</v>
      </c>
      <c r="D981" t="s">
        <v>118</v>
      </c>
      <c r="E981" t="s">
        <v>141</v>
      </c>
      <c r="F981" t="s">
        <v>3088</v>
      </c>
      <c r="G981" t="s">
        <v>143</v>
      </c>
      <c r="H981" t="s">
        <v>135</v>
      </c>
      <c r="I981" t="s">
        <v>136</v>
      </c>
      <c r="J981" t="s">
        <v>137</v>
      </c>
      <c r="K981" t="s">
        <v>144</v>
      </c>
      <c r="L981" t="s">
        <v>3089</v>
      </c>
      <c r="M981" t="s">
        <v>3090</v>
      </c>
      <c r="N981">
        <v>1.6430555549999999</v>
      </c>
      <c r="O981">
        <v>0</v>
      </c>
      <c r="P981">
        <v>317</v>
      </c>
      <c r="Q981">
        <v>9</v>
      </c>
      <c r="R981">
        <v>84</v>
      </c>
      <c r="S981">
        <v>12</v>
      </c>
      <c r="T981">
        <v>72</v>
      </c>
      <c r="U981">
        <v>1</v>
      </c>
      <c r="V981">
        <v>0</v>
      </c>
      <c r="W981">
        <v>0</v>
      </c>
      <c r="X981">
        <v>106.10320436439352</v>
      </c>
      <c r="Y981">
        <v>231.74044770443007</v>
      </c>
      <c r="Z981">
        <v>528.51107131558581</v>
      </c>
      <c r="AA981">
        <v>965.91706437254993</v>
      </c>
      <c r="AB981">
        <v>155.47059857835612</v>
      </c>
      <c r="AC981">
        <v>1735.9314731646716</v>
      </c>
      <c r="AD981">
        <v>0</v>
      </c>
      <c r="AE981">
        <v>3723.673859499987</v>
      </c>
    </row>
    <row r="982" spans="1:31" x14ac:dyDescent="0.25">
      <c r="A982">
        <v>2336854</v>
      </c>
      <c r="B982">
        <v>1</v>
      </c>
      <c r="C982" t="s">
        <v>80</v>
      </c>
      <c r="D982" t="s">
        <v>83</v>
      </c>
      <c r="E982" t="s">
        <v>158</v>
      </c>
      <c r="F982" t="s">
        <v>3091</v>
      </c>
      <c r="G982" t="s">
        <v>336</v>
      </c>
      <c r="H982" t="s">
        <v>150</v>
      </c>
      <c r="I982" t="s">
        <v>136</v>
      </c>
      <c r="J982" t="s">
        <v>137</v>
      </c>
      <c r="K982" t="s">
        <v>138</v>
      </c>
      <c r="L982" t="s">
        <v>3092</v>
      </c>
      <c r="M982" t="s">
        <v>3093</v>
      </c>
      <c r="N982">
        <v>1.145</v>
      </c>
      <c r="O982">
        <v>0</v>
      </c>
      <c r="P982">
        <v>635</v>
      </c>
      <c r="Q982">
        <v>0</v>
      </c>
      <c r="R982">
        <v>0</v>
      </c>
      <c r="S982">
        <v>0</v>
      </c>
      <c r="T982">
        <v>11</v>
      </c>
      <c r="U982">
        <v>0</v>
      </c>
      <c r="V982">
        <v>0</v>
      </c>
      <c r="W982">
        <v>0</v>
      </c>
      <c r="X982">
        <v>147.23556363460702</v>
      </c>
      <c r="Y982">
        <v>0</v>
      </c>
      <c r="Z982">
        <v>0</v>
      </c>
      <c r="AA982">
        <v>0</v>
      </c>
      <c r="AB982">
        <v>26.949190543915638</v>
      </c>
      <c r="AC982">
        <v>0</v>
      </c>
      <c r="AD982">
        <v>0</v>
      </c>
      <c r="AE982">
        <v>174.18475417852267</v>
      </c>
    </row>
    <row r="983" spans="1:31" x14ac:dyDescent="0.25">
      <c r="A983">
        <v>2336917</v>
      </c>
      <c r="B983">
        <v>1</v>
      </c>
      <c r="C983" t="s">
        <v>80</v>
      </c>
      <c r="D983" t="s">
        <v>84</v>
      </c>
      <c r="E983" t="s">
        <v>285</v>
      </c>
      <c r="F983" t="s">
        <v>3094</v>
      </c>
      <c r="G983" t="s">
        <v>287</v>
      </c>
      <c r="H983" t="s">
        <v>150</v>
      </c>
      <c r="I983" t="s">
        <v>136</v>
      </c>
      <c r="J983" t="s">
        <v>137</v>
      </c>
      <c r="K983" t="s">
        <v>138</v>
      </c>
      <c r="L983" t="s">
        <v>3095</v>
      </c>
      <c r="M983" t="s">
        <v>3096</v>
      </c>
      <c r="N983">
        <v>2.988888888</v>
      </c>
      <c r="O983">
        <v>0</v>
      </c>
      <c r="P983">
        <v>83</v>
      </c>
      <c r="Q983">
        <v>0</v>
      </c>
      <c r="R983">
        <v>0</v>
      </c>
      <c r="S983">
        <v>0</v>
      </c>
      <c r="T983">
        <v>12</v>
      </c>
      <c r="U983">
        <v>0</v>
      </c>
      <c r="V983">
        <v>0</v>
      </c>
      <c r="W983">
        <v>0</v>
      </c>
      <c r="X983">
        <v>50.789471478603289</v>
      </c>
      <c r="Y983">
        <v>0</v>
      </c>
      <c r="Z983">
        <v>0</v>
      </c>
      <c r="AA983">
        <v>0</v>
      </c>
      <c r="AB983">
        <v>18.796912492001578</v>
      </c>
      <c r="AC983">
        <v>0</v>
      </c>
      <c r="AD983">
        <v>0</v>
      </c>
      <c r="AE983">
        <v>69.586383970604871</v>
      </c>
    </row>
    <row r="984" spans="1:31" x14ac:dyDescent="0.25">
      <c r="A984">
        <v>2336668</v>
      </c>
      <c r="B984">
        <v>1</v>
      </c>
      <c r="C984" t="s">
        <v>81</v>
      </c>
      <c r="D984" t="s">
        <v>113</v>
      </c>
      <c r="E984" t="s">
        <v>158</v>
      </c>
      <c r="F984" t="s">
        <v>3097</v>
      </c>
      <c r="G984" t="s">
        <v>453</v>
      </c>
      <c r="H984" t="s">
        <v>150</v>
      </c>
      <c r="I984" t="s">
        <v>136</v>
      </c>
      <c r="J984" t="s">
        <v>137</v>
      </c>
      <c r="K984" t="s">
        <v>138</v>
      </c>
      <c r="L984" t="s">
        <v>3098</v>
      </c>
      <c r="M984" t="s">
        <v>3099</v>
      </c>
      <c r="N984">
        <v>4.1675000000000004</v>
      </c>
      <c r="O984">
        <v>0</v>
      </c>
      <c r="P984">
        <v>0</v>
      </c>
      <c r="Q984">
        <v>0</v>
      </c>
      <c r="R984">
        <v>13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104.97613889063732</v>
      </c>
      <c r="AA984">
        <v>0</v>
      </c>
      <c r="AB984">
        <v>0</v>
      </c>
      <c r="AC984">
        <v>0</v>
      </c>
      <c r="AD984">
        <v>0</v>
      </c>
      <c r="AE984">
        <v>104.97613889063732</v>
      </c>
    </row>
    <row r="985" spans="1:31" x14ac:dyDescent="0.25">
      <c r="A985">
        <v>2336725</v>
      </c>
      <c r="B985">
        <v>1</v>
      </c>
      <c r="C985" t="s">
        <v>80</v>
      </c>
      <c r="D985" t="s">
        <v>110</v>
      </c>
      <c r="E985" t="s">
        <v>147</v>
      </c>
      <c r="F985" t="s">
        <v>3100</v>
      </c>
      <c r="G985" t="s">
        <v>143</v>
      </c>
      <c r="H985" t="s">
        <v>150</v>
      </c>
      <c r="I985" t="s">
        <v>136</v>
      </c>
      <c r="J985" t="s">
        <v>137</v>
      </c>
      <c r="K985" t="s">
        <v>144</v>
      </c>
      <c r="L985" t="s">
        <v>3101</v>
      </c>
      <c r="M985" t="s">
        <v>3102</v>
      </c>
      <c r="N985">
        <v>7.1477777769999999</v>
      </c>
      <c r="O985">
        <v>0</v>
      </c>
      <c r="P985">
        <v>104</v>
      </c>
      <c r="Q985">
        <v>0</v>
      </c>
      <c r="R985">
        <v>0</v>
      </c>
      <c r="S985">
        <v>0</v>
      </c>
      <c r="T985">
        <v>4</v>
      </c>
      <c r="U985">
        <v>0</v>
      </c>
      <c r="V985">
        <v>0</v>
      </c>
      <c r="W985">
        <v>0</v>
      </c>
      <c r="X985">
        <v>169.9247900086018</v>
      </c>
      <c r="Y985">
        <v>0</v>
      </c>
      <c r="Z985">
        <v>0</v>
      </c>
      <c r="AA985">
        <v>0</v>
      </c>
      <c r="AB985">
        <v>13.441541165344074</v>
      </c>
      <c r="AC985">
        <v>0</v>
      </c>
      <c r="AD985">
        <v>0</v>
      </c>
      <c r="AE985">
        <v>183.36633117394587</v>
      </c>
    </row>
    <row r="986" spans="1:31" x14ac:dyDescent="0.25">
      <c r="A986">
        <v>2336628</v>
      </c>
      <c r="B986">
        <v>1</v>
      </c>
      <c r="C986" t="s">
        <v>80</v>
      </c>
      <c r="D986" t="s">
        <v>90</v>
      </c>
      <c r="E986" t="s">
        <v>153</v>
      </c>
      <c r="F986" t="s">
        <v>3103</v>
      </c>
      <c r="G986" t="s">
        <v>336</v>
      </c>
      <c r="H986" t="s">
        <v>150</v>
      </c>
      <c r="I986" t="s">
        <v>136</v>
      </c>
      <c r="J986" t="s">
        <v>137</v>
      </c>
      <c r="K986" t="s">
        <v>138</v>
      </c>
      <c r="L986" t="s">
        <v>3104</v>
      </c>
      <c r="M986" t="s">
        <v>3105</v>
      </c>
      <c r="N986">
        <v>1.2619444440000001</v>
      </c>
      <c r="O986">
        <v>0</v>
      </c>
      <c r="P986">
        <v>1</v>
      </c>
      <c r="Q986">
        <v>0</v>
      </c>
      <c r="R986">
        <v>0</v>
      </c>
      <c r="S986">
        <v>0</v>
      </c>
      <c r="T986">
        <v>1</v>
      </c>
      <c r="U986">
        <v>0</v>
      </c>
      <c r="V986">
        <v>0</v>
      </c>
      <c r="W986">
        <v>0</v>
      </c>
      <c r="X986">
        <v>0.1838067285877083</v>
      </c>
      <c r="Y986">
        <v>0</v>
      </c>
      <c r="Z986">
        <v>0</v>
      </c>
      <c r="AA986">
        <v>0</v>
      </c>
      <c r="AB986">
        <v>0.39960237178133334</v>
      </c>
      <c r="AC986">
        <v>0</v>
      </c>
      <c r="AD986">
        <v>0</v>
      </c>
      <c r="AE986">
        <v>0.58340910036904159</v>
      </c>
    </row>
    <row r="987" spans="1:31" x14ac:dyDescent="0.25">
      <c r="A987">
        <v>2337169</v>
      </c>
      <c r="B987">
        <v>1</v>
      </c>
      <c r="C987" t="s">
        <v>81</v>
      </c>
      <c r="D987" t="s">
        <v>122</v>
      </c>
      <c r="E987" t="s">
        <v>141</v>
      </c>
      <c r="F987" t="s">
        <v>3106</v>
      </c>
      <c r="G987" t="s">
        <v>774</v>
      </c>
      <c r="H987" t="s">
        <v>135</v>
      </c>
      <c r="I987" t="s">
        <v>136</v>
      </c>
      <c r="J987" t="s">
        <v>137</v>
      </c>
      <c r="K987" t="s">
        <v>138</v>
      </c>
      <c r="L987" t="s">
        <v>3107</v>
      </c>
      <c r="M987" t="s">
        <v>3108</v>
      </c>
      <c r="N987">
        <v>1.990555555</v>
      </c>
      <c r="O987">
        <v>14</v>
      </c>
      <c r="P987">
        <v>899</v>
      </c>
      <c r="Q987">
        <v>1</v>
      </c>
      <c r="R987">
        <v>23</v>
      </c>
      <c r="S987">
        <v>5</v>
      </c>
      <c r="T987">
        <v>66</v>
      </c>
      <c r="U987">
        <v>1</v>
      </c>
      <c r="V987">
        <v>0</v>
      </c>
      <c r="W987">
        <v>5.8804287669728614</v>
      </c>
      <c r="X987">
        <v>205.95904496778178</v>
      </c>
      <c r="Y987">
        <v>6.0399388031944445E-2</v>
      </c>
      <c r="Z987">
        <v>15.739062702934396</v>
      </c>
      <c r="AA987">
        <v>102.41475900400873</v>
      </c>
      <c r="AB987">
        <v>23.154670146813547</v>
      </c>
      <c r="AC987">
        <v>1.9357262012131669</v>
      </c>
      <c r="AD987">
        <v>0</v>
      </c>
      <c r="AE987">
        <v>355.14409117775648</v>
      </c>
    </row>
    <row r="988" spans="1:31" x14ac:dyDescent="0.25">
      <c r="A988">
        <v>2336977</v>
      </c>
      <c r="B988">
        <v>1</v>
      </c>
      <c r="C988" t="s">
        <v>81</v>
      </c>
      <c r="D988" t="s">
        <v>113</v>
      </c>
      <c r="E988" t="s">
        <v>153</v>
      </c>
      <c r="F988" t="s">
        <v>3109</v>
      </c>
      <c r="G988" t="s">
        <v>155</v>
      </c>
      <c r="H988" t="s">
        <v>150</v>
      </c>
      <c r="I988" t="s">
        <v>136</v>
      </c>
      <c r="J988" t="s">
        <v>137</v>
      </c>
      <c r="K988" t="s">
        <v>138</v>
      </c>
      <c r="L988" t="s">
        <v>3110</v>
      </c>
      <c r="M988" t="s">
        <v>3111</v>
      </c>
      <c r="N988">
        <v>1.7324999999999999</v>
      </c>
      <c r="O988">
        <v>0</v>
      </c>
      <c r="P988">
        <v>1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0.18814186896120005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0.18814186896120005</v>
      </c>
    </row>
    <row r="989" spans="1:31" x14ac:dyDescent="0.25">
      <c r="A989">
        <v>2337000</v>
      </c>
      <c r="B989">
        <v>1</v>
      </c>
      <c r="C989" t="s">
        <v>80</v>
      </c>
      <c r="D989" t="s">
        <v>83</v>
      </c>
      <c r="E989" t="s">
        <v>153</v>
      </c>
      <c r="F989" t="s">
        <v>3112</v>
      </c>
      <c r="G989" t="s">
        <v>203</v>
      </c>
      <c r="H989" t="s">
        <v>150</v>
      </c>
      <c r="I989" t="s">
        <v>136</v>
      </c>
      <c r="J989" t="s">
        <v>137</v>
      </c>
      <c r="K989" t="s">
        <v>138</v>
      </c>
      <c r="L989" t="s">
        <v>3113</v>
      </c>
      <c r="M989" t="s">
        <v>3114</v>
      </c>
      <c r="N989">
        <v>3.3402777769999998</v>
      </c>
      <c r="O989">
        <v>0</v>
      </c>
      <c r="P989">
        <v>1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2.0264389004680003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2.0264389004680003</v>
      </c>
    </row>
    <row r="990" spans="1:31" x14ac:dyDescent="0.25">
      <c r="A990">
        <v>2337037</v>
      </c>
      <c r="B990">
        <v>1</v>
      </c>
      <c r="C990" t="s">
        <v>80</v>
      </c>
      <c r="D990" t="s">
        <v>93</v>
      </c>
      <c r="E990" t="s">
        <v>147</v>
      </c>
      <c r="F990" t="s">
        <v>3115</v>
      </c>
      <c r="G990" t="s">
        <v>149</v>
      </c>
      <c r="H990" t="s">
        <v>150</v>
      </c>
      <c r="I990" t="s">
        <v>136</v>
      </c>
      <c r="J990" t="s">
        <v>137</v>
      </c>
      <c r="K990" t="s">
        <v>138</v>
      </c>
      <c r="L990" t="s">
        <v>3116</v>
      </c>
      <c r="M990" t="s">
        <v>3117</v>
      </c>
      <c r="N990">
        <v>2.9224999999999999</v>
      </c>
      <c r="O990">
        <v>0</v>
      </c>
      <c r="P990">
        <v>6</v>
      </c>
      <c r="Q990">
        <v>0</v>
      </c>
      <c r="R990">
        <v>6</v>
      </c>
      <c r="S990">
        <v>0</v>
      </c>
      <c r="T990">
        <v>4</v>
      </c>
      <c r="U990">
        <v>0</v>
      </c>
      <c r="V990">
        <v>0</v>
      </c>
      <c r="W990">
        <v>0</v>
      </c>
      <c r="X990">
        <v>2.6470235528350252</v>
      </c>
      <c r="Y990">
        <v>0</v>
      </c>
      <c r="Z990">
        <v>14.780734951300877</v>
      </c>
      <c r="AA990">
        <v>0</v>
      </c>
      <c r="AB990">
        <v>9.8298598451526189</v>
      </c>
      <c r="AC990">
        <v>0</v>
      </c>
      <c r="AD990">
        <v>0</v>
      </c>
      <c r="AE990">
        <v>27.257618349288521</v>
      </c>
    </row>
    <row r="991" spans="1:31" x14ac:dyDescent="0.25">
      <c r="A991">
        <v>2336645</v>
      </c>
      <c r="B991">
        <v>1</v>
      </c>
      <c r="C991" t="s">
        <v>81</v>
      </c>
      <c r="D991" t="s">
        <v>123</v>
      </c>
      <c r="E991" t="s">
        <v>141</v>
      </c>
      <c r="F991" t="s">
        <v>3118</v>
      </c>
      <c r="G991" t="s">
        <v>2528</v>
      </c>
      <c r="H991" t="s">
        <v>135</v>
      </c>
      <c r="I991" t="s">
        <v>136</v>
      </c>
      <c r="J991" t="s">
        <v>137</v>
      </c>
      <c r="K991" t="s">
        <v>138</v>
      </c>
      <c r="L991" t="s">
        <v>3119</v>
      </c>
      <c r="M991" t="s">
        <v>3120</v>
      </c>
      <c r="N991">
        <v>1.9369444440000001</v>
      </c>
      <c r="O991">
        <v>0</v>
      </c>
      <c r="P991">
        <v>1</v>
      </c>
      <c r="Q991">
        <v>0</v>
      </c>
      <c r="R991">
        <v>3</v>
      </c>
      <c r="S991">
        <v>3</v>
      </c>
      <c r="T991">
        <v>2</v>
      </c>
      <c r="U991">
        <v>6</v>
      </c>
      <c r="V991">
        <v>1</v>
      </c>
      <c r="W991">
        <v>0</v>
      </c>
      <c r="X991">
        <v>0</v>
      </c>
      <c r="Y991">
        <v>0</v>
      </c>
      <c r="Z991">
        <v>3.9046334970395167</v>
      </c>
      <c r="AA991">
        <v>320.81296971247576</v>
      </c>
      <c r="AB991">
        <v>2.7715909843290669</v>
      </c>
      <c r="AC991">
        <v>3517.5569278071766</v>
      </c>
      <c r="AD991">
        <v>299.49979382924556</v>
      </c>
      <c r="AE991">
        <v>4144.5459158302665</v>
      </c>
    </row>
    <row r="992" spans="1:31" x14ac:dyDescent="0.25">
      <c r="A992">
        <v>2336685</v>
      </c>
      <c r="B992">
        <v>1</v>
      </c>
      <c r="C992" t="s">
        <v>80</v>
      </c>
      <c r="D992" t="s">
        <v>83</v>
      </c>
      <c r="E992" t="s">
        <v>175</v>
      </c>
      <c r="F992" t="s">
        <v>3121</v>
      </c>
      <c r="G992" t="s">
        <v>210</v>
      </c>
      <c r="H992" t="s">
        <v>135</v>
      </c>
      <c r="I992" t="s">
        <v>136</v>
      </c>
      <c r="J992" t="s">
        <v>137</v>
      </c>
      <c r="K992" t="s">
        <v>138</v>
      </c>
      <c r="L992" t="s">
        <v>3122</v>
      </c>
      <c r="M992" t="s">
        <v>3123</v>
      </c>
      <c r="N992">
        <v>2.4002777769999999</v>
      </c>
      <c r="O992">
        <v>0</v>
      </c>
      <c r="P992">
        <v>225</v>
      </c>
      <c r="Q992">
        <v>0</v>
      </c>
      <c r="R992">
        <v>0</v>
      </c>
      <c r="S992">
        <v>0</v>
      </c>
      <c r="T992">
        <v>7</v>
      </c>
      <c r="U992">
        <v>0</v>
      </c>
      <c r="V992">
        <v>0</v>
      </c>
      <c r="W992">
        <v>0</v>
      </c>
      <c r="X992">
        <v>126.04401143131682</v>
      </c>
      <c r="Y992">
        <v>0</v>
      </c>
      <c r="Z992">
        <v>0</v>
      </c>
      <c r="AA992">
        <v>0</v>
      </c>
      <c r="AB992">
        <v>1.5141280225952833</v>
      </c>
      <c r="AC992">
        <v>0</v>
      </c>
      <c r="AD992">
        <v>0</v>
      </c>
      <c r="AE992">
        <v>127.5581394539121</v>
      </c>
    </row>
    <row r="993" spans="1:31" x14ac:dyDescent="0.25">
      <c r="A993">
        <v>2336851</v>
      </c>
      <c r="B993">
        <v>1</v>
      </c>
      <c r="C993" t="s">
        <v>81</v>
      </c>
      <c r="D993" t="s">
        <v>118</v>
      </c>
      <c r="E993" t="s">
        <v>147</v>
      </c>
      <c r="F993" t="s">
        <v>3124</v>
      </c>
      <c r="G993" t="s">
        <v>149</v>
      </c>
      <c r="H993" t="s">
        <v>150</v>
      </c>
      <c r="I993" t="s">
        <v>136</v>
      </c>
      <c r="J993" t="s">
        <v>137</v>
      </c>
      <c r="K993" t="s">
        <v>138</v>
      </c>
      <c r="L993" t="s">
        <v>3125</v>
      </c>
      <c r="M993" t="s">
        <v>3126</v>
      </c>
      <c r="N993">
        <v>1.311111111</v>
      </c>
      <c r="O993">
        <v>0</v>
      </c>
      <c r="P993">
        <v>2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0.26081498913717505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0.26081498913717505</v>
      </c>
    </row>
    <row r="994" spans="1:31" x14ac:dyDescent="0.25">
      <c r="A994">
        <v>2336877</v>
      </c>
      <c r="B994">
        <v>1</v>
      </c>
      <c r="C994" t="s">
        <v>80</v>
      </c>
      <c r="D994" t="s">
        <v>82</v>
      </c>
      <c r="E994" t="s">
        <v>153</v>
      </c>
      <c r="F994" t="s">
        <v>3127</v>
      </c>
      <c r="G994" t="s">
        <v>155</v>
      </c>
      <c r="H994" t="s">
        <v>150</v>
      </c>
      <c r="I994" t="s">
        <v>136</v>
      </c>
      <c r="J994" t="s">
        <v>137</v>
      </c>
      <c r="K994" t="s">
        <v>138</v>
      </c>
      <c r="L994" t="s">
        <v>3128</v>
      </c>
      <c r="M994" t="s">
        <v>3129</v>
      </c>
      <c r="N994">
        <v>2.009166666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1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0.7091380507577334</v>
      </c>
      <c r="AC994">
        <v>0</v>
      </c>
      <c r="AD994">
        <v>0</v>
      </c>
      <c r="AE994">
        <v>0.7091380507577334</v>
      </c>
    </row>
    <row r="995" spans="1:31" x14ac:dyDescent="0.25">
      <c r="A995">
        <v>2337106</v>
      </c>
      <c r="B995">
        <v>1</v>
      </c>
      <c r="C995" t="s">
        <v>81</v>
      </c>
      <c r="D995" t="s">
        <v>122</v>
      </c>
      <c r="E995" t="s">
        <v>132</v>
      </c>
      <c r="F995" t="s">
        <v>3130</v>
      </c>
      <c r="G995" t="s">
        <v>217</v>
      </c>
      <c r="H995" t="s">
        <v>135</v>
      </c>
      <c r="I995" t="s">
        <v>136</v>
      </c>
      <c r="J995" t="s">
        <v>137</v>
      </c>
      <c r="K995" t="s">
        <v>138</v>
      </c>
      <c r="L995" t="s">
        <v>3131</v>
      </c>
      <c r="M995" t="s">
        <v>3132</v>
      </c>
      <c r="N995">
        <v>2.2777777769999998</v>
      </c>
      <c r="O995">
        <v>0</v>
      </c>
      <c r="P995">
        <v>1810</v>
      </c>
      <c r="Q995">
        <v>13</v>
      </c>
      <c r="R995">
        <v>26</v>
      </c>
      <c r="S995">
        <v>5</v>
      </c>
      <c r="T995">
        <v>184</v>
      </c>
      <c r="U995">
        <v>2</v>
      </c>
      <c r="V995">
        <v>0</v>
      </c>
      <c r="W995">
        <v>0</v>
      </c>
      <c r="X995">
        <v>653.86184507092344</v>
      </c>
      <c r="Y995">
        <v>134.44175704826412</v>
      </c>
      <c r="Z995">
        <v>35.641124436710619</v>
      </c>
      <c r="AA995">
        <v>17.118450647761943</v>
      </c>
      <c r="AB995">
        <v>203.41492320641638</v>
      </c>
      <c r="AC995">
        <v>116.71402638424709</v>
      </c>
      <c r="AD995">
        <v>0</v>
      </c>
      <c r="AE995">
        <v>1161.1921267943235</v>
      </c>
    </row>
    <row r="996" spans="1:31" x14ac:dyDescent="0.25">
      <c r="A996">
        <v>2336914</v>
      </c>
      <c r="B996">
        <v>1</v>
      </c>
      <c r="C996" t="s">
        <v>80</v>
      </c>
      <c r="D996" t="s">
        <v>105</v>
      </c>
      <c r="E996" t="s">
        <v>153</v>
      </c>
      <c r="F996" t="s">
        <v>3133</v>
      </c>
      <c r="G996" t="s">
        <v>203</v>
      </c>
      <c r="H996" t="s">
        <v>150</v>
      </c>
      <c r="I996" t="s">
        <v>136</v>
      </c>
      <c r="J996" t="s">
        <v>137</v>
      </c>
      <c r="K996" t="s">
        <v>138</v>
      </c>
      <c r="L996" t="s">
        <v>3134</v>
      </c>
      <c r="M996" t="s">
        <v>3135</v>
      </c>
      <c r="N996">
        <v>0.77222222200000001</v>
      </c>
      <c r="O996">
        <v>0</v>
      </c>
      <c r="P996">
        <v>2</v>
      </c>
      <c r="Q996">
        <v>0</v>
      </c>
      <c r="R996">
        <v>0</v>
      </c>
      <c r="S996">
        <v>0</v>
      </c>
      <c r="T996">
        <v>1</v>
      </c>
      <c r="U996">
        <v>0</v>
      </c>
      <c r="V996">
        <v>0</v>
      </c>
      <c r="W996">
        <v>0</v>
      </c>
      <c r="X996">
        <v>0.30992103631612505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0.30992103631612505</v>
      </c>
    </row>
    <row r="997" spans="1:31" x14ac:dyDescent="0.25">
      <c r="A997">
        <v>2336771</v>
      </c>
      <c r="B997">
        <v>1</v>
      </c>
      <c r="C997" t="s">
        <v>80</v>
      </c>
      <c r="D997" t="s">
        <v>83</v>
      </c>
      <c r="E997" t="s">
        <v>414</v>
      </c>
      <c r="F997" t="s">
        <v>1350</v>
      </c>
      <c r="G997" t="s">
        <v>134</v>
      </c>
      <c r="H997" t="s">
        <v>135</v>
      </c>
      <c r="I997" t="s">
        <v>136</v>
      </c>
      <c r="J997" t="s">
        <v>137</v>
      </c>
      <c r="K997" t="s">
        <v>138</v>
      </c>
      <c r="L997" t="s">
        <v>3136</v>
      </c>
      <c r="M997" t="s">
        <v>3137</v>
      </c>
      <c r="N997">
        <v>0.36249999999999999</v>
      </c>
      <c r="O997">
        <v>50</v>
      </c>
      <c r="P997">
        <v>5823</v>
      </c>
      <c r="Q997">
        <v>52</v>
      </c>
      <c r="R997">
        <v>788</v>
      </c>
      <c r="S997">
        <v>143</v>
      </c>
      <c r="T997">
        <v>2063</v>
      </c>
      <c r="U997">
        <v>30</v>
      </c>
      <c r="V997">
        <v>153</v>
      </c>
      <c r="W997">
        <v>9.8554665954598892</v>
      </c>
      <c r="X997">
        <v>479.28032662271653</v>
      </c>
      <c r="Y997">
        <v>80.256353452889456</v>
      </c>
      <c r="Z997">
        <v>185.01547717886709</v>
      </c>
      <c r="AA997">
        <v>334.1186243545103</v>
      </c>
      <c r="AB997">
        <v>1059.2080296978102</v>
      </c>
      <c r="AC997">
        <v>875.78547596345322</v>
      </c>
      <c r="AD997">
        <v>2021.4806366220048</v>
      </c>
      <c r="AE997">
        <v>5045.0003904877112</v>
      </c>
    </row>
    <row r="998" spans="1:31" x14ac:dyDescent="0.25">
      <c r="A998">
        <v>2336622</v>
      </c>
      <c r="B998">
        <v>1</v>
      </c>
      <c r="C998" t="s">
        <v>80</v>
      </c>
      <c r="D998" t="s">
        <v>107</v>
      </c>
      <c r="E998" t="s">
        <v>175</v>
      </c>
      <c r="F998" t="s">
        <v>3138</v>
      </c>
      <c r="G998" t="s">
        <v>210</v>
      </c>
      <c r="H998" t="s">
        <v>135</v>
      </c>
      <c r="I998" t="s">
        <v>136</v>
      </c>
      <c r="J998" t="s">
        <v>137</v>
      </c>
      <c r="K998" t="s">
        <v>138</v>
      </c>
      <c r="L998" t="s">
        <v>3139</v>
      </c>
      <c r="M998" t="s">
        <v>3140</v>
      </c>
      <c r="N998">
        <v>2.0361111109999999</v>
      </c>
      <c r="O998">
        <v>0</v>
      </c>
      <c r="P998">
        <v>63</v>
      </c>
      <c r="Q998">
        <v>0</v>
      </c>
      <c r="R998">
        <v>1</v>
      </c>
      <c r="S998">
        <v>0</v>
      </c>
      <c r="T998">
        <v>3</v>
      </c>
      <c r="U998">
        <v>0</v>
      </c>
      <c r="V998">
        <v>0</v>
      </c>
      <c r="W998">
        <v>0</v>
      </c>
      <c r="X998">
        <v>17.385425661761818</v>
      </c>
      <c r="Y998">
        <v>0</v>
      </c>
      <c r="Z998">
        <v>4.9311419385081665</v>
      </c>
      <c r="AA998">
        <v>0</v>
      </c>
      <c r="AB998">
        <v>10.009560069538333</v>
      </c>
      <c r="AC998">
        <v>0</v>
      </c>
      <c r="AD998">
        <v>0</v>
      </c>
      <c r="AE998">
        <v>32.326127669808315</v>
      </c>
    </row>
    <row r="999" spans="1:31" x14ac:dyDescent="0.25">
      <c r="A999">
        <v>2337063</v>
      </c>
      <c r="B999">
        <v>1</v>
      </c>
      <c r="C999" t="s">
        <v>80</v>
      </c>
      <c r="D999" t="s">
        <v>96</v>
      </c>
      <c r="E999" t="s">
        <v>285</v>
      </c>
      <c r="F999" t="s">
        <v>3141</v>
      </c>
      <c r="G999" t="s">
        <v>149</v>
      </c>
      <c r="H999" t="s">
        <v>150</v>
      </c>
      <c r="I999" t="s">
        <v>136</v>
      </c>
      <c r="J999" t="s">
        <v>137</v>
      </c>
      <c r="K999" t="s">
        <v>138</v>
      </c>
      <c r="L999" t="s">
        <v>3142</v>
      </c>
      <c r="M999" t="s">
        <v>3143</v>
      </c>
      <c r="N999">
        <v>2.497222222</v>
      </c>
      <c r="O999">
        <v>0</v>
      </c>
      <c r="P999">
        <v>16</v>
      </c>
      <c r="Q999">
        <v>0</v>
      </c>
      <c r="R999">
        <v>0</v>
      </c>
      <c r="S999">
        <v>0</v>
      </c>
      <c r="T999">
        <v>6</v>
      </c>
      <c r="U999">
        <v>0</v>
      </c>
      <c r="V999">
        <v>0</v>
      </c>
      <c r="W999">
        <v>0</v>
      </c>
      <c r="X999">
        <v>39.5783576836713</v>
      </c>
      <c r="Y999">
        <v>0</v>
      </c>
      <c r="Z999">
        <v>0</v>
      </c>
      <c r="AA999">
        <v>0</v>
      </c>
      <c r="AB999">
        <v>113.71263605291607</v>
      </c>
      <c r="AC999">
        <v>0</v>
      </c>
      <c r="AD999">
        <v>0</v>
      </c>
      <c r="AE999">
        <v>153.29099373658738</v>
      </c>
    </row>
    <row r="1000" spans="1:31" x14ac:dyDescent="0.25">
      <c r="A1000">
        <v>2336840</v>
      </c>
      <c r="B1000">
        <v>1</v>
      </c>
      <c r="C1000" t="s">
        <v>81</v>
      </c>
      <c r="D1000" t="s">
        <v>115</v>
      </c>
      <c r="E1000" t="s">
        <v>132</v>
      </c>
      <c r="F1000" t="s">
        <v>3144</v>
      </c>
      <c r="G1000" t="s">
        <v>134</v>
      </c>
      <c r="H1000" t="s">
        <v>135</v>
      </c>
      <c r="I1000" t="s">
        <v>468</v>
      </c>
      <c r="J1000" t="s">
        <v>137</v>
      </c>
      <c r="K1000" t="s">
        <v>138</v>
      </c>
      <c r="L1000" t="s">
        <v>3145</v>
      </c>
      <c r="M1000" t="s">
        <v>3146</v>
      </c>
      <c r="N1000">
        <v>1.8611111E-2</v>
      </c>
      <c r="O1000">
        <v>0</v>
      </c>
      <c r="P1000">
        <v>2380</v>
      </c>
      <c r="Q1000">
        <v>8</v>
      </c>
      <c r="R1000">
        <v>175</v>
      </c>
      <c r="S1000">
        <v>15</v>
      </c>
      <c r="T1000">
        <v>180</v>
      </c>
      <c r="U1000">
        <v>0</v>
      </c>
      <c r="V1000">
        <v>1</v>
      </c>
      <c r="W1000">
        <v>0</v>
      </c>
      <c r="X1000">
        <v>4.1967489381789242</v>
      </c>
      <c r="Y1000">
        <v>0.25769164622729163</v>
      </c>
      <c r="Z1000">
        <v>1.3246814905286115</v>
      </c>
      <c r="AA1000">
        <v>0.40707790671005561</v>
      </c>
      <c r="AB1000">
        <v>1.014896019026617</v>
      </c>
      <c r="AC1000">
        <v>0</v>
      </c>
      <c r="AD1000">
        <v>3.3134867866666666E-5</v>
      </c>
      <c r="AE1000">
        <v>7.2011291355393663</v>
      </c>
    </row>
    <row r="1001" spans="1:31" x14ac:dyDescent="0.25">
      <c r="A1001">
        <v>2336863</v>
      </c>
      <c r="B1001">
        <v>1</v>
      </c>
      <c r="C1001" t="s">
        <v>80</v>
      </c>
      <c r="D1001" t="s">
        <v>97</v>
      </c>
      <c r="E1001" t="s">
        <v>153</v>
      </c>
      <c r="F1001" t="s">
        <v>3147</v>
      </c>
      <c r="G1001" t="s">
        <v>254</v>
      </c>
      <c r="H1001" t="s">
        <v>150</v>
      </c>
      <c r="I1001" t="s">
        <v>136</v>
      </c>
      <c r="J1001" t="s">
        <v>137</v>
      </c>
      <c r="K1001" t="s">
        <v>138</v>
      </c>
      <c r="L1001" t="s">
        <v>3148</v>
      </c>
      <c r="M1001" t="s">
        <v>3149</v>
      </c>
      <c r="N1001">
        <v>0.34250000000000003</v>
      </c>
      <c r="O1001">
        <v>0</v>
      </c>
      <c r="P1001">
        <v>1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8.2364910784816683E-2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8.2364910784816683E-2</v>
      </c>
    </row>
    <row r="1002" spans="1:31" x14ac:dyDescent="0.25">
      <c r="A1002">
        <v>2336886</v>
      </c>
      <c r="B1002">
        <v>1</v>
      </c>
      <c r="C1002" t="s">
        <v>80</v>
      </c>
      <c r="D1002" t="s">
        <v>105</v>
      </c>
      <c r="E1002" t="s">
        <v>147</v>
      </c>
      <c r="F1002" t="s">
        <v>3150</v>
      </c>
      <c r="G1002" t="s">
        <v>336</v>
      </c>
      <c r="H1002" t="s">
        <v>150</v>
      </c>
      <c r="I1002" t="s">
        <v>136</v>
      </c>
      <c r="J1002" t="s">
        <v>137</v>
      </c>
      <c r="K1002" t="s">
        <v>138</v>
      </c>
      <c r="L1002" t="s">
        <v>3151</v>
      </c>
      <c r="M1002" t="s">
        <v>3152</v>
      </c>
      <c r="N1002">
        <v>0.78055555499999996</v>
      </c>
      <c r="O1002">
        <v>0</v>
      </c>
      <c r="P1002">
        <v>64</v>
      </c>
      <c r="Q1002">
        <v>0</v>
      </c>
      <c r="R1002">
        <v>1</v>
      </c>
      <c r="S1002">
        <v>0</v>
      </c>
      <c r="T1002">
        <v>5</v>
      </c>
      <c r="U1002">
        <v>0</v>
      </c>
      <c r="V1002">
        <v>0</v>
      </c>
      <c r="W1002">
        <v>0</v>
      </c>
      <c r="X1002">
        <v>8.0686810727599987</v>
      </c>
      <c r="Y1002">
        <v>0</v>
      </c>
      <c r="Z1002">
        <v>2.5025635708333335E-3</v>
      </c>
      <c r="AA1002">
        <v>0</v>
      </c>
      <c r="AB1002">
        <v>1.5388167827361112</v>
      </c>
      <c r="AC1002">
        <v>0</v>
      </c>
      <c r="AD1002">
        <v>0</v>
      </c>
      <c r="AE1002">
        <v>9.6100004190669424</v>
      </c>
    </row>
    <row r="1003" spans="1:31" x14ac:dyDescent="0.25">
      <c r="A1003">
        <v>2336677</v>
      </c>
      <c r="B1003">
        <v>1</v>
      </c>
      <c r="C1003" t="s">
        <v>80</v>
      </c>
      <c r="D1003" t="s">
        <v>83</v>
      </c>
      <c r="E1003" t="s">
        <v>285</v>
      </c>
      <c r="F1003" t="s">
        <v>1448</v>
      </c>
      <c r="G1003" t="s">
        <v>384</v>
      </c>
      <c r="H1003" t="s">
        <v>150</v>
      </c>
      <c r="I1003" t="s">
        <v>136</v>
      </c>
      <c r="J1003" t="s">
        <v>137</v>
      </c>
      <c r="K1003" t="s">
        <v>138</v>
      </c>
      <c r="L1003" t="s">
        <v>3153</v>
      </c>
      <c r="M1003" t="s">
        <v>3154</v>
      </c>
      <c r="N1003">
        <v>4.113611111</v>
      </c>
      <c r="O1003">
        <v>0</v>
      </c>
      <c r="P1003">
        <v>125</v>
      </c>
      <c r="Q1003">
        <v>0</v>
      </c>
      <c r="R1003">
        <v>0</v>
      </c>
      <c r="S1003">
        <v>0</v>
      </c>
      <c r="T1003">
        <v>4</v>
      </c>
      <c r="U1003">
        <v>0</v>
      </c>
      <c r="V1003">
        <v>0</v>
      </c>
      <c r="W1003">
        <v>0</v>
      </c>
      <c r="X1003">
        <v>103.67493406724363</v>
      </c>
      <c r="Y1003">
        <v>0</v>
      </c>
      <c r="Z1003">
        <v>0</v>
      </c>
      <c r="AA1003">
        <v>0</v>
      </c>
      <c r="AB1003">
        <v>12.170656359278633</v>
      </c>
      <c r="AC1003">
        <v>0</v>
      </c>
      <c r="AD1003">
        <v>0</v>
      </c>
      <c r="AE1003">
        <v>115.84559042652226</v>
      </c>
    </row>
    <row r="1004" spans="1:31" x14ac:dyDescent="0.25">
      <c r="A1004">
        <v>2336608</v>
      </c>
      <c r="B1004">
        <v>1</v>
      </c>
      <c r="C1004" t="s">
        <v>81</v>
      </c>
      <c r="D1004" t="s">
        <v>128</v>
      </c>
      <c r="E1004" t="s">
        <v>141</v>
      </c>
      <c r="F1004" t="s">
        <v>3155</v>
      </c>
      <c r="G1004" t="s">
        <v>134</v>
      </c>
      <c r="H1004" t="s">
        <v>135</v>
      </c>
      <c r="I1004" t="s">
        <v>136</v>
      </c>
      <c r="J1004" t="s">
        <v>137</v>
      </c>
      <c r="K1004" t="s">
        <v>138</v>
      </c>
      <c r="L1004" t="s">
        <v>3156</v>
      </c>
      <c r="M1004" t="s">
        <v>3157</v>
      </c>
      <c r="N1004">
        <v>0.36277777700000002</v>
      </c>
      <c r="O1004">
        <v>0</v>
      </c>
      <c r="P1004">
        <v>963</v>
      </c>
      <c r="Q1004">
        <v>1</v>
      </c>
      <c r="R1004">
        <v>9</v>
      </c>
      <c r="S1004">
        <v>15</v>
      </c>
      <c r="T1004">
        <v>126</v>
      </c>
      <c r="U1004">
        <v>0</v>
      </c>
      <c r="V1004">
        <v>0</v>
      </c>
      <c r="W1004">
        <v>0</v>
      </c>
      <c r="X1004">
        <v>34.676174069191738</v>
      </c>
      <c r="Y1004">
        <v>0.25153535574504998</v>
      </c>
      <c r="Z1004">
        <v>2.7099504794315554</v>
      </c>
      <c r="AA1004">
        <v>28.849349738352917</v>
      </c>
      <c r="AB1004">
        <v>8.1915709804744861</v>
      </c>
      <c r="AC1004">
        <v>0</v>
      </c>
      <c r="AD1004">
        <v>0</v>
      </c>
      <c r="AE1004">
        <v>74.678580623195742</v>
      </c>
    </row>
    <row r="1005" spans="1:31" x14ac:dyDescent="0.25">
      <c r="A1005">
        <v>2337026</v>
      </c>
      <c r="B1005">
        <v>1</v>
      </c>
      <c r="C1005" t="s">
        <v>80</v>
      </c>
      <c r="D1005" t="s">
        <v>92</v>
      </c>
      <c r="E1005" t="s">
        <v>153</v>
      </c>
      <c r="F1005" t="s">
        <v>3158</v>
      </c>
      <c r="G1005" t="s">
        <v>203</v>
      </c>
      <c r="H1005" t="s">
        <v>150</v>
      </c>
      <c r="I1005" t="s">
        <v>136</v>
      </c>
      <c r="J1005" t="s">
        <v>137</v>
      </c>
      <c r="K1005" t="s">
        <v>138</v>
      </c>
      <c r="L1005" t="s">
        <v>3159</v>
      </c>
      <c r="M1005" t="s">
        <v>3160</v>
      </c>
      <c r="N1005">
        <v>1.7055555549999999</v>
      </c>
      <c r="O1005">
        <v>0</v>
      </c>
      <c r="P1005">
        <v>1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0.16560543249266668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0.16560543249266668</v>
      </c>
    </row>
    <row r="1006" spans="1:31" x14ac:dyDescent="0.25">
      <c r="A1006">
        <v>2336800</v>
      </c>
      <c r="B1006">
        <v>1</v>
      </c>
      <c r="C1006" t="s">
        <v>80</v>
      </c>
      <c r="D1006" t="s">
        <v>110</v>
      </c>
      <c r="E1006" t="s">
        <v>158</v>
      </c>
      <c r="F1006" t="s">
        <v>3161</v>
      </c>
      <c r="G1006" t="s">
        <v>143</v>
      </c>
      <c r="H1006" t="s">
        <v>150</v>
      </c>
      <c r="I1006" t="s">
        <v>136</v>
      </c>
      <c r="J1006" t="s">
        <v>137</v>
      </c>
      <c r="K1006" t="s">
        <v>144</v>
      </c>
      <c r="L1006" t="s">
        <v>3162</v>
      </c>
      <c r="M1006" t="s">
        <v>3163</v>
      </c>
      <c r="N1006">
        <v>2.2772222219999998</v>
      </c>
      <c r="O1006">
        <v>0</v>
      </c>
      <c r="P1006">
        <v>59</v>
      </c>
      <c r="Q1006">
        <v>0</v>
      </c>
      <c r="R1006">
        <v>0</v>
      </c>
      <c r="S1006">
        <v>0</v>
      </c>
      <c r="T1006">
        <v>81</v>
      </c>
      <c r="U1006">
        <v>0</v>
      </c>
      <c r="V1006">
        <v>0</v>
      </c>
      <c r="W1006">
        <v>0</v>
      </c>
      <c r="X1006">
        <v>29.377385687673129</v>
      </c>
      <c r="Y1006">
        <v>0</v>
      </c>
      <c r="Z1006">
        <v>0</v>
      </c>
      <c r="AA1006">
        <v>0</v>
      </c>
      <c r="AB1006">
        <v>230.5223032318643</v>
      </c>
      <c r="AC1006">
        <v>0</v>
      </c>
      <c r="AD1006">
        <v>0</v>
      </c>
      <c r="AE1006">
        <v>259.89968891953743</v>
      </c>
    </row>
    <row r="1007" spans="1:31" x14ac:dyDescent="0.25">
      <c r="A1007">
        <v>2337132</v>
      </c>
      <c r="B1007">
        <v>1</v>
      </c>
      <c r="C1007" t="s">
        <v>80</v>
      </c>
      <c r="D1007" t="s">
        <v>83</v>
      </c>
      <c r="E1007" t="s">
        <v>153</v>
      </c>
      <c r="F1007" t="s">
        <v>3164</v>
      </c>
      <c r="G1007" t="s">
        <v>203</v>
      </c>
      <c r="H1007" t="s">
        <v>150</v>
      </c>
      <c r="I1007" t="s">
        <v>136</v>
      </c>
      <c r="J1007" t="s">
        <v>137</v>
      </c>
      <c r="K1007" t="s">
        <v>138</v>
      </c>
      <c r="L1007" t="s">
        <v>3165</v>
      </c>
      <c r="M1007" t="s">
        <v>3166</v>
      </c>
      <c r="N1007">
        <v>0.91527777700000001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1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1.5190787126854</v>
      </c>
      <c r="AC1007">
        <v>0</v>
      </c>
      <c r="AD1007">
        <v>0</v>
      </c>
      <c r="AE1007">
        <v>1.5190787126854</v>
      </c>
    </row>
    <row r="1008" spans="1:31" x14ac:dyDescent="0.25">
      <c r="A1008">
        <v>2336694</v>
      </c>
      <c r="B1008">
        <v>1</v>
      </c>
      <c r="C1008" t="s">
        <v>80</v>
      </c>
      <c r="D1008" t="s">
        <v>96</v>
      </c>
      <c r="E1008" t="s">
        <v>153</v>
      </c>
      <c r="F1008" t="s">
        <v>3167</v>
      </c>
      <c r="G1008" t="s">
        <v>155</v>
      </c>
      <c r="H1008" t="s">
        <v>150</v>
      </c>
      <c r="I1008" t="s">
        <v>136</v>
      </c>
      <c r="J1008" t="s">
        <v>137</v>
      </c>
      <c r="K1008" t="s">
        <v>138</v>
      </c>
      <c r="L1008" t="s">
        <v>3168</v>
      </c>
      <c r="M1008" t="s">
        <v>3169</v>
      </c>
      <c r="N1008">
        <v>3.6455555550000001</v>
      </c>
      <c r="O1008">
        <v>0</v>
      </c>
      <c r="P1008">
        <v>1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2.9644091369819168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2.9644091369819168</v>
      </c>
    </row>
    <row r="1009" spans="1:31" x14ac:dyDescent="0.25">
      <c r="A1009">
        <v>2336923</v>
      </c>
      <c r="B1009">
        <v>1</v>
      </c>
      <c r="C1009" t="s">
        <v>80</v>
      </c>
      <c r="D1009" t="s">
        <v>82</v>
      </c>
      <c r="E1009" t="s">
        <v>175</v>
      </c>
      <c r="F1009" t="s">
        <v>3170</v>
      </c>
      <c r="G1009" t="s">
        <v>210</v>
      </c>
      <c r="H1009" t="s">
        <v>135</v>
      </c>
      <c r="I1009" t="s">
        <v>136</v>
      </c>
      <c r="J1009" t="s">
        <v>137</v>
      </c>
      <c r="K1009" t="s">
        <v>138</v>
      </c>
      <c r="L1009" t="s">
        <v>3171</v>
      </c>
      <c r="M1009" t="s">
        <v>3172</v>
      </c>
      <c r="N1009">
        <v>3.2036111109999998</v>
      </c>
      <c r="O1009">
        <v>0</v>
      </c>
      <c r="P1009">
        <v>441</v>
      </c>
      <c r="Q1009">
        <v>0</v>
      </c>
      <c r="R1009">
        <v>0</v>
      </c>
      <c r="S1009">
        <v>0</v>
      </c>
      <c r="T1009">
        <v>513</v>
      </c>
      <c r="U1009">
        <v>0</v>
      </c>
      <c r="V1009">
        <v>1</v>
      </c>
      <c r="W1009">
        <v>0</v>
      </c>
      <c r="X1009">
        <v>388.12034579411772</v>
      </c>
      <c r="Y1009">
        <v>0</v>
      </c>
      <c r="Z1009">
        <v>0</v>
      </c>
      <c r="AA1009">
        <v>0</v>
      </c>
      <c r="AB1009">
        <v>1922.8358526222601</v>
      </c>
      <c r="AC1009">
        <v>0</v>
      </c>
      <c r="AD1009">
        <v>41.542387026446136</v>
      </c>
      <c r="AE1009">
        <v>2352.4985854428242</v>
      </c>
    </row>
    <row r="1010" spans="1:31" x14ac:dyDescent="0.25">
      <c r="A1010">
        <v>2308382</v>
      </c>
      <c r="B1010">
        <v>1</v>
      </c>
      <c r="C1010" t="s">
        <v>81</v>
      </c>
      <c r="D1010" t="s">
        <v>121</v>
      </c>
      <c r="E1010" t="s">
        <v>175</v>
      </c>
      <c r="F1010" t="s">
        <v>3173</v>
      </c>
      <c r="G1010" t="s">
        <v>210</v>
      </c>
      <c r="H1010" t="s">
        <v>135</v>
      </c>
      <c r="I1010" t="s">
        <v>136</v>
      </c>
      <c r="J1010" t="s">
        <v>137</v>
      </c>
      <c r="K1010" t="s">
        <v>138</v>
      </c>
      <c r="L1010" t="s">
        <v>3174</v>
      </c>
      <c r="M1010" t="s">
        <v>3175</v>
      </c>
      <c r="N1010">
        <v>2.8186111110000001</v>
      </c>
      <c r="O1010">
        <v>0</v>
      </c>
      <c r="P1010">
        <v>98</v>
      </c>
      <c r="Q1010">
        <v>0</v>
      </c>
      <c r="R1010">
        <v>1</v>
      </c>
      <c r="S1010">
        <v>0</v>
      </c>
      <c r="T1010">
        <v>7</v>
      </c>
      <c r="U1010">
        <v>0</v>
      </c>
      <c r="V1010">
        <v>0</v>
      </c>
      <c r="W1010">
        <v>0</v>
      </c>
      <c r="X1010">
        <v>36.045022407769224</v>
      </c>
      <c r="Y1010">
        <v>0</v>
      </c>
      <c r="Z1010">
        <v>5.0569999439706663</v>
      </c>
      <c r="AA1010">
        <v>0</v>
      </c>
      <c r="AB1010">
        <v>19.460365937651265</v>
      </c>
      <c r="AC1010">
        <v>0</v>
      </c>
      <c r="AD1010">
        <v>0</v>
      </c>
      <c r="AE1010">
        <v>60.562388289391151</v>
      </c>
    </row>
    <row r="1011" spans="1:31" x14ac:dyDescent="0.25">
      <c r="A1011">
        <v>2308050</v>
      </c>
      <c r="B1011">
        <v>1</v>
      </c>
      <c r="C1011" t="s">
        <v>80</v>
      </c>
      <c r="D1011" t="s">
        <v>106</v>
      </c>
      <c r="E1011" t="s">
        <v>132</v>
      </c>
      <c r="F1011" t="s">
        <v>3176</v>
      </c>
      <c r="G1011" t="s">
        <v>143</v>
      </c>
      <c r="H1011" t="s">
        <v>135</v>
      </c>
      <c r="I1011" t="s">
        <v>136</v>
      </c>
      <c r="J1011" t="s">
        <v>137</v>
      </c>
      <c r="K1011" t="s">
        <v>144</v>
      </c>
      <c r="L1011" t="s">
        <v>3177</v>
      </c>
      <c r="M1011" t="s">
        <v>3178</v>
      </c>
      <c r="N1011">
        <v>7.0530555550000003</v>
      </c>
      <c r="O1011">
        <v>1</v>
      </c>
      <c r="P1011">
        <v>0</v>
      </c>
      <c r="Q1011">
        <v>13</v>
      </c>
      <c r="R1011">
        <v>98</v>
      </c>
      <c r="S1011">
        <v>9</v>
      </c>
      <c r="T1011">
        <v>20</v>
      </c>
      <c r="U1011">
        <v>0</v>
      </c>
      <c r="V1011">
        <v>0</v>
      </c>
      <c r="W1011">
        <v>3.7679018225185832</v>
      </c>
      <c r="X1011">
        <v>0</v>
      </c>
      <c r="Y1011">
        <v>535.58633179271158</v>
      </c>
      <c r="Z1011">
        <v>2925.1007365850651</v>
      </c>
      <c r="AA1011">
        <v>226.48900220539312</v>
      </c>
      <c r="AB1011">
        <v>744.19274964724468</v>
      </c>
      <c r="AC1011">
        <v>0</v>
      </c>
      <c r="AD1011">
        <v>0</v>
      </c>
      <c r="AE1011">
        <v>4435.1367220529328</v>
      </c>
    </row>
    <row r="1012" spans="1:31" x14ac:dyDescent="0.25">
      <c r="A1012">
        <v>2308359</v>
      </c>
      <c r="B1012">
        <v>1</v>
      </c>
      <c r="C1012" t="s">
        <v>80</v>
      </c>
      <c r="D1012" t="s">
        <v>103</v>
      </c>
      <c r="E1012" t="s">
        <v>414</v>
      </c>
      <c r="F1012" t="s">
        <v>3179</v>
      </c>
      <c r="G1012" t="s">
        <v>134</v>
      </c>
      <c r="H1012" t="s">
        <v>135</v>
      </c>
      <c r="I1012" t="s">
        <v>136</v>
      </c>
      <c r="J1012" t="s">
        <v>137</v>
      </c>
      <c r="K1012" t="s">
        <v>138</v>
      </c>
      <c r="L1012" t="s">
        <v>3180</v>
      </c>
      <c r="M1012" t="s">
        <v>3181</v>
      </c>
      <c r="N1012">
        <v>7.4140554999999997E-2</v>
      </c>
      <c r="O1012">
        <v>1</v>
      </c>
      <c r="P1012">
        <v>1582</v>
      </c>
      <c r="Q1012">
        <v>36</v>
      </c>
      <c r="R1012">
        <v>179</v>
      </c>
      <c r="S1012">
        <v>17</v>
      </c>
      <c r="T1012">
        <v>186</v>
      </c>
      <c r="U1012">
        <v>2</v>
      </c>
      <c r="V1012">
        <v>0</v>
      </c>
      <c r="W1012">
        <v>1.4405363946933335E-2</v>
      </c>
      <c r="X1012">
        <v>27.769688708246829</v>
      </c>
      <c r="Y1012">
        <v>12.894519033064666</v>
      </c>
      <c r="Z1012">
        <v>35.610945318800972</v>
      </c>
      <c r="AA1012">
        <v>6.3589761442304233</v>
      </c>
      <c r="AB1012">
        <v>13.566652289089177</v>
      </c>
      <c r="AC1012">
        <v>8.8221319310097996</v>
      </c>
      <c r="AD1012">
        <v>0</v>
      </c>
      <c r="AE1012">
        <v>105.0373187883888</v>
      </c>
    </row>
    <row r="1013" spans="1:31" x14ac:dyDescent="0.25">
      <c r="A1013">
        <v>2308004</v>
      </c>
      <c r="B1013">
        <v>1</v>
      </c>
      <c r="C1013" t="s">
        <v>81</v>
      </c>
      <c r="D1013" t="s">
        <v>123</v>
      </c>
      <c r="E1013" t="s">
        <v>141</v>
      </c>
      <c r="F1013" t="s">
        <v>3182</v>
      </c>
      <c r="G1013" t="s">
        <v>143</v>
      </c>
      <c r="H1013" t="s">
        <v>135</v>
      </c>
      <c r="I1013" t="s">
        <v>136</v>
      </c>
      <c r="J1013" t="s">
        <v>137</v>
      </c>
      <c r="K1013" t="s">
        <v>144</v>
      </c>
      <c r="L1013" t="s">
        <v>3183</v>
      </c>
      <c r="M1013" t="s">
        <v>3184</v>
      </c>
      <c r="N1013">
        <v>1.744722222</v>
      </c>
      <c r="O1013">
        <v>7</v>
      </c>
      <c r="P1013">
        <v>592</v>
      </c>
      <c r="Q1013">
        <v>471</v>
      </c>
      <c r="R1013">
        <v>554</v>
      </c>
      <c r="S1013">
        <v>52</v>
      </c>
      <c r="T1013">
        <v>109</v>
      </c>
      <c r="U1013">
        <v>2</v>
      </c>
      <c r="V1013">
        <v>0</v>
      </c>
      <c r="W1013">
        <v>57.967571932195185</v>
      </c>
      <c r="X1013">
        <v>243.99736774948829</v>
      </c>
      <c r="Y1013">
        <v>2060.9850501029268</v>
      </c>
      <c r="Z1013">
        <v>2164.6427545392817</v>
      </c>
      <c r="AA1013">
        <v>1862.2316956638979</v>
      </c>
      <c r="AB1013">
        <v>201.93494218328624</v>
      </c>
      <c r="AC1013">
        <v>317.00153176863887</v>
      </c>
      <c r="AD1013">
        <v>0</v>
      </c>
      <c r="AE1013">
        <v>6908.7609139397155</v>
      </c>
    </row>
    <row r="1014" spans="1:31" x14ac:dyDescent="0.25">
      <c r="A1014">
        <v>2307981</v>
      </c>
      <c r="B1014">
        <v>1</v>
      </c>
      <c r="C1014" t="s">
        <v>81</v>
      </c>
      <c r="D1014" t="s">
        <v>117</v>
      </c>
      <c r="E1014" t="s">
        <v>175</v>
      </c>
      <c r="F1014" t="s">
        <v>1528</v>
      </c>
      <c r="G1014" t="s">
        <v>134</v>
      </c>
      <c r="H1014" t="s">
        <v>135</v>
      </c>
      <c r="I1014" t="s">
        <v>136</v>
      </c>
      <c r="J1014" t="s">
        <v>137</v>
      </c>
      <c r="K1014" t="s">
        <v>138</v>
      </c>
      <c r="L1014" t="s">
        <v>3185</v>
      </c>
      <c r="M1014" t="s">
        <v>3186</v>
      </c>
      <c r="N1014">
        <v>0.77138888800000005</v>
      </c>
      <c r="O1014">
        <v>0</v>
      </c>
      <c r="P1014">
        <v>74</v>
      </c>
      <c r="Q1014">
        <v>10</v>
      </c>
      <c r="R1014">
        <v>2</v>
      </c>
      <c r="S1014">
        <v>0</v>
      </c>
      <c r="T1014">
        <v>6</v>
      </c>
      <c r="U1014">
        <v>0</v>
      </c>
      <c r="V1014">
        <v>0</v>
      </c>
      <c r="W1014">
        <v>0</v>
      </c>
      <c r="X1014">
        <v>6.5127739948641672</v>
      </c>
      <c r="Y1014">
        <v>19.301591905864502</v>
      </c>
      <c r="Z1014">
        <v>0.73451525460762501</v>
      </c>
      <c r="AA1014">
        <v>0</v>
      </c>
      <c r="AB1014">
        <v>2.72474075944135</v>
      </c>
      <c r="AC1014">
        <v>0</v>
      </c>
      <c r="AD1014">
        <v>0</v>
      </c>
      <c r="AE1014">
        <v>29.273621914777642</v>
      </c>
    </row>
    <row r="1015" spans="1:31" x14ac:dyDescent="0.25">
      <c r="A1015">
        <v>2308528</v>
      </c>
      <c r="B1015">
        <v>1</v>
      </c>
      <c r="C1015" t="s">
        <v>80</v>
      </c>
      <c r="D1015" t="s">
        <v>83</v>
      </c>
      <c r="E1015" t="s">
        <v>158</v>
      </c>
      <c r="F1015" t="s">
        <v>3187</v>
      </c>
      <c r="G1015" t="s">
        <v>453</v>
      </c>
      <c r="H1015" t="s">
        <v>150</v>
      </c>
      <c r="I1015" t="s">
        <v>136</v>
      </c>
      <c r="J1015" t="s">
        <v>137</v>
      </c>
      <c r="K1015" t="s">
        <v>138</v>
      </c>
      <c r="L1015" t="s">
        <v>3188</v>
      </c>
      <c r="M1015" t="s">
        <v>3189</v>
      </c>
      <c r="N1015">
        <v>0.56999999999999995</v>
      </c>
      <c r="O1015">
        <v>0</v>
      </c>
      <c r="P1015">
        <v>463</v>
      </c>
      <c r="Q1015">
        <v>0</v>
      </c>
      <c r="R1015">
        <v>0</v>
      </c>
      <c r="S1015">
        <v>0</v>
      </c>
      <c r="T1015">
        <v>46</v>
      </c>
      <c r="U1015">
        <v>0</v>
      </c>
      <c r="V1015">
        <v>0</v>
      </c>
      <c r="W1015">
        <v>0</v>
      </c>
      <c r="X1015">
        <v>61.79047921684186</v>
      </c>
      <c r="Y1015">
        <v>0</v>
      </c>
      <c r="Z1015">
        <v>0</v>
      </c>
      <c r="AA1015">
        <v>0</v>
      </c>
      <c r="AB1015">
        <v>15.230163443263196</v>
      </c>
      <c r="AC1015">
        <v>0</v>
      </c>
      <c r="AD1015">
        <v>0</v>
      </c>
      <c r="AE1015">
        <v>77.020642660105054</v>
      </c>
    </row>
    <row r="1016" spans="1:31" x14ac:dyDescent="0.25">
      <c r="A1016">
        <v>2308067</v>
      </c>
      <c r="B1016">
        <v>1</v>
      </c>
      <c r="C1016" t="s">
        <v>80</v>
      </c>
      <c r="D1016" t="s">
        <v>82</v>
      </c>
      <c r="E1016" t="s">
        <v>153</v>
      </c>
      <c r="F1016" t="s">
        <v>3190</v>
      </c>
      <c r="G1016" t="s">
        <v>155</v>
      </c>
      <c r="H1016" t="s">
        <v>150</v>
      </c>
      <c r="I1016" t="s">
        <v>136</v>
      </c>
      <c r="J1016" t="s">
        <v>137</v>
      </c>
      <c r="K1016" t="s">
        <v>138</v>
      </c>
      <c r="L1016" t="s">
        <v>3191</v>
      </c>
      <c r="M1016" t="s">
        <v>3192</v>
      </c>
      <c r="N1016">
        <v>1.893888888</v>
      </c>
      <c r="O1016">
        <v>0</v>
      </c>
      <c r="P1016">
        <v>11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3.816349735101868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3.816349735101868</v>
      </c>
    </row>
    <row r="1017" spans="1:31" x14ac:dyDescent="0.25">
      <c r="A1017">
        <v>2308505</v>
      </c>
      <c r="B1017">
        <v>1</v>
      </c>
      <c r="C1017" t="s">
        <v>81</v>
      </c>
      <c r="D1017" t="s">
        <v>118</v>
      </c>
      <c r="E1017" t="s">
        <v>147</v>
      </c>
      <c r="F1017" t="s">
        <v>3193</v>
      </c>
      <c r="G1017" t="s">
        <v>463</v>
      </c>
      <c r="H1017" t="s">
        <v>150</v>
      </c>
      <c r="I1017" t="s">
        <v>136</v>
      </c>
      <c r="J1017" t="s">
        <v>137</v>
      </c>
      <c r="K1017" t="s">
        <v>138</v>
      </c>
      <c r="L1017" t="s">
        <v>3194</v>
      </c>
      <c r="M1017" t="s">
        <v>3195</v>
      </c>
      <c r="N1017">
        <v>1.737777777</v>
      </c>
      <c r="O1017">
        <v>0</v>
      </c>
      <c r="P1017">
        <v>0</v>
      </c>
      <c r="Q1017">
        <v>0</v>
      </c>
      <c r="R1017">
        <v>3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11.164744936143748</v>
      </c>
      <c r="AA1017">
        <v>0</v>
      </c>
      <c r="AB1017">
        <v>0</v>
      </c>
      <c r="AC1017">
        <v>0</v>
      </c>
      <c r="AD1017">
        <v>0</v>
      </c>
      <c r="AE1017">
        <v>11.164744936143748</v>
      </c>
    </row>
    <row r="1018" spans="1:31" x14ac:dyDescent="0.25">
      <c r="A1018">
        <v>2308376</v>
      </c>
      <c r="B1018">
        <v>1</v>
      </c>
      <c r="C1018" t="s">
        <v>81</v>
      </c>
      <c r="D1018" t="s">
        <v>127</v>
      </c>
      <c r="E1018" t="s">
        <v>153</v>
      </c>
      <c r="F1018" t="s">
        <v>3196</v>
      </c>
      <c r="G1018" t="s">
        <v>155</v>
      </c>
      <c r="H1018" t="s">
        <v>150</v>
      </c>
      <c r="I1018" t="s">
        <v>136</v>
      </c>
      <c r="J1018" t="s">
        <v>137</v>
      </c>
      <c r="K1018" t="s">
        <v>138</v>
      </c>
      <c r="L1018" t="s">
        <v>3197</v>
      </c>
      <c r="M1018" t="s">
        <v>3198</v>
      </c>
      <c r="N1018">
        <v>3.2405555549999998</v>
      </c>
      <c r="O1018">
        <v>0</v>
      </c>
      <c r="P1018">
        <v>1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1.2396816703005333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1.2396816703005333</v>
      </c>
    </row>
    <row r="1019" spans="1:31" x14ac:dyDescent="0.25">
      <c r="A1019">
        <v>2308459</v>
      </c>
      <c r="B1019">
        <v>1</v>
      </c>
      <c r="C1019" t="s">
        <v>81</v>
      </c>
      <c r="D1019" t="s">
        <v>127</v>
      </c>
      <c r="E1019" t="s">
        <v>132</v>
      </c>
      <c r="F1019" t="s">
        <v>3199</v>
      </c>
      <c r="G1019" t="s">
        <v>716</v>
      </c>
      <c r="H1019" t="s">
        <v>135</v>
      </c>
      <c r="I1019" t="s">
        <v>136</v>
      </c>
      <c r="J1019" t="s">
        <v>137</v>
      </c>
      <c r="K1019" t="s">
        <v>138</v>
      </c>
      <c r="L1019" t="s">
        <v>3200</v>
      </c>
      <c r="M1019" t="s">
        <v>3201</v>
      </c>
      <c r="N1019">
        <v>2.7738888880000001</v>
      </c>
      <c r="O1019">
        <v>2</v>
      </c>
      <c r="P1019">
        <v>12</v>
      </c>
      <c r="Q1019">
        <v>199</v>
      </c>
      <c r="R1019">
        <v>105</v>
      </c>
      <c r="S1019">
        <v>20</v>
      </c>
      <c r="T1019">
        <v>5</v>
      </c>
      <c r="U1019">
        <v>0</v>
      </c>
      <c r="V1019">
        <v>0</v>
      </c>
      <c r="W1019">
        <v>7.1564499989250931</v>
      </c>
      <c r="X1019">
        <v>3.2607041813545168</v>
      </c>
      <c r="Y1019">
        <v>956.65673875276536</v>
      </c>
      <c r="Z1019">
        <v>245.19236255613433</v>
      </c>
      <c r="AA1019">
        <v>235.49781609758961</v>
      </c>
      <c r="AB1019">
        <v>14.113296217439439</v>
      </c>
      <c r="AC1019">
        <v>0</v>
      </c>
      <c r="AD1019">
        <v>0</v>
      </c>
      <c r="AE1019">
        <v>1461.8773678042082</v>
      </c>
    </row>
    <row r="1020" spans="1:31" x14ac:dyDescent="0.25">
      <c r="A1020">
        <v>2308127</v>
      </c>
      <c r="B1020">
        <v>1</v>
      </c>
      <c r="C1020" t="s">
        <v>81</v>
      </c>
      <c r="D1020" t="s">
        <v>121</v>
      </c>
      <c r="E1020" t="s">
        <v>153</v>
      </c>
      <c r="F1020" t="s">
        <v>3202</v>
      </c>
      <c r="G1020" t="s">
        <v>155</v>
      </c>
      <c r="H1020" t="s">
        <v>150</v>
      </c>
      <c r="I1020" t="s">
        <v>136</v>
      </c>
      <c r="J1020" t="s">
        <v>137</v>
      </c>
      <c r="K1020" t="s">
        <v>138</v>
      </c>
      <c r="L1020" t="s">
        <v>3203</v>
      </c>
      <c r="M1020" t="s">
        <v>3204</v>
      </c>
      <c r="N1020">
        <v>2.7480555550000001</v>
      </c>
      <c r="O1020">
        <v>0</v>
      </c>
      <c r="P1020">
        <v>1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0.6040543486644917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0.6040543486644917</v>
      </c>
    </row>
    <row r="1021" spans="1:31" x14ac:dyDescent="0.25">
      <c r="A1021">
        <v>2307921</v>
      </c>
      <c r="B1021">
        <v>1</v>
      </c>
      <c r="C1021" t="s">
        <v>80</v>
      </c>
      <c r="D1021" t="s">
        <v>83</v>
      </c>
      <c r="E1021" t="s">
        <v>158</v>
      </c>
      <c r="F1021" t="s">
        <v>3205</v>
      </c>
      <c r="G1021" t="s">
        <v>193</v>
      </c>
      <c r="H1021" t="s">
        <v>150</v>
      </c>
      <c r="I1021" t="s">
        <v>136</v>
      </c>
      <c r="J1021" t="s">
        <v>3</v>
      </c>
      <c r="K1021" t="s">
        <v>138</v>
      </c>
      <c r="L1021" t="s">
        <v>3206</v>
      </c>
      <c r="M1021" t="s">
        <v>3207</v>
      </c>
      <c r="N1021">
        <v>1.2727777769999999</v>
      </c>
      <c r="O1021">
        <v>0</v>
      </c>
      <c r="P1021">
        <v>486</v>
      </c>
      <c r="Q1021">
        <v>0</v>
      </c>
      <c r="R1021">
        <v>0</v>
      </c>
      <c r="S1021">
        <v>0</v>
      </c>
      <c r="T1021">
        <v>13</v>
      </c>
      <c r="U1021">
        <v>0</v>
      </c>
      <c r="V1021">
        <v>0</v>
      </c>
      <c r="W1021">
        <v>0</v>
      </c>
      <c r="X1021">
        <v>126.49589777072103</v>
      </c>
      <c r="Y1021">
        <v>0</v>
      </c>
      <c r="Z1021">
        <v>0</v>
      </c>
      <c r="AA1021">
        <v>0</v>
      </c>
      <c r="AB1021">
        <v>6.4930654444871125</v>
      </c>
      <c r="AC1021">
        <v>0</v>
      </c>
      <c r="AD1021">
        <v>0</v>
      </c>
      <c r="AE1021">
        <v>132.98896321520814</v>
      </c>
    </row>
    <row r="1022" spans="1:31" x14ac:dyDescent="0.25">
      <c r="A1022">
        <v>2307944</v>
      </c>
      <c r="B1022">
        <v>1</v>
      </c>
      <c r="C1022" t="s">
        <v>80</v>
      </c>
      <c r="D1022" t="s">
        <v>101</v>
      </c>
      <c r="E1022" t="s">
        <v>175</v>
      </c>
      <c r="F1022" t="s">
        <v>3208</v>
      </c>
      <c r="G1022" t="s">
        <v>134</v>
      </c>
      <c r="H1022" t="s">
        <v>135</v>
      </c>
      <c r="I1022" t="s">
        <v>136</v>
      </c>
      <c r="J1022" t="s">
        <v>137</v>
      </c>
      <c r="K1022" t="s">
        <v>138</v>
      </c>
      <c r="L1022" t="s">
        <v>3209</v>
      </c>
      <c r="M1022" t="s">
        <v>3210</v>
      </c>
      <c r="N1022">
        <v>0.85138888800000001</v>
      </c>
      <c r="O1022">
        <v>0</v>
      </c>
      <c r="P1022">
        <v>978</v>
      </c>
      <c r="Q1022">
        <v>0</v>
      </c>
      <c r="R1022">
        <v>1</v>
      </c>
      <c r="S1022">
        <v>0</v>
      </c>
      <c r="T1022">
        <v>52</v>
      </c>
      <c r="U1022">
        <v>0</v>
      </c>
      <c r="V1022">
        <v>0</v>
      </c>
      <c r="W1022">
        <v>0</v>
      </c>
      <c r="X1022">
        <v>133.97260585029341</v>
      </c>
      <c r="Y1022">
        <v>0</v>
      </c>
      <c r="Z1022">
        <v>4.4402491176999993E-3</v>
      </c>
      <c r="AA1022">
        <v>0</v>
      </c>
      <c r="AB1022">
        <v>35.579361785255685</v>
      </c>
      <c r="AC1022">
        <v>0</v>
      </c>
      <c r="AD1022">
        <v>0</v>
      </c>
      <c r="AE1022">
        <v>169.55640788466678</v>
      </c>
    </row>
    <row r="1023" spans="1:31" x14ac:dyDescent="0.25">
      <c r="A1023">
        <v>2308299</v>
      </c>
      <c r="B1023">
        <v>1</v>
      </c>
      <c r="C1023" t="s">
        <v>80</v>
      </c>
      <c r="D1023" t="s">
        <v>84</v>
      </c>
      <c r="E1023" t="s">
        <v>153</v>
      </c>
      <c r="F1023" t="s">
        <v>3211</v>
      </c>
      <c r="G1023" t="s">
        <v>155</v>
      </c>
      <c r="H1023" t="s">
        <v>150</v>
      </c>
      <c r="I1023" t="s">
        <v>136</v>
      </c>
      <c r="J1023" t="s">
        <v>137</v>
      </c>
      <c r="K1023" t="s">
        <v>138</v>
      </c>
      <c r="L1023" t="s">
        <v>3212</v>
      </c>
      <c r="M1023" t="s">
        <v>3213</v>
      </c>
      <c r="N1023">
        <v>0.837777777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1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0.19635917320639998</v>
      </c>
      <c r="AC1023">
        <v>0</v>
      </c>
      <c r="AD1023">
        <v>0</v>
      </c>
      <c r="AE1023">
        <v>0.19635917320639998</v>
      </c>
    </row>
    <row r="1024" spans="1:31" x14ac:dyDescent="0.25">
      <c r="A1024">
        <v>2308064</v>
      </c>
      <c r="B1024">
        <v>1</v>
      </c>
      <c r="C1024" t="s">
        <v>81</v>
      </c>
      <c r="D1024" t="s">
        <v>112</v>
      </c>
      <c r="E1024" t="s">
        <v>175</v>
      </c>
      <c r="F1024" t="s">
        <v>3214</v>
      </c>
      <c r="G1024" t="s">
        <v>143</v>
      </c>
      <c r="H1024" t="s">
        <v>135</v>
      </c>
      <c r="I1024" t="s">
        <v>136</v>
      </c>
      <c r="J1024" t="s">
        <v>137</v>
      </c>
      <c r="K1024" t="s">
        <v>144</v>
      </c>
      <c r="L1024" t="s">
        <v>3215</v>
      </c>
      <c r="M1024" t="s">
        <v>3216</v>
      </c>
      <c r="N1024">
        <v>0.66222222200000003</v>
      </c>
      <c r="O1024">
        <v>0</v>
      </c>
      <c r="P1024">
        <v>148</v>
      </c>
      <c r="Q1024">
        <v>0</v>
      </c>
      <c r="R1024">
        <v>10</v>
      </c>
      <c r="S1024">
        <v>0</v>
      </c>
      <c r="T1024">
        <v>34</v>
      </c>
      <c r="U1024">
        <v>0</v>
      </c>
      <c r="V1024">
        <v>0</v>
      </c>
      <c r="W1024">
        <v>0</v>
      </c>
      <c r="X1024">
        <v>28.128864505003076</v>
      </c>
      <c r="Y1024">
        <v>0</v>
      </c>
      <c r="Z1024">
        <v>1.3293438319756001</v>
      </c>
      <c r="AA1024">
        <v>0</v>
      </c>
      <c r="AB1024">
        <v>20.244762700890004</v>
      </c>
      <c r="AC1024">
        <v>0</v>
      </c>
      <c r="AD1024">
        <v>0</v>
      </c>
      <c r="AE1024">
        <v>49.702971037868679</v>
      </c>
    </row>
    <row r="1025" spans="1:31" x14ac:dyDescent="0.25">
      <c r="A1025">
        <v>2308230</v>
      </c>
      <c r="B1025">
        <v>1</v>
      </c>
      <c r="C1025" t="s">
        <v>80</v>
      </c>
      <c r="D1025" t="s">
        <v>102</v>
      </c>
      <c r="E1025" t="s">
        <v>147</v>
      </c>
      <c r="F1025" t="s">
        <v>3217</v>
      </c>
      <c r="G1025" t="s">
        <v>149</v>
      </c>
      <c r="H1025" t="s">
        <v>150</v>
      </c>
      <c r="I1025" t="s">
        <v>136</v>
      </c>
      <c r="J1025" t="s">
        <v>137</v>
      </c>
      <c r="K1025" t="s">
        <v>138</v>
      </c>
      <c r="L1025" t="s">
        <v>3218</v>
      </c>
      <c r="M1025" t="s">
        <v>3219</v>
      </c>
      <c r="N1025">
        <v>1.785833333</v>
      </c>
      <c r="O1025">
        <v>0</v>
      </c>
      <c r="P1025">
        <v>0</v>
      </c>
      <c r="Q1025">
        <v>0</v>
      </c>
      <c r="R1025">
        <v>2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6.8856243064853997</v>
      </c>
      <c r="AA1025">
        <v>0</v>
      </c>
      <c r="AB1025">
        <v>0</v>
      </c>
      <c r="AC1025">
        <v>0</v>
      </c>
      <c r="AD1025">
        <v>0</v>
      </c>
      <c r="AE1025">
        <v>6.8856243064853997</v>
      </c>
    </row>
    <row r="1026" spans="1:31" x14ac:dyDescent="0.25">
      <c r="A1026">
        <v>2308130</v>
      </c>
      <c r="B1026">
        <v>1</v>
      </c>
      <c r="C1026" t="s">
        <v>80</v>
      </c>
      <c r="D1026" t="s">
        <v>103</v>
      </c>
      <c r="E1026" t="s">
        <v>132</v>
      </c>
      <c r="F1026" t="s">
        <v>3220</v>
      </c>
      <c r="G1026" t="s">
        <v>134</v>
      </c>
      <c r="H1026" t="s">
        <v>135</v>
      </c>
      <c r="I1026" t="s">
        <v>468</v>
      </c>
      <c r="J1026" t="s">
        <v>137</v>
      </c>
      <c r="K1026" t="s">
        <v>138</v>
      </c>
      <c r="L1026" t="s">
        <v>3221</v>
      </c>
      <c r="M1026" t="s">
        <v>3222</v>
      </c>
      <c r="N1026">
        <v>1.5555555E-2</v>
      </c>
      <c r="O1026">
        <v>21</v>
      </c>
      <c r="P1026">
        <v>2571</v>
      </c>
      <c r="Q1026">
        <v>33</v>
      </c>
      <c r="R1026">
        <v>191</v>
      </c>
      <c r="S1026">
        <v>55</v>
      </c>
      <c r="T1026">
        <v>686</v>
      </c>
      <c r="U1026">
        <v>7</v>
      </c>
      <c r="V1026">
        <v>1</v>
      </c>
      <c r="W1026">
        <v>0.23419604487999998</v>
      </c>
      <c r="X1026">
        <v>6.5568226111719277</v>
      </c>
      <c r="Y1026">
        <v>2.030870760398666</v>
      </c>
      <c r="Z1026">
        <v>1.1306761058895556</v>
      </c>
      <c r="AA1026">
        <v>4.8912226533473353</v>
      </c>
      <c r="AB1026">
        <v>7.0178982411851036</v>
      </c>
      <c r="AC1026">
        <v>8.8739595334456904</v>
      </c>
      <c r="AD1026">
        <v>0.36844664549233336</v>
      </c>
      <c r="AE1026">
        <v>31.104092595810613</v>
      </c>
    </row>
    <row r="1027" spans="1:31" x14ac:dyDescent="0.25">
      <c r="A1027">
        <v>2308107</v>
      </c>
      <c r="B1027">
        <v>1</v>
      </c>
      <c r="C1027" t="s">
        <v>80</v>
      </c>
      <c r="D1027" t="s">
        <v>100</v>
      </c>
      <c r="E1027" t="s">
        <v>158</v>
      </c>
      <c r="F1027" t="s">
        <v>3223</v>
      </c>
      <c r="G1027" t="s">
        <v>503</v>
      </c>
      <c r="H1027" t="s">
        <v>150</v>
      </c>
      <c r="I1027" t="s">
        <v>136</v>
      </c>
      <c r="J1027" t="s">
        <v>137</v>
      </c>
      <c r="K1027" t="s">
        <v>138</v>
      </c>
      <c r="L1027" t="s">
        <v>3224</v>
      </c>
      <c r="M1027" t="s">
        <v>3225</v>
      </c>
      <c r="N1027">
        <v>4.056944444</v>
      </c>
      <c r="O1027">
        <v>0</v>
      </c>
      <c r="P1027">
        <v>177</v>
      </c>
      <c r="Q1027">
        <v>0</v>
      </c>
      <c r="R1027">
        <v>2</v>
      </c>
      <c r="S1027">
        <v>0</v>
      </c>
      <c r="T1027">
        <v>23</v>
      </c>
      <c r="U1027">
        <v>0</v>
      </c>
      <c r="V1027">
        <v>0</v>
      </c>
      <c r="W1027">
        <v>0</v>
      </c>
      <c r="X1027">
        <v>152.82655796946923</v>
      </c>
      <c r="Y1027">
        <v>0</v>
      </c>
      <c r="Z1027">
        <v>1.6255288076383001</v>
      </c>
      <c r="AA1027">
        <v>0</v>
      </c>
      <c r="AB1027">
        <v>147.50254481102712</v>
      </c>
      <c r="AC1027">
        <v>0</v>
      </c>
      <c r="AD1027">
        <v>0</v>
      </c>
      <c r="AE1027">
        <v>301.95463158813465</v>
      </c>
    </row>
    <row r="1028" spans="1:31" x14ac:dyDescent="0.25">
      <c r="A1028">
        <v>2308399</v>
      </c>
      <c r="B1028">
        <v>1</v>
      </c>
      <c r="C1028" t="s">
        <v>81</v>
      </c>
      <c r="D1028" t="s">
        <v>114</v>
      </c>
      <c r="E1028" t="s">
        <v>175</v>
      </c>
      <c r="F1028" t="s">
        <v>3226</v>
      </c>
      <c r="G1028" t="s">
        <v>210</v>
      </c>
      <c r="H1028" t="s">
        <v>135</v>
      </c>
      <c r="I1028" t="s">
        <v>136</v>
      </c>
      <c r="J1028" t="s">
        <v>137</v>
      </c>
      <c r="K1028" t="s">
        <v>138</v>
      </c>
      <c r="L1028" t="s">
        <v>3227</v>
      </c>
      <c r="M1028" t="s">
        <v>3228</v>
      </c>
      <c r="N1028">
        <v>1.5036111109999999</v>
      </c>
      <c r="O1028">
        <v>0</v>
      </c>
      <c r="P1028">
        <v>261</v>
      </c>
      <c r="Q1028">
        <v>0</v>
      </c>
      <c r="R1028">
        <v>0</v>
      </c>
      <c r="S1028">
        <v>0</v>
      </c>
      <c r="T1028">
        <v>20</v>
      </c>
      <c r="U1028">
        <v>0</v>
      </c>
      <c r="V1028">
        <v>0</v>
      </c>
      <c r="W1028">
        <v>0</v>
      </c>
      <c r="X1028">
        <v>56.756135331228954</v>
      </c>
      <c r="Y1028">
        <v>0</v>
      </c>
      <c r="Z1028">
        <v>0</v>
      </c>
      <c r="AA1028">
        <v>0</v>
      </c>
      <c r="AB1028">
        <v>10.397544971838229</v>
      </c>
      <c r="AC1028">
        <v>0</v>
      </c>
      <c r="AD1028">
        <v>0</v>
      </c>
      <c r="AE1028">
        <v>67.153680303067176</v>
      </c>
    </row>
    <row r="1029" spans="1:31" x14ac:dyDescent="0.25">
      <c r="A1029">
        <v>2308485</v>
      </c>
      <c r="B1029">
        <v>1</v>
      </c>
      <c r="C1029" t="s">
        <v>81</v>
      </c>
      <c r="D1029" t="s">
        <v>123</v>
      </c>
      <c r="E1029" t="s">
        <v>141</v>
      </c>
      <c r="F1029" t="s">
        <v>3229</v>
      </c>
      <c r="G1029" t="s">
        <v>134</v>
      </c>
      <c r="H1029" t="s">
        <v>135</v>
      </c>
      <c r="I1029" t="s">
        <v>136</v>
      </c>
      <c r="J1029" t="s">
        <v>137</v>
      </c>
      <c r="K1029" t="s">
        <v>138</v>
      </c>
      <c r="L1029" t="s">
        <v>3230</v>
      </c>
      <c r="M1029" t="s">
        <v>3231</v>
      </c>
      <c r="N1029">
        <v>0.69222222200000005</v>
      </c>
      <c r="O1029">
        <v>7</v>
      </c>
      <c r="P1029">
        <v>592</v>
      </c>
      <c r="Q1029">
        <v>471</v>
      </c>
      <c r="R1029">
        <v>555</v>
      </c>
      <c r="S1029">
        <v>52</v>
      </c>
      <c r="T1029">
        <v>109</v>
      </c>
      <c r="U1029">
        <v>3</v>
      </c>
      <c r="V1029">
        <v>0</v>
      </c>
      <c r="W1029">
        <v>26.453704892496468</v>
      </c>
      <c r="X1029">
        <v>101.94126706231583</v>
      </c>
      <c r="Y1029">
        <v>732.45942187066203</v>
      </c>
      <c r="Z1029">
        <v>775.81223642221391</v>
      </c>
      <c r="AA1029">
        <v>608.47634879882457</v>
      </c>
      <c r="AB1029">
        <v>64.123656212195812</v>
      </c>
      <c r="AC1029">
        <v>72.283458071490472</v>
      </c>
      <c r="AD1029">
        <v>0</v>
      </c>
      <c r="AE1029">
        <v>2381.5500933301987</v>
      </c>
    </row>
    <row r="1030" spans="1:31" x14ac:dyDescent="0.25">
      <c r="A1030">
        <v>2308193</v>
      </c>
      <c r="B1030">
        <v>1</v>
      </c>
      <c r="C1030" t="s">
        <v>81</v>
      </c>
      <c r="D1030" t="s">
        <v>114</v>
      </c>
      <c r="E1030" t="s">
        <v>147</v>
      </c>
      <c r="F1030" t="s">
        <v>3232</v>
      </c>
      <c r="G1030" t="s">
        <v>149</v>
      </c>
      <c r="H1030" t="s">
        <v>150</v>
      </c>
      <c r="I1030" t="s">
        <v>136</v>
      </c>
      <c r="J1030" t="s">
        <v>137</v>
      </c>
      <c r="K1030" t="s">
        <v>138</v>
      </c>
      <c r="L1030" t="s">
        <v>3233</v>
      </c>
      <c r="M1030" t="s">
        <v>3234</v>
      </c>
      <c r="N1030">
        <v>0.86111111100000004</v>
      </c>
      <c r="O1030">
        <v>0</v>
      </c>
      <c r="P1030">
        <v>4</v>
      </c>
      <c r="Q1030">
        <v>0</v>
      </c>
      <c r="R1030">
        <v>19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0.20584456050801664</v>
      </c>
      <c r="Y1030">
        <v>0</v>
      </c>
      <c r="Z1030">
        <v>3.0888071090234441</v>
      </c>
      <c r="AA1030">
        <v>0</v>
      </c>
      <c r="AB1030">
        <v>0</v>
      </c>
      <c r="AC1030">
        <v>0</v>
      </c>
      <c r="AD1030">
        <v>0</v>
      </c>
      <c r="AE1030">
        <v>3.2946516695314609</v>
      </c>
    </row>
    <row r="1031" spans="1:31" x14ac:dyDescent="0.25">
      <c r="A1031">
        <v>2308001</v>
      </c>
      <c r="B1031">
        <v>1</v>
      </c>
      <c r="C1031" t="s">
        <v>80</v>
      </c>
      <c r="D1031" t="s">
        <v>95</v>
      </c>
      <c r="E1031" t="s">
        <v>158</v>
      </c>
      <c r="F1031" t="s">
        <v>3235</v>
      </c>
      <c r="G1031" t="s">
        <v>143</v>
      </c>
      <c r="H1031" t="s">
        <v>150</v>
      </c>
      <c r="I1031" t="s">
        <v>136</v>
      </c>
      <c r="J1031" t="s">
        <v>137</v>
      </c>
      <c r="K1031" t="s">
        <v>144</v>
      </c>
      <c r="L1031" t="s">
        <v>3236</v>
      </c>
      <c r="M1031" t="s">
        <v>3237</v>
      </c>
      <c r="N1031">
        <v>7.4805555549999996</v>
      </c>
      <c r="O1031">
        <v>0</v>
      </c>
      <c r="P1031">
        <v>173</v>
      </c>
      <c r="Q1031">
        <v>0</v>
      </c>
      <c r="R1031">
        <v>0</v>
      </c>
      <c r="S1031">
        <v>0</v>
      </c>
      <c r="T1031">
        <v>16</v>
      </c>
      <c r="U1031">
        <v>0</v>
      </c>
      <c r="V1031">
        <v>0</v>
      </c>
      <c r="W1031">
        <v>0</v>
      </c>
      <c r="X1031">
        <v>337.74155382812444</v>
      </c>
      <c r="Y1031">
        <v>0</v>
      </c>
      <c r="Z1031">
        <v>0</v>
      </c>
      <c r="AA1031">
        <v>0</v>
      </c>
      <c r="AB1031">
        <v>119.69777998706545</v>
      </c>
      <c r="AC1031">
        <v>0</v>
      </c>
      <c r="AD1031">
        <v>0</v>
      </c>
      <c r="AE1031">
        <v>457.43933381518991</v>
      </c>
    </row>
    <row r="1032" spans="1:31" x14ac:dyDescent="0.25">
      <c r="A1032">
        <v>2308356</v>
      </c>
      <c r="B1032">
        <v>1</v>
      </c>
      <c r="C1032" t="s">
        <v>80</v>
      </c>
      <c r="D1032" t="s">
        <v>103</v>
      </c>
      <c r="E1032" t="s">
        <v>414</v>
      </c>
      <c r="F1032" t="s">
        <v>3179</v>
      </c>
      <c r="G1032" t="s">
        <v>134</v>
      </c>
      <c r="H1032" t="s">
        <v>135</v>
      </c>
      <c r="I1032" t="s">
        <v>468</v>
      </c>
      <c r="J1032" t="s">
        <v>137</v>
      </c>
      <c r="K1032" t="s">
        <v>138</v>
      </c>
      <c r="L1032" t="s">
        <v>3238</v>
      </c>
      <c r="M1032" t="s">
        <v>3239</v>
      </c>
      <c r="N1032">
        <v>4.4383332999999997E-2</v>
      </c>
      <c r="O1032">
        <v>1</v>
      </c>
      <c r="P1032">
        <v>1582</v>
      </c>
      <c r="Q1032">
        <v>36</v>
      </c>
      <c r="R1032">
        <v>179</v>
      </c>
      <c r="S1032">
        <v>17</v>
      </c>
      <c r="T1032">
        <v>186</v>
      </c>
      <c r="U1032">
        <v>2</v>
      </c>
      <c r="V1032">
        <v>0</v>
      </c>
      <c r="W1032">
        <v>8.5890010720000003E-3</v>
      </c>
      <c r="X1032">
        <v>16.646749470768903</v>
      </c>
      <c r="Y1032">
        <v>7.7618003463007517</v>
      </c>
      <c r="Z1032">
        <v>21.519626621193598</v>
      </c>
      <c r="AA1032">
        <v>3.8782440439013341</v>
      </c>
      <c r="AB1032">
        <v>8.2449265815879613</v>
      </c>
      <c r="AC1032">
        <v>5.4914826467787003</v>
      </c>
      <c r="AD1032">
        <v>0</v>
      </c>
      <c r="AE1032">
        <v>63.551418711603247</v>
      </c>
    </row>
    <row r="1033" spans="1:31" x14ac:dyDescent="0.25">
      <c r="A1033">
        <v>2308502</v>
      </c>
      <c r="B1033">
        <v>1</v>
      </c>
      <c r="C1033" t="s">
        <v>80</v>
      </c>
      <c r="D1033" t="s">
        <v>90</v>
      </c>
      <c r="E1033" t="s">
        <v>153</v>
      </c>
      <c r="F1033" t="s">
        <v>3240</v>
      </c>
      <c r="G1033" t="s">
        <v>254</v>
      </c>
      <c r="H1033" t="s">
        <v>150</v>
      </c>
      <c r="I1033" t="s">
        <v>136</v>
      </c>
      <c r="J1033" t="s">
        <v>137</v>
      </c>
      <c r="K1033" t="s">
        <v>138</v>
      </c>
      <c r="L1033" t="s">
        <v>3241</v>
      </c>
      <c r="M1033" t="s">
        <v>3242</v>
      </c>
      <c r="N1033">
        <v>3.3063888879999999</v>
      </c>
      <c r="O1033">
        <v>0</v>
      </c>
      <c r="P1033">
        <v>9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4.9366590846011986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4.9366590846011986</v>
      </c>
    </row>
    <row r="1034" spans="1:31" x14ac:dyDescent="0.25">
      <c r="A1034">
        <v>2307984</v>
      </c>
      <c r="B1034">
        <v>1</v>
      </c>
      <c r="C1034" t="s">
        <v>80</v>
      </c>
      <c r="D1034" t="s">
        <v>110</v>
      </c>
      <c r="E1034" t="s">
        <v>175</v>
      </c>
      <c r="F1034" t="s">
        <v>3243</v>
      </c>
      <c r="G1034" t="s">
        <v>143</v>
      </c>
      <c r="H1034" t="s">
        <v>135</v>
      </c>
      <c r="I1034" t="s">
        <v>136</v>
      </c>
      <c r="J1034" t="s">
        <v>137</v>
      </c>
      <c r="K1034" t="s">
        <v>144</v>
      </c>
      <c r="L1034" t="s">
        <v>3244</v>
      </c>
      <c r="M1034" t="s">
        <v>3245</v>
      </c>
      <c r="N1034">
        <v>9.0538888879999995</v>
      </c>
      <c r="O1034">
        <v>0</v>
      </c>
      <c r="P1034">
        <v>2904</v>
      </c>
      <c r="Q1034">
        <v>0</v>
      </c>
      <c r="R1034">
        <v>0</v>
      </c>
      <c r="S1034">
        <v>0</v>
      </c>
      <c r="T1034">
        <v>168</v>
      </c>
      <c r="U1034">
        <v>0</v>
      </c>
      <c r="V1034">
        <v>0</v>
      </c>
      <c r="W1034">
        <v>0</v>
      </c>
      <c r="X1034">
        <v>6486.0500931695287</v>
      </c>
      <c r="Y1034">
        <v>0</v>
      </c>
      <c r="Z1034">
        <v>0</v>
      </c>
      <c r="AA1034">
        <v>0</v>
      </c>
      <c r="AB1034">
        <v>1918.3835060592926</v>
      </c>
      <c r="AC1034">
        <v>0</v>
      </c>
      <c r="AD1034">
        <v>0</v>
      </c>
      <c r="AE1034">
        <v>8404.4335992288215</v>
      </c>
    </row>
    <row r="1035" spans="1:31" x14ac:dyDescent="0.25">
      <c r="A1035">
        <v>2308070</v>
      </c>
      <c r="B1035">
        <v>1</v>
      </c>
      <c r="C1035" t="s">
        <v>80</v>
      </c>
      <c r="D1035" t="s">
        <v>83</v>
      </c>
      <c r="E1035" t="s">
        <v>153</v>
      </c>
      <c r="F1035" t="s">
        <v>3246</v>
      </c>
      <c r="G1035" t="s">
        <v>155</v>
      </c>
      <c r="H1035" t="s">
        <v>150</v>
      </c>
      <c r="I1035" t="s">
        <v>136</v>
      </c>
      <c r="J1035" t="s">
        <v>137</v>
      </c>
      <c r="K1035" t="s">
        <v>138</v>
      </c>
      <c r="L1035" t="s">
        <v>3247</v>
      </c>
      <c r="M1035" t="s">
        <v>3248</v>
      </c>
      <c r="N1035">
        <v>2.2625000000000002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1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10.935752586649294</v>
      </c>
      <c r="AC1035">
        <v>0</v>
      </c>
      <c r="AD1035">
        <v>0</v>
      </c>
      <c r="AE1035">
        <v>10.935752586649294</v>
      </c>
    </row>
    <row r="1036" spans="1:31" x14ac:dyDescent="0.25">
      <c r="A1036">
        <v>2308419</v>
      </c>
      <c r="B1036">
        <v>1</v>
      </c>
      <c r="C1036" t="s">
        <v>80</v>
      </c>
      <c r="D1036" t="s">
        <v>91</v>
      </c>
      <c r="E1036" t="s">
        <v>147</v>
      </c>
      <c r="F1036" t="s">
        <v>3249</v>
      </c>
      <c r="G1036" t="s">
        <v>622</v>
      </c>
      <c r="H1036" t="s">
        <v>150</v>
      </c>
      <c r="I1036" t="s">
        <v>136</v>
      </c>
      <c r="J1036" t="s">
        <v>137</v>
      </c>
      <c r="K1036" t="s">
        <v>138</v>
      </c>
      <c r="L1036" t="s">
        <v>3250</v>
      </c>
      <c r="M1036" t="s">
        <v>3251</v>
      </c>
      <c r="N1036">
        <v>0.643055555</v>
      </c>
      <c r="O1036">
        <v>0</v>
      </c>
      <c r="P1036">
        <v>3</v>
      </c>
      <c r="Q1036">
        <v>0</v>
      </c>
      <c r="R1036">
        <v>1</v>
      </c>
      <c r="S1036">
        <v>0</v>
      </c>
      <c r="T1036">
        <v>1</v>
      </c>
      <c r="U1036">
        <v>0</v>
      </c>
      <c r="V1036">
        <v>0</v>
      </c>
      <c r="W1036">
        <v>0</v>
      </c>
      <c r="X1036">
        <v>0.25994745422620008</v>
      </c>
      <c r="Y1036">
        <v>0</v>
      </c>
      <c r="Z1036">
        <v>0.24630476294640005</v>
      </c>
      <c r="AA1036">
        <v>0</v>
      </c>
      <c r="AB1036">
        <v>0.22597713516204168</v>
      </c>
      <c r="AC1036">
        <v>0</v>
      </c>
      <c r="AD1036">
        <v>0</v>
      </c>
      <c r="AE1036">
        <v>0.73222935233464181</v>
      </c>
    </row>
    <row r="1037" spans="1:31" x14ac:dyDescent="0.25">
      <c r="A1037">
        <v>2308170</v>
      </c>
      <c r="B1037">
        <v>1</v>
      </c>
      <c r="C1037" t="s">
        <v>80</v>
      </c>
      <c r="D1037" t="s">
        <v>86</v>
      </c>
      <c r="E1037" t="s">
        <v>285</v>
      </c>
      <c r="F1037" t="s">
        <v>3252</v>
      </c>
      <c r="G1037" t="s">
        <v>336</v>
      </c>
      <c r="H1037" t="s">
        <v>150</v>
      </c>
      <c r="I1037" t="s">
        <v>136</v>
      </c>
      <c r="J1037" t="s">
        <v>137</v>
      </c>
      <c r="K1037" t="s">
        <v>138</v>
      </c>
      <c r="L1037" t="s">
        <v>3253</v>
      </c>
      <c r="M1037" t="s">
        <v>3254</v>
      </c>
      <c r="N1037">
        <v>0.632222222</v>
      </c>
      <c r="O1037">
        <v>0</v>
      </c>
      <c r="P1037">
        <v>51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11.837240632770675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11.837240632770675</v>
      </c>
    </row>
    <row r="1038" spans="1:31" x14ac:dyDescent="0.25">
      <c r="A1038">
        <v>2307918</v>
      </c>
      <c r="B1038">
        <v>1</v>
      </c>
      <c r="C1038" t="s">
        <v>81</v>
      </c>
      <c r="D1038" t="s">
        <v>118</v>
      </c>
      <c r="E1038" t="s">
        <v>158</v>
      </c>
      <c r="F1038" t="s">
        <v>3255</v>
      </c>
      <c r="G1038" t="s">
        <v>453</v>
      </c>
      <c r="H1038" t="s">
        <v>150</v>
      </c>
      <c r="I1038" t="s">
        <v>136</v>
      </c>
      <c r="J1038" t="s">
        <v>137</v>
      </c>
      <c r="K1038" t="s">
        <v>138</v>
      </c>
      <c r="L1038" t="s">
        <v>3256</v>
      </c>
      <c r="M1038" t="s">
        <v>3257</v>
      </c>
      <c r="N1038">
        <v>0.90555555499999996</v>
      </c>
      <c r="O1038">
        <v>0</v>
      </c>
      <c r="P1038">
        <v>8</v>
      </c>
      <c r="Q1038">
        <v>0</v>
      </c>
      <c r="R1038">
        <v>6</v>
      </c>
      <c r="S1038">
        <v>0</v>
      </c>
      <c r="T1038">
        <v>4</v>
      </c>
      <c r="U1038">
        <v>0</v>
      </c>
      <c r="V1038">
        <v>1</v>
      </c>
      <c r="W1038">
        <v>0</v>
      </c>
      <c r="X1038">
        <v>2.6321663169189997</v>
      </c>
      <c r="Y1038">
        <v>0</v>
      </c>
      <c r="Z1038">
        <v>20.873408074587001</v>
      </c>
      <c r="AA1038">
        <v>0</v>
      </c>
      <c r="AB1038">
        <v>3.1699439357040005</v>
      </c>
      <c r="AC1038">
        <v>0</v>
      </c>
      <c r="AD1038">
        <v>1.0037049037480001</v>
      </c>
      <c r="AE1038">
        <v>27.679223230958005</v>
      </c>
    </row>
    <row r="1039" spans="1:31" x14ac:dyDescent="0.25">
      <c r="A1039">
        <v>2307967</v>
      </c>
      <c r="B1039">
        <v>1</v>
      </c>
      <c r="C1039" t="s">
        <v>81</v>
      </c>
      <c r="D1039" t="s">
        <v>117</v>
      </c>
      <c r="E1039" t="s">
        <v>175</v>
      </c>
      <c r="F1039" t="s">
        <v>3258</v>
      </c>
      <c r="G1039" t="s">
        <v>210</v>
      </c>
      <c r="H1039" t="s">
        <v>135</v>
      </c>
      <c r="I1039" t="s">
        <v>136</v>
      </c>
      <c r="J1039" t="s">
        <v>137</v>
      </c>
      <c r="K1039" t="s">
        <v>138</v>
      </c>
      <c r="L1039" t="s">
        <v>3259</v>
      </c>
      <c r="M1039" t="s">
        <v>3260</v>
      </c>
      <c r="N1039">
        <v>2.8958333330000001</v>
      </c>
      <c r="O1039">
        <v>0</v>
      </c>
      <c r="P1039">
        <v>53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12.999865948203372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12.999865948203372</v>
      </c>
    </row>
    <row r="1040" spans="1:31" x14ac:dyDescent="0.25">
      <c r="A1040">
        <v>2308133</v>
      </c>
      <c r="B1040">
        <v>1</v>
      </c>
      <c r="C1040" t="s">
        <v>80</v>
      </c>
      <c r="D1040" t="s">
        <v>100</v>
      </c>
      <c r="E1040" t="s">
        <v>175</v>
      </c>
      <c r="F1040" t="s">
        <v>3261</v>
      </c>
      <c r="G1040" t="s">
        <v>210</v>
      </c>
      <c r="H1040" t="s">
        <v>135</v>
      </c>
      <c r="I1040" t="s">
        <v>136</v>
      </c>
      <c r="J1040" t="s">
        <v>137</v>
      </c>
      <c r="K1040" t="s">
        <v>138</v>
      </c>
      <c r="L1040" t="s">
        <v>3262</v>
      </c>
      <c r="M1040" t="s">
        <v>3263</v>
      </c>
      <c r="N1040">
        <v>1.4713888879999999</v>
      </c>
      <c r="O1040">
        <v>0</v>
      </c>
      <c r="P1040">
        <v>0</v>
      </c>
      <c r="Q1040">
        <v>2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2.2115796159662087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2.2115796159662087</v>
      </c>
    </row>
    <row r="1041" spans="1:31" x14ac:dyDescent="0.25">
      <c r="A1041">
        <v>2308339</v>
      </c>
      <c r="B1041">
        <v>1</v>
      </c>
      <c r="C1041" t="s">
        <v>80</v>
      </c>
      <c r="D1041" t="s">
        <v>101</v>
      </c>
      <c r="E1041" t="s">
        <v>175</v>
      </c>
      <c r="F1041" t="s">
        <v>3264</v>
      </c>
      <c r="G1041" t="s">
        <v>134</v>
      </c>
      <c r="H1041" t="s">
        <v>135</v>
      </c>
      <c r="I1041" t="s">
        <v>136</v>
      </c>
      <c r="J1041" t="s">
        <v>137</v>
      </c>
      <c r="K1041" t="s">
        <v>138</v>
      </c>
      <c r="L1041" t="s">
        <v>3265</v>
      </c>
      <c r="M1041" t="s">
        <v>3266</v>
      </c>
      <c r="N1041">
        <v>0.20888888799999999</v>
      </c>
      <c r="O1041">
        <v>0</v>
      </c>
      <c r="P1041">
        <v>665</v>
      </c>
      <c r="Q1041">
        <v>0</v>
      </c>
      <c r="R1041">
        <v>0</v>
      </c>
      <c r="S1041">
        <v>1</v>
      </c>
      <c r="T1041">
        <v>14</v>
      </c>
      <c r="U1041">
        <v>0</v>
      </c>
      <c r="V1041">
        <v>0</v>
      </c>
      <c r="W1041">
        <v>0</v>
      </c>
      <c r="X1041">
        <v>28.905516275266308</v>
      </c>
      <c r="Y1041">
        <v>0</v>
      </c>
      <c r="Z1041">
        <v>0</v>
      </c>
      <c r="AA1041">
        <v>1.6686324893653337</v>
      </c>
      <c r="AB1041">
        <v>6.8612570311251995</v>
      </c>
      <c r="AC1041">
        <v>0</v>
      </c>
      <c r="AD1041">
        <v>0</v>
      </c>
      <c r="AE1041">
        <v>37.435405795756843</v>
      </c>
    </row>
    <row r="1042" spans="1:31" x14ac:dyDescent="0.25">
      <c r="A1042">
        <v>2308296</v>
      </c>
      <c r="B1042">
        <v>1</v>
      </c>
      <c r="C1042" t="s">
        <v>80</v>
      </c>
      <c r="D1042" t="s">
        <v>100</v>
      </c>
      <c r="E1042" t="s">
        <v>147</v>
      </c>
      <c r="F1042" t="s">
        <v>3267</v>
      </c>
      <c r="G1042" t="s">
        <v>503</v>
      </c>
      <c r="H1042" t="s">
        <v>150</v>
      </c>
      <c r="I1042" t="s">
        <v>136</v>
      </c>
      <c r="J1042" t="s">
        <v>137</v>
      </c>
      <c r="K1042" t="s">
        <v>138</v>
      </c>
      <c r="L1042" t="s">
        <v>3268</v>
      </c>
      <c r="M1042" t="s">
        <v>3269</v>
      </c>
      <c r="N1042">
        <v>0.40305555500000001</v>
      </c>
      <c r="O1042">
        <v>0</v>
      </c>
      <c r="P1042">
        <v>73</v>
      </c>
      <c r="Q1042">
        <v>0</v>
      </c>
      <c r="R1042">
        <v>1</v>
      </c>
      <c r="S1042">
        <v>0</v>
      </c>
      <c r="T1042">
        <v>6</v>
      </c>
      <c r="U1042">
        <v>0</v>
      </c>
      <c r="V1042">
        <v>0</v>
      </c>
      <c r="W1042">
        <v>0</v>
      </c>
      <c r="X1042">
        <v>6.4674675769823997</v>
      </c>
      <c r="Y1042">
        <v>0</v>
      </c>
      <c r="Z1042">
        <v>0.43078087914535002</v>
      </c>
      <c r="AA1042">
        <v>0</v>
      </c>
      <c r="AB1042">
        <v>1.3385879522677777</v>
      </c>
      <c r="AC1042">
        <v>0</v>
      </c>
      <c r="AD1042">
        <v>0</v>
      </c>
      <c r="AE1042">
        <v>8.2368364083955274</v>
      </c>
    </row>
    <row r="1043" spans="1:31" x14ac:dyDescent="0.25">
      <c r="A1043">
        <v>2308439</v>
      </c>
      <c r="B1043">
        <v>1</v>
      </c>
      <c r="C1043" t="s">
        <v>80</v>
      </c>
      <c r="D1043" t="s">
        <v>108</v>
      </c>
      <c r="E1043" t="s">
        <v>147</v>
      </c>
      <c r="F1043" t="s">
        <v>3270</v>
      </c>
      <c r="G1043" t="s">
        <v>149</v>
      </c>
      <c r="H1043" t="s">
        <v>150</v>
      </c>
      <c r="I1043" t="s">
        <v>136</v>
      </c>
      <c r="J1043" t="s">
        <v>137</v>
      </c>
      <c r="K1043" t="s">
        <v>138</v>
      </c>
      <c r="L1043" t="s">
        <v>3271</v>
      </c>
      <c r="M1043" t="s">
        <v>3272</v>
      </c>
      <c r="N1043">
        <v>3.3250000000000002</v>
      </c>
      <c r="O1043">
        <v>0</v>
      </c>
      <c r="P1043">
        <v>8</v>
      </c>
      <c r="Q1043">
        <v>0</v>
      </c>
      <c r="R1043">
        <v>14</v>
      </c>
      <c r="S1043">
        <v>0</v>
      </c>
      <c r="T1043">
        <v>5</v>
      </c>
      <c r="U1043">
        <v>0</v>
      </c>
      <c r="V1043">
        <v>0</v>
      </c>
      <c r="W1043">
        <v>0</v>
      </c>
      <c r="X1043">
        <v>2.760629612588767</v>
      </c>
      <c r="Y1043">
        <v>0</v>
      </c>
      <c r="Z1043">
        <v>23.69232416493227</v>
      </c>
      <c r="AA1043">
        <v>0</v>
      </c>
      <c r="AB1043">
        <v>8.9323615736045578</v>
      </c>
      <c r="AC1043">
        <v>0</v>
      </c>
      <c r="AD1043">
        <v>0</v>
      </c>
      <c r="AE1043">
        <v>35.385315351125598</v>
      </c>
    </row>
    <row r="1044" spans="1:31" x14ac:dyDescent="0.25">
      <c r="A1044">
        <v>2308047</v>
      </c>
      <c r="B1044">
        <v>1</v>
      </c>
      <c r="C1044" t="s">
        <v>80</v>
      </c>
      <c r="D1044" t="s">
        <v>96</v>
      </c>
      <c r="E1044" t="s">
        <v>153</v>
      </c>
      <c r="F1044" t="s">
        <v>3273</v>
      </c>
      <c r="G1044" t="s">
        <v>155</v>
      </c>
      <c r="H1044" t="s">
        <v>150</v>
      </c>
      <c r="I1044" t="s">
        <v>136</v>
      </c>
      <c r="J1044" t="s">
        <v>137</v>
      </c>
      <c r="K1044" t="s">
        <v>138</v>
      </c>
      <c r="L1044" t="s">
        <v>3274</v>
      </c>
      <c r="M1044" t="s">
        <v>3275</v>
      </c>
      <c r="N1044">
        <v>2.9925000000000002</v>
      </c>
      <c r="O1044">
        <v>0</v>
      </c>
      <c r="P1044">
        <v>2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1.4790748871108501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1.4790748871108501</v>
      </c>
    </row>
    <row r="1045" spans="1:31" x14ac:dyDescent="0.25">
      <c r="A1045">
        <v>2308405</v>
      </c>
      <c r="B1045">
        <v>1</v>
      </c>
      <c r="C1045" t="s">
        <v>80</v>
      </c>
      <c r="D1045" t="s">
        <v>90</v>
      </c>
      <c r="E1045" t="s">
        <v>153</v>
      </c>
      <c r="F1045" t="s">
        <v>3276</v>
      </c>
      <c r="G1045" t="s">
        <v>203</v>
      </c>
      <c r="H1045" t="s">
        <v>150</v>
      </c>
      <c r="I1045" t="s">
        <v>136</v>
      </c>
      <c r="J1045" t="s">
        <v>137</v>
      </c>
      <c r="K1045" t="s">
        <v>138</v>
      </c>
      <c r="L1045" t="s">
        <v>3277</v>
      </c>
      <c r="M1045" t="s">
        <v>3278</v>
      </c>
      <c r="N1045">
        <v>1.2641666659999999</v>
      </c>
      <c r="O1045">
        <v>0</v>
      </c>
      <c r="P1045">
        <v>6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1.4785206329364917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1.4785206329364917</v>
      </c>
    </row>
    <row r="1046" spans="1:31" x14ac:dyDescent="0.25">
      <c r="A1046">
        <v>2308259</v>
      </c>
      <c r="B1046">
        <v>1</v>
      </c>
      <c r="C1046" t="s">
        <v>81</v>
      </c>
      <c r="D1046" t="s">
        <v>128</v>
      </c>
      <c r="E1046" t="s">
        <v>153</v>
      </c>
      <c r="F1046" t="s">
        <v>3279</v>
      </c>
      <c r="G1046" t="s">
        <v>703</v>
      </c>
      <c r="H1046" t="s">
        <v>150</v>
      </c>
      <c r="I1046" t="s">
        <v>136</v>
      </c>
      <c r="J1046" t="s">
        <v>137</v>
      </c>
      <c r="K1046" t="s">
        <v>138</v>
      </c>
      <c r="L1046" t="s">
        <v>3280</v>
      </c>
      <c r="M1046" t="s">
        <v>3281</v>
      </c>
      <c r="N1046">
        <v>4.2827777769999997</v>
      </c>
      <c r="O1046">
        <v>0</v>
      </c>
      <c r="P1046">
        <v>5</v>
      </c>
      <c r="Q1046">
        <v>0</v>
      </c>
      <c r="R1046">
        <v>0</v>
      </c>
      <c r="S1046">
        <v>0</v>
      </c>
      <c r="T1046">
        <v>1</v>
      </c>
      <c r="U1046">
        <v>0</v>
      </c>
      <c r="V1046">
        <v>0</v>
      </c>
      <c r="W1046">
        <v>0</v>
      </c>
      <c r="X1046">
        <v>2.5135054316394165</v>
      </c>
      <c r="Y1046">
        <v>0</v>
      </c>
      <c r="Z1046">
        <v>0</v>
      </c>
      <c r="AA1046">
        <v>0</v>
      </c>
      <c r="AB1046">
        <v>5.6518795167659999</v>
      </c>
      <c r="AC1046">
        <v>0</v>
      </c>
      <c r="AD1046">
        <v>0</v>
      </c>
      <c r="AE1046">
        <v>8.165384948405416</v>
      </c>
    </row>
    <row r="1047" spans="1:31" x14ac:dyDescent="0.25">
      <c r="A1047">
        <v>2308474</v>
      </c>
      <c r="B1047">
        <v>1</v>
      </c>
      <c r="C1047" t="s">
        <v>81</v>
      </c>
      <c r="D1047" t="s">
        <v>114</v>
      </c>
      <c r="E1047" t="s">
        <v>147</v>
      </c>
      <c r="F1047" t="s">
        <v>3282</v>
      </c>
      <c r="G1047" t="s">
        <v>149</v>
      </c>
      <c r="H1047" t="s">
        <v>150</v>
      </c>
      <c r="I1047" t="s">
        <v>136</v>
      </c>
      <c r="J1047" t="s">
        <v>137</v>
      </c>
      <c r="K1047" t="s">
        <v>138</v>
      </c>
      <c r="L1047" t="s">
        <v>3283</v>
      </c>
      <c r="M1047" t="s">
        <v>3284</v>
      </c>
      <c r="N1047">
        <v>1.4924999999999999</v>
      </c>
      <c r="O1047">
        <v>0</v>
      </c>
      <c r="P1047">
        <v>7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1.1871193408505587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1.1871193408505587</v>
      </c>
    </row>
    <row r="1048" spans="1:31" x14ac:dyDescent="0.25">
      <c r="A1048">
        <v>2308451</v>
      </c>
      <c r="B1048">
        <v>1</v>
      </c>
      <c r="C1048" t="s">
        <v>81</v>
      </c>
      <c r="D1048" t="s">
        <v>121</v>
      </c>
      <c r="E1048" t="s">
        <v>147</v>
      </c>
      <c r="F1048" t="s">
        <v>3285</v>
      </c>
      <c r="G1048" t="s">
        <v>149</v>
      </c>
      <c r="H1048" t="s">
        <v>150</v>
      </c>
      <c r="I1048" t="s">
        <v>136</v>
      </c>
      <c r="J1048" t="s">
        <v>137</v>
      </c>
      <c r="K1048" t="s">
        <v>138</v>
      </c>
      <c r="L1048" t="s">
        <v>3286</v>
      </c>
      <c r="M1048" t="s">
        <v>3287</v>
      </c>
      <c r="N1048">
        <v>4.5125000000000002</v>
      </c>
      <c r="O1048">
        <v>0</v>
      </c>
      <c r="P1048">
        <v>15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6.7607237004527985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6.7607237004527985</v>
      </c>
    </row>
    <row r="1049" spans="1:31" x14ac:dyDescent="0.25">
      <c r="A1049">
        <v>2308411</v>
      </c>
      <c r="B1049">
        <v>1</v>
      </c>
      <c r="C1049" t="s">
        <v>81</v>
      </c>
      <c r="D1049" t="s">
        <v>117</v>
      </c>
      <c r="E1049" t="s">
        <v>158</v>
      </c>
      <c r="F1049" t="s">
        <v>3288</v>
      </c>
      <c r="G1049" t="s">
        <v>453</v>
      </c>
      <c r="H1049" t="s">
        <v>150</v>
      </c>
      <c r="I1049" t="s">
        <v>136</v>
      </c>
      <c r="J1049" t="s">
        <v>137</v>
      </c>
      <c r="K1049" t="s">
        <v>138</v>
      </c>
      <c r="L1049" t="s">
        <v>3289</v>
      </c>
      <c r="M1049" t="s">
        <v>3290</v>
      </c>
      <c r="N1049">
        <v>1.095</v>
      </c>
      <c r="O1049">
        <v>0</v>
      </c>
      <c r="P1049">
        <v>26</v>
      </c>
      <c r="Q1049">
        <v>0</v>
      </c>
      <c r="R1049">
        <v>15</v>
      </c>
      <c r="S1049">
        <v>0</v>
      </c>
      <c r="T1049">
        <v>2</v>
      </c>
      <c r="U1049">
        <v>0</v>
      </c>
      <c r="V1049">
        <v>0</v>
      </c>
      <c r="W1049">
        <v>0</v>
      </c>
      <c r="X1049">
        <v>5.7760707140350496</v>
      </c>
      <c r="Y1049">
        <v>0</v>
      </c>
      <c r="Z1049">
        <v>13.056841700044334</v>
      </c>
      <c r="AA1049">
        <v>0</v>
      </c>
      <c r="AB1049">
        <v>0.95651203189850009</v>
      </c>
      <c r="AC1049">
        <v>0</v>
      </c>
      <c r="AD1049">
        <v>0</v>
      </c>
      <c r="AE1049">
        <v>19.789424445977886</v>
      </c>
    </row>
    <row r="1050" spans="1:31" x14ac:dyDescent="0.25">
      <c r="A1050">
        <v>2308328</v>
      </c>
      <c r="B1050">
        <v>1</v>
      </c>
      <c r="C1050" t="s">
        <v>81</v>
      </c>
      <c r="D1050" t="s">
        <v>123</v>
      </c>
      <c r="E1050" t="s">
        <v>132</v>
      </c>
      <c r="F1050" t="s">
        <v>3291</v>
      </c>
      <c r="G1050" t="s">
        <v>134</v>
      </c>
      <c r="H1050" t="s">
        <v>135</v>
      </c>
      <c r="I1050" t="s">
        <v>136</v>
      </c>
      <c r="J1050" t="s">
        <v>137</v>
      </c>
      <c r="K1050" t="s">
        <v>138</v>
      </c>
      <c r="L1050" t="s">
        <v>3292</v>
      </c>
      <c r="M1050" t="s">
        <v>3293</v>
      </c>
      <c r="N1050">
        <v>0.60527777699999996</v>
      </c>
      <c r="O1050">
        <v>0</v>
      </c>
      <c r="P1050">
        <v>361</v>
      </c>
      <c r="Q1050">
        <v>136</v>
      </c>
      <c r="R1050">
        <v>53</v>
      </c>
      <c r="S1050">
        <v>15</v>
      </c>
      <c r="T1050">
        <v>36</v>
      </c>
      <c r="U1050">
        <v>0</v>
      </c>
      <c r="V1050">
        <v>0</v>
      </c>
      <c r="W1050">
        <v>0</v>
      </c>
      <c r="X1050">
        <v>39.912062466286855</v>
      </c>
      <c r="Y1050">
        <v>214.02284691151604</v>
      </c>
      <c r="Z1050">
        <v>52.245043290972397</v>
      </c>
      <c r="AA1050">
        <v>15.452813045864445</v>
      </c>
      <c r="AB1050">
        <v>15.807626778739825</v>
      </c>
      <c r="AC1050">
        <v>0</v>
      </c>
      <c r="AD1050">
        <v>0</v>
      </c>
      <c r="AE1050">
        <v>337.44039249337953</v>
      </c>
    </row>
    <row r="1051" spans="1:31" x14ac:dyDescent="0.25">
      <c r="A1051">
        <v>2308468</v>
      </c>
      <c r="B1051">
        <v>1</v>
      </c>
      <c r="C1051" t="s">
        <v>80</v>
      </c>
      <c r="D1051" t="s">
        <v>95</v>
      </c>
      <c r="E1051" t="s">
        <v>153</v>
      </c>
      <c r="F1051" t="s">
        <v>3294</v>
      </c>
      <c r="G1051" t="s">
        <v>203</v>
      </c>
      <c r="H1051" t="s">
        <v>150</v>
      </c>
      <c r="I1051" t="s">
        <v>136</v>
      </c>
      <c r="J1051" t="s">
        <v>137</v>
      </c>
      <c r="K1051" t="s">
        <v>138</v>
      </c>
      <c r="L1051" t="s">
        <v>3295</v>
      </c>
      <c r="M1051" t="s">
        <v>3296</v>
      </c>
      <c r="N1051">
        <v>0.62444444399999999</v>
      </c>
      <c r="O1051">
        <v>0</v>
      </c>
      <c r="P1051">
        <v>4</v>
      </c>
      <c r="Q1051">
        <v>0</v>
      </c>
      <c r="R1051">
        <v>0</v>
      </c>
      <c r="S1051">
        <v>0</v>
      </c>
      <c r="T1051">
        <v>3</v>
      </c>
      <c r="U1051">
        <v>0</v>
      </c>
      <c r="V1051">
        <v>0</v>
      </c>
      <c r="W1051">
        <v>0</v>
      </c>
      <c r="X1051">
        <v>0.39496628837000003</v>
      </c>
      <c r="Y1051">
        <v>0</v>
      </c>
      <c r="Z1051">
        <v>0</v>
      </c>
      <c r="AA1051">
        <v>0</v>
      </c>
      <c r="AB1051">
        <v>0.77456086242710009</v>
      </c>
      <c r="AC1051">
        <v>0</v>
      </c>
      <c r="AD1051">
        <v>0</v>
      </c>
      <c r="AE1051">
        <v>1.1695271507971001</v>
      </c>
    </row>
    <row r="1052" spans="1:31" x14ac:dyDescent="0.25">
      <c r="A1052">
        <v>2308219</v>
      </c>
      <c r="B1052">
        <v>1</v>
      </c>
      <c r="C1052" t="s">
        <v>80</v>
      </c>
      <c r="D1052" t="s">
        <v>100</v>
      </c>
      <c r="E1052" t="s">
        <v>153</v>
      </c>
      <c r="F1052" t="s">
        <v>3297</v>
      </c>
      <c r="G1052" t="s">
        <v>203</v>
      </c>
      <c r="H1052" t="s">
        <v>150</v>
      </c>
      <c r="I1052" t="s">
        <v>136</v>
      </c>
      <c r="J1052" t="s">
        <v>137</v>
      </c>
      <c r="K1052" t="s">
        <v>138</v>
      </c>
      <c r="L1052" t="s">
        <v>3298</v>
      </c>
      <c r="M1052" t="s">
        <v>3299</v>
      </c>
      <c r="N1052">
        <v>3.5750000000000002</v>
      </c>
      <c r="O1052">
        <v>0</v>
      </c>
      <c r="P1052">
        <v>1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0.22697599668680002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0.22697599668680002</v>
      </c>
    </row>
    <row r="1053" spans="1:31" x14ac:dyDescent="0.25">
      <c r="A1053">
        <v>2308514</v>
      </c>
      <c r="B1053">
        <v>1</v>
      </c>
      <c r="C1053" t="s">
        <v>80</v>
      </c>
      <c r="D1053" t="s">
        <v>94</v>
      </c>
      <c r="E1053" t="s">
        <v>147</v>
      </c>
      <c r="F1053" t="s">
        <v>3300</v>
      </c>
      <c r="G1053" t="s">
        <v>149</v>
      </c>
      <c r="H1053" t="s">
        <v>150</v>
      </c>
      <c r="I1053" t="s">
        <v>136</v>
      </c>
      <c r="J1053" t="s">
        <v>137</v>
      </c>
      <c r="K1053" t="s">
        <v>138</v>
      </c>
      <c r="L1053" t="s">
        <v>3301</v>
      </c>
      <c r="M1053" t="s">
        <v>3302</v>
      </c>
      <c r="N1053">
        <v>1.532777777</v>
      </c>
      <c r="O1053">
        <v>0</v>
      </c>
      <c r="P1053">
        <v>6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0.7870941456292001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0.7870941456292001</v>
      </c>
    </row>
    <row r="1054" spans="1:31" x14ac:dyDescent="0.25">
      <c r="A1054">
        <v>2308156</v>
      </c>
      <c r="B1054">
        <v>1</v>
      </c>
      <c r="C1054" t="s">
        <v>80</v>
      </c>
      <c r="D1054" t="s">
        <v>84</v>
      </c>
      <c r="E1054" t="s">
        <v>175</v>
      </c>
      <c r="F1054" t="s">
        <v>3303</v>
      </c>
      <c r="G1054" t="s">
        <v>210</v>
      </c>
      <c r="H1054" t="s">
        <v>135</v>
      </c>
      <c r="I1054" t="s">
        <v>136</v>
      </c>
      <c r="J1054" t="s">
        <v>137</v>
      </c>
      <c r="K1054" t="s">
        <v>138</v>
      </c>
      <c r="L1054" t="s">
        <v>3304</v>
      </c>
      <c r="M1054" t="s">
        <v>3305</v>
      </c>
      <c r="N1054">
        <v>3.125555555</v>
      </c>
      <c r="O1054">
        <v>0</v>
      </c>
      <c r="P1054">
        <v>2</v>
      </c>
      <c r="Q1054">
        <v>0</v>
      </c>
      <c r="R1054">
        <v>1</v>
      </c>
      <c r="S1054">
        <v>0</v>
      </c>
      <c r="T1054">
        <v>7</v>
      </c>
      <c r="U1054">
        <v>0</v>
      </c>
      <c r="V1054">
        <v>0</v>
      </c>
      <c r="W1054">
        <v>0</v>
      </c>
      <c r="X1054">
        <v>1.0157361083634999</v>
      </c>
      <c r="Y1054">
        <v>0</v>
      </c>
      <c r="Z1054">
        <v>1.0525752718721999</v>
      </c>
      <c r="AA1054">
        <v>0</v>
      </c>
      <c r="AB1054">
        <v>70.771910674252624</v>
      </c>
      <c r="AC1054">
        <v>0</v>
      </c>
      <c r="AD1054">
        <v>0</v>
      </c>
      <c r="AE1054">
        <v>72.840222054488322</v>
      </c>
    </row>
    <row r="1055" spans="1:31" x14ac:dyDescent="0.25">
      <c r="A1055">
        <v>2308179</v>
      </c>
      <c r="B1055">
        <v>1</v>
      </c>
      <c r="C1055" t="s">
        <v>81</v>
      </c>
      <c r="D1055" t="s">
        <v>113</v>
      </c>
      <c r="E1055" t="s">
        <v>132</v>
      </c>
      <c r="F1055" t="s">
        <v>2561</v>
      </c>
      <c r="G1055" t="s">
        <v>134</v>
      </c>
      <c r="H1055" t="s">
        <v>135</v>
      </c>
      <c r="I1055" t="s">
        <v>468</v>
      </c>
      <c r="J1055" t="s">
        <v>137</v>
      </c>
      <c r="K1055" t="s">
        <v>138</v>
      </c>
      <c r="L1055" t="s">
        <v>3306</v>
      </c>
      <c r="M1055" t="s">
        <v>3307</v>
      </c>
      <c r="N1055">
        <v>1.8333333E-2</v>
      </c>
      <c r="O1055">
        <v>1</v>
      </c>
      <c r="P1055">
        <v>1572</v>
      </c>
      <c r="Q1055">
        <v>15</v>
      </c>
      <c r="R1055">
        <v>414</v>
      </c>
      <c r="S1055">
        <v>13</v>
      </c>
      <c r="T1055">
        <v>129</v>
      </c>
      <c r="U1055">
        <v>0</v>
      </c>
      <c r="V1055">
        <v>1</v>
      </c>
      <c r="W1055">
        <v>9.0504437099999998E-3</v>
      </c>
      <c r="X1055">
        <v>5.6740380819518119</v>
      </c>
      <c r="Y1055">
        <v>0.70962230270213333</v>
      </c>
      <c r="Z1055">
        <v>11.378685753224346</v>
      </c>
      <c r="AA1055">
        <v>1.1642692919439999</v>
      </c>
      <c r="AB1055">
        <v>2.0276053559259672</v>
      </c>
      <c r="AC1055">
        <v>0</v>
      </c>
      <c r="AD1055">
        <v>1.8080689440000002E-2</v>
      </c>
      <c r="AE1055">
        <v>20.981351918898259</v>
      </c>
    </row>
    <row r="1056" spans="1:31" x14ac:dyDescent="0.25">
      <c r="A1056">
        <v>2308534</v>
      </c>
      <c r="B1056">
        <v>1</v>
      </c>
      <c r="C1056" t="s">
        <v>80</v>
      </c>
      <c r="D1056" t="s">
        <v>97</v>
      </c>
      <c r="E1056" t="s">
        <v>147</v>
      </c>
      <c r="F1056" t="s">
        <v>3308</v>
      </c>
      <c r="G1056" t="s">
        <v>149</v>
      </c>
      <c r="H1056" t="s">
        <v>150</v>
      </c>
      <c r="I1056" t="s">
        <v>136</v>
      </c>
      <c r="J1056" t="s">
        <v>137</v>
      </c>
      <c r="K1056" t="s">
        <v>138</v>
      </c>
      <c r="L1056" t="s">
        <v>3309</v>
      </c>
      <c r="M1056" t="s">
        <v>3310</v>
      </c>
      <c r="N1056">
        <v>1.8977777769999999</v>
      </c>
      <c r="O1056">
        <v>0</v>
      </c>
      <c r="P1056">
        <v>145</v>
      </c>
      <c r="Q1056">
        <v>0</v>
      </c>
      <c r="R1056">
        <v>2</v>
      </c>
      <c r="S1056">
        <v>0</v>
      </c>
      <c r="T1056">
        <v>31</v>
      </c>
      <c r="U1056">
        <v>0</v>
      </c>
      <c r="V1056">
        <v>0</v>
      </c>
      <c r="W1056">
        <v>0</v>
      </c>
      <c r="X1056">
        <v>71.481479356288915</v>
      </c>
      <c r="Y1056">
        <v>0</v>
      </c>
      <c r="Z1056">
        <v>0.1473334480272</v>
      </c>
      <c r="AA1056">
        <v>0</v>
      </c>
      <c r="AB1056">
        <v>26.777773802603736</v>
      </c>
      <c r="AC1056">
        <v>0</v>
      </c>
      <c r="AD1056">
        <v>0</v>
      </c>
      <c r="AE1056">
        <v>98.406586606919845</v>
      </c>
    </row>
    <row r="1057" spans="1:31" x14ac:dyDescent="0.25">
      <c r="A1057">
        <v>2308036</v>
      </c>
      <c r="B1057">
        <v>1</v>
      </c>
      <c r="C1057" t="s">
        <v>80</v>
      </c>
      <c r="D1057" t="s">
        <v>95</v>
      </c>
      <c r="E1057" t="s">
        <v>158</v>
      </c>
      <c r="F1057" t="s">
        <v>3311</v>
      </c>
      <c r="G1057" t="s">
        <v>143</v>
      </c>
      <c r="H1057" t="s">
        <v>150</v>
      </c>
      <c r="I1057" t="s">
        <v>136</v>
      </c>
      <c r="J1057" t="s">
        <v>137</v>
      </c>
      <c r="K1057" t="s">
        <v>144</v>
      </c>
      <c r="L1057" t="s">
        <v>3312</v>
      </c>
      <c r="M1057" t="s">
        <v>3313</v>
      </c>
      <c r="N1057">
        <v>7.0955555549999998</v>
      </c>
      <c r="O1057">
        <v>0</v>
      </c>
      <c r="P1057">
        <v>245</v>
      </c>
      <c r="Q1057">
        <v>0</v>
      </c>
      <c r="R1057">
        <v>0</v>
      </c>
      <c r="S1057">
        <v>0</v>
      </c>
      <c r="T1057">
        <v>6</v>
      </c>
      <c r="U1057">
        <v>0</v>
      </c>
      <c r="V1057">
        <v>0</v>
      </c>
      <c r="W1057">
        <v>0</v>
      </c>
      <c r="X1057">
        <v>400.59487493877521</v>
      </c>
      <c r="Y1057">
        <v>0</v>
      </c>
      <c r="Z1057">
        <v>0</v>
      </c>
      <c r="AA1057">
        <v>0</v>
      </c>
      <c r="AB1057">
        <v>24.851727052439408</v>
      </c>
      <c r="AC1057">
        <v>0</v>
      </c>
      <c r="AD1057">
        <v>0</v>
      </c>
      <c r="AE1057">
        <v>425.44660199121461</v>
      </c>
    </row>
    <row r="1058" spans="1:31" x14ac:dyDescent="0.25">
      <c r="A1058">
        <v>2308056</v>
      </c>
      <c r="B1058">
        <v>1</v>
      </c>
      <c r="C1058" t="s">
        <v>80</v>
      </c>
      <c r="D1058" t="s">
        <v>97</v>
      </c>
      <c r="E1058" t="s">
        <v>153</v>
      </c>
      <c r="F1058" t="s">
        <v>3314</v>
      </c>
      <c r="G1058" t="s">
        <v>703</v>
      </c>
      <c r="H1058" t="s">
        <v>150</v>
      </c>
      <c r="I1058" t="s">
        <v>136</v>
      </c>
      <c r="J1058" t="s">
        <v>137</v>
      </c>
      <c r="K1058" t="s">
        <v>138</v>
      </c>
      <c r="L1058" t="s">
        <v>3315</v>
      </c>
      <c r="M1058" t="s">
        <v>3316</v>
      </c>
      <c r="N1058">
        <v>2.0219444439999998</v>
      </c>
      <c r="O1058">
        <v>0</v>
      </c>
      <c r="P1058">
        <v>3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1.2120046406985001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1.2120046406985001</v>
      </c>
    </row>
    <row r="1059" spans="1:31" x14ac:dyDescent="0.25">
      <c r="A1059">
        <v>2308199</v>
      </c>
      <c r="B1059">
        <v>1</v>
      </c>
      <c r="C1059" t="s">
        <v>80</v>
      </c>
      <c r="D1059" t="s">
        <v>84</v>
      </c>
      <c r="E1059" t="s">
        <v>147</v>
      </c>
      <c r="F1059" t="s">
        <v>3317</v>
      </c>
      <c r="G1059" t="s">
        <v>1658</v>
      </c>
      <c r="H1059" t="s">
        <v>150</v>
      </c>
      <c r="I1059" t="s">
        <v>136</v>
      </c>
      <c r="J1059" t="s">
        <v>137</v>
      </c>
      <c r="K1059" t="s">
        <v>138</v>
      </c>
      <c r="L1059" t="s">
        <v>3318</v>
      </c>
      <c r="M1059" t="s">
        <v>3319</v>
      </c>
      <c r="N1059">
        <v>0.764444444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1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0.16003729427733332</v>
      </c>
      <c r="AC1059">
        <v>0</v>
      </c>
      <c r="AD1059">
        <v>0</v>
      </c>
      <c r="AE1059">
        <v>0.16003729427733332</v>
      </c>
    </row>
    <row r="1060" spans="1:31" x14ac:dyDescent="0.25">
      <c r="A1060">
        <v>2308448</v>
      </c>
      <c r="B1060">
        <v>1</v>
      </c>
      <c r="C1060" t="s">
        <v>80</v>
      </c>
      <c r="D1060" t="s">
        <v>103</v>
      </c>
      <c r="E1060" t="s">
        <v>132</v>
      </c>
      <c r="F1060" t="s">
        <v>1073</v>
      </c>
      <c r="G1060" t="s">
        <v>134</v>
      </c>
      <c r="H1060" t="s">
        <v>135</v>
      </c>
      <c r="I1060" t="s">
        <v>136</v>
      </c>
      <c r="J1060" t="s">
        <v>137</v>
      </c>
      <c r="K1060" t="s">
        <v>138</v>
      </c>
      <c r="L1060" t="s">
        <v>3320</v>
      </c>
      <c r="M1060" t="s">
        <v>3321</v>
      </c>
      <c r="N1060">
        <v>0.80638888799999997</v>
      </c>
      <c r="O1060">
        <v>1</v>
      </c>
      <c r="P1060">
        <v>980</v>
      </c>
      <c r="Q1060">
        <v>5</v>
      </c>
      <c r="R1060">
        <v>61</v>
      </c>
      <c r="S1060">
        <v>3</v>
      </c>
      <c r="T1060">
        <v>99</v>
      </c>
      <c r="U1060">
        <v>0</v>
      </c>
      <c r="V1060">
        <v>1</v>
      </c>
      <c r="W1060">
        <v>1.5007850244382834</v>
      </c>
      <c r="X1060">
        <v>258.75191438171584</v>
      </c>
      <c r="Y1060">
        <v>35.031966897815565</v>
      </c>
      <c r="Z1060">
        <v>107.64362660317855</v>
      </c>
      <c r="AA1060">
        <v>2.5883954056656666</v>
      </c>
      <c r="AB1060">
        <v>96.332061088339145</v>
      </c>
      <c r="AC1060">
        <v>0</v>
      </c>
      <c r="AD1060">
        <v>48.125236569998776</v>
      </c>
      <c r="AE1060">
        <v>549.97398597115193</v>
      </c>
    </row>
    <row r="1061" spans="1:31" x14ac:dyDescent="0.25">
      <c r="A1061">
        <v>2308385</v>
      </c>
      <c r="B1061">
        <v>1</v>
      </c>
      <c r="C1061" t="s">
        <v>80</v>
      </c>
      <c r="D1061" t="s">
        <v>103</v>
      </c>
      <c r="E1061" t="s">
        <v>147</v>
      </c>
      <c r="F1061" t="s">
        <v>3322</v>
      </c>
      <c r="G1061" t="s">
        <v>149</v>
      </c>
      <c r="H1061" t="s">
        <v>150</v>
      </c>
      <c r="I1061" t="s">
        <v>136</v>
      </c>
      <c r="J1061" t="s">
        <v>137</v>
      </c>
      <c r="K1061" t="s">
        <v>138</v>
      </c>
      <c r="L1061" t="s">
        <v>3323</v>
      </c>
      <c r="M1061" t="s">
        <v>3324</v>
      </c>
      <c r="N1061">
        <v>0.70138888799999999</v>
      </c>
      <c r="O1061">
        <v>0</v>
      </c>
      <c r="P1061">
        <v>1</v>
      </c>
      <c r="Q1061">
        <v>0</v>
      </c>
      <c r="R1061">
        <v>0</v>
      </c>
      <c r="S1061">
        <v>0</v>
      </c>
      <c r="T1061">
        <v>5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2.5321849206281111</v>
      </c>
      <c r="AC1061">
        <v>0</v>
      </c>
      <c r="AD1061">
        <v>0</v>
      </c>
      <c r="AE1061">
        <v>2.5321849206281111</v>
      </c>
    </row>
    <row r="1062" spans="1:31" x14ac:dyDescent="0.25">
      <c r="A1062">
        <v>2308093</v>
      </c>
      <c r="B1062">
        <v>1</v>
      </c>
      <c r="C1062" t="s">
        <v>80</v>
      </c>
      <c r="D1062" t="s">
        <v>110</v>
      </c>
      <c r="E1062" t="s">
        <v>153</v>
      </c>
      <c r="F1062" t="s">
        <v>3325</v>
      </c>
      <c r="G1062" t="s">
        <v>155</v>
      </c>
      <c r="H1062" t="s">
        <v>150</v>
      </c>
      <c r="I1062" t="s">
        <v>136</v>
      </c>
      <c r="J1062" t="s">
        <v>137</v>
      </c>
      <c r="K1062" t="s">
        <v>138</v>
      </c>
      <c r="L1062" t="s">
        <v>3326</v>
      </c>
      <c r="M1062" t="s">
        <v>3327</v>
      </c>
      <c r="N1062">
        <v>0.75194444400000005</v>
      </c>
      <c r="O1062">
        <v>0</v>
      </c>
      <c r="P1062">
        <v>3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0.715654616775525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0.715654616775525</v>
      </c>
    </row>
    <row r="1063" spans="1:31" x14ac:dyDescent="0.25">
      <c r="A1063">
        <v>2307950</v>
      </c>
      <c r="B1063">
        <v>1</v>
      </c>
      <c r="C1063" t="s">
        <v>81</v>
      </c>
      <c r="D1063" t="s">
        <v>122</v>
      </c>
      <c r="E1063" t="s">
        <v>141</v>
      </c>
      <c r="F1063" t="s">
        <v>3328</v>
      </c>
      <c r="G1063" t="s">
        <v>134</v>
      </c>
      <c r="H1063" t="s">
        <v>135</v>
      </c>
      <c r="I1063" t="s">
        <v>136</v>
      </c>
      <c r="J1063" t="s">
        <v>137</v>
      </c>
      <c r="K1063" t="s">
        <v>138</v>
      </c>
      <c r="L1063" t="s">
        <v>3329</v>
      </c>
      <c r="M1063" t="s">
        <v>3330</v>
      </c>
      <c r="N1063">
        <v>0.80180638800000004</v>
      </c>
      <c r="O1063">
        <v>2</v>
      </c>
      <c r="P1063">
        <v>702</v>
      </c>
      <c r="Q1063">
        <v>217</v>
      </c>
      <c r="R1063">
        <v>21</v>
      </c>
      <c r="S1063">
        <v>24</v>
      </c>
      <c r="T1063">
        <v>93</v>
      </c>
      <c r="U1063">
        <v>0</v>
      </c>
      <c r="V1063">
        <v>1</v>
      </c>
      <c r="W1063">
        <v>0.23628103551899995</v>
      </c>
      <c r="X1063">
        <v>68.624040889559453</v>
      </c>
      <c r="Y1063">
        <v>165.93078887509114</v>
      </c>
      <c r="Z1063">
        <v>12.697572562427951</v>
      </c>
      <c r="AA1063">
        <v>21.652454857570298</v>
      </c>
      <c r="AB1063">
        <v>15.422776258023818</v>
      </c>
      <c r="AC1063">
        <v>0</v>
      </c>
      <c r="AD1063">
        <v>0.72024354951974989</v>
      </c>
      <c r="AE1063">
        <v>285.28415802771138</v>
      </c>
    </row>
    <row r="1064" spans="1:31" x14ac:dyDescent="0.25">
      <c r="A1064">
        <v>2308342</v>
      </c>
      <c r="B1064">
        <v>1</v>
      </c>
      <c r="C1064" t="s">
        <v>80</v>
      </c>
      <c r="D1064" t="s">
        <v>107</v>
      </c>
      <c r="E1064" t="s">
        <v>141</v>
      </c>
      <c r="F1064" t="s">
        <v>3331</v>
      </c>
      <c r="G1064" t="s">
        <v>134</v>
      </c>
      <c r="H1064" t="s">
        <v>135</v>
      </c>
      <c r="I1064" t="s">
        <v>136</v>
      </c>
      <c r="J1064" t="s">
        <v>137</v>
      </c>
      <c r="K1064" t="s">
        <v>138</v>
      </c>
      <c r="L1064" t="s">
        <v>3332</v>
      </c>
      <c r="M1064" t="s">
        <v>3333</v>
      </c>
      <c r="N1064">
        <v>0.72833333300000003</v>
      </c>
      <c r="O1064">
        <v>0</v>
      </c>
      <c r="P1064">
        <v>3303</v>
      </c>
      <c r="Q1064">
        <v>0</v>
      </c>
      <c r="R1064">
        <v>6</v>
      </c>
      <c r="S1064">
        <v>2</v>
      </c>
      <c r="T1064">
        <v>237</v>
      </c>
      <c r="U1064">
        <v>0</v>
      </c>
      <c r="V1064">
        <v>1</v>
      </c>
      <c r="W1064">
        <v>0</v>
      </c>
      <c r="X1064">
        <v>496.07472531854467</v>
      </c>
      <c r="Y1064">
        <v>0</v>
      </c>
      <c r="Z1064">
        <v>0.66808472944833341</v>
      </c>
      <c r="AA1064">
        <v>31.781293054873444</v>
      </c>
      <c r="AB1064">
        <v>178.66923242977222</v>
      </c>
      <c r="AC1064">
        <v>0</v>
      </c>
      <c r="AD1064">
        <v>1.4817249202262501</v>
      </c>
      <c r="AE1064">
        <v>708.67506045286495</v>
      </c>
    </row>
    <row r="1065" spans="1:31" x14ac:dyDescent="0.25">
      <c r="A1065">
        <v>2308391</v>
      </c>
      <c r="B1065">
        <v>1</v>
      </c>
      <c r="C1065" t="s">
        <v>81</v>
      </c>
      <c r="D1065" t="s">
        <v>117</v>
      </c>
      <c r="E1065" t="s">
        <v>153</v>
      </c>
      <c r="F1065" t="s">
        <v>3334</v>
      </c>
      <c r="G1065" t="s">
        <v>203</v>
      </c>
      <c r="H1065" t="s">
        <v>150</v>
      </c>
      <c r="I1065" t="s">
        <v>136</v>
      </c>
      <c r="J1065" t="s">
        <v>137</v>
      </c>
      <c r="K1065" t="s">
        <v>138</v>
      </c>
      <c r="L1065" t="s">
        <v>3335</v>
      </c>
      <c r="M1065" t="s">
        <v>3336</v>
      </c>
      <c r="N1065">
        <v>1.760277777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1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2.8135337756187226</v>
      </c>
      <c r="AC1065">
        <v>0</v>
      </c>
      <c r="AD1065">
        <v>0</v>
      </c>
      <c r="AE1065">
        <v>2.8135337756187226</v>
      </c>
    </row>
    <row r="1066" spans="1:31" x14ac:dyDescent="0.25">
      <c r="A1066">
        <v>2308425</v>
      </c>
      <c r="B1066">
        <v>1</v>
      </c>
      <c r="C1066" t="s">
        <v>80</v>
      </c>
      <c r="D1066" t="s">
        <v>96</v>
      </c>
      <c r="E1066" t="s">
        <v>414</v>
      </c>
      <c r="F1066" t="s">
        <v>3337</v>
      </c>
      <c r="G1066" t="s">
        <v>210</v>
      </c>
      <c r="H1066" t="s">
        <v>135</v>
      </c>
      <c r="I1066" t="s">
        <v>136</v>
      </c>
      <c r="J1066" t="s">
        <v>137</v>
      </c>
      <c r="K1066" t="s">
        <v>138</v>
      </c>
      <c r="L1066" t="s">
        <v>3338</v>
      </c>
      <c r="M1066" t="s">
        <v>3339</v>
      </c>
      <c r="N1066">
        <v>1.265741666</v>
      </c>
      <c r="O1066">
        <v>0</v>
      </c>
      <c r="P1066">
        <v>279</v>
      </c>
      <c r="Q1066">
        <v>13</v>
      </c>
      <c r="R1066">
        <v>26</v>
      </c>
      <c r="S1066">
        <v>20</v>
      </c>
      <c r="T1066">
        <v>44</v>
      </c>
      <c r="U1066">
        <v>5</v>
      </c>
      <c r="V1066">
        <v>0</v>
      </c>
      <c r="W1066">
        <v>0</v>
      </c>
      <c r="X1066">
        <v>112.74891463215513</v>
      </c>
      <c r="Y1066">
        <v>13.871734504590576</v>
      </c>
      <c r="Z1066">
        <v>18.85105612434818</v>
      </c>
      <c r="AA1066">
        <v>206.65309538623683</v>
      </c>
      <c r="AB1066">
        <v>35.549909070797021</v>
      </c>
      <c r="AC1066">
        <v>369.98147957505887</v>
      </c>
      <c r="AD1066">
        <v>0</v>
      </c>
      <c r="AE1066">
        <v>757.65618929318657</v>
      </c>
    </row>
    <row r="1067" spans="1:31" x14ac:dyDescent="0.25">
      <c r="A1067">
        <v>2308162</v>
      </c>
      <c r="B1067">
        <v>1</v>
      </c>
      <c r="C1067" t="s">
        <v>80</v>
      </c>
      <c r="D1067" t="s">
        <v>111</v>
      </c>
      <c r="E1067" t="s">
        <v>153</v>
      </c>
      <c r="F1067" t="s">
        <v>3340</v>
      </c>
      <c r="G1067" t="s">
        <v>703</v>
      </c>
      <c r="H1067" t="s">
        <v>150</v>
      </c>
      <c r="I1067" t="s">
        <v>136</v>
      </c>
      <c r="J1067" t="s">
        <v>3</v>
      </c>
      <c r="K1067" t="s">
        <v>138</v>
      </c>
      <c r="L1067" t="s">
        <v>3341</v>
      </c>
      <c r="M1067" t="s">
        <v>3342</v>
      </c>
      <c r="N1067">
        <v>2.7208333329999999</v>
      </c>
      <c r="O1067">
        <v>0</v>
      </c>
      <c r="P1067">
        <v>5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1.9656375087462499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1.9656375087462499</v>
      </c>
    </row>
    <row r="1068" spans="1:31" x14ac:dyDescent="0.25">
      <c r="A1068">
        <v>2308222</v>
      </c>
      <c r="B1068">
        <v>1</v>
      </c>
      <c r="C1068" t="s">
        <v>80</v>
      </c>
      <c r="D1068" t="s">
        <v>95</v>
      </c>
      <c r="E1068" t="s">
        <v>158</v>
      </c>
      <c r="F1068" t="s">
        <v>3343</v>
      </c>
      <c r="G1068" t="s">
        <v>453</v>
      </c>
      <c r="H1068" t="s">
        <v>150</v>
      </c>
      <c r="I1068" t="s">
        <v>136</v>
      </c>
      <c r="J1068" t="s">
        <v>137</v>
      </c>
      <c r="K1068" t="s">
        <v>138</v>
      </c>
      <c r="L1068" t="s">
        <v>3344</v>
      </c>
      <c r="M1068" t="s">
        <v>3345</v>
      </c>
      <c r="N1068">
        <v>0.98250000000000004</v>
      </c>
      <c r="O1068">
        <v>0</v>
      </c>
      <c r="P1068">
        <v>15</v>
      </c>
      <c r="Q1068">
        <v>0</v>
      </c>
      <c r="R1068">
        <v>1</v>
      </c>
      <c r="S1068">
        <v>0</v>
      </c>
      <c r="T1068">
        <v>1</v>
      </c>
      <c r="U1068">
        <v>0</v>
      </c>
      <c r="V1068">
        <v>0</v>
      </c>
      <c r="W1068">
        <v>0</v>
      </c>
      <c r="X1068">
        <v>0.99781098672790847</v>
      </c>
      <c r="Y1068">
        <v>0</v>
      </c>
      <c r="Z1068">
        <v>5.7496739814400011E-2</v>
      </c>
      <c r="AA1068">
        <v>0</v>
      </c>
      <c r="AB1068">
        <v>0</v>
      </c>
      <c r="AC1068">
        <v>0</v>
      </c>
      <c r="AD1068">
        <v>0</v>
      </c>
      <c r="AE1068">
        <v>1.0553077265423085</v>
      </c>
    </row>
    <row r="1069" spans="1:31" x14ac:dyDescent="0.25">
      <c r="A1069">
        <v>2308030</v>
      </c>
      <c r="B1069">
        <v>1</v>
      </c>
      <c r="C1069" t="s">
        <v>80</v>
      </c>
      <c r="D1069" t="s">
        <v>93</v>
      </c>
      <c r="E1069" t="s">
        <v>141</v>
      </c>
      <c r="F1069" t="s">
        <v>3346</v>
      </c>
      <c r="G1069" t="s">
        <v>143</v>
      </c>
      <c r="H1069" t="s">
        <v>135</v>
      </c>
      <c r="I1069" t="s">
        <v>136</v>
      </c>
      <c r="J1069" t="s">
        <v>137</v>
      </c>
      <c r="K1069" t="s">
        <v>144</v>
      </c>
      <c r="L1069" t="s">
        <v>3347</v>
      </c>
      <c r="M1069" t="s">
        <v>3348</v>
      </c>
      <c r="N1069">
        <v>8.869722222</v>
      </c>
      <c r="O1069">
        <v>1</v>
      </c>
      <c r="P1069">
        <v>98</v>
      </c>
      <c r="Q1069">
        <v>10</v>
      </c>
      <c r="R1069">
        <v>149</v>
      </c>
      <c r="S1069">
        <v>2</v>
      </c>
      <c r="T1069">
        <v>63</v>
      </c>
      <c r="U1069">
        <v>3</v>
      </c>
      <c r="V1069">
        <v>0</v>
      </c>
      <c r="W1069">
        <v>1.3800239374254664</v>
      </c>
      <c r="X1069">
        <v>352.44116856769017</v>
      </c>
      <c r="Y1069">
        <v>212.17983370354995</v>
      </c>
      <c r="Z1069">
        <v>1140.8888027443202</v>
      </c>
      <c r="AA1069">
        <v>45.658099255293344</v>
      </c>
      <c r="AB1069">
        <v>484.46223325568002</v>
      </c>
      <c r="AC1069">
        <v>1468.6963054517626</v>
      </c>
      <c r="AD1069">
        <v>0</v>
      </c>
      <c r="AE1069">
        <v>3705.7064669157216</v>
      </c>
    </row>
    <row r="1070" spans="1:31" x14ac:dyDescent="0.25">
      <c r="A1070">
        <v>2308176</v>
      </c>
      <c r="B1070">
        <v>1</v>
      </c>
      <c r="C1070" t="s">
        <v>80</v>
      </c>
      <c r="D1070" t="s">
        <v>110</v>
      </c>
      <c r="E1070" t="s">
        <v>147</v>
      </c>
      <c r="F1070" t="s">
        <v>3349</v>
      </c>
      <c r="G1070" t="s">
        <v>1658</v>
      </c>
      <c r="H1070" t="s">
        <v>150</v>
      </c>
      <c r="I1070" t="s">
        <v>136</v>
      </c>
      <c r="J1070" t="s">
        <v>137</v>
      </c>
      <c r="K1070" t="s">
        <v>138</v>
      </c>
      <c r="L1070" t="s">
        <v>3350</v>
      </c>
      <c r="M1070" t="s">
        <v>3351</v>
      </c>
      <c r="N1070">
        <v>0.97194444400000002</v>
      </c>
      <c r="O1070">
        <v>0</v>
      </c>
      <c r="P1070">
        <v>110</v>
      </c>
      <c r="Q1070">
        <v>0</v>
      </c>
      <c r="R1070">
        <v>0</v>
      </c>
      <c r="S1070">
        <v>0</v>
      </c>
      <c r="T1070">
        <v>5</v>
      </c>
      <c r="U1070">
        <v>0</v>
      </c>
      <c r="V1070">
        <v>0</v>
      </c>
      <c r="W1070">
        <v>0</v>
      </c>
      <c r="X1070">
        <v>28.986056408951494</v>
      </c>
      <c r="Y1070">
        <v>0</v>
      </c>
      <c r="Z1070">
        <v>0</v>
      </c>
      <c r="AA1070">
        <v>0</v>
      </c>
      <c r="AB1070">
        <v>0.75145414065575</v>
      </c>
      <c r="AC1070">
        <v>0</v>
      </c>
      <c r="AD1070">
        <v>0</v>
      </c>
      <c r="AE1070">
        <v>29.737510549607244</v>
      </c>
    </row>
    <row r="1071" spans="1:31" x14ac:dyDescent="0.25">
      <c r="A1071">
        <v>2308471</v>
      </c>
      <c r="B1071">
        <v>1</v>
      </c>
      <c r="C1071" t="s">
        <v>81</v>
      </c>
      <c r="D1071" t="s">
        <v>128</v>
      </c>
      <c r="E1071" t="s">
        <v>158</v>
      </c>
      <c r="F1071" t="s">
        <v>3352</v>
      </c>
      <c r="G1071" t="s">
        <v>453</v>
      </c>
      <c r="H1071" t="s">
        <v>150</v>
      </c>
      <c r="I1071" t="s">
        <v>136</v>
      </c>
      <c r="J1071" t="s">
        <v>137</v>
      </c>
      <c r="K1071" t="s">
        <v>138</v>
      </c>
      <c r="L1071" t="s">
        <v>3353</v>
      </c>
      <c r="M1071" t="s">
        <v>3354</v>
      </c>
      <c r="N1071">
        <v>1.668055555</v>
      </c>
      <c r="O1071">
        <v>0</v>
      </c>
      <c r="P1071">
        <v>433</v>
      </c>
      <c r="Q1071">
        <v>0</v>
      </c>
      <c r="R1071">
        <v>0</v>
      </c>
      <c r="S1071">
        <v>0</v>
      </c>
      <c r="T1071">
        <v>10</v>
      </c>
      <c r="U1071">
        <v>0</v>
      </c>
      <c r="V1071">
        <v>0</v>
      </c>
      <c r="W1071">
        <v>0</v>
      </c>
      <c r="X1071">
        <v>183.98297248913605</v>
      </c>
      <c r="Y1071">
        <v>0</v>
      </c>
      <c r="Z1071">
        <v>0</v>
      </c>
      <c r="AA1071">
        <v>0</v>
      </c>
      <c r="AB1071">
        <v>49.048198336659631</v>
      </c>
      <c r="AC1071">
        <v>0</v>
      </c>
      <c r="AD1071">
        <v>0</v>
      </c>
      <c r="AE1071">
        <v>233.03117082579567</v>
      </c>
    </row>
    <row r="1072" spans="1:31" x14ac:dyDescent="0.25">
      <c r="A1072">
        <v>2308076</v>
      </c>
      <c r="B1072">
        <v>1</v>
      </c>
      <c r="C1072" t="s">
        <v>80</v>
      </c>
      <c r="D1072" t="s">
        <v>96</v>
      </c>
      <c r="E1072" t="s">
        <v>153</v>
      </c>
      <c r="F1072" t="s">
        <v>3355</v>
      </c>
      <c r="G1072" t="s">
        <v>254</v>
      </c>
      <c r="H1072" t="s">
        <v>150</v>
      </c>
      <c r="I1072" t="s">
        <v>136</v>
      </c>
      <c r="J1072" t="s">
        <v>137</v>
      </c>
      <c r="K1072" t="s">
        <v>138</v>
      </c>
      <c r="L1072" t="s">
        <v>3356</v>
      </c>
      <c r="M1072" t="s">
        <v>3357</v>
      </c>
      <c r="N1072">
        <v>1.4072222219999999</v>
      </c>
      <c r="O1072">
        <v>0</v>
      </c>
      <c r="P1072">
        <v>1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0.13966028309176667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0.13966028309176667</v>
      </c>
    </row>
    <row r="1073" spans="1:31" x14ac:dyDescent="0.25">
      <c r="A1073">
        <v>2308368</v>
      </c>
      <c r="B1073">
        <v>1</v>
      </c>
      <c r="C1073" t="s">
        <v>81</v>
      </c>
      <c r="D1073" t="s">
        <v>117</v>
      </c>
      <c r="E1073" t="s">
        <v>414</v>
      </c>
      <c r="F1073" t="s">
        <v>3358</v>
      </c>
      <c r="G1073" t="s">
        <v>134</v>
      </c>
      <c r="H1073" t="s">
        <v>135</v>
      </c>
      <c r="I1073" t="s">
        <v>136</v>
      </c>
      <c r="J1073" t="s">
        <v>137</v>
      </c>
      <c r="K1073" t="s">
        <v>138</v>
      </c>
      <c r="L1073" t="s">
        <v>3359</v>
      </c>
      <c r="M1073" t="s">
        <v>3299</v>
      </c>
      <c r="N1073">
        <v>9.2456388E-2</v>
      </c>
      <c r="O1073">
        <v>0</v>
      </c>
      <c r="P1073">
        <v>8734</v>
      </c>
      <c r="Q1073">
        <v>14</v>
      </c>
      <c r="R1073">
        <v>672</v>
      </c>
      <c r="S1073">
        <v>68</v>
      </c>
      <c r="T1073">
        <v>977</v>
      </c>
      <c r="U1073">
        <v>3</v>
      </c>
      <c r="V1073">
        <v>2</v>
      </c>
      <c r="W1073">
        <v>0</v>
      </c>
      <c r="X1073">
        <v>108.77081433300698</v>
      </c>
      <c r="Y1073">
        <v>1.7335390358344669</v>
      </c>
      <c r="Z1073">
        <v>21.145110342085928</v>
      </c>
      <c r="AA1073">
        <v>27.331566518544061</v>
      </c>
      <c r="AB1073">
        <v>50.586335325874224</v>
      </c>
      <c r="AC1073">
        <v>37.975070999874291</v>
      </c>
      <c r="AD1073">
        <v>29.992478774790662</v>
      </c>
      <c r="AE1073">
        <v>277.53491533001056</v>
      </c>
    </row>
    <row r="1074" spans="1:31" x14ac:dyDescent="0.25">
      <c r="A1074">
        <v>2307990</v>
      </c>
      <c r="B1074">
        <v>1</v>
      </c>
      <c r="C1074" t="s">
        <v>81</v>
      </c>
      <c r="D1074" t="s">
        <v>120</v>
      </c>
      <c r="E1074" t="s">
        <v>132</v>
      </c>
      <c r="F1074" t="s">
        <v>3360</v>
      </c>
      <c r="G1074" t="s">
        <v>143</v>
      </c>
      <c r="H1074" t="s">
        <v>135</v>
      </c>
      <c r="I1074" t="s">
        <v>136</v>
      </c>
      <c r="J1074" t="s">
        <v>137</v>
      </c>
      <c r="K1074" t="s">
        <v>144</v>
      </c>
      <c r="L1074" t="s">
        <v>3361</v>
      </c>
      <c r="M1074" t="s">
        <v>3362</v>
      </c>
      <c r="N1074">
        <v>8.1716666660000001</v>
      </c>
      <c r="O1074">
        <v>0</v>
      </c>
      <c r="P1074">
        <v>1081</v>
      </c>
      <c r="Q1074">
        <v>0</v>
      </c>
      <c r="R1074">
        <v>25</v>
      </c>
      <c r="S1074">
        <v>0</v>
      </c>
      <c r="T1074">
        <v>146</v>
      </c>
      <c r="U1074">
        <v>0</v>
      </c>
      <c r="V1074">
        <v>0</v>
      </c>
      <c r="W1074">
        <v>0</v>
      </c>
      <c r="X1074">
        <v>1351.9406552015148</v>
      </c>
      <c r="Y1074">
        <v>0</v>
      </c>
      <c r="Z1074">
        <v>103.69132073754737</v>
      </c>
      <c r="AA1074">
        <v>0</v>
      </c>
      <c r="AB1074">
        <v>699.10178641841708</v>
      </c>
      <c r="AC1074">
        <v>0</v>
      </c>
      <c r="AD1074">
        <v>0</v>
      </c>
      <c r="AE1074">
        <v>2154.7337623574795</v>
      </c>
    </row>
    <row r="1075" spans="1:31" x14ac:dyDescent="0.25">
      <c r="A1075">
        <v>2308488</v>
      </c>
      <c r="B1075">
        <v>1</v>
      </c>
      <c r="C1075" t="s">
        <v>81</v>
      </c>
      <c r="D1075" t="s">
        <v>117</v>
      </c>
      <c r="E1075" t="s">
        <v>153</v>
      </c>
      <c r="F1075" t="s">
        <v>3363</v>
      </c>
      <c r="G1075" t="s">
        <v>155</v>
      </c>
      <c r="H1075" t="s">
        <v>150</v>
      </c>
      <c r="I1075" t="s">
        <v>136</v>
      </c>
      <c r="J1075" t="s">
        <v>137</v>
      </c>
      <c r="K1075" t="s">
        <v>138</v>
      </c>
      <c r="L1075" t="s">
        <v>3364</v>
      </c>
      <c r="M1075" t="s">
        <v>3365</v>
      </c>
      <c r="N1075">
        <v>2.6841666659999999</v>
      </c>
      <c r="O1075">
        <v>0</v>
      </c>
      <c r="P1075">
        <v>1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0.20114520045825002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0.20114520045825002</v>
      </c>
    </row>
    <row r="1076" spans="1:31" x14ac:dyDescent="0.25">
      <c r="A1076">
        <v>2308016</v>
      </c>
      <c r="B1076">
        <v>1</v>
      </c>
      <c r="C1076" t="s">
        <v>80</v>
      </c>
      <c r="D1076" t="s">
        <v>100</v>
      </c>
      <c r="E1076" t="s">
        <v>153</v>
      </c>
      <c r="F1076" t="s">
        <v>3366</v>
      </c>
      <c r="G1076" t="s">
        <v>155</v>
      </c>
      <c r="H1076" t="s">
        <v>150</v>
      </c>
      <c r="I1076" t="s">
        <v>136</v>
      </c>
      <c r="J1076" t="s">
        <v>137</v>
      </c>
      <c r="K1076" t="s">
        <v>138</v>
      </c>
      <c r="L1076" t="s">
        <v>3367</v>
      </c>
      <c r="M1076" t="s">
        <v>3368</v>
      </c>
      <c r="N1076">
        <v>2.9383333330000001</v>
      </c>
      <c r="O1076">
        <v>0</v>
      </c>
      <c r="P1076">
        <v>2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0.85314160201905009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0.85314160201905009</v>
      </c>
    </row>
    <row r="1077" spans="1:31" x14ac:dyDescent="0.25">
      <c r="A1077">
        <v>2308159</v>
      </c>
      <c r="B1077">
        <v>1</v>
      </c>
      <c r="C1077" t="s">
        <v>81</v>
      </c>
      <c r="D1077" t="s">
        <v>112</v>
      </c>
      <c r="E1077" t="s">
        <v>158</v>
      </c>
      <c r="F1077" t="s">
        <v>3369</v>
      </c>
      <c r="G1077" t="s">
        <v>453</v>
      </c>
      <c r="H1077" t="s">
        <v>150</v>
      </c>
      <c r="I1077" t="s">
        <v>136</v>
      </c>
      <c r="J1077" t="s">
        <v>137</v>
      </c>
      <c r="K1077" t="s">
        <v>138</v>
      </c>
      <c r="L1077" t="s">
        <v>3370</v>
      </c>
      <c r="M1077" t="s">
        <v>3371</v>
      </c>
      <c r="N1077">
        <v>2.0194444439999999</v>
      </c>
      <c r="O1077">
        <v>0</v>
      </c>
      <c r="P1077">
        <v>72</v>
      </c>
      <c r="Q1077">
        <v>0</v>
      </c>
      <c r="R1077">
        <v>13</v>
      </c>
      <c r="S1077">
        <v>0</v>
      </c>
      <c r="T1077">
        <v>4</v>
      </c>
      <c r="U1077">
        <v>0</v>
      </c>
      <c r="V1077">
        <v>0</v>
      </c>
      <c r="W1077">
        <v>0</v>
      </c>
      <c r="X1077">
        <v>25.521165336815319</v>
      </c>
      <c r="Y1077">
        <v>0</v>
      </c>
      <c r="Z1077">
        <v>5.1878099757062328</v>
      </c>
      <c r="AA1077">
        <v>0</v>
      </c>
      <c r="AB1077">
        <v>1.8317607932111251</v>
      </c>
      <c r="AC1077">
        <v>0</v>
      </c>
      <c r="AD1077">
        <v>0</v>
      </c>
      <c r="AE1077">
        <v>32.540736105732677</v>
      </c>
    </row>
    <row r="1078" spans="1:31" x14ac:dyDescent="0.25">
      <c r="A1078">
        <v>2308325</v>
      </c>
      <c r="B1078">
        <v>1</v>
      </c>
      <c r="C1078" t="s">
        <v>81</v>
      </c>
      <c r="D1078" t="s">
        <v>123</v>
      </c>
      <c r="E1078" t="s">
        <v>153</v>
      </c>
      <c r="F1078" t="s">
        <v>3372</v>
      </c>
      <c r="G1078" t="s">
        <v>155</v>
      </c>
      <c r="H1078" t="s">
        <v>150</v>
      </c>
      <c r="I1078" t="s">
        <v>136</v>
      </c>
      <c r="J1078" t="s">
        <v>137</v>
      </c>
      <c r="K1078" t="s">
        <v>138</v>
      </c>
      <c r="L1078" t="s">
        <v>3373</v>
      </c>
      <c r="M1078" t="s">
        <v>3374</v>
      </c>
      <c r="N1078">
        <v>0.78527777700000001</v>
      </c>
      <c r="O1078">
        <v>0</v>
      </c>
      <c r="P1078">
        <v>1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0.21003861728437501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0.21003861728437501</v>
      </c>
    </row>
    <row r="1079" spans="1:31" x14ac:dyDescent="0.25">
      <c r="A1079">
        <v>2308302</v>
      </c>
      <c r="B1079">
        <v>1</v>
      </c>
      <c r="C1079" t="s">
        <v>81</v>
      </c>
      <c r="D1079" t="s">
        <v>128</v>
      </c>
      <c r="E1079" t="s">
        <v>414</v>
      </c>
      <c r="F1079" t="s">
        <v>3375</v>
      </c>
      <c r="G1079" t="s">
        <v>134</v>
      </c>
      <c r="H1079" t="s">
        <v>135</v>
      </c>
      <c r="I1079" t="s">
        <v>136</v>
      </c>
      <c r="J1079" t="s">
        <v>137</v>
      </c>
      <c r="K1079" t="s">
        <v>138</v>
      </c>
      <c r="L1079" t="s">
        <v>3376</v>
      </c>
      <c r="M1079" t="s">
        <v>3377</v>
      </c>
      <c r="N1079">
        <v>0.21249999999999999</v>
      </c>
      <c r="O1079">
        <v>0</v>
      </c>
      <c r="P1079">
        <v>5344</v>
      </c>
      <c r="Q1079">
        <v>7</v>
      </c>
      <c r="R1079">
        <v>24</v>
      </c>
      <c r="S1079">
        <v>9</v>
      </c>
      <c r="T1079">
        <v>213</v>
      </c>
      <c r="U1079">
        <v>1</v>
      </c>
      <c r="V1079">
        <v>0</v>
      </c>
      <c r="W1079">
        <v>0</v>
      </c>
      <c r="X1079">
        <v>237.69302696556809</v>
      </c>
      <c r="Y1079">
        <v>7.759434172692</v>
      </c>
      <c r="Z1079">
        <v>4.8754637329788739</v>
      </c>
      <c r="AA1079">
        <v>16.306925605496374</v>
      </c>
      <c r="AB1079">
        <v>77.26237203560936</v>
      </c>
      <c r="AC1079">
        <v>17.749731650175001</v>
      </c>
      <c r="AD1079">
        <v>0</v>
      </c>
      <c r="AE1079">
        <v>361.64695416251976</v>
      </c>
    </row>
    <row r="1080" spans="1:31" x14ac:dyDescent="0.25">
      <c r="A1080">
        <v>2308182</v>
      </c>
      <c r="B1080">
        <v>1</v>
      </c>
      <c r="C1080" t="s">
        <v>80</v>
      </c>
      <c r="D1080" t="s">
        <v>107</v>
      </c>
      <c r="E1080" t="s">
        <v>153</v>
      </c>
      <c r="F1080" t="s">
        <v>3378</v>
      </c>
      <c r="G1080" t="s">
        <v>336</v>
      </c>
      <c r="H1080" t="s">
        <v>150</v>
      </c>
      <c r="I1080" t="s">
        <v>136</v>
      </c>
      <c r="J1080" t="s">
        <v>137</v>
      </c>
      <c r="K1080" t="s">
        <v>138</v>
      </c>
      <c r="L1080" t="s">
        <v>3379</v>
      </c>
      <c r="M1080" t="s">
        <v>3380</v>
      </c>
      <c r="N1080">
        <v>3.5861111110000001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1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6.9779300474693668</v>
      </c>
      <c r="AC1080">
        <v>0</v>
      </c>
      <c r="AD1080">
        <v>0</v>
      </c>
      <c r="AE1080">
        <v>6.9779300474693668</v>
      </c>
    </row>
    <row r="1081" spans="1:31" x14ac:dyDescent="0.25">
      <c r="A1081">
        <v>2308010</v>
      </c>
      <c r="B1081">
        <v>1</v>
      </c>
      <c r="C1081" t="s">
        <v>81</v>
      </c>
      <c r="D1081" t="s">
        <v>113</v>
      </c>
      <c r="E1081" t="s">
        <v>175</v>
      </c>
      <c r="F1081" t="s">
        <v>3381</v>
      </c>
      <c r="G1081" t="s">
        <v>143</v>
      </c>
      <c r="H1081" t="s">
        <v>135</v>
      </c>
      <c r="I1081" t="s">
        <v>136</v>
      </c>
      <c r="J1081" t="s">
        <v>137</v>
      </c>
      <c r="K1081" t="s">
        <v>144</v>
      </c>
      <c r="L1081" t="s">
        <v>3382</v>
      </c>
      <c r="M1081" t="s">
        <v>3383</v>
      </c>
      <c r="N1081">
        <v>2.9963888879999998</v>
      </c>
      <c r="O1081">
        <v>0</v>
      </c>
      <c r="P1081">
        <v>0</v>
      </c>
      <c r="Q1081">
        <v>0</v>
      </c>
      <c r="R1081">
        <v>0</v>
      </c>
      <c r="S1081">
        <v>4</v>
      </c>
      <c r="T1081">
        <v>0</v>
      </c>
      <c r="U1081">
        <v>1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285.04539953681075</v>
      </c>
      <c r="AB1081">
        <v>0</v>
      </c>
      <c r="AC1081">
        <v>508.32755364459484</v>
      </c>
      <c r="AD1081">
        <v>0</v>
      </c>
      <c r="AE1081">
        <v>793.37295318140559</v>
      </c>
    </row>
    <row r="1082" spans="1:31" x14ac:dyDescent="0.25">
      <c r="A1082">
        <v>2308388</v>
      </c>
      <c r="B1082">
        <v>1</v>
      </c>
      <c r="C1082" t="s">
        <v>80</v>
      </c>
      <c r="D1082" t="s">
        <v>103</v>
      </c>
      <c r="E1082" t="s">
        <v>153</v>
      </c>
      <c r="F1082" t="s">
        <v>3384</v>
      </c>
      <c r="G1082" t="s">
        <v>203</v>
      </c>
      <c r="H1082" t="s">
        <v>150</v>
      </c>
      <c r="I1082" t="s">
        <v>136</v>
      </c>
      <c r="J1082" t="s">
        <v>137</v>
      </c>
      <c r="K1082" t="s">
        <v>138</v>
      </c>
      <c r="L1082" t="s">
        <v>3385</v>
      </c>
      <c r="M1082" t="s">
        <v>3386</v>
      </c>
      <c r="N1082">
        <v>1.6047222219999999</v>
      </c>
      <c r="O1082">
        <v>0</v>
      </c>
      <c r="P1082">
        <v>0</v>
      </c>
      <c r="Q1082">
        <v>0</v>
      </c>
      <c r="R1082">
        <v>4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28.60229963547917</v>
      </c>
      <c r="AA1082">
        <v>0</v>
      </c>
      <c r="AB1082">
        <v>0</v>
      </c>
      <c r="AC1082">
        <v>0</v>
      </c>
      <c r="AD1082">
        <v>0</v>
      </c>
      <c r="AE1082">
        <v>28.60229963547917</v>
      </c>
    </row>
    <row r="1083" spans="1:31" x14ac:dyDescent="0.25">
      <c r="A1083">
        <v>2308531</v>
      </c>
      <c r="B1083">
        <v>1</v>
      </c>
      <c r="C1083" t="s">
        <v>80</v>
      </c>
      <c r="D1083" t="s">
        <v>93</v>
      </c>
      <c r="E1083" t="s">
        <v>141</v>
      </c>
      <c r="F1083" t="s">
        <v>3387</v>
      </c>
      <c r="G1083" t="s">
        <v>134</v>
      </c>
      <c r="H1083" t="s">
        <v>135</v>
      </c>
      <c r="I1083" t="s">
        <v>136</v>
      </c>
      <c r="J1083" t="s">
        <v>137</v>
      </c>
      <c r="K1083" t="s">
        <v>138</v>
      </c>
      <c r="L1083" t="s">
        <v>3388</v>
      </c>
      <c r="M1083" t="s">
        <v>3389</v>
      </c>
      <c r="N1083">
        <v>0.20861111099999999</v>
      </c>
      <c r="O1083">
        <v>0</v>
      </c>
      <c r="P1083">
        <v>196</v>
      </c>
      <c r="Q1083">
        <v>2</v>
      </c>
      <c r="R1083">
        <v>46</v>
      </c>
      <c r="S1083">
        <v>3</v>
      </c>
      <c r="T1083">
        <v>41</v>
      </c>
      <c r="U1083">
        <v>0</v>
      </c>
      <c r="V1083">
        <v>0</v>
      </c>
      <c r="W1083">
        <v>0</v>
      </c>
      <c r="X1083">
        <v>4.7700037554046499</v>
      </c>
      <c r="Y1083">
        <v>1.1775353676418749</v>
      </c>
      <c r="Z1083">
        <v>3.8606329701433006</v>
      </c>
      <c r="AA1083">
        <v>0.73095813359399997</v>
      </c>
      <c r="AB1083">
        <v>2.4888711743914302</v>
      </c>
      <c r="AC1083">
        <v>0</v>
      </c>
      <c r="AD1083">
        <v>0</v>
      </c>
      <c r="AE1083">
        <v>13.028001401175255</v>
      </c>
    </row>
    <row r="1084" spans="1:31" x14ac:dyDescent="0.25">
      <c r="A1084">
        <v>2308053</v>
      </c>
      <c r="B1084">
        <v>1</v>
      </c>
      <c r="C1084" t="s">
        <v>81</v>
      </c>
      <c r="D1084" t="s">
        <v>112</v>
      </c>
      <c r="E1084" t="s">
        <v>147</v>
      </c>
      <c r="F1084" t="s">
        <v>3390</v>
      </c>
      <c r="G1084" t="s">
        <v>149</v>
      </c>
      <c r="H1084" t="s">
        <v>150</v>
      </c>
      <c r="I1084" t="s">
        <v>136</v>
      </c>
      <c r="J1084" t="s">
        <v>137</v>
      </c>
      <c r="K1084" t="s">
        <v>138</v>
      </c>
      <c r="L1084" t="s">
        <v>3391</v>
      </c>
      <c r="M1084" t="s">
        <v>3392</v>
      </c>
      <c r="N1084">
        <v>1.2527777769999999</v>
      </c>
      <c r="O1084">
        <v>0</v>
      </c>
      <c r="P1084">
        <v>14</v>
      </c>
      <c r="Q1084">
        <v>0</v>
      </c>
      <c r="R1084">
        <v>0</v>
      </c>
      <c r="S1084">
        <v>0</v>
      </c>
      <c r="T1084">
        <v>2</v>
      </c>
      <c r="U1084">
        <v>0</v>
      </c>
      <c r="V1084">
        <v>0</v>
      </c>
      <c r="W1084">
        <v>0</v>
      </c>
      <c r="X1084">
        <v>1.4958763144785669</v>
      </c>
      <c r="Y1084">
        <v>0</v>
      </c>
      <c r="Z1084">
        <v>0</v>
      </c>
      <c r="AA1084">
        <v>0</v>
      </c>
      <c r="AB1084">
        <v>2.3056694593659337</v>
      </c>
      <c r="AC1084">
        <v>0</v>
      </c>
      <c r="AD1084">
        <v>0</v>
      </c>
      <c r="AE1084">
        <v>3.8015457738445004</v>
      </c>
    </row>
    <row r="1085" spans="1:31" x14ac:dyDescent="0.25">
      <c r="A1085">
        <v>2308139</v>
      </c>
      <c r="B1085">
        <v>1</v>
      </c>
      <c r="C1085" t="s">
        <v>81</v>
      </c>
      <c r="D1085" t="s">
        <v>128</v>
      </c>
      <c r="E1085" t="s">
        <v>414</v>
      </c>
      <c r="F1085" t="s">
        <v>3375</v>
      </c>
      <c r="G1085" t="s">
        <v>134</v>
      </c>
      <c r="H1085" t="s">
        <v>135</v>
      </c>
      <c r="I1085" t="s">
        <v>136</v>
      </c>
      <c r="J1085" t="s">
        <v>137</v>
      </c>
      <c r="K1085" t="s">
        <v>138</v>
      </c>
      <c r="L1085" t="s">
        <v>3393</v>
      </c>
      <c r="M1085" t="s">
        <v>3394</v>
      </c>
      <c r="N1085">
        <v>0.84964166600000002</v>
      </c>
      <c r="O1085">
        <v>0</v>
      </c>
      <c r="P1085">
        <v>2915</v>
      </c>
      <c r="Q1085">
        <v>7</v>
      </c>
      <c r="R1085">
        <v>1</v>
      </c>
      <c r="S1085">
        <v>7</v>
      </c>
      <c r="T1085">
        <v>64</v>
      </c>
      <c r="U1085">
        <v>1</v>
      </c>
      <c r="V1085">
        <v>0</v>
      </c>
      <c r="W1085">
        <v>0</v>
      </c>
      <c r="X1085">
        <v>487.18587214875885</v>
      </c>
      <c r="Y1085">
        <v>31.126319724497066</v>
      </c>
      <c r="Z1085">
        <v>0.22936493977778333</v>
      </c>
      <c r="AA1085">
        <v>34.986386364995511</v>
      </c>
      <c r="AB1085">
        <v>124.77176022837122</v>
      </c>
      <c r="AC1085">
        <v>66.854016553169998</v>
      </c>
      <c r="AD1085">
        <v>0</v>
      </c>
      <c r="AE1085">
        <v>745.15371995957048</v>
      </c>
    </row>
    <row r="1086" spans="1:31" x14ac:dyDescent="0.25">
      <c r="A1086">
        <v>2307947</v>
      </c>
      <c r="B1086">
        <v>1</v>
      </c>
      <c r="C1086" t="s">
        <v>81</v>
      </c>
      <c r="D1086" t="s">
        <v>117</v>
      </c>
      <c r="E1086" t="s">
        <v>141</v>
      </c>
      <c r="F1086" t="s">
        <v>3395</v>
      </c>
      <c r="G1086" t="s">
        <v>134</v>
      </c>
      <c r="H1086" t="s">
        <v>135</v>
      </c>
      <c r="I1086" t="s">
        <v>136</v>
      </c>
      <c r="J1086" t="s">
        <v>137</v>
      </c>
      <c r="K1086" t="s">
        <v>138</v>
      </c>
      <c r="L1086" t="s">
        <v>3396</v>
      </c>
      <c r="M1086" t="s">
        <v>3397</v>
      </c>
      <c r="N1086">
        <v>0.48833333299999998</v>
      </c>
      <c r="O1086">
        <v>2</v>
      </c>
      <c r="P1086">
        <v>539</v>
      </c>
      <c r="Q1086">
        <v>12</v>
      </c>
      <c r="R1086">
        <v>40</v>
      </c>
      <c r="S1086">
        <v>11</v>
      </c>
      <c r="T1086">
        <v>23</v>
      </c>
      <c r="U1086">
        <v>1</v>
      </c>
      <c r="V1086">
        <v>0</v>
      </c>
      <c r="W1086">
        <v>0.36918872934899999</v>
      </c>
      <c r="X1086">
        <v>25.605521474575003</v>
      </c>
      <c r="Y1086">
        <v>3.154732040569967</v>
      </c>
      <c r="Z1086">
        <v>7.3697371367941003</v>
      </c>
      <c r="AA1086">
        <v>6.0332677631559646</v>
      </c>
      <c r="AB1086">
        <v>4.2824209715375838</v>
      </c>
      <c r="AC1086">
        <v>36.216550324850338</v>
      </c>
      <c r="AD1086">
        <v>0</v>
      </c>
      <c r="AE1086">
        <v>83.031418440831956</v>
      </c>
    </row>
    <row r="1087" spans="1:31" x14ac:dyDescent="0.25">
      <c r="A1087">
        <v>2308096</v>
      </c>
      <c r="B1087">
        <v>1</v>
      </c>
      <c r="C1087" t="s">
        <v>80</v>
      </c>
      <c r="D1087" t="s">
        <v>110</v>
      </c>
      <c r="E1087" t="s">
        <v>158</v>
      </c>
      <c r="F1087" t="s">
        <v>3398</v>
      </c>
      <c r="G1087" t="s">
        <v>336</v>
      </c>
      <c r="H1087" t="s">
        <v>150</v>
      </c>
      <c r="I1087" t="s">
        <v>136</v>
      </c>
      <c r="J1087" t="s">
        <v>137</v>
      </c>
      <c r="K1087" t="s">
        <v>138</v>
      </c>
      <c r="L1087" t="s">
        <v>3399</v>
      </c>
      <c r="M1087" t="s">
        <v>3400</v>
      </c>
      <c r="N1087">
        <v>0.48</v>
      </c>
      <c r="O1087">
        <v>0</v>
      </c>
      <c r="P1087">
        <v>449</v>
      </c>
      <c r="Q1087">
        <v>0</v>
      </c>
      <c r="R1087">
        <v>0</v>
      </c>
      <c r="S1087">
        <v>0</v>
      </c>
      <c r="T1087">
        <v>45</v>
      </c>
      <c r="U1087">
        <v>0</v>
      </c>
      <c r="V1087">
        <v>1</v>
      </c>
      <c r="W1087">
        <v>0</v>
      </c>
      <c r="X1087">
        <v>57.567325296259725</v>
      </c>
      <c r="Y1087">
        <v>0</v>
      </c>
      <c r="Z1087">
        <v>0</v>
      </c>
      <c r="AA1087">
        <v>0</v>
      </c>
      <c r="AB1087">
        <v>11.498162240745385</v>
      </c>
      <c r="AC1087">
        <v>0</v>
      </c>
      <c r="AD1087">
        <v>3.5385068391119994</v>
      </c>
      <c r="AE1087">
        <v>72.603994376117114</v>
      </c>
    </row>
    <row r="1088" spans="1:31" x14ac:dyDescent="0.25">
      <c r="A1088">
        <v>2308334</v>
      </c>
      <c r="B1088">
        <v>1</v>
      </c>
      <c r="C1088" t="s">
        <v>81</v>
      </c>
      <c r="D1088" t="s">
        <v>121</v>
      </c>
      <c r="E1088" t="s">
        <v>158</v>
      </c>
      <c r="F1088" t="s">
        <v>3401</v>
      </c>
      <c r="G1088" t="s">
        <v>453</v>
      </c>
      <c r="H1088" t="s">
        <v>150</v>
      </c>
      <c r="I1088" t="s">
        <v>136</v>
      </c>
      <c r="J1088" t="s">
        <v>137</v>
      </c>
      <c r="K1088" t="s">
        <v>138</v>
      </c>
      <c r="L1088" t="s">
        <v>3402</v>
      </c>
      <c r="M1088" t="s">
        <v>3403</v>
      </c>
      <c r="N1088">
        <v>4.528611111</v>
      </c>
      <c r="O1088">
        <v>0</v>
      </c>
      <c r="P1088">
        <v>20</v>
      </c>
      <c r="Q1088">
        <v>0</v>
      </c>
      <c r="R1088">
        <v>2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9.2205386814255768</v>
      </c>
      <c r="Y1088">
        <v>0</v>
      </c>
      <c r="Z1088">
        <v>0.31522986712912504</v>
      </c>
      <c r="AA1088">
        <v>0</v>
      </c>
      <c r="AB1088">
        <v>0</v>
      </c>
      <c r="AC1088">
        <v>0</v>
      </c>
      <c r="AD1088">
        <v>0</v>
      </c>
      <c r="AE1088">
        <v>9.5357685485547012</v>
      </c>
    </row>
    <row r="1089" spans="1:31" x14ac:dyDescent="0.25">
      <c r="A1089">
        <v>2308079</v>
      </c>
      <c r="B1089">
        <v>1</v>
      </c>
      <c r="C1089" t="s">
        <v>80</v>
      </c>
      <c r="D1089" t="s">
        <v>96</v>
      </c>
      <c r="E1089" t="s">
        <v>147</v>
      </c>
      <c r="F1089" t="s">
        <v>3404</v>
      </c>
      <c r="G1089" t="s">
        <v>143</v>
      </c>
      <c r="H1089" t="s">
        <v>150</v>
      </c>
      <c r="I1089" t="s">
        <v>136</v>
      </c>
      <c r="J1089" t="s">
        <v>137</v>
      </c>
      <c r="K1089" t="s">
        <v>144</v>
      </c>
      <c r="L1089" t="s">
        <v>3405</v>
      </c>
      <c r="M1089" t="s">
        <v>3406</v>
      </c>
      <c r="N1089">
        <v>4.556944444</v>
      </c>
      <c r="O1089">
        <v>0</v>
      </c>
      <c r="P1089">
        <v>28</v>
      </c>
      <c r="Q1089">
        <v>0</v>
      </c>
      <c r="R1089">
        <v>0</v>
      </c>
      <c r="S1089">
        <v>0</v>
      </c>
      <c r="T1089">
        <v>2</v>
      </c>
      <c r="U1089">
        <v>0</v>
      </c>
      <c r="V1089">
        <v>0</v>
      </c>
      <c r="W1089">
        <v>0</v>
      </c>
      <c r="X1089">
        <v>120.90695671969247</v>
      </c>
      <c r="Y1089">
        <v>0</v>
      </c>
      <c r="Z1089">
        <v>0</v>
      </c>
      <c r="AA1089">
        <v>0</v>
      </c>
      <c r="AB1089">
        <v>20.401854885639377</v>
      </c>
      <c r="AC1089">
        <v>0</v>
      </c>
      <c r="AD1089">
        <v>0</v>
      </c>
      <c r="AE1089">
        <v>141.30881160533184</v>
      </c>
    </row>
    <row r="1090" spans="1:31" x14ac:dyDescent="0.25">
      <c r="A1090">
        <v>2308019</v>
      </c>
      <c r="B1090">
        <v>1</v>
      </c>
      <c r="C1090" t="s">
        <v>81</v>
      </c>
      <c r="D1090" t="s">
        <v>112</v>
      </c>
      <c r="E1090" t="s">
        <v>147</v>
      </c>
      <c r="F1090" t="s">
        <v>3407</v>
      </c>
      <c r="G1090" t="s">
        <v>149</v>
      </c>
      <c r="H1090" t="s">
        <v>150</v>
      </c>
      <c r="I1090" t="s">
        <v>136</v>
      </c>
      <c r="J1090" t="s">
        <v>137</v>
      </c>
      <c r="K1090" t="s">
        <v>138</v>
      </c>
      <c r="L1090" t="s">
        <v>3408</v>
      </c>
      <c r="M1090" t="s">
        <v>3409</v>
      </c>
      <c r="N1090">
        <v>3.6549999999999998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14</v>
      </c>
      <c r="U1090">
        <v>0</v>
      </c>
      <c r="V1090">
        <v>1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33.017358266992751</v>
      </c>
      <c r="AC1090">
        <v>0</v>
      </c>
      <c r="AD1090">
        <v>19.416466267892524</v>
      </c>
      <c r="AE1090">
        <v>52.433824534885275</v>
      </c>
    </row>
    <row r="1091" spans="1:31" x14ac:dyDescent="0.25">
      <c r="A1091">
        <v>2308457</v>
      </c>
      <c r="B1091">
        <v>1</v>
      </c>
      <c r="C1091" t="s">
        <v>81</v>
      </c>
      <c r="D1091" t="s">
        <v>113</v>
      </c>
      <c r="E1091" t="s">
        <v>141</v>
      </c>
      <c r="F1091" t="s">
        <v>3410</v>
      </c>
      <c r="G1091" t="s">
        <v>134</v>
      </c>
      <c r="H1091" t="s">
        <v>135</v>
      </c>
      <c r="I1091" t="s">
        <v>136</v>
      </c>
      <c r="J1091" t="s">
        <v>137</v>
      </c>
      <c r="K1091" t="s">
        <v>138</v>
      </c>
      <c r="L1091" t="s">
        <v>3411</v>
      </c>
      <c r="M1091" t="s">
        <v>3412</v>
      </c>
      <c r="N1091">
        <v>0.100555555</v>
      </c>
      <c r="O1091">
        <v>2</v>
      </c>
      <c r="P1091">
        <v>2714</v>
      </c>
      <c r="Q1091">
        <v>44</v>
      </c>
      <c r="R1091">
        <v>815</v>
      </c>
      <c r="S1091">
        <v>22</v>
      </c>
      <c r="T1091">
        <v>191</v>
      </c>
      <c r="U1091">
        <v>0</v>
      </c>
      <c r="V1091">
        <v>2</v>
      </c>
      <c r="W1091">
        <v>9.2278657023383337E-2</v>
      </c>
      <c r="X1091">
        <v>57.67835129558803</v>
      </c>
      <c r="Y1091">
        <v>18.971417490305406</v>
      </c>
      <c r="Z1091">
        <v>112.69565633331017</v>
      </c>
      <c r="AA1091">
        <v>66.629777207161652</v>
      </c>
      <c r="AB1091">
        <v>13.522898445009007</v>
      </c>
      <c r="AC1091">
        <v>0</v>
      </c>
      <c r="AD1091">
        <v>0.10232340516144998</v>
      </c>
      <c r="AE1091">
        <v>269.69270283355911</v>
      </c>
    </row>
    <row r="1092" spans="1:31" x14ac:dyDescent="0.25">
      <c r="A1092">
        <v>2308125</v>
      </c>
      <c r="B1092">
        <v>1</v>
      </c>
      <c r="C1092" t="s">
        <v>81</v>
      </c>
      <c r="D1092" t="s">
        <v>121</v>
      </c>
      <c r="E1092" t="s">
        <v>158</v>
      </c>
      <c r="F1092" t="s">
        <v>3413</v>
      </c>
      <c r="G1092" t="s">
        <v>149</v>
      </c>
      <c r="H1092" t="s">
        <v>150</v>
      </c>
      <c r="I1092" t="s">
        <v>136</v>
      </c>
      <c r="J1092" t="s">
        <v>137</v>
      </c>
      <c r="K1092" t="s">
        <v>138</v>
      </c>
      <c r="L1092" t="s">
        <v>3414</v>
      </c>
      <c r="M1092" t="s">
        <v>3415</v>
      </c>
      <c r="N1092">
        <v>1.950555555</v>
      </c>
      <c r="O1092">
        <v>0</v>
      </c>
      <c r="P1092">
        <v>2</v>
      </c>
      <c r="Q1092">
        <v>0</v>
      </c>
      <c r="R1092">
        <v>14</v>
      </c>
      <c r="S1092">
        <v>1</v>
      </c>
      <c r="T1092">
        <v>1</v>
      </c>
      <c r="U1092">
        <v>0</v>
      </c>
      <c r="V1092">
        <v>0</v>
      </c>
      <c r="W1092">
        <v>0</v>
      </c>
      <c r="X1092">
        <v>1.767079796834625</v>
      </c>
      <c r="Y1092">
        <v>0</v>
      </c>
      <c r="Z1092">
        <v>5.3728096008958008</v>
      </c>
      <c r="AA1092">
        <v>0.38602028450270004</v>
      </c>
      <c r="AB1092">
        <v>0.74639362603392512</v>
      </c>
      <c r="AC1092">
        <v>0</v>
      </c>
      <c r="AD1092">
        <v>0</v>
      </c>
      <c r="AE1092">
        <v>8.2723033082670501</v>
      </c>
    </row>
    <row r="1093" spans="1:31" x14ac:dyDescent="0.25">
      <c r="A1093">
        <v>2308374</v>
      </c>
      <c r="B1093">
        <v>1</v>
      </c>
      <c r="C1093" t="s">
        <v>80</v>
      </c>
      <c r="D1093" t="s">
        <v>82</v>
      </c>
      <c r="E1093" t="s">
        <v>153</v>
      </c>
      <c r="F1093" t="s">
        <v>3416</v>
      </c>
      <c r="G1093" t="s">
        <v>254</v>
      </c>
      <c r="H1093" t="s">
        <v>150</v>
      </c>
      <c r="I1093" t="s">
        <v>136</v>
      </c>
      <c r="J1093" t="s">
        <v>137</v>
      </c>
      <c r="K1093" t="s">
        <v>138</v>
      </c>
      <c r="L1093" t="s">
        <v>3417</v>
      </c>
      <c r="M1093" t="s">
        <v>3418</v>
      </c>
      <c r="N1093">
        <v>1.8869444440000001</v>
      </c>
      <c r="O1093">
        <v>0</v>
      </c>
      <c r="P1093">
        <v>13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4.0337253073643735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4.0337253073643735</v>
      </c>
    </row>
    <row r="1094" spans="1:31" x14ac:dyDescent="0.25">
      <c r="A1094">
        <v>2308520</v>
      </c>
      <c r="B1094">
        <v>1</v>
      </c>
      <c r="C1094" t="s">
        <v>80</v>
      </c>
      <c r="D1094" t="s">
        <v>85</v>
      </c>
      <c r="E1094" t="s">
        <v>153</v>
      </c>
      <c r="F1094" t="s">
        <v>3419</v>
      </c>
      <c r="G1094" t="s">
        <v>203</v>
      </c>
      <c r="H1094" t="s">
        <v>150</v>
      </c>
      <c r="I1094" t="s">
        <v>136</v>
      </c>
      <c r="J1094" t="s">
        <v>137</v>
      </c>
      <c r="K1094" t="s">
        <v>138</v>
      </c>
      <c r="L1094" t="s">
        <v>3420</v>
      </c>
      <c r="M1094" t="s">
        <v>3421</v>
      </c>
      <c r="N1094">
        <v>0.70138888799999999</v>
      </c>
      <c r="O1094">
        <v>0</v>
      </c>
      <c r="P1094">
        <v>3</v>
      </c>
      <c r="Q1094">
        <v>0</v>
      </c>
      <c r="R1094">
        <v>0</v>
      </c>
      <c r="S1094">
        <v>0</v>
      </c>
      <c r="T1094">
        <v>4</v>
      </c>
      <c r="U1094">
        <v>0</v>
      </c>
      <c r="V1094">
        <v>0</v>
      </c>
      <c r="W1094">
        <v>0</v>
      </c>
      <c r="X1094">
        <v>0.57141973465604168</v>
      </c>
      <c r="Y1094">
        <v>0</v>
      </c>
      <c r="Z1094">
        <v>0</v>
      </c>
      <c r="AA1094">
        <v>0</v>
      </c>
      <c r="AB1094">
        <v>2.4427032690343053</v>
      </c>
      <c r="AC1094">
        <v>0</v>
      </c>
      <c r="AD1094">
        <v>0</v>
      </c>
      <c r="AE1094">
        <v>3.0141230036903472</v>
      </c>
    </row>
    <row r="1095" spans="1:31" x14ac:dyDescent="0.25">
      <c r="A1095">
        <v>2308065</v>
      </c>
      <c r="B1095">
        <v>1</v>
      </c>
      <c r="C1095" t="s">
        <v>80</v>
      </c>
      <c r="D1095" t="s">
        <v>111</v>
      </c>
      <c r="E1095" t="s">
        <v>147</v>
      </c>
      <c r="F1095" t="s">
        <v>3422</v>
      </c>
      <c r="G1095" t="s">
        <v>336</v>
      </c>
      <c r="H1095" t="s">
        <v>150</v>
      </c>
      <c r="I1095" t="s">
        <v>136</v>
      </c>
      <c r="J1095" t="s">
        <v>137</v>
      </c>
      <c r="K1095" t="s">
        <v>138</v>
      </c>
      <c r="L1095" t="s">
        <v>3423</v>
      </c>
      <c r="M1095" t="s">
        <v>3424</v>
      </c>
      <c r="N1095">
        <v>0.71555555500000001</v>
      </c>
      <c r="O1095">
        <v>0</v>
      </c>
      <c r="P1095">
        <v>6</v>
      </c>
      <c r="Q1095">
        <v>0</v>
      </c>
      <c r="R1095">
        <v>6</v>
      </c>
      <c r="S1095">
        <v>0</v>
      </c>
      <c r="T1095">
        <v>4</v>
      </c>
      <c r="U1095">
        <v>0</v>
      </c>
      <c r="V1095">
        <v>0</v>
      </c>
      <c r="W1095">
        <v>0</v>
      </c>
      <c r="X1095">
        <v>1.1569060126017332</v>
      </c>
      <c r="Y1095">
        <v>0</v>
      </c>
      <c r="Z1095">
        <v>3.4819423594004002</v>
      </c>
      <c r="AA1095">
        <v>0</v>
      </c>
      <c r="AB1095">
        <v>4.7720635607399995</v>
      </c>
      <c r="AC1095">
        <v>0</v>
      </c>
      <c r="AD1095">
        <v>0</v>
      </c>
      <c r="AE1095">
        <v>9.4109119327421329</v>
      </c>
    </row>
    <row r="1096" spans="1:31" x14ac:dyDescent="0.25">
      <c r="A1096">
        <v>2308165</v>
      </c>
      <c r="B1096">
        <v>1</v>
      </c>
      <c r="C1096" t="s">
        <v>80</v>
      </c>
      <c r="D1096" t="s">
        <v>103</v>
      </c>
      <c r="E1096" t="s">
        <v>153</v>
      </c>
      <c r="F1096" t="s">
        <v>3425</v>
      </c>
      <c r="G1096" t="s">
        <v>155</v>
      </c>
      <c r="H1096" t="s">
        <v>150</v>
      </c>
      <c r="I1096" t="s">
        <v>136</v>
      </c>
      <c r="J1096" t="s">
        <v>137</v>
      </c>
      <c r="K1096" t="s">
        <v>138</v>
      </c>
      <c r="L1096" t="s">
        <v>3426</v>
      </c>
      <c r="M1096" t="s">
        <v>3427</v>
      </c>
      <c r="N1096">
        <v>0.97722222199999997</v>
      </c>
      <c r="O1096">
        <v>0</v>
      </c>
      <c r="P1096">
        <v>1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0.2146099659362333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0.2146099659362333</v>
      </c>
    </row>
    <row r="1097" spans="1:31" x14ac:dyDescent="0.25">
      <c r="A1097">
        <v>2308085</v>
      </c>
      <c r="B1097">
        <v>1</v>
      </c>
      <c r="C1097" t="s">
        <v>81</v>
      </c>
      <c r="D1097" t="s">
        <v>125</v>
      </c>
      <c r="E1097" t="s">
        <v>153</v>
      </c>
      <c r="F1097" t="s">
        <v>3428</v>
      </c>
      <c r="G1097" t="s">
        <v>155</v>
      </c>
      <c r="H1097" t="s">
        <v>150</v>
      </c>
      <c r="I1097" t="s">
        <v>136</v>
      </c>
      <c r="J1097" t="s">
        <v>137</v>
      </c>
      <c r="K1097" t="s">
        <v>138</v>
      </c>
      <c r="L1097" t="s">
        <v>3429</v>
      </c>
      <c r="M1097" t="s">
        <v>3430</v>
      </c>
      <c r="N1097">
        <v>1.3205555550000001</v>
      </c>
      <c r="O1097">
        <v>0</v>
      </c>
      <c r="P1097">
        <v>1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9.4517495304166661E-3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9.4517495304166661E-3</v>
      </c>
    </row>
    <row r="1098" spans="1:31" x14ac:dyDescent="0.25">
      <c r="A1098">
        <v>2308371</v>
      </c>
      <c r="B1098">
        <v>1</v>
      </c>
      <c r="C1098" t="s">
        <v>81</v>
      </c>
      <c r="D1098" t="s">
        <v>128</v>
      </c>
      <c r="E1098" t="s">
        <v>175</v>
      </c>
      <c r="F1098" t="s">
        <v>3431</v>
      </c>
      <c r="G1098" t="s">
        <v>134</v>
      </c>
      <c r="H1098" t="s">
        <v>135</v>
      </c>
      <c r="I1098" t="s">
        <v>136</v>
      </c>
      <c r="J1098" t="s">
        <v>137</v>
      </c>
      <c r="K1098" t="s">
        <v>138</v>
      </c>
      <c r="L1098" t="s">
        <v>3432</v>
      </c>
      <c r="M1098" t="s">
        <v>3433</v>
      </c>
      <c r="N1098">
        <v>1.642222222</v>
      </c>
      <c r="O1098">
        <v>0</v>
      </c>
      <c r="P1098">
        <v>15</v>
      </c>
      <c r="Q1098">
        <v>0</v>
      </c>
      <c r="R1098">
        <v>20</v>
      </c>
      <c r="S1098">
        <v>10</v>
      </c>
      <c r="T1098">
        <v>6</v>
      </c>
      <c r="U1098">
        <v>2</v>
      </c>
      <c r="V1098">
        <v>0</v>
      </c>
      <c r="W1098">
        <v>0</v>
      </c>
      <c r="X1098">
        <v>7.163511829115933</v>
      </c>
      <c r="Y1098">
        <v>0</v>
      </c>
      <c r="Z1098">
        <v>32.201302663525141</v>
      </c>
      <c r="AA1098">
        <v>1582.9501290581009</v>
      </c>
      <c r="AB1098">
        <v>21.742201631555833</v>
      </c>
      <c r="AC1098">
        <v>94.032253886898673</v>
      </c>
      <c r="AD1098">
        <v>0</v>
      </c>
      <c r="AE1098">
        <v>1738.0893990691964</v>
      </c>
    </row>
    <row r="1099" spans="1:31" x14ac:dyDescent="0.25">
      <c r="A1099">
        <v>2308205</v>
      </c>
      <c r="B1099">
        <v>1</v>
      </c>
      <c r="C1099" t="s">
        <v>80</v>
      </c>
      <c r="D1099" t="s">
        <v>110</v>
      </c>
      <c r="E1099" t="s">
        <v>153</v>
      </c>
      <c r="F1099" t="s">
        <v>3434</v>
      </c>
      <c r="G1099" t="s">
        <v>155</v>
      </c>
      <c r="H1099" t="s">
        <v>150</v>
      </c>
      <c r="I1099" t="s">
        <v>136</v>
      </c>
      <c r="J1099" t="s">
        <v>137</v>
      </c>
      <c r="K1099" t="s">
        <v>138</v>
      </c>
      <c r="L1099" t="s">
        <v>3435</v>
      </c>
      <c r="M1099" t="s">
        <v>3436</v>
      </c>
      <c r="N1099">
        <v>1.2994444439999999</v>
      </c>
      <c r="O1099">
        <v>0</v>
      </c>
      <c r="P1099">
        <v>1</v>
      </c>
      <c r="Q1099">
        <v>0</v>
      </c>
      <c r="R1099">
        <v>0</v>
      </c>
      <c r="S1099">
        <v>0</v>
      </c>
      <c r="T1099">
        <v>2</v>
      </c>
      <c r="U1099">
        <v>0</v>
      </c>
      <c r="V1099">
        <v>0</v>
      </c>
      <c r="W1099">
        <v>0</v>
      </c>
      <c r="X1099">
        <v>0.10855148696406666</v>
      </c>
      <c r="Y1099">
        <v>0</v>
      </c>
      <c r="Z1099">
        <v>0</v>
      </c>
      <c r="AA1099">
        <v>0</v>
      </c>
      <c r="AB1099">
        <v>0.49129084535099998</v>
      </c>
      <c r="AC1099">
        <v>0</v>
      </c>
      <c r="AD1099">
        <v>0</v>
      </c>
      <c r="AE1099">
        <v>0.59984233231506667</v>
      </c>
    </row>
    <row r="1100" spans="1:31" x14ac:dyDescent="0.25">
      <c r="A1100">
        <v>2308397</v>
      </c>
      <c r="B1100">
        <v>1</v>
      </c>
      <c r="C1100" t="s">
        <v>81</v>
      </c>
      <c r="D1100" t="s">
        <v>124</v>
      </c>
      <c r="E1100" t="s">
        <v>141</v>
      </c>
      <c r="F1100" t="s">
        <v>3437</v>
      </c>
      <c r="G1100" t="s">
        <v>134</v>
      </c>
      <c r="H1100" t="s">
        <v>135</v>
      </c>
      <c r="I1100" t="s">
        <v>136</v>
      </c>
      <c r="J1100" t="s">
        <v>137</v>
      </c>
      <c r="K1100" t="s">
        <v>138</v>
      </c>
      <c r="L1100" t="s">
        <v>3438</v>
      </c>
      <c r="M1100" t="s">
        <v>3439</v>
      </c>
      <c r="N1100">
        <v>1.696111111</v>
      </c>
      <c r="O1100">
        <v>1</v>
      </c>
      <c r="P1100">
        <v>1054</v>
      </c>
      <c r="Q1100">
        <v>10</v>
      </c>
      <c r="R1100">
        <v>22</v>
      </c>
      <c r="S1100">
        <v>4</v>
      </c>
      <c r="T1100">
        <v>104</v>
      </c>
      <c r="U1100">
        <v>1</v>
      </c>
      <c r="V1100">
        <v>0</v>
      </c>
      <c r="W1100">
        <v>1.6392427173390833</v>
      </c>
      <c r="X1100">
        <v>262.15971076849809</v>
      </c>
      <c r="Y1100">
        <v>95.700306180380281</v>
      </c>
      <c r="Z1100">
        <v>111.46574654170279</v>
      </c>
      <c r="AA1100">
        <v>43.357364577459606</v>
      </c>
      <c r="AB1100">
        <v>122.17779629357533</v>
      </c>
      <c r="AC1100">
        <v>49.637997750036156</v>
      </c>
      <c r="AD1100">
        <v>0</v>
      </c>
      <c r="AE1100">
        <v>686.13816482899119</v>
      </c>
    </row>
    <row r="1101" spans="1:31" x14ac:dyDescent="0.25">
      <c r="A1101">
        <v>2308148</v>
      </c>
      <c r="B1101">
        <v>1</v>
      </c>
      <c r="C1101" t="s">
        <v>81</v>
      </c>
      <c r="D1101" t="s">
        <v>128</v>
      </c>
      <c r="E1101" t="s">
        <v>132</v>
      </c>
      <c r="F1101" t="s">
        <v>3440</v>
      </c>
      <c r="G1101" t="s">
        <v>134</v>
      </c>
      <c r="H1101" t="s">
        <v>135</v>
      </c>
      <c r="I1101" t="s">
        <v>136</v>
      </c>
      <c r="J1101" t="s">
        <v>137</v>
      </c>
      <c r="K1101" t="s">
        <v>138</v>
      </c>
      <c r="L1101" t="s">
        <v>3441</v>
      </c>
      <c r="M1101" t="s">
        <v>3442</v>
      </c>
      <c r="N1101">
        <v>0.12416666599999999</v>
      </c>
      <c r="O1101">
        <v>0</v>
      </c>
      <c r="P1101">
        <v>0</v>
      </c>
      <c r="Q1101">
        <v>0</v>
      </c>
      <c r="R1101">
        <v>0</v>
      </c>
      <c r="S1101">
        <v>14</v>
      </c>
      <c r="T1101">
        <v>0</v>
      </c>
      <c r="U1101">
        <v>12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16.797567418572502</v>
      </c>
      <c r="AB1101">
        <v>0</v>
      </c>
      <c r="AC1101">
        <v>146.06928374636158</v>
      </c>
      <c r="AD1101">
        <v>0</v>
      </c>
      <c r="AE1101">
        <v>162.86685116493408</v>
      </c>
    </row>
    <row r="1102" spans="1:31" x14ac:dyDescent="0.25">
      <c r="A1102">
        <v>2308291</v>
      </c>
      <c r="B1102">
        <v>1</v>
      </c>
      <c r="C1102" t="s">
        <v>80</v>
      </c>
      <c r="D1102" t="s">
        <v>100</v>
      </c>
      <c r="E1102" t="s">
        <v>158</v>
      </c>
      <c r="F1102" t="s">
        <v>3223</v>
      </c>
      <c r="G1102" t="s">
        <v>503</v>
      </c>
      <c r="H1102" t="s">
        <v>150</v>
      </c>
      <c r="I1102" t="s">
        <v>136</v>
      </c>
      <c r="J1102" t="s">
        <v>137</v>
      </c>
      <c r="K1102" t="s">
        <v>138</v>
      </c>
      <c r="L1102" t="s">
        <v>3443</v>
      </c>
      <c r="M1102" t="s">
        <v>3444</v>
      </c>
      <c r="N1102">
        <v>1.4752777770000001</v>
      </c>
      <c r="O1102">
        <v>0</v>
      </c>
      <c r="P1102">
        <v>177</v>
      </c>
      <c r="Q1102">
        <v>0</v>
      </c>
      <c r="R1102">
        <v>2</v>
      </c>
      <c r="S1102">
        <v>0</v>
      </c>
      <c r="T1102">
        <v>23</v>
      </c>
      <c r="U1102">
        <v>0</v>
      </c>
      <c r="V1102">
        <v>0</v>
      </c>
      <c r="W1102">
        <v>0</v>
      </c>
      <c r="X1102">
        <v>56.694766369103597</v>
      </c>
      <c r="Y1102">
        <v>0</v>
      </c>
      <c r="Z1102">
        <v>0.58002804634582505</v>
      </c>
      <c r="AA1102">
        <v>0</v>
      </c>
      <c r="AB1102">
        <v>52.873395045010788</v>
      </c>
      <c r="AC1102">
        <v>0</v>
      </c>
      <c r="AD1102">
        <v>0</v>
      </c>
      <c r="AE1102">
        <v>110.1481894604602</v>
      </c>
    </row>
    <row r="1103" spans="1:31" x14ac:dyDescent="0.25">
      <c r="A1103">
        <v>2308500</v>
      </c>
      <c r="B1103">
        <v>1</v>
      </c>
      <c r="C1103" t="s">
        <v>80</v>
      </c>
      <c r="D1103" t="s">
        <v>110</v>
      </c>
      <c r="E1103" t="s">
        <v>153</v>
      </c>
      <c r="F1103" t="s">
        <v>3445</v>
      </c>
      <c r="G1103" t="s">
        <v>155</v>
      </c>
      <c r="H1103" t="s">
        <v>150</v>
      </c>
      <c r="I1103" t="s">
        <v>136</v>
      </c>
      <c r="J1103" t="s">
        <v>137</v>
      </c>
      <c r="K1103" t="s">
        <v>138</v>
      </c>
      <c r="L1103" t="s">
        <v>3446</v>
      </c>
      <c r="M1103" t="s">
        <v>3447</v>
      </c>
      <c r="N1103">
        <v>3.611111111</v>
      </c>
      <c r="O1103">
        <v>0</v>
      </c>
      <c r="P1103">
        <v>1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0.17196996938233336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0.17196996938233336</v>
      </c>
    </row>
    <row r="1104" spans="1:31" x14ac:dyDescent="0.25">
      <c r="A1104">
        <v>2308168</v>
      </c>
      <c r="B1104">
        <v>1</v>
      </c>
      <c r="C1104" t="s">
        <v>80</v>
      </c>
      <c r="D1104" t="s">
        <v>99</v>
      </c>
      <c r="E1104" t="s">
        <v>153</v>
      </c>
      <c r="F1104" t="s">
        <v>3448</v>
      </c>
      <c r="G1104" t="s">
        <v>155</v>
      </c>
      <c r="H1104" t="s">
        <v>150</v>
      </c>
      <c r="I1104" t="s">
        <v>136</v>
      </c>
      <c r="J1104" t="s">
        <v>137</v>
      </c>
      <c r="K1104" t="s">
        <v>138</v>
      </c>
      <c r="L1104" t="s">
        <v>3449</v>
      </c>
      <c r="M1104" t="s">
        <v>3450</v>
      </c>
      <c r="N1104">
        <v>3.2808333329999999</v>
      </c>
      <c r="O1104">
        <v>0</v>
      </c>
      <c r="P1104">
        <v>1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0.40592539436999997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0.40592539436999997</v>
      </c>
    </row>
    <row r="1105" spans="1:31" x14ac:dyDescent="0.25">
      <c r="A1105">
        <v>2308377</v>
      </c>
      <c r="B1105">
        <v>1</v>
      </c>
      <c r="C1105" t="s">
        <v>80</v>
      </c>
      <c r="D1105" t="s">
        <v>103</v>
      </c>
      <c r="E1105" t="s">
        <v>153</v>
      </c>
      <c r="F1105" t="s">
        <v>3451</v>
      </c>
      <c r="G1105" t="s">
        <v>203</v>
      </c>
      <c r="H1105" t="s">
        <v>150</v>
      </c>
      <c r="I1105" t="s">
        <v>136</v>
      </c>
      <c r="J1105" t="s">
        <v>137</v>
      </c>
      <c r="K1105" t="s">
        <v>138</v>
      </c>
      <c r="L1105" t="s">
        <v>3452</v>
      </c>
      <c r="M1105" t="s">
        <v>3453</v>
      </c>
      <c r="N1105">
        <v>0.56388888800000003</v>
      </c>
      <c r="O1105">
        <v>0</v>
      </c>
      <c r="P1105">
        <v>11</v>
      </c>
      <c r="Q1105">
        <v>0</v>
      </c>
      <c r="R1105">
        <v>0</v>
      </c>
      <c r="S1105">
        <v>0</v>
      </c>
      <c r="T1105">
        <v>2</v>
      </c>
      <c r="U1105">
        <v>0</v>
      </c>
      <c r="V1105">
        <v>0</v>
      </c>
      <c r="W1105">
        <v>0</v>
      </c>
      <c r="X1105">
        <v>1.7192141739185001</v>
      </c>
      <c r="Y1105">
        <v>0</v>
      </c>
      <c r="Z1105">
        <v>0</v>
      </c>
      <c r="AA1105">
        <v>0</v>
      </c>
      <c r="AB1105">
        <v>0.77611428620425005</v>
      </c>
      <c r="AC1105">
        <v>0</v>
      </c>
      <c r="AD1105">
        <v>0</v>
      </c>
      <c r="AE1105">
        <v>2.4953284601227503</v>
      </c>
    </row>
    <row r="1106" spans="1:31" x14ac:dyDescent="0.25">
      <c r="A1106">
        <v>2307959</v>
      </c>
      <c r="B1106">
        <v>1</v>
      </c>
      <c r="C1106" t="s">
        <v>81</v>
      </c>
      <c r="D1106" t="s">
        <v>127</v>
      </c>
      <c r="E1106" t="s">
        <v>147</v>
      </c>
      <c r="F1106" t="s">
        <v>3454</v>
      </c>
      <c r="G1106" t="s">
        <v>149</v>
      </c>
      <c r="H1106" t="s">
        <v>150</v>
      </c>
      <c r="I1106" t="s">
        <v>136</v>
      </c>
      <c r="J1106" t="s">
        <v>137</v>
      </c>
      <c r="K1106" t="s">
        <v>138</v>
      </c>
      <c r="L1106" t="s">
        <v>3455</v>
      </c>
      <c r="M1106" t="s">
        <v>3456</v>
      </c>
      <c r="N1106">
        <v>2.7405555549999998</v>
      </c>
      <c r="O1106">
        <v>0</v>
      </c>
      <c r="P1106">
        <v>14</v>
      </c>
      <c r="Q1106">
        <v>0</v>
      </c>
      <c r="R1106">
        <v>4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7.1411015289055184</v>
      </c>
      <c r="Y1106">
        <v>0</v>
      </c>
      <c r="Z1106">
        <v>1.8800636386871004</v>
      </c>
      <c r="AA1106">
        <v>0</v>
      </c>
      <c r="AB1106">
        <v>0</v>
      </c>
      <c r="AC1106">
        <v>0</v>
      </c>
      <c r="AD1106">
        <v>0</v>
      </c>
      <c r="AE1106">
        <v>9.0211651675926188</v>
      </c>
    </row>
    <row r="1107" spans="1:31" x14ac:dyDescent="0.25">
      <c r="A1107">
        <v>2308477</v>
      </c>
      <c r="B1107">
        <v>1</v>
      </c>
      <c r="C1107" t="s">
        <v>80</v>
      </c>
      <c r="D1107" t="s">
        <v>106</v>
      </c>
      <c r="E1107" t="s">
        <v>153</v>
      </c>
      <c r="F1107" t="s">
        <v>3457</v>
      </c>
      <c r="G1107" t="s">
        <v>155</v>
      </c>
      <c r="H1107" t="s">
        <v>150</v>
      </c>
      <c r="I1107" t="s">
        <v>136</v>
      </c>
      <c r="J1107" t="s">
        <v>137</v>
      </c>
      <c r="K1107" t="s">
        <v>138</v>
      </c>
      <c r="L1107" t="s">
        <v>3458</v>
      </c>
      <c r="M1107" t="s">
        <v>3459</v>
      </c>
      <c r="N1107">
        <v>1.1077777769999999</v>
      </c>
      <c r="O1107">
        <v>0</v>
      </c>
      <c r="P1107">
        <v>0</v>
      </c>
      <c r="Q1107">
        <v>0</v>
      </c>
      <c r="R1107">
        <v>3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22.540272527616523</v>
      </c>
      <c r="AA1107">
        <v>0</v>
      </c>
      <c r="AB1107">
        <v>0</v>
      </c>
      <c r="AC1107">
        <v>0</v>
      </c>
      <c r="AD1107">
        <v>0</v>
      </c>
      <c r="AE1107">
        <v>22.540272527616523</v>
      </c>
    </row>
    <row r="1108" spans="1:31" x14ac:dyDescent="0.25">
      <c r="A1108">
        <v>2308414</v>
      </c>
      <c r="B1108">
        <v>1</v>
      </c>
      <c r="C1108" t="s">
        <v>80</v>
      </c>
      <c r="D1108" t="s">
        <v>83</v>
      </c>
      <c r="E1108" t="s">
        <v>147</v>
      </c>
      <c r="F1108" t="s">
        <v>3460</v>
      </c>
      <c r="G1108" t="s">
        <v>149</v>
      </c>
      <c r="H1108" t="s">
        <v>150</v>
      </c>
      <c r="I1108" t="s">
        <v>136</v>
      </c>
      <c r="J1108" t="s">
        <v>137</v>
      </c>
      <c r="K1108" t="s">
        <v>138</v>
      </c>
      <c r="L1108" t="s">
        <v>3461</v>
      </c>
      <c r="M1108" t="s">
        <v>3462</v>
      </c>
      <c r="N1108">
        <v>1.4580555550000001</v>
      </c>
      <c r="O1108">
        <v>0</v>
      </c>
      <c r="P1108">
        <v>113</v>
      </c>
      <c r="Q1108">
        <v>0</v>
      </c>
      <c r="R1108">
        <v>0</v>
      </c>
      <c r="S1108">
        <v>0</v>
      </c>
      <c r="T1108">
        <v>5</v>
      </c>
      <c r="U1108">
        <v>0</v>
      </c>
      <c r="V1108">
        <v>0</v>
      </c>
      <c r="W1108">
        <v>0</v>
      </c>
      <c r="X1108">
        <v>41.459601983332433</v>
      </c>
      <c r="Y1108">
        <v>0</v>
      </c>
      <c r="Z1108">
        <v>0</v>
      </c>
      <c r="AA1108">
        <v>0</v>
      </c>
      <c r="AB1108">
        <v>16.254153094200152</v>
      </c>
      <c r="AC1108">
        <v>0</v>
      </c>
      <c r="AD1108">
        <v>0</v>
      </c>
      <c r="AE1108">
        <v>57.713755077532582</v>
      </c>
    </row>
    <row r="1109" spans="1:31" x14ac:dyDescent="0.25">
      <c r="A1109">
        <v>2307976</v>
      </c>
      <c r="B1109">
        <v>1</v>
      </c>
      <c r="C1109" t="s">
        <v>80</v>
      </c>
      <c r="D1109" t="s">
        <v>100</v>
      </c>
      <c r="E1109" t="s">
        <v>153</v>
      </c>
      <c r="F1109" t="s">
        <v>3463</v>
      </c>
      <c r="G1109" t="s">
        <v>336</v>
      </c>
      <c r="H1109" t="s">
        <v>150</v>
      </c>
      <c r="I1109" t="s">
        <v>136</v>
      </c>
      <c r="J1109" t="s">
        <v>137</v>
      </c>
      <c r="K1109" t="s">
        <v>138</v>
      </c>
      <c r="L1109" t="s">
        <v>3464</v>
      </c>
      <c r="M1109" t="s">
        <v>3465</v>
      </c>
      <c r="N1109">
        <v>4.8552777770000004</v>
      </c>
      <c r="O1109">
        <v>0</v>
      </c>
      <c r="P1109">
        <v>1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6.8334602054850008E-2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6.8334602054850008E-2</v>
      </c>
    </row>
    <row r="1110" spans="1:31" x14ac:dyDescent="0.25">
      <c r="A1110">
        <v>2308417</v>
      </c>
      <c r="B1110">
        <v>1</v>
      </c>
      <c r="C1110" t="s">
        <v>80</v>
      </c>
      <c r="D1110" t="s">
        <v>105</v>
      </c>
      <c r="E1110" t="s">
        <v>141</v>
      </c>
      <c r="F1110" t="s">
        <v>3466</v>
      </c>
      <c r="G1110" t="s">
        <v>134</v>
      </c>
      <c r="H1110" t="s">
        <v>135</v>
      </c>
      <c r="I1110" t="s">
        <v>136</v>
      </c>
      <c r="J1110" t="s">
        <v>137</v>
      </c>
      <c r="K1110" t="s">
        <v>138</v>
      </c>
      <c r="L1110" t="s">
        <v>3467</v>
      </c>
      <c r="M1110" t="s">
        <v>3468</v>
      </c>
      <c r="N1110">
        <v>1.0786111110000001</v>
      </c>
      <c r="O1110">
        <v>0</v>
      </c>
      <c r="P1110">
        <v>1040</v>
      </c>
      <c r="Q1110">
        <v>0</v>
      </c>
      <c r="R1110">
        <v>17</v>
      </c>
      <c r="S1110">
        <v>3</v>
      </c>
      <c r="T1110">
        <v>88</v>
      </c>
      <c r="U1110">
        <v>1</v>
      </c>
      <c r="V1110">
        <v>0</v>
      </c>
      <c r="W1110">
        <v>0</v>
      </c>
      <c r="X1110">
        <v>252.7424581805198</v>
      </c>
      <c r="Y1110">
        <v>0</v>
      </c>
      <c r="Z1110">
        <v>9.5330021953519086</v>
      </c>
      <c r="AA1110">
        <v>38.62582374082551</v>
      </c>
      <c r="AB1110">
        <v>72.358322137181261</v>
      </c>
      <c r="AC1110">
        <v>108.33728984915047</v>
      </c>
      <c r="AD1110">
        <v>0</v>
      </c>
      <c r="AE1110">
        <v>481.59689610302894</v>
      </c>
    </row>
    <row r="1111" spans="1:31" x14ac:dyDescent="0.25">
      <c r="A1111">
        <v>2308274</v>
      </c>
      <c r="B1111">
        <v>1</v>
      </c>
      <c r="C1111" t="s">
        <v>80</v>
      </c>
      <c r="D1111" t="s">
        <v>93</v>
      </c>
      <c r="E1111" t="s">
        <v>141</v>
      </c>
      <c r="F1111" t="s">
        <v>3469</v>
      </c>
      <c r="G1111" t="s">
        <v>177</v>
      </c>
      <c r="H1111" t="s">
        <v>135</v>
      </c>
      <c r="I1111" t="s">
        <v>136</v>
      </c>
      <c r="J1111" t="s">
        <v>137</v>
      </c>
      <c r="K1111" t="s">
        <v>144</v>
      </c>
      <c r="L1111" t="s">
        <v>3470</v>
      </c>
      <c r="M1111" t="s">
        <v>3471</v>
      </c>
      <c r="N1111">
        <v>3.9963888879999998</v>
      </c>
      <c r="O1111">
        <v>2</v>
      </c>
      <c r="P1111">
        <v>305</v>
      </c>
      <c r="Q1111">
        <v>10</v>
      </c>
      <c r="R1111">
        <v>246</v>
      </c>
      <c r="S1111">
        <v>2</v>
      </c>
      <c r="T1111">
        <v>103</v>
      </c>
      <c r="U1111">
        <v>0</v>
      </c>
      <c r="V1111">
        <v>0</v>
      </c>
      <c r="W1111">
        <v>9.9995326542868739</v>
      </c>
      <c r="X1111">
        <v>146.50095493588458</v>
      </c>
      <c r="Y1111">
        <v>192.64652055983373</v>
      </c>
      <c r="Z1111">
        <v>592.64497994955877</v>
      </c>
      <c r="AA1111">
        <v>11.154767698122642</v>
      </c>
      <c r="AB1111">
        <v>307.00497484454348</v>
      </c>
      <c r="AC1111">
        <v>0</v>
      </c>
      <c r="AD1111">
        <v>0</v>
      </c>
      <c r="AE1111">
        <v>1259.9517306422301</v>
      </c>
    </row>
    <row r="1112" spans="1:31" x14ac:dyDescent="0.25">
      <c r="A1112">
        <v>2308225</v>
      </c>
      <c r="B1112">
        <v>1</v>
      </c>
      <c r="C1112" t="s">
        <v>80</v>
      </c>
      <c r="D1112" t="s">
        <v>103</v>
      </c>
      <c r="E1112" t="s">
        <v>153</v>
      </c>
      <c r="F1112" t="s">
        <v>3472</v>
      </c>
      <c r="G1112" t="s">
        <v>203</v>
      </c>
      <c r="H1112" t="s">
        <v>150</v>
      </c>
      <c r="I1112" t="s">
        <v>136</v>
      </c>
      <c r="J1112" t="s">
        <v>137</v>
      </c>
      <c r="K1112" t="s">
        <v>138</v>
      </c>
      <c r="L1112" t="s">
        <v>3473</v>
      </c>
      <c r="M1112" t="s">
        <v>3474</v>
      </c>
      <c r="N1112">
        <v>1.0325</v>
      </c>
      <c r="O1112">
        <v>0</v>
      </c>
      <c r="P1112">
        <v>1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0.24859778329099996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0.24859778329099996</v>
      </c>
    </row>
    <row r="1113" spans="1:31" x14ac:dyDescent="0.25">
      <c r="A1113">
        <v>2308059</v>
      </c>
      <c r="B1113">
        <v>1</v>
      </c>
      <c r="C1113" t="s">
        <v>81</v>
      </c>
      <c r="D1113" t="s">
        <v>127</v>
      </c>
      <c r="E1113" t="s">
        <v>285</v>
      </c>
      <c r="F1113" t="s">
        <v>3475</v>
      </c>
      <c r="G1113" t="s">
        <v>703</v>
      </c>
      <c r="H1113" t="s">
        <v>150</v>
      </c>
      <c r="I1113" t="s">
        <v>136</v>
      </c>
      <c r="J1113" t="s">
        <v>3</v>
      </c>
      <c r="K1113" t="s">
        <v>138</v>
      </c>
      <c r="L1113" t="s">
        <v>3476</v>
      </c>
      <c r="M1113" t="s">
        <v>3477</v>
      </c>
      <c r="N1113">
        <v>2.755833333</v>
      </c>
      <c r="O1113">
        <v>0</v>
      </c>
      <c r="P1113">
        <v>71</v>
      </c>
      <c r="Q1113">
        <v>0</v>
      </c>
      <c r="R1113">
        <v>0</v>
      </c>
      <c r="S1113">
        <v>0</v>
      </c>
      <c r="T1113">
        <v>20</v>
      </c>
      <c r="U1113">
        <v>0</v>
      </c>
      <c r="V1113">
        <v>0</v>
      </c>
      <c r="W1113">
        <v>0</v>
      </c>
      <c r="X1113">
        <v>37.050237157930354</v>
      </c>
      <c r="Y1113">
        <v>0</v>
      </c>
      <c r="Z1113">
        <v>0</v>
      </c>
      <c r="AA1113">
        <v>0</v>
      </c>
      <c r="AB1113">
        <v>100.47114996299617</v>
      </c>
      <c r="AC1113">
        <v>0</v>
      </c>
      <c r="AD1113">
        <v>0</v>
      </c>
      <c r="AE1113">
        <v>137.52138712092653</v>
      </c>
    </row>
    <row r="1114" spans="1:31" x14ac:dyDescent="0.25">
      <c r="A1114">
        <v>2308231</v>
      </c>
      <c r="B1114">
        <v>1</v>
      </c>
      <c r="C1114" t="s">
        <v>80</v>
      </c>
      <c r="D1114" t="s">
        <v>106</v>
      </c>
      <c r="E1114" t="s">
        <v>147</v>
      </c>
      <c r="F1114" t="s">
        <v>3478</v>
      </c>
      <c r="G1114" t="s">
        <v>149</v>
      </c>
      <c r="H1114" t="s">
        <v>150</v>
      </c>
      <c r="I1114" t="s">
        <v>136</v>
      </c>
      <c r="J1114" t="s">
        <v>137</v>
      </c>
      <c r="K1114" t="s">
        <v>138</v>
      </c>
      <c r="L1114" t="s">
        <v>3479</v>
      </c>
      <c r="M1114" t="s">
        <v>3480</v>
      </c>
      <c r="N1114">
        <v>1.541388888</v>
      </c>
      <c r="O1114">
        <v>0</v>
      </c>
      <c r="P1114">
        <v>0</v>
      </c>
      <c r="Q1114">
        <v>0</v>
      </c>
      <c r="R1114">
        <v>2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22.489592562919075</v>
      </c>
      <c r="AA1114">
        <v>0</v>
      </c>
      <c r="AB1114">
        <v>0</v>
      </c>
      <c r="AC1114">
        <v>0</v>
      </c>
      <c r="AD1114">
        <v>0</v>
      </c>
      <c r="AE1114">
        <v>22.489592562919075</v>
      </c>
    </row>
    <row r="1115" spans="1:31" x14ac:dyDescent="0.25">
      <c r="A1115">
        <v>2308351</v>
      </c>
      <c r="B1115">
        <v>1</v>
      </c>
      <c r="C1115" t="s">
        <v>81</v>
      </c>
      <c r="D1115" t="s">
        <v>114</v>
      </c>
      <c r="E1115" t="s">
        <v>141</v>
      </c>
      <c r="F1115" t="s">
        <v>3481</v>
      </c>
      <c r="G1115" t="s">
        <v>134</v>
      </c>
      <c r="H1115" t="s">
        <v>135</v>
      </c>
      <c r="I1115" t="s">
        <v>136</v>
      </c>
      <c r="J1115" t="s">
        <v>137</v>
      </c>
      <c r="K1115" t="s">
        <v>138</v>
      </c>
      <c r="L1115" t="s">
        <v>3482</v>
      </c>
      <c r="M1115" t="s">
        <v>3483</v>
      </c>
      <c r="N1115">
        <v>5.3611111000000003E-2</v>
      </c>
      <c r="O1115">
        <v>0</v>
      </c>
      <c r="P1115">
        <v>770</v>
      </c>
      <c r="Q1115">
        <v>1</v>
      </c>
      <c r="R1115">
        <v>19</v>
      </c>
      <c r="S1115">
        <v>8</v>
      </c>
      <c r="T1115">
        <v>81</v>
      </c>
      <c r="U1115">
        <v>1</v>
      </c>
      <c r="V1115">
        <v>0</v>
      </c>
      <c r="W1115">
        <v>0</v>
      </c>
      <c r="X1115">
        <v>4.2196421583260255</v>
      </c>
      <c r="Y1115">
        <v>0.13221991713083334</v>
      </c>
      <c r="Z1115">
        <v>0.3462975847258945</v>
      </c>
      <c r="AA1115">
        <v>0.66733333502195546</v>
      </c>
      <c r="AB1115">
        <v>1.2549416531706641</v>
      </c>
      <c r="AC1115">
        <v>8.4468938317814395</v>
      </c>
      <c r="AD1115">
        <v>0</v>
      </c>
      <c r="AE1115">
        <v>15.067328480156812</v>
      </c>
    </row>
    <row r="1116" spans="1:31" x14ac:dyDescent="0.25">
      <c r="A1116">
        <v>2308537</v>
      </c>
      <c r="B1116">
        <v>1</v>
      </c>
      <c r="C1116" t="s">
        <v>81</v>
      </c>
      <c r="D1116" t="s">
        <v>128</v>
      </c>
      <c r="E1116" t="s">
        <v>285</v>
      </c>
      <c r="F1116" t="s">
        <v>3484</v>
      </c>
      <c r="G1116" t="s">
        <v>287</v>
      </c>
      <c r="H1116" t="s">
        <v>150</v>
      </c>
      <c r="I1116" t="s">
        <v>136</v>
      </c>
      <c r="J1116" t="s">
        <v>137</v>
      </c>
      <c r="K1116" t="s">
        <v>138</v>
      </c>
      <c r="L1116" t="s">
        <v>3485</v>
      </c>
      <c r="M1116" t="s">
        <v>3486</v>
      </c>
      <c r="N1116">
        <v>3.7408333329999999</v>
      </c>
      <c r="O1116">
        <v>0</v>
      </c>
      <c r="P1116">
        <v>172</v>
      </c>
      <c r="Q1116">
        <v>0</v>
      </c>
      <c r="R1116">
        <v>0</v>
      </c>
      <c r="S1116">
        <v>0</v>
      </c>
      <c r="T1116">
        <v>14</v>
      </c>
      <c r="U1116">
        <v>0</v>
      </c>
      <c r="V1116">
        <v>0</v>
      </c>
      <c r="W1116">
        <v>0</v>
      </c>
      <c r="X1116">
        <v>119.94523764132728</v>
      </c>
      <c r="Y1116">
        <v>0</v>
      </c>
      <c r="Z1116">
        <v>0</v>
      </c>
      <c r="AA1116">
        <v>0</v>
      </c>
      <c r="AB1116">
        <v>19.051899011970622</v>
      </c>
      <c r="AC1116">
        <v>0</v>
      </c>
      <c r="AD1116">
        <v>0</v>
      </c>
      <c r="AE1116">
        <v>138.9971366532979</v>
      </c>
    </row>
    <row r="1117" spans="1:31" x14ac:dyDescent="0.25">
      <c r="A1117">
        <v>2308045</v>
      </c>
      <c r="B1117">
        <v>1</v>
      </c>
      <c r="C1117" t="s">
        <v>80</v>
      </c>
      <c r="D1117" t="s">
        <v>89</v>
      </c>
      <c r="E1117" t="s">
        <v>175</v>
      </c>
      <c r="F1117" t="s">
        <v>3487</v>
      </c>
      <c r="G1117" t="s">
        <v>143</v>
      </c>
      <c r="H1117" t="s">
        <v>135</v>
      </c>
      <c r="I1117" t="s">
        <v>136</v>
      </c>
      <c r="J1117" t="s">
        <v>137</v>
      </c>
      <c r="K1117" t="s">
        <v>144</v>
      </c>
      <c r="L1117" t="s">
        <v>3488</v>
      </c>
      <c r="M1117" t="s">
        <v>3489</v>
      </c>
      <c r="N1117">
        <v>10.071666666</v>
      </c>
      <c r="O1117">
        <v>0</v>
      </c>
      <c r="P1117">
        <v>82</v>
      </c>
      <c r="Q1117">
        <v>0</v>
      </c>
      <c r="R1117">
        <v>0</v>
      </c>
      <c r="S1117">
        <v>0</v>
      </c>
      <c r="T1117">
        <v>7</v>
      </c>
      <c r="U1117">
        <v>0</v>
      </c>
      <c r="V1117">
        <v>0</v>
      </c>
      <c r="W1117">
        <v>0</v>
      </c>
      <c r="X1117">
        <v>234.51110849647645</v>
      </c>
      <c r="Y1117">
        <v>0</v>
      </c>
      <c r="Z1117">
        <v>0</v>
      </c>
      <c r="AA1117">
        <v>0</v>
      </c>
      <c r="AB1117">
        <v>121.10100739780496</v>
      </c>
      <c r="AC1117">
        <v>0</v>
      </c>
      <c r="AD1117">
        <v>0</v>
      </c>
      <c r="AE1117">
        <v>355.61211589428143</v>
      </c>
    </row>
    <row r="1118" spans="1:31" x14ac:dyDescent="0.25">
      <c r="A1118">
        <v>2308240</v>
      </c>
      <c r="B1118">
        <v>1</v>
      </c>
      <c r="C1118" t="s">
        <v>81</v>
      </c>
      <c r="D1118" t="s">
        <v>128</v>
      </c>
      <c r="E1118" t="s">
        <v>132</v>
      </c>
      <c r="F1118" t="s">
        <v>3490</v>
      </c>
      <c r="G1118" t="s">
        <v>143</v>
      </c>
      <c r="H1118" t="s">
        <v>135</v>
      </c>
      <c r="I1118" t="s">
        <v>136</v>
      </c>
      <c r="J1118" t="s">
        <v>137</v>
      </c>
      <c r="K1118" t="s">
        <v>144</v>
      </c>
      <c r="L1118" t="s">
        <v>3491</v>
      </c>
      <c r="M1118" t="s">
        <v>3492</v>
      </c>
      <c r="N1118">
        <v>3.2827777770000002</v>
      </c>
      <c r="O1118">
        <v>0</v>
      </c>
      <c r="P1118">
        <v>23</v>
      </c>
      <c r="Q1118">
        <v>2</v>
      </c>
      <c r="R1118">
        <v>2</v>
      </c>
      <c r="S1118">
        <v>4</v>
      </c>
      <c r="T1118">
        <v>6</v>
      </c>
      <c r="U1118">
        <v>0</v>
      </c>
      <c r="V1118">
        <v>0</v>
      </c>
      <c r="W1118">
        <v>0</v>
      </c>
      <c r="X1118">
        <v>12.784110641071706</v>
      </c>
      <c r="Y1118">
        <v>12.119731520259718</v>
      </c>
      <c r="Z1118">
        <v>6.9452490129587776</v>
      </c>
      <c r="AA1118">
        <v>37.497562597744931</v>
      </c>
      <c r="AB1118">
        <v>13.403391139840355</v>
      </c>
      <c r="AC1118">
        <v>0</v>
      </c>
      <c r="AD1118">
        <v>0</v>
      </c>
      <c r="AE1118">
        <v>82.750044911875477</v>
      </c>
    </row>
    <row r="1119" spans="1:31" x14ac:dyDescent="0.25">
      <c r="A1119">
        <v>2308025</v>
      </c>
      <c r="B1119">
        <v>1</v>
      </c>
      <c r="C1119" t="s">
        <v>80</v>
      </c>
      <c r="D1119" t="s">
        <v>82</v>
      </c>
      <c r="E1119" t="s">
        <v>153</v>
      </c>
      <c r="F1119" t="s">
        <v>3493</v>
      </c>
      <c r="G1119" t="s">
        <v>155</v>
      </c>
      <c r="H1119" t="s">
        <v>150</v>
      </c>
      <c r="I1119" t="s">
        <v>136</v>
      </c>
      <c r="J1119" t="s">
        <v>137</v>
      </c>
      <c r="K1119" t="s">
        <v>138</v>
      </c>
      <c r="L1119" t="s">
        <v>3494</v>
      </c>
      <c r="M1119" t="s">
        <v>3495</v>
      </c>
      <c r="N1119">
        <v>3.855555555</v>
      </c>
      <c r="O1119">
        <v>0</v>
      </c>
      <c r="P1119">
        <v>1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1.2150211657797334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1.2150211657797334</v>
      </c>
    </row>
    <row r="1120" spans="1:31" x14ac:dyDescent="0.25">
      <c r="A1120">
        <v>2308503</v>
      </c>
      <c r="B1120">
        <v>1</v>
      </c>
      <c r="C1120" t="s">
        <v>80</v>
      </c>
      <c r="D1120" t="s">
        <v>100</v>
      </c>
      <c r="E1120" t="s">
        <v>141</v>
      </c>
      <c r="F1120" t="s">
        <v>1261</v>
      </c>
      <c r="G1120" t="s">
        <v>134</v>
      </c>
      <c r="H1120" t="s">
        <v>135</v>
      </c>
      <c r="I1120" t="s">
        <v>136</v>
      </c>
      <c r="J1120" t="s">
        <v>137</v>
      </c>
      <c r="K1120" t="s">
        <v>138</v>
      </c>
      <c r="L1120" t="s">
        <v>3496</v>
      </c>
      <c r="M1120" t="s">
        <v>3497</v>
      </c>
      <c r="N1120">
        <v>0.75</v>
      </c>
      <c r="O1120">
        <v>6</v>
      </c>
      <c r="P1120">
        <v>13</v>
      </c>
      <c r="Q1120">
        <v>59</v>
      </c>
      <c r="R1120">
        <v>34</v>
      </c>
      <c r="S1120">
        <v>8</v>
      </c>
      <c r="T1120">
        <v>12</v>
      </c>
      <c r="U1120">
        <v>0</v>
      </c>
      <c r="V1120">
        <v>0</v>
      </c>
      <c r="W1120">
        <v>4.4579169324427994</v>
      </c>
      <c r="X1120">
        <v>2.1778817922328249</v>
      </c>
      <c r="Y1120">
        <v>42.83443430247528</v>
      </c>
      <c r="Z1120">
        <v>23.423261193525569</v>
      </c>
      <c r="AA1120">
        <v>9.8037450045863181</v>
      </c>
      <c r="AB1120">
        <v>6.0278953328285425</v>
      </c>
      <c r="AC1120">
        <v>0</v>
      </c>
      <c r="AD1120">
        <v>0</v>
      </c>
      <c r="AE1120">
        <v>88.725134558091327</v>
      </c>
    </row>
    <row r="1121" spans="1:31" x14ac:dyDescent="0.25">
      <c r="A1121">
        <v>2308526</v>
      </c>
      <c r="B1121">
        <v>1</v>
      </c>
      <c r="C1121" t="s">
        <v>81</v>
      </c>
      <c r="D1121" t="s">
        <v>117</v>
      </c>
      <c r="E1121" t="s">
        <v>141</v>
      </c>
      <c r="F1121" t="s">
        <v>3395</v>
      </c>
      <c r="G1121" t="s">
        <v>134</v>
      </c>
      <c r="H1121" t="s">
        <v>135</v>
      </c>
      <c r="I1121" t="s">
        <v>468</v>
      </c>
      <c r="J1121" t="s">
        <v>137</v>
      </c>
      <c r="K1121" t="s">
        <v>138</v>
      </c>
      <c r="L1121" t="s">
        <v>3498</v>
      </c>
      <c r="M1121" t="s">
        <v>3499</v>
      </c>
      <c r="N1121">
        <v>3.3055555E-2</v>
      </c>
      <c r="O1121">
        <v>2</v>
      </c>
      <c r="P1121">
        <v>539</v>
      </c>
      <c r="Q1121">
        <v>12</v>
      </c>
      <c r="R1121">
        <v>40</v>
      </c>
      <c r="S1121">
        <v>11</v>
      </c>
      <c r="T1121">
        <v>23</v>
      </c>
      <c r="U1121">
        <v>1</v>
      </c>
      <c r="V1121">
        <v>0</v>
      </c>
      <c r="W1121">
        <v>4.4619616817825003E-2</v>
      </c>
      <c r="X1121">
        <v>2.4315294585320681</v>
      </c>
      <c r="Y1121">
        <v>0.29189981297252215</v>
      </c>
      <c r="Z1121">
        <v>0.52934743285689989</v>
      </c>
      <c r="AA1121">
        <v>0.52384535598103332</v>
      </c>
      <c r="AB1121">
        <v>0.34259131671348886</v>
      </c>
      <c r="AC1121">
        <v>2.9626157882258379</v>
      </c>
      <c r="AD1121">
        <v>0</v>
      </c>
      <c r="AE1121">
        <v>7.1264487820996756</v>
      </c>
    </row>
    <row r="1122" spans="1:31" x14ac:dyDescent="0.25">
      <c r="A1122">
        <v>2308403</v>
      </c>
      <c r="B1122">
        <v>1</v>
      </c>
      <c r="C1122" t="s">
        <v>81</v>
      </c>
      <c r="D1122" t="s">
        <v>118</v>
      </c>
      <c r="E1122" t="s">
        <v>147</v>
      </c>
      <c r="F1122" t="s">
        <v>3500</v>
      </c>
      <c r="G1122" t="s">
        <v>149</v>
      </c>
      <c r="H1122" t="s">
        <v>150</v>
      </c>
      <c r="I1122" t="s">
        <v>136</v>
      </c>
      <c r="J1122" t="s">
        <v>137</v>
      </c>
      <c r="K1122" t="s">
        <v>138</v>
      </c>
      <c r="L1122" t="s">
        <v>3501</v>
      </c>
      <c r="M1122" t="s">
        <v>3502</v>
      </c>
      <c r="N1122">
        <v>3.5388888879999998</v>
      </c>
      <c r="O1122">
        <v>0</v>
      </c>
      <c r="P1122">
        <v>58</v>
      </c>
      <c r="Q1122">
        <v>0</v>
      </c>
      <c r="R1122">
        <v>0</v>
      </c>
      <c r="S1122">
        <v>0</v>
      </c>
      <c r="T1122">
        <v>1</v>
      </c>
      <c r="U1122">
        <v>0</v>
      </c>
      <c r="V1122">
        <v>0</v>
      </c>
      <c r="W1122">
        <v>0</v>
      </c>
      <c r="X1122">
        <v>38.026858707942388</v>
      </c>
      <c r="Y1122">
        <v>0</v>
      </c>
      <c r="Z1122">
        <v>0</v>
      </c>
      <c r="AA1122">
        <v>0</v>
      </c>
      <c r="AB1122">
        <v>26.449501620661792</v>
      </c>
      <c r="AC1122">
        <v>0</v>
      </c>
      <c r="AD1122">
        <v>0</v>
      </c>
      <c r="AE1122">
        <v>64.476360328604187</v>
      </c>
    </row>
    <row r="1123" spans="1:31" x14ac:dyDescent="0.25">
      <c r="A1123">
        <v>2308257</v>
      </c>
      <c r="B1123">
        <v>1</v>
      </c>
      <c r="C1123" t="s">
        <v>80</v>
      </c>
      <c r="D1123" t="s">
        <v>96</v>
      </c>
      <c r="E1123" t="s">
        <v>153</v>
      </c>
      <c r="F1123" t="s">
        <v>3503</v>
      </c>
      <c r="G1123" t="s">
        <v>703</v>
      </c>
      <c r="H1123" t="s">
        <v>150</v>
      </c>
      <c r="I1123" t="s">
        <v>136</v>
      </c>
      <c r="J1123" t="s">
        <v>137</v>
      </c>
      <c r="K1123" t="s">
        <v>138</v>
      </c>
      <c r="L1123" t="s">
        <v>3504</v>
      </c>
      <c r="M1123" t="s">
        <v>3505</v>
      </c>
      <c r="N1123">
        <v>3.1980555549999998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1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1.5165370883746419</v>
      </c>
      <c r="AC1123">
        <v>0</v>
      </c>
      <c r="AD1123">
        <v>0</v>
      </c>
      <c r="AE1123">
        <v>1.5165370883746419</v>
      </c>
    </row>
    <row r="1124" spans="1:31" x14ac:dyDescent="0.25">
      <c r="A1124">
        <v>2308509</v>
      </c>
      <c r="B1124">
        <v>1</v>
      </c>
      <c r="C1124" t="s">
        <v>81</v>
      </c>
      <c r="D1124" t="s">
        <v>113</v>
      </c>
      <c r="E1124" t="s">
        <v>158</v>
      </c>
      <c r="F1124" t="s">
        <v>3506</v>
      </c>
      <c r="G1124" t="s">
        <v>453</v>
      </c>
      <c r="H1124" t="s">
        <v>150</v>
      </c>
      <c r="I1124" t="s">
        <v>136</v>
      </c>
      <c r="J1124" t="s">
        <v>137</v>
      </c>
      <c r="K1124" t="s">
        <v>138</v>
      </c>
      <c r="L1124" t="s">
        <v>3507</v>
      </c>
      <c r="M1124" t="s">
        <v>3508</v>
      </c>
      <c r="N1124">
        <v>1.605277777</v>
      </c>
      <c r="O1124">
        <v>0</v>
      </c>
      <c r="P1124">
        <v>344</v>
      </c>
      <c r="Q1124">
        <v>0</v>
      </c>
      <c r="R1124">
        <v>0</v>
      </c>
      <c r="S1124">
        <v>0</v>
      </c>
      <c r="T1124">
        <v>22</v>
      </c>
      <c r="U1124">
        <v>0</v>
      </c>
      <c r="V1124">
        <v>0</v>
      </c>
      <c r="W1124">
        <v>0</v>
      </c>
      <c r="X1124">
        <v>126.20495741098605</v>
      </c>
      <c r="Y1124">
        <v>0</v>
      </c>
      <c r="Z1124">
        <v>0</v>
      </c>
      <c r="AA1124">
        <v>0</v>
      </c>
      <c r="AB1124">
        <v>22.393863797161153</v>
      </c>
      <c r="AC1124">
        <v>0</v>
      </c>
      <c r="AD1124">
        <v>0</v>
      </c>
      <c r="AE1124">
        <v>148.5988212081472</v>
      </c>
    </row>
    <row r="1125" spans="1:31" x14ac:dyDescent="0.25">
      <c r="A1125">
        <v>2308171</v>
      </c>
      <c r="B1125">
        <v>1</v>
      </c>
      <c r="C1125" t="s">
        <v>80</v>
      </c>
      <c r="D1125" t="s">
        <v>104</v>
      </c>
      <c r="E1125" t="s">
        <v>153</v>
      </c>
      <c r="F1125" t="s">
        <v>3509</v>
      </c>
      <c r="G1125" t="s">
        <v>155</v>
      </c>
      <c r="H1125" t="s">
        <v>150</v>
      </c>
      <c r="I1125" t="s">
        <v>136</v>
      </c>
      <c r="J1125" t="s">
        <v>137</v>
      </c>
      <c r="K1125" t="s">
        <v>138</v>
      </c>
      <c r="L1125" t="s">
        <v>3510</v>
      </c>
      <c r="M1125" t="s">
        <v>3511</v>
      </c>
      <c r="N1125">
        <v>2.2383333329999999</v>
      </c>
      <c r="O1125">
        <v>0</v>
      </c>
      <c r="P1125">
        <v>1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1.0082781146850002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1.0082781146850002</v>
      </c>
    </row>
    <row r="1126" spans="1:31" x14ac:dyDescent="0.25">
      <c r="A1126">
        <v>2308217</v>
      </c>
      <c r="B1126">
        <v>1</v>
      </c>
      <c r="C1126" t="s">
        <v>80</v>
      </c>
      <c r="D1126" t="s">
        <v>84</v>
      </c>
      <c r="E1126" t="s">
        <v>132</v>
      </c>
      <c r="F1126" t="s">
        <v>3512</v>
      </c>
      <c r="G1126" t="s">
        <v>134</v>
      </c>
      <c r="H1126" t="s">
        <v>135</v>
      </c>
      <c r="I1126" t="s">
        <v>136</v>
      </c>
      <c r="J1126" t="s">
        <v>137</v>
      </c>
      <c r="K1126" t="s">
        <v>138</v>
      </c>
      <c r="L1126" t="s">
        <v>3513</v>
      </c>
      <c r="M1126" t="s">
        <v>3514</v>
      </c>
      <c r="N1126">
        <v>0.99666666599999998</v>
      </c>
      <c r="O1126">
        <v>1</v>
      </c>
      <c r="P1126">
        <v>538</v>
      </c>
      <c r="Q1126">
        <v>0</v>
      </c>
      <c r="R1126">
        <v>17</v>
      </c>
      <c r="S1126">
        <v>27</v>
      </c>
      <c r="T1126">
        <v>421</v>
      </c>
      <c r="U1126">
        <v>7</v>
      </c>
      <c r="V1126">
        <v>4</v>
      </c>
      <c r="W1126">
        <v>0</v>
      </c>
      <c r="X1126">
        <v>168.35133730188494</v>
      </c>
      <c r="Y1126">
        <v>0</v>
      </c>
      <c r="Z1126">
        <v>12.039140776783801</v>
      </c>
      <c r="AA1126">
        <v>194.46672824029974</v>
      </c>
      <c r="AB1126">
        <v>690.85760276924373</v>
      </c>
      <c r="AC1126">
        <v>944.10656977439885</v>
      </c>
      <c r="AD1126">
        <v>533.79248213161497</v>
      </c>
      <c r="AE1126">
        <v>2543.6138609942259</v>
      </c>
    </row>
    <row r="1127" spans="1:31" x14ac:dyDescent="0.25">
      <c r="A1127">
        <v>2308463</v>
      </c>
      <c r="B1127">
        <v>1</v>
      </c>
      <c r="C1127" t="s">
        <v>80</v>
      </c>
      <c r="D1127" t="s">
        <v>110</v>
      </c>
      <c r="E1127" t="s">
        <v>147</v>
      </c>
      <c r="F1127" t="s">
        <v>3515</v>
      </c>
      <c r="G1127" t="s">
        <v>193</v>
      </c>
      <c r="H1127" t="s">
        <v>150</v>
      </c>
      <c r="I1127" t="s">
        <v>136</v>
      </c>
      <c r="J1127" t="s">
        <v>3</v>
      </c>
      <c r="K1127" t="s">
        <v>138</v>
      </c>
      <c r="L1127" t="s">
        <v>3516</v>
      </c>
      <c r="M1127" t="s">
        <v>3517</v>
      </c>
      <c r="N1127">
        <v>5.5011111110000002</v>
      </c>
      <c r="O1127">
        <v>0</v>
      </c>
      <c r="P1127">
        <v>53</v>
      </c>
      <c r="Q1127">
        <v>0</v>
      </c>
      <c r="R1127">
        <v>0</v>
      </c>
      <c r="S1127">
        <v>0</v>
      </c>
      <c r="T1127">
        <v>7</v>
      </c>
      <c r="U1127">
        <v>0</v>
      </c>
      <c r="V1127">
        <v>0</v>
      </c>
      <c r="W1127">
        <v>0</v>
      </c>
      <c r="X1127">
        <v>57.94684141117628</v>
      </c>
      <c r="Y1127">
        <v>0</v>
      </c>
      <c r="Z1127">
        <v>0</v>
      </c>
      <c r="AA1127">
        <v>0</v>
      </c>
      <c r="AB1127">
        <v>57.12775947633191</v>
      </c>
      <c r="AC1127">
        <v>0</v>
      </c>
      <c r="AD1127">
        <v>0</v>
      </c>
      <c r="AE1127">
        <v>115.07460088750818</v>
      </c>
    </row>
    <row r="1128" spans="1:31" x14ac:dyDescent="0.25">
      <c r="A1128">
        <v>2307942</v>
      </c>
      <c r="B1128">
        <v>1</v>
      </c>
      <c r="C1128" t="s">
        <v>80</v>
      </c>
      <c r="D1128" t="s">
        <v>103</v>
      </c>
      <c r="E1128" t="s">
        <v>175</v>
      </c>
      <c r="F1128" t="s">
        <v>3518</v>
      </c>
      <c r="G1128" t="s">
        <v>134</v>
      </c>
      <c r="H1128" t="s">
        <v>135</v>
      </c>
      <c r="I1128" t="s">
        <v>136</v>
      </c>
      <c r="J1128" t="s">
        <v>137</v>
      </c>
      <c r="K1128" t="s">
        <v>138</v>
      </c>
      <c r="L1128" t="s">
        <v>3519</v>
      </c>
      <c r="M1128" t="s">
        <v>3520</v>
      </c>
      <c r="N1128">
        <v>1.033055555</v>
      </c>
      <c r="O1128">
        <v>0</v>
      </c>
      <c r="P1128">
        <v>420</v>
      </c>
      <c r="Q1128">
        <v>0</v>
      </c>
      <c r="R1128">
        <v>0</v>
      </c>
      <c r="S1128">
        <v>0</v>
      </c>
      <c r="T1128">
        <v>3</v>
      </c>
      <c r="U1128">
        <v>0</v>
      </c>
      <c r="V1128">
        <v>0</v>
      </c>
      <c r="W1128">
        <v>0</v>
      </c>
      <c r="X1128">
        <v>68.403618176178099</v>
      </c>
      <c r="Y1128">
        <v>0</v>
      </c>
      <c r="Z1128">
        <v>0</v>
      </c>
      <c r="AA1128">
        <v>0</v>
      </c>
      <c r="AB1128">
        <v>2.5869245731383255</v>
      </c>
      <c r="AC1128">
        <v>0</v>
      </c>
      <c r="AD1128">
        <v>0</v>
      </c>
      <c r="AE1128">
        <v>70.990542749316418</v>
      </c>
    </row>
    <row r="1129" spans="1:31" x14ac:dyDescent="0.25">
      <c r="A1129">
        <v>2308254</v>
      </c>
      <c r="B1129">
        <v>1</v>
      </c>
      <c r="C1129" t="s">
        <v>81</v>
      </c>
      <c r="D1129" t="s">
        <v>118</v>
      </c>
      <c r="E1129" t="s">
        <v>175</v>
      </c>
      <c r="F1129" t="s">
        <v>3521</v>
      </c>
      <c r="G1129" t="s">
        <v>134</v>
      </c>
      <c r="H1129" t="s">
        <v>135</v>
      </c>
      <c r="I1129" t="s">
        <v>136</v>
      </c>
      <c r="J1129" t="s">
        <v>137</v>
      </c>
      <c r="K1129" t="s">
        <v>138</v>
      </c>
      <c r="L1129" t="s">
        <v>3522</v>
      </c>
      <c r="M1129" t="s">
        <v>3523</v>
      </c>
      <c r="N1129">
        <v>0.61361111099999999</v>
      </c>
      <c r="O1129">
        <v>0</v>
      </c>
      <c r="P1129">
        <v>0</v>
      </c>
      <c r="Q1129">
        <v>0</v>
      </c>
      <c r="R1129">
        <v>1</v>
      </c>
      <c r="S1129">
        <v>1</v>
      </c>
      <c r="T1129">
        <v>2</v>
      </c>
      <c r="U1129">
        <v>1</v>
      </c>
      <c r="V1129">
        <v>0</v>
      </c>
      <c r="W1129">
        <v>0</v>
      </c>
      <c r="X1129">
        <v>0</v>
      </c>
      <c r="Y1129">
        <v>0</v>
      </c>
      <c r="Z1129">
        <v>0.31979001087475001</v>
      </c>
      <c r="AA1129">
        <v>7.4158620009605833</v>
      </c>
      <c r="AB1129">
        <v>3.957054508706094</v>
      </c>
      <c r="AC1129">
        <v>2.9058995964102747</v>
      </c>
      <c r="AD1129">
        <v>0</v>
      </c>
      <c r="AE1129">
        <v>14.598606116951704</v>
      </c>
    </row>
    <row r="1130" spans="1:31" x14ac:dyDescent="0.25">
      <c r="A1130">
        <v>2308011</v>
      </c>
      <c r="B1130">
        <v>1</v>
      </c>
      <c r="C1130" t="s">
        <v>81</v>
      </c>
      <c r="D1130" t="s">
        <v>123</v>
      </c>
      <c r="E1130" t="s">
        <v>132</v>
      </c>
      <c r="F1130" t="s">
        <v>3524</v>
      </c>
      <c r="G1130" t="s">
        <v>143</v>
      </c>
      <c r="H1130" t="s">
        <v>135</v>
      </c>
      <c r="I1130" t="s">
        <v>136</v>
      </c>
      <c r="J1130" t="s">
        <v>137</v>
      </c>
      <c r="K1130" t="s">
        <v>144</v>
      </c>
      <c r="L1130" t="s">
        <v>3525</v>
      </c>
      <c r="M1130" t="s">
        <v>3526</v>
      </c>
      <c r="N1130">
        <v>8.0463888879999992</v>
      </c>
      <c r="O1130">
        <v>0</v>
      </c>
      <c r="P1130">
        <v>363</v>
      </c>
      <c r="Q1130">
        <v>4</v>
      </c>
      <c r="R1130">
        <v>81</v>
      </c>
      <c r="S1130">
        <v>6</v>
      </c>
      <c r="T1130">
        <v>46</v>
      </c>
      <c r="U1130">
        <v>0</v>
      </c>
      <c r="V1130">
        <v>0</v>
      </c>
      <c r="W1130">
        <v>0</v>
      </c>
      <c r="X1130">
        <v>676.20877186695884</v>
      </c>
      <c r="Y1130">
        <v>212.07536673965382</v>
      </c>
      <c r="Z1130">
        <v>1309.6606139648943</v>
      </c>
      <c r="AA1130">
        <v>234.61486359426399</v>
      </c>
      <c r="AB1130">
        <v>443.99398604814689</v>
      </c>
      <c r="AC1130">
        <v>0</v>
      </c>
      <c r="AD1130">
        <v>0</v>
      </c>
      <c r="AE1130">
        <v>2876.5536022139177</v>
      </c>
    </row>
    <row r="1131" spans="1:31" x14ac:dyDescent="0.25">
      <c r="A1131">
        <v>2308177</v>
      </c>
      <c r="B1131">
        <v>1</v>
      </c>
      <c r="C1131" t="s">
        <v>81</v>
      </c>
      <c r="D1131" t="s">
        <v>128</v>
      </c>
      <c r="E1131" t="s">
        <v>153</v>
      </c>
      <c r="F1131" t="s">
        <v>3527</v>
      </c>
      <c r="G1131" t="s">
        <v>254</v>
      </c>
      <c r="H1131" t="s">
        <v>150</v>
      </c>
      <c r="I1131" t="s">
        <v>136</v>
      </c>
      <c r="J1131" t="s">
        <v>137</v>
      </c>
      <c r="K1131" t="s">
        <v>138</v>
      </c>
      <c r="L1131" t="s">
        <v>3528</v>
      </c>
      <c r="M1131" t="s">
        <v>3529</v>
      </c>
      <c r="N1131">
        <v>3.6974999999999998</v>
      </c>
      <c r="O1131">
        <v>0</v>
      </c>
      <c r="P1131">
        <v>6</v>
      </c>
      <c r="Q1131">
        <v>0</v>
      </c>
      <c r="R1131">
        <v>0</v>
      </c>
      <c r="S1131">
        <v>0</v>
      </c>
      <c r="T1131">
        <v>1</v>
      </c>
      <c r="U1131">
        <v>0</v>
      </c>
      <c r="V1131">
        <v>0</v>
      </c>
      <c r="W1131">
        <v>0</v>
      </c>
      <c r="X1131">
        <v>6.0247623129017995</v>
      </c>
      <c r="Y1131">
        <v>0</v>
      </c>
      <c r="Z1131">
        <v>0</v>
      </c>
      <c r="AA1131">
        <v>0</v>
      </c>
      <c r="AB1131">
        <v>7.1753028119243005</v>
      </c>
      <c r="AC1131">
        <v>0</v>
      </c>
      <c r="AD1131">
        <v>0</v>
      </c>
      <c r="AE1131">
        <v>13.2000651248261</v>
      </c>
    </row>
    <row r="1132" spans="1:31" x14ac:dyDescent="0.25">
      <c r="A1132">
        <v>2308277</v>
      </c>
      <c r="B1132">
        <v>1</v>
      </c>
      <c r="C1132" t="s">
        <v>80</v>
      </c>
      <c r="D1132" t="s">
        <v>98</v>
      </c>
      <c r="E1132" t="s">
        <v>153</v>
      </c>
      <c r="F1132" t="s">
        <v>3530</v>
      </c>
      <c r="G1132" t="s">
        <v>155</v>
      </c>
      <c r="H1132" t="s">
        <v>150</v>
      </c>
      <c r="I1132" t="s">
        <v>136</v>
      </c>
      <c r="J1132" t="s">
        <v>137</v>
      </c>
      <c r="K1132" t="s">
        <v>138</v>
      </c>
      <c r="L1132" t="s">
        <v>3531</v>
      </c>
      <c r="M1132" t="s">
        <v>3532</v>
      </c>
      <c r="N1132">
        <v>5.8075000000000001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1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1.1914517079872167</v>
      </c>
      <c r="AC1132">
        <v>0</v>
      </c>
      <c r="AD1132">
        <v>0</v>
      </c>
      <c r="AE1132">
        <v>1.1914517079872167</v>
      </c>
    </row>
    <row r="1133" spans="1:31" x14ac:dyDescent="0.25">
      <c r="A1133">
        <v>2308091</v>
      </c>
      <c r="B1133">
        <v>1</v>
      </c>
      <c r="C1133" t="s">
        <v>80</v>
      </c>
      <c r="D1133" t="s">
        <v>95</v>
      </c>
      <c r="E1133" t="s">
        <v>132</v>
      </c>
      <c r="F1133" t="s">
        <v>3533</v>
      </c>
      <c r="G1133" t="s">
        <v>134</v>
      </c>
      <c r="H1133" t="s">
        <v>135</v>
      </c>
      <c r="I1133" t="s">
        <v>136</v>
      </c>
      <c r="J1133" t="s">
        <v>137</v>
      </c>
      <c r="K1133" t="s">
        <v>138</v>
      </c>
      <c r="L1133" t="s">
        <v>3534</v>
      </c>
      <c r="M1133" t="s">
        <v>3535</v>
      </c>
      <c r="N1133">
        <v>0.51638888800000005</v>
      </c>
      <c r="O1133">
        <v>1</v>
      </c>
      <c r="P1133">
        <v>110</v>
      </c>
      <c r="Q1133">
        <v>0</v>
      </c>
      <c r="R1133">
        <v>2</v>
      </c>
      <c r="S1133">
        <v>13</v>
      </c>
      <c r="T1133">
        <v>9</v>
      </c>
      <c r="U1133">
        <v>2</v>
      </c>
      <c r="V1133">
        <v>0</v>
      </c>
      <c r="W1133">
        <v>0.20967869709060002</v>
      </c>
      <c r="X1133">
        <v>8.3489083219826838</v>
      </c>
      <c r="Y1133">
        <v>0</v>
      </c>
      <c r="Z1133">
        <v>1.0436584158924445</v>
      </c>
      <c r="AA1133">
        <v>11.361918036615526</v>
      </c>
      <c r="AB1133">
        <v>2.1157976813036585</v>
      </c>
      <c r="AC1133">
        <v>39.231164891441004</v>
      </c>
      <c r="AD1133">
        <v>0</v>
      </c>
      <c r="AE1133">
        <v>62.311126044325917</v>
      </c>
    </row>
    <row r="1134" spans="1:31" x14ac:dyDescent="0.25">
      <c r="A1134">
        <v>2308340</v>
      </c>
      <c r="B1134">
        <v>1</v>
      </c>
      <c r="C1134" t="s">
        <v>80</v>
      </c>
      <c r="D1134" t="s">
        <v>82</v>
      </c>
      <c r="E1134" t="s">
        <v>175</v>
      </c>
      <c r="F1134" t="s">
        <v>3536</v>
      </c>
      <c r="G1134" t="s">
        <v>703</v>
      </c>
      <c r="H1134" t="s">
        <v>135</v>
      </c>
      <c r="I1134" t="s">
        <v>136</v>
      </c>
      <c r="J1134" t="s">
        <v>3</v>
      </c>
      <c r="K1134" t="s">
        <v>138</v>
      </c>
      <c r="L1134" t="s">
        <v>3537</v>
      </c>
      <c r="M1134" t="s">
        <v>3538</v>
      </c>
      <c r="N1134">
        <v>0.30361111099999999</v>
      </c>
      <c r="O1134">
        <v>0</v>
      </c>
      <c r="P1134">
        <v>12385</v>
      </c>
      <c r="Q1134">
        <v>0</v>
      </c>
      <c r="R1134">
        <v>0</v>
      </c>
      <c r="S1134">
        <v>4</v>
      </c>
      <c r="T1134">
        <v>1123</v>
      </c>
      <c r="U1134">
        <v>0</v>
      </c>
      <c r="V1134">
        <v>0</v>
      </c>
      <c r="W1134">
        <v>0</v>
      </c>
      <c r="X1134">
        <v>856.54560203446113</v>
      </c>
      <c r="Y1134">
        <v>0</v>
      </c>
      <c r="Z1134">
        <v>0</v>
      </c>
      <c r="AA1134">
        <v>49.524878961694114</v>
      </c>
      <c r="AB1134">
        <v>318.11610796757759</v>
      </c>
      <c r="AC1134">
        <v>0</v>
      </c>
      <c r="AD1134">
        <v>0</v>
      </c>
      <c r="AE1134">
        <v>1224.1865889637329</v>
      </c>
    </row>
    <row r="1135" spans="1:31" x14ac:dyDescent="0.25">
      <c r="A1135">
        <v>2308234</v>
      </c>
      <c r="B1135">
        <v>1</v>
      </c>
      <c r="C1135" t="s">
        <v>81</v>
      </c>
      <c r="D1135" t="s">
        <v>115</v>
      </c>
      <c r="E1135" t="s">
        <v>132</v>
      </c>
      <c r="F1135" t="s">
        <v>3539</v>
      </c>
      <c r="G1135" t="s">
        <v>134</v>
      </c>
      <c r="H1135" t="s">
        <v>135</v>
      </c>
      <c r="I1135" t="s">
        <v>136</v>
      </c>
      <c r="J1135" t="s">
        <v>137</v>
      </c>
      <c r="K1135" t="s">
        <v>138</v>
      </c>
      <c r="L1135" t="s">
        <v>3540</v>
      </c>
      <c r="M1135" t="s">
        <v>3541</v>
      </c>
      <c r="N1135">
        <v>1.1944444439999999</v>
      </c>
      <c r="O1135">
        <v>0</v>
      </c>
      <c r="P1135">
        <v>1389</v>
      </c>
      <c r="Q1135">
        <v>0</v>
      </c>
      <c r="R1135">
        <v>52</v>
      </c>
      <c r="S1135">
        <v>8</v>
      </c>
      <c r="T1135">
        <v>271</v>
      </c>
      <c r="U1135">
        <v>0</v>
      </c>
      <c r="V1135">
        <v>0</v>
      </c>
      <c r="W1135">
        <v>0</v>
      </c>
      <c r="X1135">
        <v>226.08815740555235</v>
      </c>
      <c r="Y1135">
        <v>0</v>
      </c>
      <c r="Z1135">
        <v>46.729022433913798</v>
      </c>
      <c r="AA1135">
        <v>71.03572327758684</v>
      </c>
      <c r="AB1135">
        <v>228.27137086568334</v>
      </c>
      <c r="AC1135">
        <v>0</v>
      </c>
      <c r="AD1135">
        <v>0</v>
      </c>
      <c r="AE1135">
        <v>572.12427398273633</v>
      </c>
    </row>
    <row r="1136" spans="1:31" x14ac:dyDescent="0.25">
      <c r="A1136">
        <v>2308446</v>
      </c>
      <c r="B1136">
        <v>1</v>
      </c>
      <c r="C1136" t="s">
        <v>80</v>
      </c>
      <c r="D1136" t="s">
        <v>110</v>
      </c>
      <c r="E1136" t="s">
        <v>153</v>
      </c>
      <c r="F1136" t="s">
        <v>3542</v>
      </c>
      <c r="G1136" t="s">
        <v>155</v>
      </c>
      <c r="H1136" t="s">
        <v>150</v>
      </c>
      <c r="I1136" t="s">
        <v>136</v>
      </c>
      <c r="J1136" t="s">
        <v>137</v>
      </c>
      <c r="K1136" t="s">
        <v>138</v>
      </c>
      <c r="L1136" t="s">
        <v>3543</v>
      </c>
      <c r="M1136" t="s">
        <v>3544</v>
      </c>
      <c r="N1136">
        <v>1.423888888</v>
      </c>
      <c r="O1136">
        <v>0</v>
      </c>
      <c r="P1136">
        <v>16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5.5875406400543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5.5875406400543</v>
      </c>
    </row>
    <row r="1137" spans="1:31" x14ac:dyDescent="0.25">
      <c r="A1137">
        <v>2308048</v>
      </c>
      <c r="B1137">
        <v>1</v>
      </c>
      <c r="C1137" t="s">
        <v>81</v>
      </c>
      <c r="D1137" t="s">
        <v>119</v>
      </c>
      <c r="E1137" t="s">
        <v>147</v>
      </c>
      <c r="F1137" t="s">
        <v>3545</v>
      </c>
      <c r="G1137" t="s">
        <v>463</v>
      </c>
      <c r="H1137" t="s">
        <v>150</v>
      </c>
      <c r="I1137" t="s">
        <v>136</v>
      </c>
      <c r="J1137" t="s">
        <v>137</v>
      </c>
      <c r="K1137" t="s">
        <v>138</v>
      </c>
      <c r="L1137" t="s">
        <v>3546</v>
      </c>
      <c r="M1137" t="s">
        <v>3547</v>
      </c>
      <c r="N1137">
        <v>1.6825000000000001</v>
      </c>
      <c r="O1137">
        <v>0</v>
      </c>
      <c r="P1137">
        <v>4</v>
      </c>
      <c r="Q1137">
        <v>0</v>
      </c>
      <c r="R1137">
        <v>1</v>
      </c>
      <c r="S1137">
        <v>0</v>
      </c>
      <c r="T1137">
        <v>3</v>
      </c>
      <c r="U1137">
        <v>0</v>
      </c>
      <c r="V1137">
        <v>0</v>
      </c>
      <c r="W1137">
        <v>0</v>
      </c>
      <c r="X1137">
        <v>13.682671471101969</v>
      </c>
      <c r="Y1137">
        <v>0</v>
      </c>
      <c r="Z1137">
        <v>16.809257283623573</v>
      </c>
      <c r="AA1137">
        <v>0</v>
      </c>
      <c r="AB1137">
        <v>0.55656970785937498</v>
      </c>
      <c r="AC1137">
        <v>0</v>
      </c>
      <c r="AD1137">
        <v>0</v>
      </c>
      <c r="AE1137">
        <v>31.048498462584917</v>
      </c>
    </row>
    <row r="1138" spans="1:31" x14ac:dyDescent="0.25">
      <c r="A1138">
        <v>2307948</v>
      </c>
      <c r="B1138">
        <v>1</v>
      </c>
      <c r="C1138" t="s">
        <v>80</v>
      </c>
      <c r="D1138" t="s">
        <v>104</v>
      </c>
      <c r="E1138" t="s">
        <v>132</v>
      </c>
      <c r="F1138" t="s">
        <v>3548</v>
      </c>
      <c r="G1138" t="s">
        <v>134</v>
      </c>
      <c r="H1138" t="s">
        <v>135</v>
      </c>
      <c r="I1138" t="s">
        <v>136</v>
      </c>
      <c r="J1138" t="s">
        <v>137</v>
      </c>
      <c r="K1138" t="s">
        <v>138</v>
      </c>
      <c r="L1138" t="s">
        <v>3549</v>
      </c>
      <c r="M1138" t="s">
        <v>3550</v>
      </c>
      <c r="N1138">
        <v>1.4616666659999999</v>
      </c>
      <c r="O1138">
        <v>4</v>
      </c>
      <c r="P1138">
        <v>0</v>
      </c>
      <c r="Q1138">
        <v>3</v>
      </c>
      <c r="R1138">
        <v>0</v>
      </c>
      <c r="S1138">
        <v>8</v>
      </c>
      <c r="T1138">
        <v>0</v>
      </c>
      <c r="U1138">
        <v>0</v>
      </c>
      <c r="V1138">
        <v>0</v>
      </c>
      <c r="W1138">
        <v>0.73033430551195</v>
      </c>
      <c r="X1138">
        <v>0</v>
      </c>
      <c r="Y1138">
        <v>0.65628375048599996</v>
      </c>
      <c r="Z1138">
        <v>0</v>
      </c>
      <c r="AA1138">
        <v>4.8671840990244988</v>
      </c>
      <c r="AB1138">
        <v>0</v>
      </c>
      <c r="AC1138">
        <v>0</v>
      </c>
      <c r="AD1138">
        <v>0</v>
      </c>
      <c r="AE1138">
        <v>6.2538021550224485</v>
      </c>
    </row>
    <row r="1139" spans="1:31" x14ac:dyDescent="0.25">
      <c r="A1139">
        <v>2308214</v>
      </c>
      <c r="B1139">
        <v>1</v>
      </c>
      <c r="C1139" t="s">
        <v>81</v>
      </c>
      <c r="D1139" t="s">
        <v>113</v>
      </c>
      <c r="E1139" t="s">
        <v>147</v>
      </c>
      <c r="F1139" t="s">
        <v>3551</v>
      </c>
      <c r="G1139" t="s">
        <v>353</v>
      </c>
      <c r="H1139" t="s">
        <v>150</v>
      </c>
      <c r="I1139" t="s">
        <v>136</v>
      </c>
      <c r="J1139" t="s">
        <v>137</v>
      </c>
      <c r="K1139" t="s">
        <v>138</v>
      </c>
      <c r="L1139" t="s">
        <v>3552</v>
      </c>
      <c r="M1139" t="s">
        <v>3553</v>
      </c>
      <c r="N1139">
        <v>2.6633333330000002</v>
      </c>
      <c r="O1139">
        <v>0</v>
      </c>
      <c r="P1139">
        <v>8</v>
      </c>
      <c r="Q1139">
        <v>0</v>
      </c>
      <c r="R1139">
        <v>1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3.0933144588036003</v>
      </c>
      <c r="Y1139">
        <v>0</v>
      </c>
      <c r="Z1139">
        <v>8.6715755574269995</v>
      </c>
      <c r="AA1139">
        <v>0</v>
      </c>
      <c r="AB1139">
        <v>0</v>
      </c>
      <c r="AC1139">
        <v>0</v>
      </c>
      <c r="AD1139">
        <v>0</v>
      </c>
      <c r="AE1139">
        <v>11.7648900162306</v>
      </c>
    </row>
    <row r="1140" spans="1:31" x14ac:dyDescent="0.25">
      <c r="A1140">
        <v>2308028</v>
      </c>
      <c r="B1140">
        <v>1</v>
      </c>
      <c r="C1140" t="s">
        <v>80</v>
      </c>
      <c r="D1140" t="s">
        <v>94</v>
      </c>
      <c r="E1140" t="s">
        <v>147</v>
      </c>
      <c r="F1140" t="s">
        <v>3554</v>
      </c>
      <c r="G1140" t="s">
        <v>149</v>
      </c>
      <c r="H1140" t="s">
        <v>150</v>
      </c>
      <c r="I1140" t="s">
        <v>136</v>
      </c>
      <c r="J1140" t="s">
        <v>137</v>
      </c>
      <c r="K1140" t="s">
        <v>138</v>
      </c>
      <c r="L1140" t="s">
        <v>3555</v>
      </c>
      <c r="M1140" t="s">
        <v>3556</v>
      </c>
      <c r="N1140">
        <v>1.703888888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1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1.8814033248000001E-3</v>
      </c>
      <c r="AC1140">
        <v>0</v>
      </c>
      <c r="AD1140">
        <v>0</v>
      </c>
      <c r="AE1140">
        <v>1.8814033248000001E-3</v>
      </c>
    </row>
    <row r="1141" spans="1:31" x14ac:dyDescent="0.25">
      <c r="A1141">
        <v>2308360</v>
      </c>
      <c r="B1141">
        <v>1</v>
      </c>
      <c r="C1141" t="s">
        <v>81</v>
      </c>
      <c r="D1141" t="s">
        <v>123</v>
      </c>
      <c r="E1141" t="s">
        <v>153</v>
      </c>
      <c r="F1141" t="s">
        <v>3557</v>
      </c>
      <c r="G1141" t="s">
        <v>155</v>
      </c>
      <c r="H1141" t="s">
        <v>150</v>
      </c>
      <c r="I1141" t="s">
        <v>136</v>
      </c>
      <c r="J1141" t="s">
        <v>137</v>
      </c>
      <c r="K1141" t="s">
        <v>138</v>
      </c>
      <c r="L1141" t="s">
        <v>3558</v>
      </c>
      <c r="M1141" t="s">
        <v>3559</v>
      </c>
      <c r="N1141">
        <v>1.730555555</v>
      </c>
      <c r="O1141">
        <v>0</v>
      </c>
      <c r="P1141">
        <v>0</v>
      </c>
      <c r="Q1141">
        <v>0</v>
      </c>
      <c r="R1141">
        <v>1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1.0654024076666667E-4</v>
      </c>
      <c r="AA1141">
        <v>0</v>
      </c>
      <c r="AB1141">
        <v>0</v>
      </c>
      <c r="AC1141">
        <v>0</v>
      </c>
      <c r="AD1141">
        <v>0</v>
      </c>
      <c r="AE1141">
        <v>1.0654024076666667E-4</v>
      </c>
    </row>
    <row r="1142" spans="1:31" x14ac:dyDescent="0.25">
      <c r="A1142">
        <v>2308005</v>
      </c>
      <c r="B1142">
        <v>1</v>
      </c>
      <c r="C1142" t="s">
        <v>80</v>
      </c>
      <c r="D1142" t="s">
        <v>97</v>
      </c>
      <c r="E1142" t="s">
        <v>158</v>
      </c>
      <c r="F1142" t="s">
        <v>3560</v>
      </c>
      <c r="G1142" t="s">
        <v>177</v>
      </c>
      <c r="H1142" t="s">
        <v>135</v>
      </c>
      <c r="I1142" t="s">
        <v>136</v>
      </c>
      <c r="J1142" t="s">
        <v>137</v>
      </c>
      <c r="K1142" t="s">
        <v>144</v>
      </c>
      <c r="L1142" t="s">
        <v>3561</v>
      </c>
      <c r="M1142" t="s">
        <v>3562</v>
      </c>
      <c r="N1142">
        <v>9.6455555549999996</v>
      </c>
      <c r="O1142">
        <v>0</v>
      </c>
      <c r="P1142">
        <v>106</v>
      </c>
      <c r="Q1142">
        <v>0</v>
      </c>
      <c r="R1142">
        <v>2</v>
      </c>
      <c r="S1142">
        <v>0</v>
      </c>
      <c r="T1142">
        <v>11</v>
      </c>
      <c r="U1142">
        <v>0</v>
      </c>
      <c r="V1142">
        <v>0</v>
      </c>
      <c r="W1142">
        <v>0</v>
      </c>
      <c r="X1142">
        <v>262.6287566722836</v>
      </c>
      <c r="Y1142">
        <v>0</v>
      </c>
      <c r="Z1142">
        <v>20.070051666194832</v>
      </c>
      <c r="AA1142">
        <v>0</v>
      </c>
      <c r="AB1142">
        <v>94.294031343679961</v>
      </c>
      <c r="AC1142">
        <v>0</v>
      </c>
      <c r="AD1142">
        <v>0</v>
      </c>
      <c r="AE1142">
        <v>376.99283968215843</v>
      </c>
    </row>
    <row r="1143" spans="1:31" x14ac:dyDescent="0.25">
      <c r="A1143">
        <v>2308506</v>
      </c>
      <c r="B1143">
        <v>1</v>
      </c>
      <c r="C1143" t="s">
        <v>81</v>
      </c>
      <c r="D1143" t="s">
        <v>118</v>
      </c>
      <c r="E1143" t="s">
        <v>132</v>
      </c>
      <c r="F1143" t="s">
        <v>3563</v>
      </c>
      <c r="G1143" t="s">
        <v>210</v>
      </c>
      <c r="H1143" t="s">
        <v>135</v>
      </c>
      <c r="I1143" t="s">
        <v>136</v>
      </c>
      <c r="J1143" t="s">
        <v>137</v>
      </c>
      <c r="K1143" t="s">
        <v>138</v>
      </c>
      <c r="L1143" t="s">
        <v>3564</v>
      </c>
      <c r="M1143" t="s">
        <v>3565</v>
      </c>
      <c r="N1143">
        <v>2.7261111109999998</v>
      </c>
      <c r="O1143">
        <v>0</v>
      </c>
      <c r="P1143">
        <v>318</v>
      </c>
      <c r="Q1143">
        <v>0</v>
      </c>
      <c r="R1143">
        <v>25</v>
      </c>
      <c r="S1143">
        <v>0</v>
      </c>
      <c r="T1143">
        <v>42</v>
      </c>
      <c r="U1143">
        <v>0</v>
      </c>
      <c r="V1143">
        <v>0</v>
      </c>
      <c r="W1143">
        <v>0</v>
      </c>
      <c r="X1143">
        <v>158.55299570898168</v>
      </c>
      <c r="Y1143">
        <v>0</v>
      </c>
      <c r="Z1143">
        <v>182.60943599769163</v>
      </c>
      <c r="AA1143">
        <v>0</v>
      </c>
      <c r="AB1143">
        <v>27.218712807632414</v>
      </c>
      <c r="AC1143">
        <v>0</v>
      </c>
      <c r="AD1143">
        <v>0</v>
      </c>
      <c r="AE1143">
        <v>368.38114451430573</v>
      </c>
    </row>
    <row r="1144" spans="1:31" x14ac:dyDescent="0.25">
      <c r="A1144">
        <v>2308423</v>
      </c>
      <c r="B1144">
        <v>1</v>
      </c>
      <c r="C1144" t="s">
        <v>80</v>
      </c>
      <c r="D1144" t="s">
        <v>108</v>
      </c>
      <c r="E1144" t="s">
        <v>147</v>
      </c>
      <c r="F1144" t="s">
        <v>3566</v>
      </c>
      <c r="G1144" t="s">
        <v>503</v>
      </c>
      <c r="H1144" t="s">
        <v>150</v>
      </c>
      <c r="I1144" t="s">
        <v>136</v>
      </c>
      <c r="J1144" t="s">
        <v>137</v>
      </c>
      <c r="K1144" t="s">
        <v>138</v>
      </c>
      <c r="L1144" t="s">
        <v>3567</v>
      </c>
      <c r="M1144" t="s">
        <v>3568</v>
      </c>
      <c r="N1144">
        <v>0.92111111099999998</v>
      </c>
      <c r="O1144">
        <v>0</v>
      </c>
      <c r="P1144">
        <v>33</v>
      </c>
      <c r="Q1144">
        <v>0</v>
      </c>
      <c r="R1144">
        <v>1</v>
      </c>
      <c r="S1144">
        <v>0</v>
      </c>
      <c r="T1144">
        <v>4</v>
      </c>
      <c r="U1144">
        <v>0</v>
      </c>
      <c r="V1144">
        <v>0</v>
      </c>
      <c r="W1144">
        <v>0</v>
      </c>
      <c r="X1144">
        <v>6.7847470941678747</v>
      </c>
      <c r="Y1144">
        <v>0</v>
      </c>
      <c r="Z1144">
        <v>0.78658387528687501</v>
      </c>
      <c r="AA1144">
        <v>0</v>
      </c>
      <c r="AB1144">
        <v>1.8534664559658722</v>
      </c>
      <c r="AC1144">
        <v>0</v>
      </c>
      <c r="AD1144">
        <v>0</v>
      </c>
      <c r="AE1144">
        <v>9.4247974254206213</v>
      </c>
    </row>
    <row r="1145" spans="1:31" x14ac:dyDescent="0.25">
      <c r="A1145">
        <v>2308469</v>
      </c>
      <c r="B1145">
        <v>1</v>
      </c>
      <c r="C1145" t="s">
        <v>81</v>
      </c>
      <c r="D1145" t="s">
        <v>113</v>
      </c>
      <c r="E1145" t="s">
        <v>158</v>
      </c>
      <c r="F1145" t="s">
        <v>3569</v>
      </c>
      <c r="G1145" t="s">
        <v>453</v>
      </c>
      <c r="H1145" t="s">
        <v>150</v>
      </c>
      <c r="I1145" t="s">
        <v>136</v>
      </c>
      <c r="J1145" t="s">
        <v>137</v>
      </c>
      <c r="K1145" t="s">
        <v>138</v>
      </c>
      <c r="L1145" t="s">
        <v>3570</v>
      </c>
      <c r="M1145" t="s">
        <v>3571</v>
      </c>
      <c r="N1145">
        <v>3.034166666</v>
      </c>
      <c r="O1145">
        <v>0</v>
      </c>
      <c r="P1145">
        <v>29</v>
      </c>
      <c r="Q1145">
        <v>0</v>
      </c>
      <c r="R1145">
        <v>0</v>
      </c>
      <c r="S1145">
        <v>0</v>
      </c>
      <c r="T1145">
        <v>1</v>
      </c>
      <c r="U1145">
        <v>0</v>
      </c>
      <c r="V1145">
        <v>0</v>
      </c>
      <c r="W1145">
        <v>0</v>
      </c>
      <c r="X1145">
        <v>13.472750573600353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13.472750573600353</v>
      </c>
    </row>
    <row r="1146" spans="1:31" x14ac:dyDescent="0.25">
      <c r="A1146">
        <v>2307965</v>
      </c>
      <c r="B1146">
        <v>1</v>
      </c>
      <c r="C1146" t="s">
        <v>80</v>
      </c>
      <c r="D1146" t="s">
        <v>90</v>
      </c>
      <c r="E1146" t="s">
        <v>153</v>
      </c>
      <c r="F1146" t="s">
        <v>3572</v>
      </c>
      <c r="G1146" t="s">
        <v>254</v>
      </c>
      <c r="H1146" t="s">
        <v>150</v>
      </c>
      <c r="I1146" t="s">
        <v>136</v>
      </c>
      <c r="J1146" t="s">
        <v>137</v>
      </c>
      <c r="K1146" t="s">
        <v>138</v>
      </c>
      <c r="L1146" t="s">
        <v>3573</v>
      </c>
      <c r="M1146" t="s">
        <v>3368</v>
      </c>
      <c r="N1146">
        <v>3.9611111110000001</v>
      </c>
      <c r="O1146">
        <v>0</v>
      </c>
      <c r="P1146">
        <v>9</v>
      </c>
      <c r="Q1146">
        <v>0</v>
      </c>
      <c r="R1146">
        <v>0</v>
      </c>
      <c r="S1146">
        <v>0</v>
      </c>
      <c r="T1146">
        <v>4</v>
      </c>
      <c r="U1146">
        <v>0</v>
      </c>
      <c r="V1146">
        <v>0</v>
      </c>
      <c r="W1146">
        <v>0</v>
      </c>
      <c r="X1146">
        <v>5.1579209231298995</v>
      </c>
      <c r="Y1146">
        <v>0</v>
      </c>
      <c r="Z1146">
        <v>0</v>
      </c>
      <c r="AA1146">
        <v>0</v>
      </c>
      <c r="AB1146">
        <v>6.2371439550136678</v>
      </c>
      <c r="AC1146">
        <v>0</v>
      </c>
      <c r="AD1146">
        <v>0</v>
      </c>
      <c r="AE1146">
        <v>11.395064878143568</v>
      </c>
    </row>
    <row r="1147" spans="1:31" x14ac:dyDescent="0.25">
      <c r="A1147">
        <v>2308300</v>
      </c>
      <c r="B1147">
        <v>1</v>
      </c>
      <c r="C1147" t="s">
        <v>80</v>
      </c>
      <c r="D1147" t="s">
        <v>90</v>
      </c>
      <c r="E1147" t="s">
        <v>153</v>
      </c>
      <c r="F1147" t="s">
        <v>3574</v>
      </c>
      <c r="G1147" t="s">
        <v>254</v>
      </c>
      <c r="H1147" t="s">
        <v>150</v>
      </c>
      <c r="I1147" t="s">
        <v>136</v>
      </c>
      <c r="J1147" t="s">
        <v>137</v>
      </c>
      <c r="K1147" t="s">
        <v>138</v>
      </c>
      <c r="L1147" t="s">
        <v>3575</v>
      </c>
      <c r="M1147" t="s">
        <v>3576</v>
      </c>
      <c r="N1147">
        <v>2.935277777</v>
      </c>
      <c r="O1147">
        <v>0</v>
      </c>
      <c r="P1147">
        <v>9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7.7241339614827087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7.7241339614827087</v>
      </c>
    </row>
    <row r="1148" spans="1:31" x14ac:dyDescent="0.25">
      <c r="A1148">
        <v>2308323</v>
      </c>
      <c r="B1148">
        <v>1</v>
      </c>
      <c r="C1148" t="s">
        <v>80</v>
      </c>
      <c r="D1148" t="s">
        <v>110</v>
      </c>
      <c r="E1148" t="s">
        <v>153</v>
      </c>
      <c r="F1148" t="s">
        <v>3577</v>
      </c>
      <c r="G1148" t="s">
        <v>155</v>
      </c>
      <c r="H1148" t="s">
        <v>150</v>
      </c>
      <c r="I1148" t="s">
        <v>136</v>
      </c>
      <c r="J1148" t="s">
        <v>137</v>
      </c>
      <c r="K1148" t="s">
        <v>138</v>
      </c>
      <c r="L1148" t="s">
        <v>3578</v>
      </c>
      <c r="M1148" t="s">
        <v>3579</v>
      </c>
      <c r="N1148">
        <v>1.6033333329999999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1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</row>
    <row r="1149" spans="1:31" x14ac:dyDescent="0.25">
      <c r="A1149">
        <v>2308088</v>
      </c>
      <c r="B1149">
        <v>1</v>
      </c>
      <c r="C1149" t="s">
        <v>80</v>
      </c>
      <c r="D1149" t="s">
        <v>95</v>
      </c>
      <c r="E1149" t="s">
        <v>285</v>
      </c>
      <c r="F1149" t="s">
        <v>3580</v>
      </c>
      <c r="G1149" t="s">
        <v>703</v>
      </c>
      <c r="H1149" t="s">
        <v>150</v>
      </c>
      <c r="I1149" t="s">
        <v>136</v>
      </c>
      <c r="J1149" t="s">
        <v>137</v>
      </c>
      <c r="K1149" t="s">
        <v>138</v>
      </c>
      <c r="L1149" t="s">
        <v>3581</v>
      </c>
      <c r="M1149" t="s">
        <v>3582</v>
      </c>
      <c r="N1149">
        <v>4.278611111</v>
      </c>
      <c r="O1149">
        <v>0</v>
      </c>
      <c r="P1149">
        <v>8</v>
      </c>
      <c r="Q1149">
        <v>0</v>
      </c>
      <c r="R1149">
        <v>0</v>
      </c>
      <c r="S1149">
        <v>0</v>
      </c>
      <c r="T1149">
        <v>16</v>
      </c>
      <c r="U1149">
        <v>0</v>
      </c>
      <c r="V1149">
        <v>0</v>
      </c>
      <c r="W1149">
        <v>0</v>
      </c>
      <c r="X1149">
        <v>5.152567524089851</v>
      </c>
      <c r="Y1149">
        <v>0</v>
      </c>
      <c r="Z1149">
        <v>0</v>
      </c>
      <c r="AA1149">
        <v>0</v>
      </c>
      <c r="AB1149">
        <v>60.179717189165999</v>
      </c>
      <c r="AC1149">
        <v>0</v>
      </c>
      <c r="AD1149">
        <v>0</v>
      </c>
      <c r="AE1149">
        <v>65.332284713255845</v>
      </c>
    </row>
    <row r="1150" spans="1:31" x14ac:dyDescent="0.25">
      <c r="A1150">
        <v>2307988</v>
      </c>
      <c r="B1150">
        <v>1</v>
      </c>
      <c r="C1150" t="s">
        <v>81</v>
      </c>
      <c r="D1150" t="s">
        <v>128</v>
      </c>
      <c r="E1150" t="s">
        <v>147</v>
      </c>
      <c r="F1150" t="s">
        <v>3583</v>
      </c>
      <c r="G1150" t="s">
        <v>177</v>
      </c>
      <c r="H1150" t="s">
        <v>150</v>
      </c>
      <c r="I1150" t="s">
        <v>136</v>
      </c>
      <c r="J1150" t="s">
        <v>137</v>
      </c>
      <c r="K1150" t="s">
        <v>144</v>
      </c>
      <c r="L1150" t="s">
        <v>3584</v>
      </c>
      <c r="M1150" t="s">
        <v>3585</v>
      </c>
      <c r="N1150">
        <v>8.0794444439999999</v>
      </c>
      <c r="O1150">
        <v>0</v>
      </c>
      <c r="P1150">
        <v>25</v>
      </c>
      <c r="Q1150">
        <v>0</v>
      </c>
      <c r="R1150">
        <v>0</v>
      </c>
      <c r="S1150">
        <v>0</v>
      </c>
      <c r="T1150">
        <v>2</v>
      </c>
      <c r="U1150">
        <v>0</v>
      </c>
      <c r="V1150">
        <v>0</v>
      </c>
      <c r="W1150">
        <v>0</v>
      </c>
      <c r="X1150">
        <v>43.190136061797709</v>
      </c>
      <c r="Y1150">
        <v>0</v>
      </c>
      <c r="Z1150">
        <v>0</v>
      </c>
      <c r="AA1150">
        <v>0</v>
      </c>
      <c r="AB1150">
        <v>7.1674538746614012</v>
      </c>
      <c r="AC1150">
        <v>0</v>
      </c>
      <c r="AD1150">
        <v>0</v>
      </c>
      <c r="AE1150">
        <v>50.357589936459107</v>
      </c>
    </row>
    <row r="1151" spans="1:31" x14ac:dyDescent="0.25">
      <c r="A1151">
        <v>2308131</v>
      </c>
      <c r="B1151">
        <v>1</v>
      </c>
      <c r="C1151" t="s">
        <v>80</v>
      </c>
      <c r="D1151" t="s">
        <v>82</v>
      </c>
      <c r="E1151" t="s">
        <v>153</v>
      </c>
      <c r="F1151" t="s">
        <v>3586</v>
      </c>
      <c r="G1151" t="s">
        <v>203</v>
      </c>
      <c r="H1151" t="s">
        <v>150</v>
      </c>
      <c r="I1151" t="s">
        <v>136</v>
      </c>
      <c r="J1151" t="s">
        <v>137</v>
      </c>
      <c r="K1151" t="s">
        <v>138</v>
      </c>
      <c r="L1151" t="s">
        <v>3587</v>
      </c>
      <c r="M1151" t="s">
        <v>3588</v>
      </c>
      <c r="N1151">
        <v>2.2763888880000001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9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22.555992812156997</v>
      </c>
      <c r="AC1151">
        <v>0</v>
      </c>
      <c r="AD1151">
        <v>0</v>
      </c>
      <c r="AE1151">
        <v>22.555992812156997</v>
      </c>
    </row>
    <row r="1152" spans="1:31" x14ac:dyDescent="0.25">
      <c r="A1152">
        <v>2308008</v>
      </c>
      <c r="B1152">
        <v>1</v>
      </c>
      <c r="C1152" t="s">
        <v>80</v>
      </c>
      <c r="D1152" t="s">
        <v>93</v>
      </c>
      <c r="E1152" t="s">
        <v>141</v>
      </c>
      <c r="F1152" t="s">
        <v>3589</v>
      </c>
      <c r="G1152" t="s">
        <v>177</v>
      </c>
      <c r="H1152" t="s">
        <v>135</v>
      </c>
      <c r="I1152" t="s">
        <v>136</v>
      </c>
      <c r="J1152" t="s">
        <v>137</v>
      </c>
      <c r="K1152" t="s">
        <v>144</v>
      </c>
      <c r="L1152" t="s">
        <v>3590</v>
      </c>
      <c r="M1152" t="s">
        <v>3591</v>
      </c>
      <c r="N1152">
        <v>8.0813888879999993</v>
      </c>
      <c r="O1152">
        <v>0</v>
      </c>
      <c r="P1152">
        <v>4110</v>
      </c>
      <c r="Q1152">
        <v>0</v>
      </c>
      <c r="R1152">
        <v>0</v>
      </c>
      <c r="S1152">
        <v>2</v>
      </c>
      <c r="T1152">
        <v>430</v>
      </c>
      <c r="U1152">
        <v>0</v>
      </c>
      <c r="V1152">
        <v>0</v>
      </c>
      <c r="W1152">
        <v>0</v>
      </c>
      <c r="X1152">
        <v>6100.9427808703977</v>
      </c>
      <c r="Y1152">
        <v>0</v>
      </c>
      <c r="Z1152">
        <v>0</v>
      </c>
      <c r="AA1152">
        <v>347.27780635254408</v>
      </c>
      <c r="AB1152">
        <v>5083.2757649103414</v>
      </c>
      <c r="AC1152">
        <v>0</v>
      </c>
      <c r="AD1152">
        <v>0</v>
      </c>
      <c r="AE1152">
        <v>11531.496352133283</v>
      </c>
    </row>
    <row r="1153" spans="1:31" x14ac:dyDescent="0.25">
      <c r="A1153">
        <v>2308400</v>
      </c>
      <c r="B1153">
        <v>1</v>
      </c>
      <c r="C1153" t="s">
        <v>81</v>
      </c>
      <c r="D1153" t="s">
        <v>114</v>
      </c>
      <c r="E1153" t="s">
        <v>153</v>
      </c>
      <c r="F1153" t="s">
        <v>3592</v>
      </c>
      <c r="G1153" t="s">
        <v>155</v>
      </c>
      <c r="H1153" t="s">
        <v>150</v>
      </c>
      <c r="I1153" t="s">
        <v>136</v>
      </c>
      <c r="J1153" t="s">
        <v>137</v>
      </c>
      <c r="K1153" t="s">
        <v>138</v>
      </c>
      <c r="L1153" t="s">
        <v>3593</v>
      </c>
      <c r="M1153" t="s">
        <v>3594</v>
      </c>
      <c r="N1153">
        <v>2.6183333329999998</v>
      </c>
      <c r="O1153">
        <v>0</v>
      </c>
      <c r="P1153">
        <v>1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0.54365009135469999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0.54365009135469999</v>
      </c>
    </row>
    <row r="1154" spans="1:31" x14ac:dyDescent="0.25">
      <c r="A1154">
        <v>2308151</v>
      </c>
      <c r="B1154">
        <v>1</v>
      </c>
      <c r="C1154" t="s">
        <v>81</v>
      </c>
      <c r="D1154" t="s">
        <v>128</v>
      </c>
      <c r="E1154" t="s">
        <v>132</v>
      </c>
      <c r="F1154" t="s">
        <v>3595</v>
      </c>
      <c r="G1154" t="s">
        <v>134</v>
      </c>
      <c r="H1154" t="s">
        <v>135</v>
      </c>
      <c r="I1154" t="s">
        <v>136</v>
      </c>
      <c r="J1154" t="s">
        <v>137</v>
      </c>
      <c r="K1154" t="s">
        <v>138</v>
      </c>
      <c r="L1154" t="s">
        <v>3596</v>
      </c>
      <c r="M1154" t="s">
        <v>3597</v>
      </c>
      <c r="N1154">
        <v>9.5277776999999994E-2</v>
      </c>
      <c r="O1154">
        <v>0</v>
      </c>
      <c r="P1154">
        <v>0</v>
      </c>
      <c r="Q1154">
        <v>0</v>
      </c>
      <c r="R1154">
        <v>0</v>
      </c>
      <c r="S1154">
        <v>19</v>
      </c>
      <c r="T1154">
        <v>0</v>
      </c>
      <c r="U1154">
        <v>17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46.054047768220038</v>
      </c>
      <c r="AB1154">
        <v>0</v>
      </c>
      <c r="AC1154">
        <v>345.23058816368888</v>
      </c>
      <c r="AD1154">
        <v>0</v>
      </c>
      <c r="AE1154">
        <v>391.28463593190889</v>
      </c>
    </row>
    <row r="1155" spans="1:31" x14ac:dyDescent="0.25">
      <c r="A1155">
        <v>2308486</v>
      </c>
      <c r="B1155">
        <v>1</v>
      </c>
      <c r="C1155" t="s">
        <v>80</v>
      </c>
      <c r="D1155" t="s">
        <v>82</v>
      </c>
      <c r="E1155" t="s">
        <v>153</v>
      </c>
      <c r="F1155" t="s">
        <v>3598</v>
      </c>
      <c r="G1155" t="s">
        <v>155</v>
      </c>
      <c r="H1155" t="s">
        <v>150</v>
      </c>
      <c r="I1155" t="s">
        <v>136</v>
      </c>
      <c r="J1155" t="s">
        <v>137</v>
      </c>
      <c r="K1155" t="s">
        <v>138</v>
      </c>
      <c r="L1155" t="s">
        <v>3599</v>
      </c>
      <c r="M1155" t="s">
        <v>3600</v>
      </c>
      <c r="N1155">
        <v>1.541388888</v>
      </c>
      <c r="O1155">
        <v>0</v>
      </c>
      <c r="P1155">
        <v>1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0.35592937508035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0.35592937508035</v>
      </c>
    </row>
    <row r="1156" spans="1:31" x14ac:dyDescent="0.25">
      <c r="A1156">
        <v>2308194</v>
      </c>
      <c r="B1156">
        <v>1</v>
      </c>
      <c r="C1156" t="s">
        <v>80</v>
      </c>
      <c r="D1156" t="s">
        <v>96</v>
      </c>
      <c r="E1156" t="s">
        <v>175</v>
      </c>
      <c r="F1156" t="s">
        <v>3601</v>
      </c>
      <c r="G1156" t="s">
        <v>210</v>
      </c>
      <c r="H1156" t="s">
        <v>135</v>
      </c>
      <c r="I1156" t="s">
        <v>136</v>
      </c>
      <c r="J1156" t="s">
        <v>137</v>
      </c>
      <c r="K1156" t="s">
        <v>138</v>
      </c>
      <c r="L1156" t="s">
        <v>3602</v>
      </c>
      <c r="M1156" t="s">
        <v>3603</v>
      </c>
      <c r="N1156">
        <v>2.9555555550000001</v>
      </c>
      <c r="O1156">
        <v>0</v>
      </c>
      <c r="P1156">
        <v>15</v>
      </c>
      <c r="Q1156">
        <v>0</v>
      </c>
      <c r="R1156">
        <v>16</v>
      </c>
      <c r="S1156">
        <v>0</v>
      </c>
      <c r="T1156">
        <v>17</v>
      </c>
      <c r="U1156">
        <v>0</v>
      </c>
      <c r="V1156">
        <v>0</v>
      </c>
      <c r="W1156">
        <v>0</v>
      </c>
      <c r="X1156">
        <v>21.05226750863859</v>
      </c>
      <c r="Y1156">
        <v>0</v>
      </c>
      <c r="Z1156">
        <v>111.15516814383496</v>
      </c>
      <c r="AA1156">
        <v>0</v>
      </c>
      <c r="AB1156">
        <v>159.66309604968933</v>
      </c>
      <c r="AC1156">
        <v>0</v>
      </c>
      <c r="AD1156">
        <v>0</v>
      </c>
      <c r="AE1156">
        <v>291.87053170216291</v>
      </c>
    </row>
    <row r="1157" spans="1:31" x14ac:dyDescent="0.25">
      <c r="A1157">
        <v>2307977</v>
      </c>
      <c r="B1157">
        <v>1</v>
      </c>
      <c r="C1157" t="s">
        <v>81</v>
      </c>
      <c r="D1157" t="s">
        <v>122</v>
      </c>
      <c r="E1157" t="s">
        <v>175</v>
      </c>
      <c r="F1157" t="s">
        <v>3604</v>
      </c>
      <c r="G1157" t="s">
        <v>210</v>
      </c>
      <c r="H1157" t="s">
        <v>135</v>
      </c>
      <c r="I1157" t="s">
        <v>136</v>
      </c>
      <c r="J1157" t="s">
        <v>137</v>
      </c>
      <c r="K1157" t="s">
        <v>138</v>
      </c>
      <c r="L1157" t="s">
        <v>3605</v>
      </c>
      <c r="M1157" t="s">
        <v>3606</v>
      </c>
      <c r="N1157">
        <v>0.91638888799999996</v>
      </c>
      <c r="O1157">
        <v>0</v>
      </c>
      <c r="P1157">
        <v>0</v>
      </c>
      <c r="Q1157">
        <v>0</v>
      </c>
      <c r="R1157">
        <v>0</v>
      </c>
      <c r="S1157">
        <v>2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2.7835083485142667</v>
      </c>
      <c r="AB1157">
        <v>0</v>
      </c>
      <c r="AC1157">
        <v>0</v>
      </c>
      <c r="AD1157">
        <v>0</v>
      </c>
      <c r="AE1157">
        <v>2.7835083485142667</v>
      </c>
    </row>
    <row r="1158" spans="1:31" x14ac:dyDescent="0.25">
      <c r="A1158">
        <v>2307954</v>
      </c>
      <c r="B1158">
        <v>1</v>
      </c>
      <c r="C1158" t="s">
        <v>80</v>
      </c>
      <c r="D1158" t="s">
        <v>105</v>
      </c>
      <c r="E1158" t="s">
        <v>153</v>
      </c>
      <c r="F1158" t="s">
        <v>3607</v>
      </c>
      <c r="G1158" t="s">
        <v>203</v>
      </c>
      <c r="H1158" t="s">
        <v>150</v>
      </c>
      <c r="I1158" t="s">
        <v>136</v>
      </c>
      <c r="J1158" t="s">
        <v>137</v>
      </c>
      <c r="K1158" t="s">
        <v>138</v>
      </c>
      <c r="L1158" t="s">
        <v>3608</v>
      </c>
      <c r="M1158" t="s">
        <v>3609</v>
      </c>
      <c r="N1158">
        <v>2.4552777770000001</v>
      </c>
      <c r="O1158">
        <v>0</v>
      </c>
      <c r="P1158">
        <v>9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4.3398824818809247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4.3398824818809247</v>
      </c>
    </row>
    <row r="1159" spans="1:31" x14ac:dyDescent="0.25">
      <c r="A1159">
        <v>2308432</v>
      </c>
      <c r="B1159">
        <v>1</v>
      </c>
      <c r="C1159" t="s">
        <v>81</v>
      </c>
      <c r="D1159" t="s">
        <v>118</v>
      </c>
      <c r="E1159" t="s">
        <v>147</v>
      </c>
      <c r="F1159" t="s">
        <v>3610</v>
      </c>
      <c r="G1159" t="s">
        <v>149</v>
      </c>
      <c r="H1159" t="s">
        <v>150</v>
      </c>
      <c r="I1159" t="s">
        <v>136</v>
      </c>
      <c r="J1159" t="s">
        <v>137</v>
      </c>
      <c r="K1159" t="s">
        <v>138</v>
      </c>
      <c r="L1159" t="s">
        <v>3611</v>
      </c>
      <c r="M1159" t="s">
        <v>3612</v>
      </c>
      <c r="N1159">
        <v>0.125</v>
      </c>
      <c r="O1159">
        <v>0</v>
      </c>
      <c r="P1159">
        <v>23</v>
      </c>
      <c r="Q1159">
        <v>0</v>
      </c>
      <c r="R1159">
        <v>1</v>
      </c>
      <c r="S1159">
        <v>0</v>
      </c>
      <c r="T1159">
        <v>2</v>
      </c>
      <c r="U1159">
        <v>0</v>
      </c>
      <c r="V1159">
        <v>0</v>
      </c>
      <c r="W1159">
        <v>0</v>
      </c>
      <c r="X1159">
        <v>0.50618824006499996</v>
      </c>
      <c r="Y1159">
        <v>0</v>
      </c>
      <c r="Z1159">
        <v>5.9605750350000004E-3</v>
      </c>
      <c r="AA1159">
        <v>0</v>
      </c>
      <c r="AB1159">
        <v>6.6585151874999998E-2</v>
      </c>
      <c r="AC1159">
        <v>0</v>
      </c>
      <c r="AD1159">
        <v>0</v>
      </c>
      <c r="AE1159">
        <v>0.57873396697500001</v>
      </c>
    </row>
    <row r="1160" spans="1:31" x14ac:dyDescent="0.25">
      <c r="A1160">
        <v>2308455</v>
      </c>
      <c r="B1160">
        <v>1</v>
      </c>
      <c r="C1160" t="s">
        <v>81</v>
      </c>
      <c r="D1160" t="s">
        <v>118</v>
      </c>
      <c r="E1160" t="s">
        <v>147</v>
      </c>
      <c r="F1160" t="s">
        <v>3613</v>
      </c>
      <c r="G1160" t="s">
        <v>353</v>
      </c>
      <c r="H1160" t="s">
        <v>150</v>
      </c>
      <c r="I1160" t="s">
        <v>136</v>
      </c>
      <c r="J1160" t="s">
        <v>137</v>
      </c>
      <c r="K1160" t="s">
        <v>138</v>
      </c>
      <c r="L1160" t="s">
        <v>3614</v>
      </c>
      <c r="M1160" t="s">
        <v>3615</v>
      </c>
      <c r="N1160">
        <v>4.8433333330000004</v>
      </c>
      <c r="O1160">
        <v>0</v>
      </c>
      <c r="P1160">
        <v>36</v>
      </c>
      <c r="Q1160">
        <v>0</v>
      </c>
      <c r="R1160">
        <v>2</v>
      </c>
      <c r="S1160">
        <v>0</v>
      </c>
      <c r="T1160">
        <v>4</v>
      </c>
      <c r="U1160">
        <v>0</v>
      </c>
      <c r="V1160">
        <v>0</v>
      </c>
      <c r="W1160">
        <v>0</v>
      </c>
      <c r="X1160">
        <v>43.0229995178316</v>
      </c>
      <c r="Y1160">
        <v>0</v>
      </c>
      <c r="Z1160">
        <v>20.743091650413039</v>
      </c>
      <c r="AA1160">
        <v>0</v>
      </c>
      <c r="AB1160">
        <v>0.97482424930426681</v>
      </c>
      <c r="AC1160">
        <v>0</v>
      </c>
      <c r="AD1160">
        <v>0</v>
      </c>
      <c r="AE1160">
        <v>64.740915417548905</v>
      </c>
    </row>
    <row r="1161" spans="1:31" x14ac:dyDescent="0.25">
      <c r="A1161">
        <v>2308449</v>
      </c>
      <c r="B1161">
        <v>1</v>
      </c>
      <c r="C1161" t="s">
        <v>81</v>
      </c>
      <c r="D1161" t="s">
        <v>128</v>
      </c>
      <c r="E1161" t="s">
        <v>153</v>
      </c>
      <c r="F1161" t="s">
        <v>3616</v>
      </c>
      <c r="G1161" t="s">
        <v>254</v>
      </c>
      <c r="H1161" t="s">
        <v>150</v>
      </c>
      <c r="I1161" t="s">
        <v>136</v>
      </c>
      <c r="J1161" t="s">
        <v>137</v>
      </c>
      <c r="K1161" t="s">
        <v>138</v>
      </c>
      <c r="L1161" t="s">
        <v>3617</v>
      </c>
      <c r="M1161" t="s">
        <v>3618</v>
      </c>
      <c r="N1161">
        <v>2.8136111110000002</v>
      </c>
      <c r="O1161">
        <v>0</v>
      </c>
      <c r="P1161">
        <v>7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5.0777437184103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5.0777437184103</v>
      </c>
    </row>
    <row r="1162" spans="1:31" x14ac:dyDescent="0.25">
      <c r="A1162">
        <v>2308472</v>
      </c>
      <c r="B1162">
        <v>1</v>
      </c>
      <c r="C1162" t="s">
        <v>81</v>
      </c>
      <c r="D1162" t="s">
        <v>128</v>
      </c>
      <c r="E1162" t="s">
        <v>153</v>
      </c>
      <c r="F1162" t="s">
        <v>3619</v>
      </c>
      <c r="G1162" t="s">
        <v>254</v>
      </c>
      <c r="H1162" t="s">
        <v>150</v>
      </c>
      <c r="I1162" t="s">
        <v>136</v>
      </c>
      <c r="J1162" t="s">
        <v>137</v>
      </c>
      <c r="K1162" t="s">
        <v>138</v>
      </c>
      <c r="L1162" t="s">
        <v>3620</v>
      </c>
      <c r="M1162" t="s">
        <v>3621</v>
      </c>
      <c r="N1162">
        <v>1.3719444439999999</v>
      </c>
      <c r="O1162">
        <v>0</v>
      </c>
      <c r="P1162">
        <v>3</v>
      </c>
      <c r="Q1162">
        <v>0</v>
      </c>
      <c r="R1162">
        <v>0</v>
      </c>
      <c r="S1162">
        <v>0</v>
      </c>
      <c r="T1162">
        <v>2</v>
      </c>
      <c r="U1162">
        <v>0</v>
      </c>
      <c r="V1162">
        <v>0</v>
      </c>
      <c r="W1162">
        <v>0</v>
      </c>
      <c r="X1162">
        <v>0.4385212198183</v>
      </c>
      <c r="Y1162">
        <v>0</v>
      </c>
      <c r="Z1162">
        <v>0</v>
      </c>
      <c r="AA1162">
        <v>0</v>
      </c>
      <c r="AB1162">
        <v>0.22857163617983337</v>
      </c>
      <c r="AC1162">
        <v>0</v>
      </c>
      <c r="AD1162">
        <v>0</v>
      </c>
      <c r="AE1162">
        <v>0.66709285599813339</v>
      </c>
    </row>
    <row r="1163" spans="1:31" x14ac:dyDescent="0.25">
      <c r="A1163">
        <v>2308223</v>
      </c>
      <c r="B1163">
        <v>1</v>
      </c>
      <c r="C1163" t="s">
        <v>80</v>
      </c>
      <c r="D1163" t="s">
        <v>96</v>
      </c>
      <c r="E1163" t="s">
        <v>153</v>
      </c>
      <c r="F1163" t="s">
        <v>3622</v>
      </c>
      <c r="G1163" t="s">
        <v>254</v>
      </c>
      <c r="H1163" t="s">
        <v>150</v>
      </c>
      <c r="I1163" t="s">
        <v>136</v>
      </c>
      <c r="J1163" t="s">
        <v>137</v>
      </c>
      <c r="K1163" t="s">
        <v>138</v>
      </c>
      <c r="L1163" t="s">
        <v>3623</v>
      </c>
      <c r="M1163" t="s">
        <v>3624</v>
      </c>
      <c r="N1163">
        <v>3.636666666</v>
      </c>
      <c r="O1163">
        <v>0</v>
      </c>
      <c r="P1163">
        <v>1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0.81426162284374992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0.81426162284374992</v>
      </c>
    </row>
    <row r="1164" spans="1:31" x14ac:dyDescent="0.25">
      <c r="A1164">
        <v>2308163</v>
      </c>
      <c r="B1164">
        <v>1</v>
      </c>
      <c r="C1164" t="s">
        <v>80</v>
      </c>
      <c r="D1164" t="s">
        <v>94</v>
      </c>
      <c r="E1164" t="s">
        <v>175</v>
      </c>
      <c r="F1164" t="s">
        <v>3625</v>
      </c>
      <c r="G1164" t="s">
        <v>143</v>
      </c>
      <c r="H1164" t="s">
        <v>135</v>
      </c>
      <c r="I1164" t="s">
        <v>136</v>
      </c>
      <c r="J1164" t="s">
        <v>137</v>
      </c>
      <c r="K1164" t="s">
        <v>144</v>
      </c>
      <c r="L1164" t="s">
        <v>3626</v>
      </c>
      <c r="M1164" t="s">
        <v>3627</v>
      </c>
      <c r="N1164">
        <v>5.6513888879999996</v>
      </c>
      <c r="O1164">
        <v>0</v>
      </c>
      <c r="P1164">
        <v>167</v>
      </c>
      <c r="Q1164">
        <v>0</v>
      </c>
      <c r="R1164">
        <v>1</v>
      </c>
      <c r="S1164">
        <v>0</v>
      </c>
      <c r="T1164">
        <v>37</v>
      </c>
      <c r="U1164">
        <v>0</v>
      </c>
      <c r="V1164">
        <v>0</v>
      </c>
      <c r="W1164">
        <v>0</v>
      </c>
      <c r="X1164">
        <v>169.71175749485175</v>
      </c>
      <c r="Y1164">
        <v>0</v>
      </c>
      <c r="Z1164">
        <v>9.361775625345274</v>
      </c>
      <c r="AA1164">
        <v>0</v>
      </c>
      <c r="AB1164">
        <v>53.868402490515898</v>
      </c>
      <c r="AC1164">
        <v>0</v>
      </c>
      <c r="AD1164">
        <v>0</v>
      </c>
      <c r="AE1164">
        <v>232.94193561071293</v>
      </c>
    </row>
    <row r="1165" spans="1:31" x14ac:dyDescent="0.25">
      <c r="A1165">
        <v>2308117</v>
      </c>
      <c r="B1165">
        <v>1</v>
      </c>
      <c r="C1165" t="s">
        <v>80</v>
      </c>
      <c r="D1165" t="s">
        <v>82</v>
      </c>
      <c r="E1165" t="s">
        <v>147</v>
      </c>
      <c r="F1165" t="s">
        <v>3628</v>
      </c>
      <c r="G1165" t="s">
        <v>336</v>
      </c>
      <c r="H1165" t="s">
        <v>150</v>
      </c>
      <c r="I1165" t="s">
        <v>136</v>
      </c>
      <c r="J1165" t="s">
        <v>137</v>
      </c>
      <c r="K1165" t="s">
        <v>138</v>
      </c>
      <c r="L1165" t="s">
        <v>3629</v>
      </c>
      <c r="M1165" t="s">
        <v>3630</v>
      </c>
      <c r="N1165">
        <v>0.71722222199999996</v>
      </c>
      <c r="O1165">
        <v>0</v>
      </c>
      <c r="P1165">
        <v>138</v>
      </c>
      <c r="Q1165">
        <v>0</v>
      </c>
      <c r="R1165">
        <v>0</v>
      </c>
      <c r="S1165">
        <v>0</v>
      </c>
      <c r="T1165">
        <v>5</v>
      </c>
      <c r="U1165">
        <v>0</v>
      </c>
      <c r="V1165">
        <v>0</v>
      </c>
      <c r="W1165">
        <v>0</v>
      </c>
      <c r="X1165">
        <v>19.534866058854927</v>
      </c>
      <c r="Y1165">
        <v>0</v>
      </c>
      <c r="Z1165">
        <v>0</v>
      </c>
      <c r="AA1165">
        <v>0</v>
      </c>
      <c r="AB1165">
        <v>6.0636863940304169</v>
      </c>
      <c r="AC1165">
        <v>0</v>
      </c>
      <c r="AD1165">
        <v>0</v>
      </c>
      <c r="AE1165">
        <v>25.598552452885343</v>
      </c>
    </row>
    <row r="1166" spans="1:31" x14ac:dyDescent="0.25">
      <c r="A1166">
        <v>2307971</v>
      </c>
      <c r="B1166">
        <v>1</v>
      </c>
      <c r="C1166" t="s">
        <v>81</v>
      </c>
      <c r="D1166" t="s">
        <v>118</v>
      </c>
      <c r="E1166" t="s">
        <v>175</v>
      </c>
      <c r="F1166" t="s">
        <v>3631</v>
      </c>
      <c r="G1166" t="s">
        <v>716</v>
      </c>
      <c r="H1166" t="s">
        <v>135</v>
      </c>
      <c r="I1166" t="s">
        <v>136</v>
      </c>
      <c r="J1166" t="s">
        <v>137</v>
      </c>
      <c r="K1166" t="s">
        <v>138</v>
      </c>
      <c r="L1166" t="s">
        <v>3632</v>
      </c>
      <c r="M1166" t="s">
        <v>3633</v>
      </c>
      <c r="N1166">
        <v>5.0097222219999997</v>
      </c>
      <c r="O1166">
        <v>0</v>
      </c>
      <c r="P1166">
        <v>5</v>
      </c>
      <c r="Q1166">
        <v>6</v>
      </c>
      <c r="R1166">
        <v>7</v>
      </c>
      <c r="S1166">
        <v>0</v>
      </c>
      <c r="T1166">
        <v>3</v>
      </c>
      <c r="U1166">
        <v>0</v>
      </c>
      <c r="V1166">
        <v>0</v>
      </c>
      <c r="W1166">
        <v>0</v>
      </c>
      <c r="X1166">
        <v>4.1561864350119837</v>
      </c>
      <c r="Y1166">
        <v>137.41270160718167</v>
      </c>
      <c r="Z1166">
        <v>32.964941423069199</v>
      </c>
      <c r="AA1166">
        <v>0</v>
      </c>
      <c r="AB1166">
        <v>35.650875811309859</v>
      </c>
      <c r="AC1166">
        <v>0</v>
      </c>
      <c r="AD1166">
        <v>0</v>
      </c>
      <c r="AE1166">
        <v>210.18470527657274</v>
      </c>
    </row>
    <row r="1167" spans="1:31" x14ac:dyDescent="0.25">
      <c r="A1167">
        <v>2308346</v>
      </c>
      <c r="B1167">
        <v>1</v>
      </c>
      <c r="C1167" t="s">
        <v>81</v>
      </c>
      <c r="D1167" t="s">
        <v>118</v>
      </c>
      <c r="E1167" t="s">
        <v>158</v>
      </c>
      <c r="F1167" t="s">
        <v>3634</v>
      </c>
      <c r="G1167" t="s">
        <v>336</v>
      </c>
      <c r="H1167" t="s">
        <v>150</v>
      </c>
      <c r="I1167" t="s">
        <v>136</v>
      </c>
      <c r="J1167" t="s">
        <v>137</v>
      </c>
      <c r="K1167" t="s">
        <v>138</v>
      </c>
      <c r="L1167" t="s">
        <v>3635</v>
      </c>
      <c r="M1167" t="s">
        <v>3636</v>
      </c>
      <c r="N1167">
        <v>0.2475</v>
      </c>
      <c r="O1167">
        <v>0</v>
      </c>
      <c r="P1167">
        <v>113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4.9952382406492513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4.9952382406492513</v>
      </c>
    </row>
    <row r="1168" spans="1:31" x14ac:dyDescent="0.25">
      <c r="A1168">
        <v>2308369</v>
      </c>
      <c r="B1168">
        <v>1</v>
      </c>
      <c r="C1168" t="s">
        <v>81</v>
      </c>
      <c r="D1168" t="s">
        <v>126</v>
      </c>
      <c r="E1168" t="s">
        <v>147</v>
      </c>
      <c r="F1168" t="s">
        <v>3637</v>
      </c>
      <c r="G1168" t="s">
        <v>149</v>
      </c>
      <c r="H1168" t="s">
        <v>150</v>
      </c>
      <c r="I1168" t="s">
        <v>136</v>
      </c>
      <c r="J1168" t="s">
        <v>137</v>
      </c>
      <c r="K1168" t="s">
        <v>138</v>
      </c>
      <c r="L1168" t="s">
        <v>3638</v>
      </c>
      <c r="M1168" t="s">
        <v>3639</v>
      </c>
      <c r="N1168">
        <v>1.760277777</v>
      </c>
      <c r="O1168">
        <v>0</v>
      </c>
      <c r="P1168">
        <v>6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1.2209081322053998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1.2209081322053998</v>
      </c>
    </row>
    <row r="1169" spans="1:31" x14ac:dyDescent="0.25">
      <c r="A1169">
        <v>2307991</v>
      </c>
      <c r="B1169">
        <v>1</v>
      </c>
      <c r="C1169" t="s">
        <v>81</v>
      </c>
      <c r="D1169" t="s">
        <v>118</v>
      </c>
      <c r="E1169" t="s">
        <v>132</v>
      </c>
      <c r="F1169" t="s">
        <v>3640</v>
      </c>
      <c r="G1169" t="s">
        <v>143</v>
      </c>
      <c r="H1169" t="s">
        <v>135</v>
      </c>
      <c r="I1169" t="s">
        <v>136</v>
      </c>
      <c r="J1169" t="s">
        <v>137</v>
      </c>
      <c r="K1169" t="s">
        <v>144</v>
      </c>
      <c r="L1169" t="s">
        <v>3641</v>
      </c>
      <c r="M1169" t="s">
        <v>3642</v>
      </c>
      <c r="N1169">
        <v>8.6977777770000007</v>
      </c>
      <c r="O1169">
        <v>0</v>
      </c>
      <c r="P1169">
        <v>324</v>
      </c>
      <c r="Q1169">
        <v>17</v>
      </c>
      <c r="R1169">
        <v>61</v>
      </c>
      <c r="S1169">
        <v>5</v>
      </c>
      <c r="T1169">
        <v>30</v>
      </c>
      <c r="U1169">
        <v>0</v>
      </c>
      <c r="V1169">
        <v>0</v>
      </c>
      <c r="W1169">
        <v>0</v>
      </c>
      <c r="X1169">
        <v>345.36135926857315</v>
      </c>
      <c r="Y1169">
        <v>387.7204449531344</v>
      </c>
      <c r="Z1169">
        <v>344.59660628369875</v>
      </c>
      <c r="AA1169">
        <v>74.735848813482278</v>
      </c>
      <c r="AB1169">
        <v>66.880929976862404</v>
      </c>
      <c r="AC1169">
        <v>0</v>
      </c>
      <c r="AD1169">
        <v>0</v>
      </c>
      <c r="AE1169">
        <v>1219.295189295751</v>
      </c>
    </row>
    <row r="1170" spans="1:31" x14ac:dyDescent="0.25">
      <c r="A1170">
        <v>2308303</v>
      </c>
      <c r="B1170">
        <v>1</v>
      </c>
      <c r="C1170" t="s">
        <v>81</v>
      </c>
      <c r="D1170" t="s">
        <v>128</v>
      </c>
      <c r="E1170" t="s">
        <v>153</v>
      </c>
      <c r="F1170" t="s">
        <v>3643</v>
      </c>
      <c r="G1170" t="s">
        <v>254</v>
      </c>
      <c r="H1170" t="s">
        <v>150</v>
      </c>
      <c r="I1170" t="s">
        <v>136</v>
      </c>
      <c r="J1170" t="s">
        <v>137</v>
      </c>
      <c r="K1170" t="s">
        <v>138</v>
      </c>
      <c r="L1170" t="s">
        <v>3644</v>
      </c>
      <c r="M1170" t="s">
        <v>3645</v>
      </c>
      <c r="N1170">
        <v>1.751944444</v>
      </c>
      <c r="O1170">
        <v>0</v>
      </c>
      <c r="P1170">
        <v>21</v>
      </c>
      <c r="Q1170">
        <v>0</v>
      </c>
      <c r="R1170">
        <v>0</v>
      </c>
      <c r="S1170">
        <v>0</v>
      </c>
      <c r="T1170">
        <v>3</v>
      </c>
      <c r="U1170">
        <v>0</v>
      </c>
      <c r="V1170">
        <v>0</v>
      </c>
      <c r="W1170">
        <v>0</v>
      </c>
      <c r="X1170">
        <v>7.877230888378592</v>
      </c>
      <c r="Y1170">
        <v>0</v>
      </c>
      <c r="Z1170">
        <v>0</v>
      </c>
      <c r="AA1170">
        <v>0</v>
      </c>
      <c r="AB1170">
        <v>6.2570985863327682</v>
      </c>
      <c r="AC1170">
        <v>0</v>
      </c>
      <c r="AD1170">
        <v>0</v>
      </c>
      <c r="AE1170">
        <v>14.134329474711361</v>
      </c>
    </row>
    <row r="1171" spans="1:31" x14ac:dyDescent="0.25">
      <c r="A1171">
        <v>2308352</v>
      </c>
      <c r="B1171">
        <v>1</v>
      </c>
      <c r="C1171" t="s">
        <v>80</v>
      </c>
      <c r="D1171" t="s">
        <v>84</v>
      </c>
      <c r="E1171" t="s">
        <v>153</v>
      </c>
      <c r="F1171" t="s">
        <v>3646</v>
      </c>
      <c r="G1171" t="s">
        <v>155</v>
      </c>
      <c r="H1171" t="s">
        <v>150</v>
      </c>
      <c r="I1171" t="s">
        <v>136</v>
      </c>
      <c r="J1171" t="s">
        <v>137</v>
      </c>
      <c r="K1171" t="s">
        <v>138</v>
      </c>
      <c r="L1171" t="s">
        <v>3647</v>
      </c>
      <c r="M1171" t="s">
        <v>3648</v>
      </c>
      <c r="N1171">
        <v>2.5233333330000001</v>
      </c>
      <c r="O1171">
        <v>0</v>
      </c>
      <c r="P1171">
        <v>1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0.7529062288856001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0.7529062288856001</v>
      </c>
    </row>
    <row r="1172" spans="1:31" x14ac:dyDescent="0.25">
      <c r="A1172">
        <v>2308246</v>
      </c>
      <c r="B1172">
        <v>1</v>
      </c>
      <c r="C1172" t="s">
        <v>81</v>
      </c>
      <c r="D1172" t="s">
        <v>123</v>
      </c>
      <c r="E1172" t="s">
        <v>175</v>
      </c>
      <c r="F1172" t="s">
        <v>3649</v>
      </c>
      <c r="G1172" t="s">
        <v>134</v>
      </c>
      <c r="H1172" t="s">
        <v>135</v>
      </c>
      <c r="I1172" t="s">
        <v>136</v>
      </c>
      <c r="J1172" t="s">
        <v>137</v>
      </c>
      <c r="K1172" t="s">
        <v>138</v>
      </c>
      <c r="L1172" t="s">
        <v>3650</v>
      </c>
      <c r="M1172" t="s">
        <v>3651</v>
      </c>
      <c r="N1172">
        <v>1.230277777</v>
      </c>
      <c r="O1172">
        <v>0</v>
      </c>
      <c r="P1172">
        <v>0</v>
      </c>
      <c r="Q1172">
        <v>0</v>
      </c>
      <c r="R1172">
        <v>0</v>
      </c>
      <c r="S1172">
        <v>1</v>
      </c>
      <c r="T1172">
        <v>0</v>
      </c>
      <c r="U1172">
        <v>3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2.1860698680612667</v>
      </c>
      <c r="AB1172">
        <v>0</v>
      </c>
      <c r="AC1172">
        <v>863.83312378385176</v>
      </c>
      <c r="AD1172">
        <v>0</v>
      </c>
      <c r="AE1172">
        <v>866.01919365191304</v>
      </c>
    </row>
    <row r="1173" spans="1:31" x14ac:dyDescent="0.25">
      <c r="A1173">
        <v>2308140</v>
      </c>
      <c r="B1173">
        <v>1</v>
      </c>
      <c r="C1173" t="s">
        <v>80</v>
      </c>
      <c r="D1173" t="s">
        <v>90</v>
      </c>
      <c r="E1173" t="s">
        <v>153</v>
      </c>
      <c r="F1173" t="s">
        <v>3652</v>
      </c>
      <c r="G1173" t="s">
        <v>155</v>
      </c>
      <c r="H1173" t="s">
        <v>150</v>
      </c>
      <c r="I1173" t="s">
        <v>136</v>
      </c>
      <c r="J1173" t="s">
        <v>137</v>
      </c>
      <c r="K1173" t="s">
        <v>138</v>
      </c>
      <c r="L1173" t="s">
        <v>3653</v>
      </c>
      <c r="M1173" t="s">
        <v>3654</v>
      </c>
      <c r="N1173">
        <v>0.86055555500000003</v>
      </c>
      <c r="O1173">
        <v>0</v>
      </c>
      <c r="P1173">
        <v>5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0.74640575127676678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0.74640575127676678</v>
      </c>
    </row>
    <row r="1174" spans="1:31" x14ac:dyDescent="0.25">
      <c r="A1174">
        <v>2308495</v>
      </c>
      <c r="B1174">
        <v>1</v>
      </c>
      <c r="C1174" t="s">
        <v>81</v>
      </c>
      <c r="D1174" t="s">
        <v>112</v>
      </c>
      <c r="E1174" t="s">
        <v>153</v>
      </c>
      <c r="F1174" t="s">
        <v>3655</v>
      </c>
      <c r="G1174" t="s">
        <v>155</v>
      </c>
      <c r="H1174" t="s">
        <v>150</v>
      </c>
      <c r="I1174" t="s">
        <v>136</v>
      </c>
      <c r="J1174" t="s">
        <v>137</v>
      </c>
      <c r="K1174" t="s">
        <v>138</v>
      </c>
      <c r="L1174" t="s">
        <v>3656</v>
      </c>
      <c r="M1174" t="s">
        <v>3657</v>
      </c>
      <c r="N1174">
        <v>2.395</v>
      </c>
      <c r="O1174">
        <v>0</v>
      </c>
      <c r="P1174">
        <v>1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1.0570624713E-3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1.0570624713E-3</v>
      </c>
    </row>
    <row r="1175" spans="1:31" x14ac:dyDescent="0.25">
      <c r="A1175">
        <v>2308389</v>
      </c>
      <c r="B1175">
        <v>1</v>
      </c>
      <c r="C1175" t="s">
        <v>81</v>
      </c>
      <c r="D1175" t="s">
        <v>117</v>
      </c>
      <c r="E1175" t="s">
        <v>147</v>
      </c>
      <c r="F1175" t="s">
        <v>3658</v>
      </c>
      <c r="G1175" t="s">
        <v>3659</v>
      </c>
      <c r="H1175" t="s">
        <v>150</v>
      </c>
      <c r="I1175" t="s">
        <v>136</v>
      </c>
      <c r="J1175" t="s">
        <v>137</v>
      </c>
      <c r="K1175" t="s">
        <v>138</v>
      </c>
      <c r="L1175" t="s">
        <v>3660</v>
      </c>
      <c r="M1175" t="s">
        <v>3661</v>
      </c>
      <c r="N1175">
        <v>3.6672222219999999</v>
      </c>
      <c r="O1175">
        <v>0</v>
      </c>
      <c r="P1175">
        <v>39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16.554058487547152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16.554058487547152</v>
      </c>
    </row>
    <row r="1176" spans="1:31" x14ac:dyDescent="0.25">
      <c r="A1176">
        <v>2307997</v>
      </c>
      <c r="B1176">
        <v>1</v>
      </c>
      <c r="C1176" t="s">
        <v>81</v>
      </c>
      <c r="D1176" t="s">
        <v>118</v>
      </c>
      <c r="E1176" t="s">
        <v>158</v>
      </c>
      <c r="F1176" t="s">
        <v>3662</v>
      </c>
      <c r="G1176" t="s">
        <v>177</v>
      </c>
      <c r="H1176" t="s">
        <v>150</v>
      </c>
      <c r="I1176" t="s">
        <v>136</v>
      </c>
      <c r="J1176" t="s">
        <v>137</v>
      </c>
      <c r="K1176" t="s">
        <v>144</v>
      </c>
      <c r="L1176" t="s">
        <v>3663</v>
      </c>
      <c r="M1176" t="s">
        <v>3664</v>
      </c>
      <c r="N1176">
        <v>8.2041666660000008</v>
      </c>
      <c r="O1176">
        <v>0</v>
      </c>
      <c r="P1176">
        <v>206</v>
      </c>
      <c r="Q1176">
        <v>0</v>
      </c>
      <c r="R1176">
        <v>0</v>
      </c>
      <c r="S1176">
        <v>0</v>
      </c>
      <c r="T1176">
        <v>14</v>
      </c>
      <c r="U1176">
        <v>0</v>
      </c>
      <c r="V1176">
        <v>1</v>
      </c>
      <c r="W1176">
        <v>0</v>
      </c>
      <c r="X1176">
        <v>311.96466853135382</v>
      </c>
      <c r="Y1176">
        <v>0</v>
      </c>
      <c r="Z1176">
        <v>0</v>
      </c>
      <c r="AA1176">
        <v>0</v>
      </c>
      <c r="AB1176">
        <v>49.556287941018319</v>
      </c>
      <c r="AC1176">
        <v>0</v>
      </c>
      <c r="AD1176">
        <v>216.27110476754319</v>
      </c>
      <c r="AE1176">
        <v>577.79206123991526</v>
      </c>
    </row>
    <row r="1177" spans="1:31" x14ac:dyDescent="0.25">
      <c r="A1177">
        <v>2308538</v>
      </c>
      <c r="B1177">
        <v>1</v>
      </c>
      <c r="C1177" t="s">
        <v>80</v>
      </c>
      <c r="D1177" t="s">
        <v>90</v>
      </c>
      <c r="E1177" t="s">
        <v>153</v>
      </c>
      <c r="F1177" t="s">
        <v>3665</v>
      </c>
      <c r="G1177" t="s">
        <v>155</v>
      </c>
      <c r="H1177" t="s">
        <v>150</v>
      </c>
      <c r="I1177" t="s">
        <v>136</v>
      </c>
      <c r="J1177" t="s">
        <v>137</v>
      </c>
      <c r="K1177" t="s">
        <v>138</v>
      </c>
      <c r="L1177" t="s">
        <v>3666</v>
      </c>
      <c r="M1177" t="s">
        <v>3667</v>
      </c>
      <c r="N1177">
        <v>2.3286111109999998</v>
      </c>
      <c r="O1177">
        <v>0</v>
      </c>
      <c r="P1177">
        <v>1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0.84510028248887514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0.84510028248887514</v>
      </c>
    </row>
    <row r="1178" spans="1:31" x14ac:dyDescent="0.25">
      <c r="A1178">
        <v>2308429</v>
      </c>
      <c r="B1178">
        <v>1</v>
      </c>
      <c r="C1178" t="s">
        <v>80</v>
      </c>
      <c r="D1178" t="s">
        <v>82</v>
      </c>
      <c r="E1178" t="s">
        <v>285</v>
      </c>
      <c r="F1178" t="s">
        <v>3668</v>
      </c>
      <c r="G1178" t="s">
        <v>513</v>
      </c>
      <c r="H1178" t="s">
        <v>150</v>
      </c>
      <c r="I1178" t="s">
        <v>136</v>
      </c>
      <c r="J1178" t="s">
        <v>137</v>
      </c>
      <c r="K1178" t="s">
        <v>138</v>
      </c>
      <c r="L1178" t="s">
        <v>3669</v>
      </c>
      <c r="M1178" t="s">
        <v>3670</v>
      </c>
      <c r="N1178">
        <v>2.250277777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110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93.803068631406717</v>
      </c>
      <c r="AC1178">
        <v>0</v>
      </c>
      <c r="AD1178">
        <v>0</v>
      </c>
      <c r="AE1178">
        <v>93.803068631406717</v>
      </c>
    </row>
    <row r="1179" spans="1:31" x14ac:dyDescent="0.25">
      <c r="A1179">
        <v>2308074</v>
      </c>
      <c r="B1179">
        <v>1</v>
      </c>
      <c r="C1179" t="s">
        <v>80</v>
      </c>
      <c r="D1179" t="s">
        <v>99</v>
      </c>
      <c r="E1179" t="s">
        <v>147</v>
      </c>
      <c r="F1179" t="s">
        <v>3671</v>
      </c>
      <c r="G1179" t="s">
        <v>503</v>
      </c>
      <c r="H1179" t="s">
        <v>150</v>
      </c>
      <c r="I1179" t="s">
        <v>136</v>
      </c>
      <c r="J1179" t="s">
        <v>137</v>
      </c>
      <c r="K1179" t="s">
        <v>138</v>
      </c>
      <c r="L1179" t="s">
        <v>3672</v>
      </c>
      <c r="M1179" t="s">
        <v>3673</v>
      </c>
      <c r="N1179">
        <v>2.190833333</v>
      </c>
      <c r="O1179">
        <v>0</v>
      </c>
      <c r="P1179">
        <v>1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1.3134967288843502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1.3134967288843502</v>
      </c>
    </row>
    <row r="1180" spans="1:31" x14ac:dyDescent="0.25">
      <c r="A1180">
        <v>2308283</v>
      </c>
      <c r="B1180">
        <v>1</v>
      </c>
      <c r="C1180" t="s">
        <v>80</v>
      </c>
      <c r="D1180" t="s">
        <v>82</v>
      </c>
      <c r="E1180" t="s">
        <v>141</v>
      </c>
      <c r="F1180" t="s">
        <v>810</v>
      </c>
      <c r="G1180" t="s">
        <v>134</v>
      </c>
      <c r="H1180" t="s">
        <v>135</v>
      </c>
      <c r="I1180" t="s">
        <v>136</v>
      </c>
      <c r="J1180" t="s">
        <v>137</v>
      </c>
      <c r="K1180" t="s">
        <v>138</v>
      </c>
      <c r="L1180" t="s">
        <v>3674</v>
      </c>
      <c r="M1180" t="s">
        <v>3675</v>
      </c>
      <c r="N1180">
        <v>1.6091666659999999</v>
      </c>
      <c r="O1180">
        <v>0</v>
      </c>
      <c r="P1180">
        <v>8443</v>
      </c>
      <c r="Q1180">
        <v>0</v>
      </c>
      <c r="R1180">
        <v>0</v>
      </c>
      <c r="S1180">
        <v>6</v>
      </c>
      <c r="T1180">
        <v>659</v>
      </c>
      <c r="U1180">
        <v>0</v>
      </c>
      <c r="V1180">
        <v>0</v>
      </c>
      <c r="W1180">
        <v>0</v>
      </c>
      <c r="X1180">
        <v>3207.1062552042449</v>
      </c>
      <c r="Y1180">
        <v>0</v>
      </c>
      <c r="Z1180">
        <v>0</v>
      </c>
      <c r="AA1180">
        <v>274.57856775359363</v>
      </c>
      <c r="AB1180">
        <v>827.5552181753344</v>
      </c>
      <c r="AC1180">
        <v>0</v>
      </c>
      <c r="AD1180">
        <v>0</v>
      </c>
      <c r="AE1180">
        <v>4309.2400411331728</v>
      </c>
    </row>
    <row r="1181" spans="1:31" x14ac:dyDescent="0.25">
      <c r="A1181">
        <v>2308080</v>
      </c>
      <c r="B1181">
        <v>1</v>
      </c>
      <c r="C1181" t="s">
        <v>80</v>
      </c>
      <c r="D1181" t="s">
        <v>103</v>
      </c>
      <c r="E1181" t="s">
        <v>141</v>
      </c>
      <c r="F1181" t="s">
        <v>3676</v>
      </c>
      <c r="G1181" t="s">
        <v>134</v>
      </c>
      <c r="H1181" t="s">
        <v>135</v>
      </c>
      <c r="I1181" t="s">
        <v>136</v>
      </c>
      <c r="J1181" t="s">
        <v>137</v>
      </c>
      <c r="K1181" t="s">
        <v>138</v>
      </c>
      <c r="L1181" t="s">
        <v>3677</v>
      </c>
      <c r="M1181" t="s">
        <v>3678</v>
      </c>
      <c r="N1181">
        <v>0.95750000000000002</v>
      </c>
      <c r="O1181">
        <v>0</v>
      </c>
      <c r="P1181">
        <v>0</v>
      </c>
      <c r="Q1181">
        <v>6</v>
      </c>
      <c r="R1181">
        <v>6</v>
      </c>
      <c r="S1181">
        <v>2</v>
      </c>
      <c r="T1181">
        <v>5</v>
      </c>
      <c r="U1181">
        <v>2</v>
      </c>
      <c r="V1181">
        <v>0</v>
      </c>
      <c r="W1181">
        <v>0</v>
      </c>
      <c r="X1181">
        <v>0</v>
      </c>
      <c r="Y1181">
        <v>100.8141401425064</v>
      </c>
      <c r="Z1181">
        <v>27.587542149256802</v>
      </c>
      <c r="AA1181">
        <v>7.3060094099077499</v>
      </c>
      <c r="AB1181">
        <v>15.761449087038834</v>
      </c>
      <c r="AC1181">
        <v>172.45099726271201</v>
      </c>
      <c r="AD1181">
        <v>0</v>
      </c>
      <c r="AE1181">
        <v>323.92013805142176</v>
      </c>
    </row>
    <row r="1182" spans="1:31" x14ac:dyDescent="0.25">
      <c r="A1182">
        <v>2308515</v>
      </c>
      <c r="B1182">
        <v>1</v>
      </c>
      <c r="C1182" t="s">
        <v>80</v>
      </c>
      <c r="D1182" t="s">
        <v>90</v>
      </c>
      <c r="E1182" t="s">
        <v>153</v>
      </c>
      <c r="F1182" t="s">
        <v>3679</v>
      </c>
      <c r="G1182" t="s">
        <v>155</v>
      </c>
      <c r="H1182" t="s">
        <v>150</v>
      </c>
      <c r="I1182" t="s">
        <v>136</v>
      </c>
      <c r="J1182" t="s">
        <v>137</v>
      </c>
      <c r="K1182" t="s">
        <v>138</v>
      </c>
      <c r="L1182" t="s">
        <v>3680</v>
      </c>
      <c r="M1182" t="s">
        <v>3681</v>
      </c>
      <c r="N1182">
        <v>1.2283333329999999</v>
      </c>
      <c r="O1182">
        <v>0</v>
      </c>
      <c r="P1182">
        <v>1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0.2525941676072751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0.2525941676072751</v>
      </c>
    </row>
    <row r="1183" spans="1:31" x14ac:dyDescent="0.25">
      <c r="A1183">
        <v>2308120</v>
      </c>
      <c r="B1183">
        <v>1</v>
      </c>
      <c r="C1183" t="s">
        <v>81</v>
      </c>
      <c r="D1183" t="s">
        <v>127</v>
      </c>
      <c r="E1183" t="s">
        <v>132</v>
      </c>
      <c r="F1183" t="s">
        <v>3682</v>
      </c>
      <c r="G1183" t="s">
        <v>134</v>
      </c>
      <c r="H1183" t="s">
        <v>135</v>
      </c>
      <c r="I1183" t="s">
        <v>136</v>
      </c>
      <c r="J1183" t="s">
        <v>137</v>
      </c>
      <c r="K1183" t="s">
        <v>138</v>
      </c>
      <c r="L1183" t="s">
        <v>3683</v>
      </c>
      <c r="M1183" t="s">
        <v>3684</v>
      </c>
      <c r="N1183">
        <v>4.369444444</v>
      </c>
      <c r="O1183">
        <v>3</v>
      </c>
      <c r="P1183">
        <v>4</v>
      </c>
      <c r="Q1183">
        <v>42</v>
      </c>
      <c r="R1183">
        <v>19</v>
      </c>
      <c r="S1183">
        <v>2</v>
      </c>
      <c r="T1183">
        <v>2</v>
      </c>
      <c r="U1183">
        <v>0</v>
      </c>
      <c r="V1183">
        <v>0</v>
      </c>
      <c r="W1183">
        <v>1.8837453961690001</v>
      </c>
      <c r="X1183">
        <v>7.617141611209667</v>
      </c>
      <c r="Y1183">
        <v>175.90210284428414</v>
      </c>
      <c r="Z1183">
        <v>503.92700819750718</v>
      </c>
      <c r="AA1183">
        <v>15.454624715066531</v>
      </c>
      <c r="AB1183">
        <v>8.456873729546734</v>
      </c>
      <c r="AC1183">
        <v>0</v>
      </c>
      <c r="AD1183">
        <v>0</v>
      </c>
      <c r="AE1183">
        <v>713.24149649378319</v>
      </c>
    </row>
    <row r="1184" spans="1:31" x14ac:dyDescent="0.25">
      <c r="A1184">
        <v>2308366</v>
      </c>
      <c r="B1184">
        <v>1</v>
      </c>
      <c r="C1184" t="s">
        <v>81</v>
      </c>
      <c r="D1184" t="s">
        <v>121</v>
      </c>
      <c r="E1184" t="s">
        <v>141</v>
      </c>
      <c r="F1184" t="s">
        <v>3685</v>
      </c>
      <c r="G1184" t="s">
        <v>134</v>
      </c>
      <c r="H1184" t="s">
        <v>135</v>
      </c>
      <c r="I1184" t="s">
        <v>136</v>
      </c>
      <c r="J1184" t="s">
        <v>137</v>
      </c>
      <c r="K1184" t="s">
        <v>138</v>
      </c>
      <c r="L1184" t="s">
        <v>3686</v>
      </c>
      <c r="M1184" t="s">
        <v>3687</v>
      </c>
      <c r="N1184">
        <v>7.8611110999999997E-2</v>
      </c>
      <c r="O1184">
        <v>0</v>
      </c>
      <c r="P1184">
        <v>8734</v>
      </c>
      <c r="Q1184">
        <v>14</v>
      </c>
      <c r="R1184">
        <v>672</v>
      </c>
      <c r="S1184">
        <v>68</v>
      </c>
      <c r="T1184">
        <v>977</v>
      </c>
      <c r="U1184">
        <v>3</v>
      </c>
      <c r="V1184">
        <v>2</v>
      </c>
      <c r="W1184">
        <v>0</v>
      </c>
      <c r="X1184">
        <v>92.71729053084654</v>
      </c>
      <c r="Y1184">
        <v>1.4776853829552834</v>
      </c>
      <c r="Z1184">
        <v>18.024295863886454</v>
      </c>
      <c r="AA1184">
        <v>23.297690737192692</v>
      </c>
      <c r="AB1184">
        <v>43.120279810910752</v>
      </c>
      <c r="AC1184">
        <v>32.370316545073578</v>
      </c>
      <c r="AD1184">
        <v>25.565877991764332</v>
      </c>
      <c r="AE1184">
        <v>236.57343686262962</v>
      </c>
    </row>
    <row r="1185" spans="1:31" x14ac:dyDescent="0.25">
      <c r="A1185">
        <v>2308512</v>
      </c>
      <c r="B1185">
        <v>1</v>
      </c>
      <c r="C1185" t="s">
        <v>80</v>
      </c>
      <c r="D1185" t="s">
        <v>99</v>
      </c>
      <c r="E1185" t="s">
        <v>153</v>
      </c>
      <c r="F1185" t="s">
        <v>3688</v>
      </c>
      <c r="G1185" t="s">
        <v>155</v>
      </c>
      <c r="H1185" t="s">
        <v>150</v>
      </c>
      <c r="I1185" t="s">
        <v>136</v>
      </c>
      <c r="J1185" t="s">
        <v>137</v>
      </c>
      <c r="K1185" t="s">
        <v>138</v>
      </c>
      <c r="L1185" t="s">
        <v>3689</v>
      </c>
      <c r="M1185" t="s">
        <v>3690</v>
      </c>
      <c r="N1185">
        <v>2.9938888879999999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1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0.33497129594739167</v>
      </c>
      <c r="AC1185">
        <v>0</v>
      </c>
      <c r="AD1185">
        <v>0</v>
      </c>
      <c r="AE1185">
        <v>0.33497129594739167</v>
      </c>
    </row>
    <row r="1186" spans="1:31" x14ac:dyDescent="0.25">
      <c r="A1186">
        <v>2308535</v>
      </c>
      <c r="B1186">
        <v>1</v>
      </c>
      <c r="C1186" t="s">
        <v>80</v>
      </c>
      <c r="D1186" t="s">
        <v>87</v>
      </c>
      <c r="E1186" t="s">
        <v>141</v>
      </c>
      <c r="F1186" t="s">
        <v>3691</v>
      </c>
      <c r="G1186" t="s">
        <v>134</v>
      </c>
      <c r="H1186" t="s">
        <v>135</v>
      </c>
      <c r="I1186" t="s">
        <v>136</v>
      </c>
      <c r="J1186" t="s">
        <v>137</v>
      </c>
      <c r="K1186" t="s">
        <v>138</v>
      </c>
      <c r="L1186" t="s">
        <v>3692</v>
      </c>
      <c r="M1186" t="s">
        <v>3693</v>
      </c>
      <c r="N1186">
        <v>1.7963888880000001</v>
      </c>
      <c r="O1186">
        <v>0</v>
      </c>
      <c r="P1186">
        <v>109</v>
      </c>
      <c r="Q1186">
        <v>0</v>
      </c>
      <c r="R1186">
        <v>0</v>
      </c>
      <c r="S1186">
        <v>12</v>
      </c>
      <c r="T1186">
        <v>49</v>
      </c>
      <c r="U1186">
        <v>12</v>
      </c>
      <c r="V1186">
        <v>6</v>
      </c>
      <c r="W1186">
        <v>0</v>
      </c>
      <c r="X1186">
        <v>48.73469072301738</v>
      </c>
      <c r="Y1186">
        <v>0</v>
      </c>
      <c r="Z1186">
        <v>0</v>
      </c>
      <c r="AA1186">
        <v>425.44137833536684</v>
      </c>
      <c r="AB1186">
        <v>168.20371842266022</v>
      </c>
      <c r="AC1186">
        <v>1053.6335565747206</v>
      </c>
      <c r="AD1186">
        <v>90.405263850556921</v>
      </c>
      <c r="AE1186">
        <v>1786.418607906322</v>
      </c>
    </row>
    <row r="1187" spans="1:31" x14ac:dyDescent="0.25">
      <c r="A1187">
        <v>2308372</v>
      </c>
      <c r="B1187">
        <v>1</v>
      </c>
      <c r="C1187" t="s">
        <v>81</v>
      </c>
      <c r="D1187" t="s">
        <v>114</v>
      </c>
      <c r="E1187" t="s">
        <v>141</v>
      </c>
      <c r="F1187" t="s">
        <v>3694</v>
      </c>
      <c r="G1187" t="s">
        <v>134</v>
      </c>
      <c r="H1187" t="s">
        <v>135</v>
      </c>
      <c r="I1187" t="s">
        <v>468</v>
      </c>
      <c r="J1187" t="s">
        <v>137</v>
      </c>
      <c r="K1187" t="s">
        <v>138</v>
      </c>
      <c r="L1187" t="s">
        <v>3645</v>
      </c>
      <c r="M1187" t="s">
        <v>3333</v>
      </c>
      <c r="N1187">
        <v>4.2777777000000003E-2</v>
      </c>
      <c r="O1187">
        <v>0</v>
      </c>
      <c r="P1187">
        <v>1815</v>
      </c>
      <c r="Q1187">
        <v>0</v>
      </c>
      <c r="R1187">
        <v>48</v>
      </c>
      <c r="S1187">
        <v>8</v>
      </c>
      <c r="T1187">
        <v>163</v>
      </c>
      <c r="U1187">
        <v>1</v>
      </c>
      <c r="V1187">
        <v>1</v>
      </c>
      <c r="W1187">
        <v>0</v>
      </c>
      <c r="X1187">
        <v>7.1537221462013862</v>
      </c>
      <c r="Y1187">
        <v>0</v>
      </c>
      <c r="Z1187">
        <v>0.32149527988441107</v>
      </c>
      <c r="AA1187">
        <v>0.4206385342004999</v>
      </c>
      <c r="AB1187">
        <v>1.813766532145944</v>
      </c>
      <c r="AC1187">
        <v>5.8716475240769492</v>
      </c>
      <c r="AD1187">
        <v>0</v>
      </c>
      <c r="AE1187">
        <v>15.58127001650919</v>
      </c>
    </row>
    <row r="1188" spans="1:31" x14ac:dyDescent="0.25">
      <c r="A1188">
        <v>2308057</v>
      </c>
      <c r="B1188">
        <v>1</v>
      </c>
      <c r="C1188" t="s">
        <v>80</v>
      </c>
      <c r="D1188" t="s">
        <v>86</v>
      </c>
      <c r="E1188" t="s">
        <v>153</v>
      </c>
      <c r="F1188" t="s">
        <v>3695</v>
      </c>
      <c r="G1188" t="s">
        <v>254</v>
      </c>
      <c r="H1188" t="s">
        <v>150</v>
      </c>
      <c r="I1188" t="s">
        <v>136</v>
      </c>
      <c r="J1188" t="s">
        <v>137</v>
      </c>
      <c r="K1188" t="s">
        <v>138</v>
      </c>
      <c r="L1188" t="s">
        <v>3696</v>
      </c>
      <c r="M1188" t="s">
        <v>3697</v>
      </c>
      <c r="N1188">
        <v>0.86583333299999998</v>
      </c>
      <c r="O1188">
        <v>0</v>
      </c>
      <c r="P1188">
        <v>2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4.1163631083736014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4.1163631083736014</v>
      </c>
    </row>
    <row r="1189" spans="1:31" x14ac:dyDescent="0.25">
      <c r="A1189">
        <v>2308386</v>
      </c>
      <c r="B1189">
        <v>1</v>
      </c>
      <c r="C1189" t="s">
        <v>80</v>
      </c>
      <c r="D1189" t="s">
        <v>83</v>
      </c>
      <c r="E1189" t="s">
        <v>153</v>
      </c>
      <c r="F1189" t="s">
        <v>3698</v>
      </c>
      <c r="G1189" t="s">
        <v>703</v>
      </c>
      <c r="H1189" t="s">
        <v>150</v>
      </c>
      <c r="I1189" t="s">
        <v>136</v>
      </c>
      <c r="J1189" t="s">
        <v>137</v>
      </c>
      <c r="K1189" t="s">
        <v>138</v>
      </c>
      <c r="L1189" t="s">
        <v>3699</v>
      </c>
      <c r="M1189" t="s">
        <v>3700</v>
      </c>
      <c r="N1189">
        <v>2.2711111110000002</v>
      </c>
      <c r="O1189">
        <v>0</v>
      </c>
      <c r="P1189">
        <v>2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1.2648754535026752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1.2648754535026752</v>
      </c>
    </row>
    <row r="1190" spans="1:31" x14ac:dyDescent="0.25">
      <c r="A1190">
        <v>2308492</v>
      </c>
      <c r="B1190">
        <v>1</v>
      </c>
      <c r="C1190" t="s">
        <v>81</v>
      </c>
      <c r="D1190" t="s">
        <v>128</v>
      </c>
      <c r="E1190" t="s">
        <v>132</v>
      </c>
      <c r="F1190" t="s">
        <v>3701</v>
      </c>
      <c r="G1190" t="s">
        <v>134</v>
      </c>
      <c r="H1190" t="s">
        <v>135</v>
      </c>
      <c r="I1190" t="s">
        <v>136</v>
      </c>
      <c r="J1190" t="s">
        <v>137</v>
      </c>
      <c r="K1190" t="s">
        <v>138</v>
      </c>
      <c r="L1190" t="s">
        <v>3702</v>
      </c>
      <c r="M1190" t="s">
        <v>3703</v>
      </c>
      <c r="N1190">
        <v>3.0350000000000001</v>
      </c>
      <c r="O1190">
        <v>0</v>
      </c>
      <c r="P1190">
        <v>0</v>
      </c>
      <c r="Q1190">
        <v>0</v>
      </c>
      <c r="R1190">
        <v>0</v>
      </c>
      <c r="S1190">
        <v>15</v>
      </c>
      <c r="T1190">
        <v>0</v>
      </c>
      <c r="U1190">
        <v>12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342.13162314845619</v>
      </c>
      <c r="AB1190">
        <v>0</v>
      </c>
      <c r="AC1190">
        <v>3404.5886576442858</v>
      </c>
      <c r="AD1190">
        <v>0</v>
      </c>
      <c r="AE1190">
        <v>3746.720280792742</v>
      </c>
    </row>
    <row r="1191" spans="1:31" x14ac:dyDescent="0.25">
      <c r="A1191">
        <v>2308243</v>
      </c>
      <c r="B1191">
        <v>1</v>
      </c>
      <c r="C1191" t="s">
        <v>80</v>
      </c>
      <c r="D1191" t="s">
        <v>84</v>
      </c>
      <c r="E1191" t="s">
        <v>153</v>
      </c>
      <c r="F1191" t="s">
        <v>3704</v>
      </c>
      <c r="G1191" t="s">
        <v>254</v>
      </c>
      <c r="H1191" t="s">
        <v>150</v>
      </c>
      <c r="I1191" t="s">
        <v>136</v>
      </c>
      <c r="J1191" t="s">
        <v>137</v>
      </c>
      <c r="K1191" t="s">
        <v>138</v>
      </c>
      <c r="L1191" t="s">
        <v>3705</v>
      </c>
      <c r="M1191" t="s">
        <v>3706</v>
      </c>
      <c r="N1191">
        <v>1.9475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2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1.1462033845811166</v>
      </c>
      <c r="AC1191">
        <v>0</v>
      </c>
      <c r="AD1191">
        <v>0</v>
      </c>
      <c r="AE1191">
        <v>1.1462033845811166</v>
      </c>
    </row>
    <row r="1192" spans="1:31" x14ac:dyDescent="0.25">
      <c r="A1192">
        <v>2308192</v>
      </c>
      <c r="B1192">
        <v>1</v>
      </c>
      <c r="C1192" t="s">
        <v>80</v>
      </c>
      <c r="D1192" t="s">
        <v>96</v>
      </c>
      <c r="E1192" t="s">
        <v>147</v>
      </c>
      <c r="F1192" t="s">
        <v>3707</v>
      </c>
      <c r="G1192" t="s">
        <v>258</v>
      </c>
      <c r="H1192" t="s">
        <v>150</v>
      </c>
      <c r="I1192" t="s">
        <v>136</v>
      </c>
      <c r="J1192" t="s">
        <v>137</v>
      </c>
      <c r="K1192" t="s">
        <v>138</v>
      </c>
      <c r="L1192" t="s">
        <v>3708</v>
      </c>
      <c r="M1192" t="s">
        <v>3709</v>
      </c>
      <c r="N1192">
        <v>1.2549999999999999</v>
      </c>
      <c r="O1192">
        <v>0</v>
      </c>
      <c r="P1192">
        <v>9</v>
      </c>
      <c r="Q1192">
        <v>0</v>
      </c>
      <c r="R1192">
        <v>21</v>
      </c>
      <c r="S1192">
        <v>0</v>
      </c>
      <c r="T1192">
        <v>8</v>
      </c>
      <c r="U1192">
        <v>0</v>
      </c>
      <c r="V1192">
        <v>0</v>
      </c>
      <c r="W1192">
        <v>0</v>
      </c>
      <c r="X1192">
        <v>2.3638599976474084</v>
      </c>
      <c r="Y1192">
        <v>0</v>
      </c>
      <c r="Z1192">
        <v>26.037610707553583</v>
      </c>
      <c r="AA1192">
        <v>0</v>
      </c>
      <c r="AB1192">
        <v>10.734661636842247</v>
      </c>
      <c r="AC1192">
        <v>0</v>
      </c>
      <c r="AD1192">
        <v>0</v>
      </c>
      <c r="AE1192">
        <v>39.13613234204324</v>
      </c>
    </row>
    <row r="1193" spans="1:31" x14ac:dyDescent="0.25">
      <c r="A1193">
        <v>2308006</v>
      </c>
      <c r="B1193">
        <v>1</v>
      </c>
      <c r="C1193" t="s">
        <v>80</v>
      </c>
      <c r="D1193" t="s">
        <v>100</v>
      </c>
      <c r="E1193" t="s">
        <v>175</v>
      </c>
      <c r="F1193" t="s">
        <v>3710</v>
      </c>
      <c r="G1193" t="s">
        <v>210</v>
      </c>
      <c r="H1193" t="s">
        <v>135</v>
      </c>
      <c r="I1193" t="s">
        <v>136</v>
      </c>
      <c r="J1193" t="s">
        <v>137</v>
      </c>
      <c r="K1193" t="s">
        <v>138</v>
      </c>
      <c r="L1193" t="s">
        <v>3711</v>
      </c>
      <c r="M1193" t="s">
        <v>3712</v>
      </c>
      <c r="N1193">
        <v>1.5433333330000001</v>
      </c>
      <c r="O1193">
        <v>0</v>
      </c>
      <c r="P1193">
        <v>98</v>
      </c>
      <c r="Q1193">
        <v>0</v>
      </c>
      <c r="R1193">
        <v>16</v>
      </c>
      <c r="S1193">
        <v>0</v>
      </c>
      <c r="T1193">
        <v>10</v>
      </c>
      <c r="U1193">
        <v>0</v>
      </c>
      <c r="V1193">
        <v>0</v>
      </c>
      <c r="W1193">
        <v>0</v>
      </c>
      <c r="X1193">
        <v>30.476546699263075</v>
      </c>
      <c r="Y1193">
        <v>0</v>
      </c>
      <c r="Z1193">
        <v>3.3217725777835336</v>
      </c>
      <c r="AA1193">
        <v>0</v>
      </c>
      <c r="AB1193">
        <v>9.4115077523000004</v>
      </c>
      <c r="AC1193">
        <v>0</v>
      </c>
      <c r="AD1193">
        <v>0</v>
      </c>
      <c r="AE1193">
        <v>43.209827029346613</v>
      </c>
    </row>
    <row r="1194" spans="1:31" x14ac:dyDescent="0.25">
      <c r="A1194">
        <v>2308332</v>
      </c>
      <c r="B1194">
        <v>1</v>
      </c>
      <c r="C1194" t="s">
        <v>81</v>
      </c>
      <c r="D1194" t="s">
        <v>113</v>
      </c>
      <c r="E1194" t="s">
        <v>414</v>
      </c>
      <c r="F1194" t="s">
        <v>3713</v>
      </c>
      <c r="G1194" t="s">
        <v>134</v>
      </c>
      <c r="H1194" t="s">
        <v>135</v>
      </c>
      <c r="I1194" t="s">
        <v>136</v>
      </c>
      <c r="J1194" t="s">
        <v>137</v>
      </c>
      <c r="K1194" t="s">
        <v>138</v>
      </c>
      <c r="L1194" t="s">
        <v>3714</v>
      </c>
      <c r="M1194" t="s">
        <v>3715</v>
      </c>
      <c r="N1194">
        <v>6.6666665999999999E-2</v>
      </c>
      <c r="O1194">
        <v>1</v>
      </c>
      <c r="P1194">
        <v>2127</v>
      </c>
      <c r="Q1194">
        <v>139</v>
      </c>
      <c r="R1194">
        <v>424</v>
      </c>
      <c r="S1194">
        <v>10</v>
      </c>
      <c r="T1194">
        <v>265</v>
      </c>
      <c r="U1194">
        <v>1</v>
      </c>
      <c r="V1194">
        <v>0</v>
      </c>
      <c r="W1194">
        <v>1.4092423119999999E-2</v>
      </c>
      <c r="X1194">
        <v>28.364769727777983</v>
      </c>
      <c r="Y1194">
        <v>65.349596084354019</v>
      </c>
      <c r="Z1194">
        <v>148.52959547543716</v>
      </c>
      <c r="AA1194">
        <v>1.2988716684533332</v>
      </c>
      <c r="AB1194">
        <v>10.385485724010664</v>
      </c>
      <c r="AC1194">
        <v>10.503909428121998</v>
      </c>
      <c r="AD1194">
        <v>0</v>
      </c>
      <c r="AE1194">
        <v>264.44632053127515</v>
      </c>
    </row>
    <row r="1195" spans="1:31" x14ac:dyDescent="0.25">
      <c r="A1195">
        <v>2307983</v>
      </c>
      <c r="B1195">
        <v>1</v>
      </c>
      <c r="C1195" t="s">
        <v>80</v>
      </c>
      <c r="D1195" t="s">
        <v>96</v>
      </c>
      <c r="E1195" t="s">
        <v>175</v>
      </c>
      <c r="F1195" t="s">
        <v>3716</v>
      </c>
      <c r="G1195" t="s">
        <v>143</v>
      </c>
      <c r="H1195" t="s">
        <v>135</v>
      </c>
      <c r="I1195" t="s">
        <v>136</v>
      </c>
      <c r="J1195" t="s">
        <v>137</v>
      </c>
      <c r="K1195" t="s">
        <v>144</v>
      </c>
      <c r="L1195" t="s">
        <v>3717</v>
      </c>
      <c r="M1195" t="s">
        <v>3718</v>
      </c>
      <c r="N1195">
        <v>9.3191666659999992</v>
      </c>
      <c r="O1195">
        <v>0</v>
      </c>
      <c r="P1195">
        <v>149</v>
      </c>
      <c r="Q1195">
        <v>0</v>
      </c>
      <c r="R1195">
        <v>0</v>
      </c>
      <c r="S1195">
        <v>0</v>
      </c>
      <c r="T1195">
        <v>101</v>
      </c>
      <c r="U1195">
        <v>0</v>
      </c>
      <c r="V1195">
        <v>0</v>
      </c>
      <c r="W1195">
        <v>0</v>
      </c>
      <c r="X1195">
        <v>580.02549980985327</v>
      </c>
      <c r="Y1195">
        <v>0</v>
      </c>
      <c r="Z1195">
        <v>0</v>
      </c>
      <c r="AA1195">
        <v>0</v>
      </c>
      <c r="AB1195">
        <v>2185.0485894012918</v>
      </c>
      <c r="AC1195">
        <v>0</v>
      </c>
      <c r="AD1195">
        <v>0</v>
      </c>
      <c r="AE1195">
        <v>2765.0740892111453</v>
      </c>
    </row>
    <row r="1196" spans="1:31" x14ac:dyDescent="0.25">
      <c r="A1196">
        <v>2308401</v>
      </c>
      <c r="B1196">
        <v>1</v>
      </c>
      <c r="C1196" t="s">
        <v>81</v>
      </c>
      <c r="D1196" t="s">
        <v>118</v>
      </c>
      <c r="E1196" t="s">
        <v>147</v>
      </c>
      <c r="F1196" t="s">
        <v>3719</v>
      </c>
      <c r="G1196" t="s">
        <v>149</v>
      </c>
      <c r="H1196" t="s">
        <v>150</v>
      </c>
      <c r="I1196" t="s">
        <v>136</v>
      </c>
      <c r="J1196" t="s">
        <v>137</v>
      </c>
      <c r="K1196" t="s">
        <v>138</v>
      </c>
      <c r="L1196" t="s">
        <v>3720</v>
      </c>
      <c r="M1196" t="s">
        <v>3721</v>
      </c>
      <c r="N1196">
        <v>1.4602777769999999</v>
      </c>
      <c r="O1196">
        <v>0</v>
      </c>
      <c r="P1196">
        <v>65</v>
      </c>
      <c r="Q1196">
        <v>0</v>
      </c>
      <c r="R1196">
        <v>1</v>
      </c>
      <c r="S1196">
        <v>0</v>
      </c>
      <c r="T1196">
        <v>7</v>
      </c>
      <c r="U1196">
        <v>0</v>
      </c>
      <c r="V1196">
        <v>0</v>
      </c>
      <c r="W1196">
        <v>0</v>
      </c>
      <c r="X1196">
        <v>22.682397937096471</v>
      </c>
      <c r="Y1196">
        <v>0</v>
      </c>
      <c r="Z1196">
        <v>0.10391464629252502</v>
      </c>
      <c r="AA1196">
        <v>0</v>
      </c>
      <c r="AB1196">
        <v>5.9308837913653987</v>
      </c>
      <c r="AC1196">
        <v>0</v>
      </c>
      <c r="AD1196">
        <v>0</v>
      </c>
      <c r="AE1196">
        <v>28.717196374754398</v>
      </c>
    </row>
    <row r="1197" spans="1:31" x14ac:dyDescent="0.25">
      <c r="A1197">
        <v>2308478</v>
      </c>
      <c r="B1197">
        <v>1</v>
      </c>
      <c r="C1197" t="s">
        <v>80</v>
      </c>
      <c r="D1197" t="s">
        <v>99</v>
      </c>
      <c r="E1197" t="s">
        <v>147</v>
      </c>
      <c r="F1197" t="s">
        <v>3722</v>
      </c>
      <c r="G1197" t="s">
        <v>3723</v>
      </c>
      <c r="H1197" t="s">
        <v>150</v>
      </c>
      <c r="I1197" t="s">
        <v>136</v>
      </c>
      <c r="J1197" t="s">
        <v>137</v>
      </c>
      <c r="K1197" t="s">
        <v>138</v>
      </c>
      <c r="L1197" t="s">
        <v>3724</v>
      </c>
      <c r="M1197" t="s">
        <v>3725</v>
      </c>
      <c r="N1197">
        <v>5.4730555550000002</v>
      </c>
      <c r="O1197">
        <v>0</v>
      </c>
      <c r="P1197">
        <v>58</v>
      </c>
      <c r="Q1197">
        <v>0</v>
      </c>
      <c r="R1197">
        <v>1</v>
      </c>
      <c r="S1197">
        <v>0</v>
      </c>
      <c r="T1197">
        <v>5</v>
      </c>
      <c r="U1197">
        <v>0</v>
      </c>
      <c r="V1197">
        <v>0</v>
      </c>
      <c r="W1197">
        <v>0</v>
      </c>
      <c r="X1197">
        <v>82.89749022871915</v>
      </c>
      <c r="Y1197">
        <v>0</v>
      </c>
      <c r="Z1197">
        <v>0.12108949280255001</v>
      </c>
      <c r="AA1197">
        <v>0</v>
      </c>
      <c r="AB1197">
        <v>14.38890168975923</v>
      </c>
      <c r="AC1197">
        <v>0</v>
      </c>
      <c r="AD1197">
        <v>0</v>
      </c>
      <c r="AE1197">
        <v>97.407481411280941</v>
      </c>
    </row>
    <row r="1198" spans="1:31" x14ac:dyDescent="0.25">
      <c r="A1198">
        <v>2307960</v>
      </c>
      <c r="B1198">
        <v>1</v>
      </c>
      <c r="C1198" t="s">
        <v>80</v>
      </c>
      <c r="D1198" t="s">
        <v>93</v>
      </c>
      <c r="E1198" t="s">
        <v>158</v>
      </c>
      <c r="F1198" t="s">
        <v>3726</v>
      </c>
      <c r="G1198" t="s">
        <v>453</v>
      </c>
      <c r="H1198" t="s">
        <v>150</v>
      </c>
      <c r="I1198" t="s">
        <v>136</v>
      </c>
      <c r="J1198" t="s">
        <v>137</v>
      </c>
      <c r="K1198" t="s">
        <v>138</v>
      </c>
      <c r="L1198" t="s">
        <v>3727</v>
      </c>
      <c r="M1198" t="s">
        <v>3728</v>
      </c>
      <c r="N1198">
        <v>1.3033333330000001</v>
      </c>
      <c r="O1198">
        <v>0</v>
      </c>
      <c r="P1198">
        <v>37</v>
      </c>
      <c r="Q1198">
        <v>0</v>
      </c>
      <c r="R1198">
        <v>5</v>
      </c>
      <c r="S1198">
        <v>0</v>
      </c>
      <c r="T1198">
        <v>10</v>
      </c>
      <c r="U1198">
        <v>0</v>
      </c>
      <c r="V1198">
        <v>0</v>
      </c>
      <c r="W1198">
        <v>0</v>
      </c>
      <c r="X1198">
        <v>18.831490073155052</v>
      </c>
      <c r="Y1198">
        <v>0</v>
      </c>
      <c r="Z1198">
        <v>7.0522865248944449</v>
      </c>
      <c r="AA1198">
        <v>0</v>
      </c>
      <c r="AB1198">
        <v>8.8411144478404307</v>
      </c>
      <c r="AC1198">
        <v>0</v>
      </c>
      <c r="AD1198">
        <v>0</v>
      </c>
      <c r="AE1198">
        <v>34.724891045889926</v>
      </c>
    </row>
    <row r="1199" spans="1:31" x14ac:dyDescent="0.25">
      <c r="A1199">
        <v>2308209</v>
      </c>
      <c r="B1199">
        <v>1</v>
      </c>
      <c r="C1199" t="s">
        <v>80</v>
      </c>
      <c r="D1199" t="s">
        <v>107</v>
      </c>
      <c r="E1199" t="s">
        <v>153</v>
      </c>
      <c r="F1199" t="s">
        <v>3729</v>
      </c>
      <c r="G1199" t="s">
        <v>254</v>
      </c>
      <c r="H1199" t="s">
        <v>150</v>
      </c>
      <c r="I1199" t="s">
        <v>136</v>
      </c>
      <c r="J1199" t="s">
        <v>137</v>
      </c>
      <c r="K1199" t="s">
        <v>138</v>
      </c>
      <c r="L1199" t="s">
        <v>3730</v>
      </c>
      <c r="M1199" t="s">
        <v>3731</v>
      </c>
      <c r="N1199">
        <v>6.7772222219999998</v>
      </c>
      <c r="O1199">
        <v>0</v>
      </c>
      <c r="P1199">
        <v>1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2.1415382696866669E-2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2.1415382696866669E-2</v>
      </c>
    </row>
    <row r="1200" spans="1:31" x14ac:dyDescent="0.25">
      <c r="A1200">
        <v>2308023</v>
      </c>
      <c r="B1200">
        <v>1</v>
      </c>
      <c r="C1200" t="s">
        <v>80</v>
      </c>
      <c r="D1200" t="s">
        <v>108</v>
      </c>
      <c r="E1200" t="s">
        <v>153</v>
      </c>
      <c r="F1200" t="s">
        <v>3732</v>
      </c>
      <c r="G1200" t="s">
        <v>155</v>
      </c>
      <c r="H1200" t="s">
        <v>150</v>
      </c>
      <c r="I1200" t="s">
        <v>136</v>
      </c>
      <c r="J1200" t="s">
        <v>137</v>
      </c>
      <c r="K1200" t="s">
        <v>138</v>
      </c>
      <c r="L1200" t="s">
        <v>3733</v>
      </c>
      <c r="M1200" t="s">
        <v>3734</v>
      </c>
      <c r="N1200">
        <v>1.5825</v>
      </c>
      <c r="O1200">
        <v>0</v>
      </c>
      <c r="P1200">
        <v>1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0.12164236467115833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0.12164236467115833</v>
      </c>
    </row>
    <row r="1201" spans="1:31" x14ac:dyDescent="0.25">
      <c r="A1201">
        <v>2308169</v>
      </c>
      <c r="B1201">
        <v>1</v>
      </c>
      <c r="C1201" t="s">
        <v>80</v>
      </c>
      <c r="D1201" t="s">
        <v>82</v>
      </c>
      <c r="E1201" t="s">
        <v>175</v>
      </c>
      <c r="F1201" t="s">
        <v>3735</v>
      </c>
      <c r="G1201" t="s">
        <v>134</v>
      </c>
      <c r="H1201" t="s">
        <v>135</v>
      </c>
      <c r="I1201" t="s">
        <v>136</v>
      </c>
      <c r="J1201" t="s">
        <v>137</v>
      </c>
      <c r="K1201" t="s">
        <v>138</v>
      </c>
      <c r="L1201" t="s">
        <v>3736</v>
      </c>
      <c r="M1201" t="s">
        <v>3737</v>
      </c>
      <c r="N1201">
        <v>0.81138888799999997</v>
      </c>
      <c r="O1201">
        <v>7</v>
      </c>
      <c r="P1201">
        <v>598</v>
      </c>
      <c r="Q1201">
        <v>0</v>
      </c>
      <c r="R1201">
        <v>0</v>
      </c>
      <c r="S1201">
        <v>2</v>
      </c>
      <c r="T1201">
        <v>461</v>
      </c>
      <c r="U1201">
        <v>0</v>
      </c>
      <c r="V1201">
        <v>0</v>
      </c>
      <c r="W1201">
        <v>1.5283889787778668</v>
      </c>
      <c r="X1201">
        <v>122.60551336897915</v>
      </c>
      <c r="Y1201">
        <v>0</v>
      </c>
      <c r="Z1201">
        <v>0</v>
      </c>
      <c r="AA1201">
        <v>183.72301989750187</v>
      </c>
      <c r="AB1201">
        <v>340.57521046152942</v>
      </c>
      <c r="AC1201">
        <v>0</v>
      </c>
      <c r="AD1201">
        <v>0</v>
      </c>
      <c r="AE1201">
        <v>648.43213270678825</v>
      </c>
    </row>
    <row r="1202" spans="1:31" x14ac:dyDescent="0.25">
      <c r="A1202">
        <v>2308415</v>
      </c>
      <c r="B1202">
        <v>1</v>
      </c>
      <c r="C1202" t="s">
        <v>80</v>
      </c>
      <c r="D1202" t="s">
        <v>107</v>
      </c>
      <c r="E1202" t="s">
        <v>175</v>
      </c>
      <c r="F1202" t="s">
        <v>3738</v>
      </c>
      <c r="G1202" t="s">
        <v>210</v>
      </c>
      <c r="H1202" t="s">
        <v>135</v>
      </c>
      <c r="I1202" t="s">
        <v>136</v>
      </c>
      <c r="J1202" t="s">
        <v>137</v>
      </c>
      <c r="K1202" t="s">
        <v>138</v>
      </c>
      <c r="L1202" t="s">
        <v>3739</v>
      </c>
      <c r="M1202" t="s">
        <v>3740</v>
      </c>
      <c r="N1202">
        <v>4.6858333329999997</v>
      </c>
      <c r="O1202">
        <v>1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6.1321727343857084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6.1321727343857084</v>
      </c>
    </row>
    <row r="1203" spans="1:31" x14ac:dyDescent="0.25">
      <c r="A1203">
        <v>2308275</v>
      </c>
      <c r="B1203">
        <v>1</v>
      </c>
      <c r="C1203" t="s">
        <v>81</v>
      </c>
      <c r="D1203" t="s">
        <v>128</v>
      </c>
      <c r="E1203" t="s">
        <v>153</v>
      </c>
      <c r="F1203" t="s">
        <v>3741</v>
      </c>
      <c r="G1203" t="s">
        <v>155</v>
      </c>
      <c r="H1203" t="s">
        <v>150</v>
      </c>
      <c r="I1203" t="s">
        <v>136</v>
      </c>
      <c r="J1203" t="s">
        <v>137</v>
      </c>
      <c r="K1203" t="s">
        <v>138</v>
      </c>
      <c r="L1203" t="s">
        <v>3742</v>
      </c>
      <c r="M1203" t="s">
        <v>3743</v>
      </c>
      <c r="N1203">
        <v>3.9688888879999999</v>
      </c>
      <c r="O1203">
        <v>0</v>
      </c>
      <c r="P1203">
        <v>1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0.73042721619060003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0.73042721619060003</v>
      </c>
    </row>
    <row r="1204" spans="1:31" x14ac:dyDescent="0.25">
      <c r="A1204">
        <v>2308252</v>
      </c>
      <c r="B1204">
        <v>1</v>
      </c>
      <c r="C1204" t="s">
        <v>80</v>
      </c>
      <c r="D1204" t="s">
        <v>94</v>
      </c>
      <c r="E1204" t="s">
        <v>175</v>
      </c>
      <c r="F1204" t="s">
        <v>3744</v>
      </c>
      <c r="G1204" t="s">
        <v>1721</v>
      </c>
      <c r="H1204" t="s">
        <v>135</v>
      </c>
      <c r="I1204" t="s">
        <v>136</v>
      </c>
      <c r="J1204" t="s">
        <v>137</v>
      </c>
      <c r="K1204" t="s">
        <v>138</v>
      </c>
      <c r="L1204" t="s">
        <v>3745</v>
      </c>
      <c r="M1204" t="s">
        <v>3746</v>
      </c>
      <c r="N1204">
        <v>2.9511111109999999</v>
      </c>
      <c r="O1204">
        <v>0</v>
      </c>
      <c r="P1204">
        <v>0</v>
      </c>
      <c r="Q1204">
        <v>0</v>
      </c>
      <c r="R1204">
        <v>20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123.86437837771412</v>
      </c>
      <c r="AA1204">
        <v>0</v>
      </c>
      <c r="AB1204">
        <v>0</v>
      </c>
      <c r="AC1204">
        <v>0</v>
      </c>
      <c r="AD1204">
        <v>0</v>
      </c>
      <c r="AE1204">
        <v>123.86437837771412</v>
      </c>
    </row>
    <row r="1205" spans="1:31" x14ac:dyDescent="0.25">
      <c r="A1205">
        <v>2308395</v>
      </c>
      <c r="B1205">
        <v>1</v>
      </c>
      <c r="C1205" t="s">
        <v>81</v>
      </c>
      <c r="D1205" t="s">
        <v>118</v>
      </c>
      <c r="E1205" t="s">
        <v>175</v>
      </c>
      <c r="F1205" t="s">
        <v>3747</v>
      </c>
      <c r="G1205" t="s">
        <v>703</v>
      </c>
      <c r="H1205" t="s">
        <v>135</v>
      </c>
      <c r="I1205" t="s">
        <v>136</v>
      </c>
      <c r="J1205" t="s">
        <v>3</v>
      </c>
      <c r="K1205" t="s">
        <v>138</v>
      </c>
      <c r="L1205" t="s">
        <v>3748</v>
      </c>
      <c r="M1205" t="s">
        <v>3749</v>
      </c>
      <c r="N1205">
        <v>3.3377777769999999</v>
      </c>
      <c r="O1205">
        <v>0</v>
      </c>
      <c r="P1205">
        <v>1</v>
      </c>
      <c r="Q1205">
        <v>11</v>
      </c>
      <c r="R1205">
        <v>67</v>
      </c>
      <c r="S1205">
        <v>6</v>
      </c>
      <c r="T1205">
        <v>5</v>
      </c>
      <c r="U1205">
        <v>0</v>
      </c>
      <c r="V1205">
        <v>0</v>
      </c>
      <c r="W1205">
        <v>0</v>
      </c>
      <c r="X1205">
        <v>0.3585035317685667</v>
      </c>
      <c r="Y1205">
        <v>774.5499420751562</v>
      </c>
      <c r="Z1205">
        <v>535.51827678680593</v>
      </c>
      <c r="AA1205">
        <v>58.773909241923</v>
      </c>
      <c r="AB1205">
        <v>12.154317695000643</v>
      </c>
      <c r="AC1205">
        <v>0</v>
      </c>
      <c r="AD1205">
        <v>0</v>
      </c>
      <c r="AE1205">
        <v>1381.3549493306543</v>
      </c>
    </row>
    <row r="1206" spans="1:31" x14ac:dyDescent="0.25">
      <c r="A1206">
        <v>2307917</v>
      </c>
      <c r="B1206">
        <v>1</v>
      </c>
      <c r="C1206" t="s">
        <v>80</v>
      </c>
      <c r="D1206" t="s">
        <v>96</v>
      </c>
      <c r="E1206" t="s">
        <v>153</v>
      </c>
      <c r="F1206" t="s">
        <v>3750</v>
      </c>
      <c r="G1206" t="s">
        <v>254</v>
      </c>
      <c r="H1206" t="s">
        <v>150</v>
      </c>
      <c r="I1206" t="s">
        <v>136</v>
      </c>
      <c r="J1206" t="s">
        <v>137</v>
      </c>
      <c r="K1206" t="s">
        <v>138</v>
      </c>
      <c r="L1206" t="s">
        <v>3751</v>
      </c>
      <c r="M1206" t="s">
        <v>3752</v>
      </c>
      <c r="N1206">
        <v>0.63472222199999995</v>
      </c>
      <c r="O1206">
        <v>0</v>
      </c>
      <c r="P1206">
        <v>2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0.11873356073499999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0.11873356073499999</v>
      </c>
    </row>
    <row r="1207" spans="1:31" x14ac:dyDescent="0.25">
      <c r="A1207">
        <v>2307940</v>
      </c>
      <c r="B1207">
        <v>1</v>
      </c>
      <c r="C1207" t="s">
        <v>80</v>
      </c>
      <c r="D1207" t="s">
        <v>107</v>
      </c>
      <c r="E1207" t="s">
        <v>141</v>
      </c>
      <c r="F1207" t="s">
        <v>3753</v>
      </c>
      <c r="G1207" t="s">
        <v>134</v>
      </c>
      <c r="H1207" t="s">
        <v>135</v>
      </c>
      <c r="I1207" t="s">
        <v>136</v>
      </c>
      <c r="J1207" t="s">
        <v>137</v>
      </c>
      <c r="K1207" t="s">
        <v>138</v>
      </c>
      <c r="L1207" t="s">
        <v>3754</v>
      </c>
      <c r="M1207" t="s">
        <v>3755</v>
      </c>
      <c r="N1207">
        <v>1.5061111110000001</v>
      </c>
      <c r="O1207">
        <v>0</v>
      </c>
      <c r="P1207">
        <v>8970</v>
      </c>
      <c r="Q1207">
        <v>1</v>
      </c>
      <c r="R1207">
        <v>4</v>
      </c>
      <c r="S1207">
        <v>1</v>
      </c>
      <c r="T1207">
        <v>341</v>
      </c>
      <c r="U1207">
        <v>0</v>
      </c>
      <c r="V1207">
        <v>0</v>
      </c>
      <c r="W1207">
        <v>0</v>
      </c>
      <c r="X1207">
        <v>2057.7512905702242</v>
      </c>
      <c r="Y1207">
        <v>1.8907032657651888</v>
      </c>
      <c r="Z1207">
        <v>6.1082208508601834</v>
      </c>
      <c r="AA1207">
        <v>2.2163895319632338</v>
      </c>
      <c r="AB1207">
        <v>289.09832290462327</v>
      </c>
      <c r="AC1207">
        <v>0</v>
      </c>
      <c r="AD1207">
        <v>0</v>
      </c>
      <c r="AE1207">
        <v>2357.0649271234361</v>
      </c>
    </row>
    <row r="1208" spans="1:31" x14ac:dyDescent="0.25">
      <c r="A1208">
        <v>2308103</v>
      </c>
      <c r="B1208">
        <v>1</v>
      </c>
      <c r="C1208" t="s">
        <v>81</v>
      </c>
      <c r="D1208" t="s">
        <v>112</v>
      </c>
      <c r="E1208" t="s">
        <v>153</v>
      </c>
      <c r="F1208" t="s">
        <v>3756</v>
      </c>
      <c r="G1208" t="s">
        <v>155</v>
      </c>
      <c r="H1208" t="s">
        <v>150</v>
      </c>
      <c r="I1208" t="s">
        <v>136</v>
      </c>
      <c r="J1208" t="s">
        <v>137</v>
      </c>
      <c r="K1208" t="s">
        <v>138</v>
      </c>
      <c r="L1208" t="s">
        <v>3757</v>
      </c>
      <c r="M1208" t="s">
        <v>3758</v>
      </c>
      <c r="N1208">
        <v>3.7822222220000001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1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7.2734952546298333</v>
      </c>
      <c r="AC1208">
        <v>0</v>
      </c>
      <c r="AD1208">
        <v>0</v>
      </c>
      <c r="AE1208">
        <v>7.2734952546298333</v>
      </c>
    </row>
    <row r="1209" spans="1:31" x14ac:dyDescent="0.25">
      <c r="A1209">
        <v>2308481</v>
      </c>
      <c r="B1209">
        <v>1</v>
      </c>
      <c r="C1209" t="s">
        <v>81</v>
      </c>
      <c r="D1209" t="s">
        <v>113</v>
      </c>
      <c r="E1209" t="s">
        <v>158</v>
      </c>
      <c r="F1209" t="s">
        <v>3759</v>
      </c>
      <c r="G1209" t="s">
        <v>453</v>
      </c>
      <c r="H1209" t="s">
        <v>150</v>
      </c>
      <c r="I1209" t="s">
        <v>136</v>
      </c>
      <c r="J1209" t="s">
        <v>137</v>
      </c>
      <c r="K1209" t="s">
        <v>138</v>
      </c>
      <c r="L1209" t="s">
        <v>3760</v>
      </c>
      <c r="M1209" t="s">
        <v>3761</v>
      </c>
      <c r="N1209">
        <v>1.575555555</v>
      </c>
      <c r="O1209">
        <v>0</v>
      </c>
      <c r="P1209">
        <v>2</v>
      </c>
      <c r="Q1209">
        <v>0</v>
      </c>
      <c r="R1209">
        <v>10</v>
      </c>
      <c r="S1209">
        <v>0</v>
      </c>
      <c r="T1209">
        <v>1</v>
      </c>
      <c r="U1209">
        <v>0</v>
      </c>
      <c r="V1209">
        <v>0</v>
      </c>
      <c r="W1209">
        <v>0</v>
      </c>
      <c r="X1209">
        <v>0.80381263504897504</v>
      </c>
      <c r="Y1209">
        <v>0</v>
      </c>
      <c r="Z1209">
        <v>19.827806813015183</v>
      </c>
      <c r="AA1209">
        <v>0</v>
      </c>
      <c r="AB1209">
        <v>2.182240961770078</v>
      </c>
      <c r="AC1209">
        <v>0</v>
      </c>
      <c r="AD1209">
        <v>0</v>
      </c>
      <c r="AE1209">
        <v>22.813860409834234</v>
      </c>
    </row>
    <row r="1210" spans="1:31" x14ac:dyDescent="0.25">
      <c r="A1210">
        <v>2308189</v>
      </c>
      <c r="B1210">
        <v>1</v>
      </c>
      <c r="C1210" t="s">
        <v>81</v>
      </c>
      <c r="D1210" t="s">
        <v>128</v>
      </c>
      <c r="E1210" t="s">
        <v>175</v>
      </c>
      <c r="F1210" t="s">
        <v>3762</v>
      </c>
      <c r="G1210" t="s">
        <v>210</v>
      </c>
      <c r="H1210" t="s">
        <v>135</v>
      </c>
      <c r="I1210" t="s">
        <v>136</v>
      </c>
      <c r="J1210" t="s">
        <v>137</v>
      </c>
      <c r="K1210" t="s">
        <v>138</v>
      </c>
      <c r="L1210" t="s">
        <v>3763</v>
      </c>
      <c r="M1210" t="s">
        <v>3764</v>
      </c>
      <c r="N1210">
        <v>1.3777777769999999</v>
      </c>
      <c r="O1210">
        <v>0</v>
      </c>
      <c r="P1210">
        <v>1130</v>
      </c>
      <c r="Q1210">
        <v>0</v>
      </c>
      <c r="R1210">
        <v>0</v>
      </c>
      <c r="S1210">
        <v>0</v>
      </c>
      <c r="T1210">
        <v>117</v>
      </c>
      <c r="U1210">
        <v>0</v>
      </c>
      <c r="V1210">
        <v>0</v>
      </c>
      <c r="W1210">
        <v>0</v>
      </c>
      <c r="X1210">
        <v>317.76704385598867</v>
      </c>
      <c r="Y1210">
        <v>0</v>
      </c>
      <c r="Z1210">
        <v>0</v>
      </c>
      <c r="AA1210">
        <v>0</v>
      </c>
      <c r="AB1210">
        <v>216.39503382542213</v>
      </c>
      <c r="AC1210">
        <v>0</v>
      </c>
      <c r="AD1210">
        <v>0</v>
      </c>
      <c r="AE1210">
        <v>534.16207768141078</v>
      </c>
    </row>
    <row r="1211" spans="1:31" x14ac:dyDescent="0.25">
      <c r="A1211">
        <v>2308438</v>
      </c>
      <c r="B1211">
        <v>1</v>
      </c>
      <c r="C1211" t="s">
        <v>81</v>
      </c>
      <c r="D1211" t="s">
        <v>126</v>
      </c>
      <c r="E1211" t="s">
        <v>175</v>
      </c>
      <c r="F1211" t="s">
        <v>3765</v>
      </c>
      <c r="G1211" t="s">
        <v>210</v>
      </c>
      <c r="H1211" t="s">
        <v>135</v>
      </c>
      <c r="I1211" t="s">
        <v>136</v>
      </c>
      <c r="J1211" t="s">
        <v>137</v>
      </c>
      <c r="K1211" t="s">
        <v>138</v>
      </c>
      <c r="L1211" t="s">
        <v>3766</v>
      </c>
      <c r="M1211" t="s">
        <v>3767</v>
      </c>
      <c r="N1211">
        <v>0.62138888800000003</v>
      </c>
      <c r="O1211">
        <v>0</v>
      </c>
      <c r="P1211">
        <v>14</v>
      </c>
      <c r="Q1211">
        <v>0</v>
      </c>
      <c r="R1211">
        <v>5</v>
      </c>
      <c r="S1211">
        <v>0</v>
      </c>
      <c r="T1211">
        <v>1</v>
      </c>
      <c r="U1211">
        <v>0</v>
      </c>
      <c r="V1211">
        <v>0</v>
      </c>
      <c r="W1211">
        <v>0</v>
      </c>
      <c r="X1211">
        <v>0.7235403715737001</v>
      </c>
      <c r="Y1211">
        <v>0</v>
      </c>
      <c r="Z1211">
        <v>6.6414571707166664E-2</v>
      </c>
      <c r="AA1211">
        <v>0</v>
      </c>
      <c r="AB1211">
        <v>0.95698839986333328</v>
      </c>
      <c r="AC1211">
        <v>0</v>
      </c>
      <c r="AD1211">
        <v>0</v>
      </c>
      <c r="AE1211">
        <v>1.7469433431442001</v>
      </c>
    </row>
    <row r="1212" spans="1:31" x14ac:dyDescent="0.25">
      <c r="A1212">
        <v>2308295</v>
      </c>
      <c r="B1212">
        <v>1</v>
      </c>
      <c r="C1212" t="s">
        <v>80</v>
      </c>
      <c r="D1212" t="s">
        <v>84</v>
      </c>
      <c r="E1212" t="s">
        <v>153</v>
      </c>
      <c r="F1212" t="s">
        <v>3768</v>
      </c>
      <c r="G1212" t="s">
        <v>155</v>
      </c>
      <c r="H1212" t="s">
        <v>150</v>
      </c>
      <c r="I1212" t="s">
        <v>136</v>
      </c>
      <c r="J1212" t="s">
        <v>137</v>
      </c>
      <c r="K1212" t="s">
        <v>138</v>
      </c>
      <c r="L1212" t="s">
        <v>3769</v>
      </c>
      <c r="M1212" t="s">
        <v>3770</v>
      </c>
      <c r="N1212">
        <v>2.9258333329999999</v>
      </c>
      <c r="O1212">
        <v>0</v>
      </c>
      <c r="P1212">
        <v>4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3.1882212388032913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3.1882212388032913</v>
      </c>
    </row>
    <row r="1213" spans="1:31" x14ac:dyDescent="0.25">
      <c r="A1213">
        <v>2308146</v>
      </c>
      <c r="B1213">
        <v>1</v>
      </c>
      <c r="C1213" t="s">
        <v>80</v>
      </c>
      <c r="D1213" t="s">
        <v>94</v>
      </c>
      <c r="E1213" t="s">
        <v>153</v>
      </c>
      <c r="F1213" t="s">
        <v>3771</v>
      </c>
      <c r="G1213" t="s">
        <v>155</v>
      </c>
      <c r="H1213" t="s">
        <v>150</v>
      </c>
      <c r="I1213" t="s">
        <v>136</v>
      </c>
      <c r="J1213" t="s">
        <v>137</v>
      </c>
      <c r="K1213" t="s">
        <v>138</v>
      </c>
      <c r="L1213" t="s">
        <v>3772</v>
      </c>
      <c r="M1213" t="s">
        <v>3773</v>
      </c>
      <c r="N1213">
        <v>2.7972222219999998</v>
      </c>
      <c r="O1213">
        <v>0</v>
      </c>
      <c r="P1213">
        <v>2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1.1105005409440833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1.1105005409440833</v>
      </c>
    </row>
    <row r="1214" spans="1:31" x14ac:dyDescent="0.25">
      <c r="A1214">
        <v>2308046</v>
      </c>
      <c r="B1214">
        <v>1</v>
      </c>
      <c r="C1214" t="s">
        <v>80</v>
      </c>
      <c r="D1214" t="s">
        <v>92</v>
      </c>
      <c r="E1214" t="s">
        <v>153</v>
      </c>
      <c r="F1214" t="s">
        <v>3774</v>
      </c>
      <c r="G1214" t="s">
        <v>254</v>
      </c>
      <c r="H1214" t="s">
        <v>150</v>
      </c>
      <c r="I1214" t="s">
        <v>136</v>
      </c>
      <c r="J1214" t="s">
        <v>137</v>
      </c>
      <c r="K1214" t="s">
        <v>138</v>
      </c>
      <c r="L1214" t="s">
        <v>3775</v>
      </c>
      <c r="M1214" t="s">
        <v>3776</v>
      </c>
      <c r="N1214">
        <v>1.861111111</v>
      </c>
      <c r="O1214">
        <v>0</v>
      </c>
      <c r="P1214">
        <v>4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1.2950811471975501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1.2950811471975501</v>
      </c>
    </row>
    <row r="1215" spans="1:31" x14ac:dyDescent="0.25">
      <c r="A1215">
        <v>2308026</v>
      </c>
      <c r="B1215">
        <v>1</v>
      </c>
      <c r="C1215" t="s">
        <v>80</v>
      </c>
      <c r="D1215" t="s">
        <v>106</v>
      </c>
      <c r="E1215" t="s">
        <v>158</v>
      </c>
      <c r="F1215" t="s">
        <v>3777</v>
      </c>
      <c r="G1215" t="s">
        <v>177</v>
      </c>
      <c r="H1215" t="s">
        <v>150</v>
      </c>
      <c r="I1215" t="s">
        <v>136</v>
      </c>
      <c r="J1215" t="s">
        <v>137</v>
      </c>
      <c r="K1215" t="s">
        <v>144</v>
      </c>
      <c r="L1215" t="s">
        <v>3778</v>
      </c>
      <c r="M1215" t="s">
        <v>3779</v>
      </c>
      <c r="N1215">
        <v>7.6316666660000001</v>
      </c>
      <c r="O1215">
        <v>0</v>
      </c>
      <c r="P1215">
        <v>369</v>
      </c>
      <c r="Q1215">
        <v>0</v>
      </c>
      <c r="R1215">
        <v>1</v>
      </c>
      <c r="S1215">
        <v>0</v>
      </c>
      <c r="T1215">
        <v>16</v>
      </c>
      <c r="U1215">
        <v>0</v>
      </c>
      <c r="V1215">
        <v>0</v>
      </c>
      <c r="W1215">
        <v>0</v>
      </c>
      <c r="X1215">
        <v>455.8223823364383</v>
      </c>
      <c r="Y1215">
        <v>0</v>
      </c>
      <c r="Z1215">
        <v>0.89274675938150017</v>
      </c>
      <c r="AA1215">
        <v>0</v>
      </c>
      <c r="AB1215">
        <v>75.714027078296894</v>
      </c>
      <c r="AC1215">
        <v>0</v>
      </c>
      <c r="AD1215">
        <v>0</v>
      </c>
      <c r="AE1215">
        <v>532.42915617411666</v>
      </c>
    </row>
    <row r="1216" spans="1:31" x14ac:dyDescent="0.25">
      <c r="A1216">
        <v>2307980</v>
      </c>
      <c r="B1216">
        <v>1</v>
      </c>
      <c r="C1216" t="s">
        <v>80</v>
      </c>
      <c r="D1216" t="s">
        <v>104</v>
      </c>
      <c r="E1216" t="s">
        <v>147</v>
      </c>
      <c r="F1216" t="s">
        <v>3780</v>
      </c>
      <c r="G1216" t="s">
        <v>177</v>
      </c>
      <c r="H1216" t="s">
        <v>150</v>
      </c>
      <c r="I1216" t="s">
        <v>136</v>
      </c>
      <c r="J1216" t="s">
        <v>137</v>
      </c>
      <c r="K1216" t="s">
        <v>144</v>
      </c>
      <c r="L1216" t="s">
        <v>3781</v>
      </c>
      <c r="M1216" t="s">
        <v>3782</v>
      </c>
      <c r="N1216">
        <v>3.059722222</v>
      </c>
      <c r="O1216">
        <v>0</v>
      </c>
      <c r="P1216">
        <v>9</v>
      </c>
      <c r="Q1216">
        <v>0</v>
      </c>
      <c r="R1216">
        <v>13</v>
      </c>
      <c r="S1216">
        <v>0</v>
      </c>
      <c r="T1216">
        <v>3</v>
      </c>
      <c r="U1216">
        <v>0</v>
      </c>
      <c r="V1216">
        <v>0</v>
      </c>
      <c r="W1216">
        <v>0</v>
      </c>
      <c r="X1216">
        <v>10.921956596246993</v>
      </c>
      <c r="Y1216">
        <v>0</v>
      </c>
      <c r="Z1216">
        <v>31.640067674512498</v>
      </c>
      <c r="AA1216">
        <v>0</v>
      </c>
      <c r="AB1216">
        <v>1.1841497295476335</v>
      </c>
      <c r="AC1216">
        <v>0</v>
      </c>
      <c r="AD1216">
        <v>0</v>
      </c>
      <c r="AE1216">
        <v>43.746174000307128</v>
      </c>
    </row>
    <row r="1217" spans="1:31" x14ac:dyDescent="0.25">
      <c r="A1217">
        <v>2308312</v>
      </c>
      <c r="B1217">
        <v>1</v>
      </c>
      <c r="C1217" t="s">
        <v>81</v>
      </c>
      <c r="D1217" t="s">
        <v>113</v>
      </c>
      <c r="E1217" t="s">
        <v>158</v>
      </c>
      <c r="F1217" t="s">
        <v>3783</v>
      </c>
      <c r="G1217" t="s">
        <v>453</v>
      </c>
      <c r="H1217" t="s">
        <v>150</v>
      </c>
      <c r="I1217" t="s">
        <v>136</v>
      </c>
      <c r="J1217" t="s">
        <v>137</v>
      </c>
      <c r="K1217" t="s">
        <v>138</v>
      </c>
      <c r="L1217" t="s">
        <v>3784</v>
      </c>
      <c r="M1217" t="s">
        <v>3785</v>
      </c>
      <c r="N1217">
        <v>3.8247222220000001</v>
      </c>
      <c r="O1217">
        <v>0</v>
      </c>
      <c r="P1217">
        <v>27</v>
      </c>
      <c r="Q1217">
        <v>0</v>
      </c>
      <c r="R1217">
        <v>3</v>
      </c>
      <c r="S1217">
        <v>0</v>
      </c>
      <c r="T1217">
        <v>2</v>
      </c>
      <c r="U1217">
        <v>0</v>
      </c>
      <c r="V1217">
        <v>0</v>
      </c>
      <c r="W1217">
        <v>0</v>
      </c>
      <c r="X1217">
        <v>13.402968410708732</v>
      </c>
      <c r="Y1217">
        <v>0</v>
      </c>
      <c r="Z1217">
        <v>15.924662210039337</v>
      </c>
      <c r="AA1217">
        <v>0</v>
      </c>
      <c r="AB1217">
        <v>13.033532712180822</v>
      </c>
      <c r="AC1217">
        <v>0</v>
      </c>
      <c r="AD1217">
        <v>0</v>
      </c>
      <c r="AE1217">
        <v>42.361163332928889</v>
      </c>
    </row>
    <row r="1218" spans="1:31" x14ac:dyDescent="0.25">
      <c r="A1218">
        <v>2308335</v>
      </c>
      <c r="B1218">
        <v>1</v>
      </c>
      <c r="C1218" t="s">
        <v>81</v>
      </c>
      <c r="D1218" t="s">
        <v>113</v>
      </c>
      <c r="E1218" t="s">
        <v>132</v>
      </c>
      <c r="F1218" t="s">
        <v>3786</v>
      </c>
      <c r="G1218" t="s">
        <v>134</v>
      </c>
      <c r="H1218" t="s">
        <v>135</v>
      </c>
      <c r="I1218" t="s">
        <v>136</v>
      </c>
      <c r="J1218" t="s">
        <v>137</v>
      </c>
      <c r="K1218" t="s">
        <v>138</v>
      </c>
      <c r="L1218" t="s">
        <v>3787</v>
      </c>
      <c r="M1218" t="s">
        <v>3788</v>
      </c>
      <c r="N1218">
        <v>0.91972222199999998</v>
      </c>
      <c r="O1218">
        <v>0</v>
      </c>
      <c r="P1218">
        <v>747</v>
      </c>
      <c r="Q1218">
        <v>0</v>
      </c>
      <c r="R1218">
        <v>4</v>
      </c>
      <c r="S1218">
        <v>0</v>
      </c>
      <c r="T1218">
        <v>108</v>
      </c>
      <c r="U1218">
        <v>0</v>
      </c>
      <c r="V1218">
        <v>0</v>
      </c>
      <c r="W1218">
        <v>0</v>
      </c>
      <c r="X1218">
        <v>122.55168287703168</v>
      </c>
      <c r="Y1218">
        <v>0</v>
      </c>
      <c r="Z1218">
        <v>5.3957947627926011</v>
      </c>
      <c r="AA1218">
        <v>0</v>
      </c>
      <c r="AB1218">
        <v>48.590660579919643</v>
      </c>
      <c r="AC1218">
        <v>0</v>
      </c>
      <c r="AD1218">
        <v>0</v>
      </c>
      <c r="AE1218">
        <v>176.53813821974393</v>
      </c>
    </row>
    <row r="1219" spans="1:31" x14ac:dyDescent="0.25">
      <c r="A1219">
        <v>2308003</v>
      </c>
      <c r="B1219">
        <v>1</v>
      </c>
      <c r="C1219" t="s">
        <v>81</v>
      </c>
      <c r="D1219" t="s">
        <v>113</v>
      </c>
      <c r="E1219" t="s">
        <v>175</v>
      </c>
      <c r="F1219" t="s">
        <v>3789</v>
      </c>
      <c r="G1219" t="s">
        <v>143</v>
      </c>
      <c r="H1219" t="s">
        <v>135</v>
      </c>
      <c r="I1219" t="s">
        <v>136</v>
      </c>
      <c r="J1219" t="s">
        <v>137</v>
      </c>
      <c r="K1219" t="s">
        <v>144</v>
      </c>
      <c r="L1219" t="s">
        <v>3790</v>
      </c>
      <c r="M1219" t="s">
        <v>3791</v>
      </c>
      <c r="N1219">
        <v>8.0788888879999998</v>
      </c>
      <c r="O1219">
        <v>0</v>
      </c>
      <c r="P1219">
        <v>760</v>
      </c>
      <c r="Q1219">
        <v>1</v>
      </c>
      <c r="R1219">
        <v>28</v>
      </c>
      <c r="S1219">
        <v>1</v>
      </c>
      <c r="T1219">
        <v>104</v>
      </c>
      <c r="U1219">
        <v>1</v>
      </c>
      <c r="V1219">
        <v>0</v>
      </c>
      <c r="W1219">
        <v>0</v>
      </c>
      <c r="X1219">
        <v>851.77742877894093</v>
      </c>
      <c r="Y1219">
        <v>117.64149500174399</v>
      </c>
      <c r="Z1219">
        <v>113.45048942643669</v>
      </c>
      <c r="AA1219">
        <v>13.971068484814065</v>
      </c>
      <c r="AB1219">
        <v>533.94541204350298</v>
      </c>
      <c r="AC1219">
        <v>2128.1631526814404</v>
      </c>
      <c r="AD1219">
        <v>0</v>
      </c>
      <c r="AE1219">
        <v>3758.9490464168794</v>
      </c>
    </row>
    <row r="1220" spans="1:31" x14ac:dyDescent="0.25">
      <c r="A1220">
        <v>2308521</v>
      </c>
      <c r="B1220">
        <v>1</v>
      </c>
      <c r="C1220" t="s">
        <v>81</v>
      </c>
      <c r="D1220" t="s">
        <v>116</v>
      </c>
      <c r="E1220" t="s">
        <v>175</v>
      </c>
      <c r="F1220" t="s">
        <v>3792</v>
      </c>
      <c r="G1220" t="s">
        <v>210</v>
      </c>
      <c r="H1220" t="s">
        <v>135</v>
      </c>
      <c r="I1220" t="s">
        <v>136</v>
      </c>
      <c r="J1220" t="s">
        <v>137</v>
      </c>
      <c r="K1220" t="s">
        <v>138</v>
      </c>
      <c r="L1220" t="s">
        <v>3793</v>
      </c>
      <c r="M1220" t="s">
        <v>3794</v>
      </c>
      <c r="N1220">
        <v>1.676666666</v>
      </c>
      <c r="O1220">
        <v>0</v>
      </c>
      <c r="P1220">
        <v>384</v>
      </c>
      <c r="Q1220">
        <v>201</v>
      </c>
      <c r="R1220">
        <v>14</v>
      </c>
      <c r="S1220">
        <v>9</v>
      </c>
      <c r="T1220">
        <v>43</v>
      </c>
      <c r="U1220">
        <v>0</v>
      </c>
      <c r="V1220">
        <v>0</v>
      </c>
      <c r="W1220">
        <v>0</v>
      </c>
      <c r="X1220">
        <v>94.761517141301212</v>
      </c>
      <c r="Y1220">
        <v>359.11844697091317</v>
      </c>
      <c r="Z1220">
        <v>20.903960763791833</v>
      </c>
      <c r="AA1220">
        <v>16.530061600043254</v>
      </c>
      <c r="AB1220">
        <v>9.6599826232313948</v>
      </c>
      <c r="AC1220">
        <v>0</v>
      </c>
      <c r="AD1220">
        <v>0</v>
      </c>
      <c r="AE1220">
        <v>500.97396909928085</v>
      </c>
    </row>
    <row r="1221" spans="1:31" x14ac:dyDescent="0.25">
      <c r="A1221">
        <v>2308498</v>
      </c>
      <c r="B1221">
        <v>1</v>
      </c>
      <c r="C1221" t="s">
        <v>81</v>
      </c>
      <c r="D1221" t="s">
        <v>114</v>
      </c>
      <c r="E1221" t="s">
        <v>147</v>
      </c>
      <c r="F1221" t="s">
        <v>3795</v>
      </c>
      <c r="G1221" t="s">
        <v>149</v>
      </c>
      <c r="H1221" t="s">
        <v>150</v>
      </c>
      <c r="I1221" t="s">
        <v>136</v>
      </c>
      <c r="J1221" t="s">
        <v>137</v>
      </c>
      <c r="K1221" t="s">
        <v>138</v>
      </c>
      <c r="L1221" t="s">
        <v>3796</v>
      </c>
      <c r="M1221" t="s">
        <v>3797</v>
      </c>
      <c r="N1221">
        <v>2.1286111110000001</v>
      </c>
      <c r="O1221">
        <v>0</v>
      </c>
      <c r="P1221">
        <v>3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0.87538547987729998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0.87538547987729998</v>
      </c>
    </row>
    <row r="1222" spans="1:31" x14ac:dyDescent="0.25">
      <c r="A1222">
        <v>2308020</v>
      </c>
      <c r="B1222">
        <v>1</v>
      </c>
      <c r="C1222" t="s">
        <v>80</v>
      </c>
      <c r="D1222" t="s">
        <v>94</v>
      </c>
      <c r="E1222" t="s">
        <v>158</v>
      </c>
      <c r="F1222" t="s">
        <v>3798</v>
      </c>
      <c r="G1222" t="s">
        <v>143</v>
      </c>
      <c r="H1222" t="s">
        <v>150</v>
      </c>
      <c r="I1222" t="s">
        <v>136</v>
      </c>
      <c r="J1222" t="s">
        <v>137</v>
      </c>
      <c r="K1222" t="s">
        <v>144</v>
      </c>
      <c r="L1222" t="s">
        <v>3799</v>
      </c>
      <c r="M1222" t="s">
        <v>3800</v>
      </c>
      <c r="N1222">
        <v>1.7569444439999999</v>
      </c>
      <c r="O1222">
        <v>0</v>
      </c>
      <c r="P1222">
        <v>0</v>
      </c>
      <c r="Q1222">
        <v>0</v>
      </c>
      <c r="R1222">
        <v>2</v>
      </c>
      <c r="S1222">
        <v>0</v>
      </c>
      <c r="T1222">
        <v>6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4.1058803482128647</v>
      </c>
      <c r="AA1222">
        <v>0</v>
      </c>
      <c r="AB1222">
        <v>3.3275250729147081</v>
      </c>
      <c r="AC1222">
        <v>0</v>
      </c>
      <c r="AD1222">
        <v>0</v>
      </c>
      <c r="AE1222">
        <v>7.4334054211275724</v>
      </c>
    </row>
    <row r="1223" spans="1:31" x14ac:dyDescent="0.25">
      <c r="A1223">
        <v>2308375</v>
      </c>
      <c r="B1223">
        <v>1</v>
      </c>
      <c r="C1223" t="s">
        <v>80</v>
      </c>
      <c r="D1223" t="s">
        <v>96</v>
      </c>
      <c r="E1223" t="s">
        <v>175</v>
      </c>
      <c r="F1223" t="s">
        <v>3801</v>
      </c>
      <c r="G1223" t="s">
        <v>210</v>
      </c>
      <c r="H1223" t="s">
        <v>135</v>
      </c>
      <c r="I1223" t="s">
        <v>136</v>
      </c>
      <c r="J1223" t="s">
        <v>137</v>
      </c>
      <c r="K1223" t="s">
        <v>138</v>
      </c>
      <c r="L1223" t="s">
        <v>3802</v>
      </c>
      <c r="M1223" t="s">
        <v>3803</v>
      </c>
      <c r="N1223">
        <v>2.0249999999999999</v>
      </c>
      <c r="O1223">
        <v>0</v>
      </c>
      <c r="P1223">
        <v>205</v>
      </c>
      <c r="Q1223">
        <v>0</v>
      </c>
      <c r="R1223">
        <v>1</v>
      </c>
      <c r="S1223">
        <v>0</v>
      </c>
      <c r="T1223">
        <v>9</v>
      </c>
      <c r="U1223">
        <v>0</v>
      </c>
      <c r="V1223">
        <v>0</v>
      </c>
      <c r="W1223">
        <v>0</v>
      </c>
      <c r="X1223">
        <v>330.49027133631046</v>
      </c>
      <c r="Y1223">
        <v>0</v>
      </c>
      <c r="Z1223">
        <v>2.6199601423540666</v>
      </c>
      <c r="AA1223">
        <v>0</v>
      </c>
      <c r="AB1223">
        <v>19.72858768328663</v>
      </c>
      <c r="AC1223">
        <v>0</v>
      </c>
      <c r="AD1223">
        <v>0</v>
      </c>
      <c r="AE1223">
        <v>352.83881916195111</v>
      </c>
    </row>
    <row r="1224" spans="1:31" x14ac:dyDescent="0.25">
      <c r="A1224">
        <v>2308066</v>
      </c>
      <c r="B1224">
        <v>1</v>
      </c>
      <c r="C1224" t="s">
        <v>80</v>
      </c>
      <c r="D1224" t="s">
        <v>98</v>
      </c>
      <c r="E1224" t="s">
        <v>132</v>
      </c>
      <c r="F1224" t="s">
        <v>3804</v>
      </c>
      <c r="G1224" t="s">
        <v>716</v>
      </c>
      <c r="H1224" t="s">
        <v>135</v>
      </c>
      <c r="I1224" t="s">
        <v>136</v>
      </c>
      <c r="J1224" t="s">
        <v>137</v>
      </c>
      <c r="K1224" t="s">
        <v>138</v>
      </c>
      <c r="L1224" t="s">
        <v>3805</v>
      </c>
      <c r="M1224" t="s">
        <v>3806</v>
      </c>
      <c r="N1224">
        <v>3.0497222220000002</v>
      </c>
      <c r="O1224">
        <v>0</v>
      </c>
      <c r="P1224">
        <v>440</v>
      </c>
      <c r="Q1224">
        <v>22</v>
      </c>
      <c r="R1224">
        <v>48</v>
      </c>
      <c r="S1224">
        <v>7</v>
      </c>
      <c r="T1224">
        <v>130</v>
      </c>
      <c r="U1224">
        <v>1</v>
      </c>
      <c r="V1224">
        <v>0</v>
      </c>
      <c r="W1224">
        <v>0</v>
      </c>
      <c r="X1224">
        <v>313.11360391081075</v>
      </c>
      <c r="Y1224">
        <v>210.75091887487713</v>
      </c>
      <c r="Z1224">
        <v>178.81796036448273</v>
      </c>
      <c r="AA1224">
        <v>61.358263619041153</v>
      </c>
      <c r="AB1224">
        <v>449.60193344602664</v>
      </c>
      <c r="AC1224">
        <v>23.673499844666665</v>
      </c>
      <c r="AD1224">
        <v>0</v>
      </c>
      <c r="AE1224">
        <v>1237.316180059905</v>
      </c>
    </row>
    <row r="1225" spans="1:31" x14ac:dyDescent="0.25">
      <c r="A1225">
        <v>2308421</v>
      </c>
      <c r="B1225">
        <v>1</v>
      </c>
      <c r="C1225" t="s">
        <v>81</v>
      </c>
      <c r="D1225" t="s">
        <v>121</v>
      </c>
      <c r="E1225" t="s">
        <v>158</v>
      </c>
      <c r="F1225" t="s">
        <v>3807</v>
      </c>
      <c r="G1225" t="s">
        <v>453</v>
      </c>
      <c r="H1225" t="s">
        <v>150</v>
      </c>
      <c r="I1225" t="s">
        <v>136</v>
      </c>
      <c r="J1225" t="s">
        <v>137</v>
      </c>
      <c r="K1225" t="s">
        <v>138</v>
      </c>
      <c r="L1225" t="s">
        <v>3808</v>
      </c>
      <c r="M1225" t="s">
        <v>3809</v>
      </c>
      <c r="N1225">
        <v>2.7794444440000001</v>
      </c>
      <c r="O1225">
        <v>0</v>
      </c>
      <c r="P1225">
        <v>46</v>
      </c>
      <c r="Q1225">
        <v>0</v>
      </c>
      <c r="R1225">
        <v>1</v>
      </c>
      <c r="S1225">
        <v>0</v>
      </c>
      <c r="T1225">
        <v>4</v>
      </c>
      <c r="U1225">
        <v>0</v>
      </c>
      <c r="V1225">
        <v>0</v>
      </c>
      <c r="W1225">
        <v>0</v>
      </c>
      <c r="X1225">
        <v>14.993134510495635</v>
      </c>
      <c r="Y1225">
        <v>0</v>
      </c>
      <c r="Z1225">
        <v>0.59175848069045001</v>
      </c>
      <c r="AA1225">
        <v>0</v>
      </c>
      <c r="AB1225">
        <v>0.33741853730378335</v>
      </c>
      <c r="AC1225">
        <v>0</v>
      </c>
      <c r="AD1225">
        <v>0</v>
      </c>
      <c r="AE1225">
        <v>15.922311528489868</v>
      </c>
    </row>
    <row r="1226" spans="1:31" x14ac:dyDescent="0.25">
      <c r="A1226">
        <v>2308172</v>
      </c>
      <c r="B1226">
        <v>1</v>
      </c>
      <c r="C1226" t="s">
        <v>80</v>
      </c>
      <c r="D1226" t="s">
        <v>82</v>
      </c>
      <c r="E1226" t="s">
        <v>153</v>
      </c>
      <c r="F1226" t="s">
        <v>3810</v>
      </c>
      <c r="G1226" t="s">
        <v>703</v>
      </c>
      <c r="H1226" t="s">
        <v>150</v>
      </c>
      <c r="I1226" t="s">
        <v>136</v>
      </c>
      <c r="J1226" t="s">
        <v>137</v>
      </c>
      <c r="K1226" t="s">
        <v>138</v>
      </c>
      <c r="L1226" t="s">
        <v>3811</v>
      </c>
      <c r="M1226" t="s">
        <v>3812</v>
      </c>
      <c r="N1226">
        <v>5.0702777770000003</v>
      </c>
      <c r="O1226">
        <v>0</v>
      </c>
      <c r="P1226">
        <v>13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12.901017213670418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12.901017213670418</v>
      </c>
    </row>
    <row r="1227" spans="1:31" x14ac:dyDescent="0.25">
      <c r="A1227">
        <v>2308063</v>
      </c>
      <c r="B1227">
        <v>1</v>
      </c>
      <c r="C1227" t="s">
        <v>81</v>
      </c>
      <c r="D1227" t="s">
        <v>128</v>
      </c>
      <c r="E1227" t="s">
        <v>153</v>
      </c>
      <c r="F1227" t="s">
        <v>3813</v>
      </c>
      <c r="G1227" t="s">
        <v>703</v>
      </c>
      <c r="H1227" t="s">
        <v>150</v>
      </c>
      <c r="I1227" t="s">
        <v>136</v>
      </c>
      <c r="J1227" t="s">
        <v>137</v>
      </c>
      <c r="K1227" t="s">
        <v>138</v>
      </c>
      <c r="L1227" t="s">
        <v>3814</v>
      </c>
      <c r="M1227" t="s">
        <v>3815</v>
      </c>
      <c r="N1227">
        <v>7.3458333329999999</v>
      </c>
      <c r="O1227">
        <v>0</v>
      </c>
      <c r="P1227">
        <v>5</v>
      </c>
      <c r="Q1227">
        <v>0</v>
      </c>
      <c r="R1227">
        <v>0</v>
      </c>
      <c r="S1227">
        <v>0</v>
      </c>
      <c r="T1227">
        <v>1</v>
      </c>
      <c r="U1227">
        <v>0</v>
      </c>
      <c r="V1227">
        <v>0</v>
      </c>
      <c r="W1227">
        <v>0</v>
      </c>
      <c r="X1227">
        <v>5.643206774295523</v>
      </c>
      <c r="Y1227">
        <v>0</v>
      </c>
      <c r="Z1227">
        <v>0</v>
      </c>
      <c r="AA1227">
        <v>0</v>
      </c>
      <c r="AB1227">
        <v>0.478595261974125</v>
      </c>
      <c r="AC1227">
        <v>0</v>
      </c>
      <c r="AD1227">
        <v>0</v>
      </c>
      <c r="AE1227">
        <v>6.1218020362696484</v>
      </c>
    </row>
    <row r="1228" spans="1:31" x14ac:dyDescent="0.25">
      <c r="A1228">
        <v>2308249</v>
      </c>
      <c r="B1228">
        <v>1</v>
      </c>
      <c r="C1228" t="s">
        <v>81</v>
      </c>
      <c r="D1228" t="s">
        <v>119</v>
      </c>
      <c r="E1228" t="s">
        <v>153</v>
      </c>
      <c r="F1228" t="s">
        <v>3816</v>
      </c>
      <c r="G1228" t="s">
        <v>254</v>
      </c>
      <c r="H1228" t="s">
        <v>150</v>
      </c>
      <c r="I1228" t="s">
        <v>136</v>
      </c>
      <c r="J1228" t="s">
        <v>137</v>
      </c>
      <c r="K1228" t="s">
        <v>138</v>
      </c>
      <c r="L1228" t="s">
        <v>3817</v>
      </c>
      <c r="M1228" t="s">
        <v>3818</v>
      </c>
      <c r="N1228">
        <v>1.3991666659999999</v>
      </c>
      <c r="O1228">
        <v>0</v>
      </c>
      <c r="P1228">
        <v>2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0.31564582033297495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0.31564582033297495</v>
      </c>
    </row>
    <row r="1229" spans="1:31" x14ac:dyDescent="0.25">
      <c r="A1229">
        <v>2308106</v>
      </c>
      <c r="B1229">
        <v>1</v>
      </c>
      <c r="C1229" t="s">
        <v>80</v>
      </c>
      <c r="D1229" t="s">
        <v>88</v>
      </c>
      <c r="E1229" t="s">
        <v>147</v>
      </c>
      <c r="F1229" t="s">
        <v>3819</v>
      </c>
      <c r="G1229" t="s">
        <v>258</v>
      </c>
      <c r="H1229" t="s">
        <v>150</v>
      </c>
      <c r="I1229" t="s">
        <v>136</v>
      </c>
      <c r="J1229" t="s">
        <v>137</v>
      </c>
      <c r="K1229" t="s">
        <v>138</v>
      </c>
      <c r="L1229" t="s">
        <v>3820</v>
      </c>
      <c r="M1229" t="s">
        <v>3821</v>
      </c>
      <c r="N1229">
        <v>1.199166666</v>
      </c>
      <c r="O1229">
        <v>0</v>
      </c>
      <c r="P1229">
        <v>37</v>
      </c>
      <c r="Q1229">
        <v>0</v>
      </c>
      <c r="R1229">
        <v>0</v>
      </c>
      <c r="S1229">
        <v>0</v>
      </c>
      <c r="T1229">
        <v>1</v>
      </c>
      <c r="U1229">
        <v>0</v>
      </c>
      <c r="V1229">
        <v>0</v>
      </c>
      <c r="W1229">
        <v>0</v>
      </c>
      <c r="X1229">
        <v>9.9263000597936628</v>
      </c>
      <c r="Y1229">
        <v>0</v>
      </c>
      <c r="Z1229">
        <v>0</v>
      </c>
      <c r="AA1229">
        <v>0</v>
      </c>
      <c r="AB1229">
        <v>4.088230815266667E-2</v>
      </c>
      <c r="AC1229">
        <v>0</v>
      </c>
      <c r="AD1229">
        <v>0</v>
      </c>
      <c r="AE1229">
        <v>9.9671823679463287</v>
      </c>
    </row>
    <row r="1230" spans="1:31" x14ac:dyDescent="0.25">
      <c r="A1230">
        <v>2308129</v>
      </c>
      <c r="B1230">
        <v>1</v>
      </c>
      <c r="C1230" t="s">
        <v>80</v>
      </c>
      <c r="D1230" t="s">
        <v>99</v>
      </c>
      <c r="E1230" t="s">
        <v>153</v>
      </c>
      <c r="F1230" t="s">
        <v>3822</v>
      </c>
      <c r="G1230" t="s">
        <v>155</v>
      </c>
      <c r="H1230" t="s">
        <v>150</v>
      </c>
      <c r="I1230" t="s">
        <v>136</v>
      </c>
      <c r="J1230" t="s">
        <v>137</v>
      </c>
      <c r="K1230" t="s">
        <v>138</v>
      </c>
      <c r="L1230" t="s">
        <v>3823</v>
      </c>
      <c r="M1230" t="s">
        <v>3824</v>
      </c>
      <c r="N1230">
        <v>4.4961111110000003</v>
      </c>
      <c r="O1230">
        <v>0</v>
      </c>
      <c r="P1230">
        <v>1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3.7874592175875001E-2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3.7874592175875001E-2</v>
      </c>
    </row>
    <row r="1231" spans="1:31" x14ac:dyDescent="0.25">
      <c r="A1231">
        <v>2308229</v>
      </c>
      <c r="B1231">
        <v>1</v>
      </c>
      <c r="C1231" t="s">
        <v>80</v>
      </c>
      <c r="D1231" t="s">
        <v>99</v>
      </c>
      <c r="E1231" t="s">
        <v>153</v>
      </c>
      <c r="F1231" t="s">
        <v>3825</v>
      </c>
      <c r="G1231" t="s">
        <v>254</v>
      </c>
      <c r="H1231" t="s">
        <v>150</v>
      </c>
      <c r="I1231" t="s">
        <v>136</v>
      </c>
      <c r="J1231" t="s">
        <v>137</v>
      </c>
      <c r="K1231" t="s">
        <v>138</v>
      </c>
      <c r="L1231" t="s">
        <v>3826</v>
      </c>
      <c r="M1231" t="s">
        <v>3827</v>
      </c>
      <c r="N1231">
        <v>7.5366666660000003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1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12.780225062614935</v>
      </c>
      <c r="AC1231">
        <v>0</v>
      </c>
      <c r="AD1231">
        <v>0</v>
      </c>
      <c r="AE1231">
        <v>12.780225062614935</v>
      </c>
    </row>
    <row r="1232" spans="1:31" x14ac:dyDescent="0.25">
      <c r="A1232">
        <v>2308255</v>
      </c>
      <c r="B1232">
        <v>1</v>
      </c>
      <c r="C1232" t="s">
        <v>80</v>
      </c>
      <c r="D1232" t="s">
        <v>105</v>
      </c>
      <c r="E1232" t="s">
        <v>153</v>
      </c>
      <c r="F1232" t="s">
        <v>3828</v>
      </c>
      <c r="G1232" t="s">
        <v>203</v>
      </c>
      <c r="H1232" t="s">
        <v>150</v>
      </c>
      <c r="I1232" t="s">
        <v>136</v>
      </c>
      <c r="J1232" t="s">
        <v>137</v>
      </c>
      <c r="K1232" t="s">
        <v>138</v>
      </c>
      <c r="L1232" t="s">
        <v>3829</v>
      </c>
      <c r="M1232" t="s">
        <v>3830</v>
      </c>
      <c r="N1232">
        <v>1.04</v>
      </c>
      <c r="O1232">
        <v>0</v>
      </c>
      <c r="P1232">
        <v>1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0.4902222220104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0.4902222220104</v>
      </c>
    </row>
    <row r="1233" spans="1:31" x14ac:dyDescent="0.25">
      <c r="A1233">
        <v>2308484</v>
      </c>
      <c r="B1233">
        <v>1</v>
      </c>
      <c r="C1233" t="s">
        <v>80</v>
      </c>
      <c r="D1233" t="s">
        <v>103</v>
      </c>
      <c r="E1233" t="s">
        <v>132</v>
      </c>
      <c r="F1233" t="s">
        <v>1073</v>
      </c>
      <c r="G1233" t="s">
        <v>134</v>
      </c>
      <c r="H1233" t="s">
        <v>135</v>
      </c>
      <c r="I1233" t="s">
        <v>136</v>
      </c>
      <c r="J1233" t="s">
        <v>137</v>
      </c>
      <c r="K1233" t="s">
        <v>138</v>
      </c>
      <c r="L1233" t="s">
        <v>3831</v>
      </c>
      <c r="M1233" t="s">
        <v>3832</v>
      </c>
      <c r="N1233">
        <v>1.378333333</v>
      </c>
      <c r="O1233">
        <v>1</v>
      </c>
      <c r="P1233">
        <v>981</v>
      </c>
      <c r="Q1233">
        <v>5</v>
      </c>
      <c r="R1233">
        <v>62</v>
      </c>
      <c r="S1233">
        <v>3</v>
      </c>
      <c r="T1233">
        <v>99</v>
      </c>
      <c r="U1233">
        <v>0</v>
      </c>
      <c r="V1233">
        <v>1</v>
      </c>
      <c r="W1233">
        <v>2.7240940391668662</v>
      </c>
      <c r="X1233">
        <v>452.88674777386723</v>
      </c>
      <c r="Y1233">
        <v>56.143280955633664</v>
      </c>
      <c r="Z1233">
        <v>172.76216188261625</v>
      </c>
      <c r="AA1233">
        <v>4.254163299998944</v>
      </c>
      <c r="AB1233">
        <v>144.03897654073842</v>
      </c>
      <c r="AC1233">
        <v>0</v>
      </c>
      <c r="AD1233">
        <v>70.493431445763449</v>
      </c>
      <c r="AE1233">
        <v>903.30285593778478</v>
      </c>
    </row>
    <row r="1234" spans="1:31" x14ac:dyDescent="0.25">
      <c r="A1234">
        <v>2308149</v>
      </c>
      <c r="B1234">
        <v>1</v>
      </c>
      <c r="C1234" t="s">
        <v>81</v>
      </c>
      <c r="D1234" t="s">
        <v>128</v>
      </c>
      <c r="E1234" t="s">
        <v>132</v>
      </c>
      <c r="F1234" t="s">
        <v>3833</v>
      </c>
      <c r="G1234" t="s">
        <v>134</v>
      </c>
      <c r="H1234" t="s">
        <v>135</v>
      </c>
      <c r="I1234" t="s">
        <v>136</v>
      </c>
      <c r="J1234" t="s">
        <v>137</v>
      </c>
      <c r="K1234" t="s">
        <v>138</v>
      </c>
      <c r="L1234" t="s">
        <v>3834</v>
      </c>
      <c r="M1234" t="s">
        <v>3835</v>
      </c>
      <c r="N1234">
        <v>0.121944444</v>
      </c>
      <c r="O1234">
        <v>0</v>
      </c>
      <c r="P1234">
        <v>0</v>
      </c>
      <c r="Q1234">
        <v>0</v>
      </c>
      <c r="R1234">
        <v>0</v>
      </c>
      <c r="S1234">
        <v>2</v>
      </c>
      <c r="T1234">
        <v>1</v>
      </c>
      <c r="U1234">
        <v>0</v>
      </c>
      <c r="V1234">
        <v>1</v>
      </c>
      <c r="W1234">
        <v>0</v>
      </c>
      <c r="X1234">
        <v>0</v>
      </c>
      <c r="Y1234">
        <v>0</v>
      </c>
      <c r="Z1234">
        <v>0</v>
      </c>
      <c r="AA1234">
        <v>0.56150681892529164</v>
      </c>
      <c r="AB1234">
        <v>5.0974710336175741</v>
      </c>
      <c r="AC1234">
        <v>0</v>
      </c>
      <c r="AD1234">
        <v>22.554307187933926</v>
      </c>
      <c r="AE1234">
        <v>28.213285040476791</v>
      </c>
    </row>
    <row r="1235" spans="1:31" x14ac:dyDescent="0.25">
      <c r="A1235">
        <v>2308000</v>
      </c>
      <c r="B1235">
        <v>1</v>
      </c>
      <c r="C1235" t="s">
        <v>81</v>
      </c>
      <c r="D1235" t="s">
        <v>128</v>
      </c>
      <c r="E1235" t="s">
        <v>141</v>
      </c>
      <c r="F1235" t="s">
        <v>3836</v>
      </c>
      <c r="G1235" t="s">
        <v>143</v>
      </c>
      <c r="H1235" t="s">
        <v>135</v>
      </c>
      <c r="I1235" t="s">
        <v>136</v>
      </c>
      <c r="J1235" t="s">
        <v>137</v>
      </c>
      <c r="K1235" t="s">
        <v>144</v>
      </c>
      <c r="L1235" t="s">
        <v>3837</v>
      </c>
      <c r="M1235" t="s">
        <v>3838</v>
      </c>
      <c r="N1235">
        <v>3.7149999999999999</v>
      </c>
      <c r="O1235">
        <v>0</v>
      </c>
      <c r="P1235">
        <v>2429</v>
      </c>
      <c r="Q1235">
        <v>0</v>
      </c>
      <c r="R1235">
        <v>23</v>
      </c>
      <c r="S1235">
        <v>2</v>
      </c>
      <c r="T1235">
        <v>149</v>
      </c>
      <c r="U1235">
        <v>0</v>
      </c>
      <c r="V1235">
        <v>0</v>
      </c>
      <c r="W1235">
        <v>0</v>
      </c>
      <c r="X1235">
        <v>1881.723350760059</v>
      </c>
      <c r="Y1235">
        <v>0</v>
      </c>
      <c r="Z1235">
        <v>83.941060025373432</v>
      </c>
      <c r="AA1235">
        <v>122.51683807189193</v>
      </c>
      <c r="AB1235">
        <v>743.45214447203182</v>
      </c>
      <c r="AC1235">
        <v>0</v>
      </c>
      <c r="AD1235">
        <v>0</v>
      </c>
      <c r="AE1235">
        <v>2831.6333933293558</v>
      </c>
    </row>
    <row r="1236" spans="1:31" x14ac:dyDescent="0.25">
      <c r="A1236">
        <v>2308430</v>
      </c>
      <c r="B1236">
        <v>1</v>
      </c>
      <c r="C1236" t="s">
        <v>80</v>
      </c>
      <c r="D1236" t="s">
        <v>108</v>
      </c>
      <c r="E1236" t="s">
        <v>158</v>
      </c>
      <c r="F1236" t="s">
        <v>3839</v>
      </c>
      <c r="G1236" t="s">
        <v>850</v>
      </c>
      <c r="H1236" t="s">
        <v>150</v>
      </c>
      <c r="I1236" t="s">
        <v>136</v>
      </c>
      <c r="J1236" t="s">
        <v>137</v>
      </c>
      <c r="K1236" t="s">
        <v>138</v>
      </c>
      <c r="L1236" t="s">
        <v>3840</v>
      </c>
      <c r="M1236" t="s">
        <v>3841</v>
      </c>
      <c r="N1236">
        <v>1.1047222219999999</v>
      </c>
      <c r="O1236">
        <v>0</v>
      </c>
      <c r="P1236">
        <v>34</v>
      </c>
      <c r="Q1236">
        <v>0</v>
      </c>
      <c r="R1236">
        <v>4</v>
      </c>
      <c r="S1236">
        <v>0</v>
      </c>
      <c r="T1236">
        <v>6</v>
      </c>
      <c r="U1236">
        <v>0</v>
      </c>
      <c r="V1236">
        <v>0</v>
      </c>
      <c r="W1236">
        <v>0</v>
      </c>
      <c r="X1236">
        <v>11.082049293185751</v>
      </c>
      <c r="Y1236">
        <v>0</v>
      </c>
      <c r="Z1236">
        <v>2.4996614190150583</v>
      </c>
      <c r="AA1236">
        <v>0</v>
      </c>
      <c r="AB1236">
        <v>4.4297950996075173</v>
      </c>
      <c r="AC1236">
        <v>0</v>
      </c>
      <c r="AD1236">
        <v>0</v>
      </c>
      <c r="AE1236">
        <v>18.011505811808327</v>
      </c>
    </row>
    <row r="1237" spans="1:31" x14ac:dyDescent="0.25">
      <c r="A1237">
        <v>2308075</v>
      </c>
      <c r="B1237">
        <v>1</v>
      </c>
      <c r="C1237" t="s">
        <v>81</v>
      </c>
      <c r="D1237" t="s">
        <v>128</v>
      </c>
      <c r="E1237" t="s">
        <v>158</v>
      </c>
      <c r="F1237" t="s">
        <v>3842</v>
      </c>
      <c r="G1237" t="s">
        <v>177</v>
      </c>
      <c r="H1237" t="s">
        <v>150</v>
      </c>
      <c r="I1237" t="s">
        <v>136</v>
      </c>
      <c r="J1237" t="s">
        <v>137</v>
      </c>
      <c r="K1237" t="s">
        <v>144</v>
      </c>
      <c r="L1237" t="s">
        <v>3843</v>
      </c>
      <c r="M1237" t="s">
        <v>3844</v>
      </c>
      <c r="N1237">
        <v>1.182222222</v>
      </c>
      <c r="O1237">
        <v>0</v>
      </c>
      <c r="P1237">
        <v>204</v>
      </c>
      <c r="Q1237">
        <v>0</v>
      </c>
      <c r="R1237">
        <v>0</v>
      </c>
      <c r="S1237">
        <v>0</v>
      </c>
      <c r="T1237">
        <v>8</v>
      </c>
      <c r="U1237">
        <v>0</v>
      </c>
      <c r="V1237">
        <v>0</v>
      </c>
      <c r="W1237">
        <v>0</v>
      </c>
      <c r="X1237">
        <v>40.496064204808128</v>
      </c>
      <c r="Y1237">
        <v>0</v>
      </c>
      <c r="Z1237">
        <v>0</v>
      </c>
      <c r="AA1237">
        <v>0</v>
      </c>
      <c r="AB1237">
        <v>10.916146094672003</v>
      </c>
      <c r="AC1237">
        <v>0</v>
      </c>
      <c r="AD1237">
        <v>0</v>
      </c>
      <c r="AE1237">
        <v>51.41221029948013</v>
      </c>
    </row>
    <row r="1238" spans="1:31" x14ac:dyDescent="0.25">
      <c r="A1238">
        <v>2308407</v>
      </c>
      <c r="B1238">
        <v>1</v>
      </c>
      <c r="C1238" t="s">
        <v>80</v>
      </c>
      <c r="D1238" t="s">
        <v>108</v>
      </c>
      <c r="E1238" t="s">
        <v>132</v>
      </c>
      <c r="F1238" t="s">
        <v>3845</v>
      </c>
      <c r="G1238" t="s">
        <v>210</v>
      </c>
      <c r="H1238" t="s">
        <v>135</v>
      </c>
      <c r="I1238" t="s">
        <v>136</v>
      </c>
      <c r="J1238" t="s">
        <v>137</v>
      </c>
      <c r="K1238" t="s">
        <v>138</v>
      </c>
      <c r="L1238" t="s">
        <v>3846</v>
      </c>
      <c r="M1238" t="s">
        <v>3847</v>
      </c>
      <c r="N1238">
        <v>3.883888888</v>
      </c>
      <c r="O1238">
        <v>0</v>
      </c>
      <c r="P1238">
        <v>548</v>
      </c>
      <c r="Q1238">
        <v>0</v>
      </c>
      <c r="R1238">
        <v>82</v>
      </c>
      <c r="S1238">
        <v>1</v>
      </c>
      <c r="T1238">
        <v>79</v>
      </c>
      <c r="U1238">
        <v>0</v>
      </c>
      <c r="V1238">
        <v>0</v>
      </c>
      <c r="W1238">
        <v>0</v>
      </c>
      <c r="X1238">
        <v>336.83860241290097</v>
      </c>
      <c r="Y1238">
        <v>0</v>
      </c>
      <c r="Z1238">
        <v>107.15749564359486</v>
      </c>
      <c r="AA1238">
        <v>5.3695132366584897</v>
      </c>
      <c r="AB1238">
        <v>163.51394477662939</v>
      </c>
      <c r="AC1238">
        <v>0</v>
      </c>
      <c r="AD1238">
        <v>0</v>
      </c>
      <c r="AE1238">
        <v>612.87955606978369</v>
      </c>
    </row>
    <row r="1239" spans="1:31" x14ac:dyDescent="0.25">
      <c r="A1239">
        <v>2308261</v>
      </c>
      <c r="B1239">
        <v>1</v>
      </c>
      <c r="C1239" t="s">
        <v>81</v>
      </c>
      <c r="D1239" t="s">
        <v>117</v>
      </c>
      <c r="E1239" t="s">
        <v>147</v>
      </c>
      <c r="F1239" t="s">
        <v>3848</v>
      </c>
      <c r="G1239" t="s">
        <v>149</v>
      </c>
      <c r="H1239" t="s">
        <v>150</v>
      </c>
      <c r="I1239" t="s">
        <v>136</v>
      </c>
      <c r="J1239" t="s">
        <v>137</v>
      </c>
      <c r="K1239" t="s">
        <v>138</v>
      </c>
      <c r="L1239" t="s">
        <v>3849</v>
      </c>
      <c r="M1239" t="s">
        <v>3850</v>
      </c>
      <c r="N1239">
        <v>1.1488888880000001</v>
      </c>
      <c r="O1239">
        <v>0</v>
      </c>
      <c r="P1239">
        <v>4</v>
      </c>
      <c r="Q1239">
        <v>0</v>
      </c>
      <c r="R1239">
        <v>0</v>
      </c>
      <c r="S1239">
        <v>0</v>
      </c>
      <c r="T1239">
        <v>4</v>
      </c>
      <c r="U1239">
        <v>0</v>
      </c>
      <c r="V1239">
        <v>0</v>
      </c>
      <c r="W1239">
        <v>0</v>
      </c>
      <c r="X1239">
        <v>1.0900957922104666</v>
      </c>
      <c r="Y1239">
        <v>0</v>
      </c>
      <c r="Z1239">
        <v>0</v>
      </c>
      <c r="AA1239">
        <v>0</v>
      </c>
      <c r="AB1239">
        <v>20.548894202723254</v>
      </c>
      <c r="AC1239">
        <v>0</v>
      </c>
      <c r="AD1239">
        <v>0</v>
      </c>
      <c r="AE1239">
        <v>21.63898999493372</v>
      </c>
    </row>
    <row r="1240" spans="1:31" x14ac:dyDescent="0.25">
      <c r="A1240">
        <v>2307929</v>
      </c>
      <c r="B1240">
        <v>1</v>
      </c>
      <c r="C1240" t="s">
        <v>80</v>
      </c>
      <c r="D1240" t="s">
        <v>85</v>
      </c>
      <c r="E1240" t="s">
        <v>153</v>
      </c>
      <c r="F1240" t="s">
        <v>3851</v>
      </c>
      <c r="G1240" t="s">
        <v>203</v>
      </c>
      <c r="H1240" t="s">
        <v>150</v>
      </c>
      <c r="I1240" t="s">
        <v>136</v>
      </c>
      <c r="J1240" t="s">
        <v>137</v>
      </c>
      <c r="K1240" t="s">
        <v>138</v>
      </c>
      <c r="L1240" t="s">
        <v>3852</v>
      </c>
      <c r="M1240" t="s">
        <v>3853</v>
      </c>
      <c r="N1240">
        <v>2.0647222219999999</v>
      </c>
      <c r="O1240">
        <v>0</v>
      </c>
      <c r="P1240">
        <v>5</v>
      </c>
      <c r="Q1240">
        <v>0</v>
      </c>
      <c r="R1240">
        <v>0</v>
      </c>
      <c r="S1240">
        <v>0</v>
      </c>
      <c r="T1240">
        <v>2</v>
      </c>
      <c r="U1240">
        <v>0</v>
      </c>
      <c r="V1240">
        <v>0</v>
      </c>
      <c r="W1240">
        <v>0</v>
      </c>
      <c r="X1240">
        <v>1.7801189985428667</v>
      </c>
      <c r="Y1240">
        <v>0</v>
      </c>
      <c r="Z1240">
        <v>0</v>
      </c>
      <c r="AA1240">
        <v>0</v>
      </c>
      <c r="AB1240">
        <v>3.5968350973964895</v>
      </c>
      <c r="AC1240">
        <v>0</v>
      </c>
      <c r="AD1240">
        <v>0</v>
      </c>
      <c r="AE1240">
        <v>5.3769540959393565</v>
      </c>
    </row>
    <row r="1241" spans="1:31" x14ac:dyDescent="0.25">
      <c r="A1241">
        <v>2308052</v>
      </c>
      <c r="B1241">
        <v>1</v>
      </c>
      <c r="C1241" t="s">
        <v>80</v>
      </c>
      <c r="D1241" t="s">
        <v>83</v>
      </c>
      <c r="E1241" t="s">
        <v>147</v>
      </c>
      <c r="F1241" t="s">
        <v>3854</v>
      </c>
      <c r="G1241" t="s">
        <v>336</v>
      </c>
      <c r="H1241" t="s">
        <v>150</v>
      </c>
      <c r="I1241" t="s">
        <v>136</v>
      </c>
      <c r="J1241" t="s">
        <v>137</v>
      </c>
      <c r="K1241" t="s">
        <v>138</v>
      </c>
      <c r="L1241" t="s">
        <v>3855</v>
      </c>
      <c r="M1241" t="s">
        <v>3856</v>
      </c>
      <c r="N1241">
        <v>0.210277777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15</v>
      </c>
      <c r="U1241">
        <v>0</v>
      </c>
      <c r="V1241">
        <v>1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7.0299755583825014</v>
      </c>
      <c r="AC1241">
        <v>0</v>
      </c>
      <c r="AD1241">
        <v>1.6735498976547001</v>
      </c>
      <c r="AE1241">
        <v>8.7035254560372017</v>
      </c>
    </row>
    <row r="1242" spans="1:31" x14ac:dyDescent="0.25">
      <c r="A1242">
        <v>2308470</v>
      </c>
      <c r="B1242">
        <v>1</v>
      </c>
      <c r="C1242" t="s">
        <v>81</v>
      </c>
      <c r="D1242" t="s">
        <v>118</v>
      </c>
      <c r="E1242" t="s">
        <v>132</v>
      </c>
      <c r="F1242" t="s">
        <v>3857</v>
      </c>
      <c r="G1242" t="s">
        <v>134</v>
      </c>
      <c r="H1242" t="s">
        <v>135</v>
      </c>
      <c r="I1242" t="s">
        <v>136</v>
      </c>
      <c r="J1242" t="s">
        <v>137</v>
      </c>
      <c r="K1242" t="s">
        <v>138</v>
      </c>
      <c r="L1242" t="s">
        <v>3858</v>
      </c>
      <c r="M1242" t="s">
        <v>3859</v>
      </c>
      <c r="N1242">
        <v>8.1944444000000005E-2</v>
      </c>
      <c r="O1242">
        <v>1</v>
      </c>
      <c r="P1242">
        <v>456</v>
      </c>
      <c r="Q1242">
        <v>49</v>
      </c>
      <c r="R1242">
        <v>65</v>
      </c>
      <c r="S1242">
        <v>22</v>
      </c>
      <c r="T1242">
        <v>51</v>
      </c>
      <c r="U1242">
        <v>0</v>
      </c>
      <c r="V1242">
        <v>0</v>
      </c>
      <c r="W1242">
        <v>8.4471948099583333E-2</v>
      </c>
      <c r="X1242">
        <v>9.0319088300662997</v>
      </c>
      <c r="Y1242">
        <v>17.415383860219656</v>
      </c>
      <c r="Z1242">
        <v>10.357920738927255</v>
      </c>
      <c r="AA1242">
        <v>15.412670626353583</v>
      </c>
      <c r="AB1242">
        <v>2.0005694113807917</v>
      </c>
      <c r="AC1242">
        <v>0</v>
      </c>
      <c r="AD1242">
        <v>0</v>
      </c>
      <c r="AE1242">
        <v>54.30292541504717</v>
      </c>
    </row>
    <row r="1243" spans="1:31" x14ac:dyDescent="0.25">
      <c r="A1243">
        <v>2307969</v>
      </c>
      <c r="B1243">
        <v>1</v>
      </c>
      <c r="C1243" t="s">
        <v>80</v>
      </c>
      <c r="D1243" t="s">
        <v>103</v>
      </c>
      <c r="E1243" t="s">
        <v>132</v>
      </c>
      <c r="F1243" t="s">
        <v>3860</v>
      </c>
      <c r="G1243" t="s">
        <v>134</v>
      </c>
      <c r="H1243" t="s">
        <v>135</v>
      </c>
      <c r="I1243" t="s">
        <v>136</v>
      </c>
      <c r="J1243" t="s">
        <v>137</v>
      </c>
      <c r="K1243" t="s">
        <v>138</v>
      </c>
      <c r="L1243" t="s">
        <v>3861</v>
      </c>
      <c r="M1243" t="s">
        <v>3862</v>
      </c>
      <c r="N1243">
        <v>6.6944444000000006E-2</v>
      </c>
      <c r="O1243">
        <v>14</v>
      </c>
      <c r="P1243">
        <v>330</v>
      </c>
      <c r="Q1243">
        <v>19</v>
      </c>
      <c r="R1243">
        <v>45</v>
      </c>
      <c r="S1243">
        <v>10</v>
      </c>
      <c r="T1243">
        <v>56</v>
      </c>
      <c r="U1243">
        <v>0</v>
      </c>
      <c r="V1243">
        <v>0</v>
      </c>
      <c r="W1243">
        <v>0.58505582642704168</v>
      </c>
      <c r="X1243">
        <v>4.7297552473755351</v>
      </c>
      <c r="Y1243">
        <v>5.6341578586481331</v>
      </c>
      <c r="Z1243">
        <v>0.76156573985683329</v>
      </c>
      <c r="AA1243">
        <v>3.0652491682889678</v>
      </c>
      <c r="AB1243">
        <v>1.3286571729065169</v>
      </c>
      <c r="AC1243">
        <v>0</v>
      </c>
      <c r="AD1243">
        <v>0</v>
      </c>
      <c r="AE1243">
        <v>16.104441013503028</v>
      </c>
    </row>
    <row r="1244" spans="1:31" x14ac:dyDescent="0.25">
      <c r="A1244">
        <v>2307923</v>
      </c>
      <c r="B1244">
        <v>1</v>
      </c>
      <c r="C1244" t="s">
        <v>80</v>
      </c>
      <c r="D1244" t="s">
        <v>92</v>
      </c>
      <c r="E1244" t="s">
        <v>147</v>
      </c>
      <c r="F1244" t="s">
        <v>3863</v>
      </c>
      <c r="G1244" t="s">
        <v>463</v>
      </c>
      <c r="H1244" t="s">
        <v>150</v>
      </c>
      <c r="I1244" t="s">
        <v>136</v>
      </c>
      <c r="J1244" t="s">
        <v>137</v>
      </c>
      <c r="K1244" t="s">
        <v>138</v>
      </c>
      <c r="L1244" t="s">
        <v>3864</v>
      </c>
      <c r="M1244" t="s">
        <v>3865</v>
      </c>
      <c r="N1244">
        <v>2.0272222219999998</v>
      </c>
      <c r="O1244">
        <v>0</v>
      </c>
      <c r="P1244">
        <v>17</v>
      </c>
      <c r="Q1244">
        <v>0</v>
      </c>
      <c r="R1244">
        <v>0</v>
      </c>
      <c r="S1244">
        <v>0</v>
      </c>
      <c r="T1244">
        <v>2</v>
      </c>
      <c r="U1244">
        <v>0</v>
      </c>
      <c r="V1244">
        <v>0</v>
      </c>
      <c r="W1244">
        <v>0</v>
      </c>
      <c r="X1244">
        <v>5.5256654759508566</v>
      </c>
      <c r="Y1244">
        <v>0</v>
      </c>
      <c r="Z1244">
        <v>0</v>
      </c>
      <c r="AA1244">
        <v>0</v>
      </c>
      <c r="AB1244">
        <v>3.5547341917792665</v>
      </c>
      <c r="AC1244">
        <v>0</v>
      </c>
      <c r="AD1244">
        <v>0</v>
      </c>
      <c r="AE1244">
        <v>9.0803996677301235</v>
      </c>
    </row>
    <row r="1245" spans="1:31" x14ac:dyDescent="0.25">
      <c r="A1245">
        <v>2308324</v>
      </c>
      <c r="B1245">
        <v>1</v>
      </c>
      <c r="C1245" t="s">
        <v>81</v>
      </c>
      <c r="D1245" t="s">
        <v>118</v>
      </c>
      <c r="E1245" t="s">
        <v>175</v>
      </c>
      <c r="F1245" t="s">
        <v>3866</v>
      </c>
      <c r="G1245" t="s">
        <v>210</v>
      </c>
      <c r="H1245" t="s">
        <v>135</v>
      </c>
      <c r="I1245" t="s">
        <v>136</v>
      </c>
      <c r="J1245" t="s">
        <v>137</v>
      </c>
      <c r="K1245" t="s">
        <v>138</v>
      </c>
      <c r="L1245" t="s">
        <v>3867</v>
      </c>
      <c r="M1245" t="s">
        <v>3868</v>
      </c>
      <c r="N1245">
        <v>5.4908333330000003</v>
      </c>
      <c r="O1245">
        <v>0</v>
      </c>
      <c r="P1245">
        <v>67</v>
      </c>
      <c r="Q1245">
        <v>0</v>
      </c>
      <c r="R1245">
        <v>16</v>
      </c>
      <c r="S1245">
        <v>0</v>
      </c>
      <c r="T1245">
        <v>6</v>
      </c>
      <c r="U1245">
        <v>0</v>
      </c>
      <c r="V1245">
        <v>0</v>
      </c>
      <c r="W1245">
        <v>0</v>
      </c>
      <c r="X1245">
        <v>62.105361869388425</v>
      </c>
      <c r="Y1245">
        <v>0</v>
      </c>
      <c r="Z1245">
        <v>40.915434440011964</v>
      </c>
      <c r="AA1245">
        <v>0</v>
      </c>
      <c r="AB1245">
        <v>2.3617303132982999</v>
      </c>
      <c r="AC1245">
        <v>0</v>
      </c>
      <c r="AD1245">
        <v>0</v>
      </c>
      <c r="AE1245">
        <v>105.38252662269869</v>
      </c>
    </row>
    <row r="1246" spans="1:31" x14ac:dyDescent="0.25">
      <c r="A1246">
        <v>2307989</v>
      </c>
      <c r="B1246">
        <v>1</v>
      </c>
      <c r="C1246" t="s">
        <v>80</v>
      </c>
      <c r="D1246" t="s">
        <v>106</v>
      </c>
      <c r="E1246" t="s">
        <v>153</v>
      </c>
      <c r="F1246" t="s">
        <v>3869</v>
      </c>
      <c r="G1246" t="s">
        <v>155</v>
      </c>
      <c r="H1246" t="s">
        <v>150</v>
      </c>
      <c r="I1246" t="s">
        <v>136</v>
      </c>
      <c r="J1246" t="s">
        <v>137</v>
      </c>
      <c r="K1246" t="s">
        <v>138</v>
      </c>
      <c r="L1246" t="s">
        <v>3870</v>
      </c>
      <c r="M1246" t="s">
        <v>3871</v>
      </c>
      <c r="N1246">
        <v>3.1977777770000002</v>
      </c>
      <c r="O1246">
        <v>0</v>
      </c>
      <c r="P1246">
        <v>0</v>
      </c>
      <c r="Q1246">
        <v>0</v>
      </c>
      <c r="R1246">
        <v>1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0.60634536852762499</v>
      </c>
      <c r="AA1246">
        <v>0</v>
      </c>
      <c r="AB1246">
        <v>0</v>
      </c>
      <c r="AC1246">
        <v>0</v>
      </c>
      <c r="AD1246">
        <v>0</v>
      </c>
      <c r="AE1246">
        <v>0.60634536852762499</v>
      </c>
    </row>
    <row r="1247" spans="1:31" x14ac:dyDescent="0.25">
      <c r="A1247">
        <v>2307966</v>
      </c>
      <c r="B1247">
        <v>1</v>
      </c>
      <c r="C1247" t="s">
        <v>80</v>
      </c>
      <c r="D1247" t="s">
        <v>103</v>
      </c>
      <c r="E1247" t="s">
        <v>132</v>
      </c>
      <c r="F1247" t="s">
        <v>3872</v>
      </c>
      <c r="G1247" t="s">
        <v>872</v>
      </c>
      <c r="H1247" t="s">
        <v>135</v>
      </c>
      <c r="I1247" t="s">
        <v>136</v>
      </c>
      <c r="J1247" t="s">
        <v>137</v>
      </c>
      <c r="K1247" t="s">
        <v>138</v>
      </c>
      <c r="L1247" t="s">
        <v>3873</v>
      </c>
      <c r="M1247" t="s">
        <v>3874</v>
      </c>
      <c r="N1247">
        <v>2.841111111</v>
      </c>
      <c r="O1247">
        <v>0</v>
      </c>
      <c r="P1247">
        <v>0</v>
      </c>
      <c r="Q1247">
        <v>0</v>
      </c>
      <c r="R1247">
        <v>0</v>
      </c>
      <c r="S1247">
        <v>5</v>
      </c>
      <c r="T1247">
        <v>0</v>
      </c>
      <c r="U1247">
        <v>20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33.435788904559068</v>
      </c>
      <c r="AB1247">
        <v>0</v>
      </c>
      <c r="AC1247">
        <v>6444.3083862806234</v>
      </c>
      <c r="AD1247">
        <v>0</v>
      </c>
      <c r="AE1247">
        <v>6477.744175185182</v>
      </c>
    </row>
    <row r="1248" spans="1:31" x14ac:dyDescent="0.25">
      <c r="A1248">
        <v>2308301</v>
      </c>
      <c r="B1248">
        <v>1</v>
      </c>
      <c r="C1248" t="s">
        <v>80</v>
      </c>
      <c r="D1248" t="s">
        <v>104</v>
      </c>
      <c r="E1248" t="s">
        <v>153</v>
      </c>
      <c r="F1248" t="s">
        <v>3875</v>
      </c>
      <c r="G1248" t="s">
        <v>254</v>
      </c>
      <c r="H1248" t="s">
        <v>150</v>
      </c>
      <c r="I1248" t="s">
        <v>136</v>
      </c>
      <c r="J1248" t="s">
        <v>137</v>
      </c>
      <c r="K1248" t="s">
        <v>138</v>
      </c>
      <c r="L1248" t="s">
        <v>3876</v>
      </c>
      <c r="M1248" t="s">
        <v>3877</v>
      </c>
      <c r="N1248">
        <v>3.866666666</v>
      </c>
      <c r="O1248">
        <v>0</v>
      </c>
      <c r="P1248">
        <v>0</v>
      </c>
      <c r="Q1248">
        <v>0</v>
      </c>
      <c r="R1248">
        <v>6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35.910729848781735</v>
      </c>
      <c r="AA1248">
        <v>0</v>
      </c>
      <c r="AB1248">
        <v>0</v>
      </c>
      <c r="AC1248">
        <v>0</v>
      </c>
      <c r="AD1248">
        <v>0</v>
      </c>
      <c r="AE1248">
        <v>35.910729848781735</v>
      </c>
    </row>
    <row r="1249" spans="1:31" x14ac:dyDescent="0.25">
      <c r="A1249">
        <v>2308158</v>
      </c>
      <c r="B1249">
        <v>1</v>
      </c>
      <c r="C1249" t="s">
        <v>80</v>
      </c>
      <c r="D1249" t="s">
        <v>93</v>
      </c>
      <c r="E1249" t="s">
        <v>153</v>
      </c>
      <c r="F1249" t="s">
        <v>3878</v>
      </c>
      <c r="G1249" t="s">
        <v>155</v>
      </c>
      <c r="H1249" t="s">
        <v>150</v>
      </c>
      <c r="I1249" t="s">
        <v>136</v>
      </c>
      <c r="J1249" t="s">
        <v>137</v>
      </c>
      <c r="K1249" t="s">
        <v>138</v>
      </c>
      <c r="L1249" t="s">
        <v>3879</v>
      </c>
      <c r="M1249" t="s">
        <v>3880</v>
      </c>
      <c r="N1249">
        <v>2.8616666660000001</v>
      </c>
      <c r="O1249">
        <v>0</v>
      </c>
      <c r="P1249">
        <v>1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0.63155146278042495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0.63155146278042495</v>
      </c>
    </row>
    <row r="1250" spans="1:31" x14ac:dyDescent="0.25">
      <c r="A1250">
        <v>2308132</v>
      </c>
      <c r="B1250">
        <v>1</v>
      </c>
      <c r="C1250" t="s">
        <v>80</v>
      </c>
      <c r="D1250" t="s">
        <v>97</v>
      </c>
      <c r="E1250" t="s">
        <v>175</v>
      </c>
      <c r="F1250" t="s">
        <v>3881</v>
      </c>
      <c r="G1250" t="s">
        <v>210</v>
      </c>
      <c r="H1250" t="s">
        <v>135</v>
      </c>
      <c r="I1250" t="s">
        <v>136</v>
      </c>
      <c r="J1250" t="s">
        <v>137</v>
      </c>
      <c r="K1250" t="s">
        <v>138</v>
      </c>
      <c r="L1250" t="s">
        <v>3882</v>
      </c>
      <c r="M1250" t="s">
        <v>3883</v>
      </c>
      <c r="N1250">
        <v>1.4583333329999999</v>
      </c>
      <c r="O1250">
        <v>0</v>
      </c>
      <c r="P1250">
        <v>35</v>
      </c>
      <c r="Q1250">
        <v>0</v>
      </c>
      <c r="R1250">
        <v>19</v>
      </c>
      <c r="S1250">
        <v>3</v>
      </c>
      <c r="T1250">
        <v>10</v>
      </c>
      <c r="U1250">
        <v>0</v>
      </c>
      <c r="V1250">
        <v>0</v>
      </c>
      <c r="W1250">
        <v>0</v>
      </c>
      <c r="X1250">
        <v>29.907561340661786</v>
      </c>
      <c r="Y1250">
        <v>0</v>
      </c>
      <c r="Z1250">
        <v>18.621316396340053</v>
      </c>
      <c r="AA1250">
        <v>7.558844276550599</v>
      </c>
      <c r="AB1250">
        <v>21.071666696567501</v>
      </c>
      <c r="AC1250">
        <v>0</v>
      </c>
      <c r="AD1250">
        <v>0</v>
      </c>
      <c r="AE1250">
        <v>77.159388710119941</v>
      </c>
    </row>
    <row r="1251" spans="1:31" x14ac:dyDescent="0.25">
      <c r="A1251">
        <v>2308009</v>
      </c>
      <c r="B1251">
        <v>1</v>
      </c>
      <c r="C1251" t="s">
        <v>80</v>
      </c>
      <c r="D1251" t="s">
        <v>108</v>
      </c>
      <c r="E1251" t="s">
        <v>158</v>
      </c>
      <c r="F1251" t="s">
        <v>3884</v>
      </c>
      <c r="G1251" t="s">
        <v>177</v>
      </c>
      <c r="H1251" t="s">
        <v>150</v>
      </c>
      <c r="I1251" t="s">
        <v>136</v>
      </c>
      <c r="J1251" t="s">
        <v>137</v>
      </c>
      <c r="K1251" t="s">
        <v>144</v>
      </c>
      <c r="L1251" t="s">
        <v>3885</v>
      </c>
      <c r="M1251" t="s">
        <v>3886</v>
      </c>
      <c r="N1251">
        <v>8.6169444439999996</v>
      </c>
      <c r="O1251">
        <v>0</v>
      </c>
      <c r="P1251">
        <v>329</v>
      </c>
      <c r="Q1251">
        <v>0</v>
      </c>
      <c r="R1251">
        <v>3</v>
      </c>
      <c r="S1251">
        <v>0</v>
      </c>
      <c r="T1251">
        <v>44</v>
      </c>
      <c r="U1251">
        <v>0</v>
      </c>
      <c r="V1251">
        <v>0</v>
      </c>
      <c r="W1251">
        <v>0</v>
      </c>
      <c r="X1251">
        <v>469.35387047472926</v>
      </c>
      <c r="Y1251">
        <v>0</v>
      </c>
      <c r="Z1251">
        <v>2.3030430000608337</v>
      </c>
      <c r="AA1251">
        <v>0</v>
      </c>
      <c r="AB1251">
        <v>358.87658086113572</v>
      </c>
      <c r="AC1251">
        <v>0</v>
      </c>
      <c r="AD1251">
        <v>0</v>
      </c>
      <c r="AE1251">
        <v>830.53349433592575</v>
      </c>
    </row>
    <row r="1252" spans="1:31" x14ac:dyDescent="0.25">
      <c r="A1252">
        <v>2308387</v>
      </c>
      <c r="B1252">
        <v>1</v>
      </c>
      <c r="C1252" t="s">
        <v>81</v>
      </c>
      <c r="D1252" t="s">
        <v>115</v>
      </c>
      <c r="E1252" t="s">
        <v>141</v>
      </c>
      <c r="F1252" t="s">
        <v>3887</v>
      </c>
      <c r="G1252" t="s">
        <v>134</v>
      </c>
      <c r="H1252" t="s">
        <v>135</v>
      </c>
      <c r="I1252" t="s">
        <v>136</v>
      </c>
      <c r="J1252" t="s">
        <v>137</v>
      </c>
      <c r="K1252" t="s">
        <v>138</v>
      </c>
      <c r="L1252" t="s">
        <v>3888</v>
      </c>
      <c r="M1252" t="s">
        <v>3889</v>
      </c>
      <c r="N1252">
        <v>6.5000000000000002E-2</v>
      </c>
      <c r="O1252">
        <v>0</v>
      </c>
      <c r="P1252">
        <v>698</v>
      </c>
      <c r="Q1252">
        <v>4</v>
      </c>
      <c r="R1252">
        <v>77</v>
      </c>
      <c r="S1252">
        <v>4</v>
      </c>
      <c r="T1252">
        <v>34</v>
      </c>
      <c r="U1252">
        <v>0</v>
      </c>
      <c r="V1252">
        <v>0</v>
      </c>
      <c r="W1252">
        <v>0</v>
      </c>
      <c r="X1252">
        <v>3.3441080823578959</v>
      </c>
      <c r="Y1252">
        <v>0.7451742703080001</v>
      </c>
      <c r="Z1252">
        <v>4.0914877222017507</v>
      </c>
      <c r="AA1252">
        <v>0.88510306505399983</v>
      </c>
      <c r="AB1252">
        <v>1.9444821820833509</v>
      </c>
      <c r="AC1252">
        <v>0</v>
      </c>
      <c r="AD1252">
        <v>0</v>
      </c>
      <c r="AE1252">
        <v>11.010355322004997</v>
      </c>
    </row>
    <row r="1253" spans="1:31" x14ac:dyDescent="0.25">
      <c r="A1253">
        <v>2308152</v>
      </c>
      <c r="B1253">
        <v>1</v>
      </c>
      <c r="C1253" t="s">
        <v>81</v>
      </c>
      <c r="D1253" t="s">
        <v>128</v>
      </c>
      <c r="E1253" t="s">
        <v>132</v>
      </c>
      <c r="F1253" t="s">
        <v>3890</v>
      </c>
      <c r="G1253" t="s">
        <v>134</v>
      </c>
      <c r="H1253" t="s">
        <v>135</v>
      </c>
      <c r="I1253" t="s">
        <v>136</v>
      </c>
      <c r="J1253" t="s">
        <v>137</v>
      </c>
      <c r="K1253" t="s">
        <v>138</v>
      </c>
      <c r="L1253" t="s">
        <v>3891</v>
      </c>
      <c r="M1253" t="s">
        <v>3892</v>
      </c>
      <c r="N1253">
        <v>0.116111111</v>
      </c>
      <c r="O1253">
        <v>0</v>
      </c>
      <c r="P1253">
        <v>0</v>
      </c>
      <c r="Q1253">
        <v>0</v>
      </c>
      <c r="R1253">
        <v>0</v>
      </c>
      <c r="S1253">
        <v>27</v>
      </c>
      <c r="T1253">
        <v>0</v>
      </c>
      <c r="U1253">
        <v>27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51.077946543838493</v>
      </c>
      <c r="AB1253">
        <v>0</v>
      </c>
      <c r="AC1253">
        <v>647.64006799888625</v>
      </c>
      <c r="AD1253">
        <v>0</v>
      </c>
      <c r="AE1253">
        <v>698.71801454272475</v>
      </c>
    </row>
    <row r="1254" spans="1:31" x14ac:dyDescent="0.25">
      <c r="A1254">
        <v>2308138</v>
      </c>
      <c r="B1254">
        <v>1</v>
      </c>
      <c r="C1254" t="s">
        <v>81</v>
      </c>
      <c r="D1254" t="s">
        <v>112</v>
      </c>
      <c r="E1254" t="s">
        <v>175</v>
      </c>
      <c r="F1254" t="s">
        <v>3893</v>
      </c>
      <c r="G1254" t="s">
        <v>143</v>
      </c>
      <c r="H1254" t="s">
        <v>135</v>
      </c>
      <c r="I1254" t="s">
        <v>136</v>
      </c>
      <c r="J1254" t="s">
        <v>137</v>
      </c>
      <c r="K1254" t="s">
        <v>144</v>
      </c>
      <c r="L1254" t="s">
        <v>3894</v>
      </c>
      <c r="M1254" t="s">
        <v>3895</v>
      </c>
      <c r="N1254">
        <v>0.49388888800000003</v>
      </c>
      <c r="O1254">
        <v>0</v>
      </c>
      <c r="P1254">
        <v>526</v>
      </c>
      <c r="Q1254">
        <v>0</v>
      </c>
      <c r="R1254">
        <v>36</v>
      </c>
      <c r="S1254">
        <v>0</v>
      </c>
      <c r="T1254">
        <v>32</v>
      </c>
      <c r="U1254">
        <v>0</v>
      </c>
      <c r="V1254">
        <v>0</v>
      </c>
      <c r="W1254">
        <v>0</v>
      </c>
      <c r="X1254">
        <v>42.410730290706255</v>
      </c>
      <c r="Y1254">
        <v>0</v>
      </c>
      <c r="Z1254">
        <v>1.6940899817360335</v>
      </c>
      <c r="AA1254">
        <v>0</v>
      </c>
      <c r="AB1254">
        <v>13.625222227276085</v>
      </c>
      <c r="AC1254">
        <v>0</v>
      </c>
      <c r="AD1254">
        <v>0</v>
      </c>
      <c r="AE1254">
        <v>57.730042499718373</v>
      </c>
    </row>
    <row r="1255" spans="1:31" x14ac:dyDescent="0.25">
      <c r="A1255">
        <v>2308195</v>
      </c>
      <c r="B1255">
        <v>1</v>
      </c>
      <c r="C1255" t="s">
        <v>80</v>
      </c>
      <c r="D1255" t="s">
        <v>90</v>
      </c>
      <c r="E1255" t="s">
        <v>153</v>
      </c>
      <c r="F1255" t="s">
        <v>3896</v>
      </c>
      <c r="G1255" t="s">
        <v>254</v>
      </c>
      <c r="H1255" t="s">
        <v>150</v>
      </c>
      <c r="I1255" t="s">
        <v>136</v>
      </c>
      <c r="J1255" t="s">
        <v>137</v>
      </c>
      <c r="K1255" t="s">
        <v>138</v>
      </c>
      <c r="L1255" t="s">
        <v>3897</v>
      </c>
      <c r="M1255" t="s">
        <v>3898</v>
      </c>
      <c r="N1255">
        <v>0.72111111100000003</v>
      </c>
      <c r="O1255">
        <v>0</v>
      </c>
      <c r="P1255">
        <v>5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0.63198197437189174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0.63198197437189174</v>
      </c>
    </row>
    <row r="1256" spans="1:31" x14ac:dyDescent="0.25">
      <c r="A1256">
        <v>2308487</v>
      </c>
      <c r="B1256">
        <v>1</v>
      </c>
      <c r="C1256" t="s">
        <v>80</v>
      </c>
      <c r="D1256" t="s">
        <v>109</v>
      </c>
      <c r="E1256" t="s">
        <v>147</v>
      </c>
      <c r="F1256" t="s">
        <v>3899</v>
      </c>
      <c r="G1256" t="s">
        <v>353</v>
      </c>
      <c r="H1256" t="s">
        <v>150</v>
      </c>
      <c r="I1256" t="s">
        <v>136</v>
      </c>
      <c r="J1256" t="s">
        <v>137</v>
      </c>
      <c r="K1256" t="s">
        <v>138</v>
      </c>
      <c r="L1256" t="s">
        <v>3900</v>
      </c>
      <c r="M1256" t="s">
        <v>3901</v>
      </c>
      <c r="N1256">
        <v>5.0122222220000001</v>
      </c>
      <c r="O1256">
        <v>0</v>
      </c>
      <c r="P1256">
        <v>14</v>
      </c>
      <c r="Q1256">
        <v>0</v>
      </c>
      <c r="R1256">
        <v>7</v>
      </c>
      <c r="S1256">
        <v>0</v>
      </c>
      <c r="T1256">
        <v>4</v>
      </c>
      <c r="U1256">
        <v>0</v>
      </c>
      <c r="V1256">
        <v>0</v>
      </c>
      <c r="W1256">
        <v>0</v>
      </c>
      <c r="X1256">
        <v>3.8697385417499675</v>
      </c>
      <c r="Y1256">
        <v>0</v>
      </c>
      <c r="Z1256">
        <v>1.6035499152371666</v>
      </c>
      <c r="AA1256">
        <v>0</v>
      </c>
      <c r="AB1256">
        <v>7.19218661325E-3</v>
      </c>
      <c r="AC1256">
        <v>0</v>
      </c>
      <c r="AD1256">
        <v>0</v>
      </c>
      <c r="AE1256">
        <v>5.4804806436003846</v>
      </c>
    </row>
    <row r="1257" spans="1:31" x14ac:dyDescent="0.25">
      <c r="A1257">
        <v>2308095</v>
      </c>
      <c r="B1257">
        <v>1</v>
      </c>
      <c r="C1257" t="s">
        <v>80</v>
      </c>
      <c r="D1257" t="s">
        <v>90</v>
      </c>
      <c r="E1257" t="s">
        <v>147</v>
      </c>
      <c r="F1257" t="s">
        <v>3902</v>
      </c>
      <c r="G1257" t="s">
        <v>503</v>
      </c>
      <c r="H1257" t="s">
        <v>150</v>
      </c>
      <c r="I1257" t="s">
        <v>136</v>
      </c>
      <c r="J1257" t="s">
        <v>137</v>
      </c>
      <c r="K1257" t="s">
        <v>138</v>
      </c>
      <c r="L1257" t="s">
        <v>3903</v>
      </c>
      <c r="M1257" t="s">
        <v>3904</v>
      </c>
      <c r="N1257">
        <v>0.38277777699999999</v>
      </c>
      <c r="O1257">
        <v>0</v>
      </c>
      <c r="P1257">
        <v>254</v>
      </c>
      <c r="Q1257">
        <v>0</v>
      </c>
      <c r="R1257">
        <v>0</v>
      </c>
      <c r="S1257">
        <v>0</v>
      </c>
      <c r="T1257">
        <v>6</v>
      </c>
      <c r="U1257">
        <v>0</v>
      </c>
      <c r="V1257">
        <v>0</v>
      </c>
      <c r="W1257">
        <v>0</v>
      </c>
      <c r="X1257">
        <v>20.517328455667862</v>
      </c>
      <c r="Y1257">
        <v>0</v>
      </c>
      <c r="Z1257">
        <v>0</v>
      </c>
      <c r="AA1257">
        <v>0</v>
      </c>
      <c r="AB1257">
        <v>1.6360170671374004</v>
      </c>
      <c r="AC1257">
        <v>0</v>
      </c>
      <c r="AD1257">
        <v>0</v>
      </c>
      <c r="AE1257">
        <v>22.15334552280526</v>
      </c>
    </row>
    <row r="1258" spans="1:31" x14ac:dyDescent="0.25">
      <c r="A1258">
        <v>2308049</v>
      </c>
      <c r="B1258">
        <v>1</v>
      </c>
      <c r="C1258" t="s">
        <v>80</v>
      </c>
      <c r="D1258" t="s">
        <v>105</v>
      </c>
      <c r="E1258" t="s">
        <v>175</v>
      </c>
      <c r="F1258" t="s">
        <v>3905</v>
      </c>
      <c r="G1258" t="s">
        <v>143</v>
      </c>
      <c r="H1258" t="s">
        <v>135</v>
      </c>
      <c r="I1258" t="s">
        <v>136</v>
      </c>
      <c r="J1258" t="s">
        <v>137</v>
      </c>
      <c r="K1258" t="s">
        <v>144</v>
      </c>
      <c r="L1258" t="s">
        <v>3906</v>
      </c>
      <c r="M1258" t="s">
        <v>3907</v>
      </c>
      <c r="N1258">
        <v>1.487222222</v>
      </c>
      <c r="O1258">
        <v>0</v>
      </c>
      <c r="P1258">
        <v>0</v>
      </c>
      <c r="Q1258">
        <v>0</v>
      </c>
      <c r="R1258">
        <v>0</v>
      </c>
      <c r="S1258">
        <v>3</v>
      </c>
      <c r="T1258">
        <v>0</v>
      </c>
      <c r="U1258">
        <v>1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63.358994685688685</v>
      </c>
      <c r="AB1258">
        <v>0</v>
      </c>
      <c r="AC1258">
        <v>239.80182978977911</v>
      </c>
      <c r="AD1258">
        <v>0</v>
      </c>
      <c r="AE1258">
        <v>303.16082447546779</v>
      </c>
    </row>
    <row r="1259" spans="1:31" x14ac:dyDescent="0.25">
      <c r="A1259">
        <v>2308527</v>
      </c>
      <c r="B1259">
        <v>1</v>
      </c>
      <c r="C1259" t="s">
        <v>81</v>
      </c>
      <c r="D1259" t="s">
        <v>118</v>
      </c>
      <c r="E1259" t="s">
        <v>132</v>
      </c>
      <c r="F1259" t="s">
        <v>3908</v>
      </c>
      <c r="G1259" t="s">
        <v>134</v>
      </c>
      <c r="H1259" t="s">
        <v>135</v>
      </c>
      <c r="I1259" t="s">
        <v>136</v>
      </c>
      <c r="J1259" t="s">
        <v>137</v>
      </c>
      <c r="K1259" t="s">
        <v>138</v>
      </c>
      <c r="L1259" t="s">
        <v>3909</v>
      </c>
      <c r="M1259" t="s">
        <v>3910</v>
      </c>
      <c r="N1259">
        <v>0.86138888800000002</v>
      </c>
      <c r="O1259">
        <v>1</v>
      </c>
      <c r="P1259">
        <v>137</v>
      </c>
      <c r="Q1259">
        <v>39</v>
      </c>
      <c r="R1259">
        <v>84</v>
      </c>
      <c r="S1259">
        <v>9</v>
      </c>
      <c r="T1259">
        <v>22</v>
      </c>
      <c r="U1259">
        <v>0</v>
      </c>
      <c r="V1259">
        <v>0</v>
      </c>
      <c r="W1259">
        <v>1.5309171236150003</v>
      </c>
      <c r="X1259">
        <v>22.081716579847377</v>
      </c>
      <c r="Y1259">
        <v>127.95741223111312</v>
      </c>
      <c r="Z1259">
        <v>192.28618768977876</v>
      </c>
      <c r="AA1259">
        <v>31.011222193803597</v>
      </c>
      <c r="AB1259">
        <v>20.38811680627218</v>
      </c>
      <c r="AC1259">
        <v>0</v>
      </c>
      <c r="AD1259">
        <v>0</v>
      </c>
      <c r="AE1259">
        <v>395.25557262442999</v>
      </c>
    </row>
    <row r="1260" spans="1:31" x14ac:dyDescent="0.25">
      <c r="A1260">
        <v>2308427</v>
      </c>
      <c r="B1260">
        <v>1</v>
      </c>
      <c r="C1260" t="s">
        <v>80</v>
      </c>
      <c r="D1260" t="s">
        <v>104</v>
      </c>
      <c r="E1260" t="s">
        <v>158</v>
      </c>
      <c r="F1260" t="s">
        <v>3911</v>
      </c>
      <c r="G1260" t="s">
        <v>193</v>
      </c>
      <c r="H1260" t="s">
        <v>150</v>
      </c>
      <c r="I1260" t="s">
        <v>136</v>
      </c>
      <c r="J1260" t="s">
        <v>3</v>
      </c>
      <c r="K1260" t="s">
        <v>138</v>
      </c>
      <c r="L1260" t="s">
        <v>3912</v>
      </c>
      <c r="M1260" t="s">
        <v>3913</v>
      </c>
      <c r="N1260">
        <v>5.1383333330000003</v>
      </c>
      <c r="O1260">
        <v>0</v>
      </c>
      <c r="P1260">
        <v>12</v>
      </c>
      <c r="Q1260">
        <v>0</v>
      </c>
      <c r="R1260">
        <v>6</v>
      </c>
      <c r="S1260">
        <v>0</v>
      </c>
      <c r="T1260">
        <v>2</v>
      </c>
      <c r="U1260">
        <v>0</v>
      </c>
      <c r="V1260">
        <v>0</v>
      </c>
      <c r="W1260">
        <v>0</v>
      </c>
      <c r="X1260">
        <v>16.958702439012253</v>
      </c>
      <c r="Y1260">
        <v>0</v>
      </c>
      <c r="Z1260">
        <v>7.8271833316559336</v>
      </c>
      <c r="AA1260">
        <v>0</v>
      </c>
      <c r="AB1260">
        <v>13.635135965975556</v>
      </c>
      <c r="AC1260">
        <v>0</v>
      </c>
      <c r="AD1260">
        <v>0</v>
      </c>
      <c r="AE1260">
        <v>38.421021736643745</v>
      </c>
    </row>
    <row r="1261" spans="1:31" x14ac:dyDescent="0.25">
      <c r="A1261">
        <v>2308032</v>
      </c>
      <c r="B1261">
        <v>1</v>
      </c>
      <c r="C1261" t="s">
        <v>80</v>
      </c>
      <c r="D1261" t="s">
        <v>98</v>
      </c>
      <c r="E1261" t="s">
        <v>141</v>
      </c>
      <c r="F1261" t="s">
        <v>3914</v>
      </c>
      <c r="G1261" t="s">
        <v>143</v>
      </c>
      <c r="H1261" t="s">
        <v>135</v>
      </c>
      <c r="I1261" t="s">
        <v>136</v>
      </c>
      <c r="J1261" t="s">
        <v>137</v>
      </c>
      <c r="K1261" t="s">
        <v>144</v>
      </c>
      <c r="L1261" t="s">
        <v>3915</v>
      </c>
      <c r="M1261" t="s">
        <v>3916</v>
      </c>
      <c r="N1261">
        <v>8.0052777769999999</v>
      </c>
      <c r="O1261">
        <v>0</v>
      </c>
      <c r="P1261">
        <v>21</v>
      </c>
      <c r="Q1261">
        <v>29</v>
      </c>
      <c r="R1261">
        <v>187</v>
      </c>
      <c r="S1261">
        <v>11</v>
      </c>
      <c r="T1261">
        <v>65</v>
      </c>
      <c r="U1261">
        <v>2</v>
      </c>
      <c r="V1261">
        <v>0</v>
      </c>
      <c r="W1261">
        <v>0</v>
      </c>
      <c r="X1261">
        <v>77.470448545067896</v>
      </c>
      <c r="Y1261">
        <v>2349.8442387564378</v>
      </c>
      <c r="Z1261">
        <v>6234.491503677069</v>
      </c>
      <c r="AA1261">
        <v>706.67177146238316</v>
      </c>
      <c r="AB1261">
        <v>1662.8266976452082</v>
      </c>
      <c r="AC1261">
        <v>1762.3920241763549</v>
      </c>
      <c r="AD1261">
        <v>0</v>
      </c>
      <c r="AE1261">
        <v>12793.696684262522</v>
      </c>
    </row>
    <row r="1262" spans="1:31" x14ac:dyDescent="0.25">
      <c r="A1262">
        <v>2308364</v>
      </c>
      <c r="B1262">
        <v>1</v>
      </c>
      <c r="C1262" t="s">
        <v>80</v>
      </c>
      <c r="D1262" t="s">
        <v>90</v>
      </c>
      <c r="E1262" t="s">
        <v>147</v>
      </c>
      <c r="F1262" t="s">
        <v>3917</v>
      </c>
      <c r="G1262" t="s">
        <v>336</v>
      </c>
      <c r="H1262" t="s">
        <v>150</v>
      </c>
      <c r="I1262" t="s">
        <v>136</v>
      </c>
      <c r="J1262" t="s">
        <v>137</v>
      </c>
      <c r="K1262" t="s">
        <v>138</v>
      </c>
      <c r="L1262" t="s">
        <v>3918</v>
      </c>
      <c r="M1262" t="s">
        <v>3919</v>
      </c>
      <c r="N1262">
        <v>0.20888888799999999</v>
      </c>
      <c r="O1262">
        <v>0</v>
      </c>
      <c r="P1262">
        <v>145</v>
      </c>
      <c r="Q1262">
        <v>0</v>
      </c>
      <c r="R1262">
        <v>0</v>
      </c>
      <c r="S1262">
        <v>0</v>
      </c>
      <c r="T1262">
        <v>15</v>
      </c>
      <c r="U1262">
        <v>0</v>
      </c>
      <c r="V1262">
        <v>0</v>
      </c>
      <c r="W1262">
        <v>0</v>
      </c>
      <c r="X1262">
        <v>7.4012461399909339</v>
      </c>
      <c r="Y1262">
        <v>0</v>
      </c>
      <c r="Z1262">
        <v>0</v>
      </c>
      <c r="AA1262">
        <v>0</v>
      </c>
      <c r="AB1262">
        <v>0.86465128326426688</v>
      </c>
      <c r="AC1262">
        <v>0</v>
      </c>
      <c r="AD1262">
        <v>0</v>
      </c>
      <c r="AE1262">
        <v>8.2658974232552005</v>
      </c>
    </row>
    <row r="1263" spans="1:31" x14ac:dyDescent="0.25">
      <c r="A1263">
        <v>2307926</v>
      </c>
      <c r="B1263">
        <v>1</v>
      </c>
      <c r="C1263" t="s">
        <v>80</v>
      </c>
      <c r="D1263" t="s">
        <v>104</v>
      </c>
      <c r="E1263" t="s">
        <v>147</v>
      </c>
      <c r="F1263" t="s">
        <v>3920</v>
      </c>
      <c r="G1263" t="s">
        <v>258</v>
      </c>
      <c r="H1263" t="s">
        <v>150</v>
      </c>
      <c r="I1263" t="s">
        <v>136</v>
      </c>
      <c r="J1263" t="s">
        <v>137</v>
      </c>
      <c r="K1263" t="s">
        <v>138</v>
      </c>
      <c r="L1263" t="s">
        <v>3921</v>
      </c>
      <c r="M1263" t="s">
        <v>3922</v>
      </c>
      <c r="N1263">
        <v>1.3927777770000001</v>
      </c>
      <c r="O1263">
        <v>0</v>
      </c>
      <c r="P1263">
        <v>74</v>
      </c>
      <c r="Q1263">
        <v>0</v>
      </c>
      <c r="R1263">
        <v>0</v>
      </c>
      <c r="S1263">
        <v>0</v>
      </c>
      <c r="T1263">
        <v>9</v>
      </c>
      <c r="U1263">
        <v>0</v>
      </c>
      <c r="V1263">
        <v>0</v>
      </c>
      <c r="W1263">
        <v>0</v>
      </c>
      <c r="X1263">
        <v>12.114962481863172</v>
      </c>
      <c r="Y1263">
        <v>0</v>
      </c>
      <c r="Z1263">
        <v>0</v>
      </c>
      <c r="AA1263">
        <v>0</v>
      </c>
      <c r="AB1263">
        <v>4.121888715158958</v>
      </c>
      <c r="AC1263">
        <v>0</v>
      </c>
      <c r="AD1263">
        <v>0</v>
      </c>
      <c r="AE1263">
        <v>16.23685119702213</v>
      </c>
    </row>
    <row r="1264" spans="1:31" x14ac:dyDescent="0.25">
      <c r="A1264">
        <v>2308467</v>
      </c>
      <c r="B1264">
        <v>1</v>
      </c>
      <c r="C1264" t="s">
        <v>81</v>
      </c>
      <c r="D1264" t="s">
        <v>118</v>
      </c>
      <c r="E1264" t="s">
        <v>147</v>
      </c>
      <c r="F1264" t="s">
        <v>3923</v>
      </c>
      <c r="G1264" t="s">
        <v>353</v>
      </c>
      <c r="H1264" t="s">
        <v>150</v>
      </c>
      <c r="I1264" t="s">
        <v>136</v>
      </c>
      <c r="J1264" t="s">
        <v>137</v>
      </c>
      <c r="K1264" t="s">
        <v>138</v>
      </c>
      <c r="L1264" t="s">
        <v>3924</v>
      </c>
      <c r="M1264" t="s">
        <v>3925</v>
      </c>
      <c r="N1264">
        <v>3.6316666660000001</v>
      </c>
      <c r="O1264">
        <v>0</v>
      </c>
      <c r="P1264">
        <v>1</v>
      </c>
      <c r="Q1264">
        <v>0</v>
      </c>
      <c r="R1264">
        <v>1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14.695709428824376</v>
      </c>
      <c r="AA1264">
        <v>0</v>
      </c>
      <c r="AB1264">
        <v>0</v>
      </c>
      <c r="AC1264">
        <v>0</v>
      </c>
      <c r="AD1264">
        <v>0</v>
      </c>
      <c r="AE1264">
        <v>14.695709428824376</v>
      </c>
    </row>
    <row r="1265" spans="1:31" x14ac:dyDescent="0.25">
      <c r="A1265">
        <v>2307972</v>
      </c>
      <c r="B1265">
        <v>1</v>
      </c>
      <c r="C1265" t="s">
        <v>80</v>
      </c>
      <c r="D1265" t="s">
        <v>95</v>
      </c>
      <c r="E1265" t="s">
        <v>132</v>
      </c>
      <c r="F1265" t="s">
        <v>3926</v>
      </c>
      <c r="G1265" t="s">
        <v>134</v>
      </c>
      <c r="H1265" t="s">
        <v>135</v>
      </c>
      <c r="I1265" t="s">
        <v>136</v>
      </c>
      <c r="J1265" t="s">
        <v>137</v>
      </c>
      <c r="K1265" t="s">
        <v>138</v>
      </c>
      <c r="L1265" t="s">
        <v>3927</v>
      </c>
      <c r="M1265" t="s">
        <v>3928</v>
      </c>
      <c r="N1265">
        <v>6.9444443999999994E-2</v>
      </c>
      <c r="O1265">
        <v>1</v>
      </c>
      <c r="P1265">
        <v>475</v>
      </c>
      <c r="Q1265">
        <v>0</v>
      </c>
      <c r="R1265">
        <v>2</v>
      </c>
      <c r="S1265">
        <v>16</v>
      </c>
      <c r="T1265">
        <v>41</v>
      </c>
      <c r="U1265">
        <v>3</v>
      </c>
      <c r="V1265">
        <v>0</v>
      </c>
      <c r="W1265">
        <v>2.3574888458333335E-2</v>
      </c>
      <c r="X1265">
        <v>5.1944664481666649</v>
      </c>
      <c r="Y1265">
        <v>0</v>
      </c>
      <c r="Z1265">
        <v>0.12420618508333334</v>
      </c>
      <c r="AA1265">
        <v>1.4166293206673612</v>
      </c>
      <c r="AB1265">
        <v>2.2468985700750004</v>
      </c>
      <c r="AC1265">
        <v>13.919891355972222</v>
      </c>
      <c r="AD1265">
        <v>0</v>
      </c>
      <c r="AE1265">
        <v>22.925666768422914</v>
      </c>
    </row>
    <row r="1266" spans="1:31" x14ac:dyDescent="0.25">
      <c r="A1266">
        <v>2308298</v>
      </c>
      <c r="B1266">
        <v>1</v>
      </c>
      <c r="C1266" t="s">
        <v>80</v>
      </c>
      <c r="D1266" t="s">
        <v>96</v>
      </c>
      <c r="E1266" t="s">
        <v>414</v>
      </c>
      <c r="F1266" t="s">
        <v>3337</v>
      </c>
      <c r="G1266" t="s">
        <v>467</v>
      </c>
      <c r="H1266" t="s">
        <v>135</v>
      </c>
      <c r="I1266" t="s">
        <v>136</v>
      </c>
      <c r="J1266" t="s">
        <v>137</v>
      </c>
      <c r="K1266" t="s">
        <v>138</v>
      </c>
      <c r="L1266" t="s">
        <v>3929</v>
      </c>
      <c r="M1266" t="s">
        <v>3930</v>
      </c>
      <c r="N1266">
        <v>0.30091194399999999</v>
      </c>
      <c r="O1266">
        <v>0</v>
      </c>
      <c r="P1266">
        <v>279</v>
      </c>
      <c r="Q1266">
        <v>13</v>
      </c>
      <c r="R1266">
        <v>26</v>
      </c>
      <c r="S1266">
        <v>20</v>
      </c>
      <c r="T1266">
        <v>43</v>
      </c>
      <c r="U1266">
        <v>5</v>
      </c>
      <c r="V1266">
        <v>0</v>
      </c>
      <c r="W1266">
        <v>0</v>
      </c>
      <c r="X1266">
        <v>26.830523590604379</v>
      </c>
      <c r="Y1266">
        <v>3.5661489155960666</v>
      </c>
      <c r="Z1266">
        <v>4.8800774105869253</v>
      </c>
      <c r="AA1266">
        <v>61.150846776695261</v>
      </c>
      <c r="AB1266">
        <v>10.074299804583125</v>
      </c>
      <c r="AC1266">
        <v>141.68276857311281</v>
      </c>
      <c r="AD1266">
        <v>0</v>
      </c>
      <c r="AE1266">
        <v>248.18466507117856</v>
      </c>
    </row>
    <row r="1267" spans="1:31" x14ac:dyDescent="0.25">
      <c r="A1267">
        <v>2307986</v>
      </c>
      <c r="B1267">
        <v>1</v>
      </c>
      <c r="C1267" t="s">
        <v>80</v>
      </c>
      <c r="D1267" t="s">
        <v>85</v>
      </c>
      <c r="E1267" t="s">
        <v>175</v>
      </c>
      <c r="F1267" t="s">
        <v>3931</v>
      </c>
      <c r="G1267" t="s">
        <v>177</v>
      </c>
      <c r="H1267" t="s">
        <v>135</v>
      </c>
      <c r="I1267" t="s">
        <v>136</v>
      </c>
      <c r="J1267" t="s">
        <v>137</v>
      </c>
      <c r="K1267" t="s">
        <v>144</v>
      </c>
      <c r="L1267" t="s">
        <v>3932</v>
      </c>
      <c r="M1267" t="s">
        <v>3933</v>
      </c>
      <c r="N1267">
        <v>11.660833332999999</v>
      </c>
      <c r="O1267">
        <v>0</v>
      </c>
      <c r="P1267">
        <v>512</v>
      </c>
      <c r="Q1267">
        <v>0</v>
      </c>
      <c r="R1267">
        <v>0</v>
      </c>
      <c r="S1267">
        <v>0</v>
      </c>
      <c r="T1267">
        <v>29</v>
      </c>
      <c r="U1267">
        <v>0</v>
      </c>
      <c r="V1267">
        <v>0</v>
      </c>
      <c r="W1267">
        <v>0</v>
      </c>
      <c r="X1267">
        <v>1266.6037444117392</v>
      </c>
      <c r="Y1267">
        <v>0</v>
      </c>
      <c r="Z1267">
        <v>0</v>
      </c>
      <c r="AA1267">
        <v>0</v>
      </c>
      <c r="AB1267">
        <v>311.70467808045925</v>
      </c>
      <c r="AC1267">
        <v>0</v>
      </c>
      <c r="AD1267">
        <v>0</v>
      </c>
      <c r="AE1267">
        <v>1578.3084224921984</v>
      </c>
    </row>
    <row r="1268" spans="1:31" x14ac:dyDescent="0.25">
      <c r="A1268">
        <v>2308307</v>
      </c>
      <c r="B1268">
        <v>1</v>
      </c>
      <c r="C1268" t="s">
        <v>80</v>
      </c>
      <c r="D1268" t="s">
        <v>83</v>
      </c>
      <c r="E1268" t="s">
        <v>153</v>
      </c>
      <c r="F1268" t="s">
        <v>3934</v>
      </c>
      <c r="G1268" t="s">
        <v>203</v>
      </c>
      <c r="H1268" t="s">
        <v>150</v>
      </c>
      <c r="I1268" t="s">
        <v>136</v>
      </c>
      <c r="J1268" t="s">
        <v>137</v>
      </c>
      <c r="K1268" t="s">
        <v>138</v>
      </c>
      <c r="L1268" t="s">
        <v>3935</v>
      </c>
      <c r="M1268" t="s">
        <v>3936</v>
      </c>
      <c r="N1268">
        <v>3.0874999999999999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26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30.135411111353957</v>
      </c>
      <c r="AC1268">
        <v>0</v>
      </c>
      <c r="AD1268">
        <v>0</v>
      </c>
      <c r="AE1268">
        <v>30.135411111353957</v>
      </c>
    </row>
    <row r="1269" spans="1:31" x14ac:dyDescent="0.25">
      <c r="A1269">
        <v>2308330</v>
      </c>
      <c r="B1269">
        <v>1</v>
      </c>
      <c r="C1269" t="s">
        <v>80</v>
      </c>
      <c r="D1269" t="s">
        <v>103</v>
      </c>
      <c r="E1269" t="s">
        <v>153</v>
      </c>
      <c r="F1269" t="s">
        <v>3937</v>
      </c>
      <c r="G1269" t="s">
        <v>155</v>
      </c>
      <c r="H1269" t="s">
        <v>150</v>
      </c>
      <c r="I1269" t="s">
        <v>136</v>
      </c>
      <c r="J1269" t="s">
        <v>137</v>
      </c>
      <c r="K1269" t="s">
        <v>138</v>
      </c>
      <c r="L1269" t="s">
        <v>3938</v>
      </c>
      <c r="M1269" t="s">
        <v>3939</v>
      </c>
      <c r="N1269">
        <v>1.2905555550000001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1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2.3329367186994889</v>
      </c>
      <c r="AC1269">
        <v>0</v>
      </c>
      <c r="AD1269">
        <v>0</v>
      </c>
      <c r="AE1269">
        <v>2.3329367186994889</v>
      </c>
    </row>
    <row r="1270" spans="1:31" x14ac:dyDescent="0.25">
      <c r="A1270">
        <v>2308476</v>
      </c>
      <c r="B1270">
        <v>1</v>
      </c>
      <c r="C1270" t="s">
        <v>80</v>
      </c>
      <c r="D1270" t="s">
        <v>100</v>
      </c>
      <c r="E1270" t="s">
        <v>175</v>
      </c>
      <c r="F1270" t="s">
        <v>3940</v>
      </c>
      <c r="G1270" t="s">
        <v>210</v>
      </c>
      <c r="H1270" t="s">
        <v>135</v>
      </c>
      <c r="I1270" t="s">
        <v>136</v>
      </c>
      <c r="J1270" t="s">
        <v>137</v>
      </c>
      <c r="K1270" t="s">
        <v>138</v>
      </c>
      <c r="L1270" t="s">
        <v>3941</v>
      </c>
      <c r="M1270" t="s">
        <v>3942</v>
      </c>
      <c r="N1270">
        <v>1.4597222219999999</v>
      </c>
      <c r="O1270">
        <v>0</v>
      </c>
      <c r="P1270">
        <v>142</v>
      </c>
      <c r="Q1270">
        <v>0</v>
      </c>
      <c r="R1270">
        <v>7</v>
      </c>
      <c r="S1270">
        <v>0</v>
      </c>
      <c r="T1270">
        <v>3</v>
      </c>
      <c r="U1270">
        <v>0</v>
      </c>
      <c r="V1270">
        <v>0</v>
      </c>
      <c r="W1270">
        <v>0</v>
      </c>
      <c r="X1270">
        <v>61.34281801856261</v>
      </c>
      <c r="Y1270">
        <v>0</v>
      </c>
      <c r="Z1270">
        <v>9.3970950964207507</v>
      </c>
      <c r="AA1270">
        <v>0</v>
      </c>
      <c r="AB1270">
        <v>0.54875665794356676</v>
      </c>
      <c r="AC1270">
        <v>0</v>
      </c>
      <c r="AD1270">
        <v>0</v>
      </c>
      <c r="AE1270">
        <v>71.288669772926937</v>
      </c>
    </row>
    <row r="1271" spans="1:31" x14ac:dyDescent="0.25">
      <c r="A1271">
        <v>2308313</v>
      </c>
      <c r="B1271">
        <v>1</v>
      </c>
      <c r="C1271" t="s">
        <v>81</v>
      </c>
      <c r="D1271" t="s">
        <v>126</v>
      </c>
      <c r="E1271" t="s">
        <v>175</v>
      </c>
      <c r="F1271" t="s">
        <v>3943</v>
      </c>
      <c r="G1271" t="s">
        <v>210</v>
      </c>
      <c r="H1271" t="s">
        <v>135</v>
      </c>
      <c r="I1271" t="s">
        <v>136</v>
      </c>
      <c r="J1271" t="s">
        <v>137</v>
      </c>
      <c r="K1271" t="s">
        <v>138</v>
      </c>
      <c r="L1271" t="s">
        <v>3944</v>
      </c>
      <c r="M1271" t="s">
        <v>3945</v>
      </c>
      <c r="N1271">
        <v>1.068888888</v>
      </c>
      <c r="O1271">
        <v>0</v>
      </c>
      <c r="P1271">
        <v>13</v>
      </c>
      <c r="Q1271">
        <v>0</v>
      </c>
      <c r="R1271">
        <v>12</v>
      </c>
      <c r="S1271">
        <v>0</v>
      </c>
      <c r="T1271">
        <v>3</v>
      </c>
      <c r="U1271">
        <v>0</v>
      </c>
      <c r="V1271">
        <v>0</v>
      </c>
      <c r="W1271">
        <v>0</v>
      </c>
      <c r="X1271">
        <v>1.9942376573088001</v>
      </c>
      <c r="Y1271">
        <v>0</v>
      </c>
      <c r="Z1271">
        <v>40.555017318024895</v>
      </c>
      <c r="AA1271">
        <v>0</v>
      </c>
      <c r="AB1271">
        <v>10.243467536726484</v>
      </c>
      <c r="AC1271">
        <v>0</v>
      </c>
      <c r="AD1271">
        <v>0</v>
      </c>
      <c r="AE1271">
        <v>52.79272251206018</v>
      </c>
    </row>
    <row r="1272" spans="1:31" x14ac:dyDescent="0.25">
      <c r="A1272">
        <v>2308516</v>
      </c>
      <c r="B1272">
        <v>1</v>
      </c>
      <c r="C1272" t="s">
        <v>81</v>
      </c>
      <c r="D1272" t="s">
        <v>113</v>
      </c>
      <c r="E1272" t="s">
        <v>147</v>
      </c>
      <c r="F1272" t="s">
        <v>3946</v>
      </c>
      <c r="G1272" t="s">
        <v>149</v>
      </c>
      <c r="H1272" t="s">
        <v>150</v>
      </c>
      <c r="I1272" t="s">
        <v>136</v>
      </c>
      <c r="J1272" t="s">
        <v>137</v>
      </c>
      <c r="K1272" t="s">
        <v>138</v>
      </c>
      <c r="L1272" t="s">
        <v>3947</v>
      </c>
      <c r="M1272" t="s">
        <v>3948</v>
      </c>
      <c r="N1272">
        <v>2.6144444440000001</v>
      </c>
      <c r="O1272">
        <v>0</v>
      </c>
      <c r="P1272">
        <v>1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</row>
    <row r="1273" spans="1:31" x14ac:dyDescent="0.25">
      <c r="A1273">
        <v>2307975</v>
      </c>
      <c r="B1273">
        <v>1</v>
      </c>
      <c r="C1273" t="s">
        <v>81</v>
      </c>
      <c r="D1273" t="s">
        <v>118</v>
      </c>
      <c r="E1273" t="s">
        <v>153</v>
      </c>
      <c r="F1273" t="s">
        <v>3949</v>
      </c>
      <c r="G1273" t="s">
        <v>155</v>
      </c>
      <c r="H1273" t="s">
        <v>150</v>
      </c>
      <c r="I1273" t="s">
        <v>136</v>
      </c>
      <c r="J1273" t="s">
        <v>137</v>
      </c>
      <c r="K1273" t="s">
        <v>138</v>
      </c>
      <c r="L1273" t="s">
        <v>3950</v>
      </c>
      <c r="M1273" t="s">
        <v>3951</v>
      </c>
      <c r="N1273">
        <v>5.9741666660000003</v>
      </c>
      <c r="O1273">
        <v>0</v>
      </c>
      <c r="P1273">
        <v>1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2.3093752998281252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2.3093752998281252</v>
      </c>
    </row>
    <row r="1274" spans="1:31" x14ac:dyDescent="0.25">
      <c r="A1274">
        <v>2308167</v>
      </c>
      <c r="B1274">
        <v>1</v>
      </c>
      <c r="C1274" t="s">
        <v>81</v>
      </c>
      <c r="D1274" t="s">
        <v>128</v>
      </c>
      <c r="E1274" t="s">
        <v>132</v>
      </c>
      <c r="F1274" t="s">
        <v>3952</v>
      </c>
      <c r="G1274" t="s">
        <v>134</v>
      </c>
      <c r="H1274" t="s">
        <v>135</v>
      </c>
      <c r="I1274" t="s">
        <v>136</v>
      </c>
      <c r="J1274" t="s">
        <v>137</v>
      </c>
      <c r="K1274" t="s">
        <v>138</v>
      </c>
      <c r="L1274" t="s">
        <v>3953</v>
      </c>
      <c r="M1274" t="s">
        <v>3954</v>
      </c>
      <c r="N1274">
        <v>0.52638888800000005</v>
      </c>
      <c r="O1274">
        <v>0</v>
      </c>
      <c r="P1274">
        <v>0</v>
      </c>
      <c r="Q1274">
        <v>0</v>
      </c>
      <c r="R1274">
        <v>0</v>
      </c>
      <c r="S1274">
        <v>76</v>
      </c>
      <c r="T1274">
        <v>1</v>
      </c>
      <c r="U1274">
        <v>62</v>
      </c>
      <c r="V1274">
        <v>2</v>
      </c>
      <c r="W1274">
        <v>0</v>
      </c>
      <c r="X1274">
        <v>0</v>
      </c>
      <c r="Y1274">
        <v>0</v>
      </c>
      <c r="Z1274">
        <v>0</v>
      </c>
      <c r="AA1274">
        <v>576.30576488204508</v>
      </c>
      <c r="AB1274">
        <v>21.978285506636077</v>
      </c>
      <c r="AC1274">
        <v>5666.5168270011409</v>
      </c>
      <c r="AD1274">
        <v>141.09479021929064</v>
      </c>
      <c r="AE1274">
        <v>6405.8956676091129</v>
      </c>
    </row>
    <row r="1275" spans="1:31" x14ac:dyDescent="0.25">
      <c r="A1275">
        <v>2308267</v>
      </c>
      <c r="B1275">
        <v>1</v>
      </c>
      <c r="C1275" t="s">
        <v>80</v>
      </c>
      <c r="D1275" t="s">
        <v>99</v>
      </c>
      <c r="E1275" t="s">
        <v>147</v>
      </c>
      <c r="F1275" t="s">
        <v>3955</v>
      </c>
      <c r="G1275" t="s">
        <v>463</v>
      </c>
      <c r="H1275" t="s">
        <v>150</v>
      </c>
      <c r="I1275" t="s">
        <v>136</v>
      </c>
      <c r="J1275" t="s">
        <v>137</v>
      </c>
      <c r="K1275" t="s">
        <v>138</v>
      </c>
      <c r="L1275" t="s">
        <v>3956</v>
      </c>
      <c r="M1275" t="s">
        <v>3957</v>
      </c>
      <c r="N1275">
        <v>8.1311111109999992</v>
      </c>
      <c r="O1275">
        <v>0</v>
      </c>
      <c r="P1275">
        <v>13</v>
      </c>
      <c r="Q1275">
        <v>0</v>
      </c>
      <c r="R1275">
        <v>13</v>
      </c>
      <c r="S1275">
        <v>0</v>
      </c>
      <c r="T1275">
        <v>4</v>
      </c>
      <c r="U1275">
        <v>0</v>
      </c>
      <c r="V1275">
        <v>0</v>
      </c>
      <c r="W1275">
        <v>0</v>
      </c>
      <c r="X1275">
        <v>20.203762637618656</v>
      </c>
      <c r="Y1275">
        <v>0</v>
      </c>
      <c r="Z1275">
        <v>21.430096295370785</v>
      </c>
      <c r="AA1275">
        <v>0</v>
      </c>
      <c r="AB1275">
        <v>7.1378700904164019</v>
      </c>
      <c r="AC1275">
        <v>0</v>
      </c>
      <c r="AD1275">
        <v>0</v>
      </c>
      <c r="AE1275">
        <v>48.77172902340584</v>
      </c>
    </row>
    <row r="1276" spans="1:31" x14ac:dyDescent="0.25">
      <c r="A1276">
        <v>2308393</v>
      </c>
      <c r="B1276">
        <v>1</v>
      </c>
      <c r="C1276" t="s">
        <v>81</v>
      </c>
      <c r="D1276" t="s">
        <v>112</v>
      </c>
      <c r="E1276" t="s">
        <v>285</v>
      </c>
      <c r="F1276" t="s">
        <v>3958</v>
      </c>
      <c r="G1276" t="s">
        <v>287</v>
      </c>
      <c r="H1276" t="s">
        <v>150</v>
      </c>
      <c r="I1276" t="s">
        <v>136</v>
      </c>
      <c r="J1276" t="s">
        <v>137</v>
      </c>
      <c r="K1276" t="s">
        <v>138</v>
      </c>
      <c r="L1276" t="s">
        <v>3959</v>
      </c>
      <c r="M1276" t="s">
        <v>3960</v>
      </c>
      <c r="N1276">
        <v>1.7183333329999999</v>
      </c>
      <c r="O1276">
        <v>0</v>
      </c>
      <c r="P1276">
        <v>36</v>
      </c>
      <c r="Q1276">
        <v>0</v>
      </c>
      <c r="R1276">
        <v>0</v>
      </c>
      <c r="S1276">
        <v>0</v>
      </c>
      <c r="T1276">
        <v>5</v>
      </c>
      <c r="U1276">
        <v>0</v>
      </c>
      <c r="V1276">
        <v>0</v>
      </c>
      <c r="W1276">
        <v>0</v>
      </c>
      <c r="X1276">
        <v>10.62285905965995</v>
      </c>
      <c r="Y1276">
        <v>0</v>
      </c>
      <c r="Z1276">
        <v>0</v>
      </c>
      <c r="AA1276">
        <v>0</v>
      </c>
      <c r="AB1276">
        <v>1.4752303020717503</v>
      </c>
      <c r="AC1276">
        <v>0</v>
      </c>
      <c r="AD1276">
        <v>0</v>
      </c>
      <c r="AE1276">
        <v>12.0980893617317</v>
      </c>
    </row>
    <row r="1277" spans="1:31" x14ac:dyDescent="0.25">
      <c r="A1277">
        <v>2308015</v>
      </c>
      <c r="B1277">
        <v>1</v>
      </c>
      <c r="C1277" t="s">
        <v>80</v>
      </c>
      <c r="D1277" t="s">
        <v>83</v>
      </c>
      <c r="E1277" t="s">
        <v>147</v>
      </c>
      <c r="F1277" t="s">
        <v>3961</v>
      </c>
      <c r="G1277" t="s">
        <v>1658</v>
      </c>
      <c r="H1277" t="s">
        <v>150</v>
      </c>
      <c r="I1277" t="s">
        <v>136</v>
      </c>
      <c r="J1277" t="s">
        <v>137</v>
      </c>
      <c r="K1277" t="s">
        <v>138</v>
      </c>
      <c r="L1277" t="s">
        <v>3962</v>
      </c>
      <c r="M1277" t="s">
        <v>3963</v>
      </c>
      <c r="N1277">
        <v>0.94861111099999995</v>
      </c>
      <c r="O1277">
        <v>0</v>
      </c>
      <c r="P1277">
        <v>82</v>
      </c>
      <c r="Q1277">
        <v>0</v>
      </c>
      <c r="R1277">
        <v>0</v>
      </c>
      <c r="S1277">
        <v>0</v>
      </c>
      <c r="T1277">
        <v>20</v>
      </c>
      <c r="U1277">
        <v>0</v>
      </c>
      <c r="V1277">
        <v>0</v>
      </c>
      <c r="W1277">
        <v>0</v>
      </c>
      <c r="X1277">
        <v>15.31064178437796</v>
      </c>
      <c r="Y1277">
        <v>0</v>
      </c>
      <c r="Z1277">
        <v>0</v>
      </c>
      <c r="AA1277">
        <v>0</v>
      </c>
      <c r="AB1277">
        <v>19.38988443010205</v>
      </c>
      <c r="AC1277">
        <v>0</v>
      </c>
      <c r="AD1277">
        <v>0</v>
      </c>
      <c r="AE1277">
        <v>34.700526214480007</v>
      </c>
    </row>
    <row r="1278" spans="1:31" x14ac:dyDescent="0.25">
      <c r="A1278">
        <v>2308373</v>
      </c>
      <c r="B1278">
        <v>1</v>
      </c>
      <c r="C1278" t="s">
        <v>80</v>
      </c>
      <c r="D1278" t="s">
        <v>86</v>
      </c>
      <c r="E1278" t="s">
        <v>153</v>
      </c>
      <c r="F1278" t="s">
        <v>3964</v>
      </c>
      <c r="G1278" t="s">
        <v>203</v>
      </c>
      <c r="H1278" t="s">
        <v>150</v>
      </c>
      <c r="I1278" t="s">
        <v>136</v>
      </c>
      <c r="J1278" t="s">
        <v>137</v>
      </c>
      <c r="K1278" t="s">
        <v>138</v>
      </c>
      <c r="L1278" t="s">
        <v>3965</v>
      </c>
      <c r="M1278" t="s">
        <v>3966</v>
      </c>
      <c r="N1278">
        <v>0.64916666599999995</v>
      </c>
      <c r="O1278">
        <v>0</v>
      </c>
      <c r="P1278">
        <v>1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0.188729852964475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0.188729852964475</v>
      </c>
    </row>
    <row r="1279" spans="1:31" x14ac:dyDescent="0.25">
      <c r="A1279">
        <v>2308436</v>
      </c>
      <c r="B1279">
        <v>1</v>
      </c>
      <c r="C1279" t="s">
        <v>81</v>
      </c>
      <c r="D1279" t="s">
        <v>113</v>
      </c>
      <c r="E1279" t="s">
        <v>147</v>
      </c>
      <c r="F1279" t="s">
        <v>3967</v>
      </c>
      <c r="G1279" t="s">
        <v>149</v>
      </c>
      <c r="H1279" t="s">
        <v>150</v>
      </c>
      <c r="I1279" t="s">
        <v>136</v>
      </c>
      <c r="J1279" t="s">
        <v>137</v>
      </c>
      <c r="K1279" t="s">
        <v>138</v>
      </c>
      <c r="L1279" t="s">
        <v>3968</v>
      </c>
      <c r="M1279" t="s">
        <v>3969</v>
      </c>
      <c r="N1279">
        <v>3.2475000000000001</v>
      </c>
      <c r="O1279">
        <v>0</v>
      </c>
      <c r="P1279">
        <v>9</v>
      </c>
      <c r="Q1279">
        <v>0</v>
      </c>
      <c r="R1279">
        <v>1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4.8915432551080338</v>
      </c>
      <c r="Y1279">
        <v>0</v>
      </c>
      <c r="Z1279">
        <v>89.162736437295223</v>
      </c>
      <c r="AA1279">
        <v>0</v>
      </c>
      <c r="AB1279">
        <v>0</v>
      </c>
      <c r="AC1279">
        <v>0</v>
      </c>
      <c r="AD1279">
        <v>0</v>
      </c>
      <c r="AE1279">
        <v>94.054279692403256</v>
      </c>
    </row>
    <row r="1280" spans="1:31" x14ac:dyDescent="0.25">
      <c r="A1280">
        <v>2308101</v>
      </c>
      <c r="B1280">
        <v>1</v>
      </c>
      <c r="C1280" t="s">
        <v>80</v>
      </c>
      <c r="D1280" t="s">
        <v>93</v>
      </c>
      <c r="E1280" t="s">
        <v>141</v>
      </c>
      <c r="F1280" t="s">
        <v>3970</v>
      </c>
      <c r="G1280" t="s">
        <v>177</v>
      </c>
      <c r="H1280" t="s">
        <v>135</v>
      </c>
      <c r="I1280" t="s">
        <v>136</v>
      </c>
      <c r="J1280" t="s">
        <v>137</v>
      </c>
      <c r="K1280" t="s">
        <v>144</v>
      </c>
      <c r="L1280" t="s">
        <v>3971</v>
      </c>
      <c r="M1280" t="s">
        <v>3972</v>
      </c>
      <c r="N1280">
        <v>4.1897222220000003</v>
      </c>
      <c r="O1280">
        <v>0</v>
      </c>
      <c r="P1280">
        <v>1922</v>
      </c>
      <c r="Q1280">
        <v>9</v>
      </c>
      <c r="R1280">
        <v>591</v>
      </c>
      <c r="S1280">
        <v>16</v>
      </c>
      <c r="T1280">
        <v>405</v>
      </c>
      <c r="U1280">
        <v>2</v>
      </c>
      <c r="V1280">
        <v>0</v>
      </c>
      <c r="W1280">
        <v>0</v>
      </c>
      <c r="X1280">
        <v>1050.4319201820119</v>
      </c>
      <c r="Y1280">
        <v>39.284830337944896</v>
      </c>
      <c r="Z1280">
        <v>684.91185257386337</v>
      </c>
      <c r="AA1280">
        <v>139.85595918639484</v>
      </c>
      <c r="AB1280">
        <v>1301.6632470350751</v>
      </c>
      <c r="AC1280">
        <v>803.95049249779265</v>
      </c>
      <c r="AD1280">
        <v>0</v>
      </c>
      <c r="AE1280">
        <v>4020.0983018130828</v>
      </c>
    </row>
    <row r="1281" spans="1:31" x14ac:dyDescent="0.25">
      <c r="A1281">
        <v>2308187</v>
      </c>
      <c r="B1281">
        <v>1</v>
      </c>
      <c r="C1281" t="s">
        <v>81</v>
      </c>
      <c r="D1281" t="s">
        <v>119</v>
      </c>
      <c r="E1281" t="s">
        <v>153</v>
      </c>
      <c r="F1281" t="s">
        <v>3973</v>
      </c>
      <c r="G1281" t="s">
        <v>336</v>
      </c>
      <c r="H1281" t="s">
        <v>150</v>
      </c>
      <c r="I1281" t="s">
        <v>136</v>
      </c>
      <c r="J1281" t="s">
        <v>137</v>
      </c>
      <c r="K1281" t="s">
        <v>138</v>
      </c>
      <c r="L1281" t="s">
        <v>3974</v>
      </c>
      <c r="M1281" t="s">
        <v>3975</v>
      </c>
      <c r="N1281">
        <v>1.9727777769999999</v>
      </c>
      <c r="O1281">
        <v>0</v>
      </c>
      <c r="P1281">
        <v>1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1.1903624525833333E-2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1.1903624525833333E-2</v>
      </c>
    </row>
    <row r="1282" spans="1:31" x14ac:dyDescent="0.25">
      <c r="A1282">
        <v>2307952</v>
      </c>
      <c r="B1282">
        <v>1</v>
      </c>
      <c r="C1282" t="s">
        <v>80</v>
      </c>
      <c r="D1282" t="s">
        <v>104</v>
      </c>
      <c r="E1282" t="s">
        <v>414</v>
      </c>
      <c r="F1282" t="s">
        <v>1410</v>
      </c>
      <c r="G1282" t="s">
        <v>134</v>
      </c>
      <c r="H1282" t="s">
        <v>135</v>
      </c>
      <c r="I1282" t="s">
        <v>136</v>
      </c>
      <c r="J1282" t="s">
        <v>137</v>
      </c>
      <c r="K1282" t="s">
        <v>138</v>
      </c>
      <c r="L1282" t="s">
        <v>3976</v>
      </c>
      <c r="M1282" t="s">
        <v>3977</v>
      </c>
      <c r="N1282">
        <v>0.10406388799999999</v>
      </c>
      <c r="O1282">
        <v>3</v>
      </c>
      <c r="P1282">
        <v>218</v>
      </c>
      <c r="Q1282">
        <v>21</v>
      </c>
      <c r="R1282">
        <v>305</v>
      </c>
      <c r="S1282">
        <v>56</v>
      </c>
      <c r="T1282">
        <v>86</v>
      </c>
      <c r="U1282">
        <v>19</v>
      </c>
      <c r="V1282">
        <v>2</v>
      </c>
      <c r="W1282">
        <v>1.3242518293949999</v>
      </c>
      <c r="X1282">
        <v>6.3450663202844444</v>
      </c>
      <c r="Y1282">
        <v>1.4994318338923001</v>
      </c>
      <c r="Z1282">
        <v>15.151312153242037</v>
      </c>
      <c r="AA1282">
        <v>72.354358572172544</v>
      </c>
      <c r="AB1282">
        <v>5.377233655853094</v>
      </c>
      <c r="AC1282">
        <v>286.6994495947929</v>
      </c>
      <c r="AD1282">
        <v>0.26851244346831665</v>
      </c>
      <c r="AE1282">
        <v>389.0196164031006</v>
      </c>
    </row>
    <row r="1283" spans="1:31" x14ac:dyDescent="0.25">
      <c r="A1283">
        <v>2307995</v>
      </c>
      <c r="B1283">
        <v>1</v>
      </c>
      <c r="C1283" t="s">
        <v>80</v>
      </c>
      <c r="D1283" t="s">
        <v>97</v>
      </c>
      <c r="E1283" t="s">
        <v>147</v>
      </c>
      <c r="F1283" t="s">
        <v>3978</v>
      </c>
      <c r="G1283" t="s">
        <v>503</v>
      </c>
      <c r="H1283" t="s">
        <v>150</v>
      </c>
      <c r="I1283" t="s">
        <v>136</v>
      </c>
      <c r="J1283" t="s">
        <v>137</v>
      </c>
      <c r="K1283" t="s">
        <v>138</v>
      </c>
      <c r="L1283" t="s">
        <v>3979</v>
      </c>
      <c r="M1283" t="s">
        <v>3980</v>
      </c>
      <c r="N1283">
        <v>0.699722222</v>
      </c>
      <c r="O1283">
        <v>0</v>
      </c>
      <c r="P1283">
        <v>86</v>
      </c>
      <c r="Q1283">
        <v>0</v>
      </c>
      <c r="R1283">
        <v>7</v>
      </c>
      <c r="S1283">
        <v>0</v>
      </c>
      <c r="T1283">
        <v>6</v>
      </c>
      <c r="U1283">
        <v>0</v>
      </c>
      <c r="V1283">
        <v>0</v>
      </c>
      <c r="W1283">
        <v>0</v>
      </c>
      <c r="X1283">
        <v>16.238621599050763</v>
      </c>
      <c r="Y1283">
        <v>0</v>
      </c>
      <c r="Z1283">
        <v>1.3619987186533749</v>
      </c>
      <c r="AA1283">
        <v>0</v>
      </c>
      <c r="AB1283">
        <v>7.8021045330593761</v>
      </c>
      <c r="AC1283">
        <v>0</v>
      </c>
      <c r="AD1283">
        <v>0</v>
      </c>
      <c r="AE1283">
        <v>25.402724850763512</v>
      </c>
    </row>
    <row r="1284" spans="1:31" x14ac:dyDescent="0.25">
      <c r="A1284">
        <v>2307978</v>
      </c>
      <c r="B1284">
        <v>1</v>
      </c>
      <c r="C1284" t="s">
        <v>80</v>
      </c>
      <c r="D1284" t="s">
        <v>111</v>
      </c>
      <c r="E1284" t="s">
        <v>153</v>
      </c>
      <c r="F1284" t="s">
        <v>3981</v>
      </c>
      <c r="G1284" t="s">
        <v>703</v>
      </c>
      <c r="H1284" t="s">
        <v>150</v>
      </c>
      <c r="I1284" t="s">
        <v>136</v>
      </c>
      <c r="J1284" t="s">
        <v>3</v>
      </c>
      <c r="K1284" t="s">
        <v>138</v>
      </c>
      <c r="L1284" t="s">
        <v>3982</v>
      </c>
      <c r="M1284" t="s">
        <v>3983</v>
      </c>
      <c r="N1284">
        <v>2.0072222219999998</v>
      </c>
      <c r="O1284">
        <v>0</v>
      </c>
      <c r="P1284">
        <v>1</v>
      </c>
      <c r="Q1284">
        <v>0</v>
      </c>
      <c r="R1284">
        <v>1</v>
      </c>
      <c r="S1284">
        <v>0</v>
      </c>
      <c r="T1284">
        <v>1</v>
      </c>
      <c r="U1284">
        <v>0</v>
      </c>
      <c r="V1284">
        <v>0</v>
      </c>
      <c r="W1284">
        <v>0</v>
      </c>
      <c r="X1284">
        <v>0.17815626368605003</v>
      </c>
      <c r="Y1284">
        <v>0</v>
      </c>
      <c r="Z1284">
        <v>4.6854881609999996E-2</v>
      </c>
      <c r="AA1284">
        <v>0</v>
      </c>
      <c r="AB1284">
        <v>4.8886118700756089</v>
      </c>
      <c r="AC1284">
        <v>0</v>
      </c>
      <c r="AD1284">
        <v>0</v>
      </c>
      <c r="AE1284">
        <v>5.1136230153716591</v>
      </c>
    </row>
    <row r="1285" spans="1:31" x14ac:dyDescent="0.25">
      <c r="A1285">
        <v>2308310</v>
      </c>
      <c r="B1285">
        <v>1</v>
      </c>
      <c r="C1285" t="s">
        <v>80</v>
      </c>
      <c r="D1285" t="s">
        <v>101</v>
      </c>
      <c r="E1285" t="s">
        <v>175</v>
      </c>
      <c r="F1285" t="s">
        <v>3984</v>
      </c>
      <c r="G1285" t="s">
        <v>210</v>
      </c>
      <c r="H1285" t="s">
        <v>135</v>
      </c>
      <c r="I1285" t="s">
        <v>136</v>
      </c>
      <c r="J1285" t="s">
        <v>137</v>
      </c>
      <c r="K1285" t="s">
        <v>138</v>
      </c>
      <c r="L1285" t="s">
        <v>3985</v>
      </c>
      <c r="M1285" t="s">
        <v>3986</v>
      </c>
      <c r="N1285">
        <v>1.237222222</v>
      </c>
      <c r="O1285">
        <v>0</v>
      </c>
      <c r="P1285">
        <v>460</v>
      </c>
      <c r="Q1285">
        <v>0</v>
      </c>
      <c r="R1285">
        <v>0</v>
      </c>
      <c r="S1285">
        <v>0</v>
      </c>
      <c r="T1285">
        <v>5</v>
      </c>
      <c r="U1285">
        <v>0</v>
      </c>
      <c r="V1285">
        <v>0</v>
      </c>
      <c r="W1285">
        <v>0</v>
      </c>
      <c r="X1285">
        <v>114.25260768347158</v>
      </c>
      <c r="Y1285">
        <v>0</v>
      </c>
      <c r="Z1285">
        <v>0</v>
      </c>
      <c r="AA1285">
        <v>0</v>
      </c>
      <c r="AB1285">
        <v>20.2352872426932</v>
      </c>
      <c r="AC1285">
        <v>0</v>
      </c>
      <c r="AD1285">
        <v>0</v>
      </c>
      <c r="AE1285">
        <v>134.48789492616478</v>
      </c>
    </row>
    <row r="1286" spans="1:31" x14ac:dyDescent="0.25">
      <c r="A1286">
        <v>2308473</v>
      </c>
      <c r="B1286">
        <v>1</v>
      </c>
      <c r="C1286" t="s">
        <v>81</v>
      </c>
      <c r="D1286" t="s">
        <v>115</v>
      </c>
      <c r="E1286" t="s">
        <v>147</v>
      </c>
      <c r="F1286" t="s">
        <v>3987</v>
      </c>
      <c r="G1286" t="s">
        <v>149</v>
      </c>
      <c r="H1286" t="s">
        <v>150</v>
      </c>
      <c r="I1286" t="s">
        <v>136</v>
      </c>
      <c r="J1286" t="s">
        <v>137</v>
      </c>
      <c r="K1286" t="s">
        <v>138</v>
      </c>
      <c r="L1286" t="s">
        <v>3988</v>
      </c>
      <c r="M1286" t="s">
        <v>3989</v>
      </c>
      <c r="N1286">
        <v>0.51333333299999995</v>
      </c>
      <c r="O1286">
        <v>0</v>
      </c>
      <c r="P1286">
        <v>6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0.12472613889959999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0.12472613889959999</v>
      </c>
    </row>
    <row r="1287" spans="1:31" x14ac:dyDescent="0.25">
      <c r="A1287">
        <v>2308479</v>
      </c>
      <c r="B1287">
        <v>1</v>
      </c>
      <c r="C1287" t="s">
        <v>80</v>
      </c>
      <c r="D1287" t="s">
        <v>104</v>
      </c>
      <c r="E1287" t="s">
        <v>153</v>
      </c>
      <c r="F1287" t="s">
        <v>3990</v>
      </c>
      <c r="G1287" t="s">
        <v>254</v>
      </c>
      <c r="H1287" t="s">
        <v>150</v>
      </c>
      <c r="I1287" t="s">
        <v>136</v>
      </c>
      <c r="J1287" t="s">
        <v>137</v>
      </c>
      <c r="K1287" t="s">
        <v>138</v>
      </c>
      <c r="L1287" t="s">
        <v>3991</v>
      </c>
      <c r="M1287" t="s">
        <v>3992</v>
      </c>
      <c r="N1287">
        <v>3.6788888879999999</v>
      </c>
      <c r="O1287">
        <v>0</v>
      </c>
      <c r="P1287">
        <v>2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1.1491142635381499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1.1491142635381499</v>
      </c>
    </row>
    <row r="1288" spans="1:31" x14ac:dyDescent="0.25">
      <c r="A1288">
        <v>2308270</v>
      </c>
      <c r="B1288">
        <v>1</v>
      </c>
      <c r="C1288" t="s">
        <v>80</v>
      </c>
      <c r="D1288" t="s">
        <v>83</v>
      </c>
      <c r="E1288" t="s">
        <v>153</v>
      </c>
      <c r="F1288" t="s">
        <v>3993</v>
      </c>
      <c r="G1288" t="s">
        <v>203</v>
      </c>
      <c r="H1288" t="s">
        <v>150</v>
      </c>
      <c r="I1288" t="s">
        <v>136</v>
      </c>
      <c r="J1288" t="s">
        <v>137</v>
      </c>
      <c r="K1288" t="s">
        <v>138</v>
      </c>
      <c r="L1288" t="s">
        <v>3994</v>
      </c>
      <c r="M1288" t="s">
        <v>3995</v>
      </c>
      <c r="N1288">
        <v>3.4533333329999998</v>
      </c>
      <c r="O1288">
        <v>0</v>
      </c>
      <c r="P1288">
        <v>9</v>
      </c>
      <c r="Q1288">
        <v>0</v>
      </c>
      <c r="R1288">
        <v>0</v>
      </c>
      <c r="S1288">
        <v>0</v>
      </c>
      <c r="T1288">
        <v>1</v>
      </c>
      <c r="U1288">
        <v>0</v>
      </c>
      <c r="V1288">
        <v>0</v>
      </c>
      <c r="W1288">
        <v>0</v>
      </c>
      <c r="X1288">
        <v>6.8736894037397995</v>
      </c>
      <c r="Y1288">
        <v>0</v>
      </c>
      <c r="Z1288">
        <v>0</v>
      </c>
      <c r="AA1288">
        <v>0</v>
      </c>
      <c r="AB1288">
        <v>2.0695095180539997</v>
      </c>
      <c r="AC1288">
        <v>0</v>
      </c>
      <c r="AD1288">
        <v>0</v>
      </c>
      <c r="AE1288">
        <v>8.9431989217937993</v>
      </c>
    </row>
    <row r="1289" spans="1:31" x14ac:dyDescent="0.25">
      <c r="A1289">
        <v>2308410</v>
      </c>
      <c r="B1289">
        <v>1</v>
      </c>
      <c r="C1289" t="s">
        <v>81</v>
      </c>
      <c r="D1289" t="s">
        <v>128</v>
      </c>
      <c r="E1289" t="s">
        <v>285</v>
      </c>
      <c r="F1289" t="s">
        <v>3996</v>
      </c>
      <c r="G1289" t="s">
        <v>287</v>
      </c>
      <c r="H1289" t="s">
        <v>150</v>
      </c>
      <c r="I1289" t="s">
        <v>136</v>
      </c>
      <c r="J1289" t="s">
        <v>137</v>
      </c>
      <c r="K1289" t="s">
        <v>138</v>
      </c>
      <c r="L1289" t="s">
        <v>3997</v>
      </c>
      <c r="M1289" t="s">
        <v>3998</v>
      </c>
      <c r="N1289">
        <v>1.4652777770000001</v>
      </c>
      <c r="O1289">
        <v>0</v>
      </c>
      <c r="P1289">
        <v>301</v>
      </c>
      <c r="Q1289">
        <v>0</v>
      </c>
      <c r="R1289">
        <v>0</v>
      </c>
      <c r="S1289">
        <v>0</v>
      </c>
      <c r="T1289">
        <v>35</v>
      </c>
      <c r="U1289">
        <v>0</v>
      </c>
      <c r="V1289">
        <v>0</v>
      </c>
      <c r="W1289">
        <v>0</v>
      </c>
      <c r="X1289">
        <v>100.85225792195871</v>
      </c>
      <c r="Y1289">
        <v>0</v>
      </c>
      <c r="Z1289">
        <v>0</v>
      </c>
      <c r="AA1289">
        <v>0</v>
      </c>
      <c r="AB1289">
        <v>49.984674001228825</v>
      </c>
      <c r="AC1289">
        <v>0</v>
      </c>
      <c r="AD1289">
        <v>0</v>
      </c>
      <c r="AE1289">
        <v>150.83693192318754</v>
      </c>
    </row>
    <row r="1290" spans="1:31" x14ac:dyDescent="0.25">
      <c r="A1290">
        <v>2308164</v>
      </c>
      <c r="B1290">
        <v>1</v>
      </c>
      <c r="C1290" t="s">
        <v>80</v>
      </c>
      <c r="D1290" t="s">
        <v>106</v>
      </c>
      <c r="E1290" t="s">
        <v>285</v>
      </c>
      <c r="F1290" t="s">
        <v>3999</v>
      </c>
      <c r="G1290" t="s">
        <v>287</v>
      </c>
      <c r="H1290" t="s">
        <v>150</v>
      </c>
      <c r="I1290" t="s">
        <v>136</v>
      </c>
      <c r="J1290" t="s">
        <v>137</v>
      </c>
      <c r="K1290" t="s">
        <v>138</v>
      </c>
      <c r="L1290" t="s">
        <v>4000</v>
      </c>
      <c r="M1290" t="s">
        <v>4001</v>
      </c>
      <c r="N1290">
        <v>1.4522222220000001</v>
      </c>
      <c r="O1290">
        <v>0</v>
      </c>
      <c r="P1290">
        <v>1</v>
      </c>
      <c r="Q1290">
        <v>0</v>
      </c>
      <c r="R1290">
        <v>0</v>
      </c>
      <c r="S1290">
        <v>0</v>
      </c>
      <c r="T1290">
        <v>15</v>
      </c>
      <c r="U1290">
        <v>0</v>
      </c>
      <c r="V1290">
        <v>0</v>
      </c>
      <c r="W1290">
        <v>0</v>
      </c>
      <c r="X1290">
        <v>1.74883025616E-2</v>
      </c>
      <c r="Y1290">
        <v>0</v>
      </c>
      <c r="Z1290">
        <v>0</v>
      </c>
      <c r="AA1290">
        <v>0</v>
      </c>
      <c r="AB1290">
        <v>8.8392230850784692</v>
      </c>
      <c r="AC1290">
        <v>0</v>
      </c>
      <c r="AD1290">
        <v>0</v>
      </c>
      <c r="AE1290">
        <v>8.85671138764007</v>
      </c>
    </row>
    <row r="1291" spans="1:31" x14ac:dyDescent="0.25">
      <c r="A1291">
        <v>2307915</v>
      </c>
      <c r="B1291">
        <v>1</v>
      </c>
      <c r="C1291" t="s">
        <v>80</v>
      </c>
      <c r="D1291" t="s">
        <v>97</v>
      </c>
      <c r="E1291" t="s">
        <v>153</v>
      </c>
      <c r="F1291" t="s">
        <v>4002</v>
      </c>
      <c r="G1291" t="s">
        <v>155</v>
      </c>
      <c r="H1291" t="s">
        <v>150</v>
      </c>
      <c r="I1291" t="s">
        <v>136</v>
      </c>
      <c r="J1291" t="s">
        <v>137</v>
      </c>
      <c r="K1291" t="s">
        <v>138</v>
      </c>
      <c r="L1291" t="s">
        <v>4003</v>
      </c>
      <c r="M1291" t="s">
        <v>4004</v>
      </c>
      <c r="N1291">
        <v>1.428055555</v>
      </c>
      <c r="O1291">
        <v>0</v>
      </c>
      <c r="P1291">
        <v>1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8.9105302212500012E-4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8.9105302212500012E-4</v>
      </c>
    </row>
    <row r="1292" spans="1:31" x14ac:dyDescent="0.25">
      <c r="A1292">
        <v>2308519</v>
      </c>
      <c r="B1292">
        <v>1</v>
      </c>
      <c r="C1292" t="s">
        <v>80</v>
      </c>
      <c r="D1292" t="s">
        <v>97</v>
      </c>
      <c r="E1292" t="s">
        <v>141</v>
      </c>
      <c r="F1292" t="s">
        <v>4005</v>
      </c>
      <c r="G1292" t="s">
        <v>134</v>
      </c>
      <c r="H1292" t="s">
        <v>135</v>
      </c>
      <c r="I1292" t="s">
        <v>136</v>
      </c>
      <c r="J1292" t="s">
        <v>137</v>
      </c>
      <c r="K1292" t="s">
        <v>138</v>
      </c>
      <c r="L1292" t="s">
        <v>4006</v>
      </c>
      <c r="M1292" t="s">
        <v>4007</v>
      </c>
      <c r="N1292">
        <v>0.30888888799999997</v>
      </c>
      <c r="O1292">
        <v>15</v>
      </c>
      <c r="P1292">
        <v>9640</v>
      </c>
      <c r="Q1292">
        <v>2</v>
      </c>
      <c r="R1292">
        <v>389</v>
      </c>
      <c r="S1292">
        <v>17</v>
      </c>
      <c r="T1292">
        <v>1033</v>
      </c>
      <c r="U1292">
        <v>0</v>
      </c>
      <c r="V1292">
        <v>3</v>
      </c>
      <c r="W1292">
        <v>53.159132271168005</v>
      </c>
      <c r="X1292">
        <v>1050.5734227074645</v>
      </c>
      <c r="Y1292">
        <v>0.80487338260999997</v>
      </c>
      <c r="Z1292">
        <v>53.09626706945825</v>
      </c>
      <c r="AA1292">
        <v>71.612875217070012</v>
      </c>
      <c r="AB1292">
        <v>295.42580585825402</v>
      </c>
      <c r="AC1292">
        <v>0</v>
      </c>
      <c r="AD1292">
        <v>50.597021068559911</v>
      </c>
      <c r="AE1292">
        <v>1575.2693975745847</v>
      </c>
    </row>
    <row r="1293" spans="1:31" x14ac:dyDescent="0.25">
      <c r="A1293">
        <v>2308224</v>
      </c>
      <c r="B1293">
        <v>1</v>
      </c>
      <c r="C1293" t="s">
        <v>81</v>
      </c>
      <c r="D1293" t="s">
        <v>118</v>
      </c>
      <c r="E1293" t="s">
        <v>132</v>
      </c>
      <c r="F1293" t="s">
        <v>4008</v>
      </c>
      <c r="G1293" t="s">
        <v>134</v>
      </c>
      <c r="H1293" t="s">
        <v>135</v>
      </c>
      <c r="I1293" t="s">
        <v>136</v>
      </c>
      <c r="J1293" t="s">
        <v>137</v>
      </c>
      <c r="K1293" t="s">
        <v>138</v>
      </c>
      <c r="L1293" t="s">
        <v>4009</v>
      </c>
      <c r="M1293" t="s">
        <v>4010</v>
      </c>
      <c r="N1293">
        <v>0.273888888</v>
      </c>
      <c r="O1293">
        <v>1</v>
      </c>
      <c r="P1293">
        <v>585</v>
      </c>
      <c r="Q1293">
        <v>13</v>
      </c>
      <c r="R1293">
        <v>25</v>
      </c>
      <c r="S1293">
        <v>9</v>
      </c>
      <c r="T1293">
        <v>82</v>
      </c>
      <c r="U1293">
        <v>3</v>
      </c>
      <c r="V1293">
        <v>0</v>
      </c>
      <c r="W1293">
        <v>0.49765195399799994</v>
      </c>
      <c r="X1293">
        <v>31.175885051822156</v>
      </c>
      <c r="Y1293">
        <v>11.45263132654925</v>
      </c>
      <c r="Z1293">
        <v>18.022054467480221</v>
      </c>
      <c r="AA1293">
        <v>65.386945842120909</v>
      </c>
      <c r="AB1293">
        <v>16.582256376346511</v>
      </c>
      <c r="AC1293">
        <v>250.72366608814363</v>
      </c>
      <c r="AD1293">
        <v>0</v>
      </c>
      <c r="AE1293">
        <v>393.84109110646068</v>
      </c>
    </row>
    <row r="1294" spans="1:31" x14ac:dyDescent="0.25">
      <c r="A1294">
        <v>2308118</v>
      </c>
      <c r="B1294">
        <v>1</v>
      </c>
      <c r="C1294" t="s">
        <v>80</v>
      </c>
      <c r="D1294" t="s">
        <v>99</v>
      </c>
      <c r="E1294" t="s">
        <v>153</v>
      </c>
      <c r="F1294" t="s">
        <v>4011</v>
      </c>
      <c r="G1294" t="s">
        <v>193</v>
      </c>
      <c r="H1294" t="s">
        <v>150</v>
      </c>
      <c r="I1294" t="s">
        <v>136</v>
      </c>
      <c r="J1294" t="s">
        <v>137</v>
      </c>
      <c r="K1294" t="s">
        <v>138</v>
      </c>
      <c r="L1294" t="s">
        <v>4012</v>
      </c>
      <c r="M1294" t="s">
        <v>4013</v>
      </c>
      <c r="N1294">
        <v>6.5819444440000003</v>
      </c>
      <c r="O1294">
        <v>0</v>
      </c>
      <c r="P1294">
        <v>1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2.1163015869793336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2.1163015869793336</v>
      </c>
    </row>
    <row r="1295" spans="1:31" x14ac:dyDescent="0.25">
      <c r="A1295">
        <v>2308124</v>
      </c>
      <c r="B1295">
        <v>1</v>
      </c>
      <c r="C1295" t="s">
        <v>80</v>
      </c>
      <c r="D1295" t="s">
        <v>105</v>
      </c>
      <c r="E1295" t="s">
        <v>153</v>
      </c>
      <c r="F1295" t="s">
        <v>3607</v>
      </c>
      <c r="G1295" t="s">
        <v>254</v>
      </c>
      <c r="H1295" t="s">
        <v>150</v>
      </c>
      <c r="I1295" t="s">
        <v>136</v>
      </c>
      <c r="J1295" t="s">
        <v>137</v>
      </c>
      <c r="K1295" t="s">
        <v>138</v>
      </c>
      <c r="L1295" t="s">
        <v>4014</v>
      </c>
      <c r="M1295" t="s">
        <v>4015</v>
      </c>
      <c r="N1295">
        <v>2.6530555549999999</v>
      </c>
      <c r="O1295">
        <v>0</v>
      </c>
      <c r="P1295">
        <v>9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5.3972250057169013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5.3972250057169013</v>
      </c>
    </row>
    <row r="1296" spans="1:31" x14ac:dyDescent="0.25">
      <c r="A1296">
        <v>2308416</v>
      </c>
      <c r="B1296">
        <v>1</v>
      </c>
      <c r="C1296" t="s">
        <v>81</v>
      </c>
      <c r="D1296" t="s">
        <v>115</v>
      </c>
      <c r="E1296" t="s">
        <v>175</v>
      </c>
      <c r="F1296" t="s">
        <v>4016</v>
      </c>
      <c r="G1296" t="s">
        <v>210</v>
      </c>
      <c r="H1296" t="s">
        <v>135</v>
      </c>
      <c r="I1296" t="s">
        <v>136</v>
      </c>
      <c r="J1296" t="s">
        <v>137</v>
      </c>
      <c r="K1296" t="s">
        <v>138</v>
      </c>
      <c r="L1296" t="s">
        <v>4017</v>
      </c>
      <c r="M1296" t="s">
        <v>4018</v>
      </c>
      <c r="N1296">
        <v>1.1841666660000001</v>
      </c>
      <c r="O1296">
        <v>0</v>
      </c>
      <c r="P1296">
        <v>39</v>
      </c>
      <c r="Q1296">
        <v>0</v>
      </c>
      <c r="R1296">
        <v>3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1.9539949628298998</v>
      </c>
      <c r="Y1296">
        <v>0</v>
      </c>
      <c r="Z1296">
        <v>2.5407222826195168</v>
      </c>
      <c r="AA1296">
        <v>0</v>
      </c>
      <c r="AB1296">
        <v>0</v>
      </c>
      <c r="AC1296">
        <v>0</v>
      </c>
      <c r="AD1296">
        <v>0</v>
      </c>
      <c r="AE1296">
        <v>4.4947172454494169</v>
      </c>
    </row>
    <row r="1297" spans="1:31" x14ac:dyDescent="0.25">
      <c r="A1297">
        <v>2308204</v>
      </c>
      <c r="B1297">
        <v>1</v>
      </c>
      <c r="C1297" t="s">
        <v>81</v>
      </c>
      <c r="D1297" t="s">
        <v>113</v>
      </c>
      <c r="E1297" t="s">
        <v>153</v>
      </c>
      <c r="F1297" t="s">
        <v>4019</v>
      </c>
      <c r="G1297" t="s">
        <v>155</v>
      </c>
      <c r="H1297" t="s">
        <v>150</v>
      </c>
      <c r="I1297" t="s">
        <v>136</v>
      </c>
      <c r="J1297" t="s">
        <v>137</v>
      </c>
      <c r="K1297" t="s">
        <v>138</v>
      </c>
      <c r="L1297" t="s">
        <v>4020</v>
      </c>
      <c r="M1297" t="s">
        <v>4021</v>
      </c>
      <c r="N1297">
        <v>1.9188888879999999</v>
      </c>
      <c r="O1297">
        <v>0</v>
      </c>
      <c r="P1297">
        <v>0</v>
      </c>
      <c r="Q1297">
        <v>0</v>
      </c>
      <c r="R1297">
        <v>1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1.0490190722662498</v>
      </c>
      <c r="AA1297">
        <v>0</v>
      </c>
      <c r="AB1297">
        <v>0</v>
      </c>
      <c r="AC1297">
        <v>0</v>
      </c>
      <c r="AD1297">
        <v>0</v>
      </c>
      <c r="AE1297">
        <v>1.0490190722662498</v>
      </c>
    </row>
    <row r="1298" spans="1:31" x14ac:dyDescent="0.25">
      <c r="A1298">
        <v>2308061</v>
      </c>
      <c r="B1298">
        <v>1</v>
      </c>
      <c r="C1298" t="s">
        <v>81</v>
      </c>
      <c r="D1298" t="s">
        <v>126</v>
      </c>
      <c r="E1298" t="s">
        <v>132</v>
      </c>
      <c r="F1298" t="s">
        <v>4022</v>
      </c>
      <c r="G1298" t="s">
        <v>143</v>
      </c>
      <c r="H1298" t="s">
        <v>135</v>
      </c>
      <c r="I1298" t="s">
        <v>136</v>
      </c>
      <c r="J1298" t="s">
        <v>137</v>
      </c>
      <c r="K1298" t="s">
        <v>144</v>
      </c>
      <c r="L1298" t="s">
        <v>4023</v>
      </c>
      <c r="M1298" t="s">
        <v>4024</v>
      </c>
      <c r="N1298">
        <v>2.9344444439999999</v>
      </c>
      <c r="O1298">
        <v>0</v>
      </c>
      <c r="P1298">
        <v>899</v>
      </c>
      <c r="Q1298">
        <v>2</v>
      </c>
      <c r="R1298">
        <v>122</v>
      </c>
      <c r="S1298">
        <v>0</v>
      </c>
      <c r="T1298">
        <v>67</v>
      </c>
      <c r="U1298">
        <v>0</v>
      </c>
      <c r="V1298">
        <v>2</v>
      </c>
      <c r="W1298">
        <v>0</v>
      </c>
      <c r="X1298">
        <v>516.78250207446092</v>
      </c>
      <c r="Y1298">
        <v>29.830254926146502</v>
      </c>
      <c r="Z1298">
        <v>345.02629528491468</v>
      </c>
      <c r="AA1298">
        <v>0</v>
      </c>
      <c r="AB1298">
        <v>185.12574844910571</v>
      </c>
      <c r="AC1298">
        <v>0</v>
      </c>
      <c r="AD1298">
        <v>1020.2670916991045</v>
      </c>
      <c r="AE1298">
        <v>2097.0318924337325</v>
      </c>
    </row>
    <row r="1299" spans="1:31" x14ac:dyDescent="0.25">
      <c r="A1299">
        <v>2308347</v>
      </c>
      <c r="B1299">
        <v>1</v>
      </c>
      <c r="C1299" t="s">
        <v>80</v>
      </c>
      <c r="D1299" t="s">
        <v>104</v>
      </c>
      <c r="E1299" t="s">
        <v>153</v>
      </c>
      <c r="F1299" t="s">
        <v>4025</v>
      </c>
      <c r="G1299" t="s">
        <v>4026</v>
      </c>
      <c r="H1299" t="s">
        <v>150</v>
      </c>
      <c r="I1299" t="s">
        <v>136</v>
      </c>
      <c r="J1299" t="s">
        <v>137</v>
      </c>
      <c r="K1299" t="s">
        <v>138</v>
      </c>
      <c r="L1299" t="s">
        <v>4027</v>
      </c>
      <c r="M1299" t="s">
        <v>4028</v>
      </c>
      <c r="N1299">
        <v>2.0494444440000001</v>
      </c>
      <c r="O1299">
        <v>0</v>
      </c>
      <c r="P1299">
        <v>4</v>
      </c>
      <c r="Q1299">
        <v>0</v>
      </c>
      <c r="R1299">
        <v>0</v>
      </c>
      <c r="S1299">
        <v>0</v>
      </c>
      <c r="T1299">
        <v>1</v>
      </c>
      <c r="U1299">
        <v>0</v>
      </c>
      <c r="V1299">
        <v>0</v>
      </c>
      <c r="W1299">
        <v>0</v>
      </c>
      <c r="X1299">
        <v>2.0227981730521498</v>
      </c>
      <c r="Y1299">
        <v>0</v>
      </c>
      <c r="Z1299">
        <v>0</v>
      </c>
      <c r="AA1299">
        <v>0</v>
      </c>
      <c r="AB1299">
        <v>6.3987542685442502</v>
      </c>
      <c r="AC1299">
        <v>0</v>
      </c>
      <c r="AD1299">
        <v>0</v>
      </c>
      <c r="AE1299">
        <v>8.4215524415964005</v>
      </c>
    </row>
    <row r="1300" spans="1:31" x14ac:dyDescent="0.25">
      <c r="A1300">
        <v>2308396</v>
      </c>
      <c r="B1300">
        <v>1</v>
      </c>
      <c r="C1300" t="s">
        <v>80</v>
      </c>
      <c r="D1300" t="s">
        <v>85</v>
      </c>
      <c r="E1300" t="s">
        <v>153</v>
      </c>
      <c r="F1300" t="s">
        <v>4029</v>
      </c>
      <c r="G1300" t="s">
        <v>254</v>
      </c>
      <c r="H1300" t="s">
        <v>150</v>
      </c>
      <c r="I1300" t="s">
        <v>136</v>
      </c>
      <c r="J1300" t="s">
        <v>137</v>
      </c>
      <c r="K1300" t="s">
        <v>138</v>
      </c>
      <c r="L1300" t="s">
        <v>4030</v>
      </c>
      <c r="M1300" t="s">
        <v>4031</v>
      </c>
      <c r="N1300">
        <v>5.2752777770000003</v>
      </c>
      <c r="O1300">
        <v>0</v>
      </c>
      <c r="P1300">
        <v>10</v>
      </c>
      <c r="Q1300">
        <v>0</v>
      </c>
      <c r="R1300">
        <v>0</v>
      </c>
      <c r="S1300">
        <v>0</v>
      </c>
      <c r="T1300">
        <v>3</v>
      </c>
      <c r="U1300">
        <v>0</v>
      </c>
      <c r="V1300">
        <v>0</v>
      </c>
      <c r="W1300">
        <v>0</v>
      </c>
      <c r="X1300">
        <v>11.078539484677076</v>
      </c>
      <c r="Y1300">
        <v>0</v>
      </c>
      <c r="Z1300">
        <v>0</v>
      </c>
      <c r="AA1300">
        <v>0</v>
      </c>
      <c r="AB1300">
        <v>3.9743965135430837</v>
      </c>
      <c r="AC1300">
        <v>0</v>
      </c>
      <c r="AD1300">
        <v>0</v>
      </c>
      <c r="AE1300">
        <v>15.05293599822016</v>
      </c>
    </row>
    <row r="1301" spans="1:31" x14ac:dyDescent="0.25">
      <c r="A1301">
        <v>2308184</v>
      </c>
      <c r="B1301">
        <v>1</v>
      </c>
      <c r="C1301" t="s">
        <v>80</v>
      </c>
      <c r="D1301" t="s">
        <v>85</v>
      </c>
      <c r="E1301" t="s">
        <v>158</v>
      </c>
      <c r="F1301" t="s">
        <v>4032</v>
      </c>
      <c r="G1301" t="s">
        <v>336</v>
      </c>
      <c r="H1301" t="s">
        <v>150</v>
      </c>
      <c r="I1301" t="s">
        <v>136</v>
      </c>
      <c r="J1301" t="s">
        <v>137</v>
      </c>
      <c r="K1301" t="s">
        <v>138</v>
      </c>
      <c r="L1301" t="s">
        <v>4033</v>
      </c>
      <c r="M1301" t="s">
        <v>4034</v>
      </c>
      <c r="N1301">
        <v>1.176388888</v>
      </c>
      <c r="O1301">
        <v>0</v>
      </c>
      <c r="P1301">
        <v>147</v>
      </c>
      <c r="Q1301">
        <v>0</v>
      </c>
      <c r="R1301">
        <v>0</v>
      </c>
      <c r="S1301">
        <v>0</v>
      </c>
      <c r="T1301">
        <v>19</v>
      </c>
      <c r="U1301">
        <v>0</v>
      </c>
      <c r="V1301">
        <v>0</v>
      </c>
      <c r="W1301">
        <v>0</v>
      </c>
      <c r="X1301">
        <v>34.865802522799505</v>
      </c>
      <c r="Y1301">
        <v>0</v>
      </c>
      <c r="Z1301">
        <v>0</v>
      </c>
      <c r="AA1301">
        <v>0</v>
      </c>
      <c r="AB1301">
        <v>32.880515024371626</v>
      </c>
      <c r="AC1301">
        <v>0</v>
      </c>
      <c r="AD1301">
        <v>0</v>
      </c>
      <c r="AE1301">
        <v>67.746317547171131</v>
      </c>
    </row>
    <row r="1302" spans="1:31" x14ac:dyDescent="0.25">
      <c r="A1302">
        <v>2308327</v>
      </c>
      <c r="B1302">
        <v>1</v>
      </c>
      <c r="C1302" t="s">
        <v>81</v>
      </c>
      <c r="D1302" t="s">
        <v>113</v>
      </c>
      <c r="E1302" t="s">
        <v>141</v>
      </c>
      <c r="F1302" t="s">
        <v>4035</v>
      </c>
      <c r="G1302" t="s">
        <v>134</v>
      </c>
      <c r="H1302" t="s">
        <v>135</v>
      </c>
      <c r="I1302" t="s">
        <v>136</v>
      </c>
      <c r="J1302" t="s">
        <v>137</v>
      </c>
      <c r="K1302" t="s">
        <v>138</v>
      </c>
      <c r="L1302" t="s">
        <v>4036</v>
      </c>
      <c r="M1302" t="s">
        <v>4037</v>
      </c>
      <c r="N1302">
        <v>0.10722222200000001</v>
      </c>
      <c r="O1302">
        <v>0</v>
      </c>
      <c r="P1302">
        <v>386</v>
      </c>
      <c r="Q1302">
        <v>61</v>
      </c>
      <c r="R1302">
        <v>353</v>
      </c>
      <c r="S1302">
        <v>12</v>
      </c>
      <c r="T1302">
        <v>45</v>
      </c>
      <c r="U1302">
        <v>1</v>
      </c>
      <c r="V1302">
        <v>0</v>
      </c>
      <c r="W1302">
        <v>0</v>
      </c>
      <c r="X1302">
        <v>10.103687687303323</v>
      </c>
      <c r="Y1302">
        <v>29.822622698911317</v>
      </c>
      <c r="Z1302">
        <v>91.909448327529418</v>
      </c>
      <c r="AA1302">
        <v>26.690132716927558</v>
      </c>
      <c r="AB1302">
        <v>6.6223704297884751</v>
      </c>
      <c r="AC1302">
        <v>16.80481742005</v>
      </c>
      <c r="AD1302">
        <v>0</v>
      </c>
      <c r="AE1302">
        <v>181.95307928051008</v>
      </c>
    </row>
    <row r="1303" spans="1:31" x14ac:dyDescent="0.25">
      <c r="A1303">
        <v>2308084</v>
      </c>
      <c r="B1303">
        <v>1</v>
      </c>
      <c r="C1303" t="s">
        <v>80</v>
      </c>
      <c r="D1303" t="s">
        <v>82</v>
      </c>
      <c r="E1303" t="s">
        <v>414</v>
      </c>
      <c r="F1303" t="s">
        <v>4038</v>
      </c>
      <c r="G1303" t="s">
        <v>134</v>
      </c>
      <c r="H1303" t="s">
        <v>135</v>
      </c>
      <c r="I1303" t="s">
        <v>136</v>
      </c>
      <c r="J1303" t="s">
        <v>137</v>
      </c>
      <c r="K1303" t="s">
        <v>138</v>
      </c>
      <c r="L1303" t="s">
        <v>4039</v>
      </c>
      <c r="M1303" t="s">
        <v>4040</v>
      </c>
      <c r="N1303">
        <v>1.272981388</v>
      </c>
      <c r="O1303">
        <v>7</v>
      </c>
      <c r="P1303">
        <v>1115</v>
      </c>
      <c r="Q1303">
        <v>0</v>
      </c>
      <c r="R1303">
        <v>0</v>
      </c>
      <c r="S1303">
        <v>4</v>
      </c>
      <c r="T1303">
        <v>615</v>
      </c>
      <c r="U1303">
        <v>0</v>
      </c>
      <c r="V1303">
        <v>0</v>
      </c>
      <c r="W1303">
        <v>2.3636858850920661</v>
      </c>
      <c r="X1303">
        <v>352.37274123324505</v>
      </c>
      <c r="Y1303">
        <v>0</v>
      </c>
      <c r="Z1303">
        <v>0</v>
      </c>
      <c r="AA1303">
        <v>775.64686161535201</v>
      </c>
      <c r="AB1303">
        <v>782.48138096175978</v>
      </c>
      <c r="AC1303">
        <v>0</v>
      </c>
      <c r="AD1303">
        <v>0</v>
      </c>
      <c r="AE1303">
        <v>1912.8646696954488</v>
      </c>
    </row>
    <row r="1304" spans="1:31" x14ac:dyDescent="0.25">
      <c r="A1304">
        <v>2308104</v>
      </c>
      <c r="B1304">
        <v>1</v>
      </c>
      <c r="C1304" t="s">
        <v>80</v>
      </c>
      <c r="D1304" t="s">
        <v>86</v>
      </c>
      <c r="E1304" t="s">
        <v>153</v>
      </c>
      <c r="F1304" t="s">
        <v>4041</v>
      </c>
      <c r="G1304" t="s">
        <v>203</v>
      </c>
      <c r="H1304" t="s">
        <v>150</v>
      </c>
      <c r="I1304" t="s">
        <v>136</v>
      </c>
      <c r="J1304" t="s">
        <v>137</v>
      </c>
      <c r="K1304" t="s">
        <v>138</v>
      </c>
      <c r="L1304" t="s">
        <v>4042</v>
      </c>
      <c r="M1304" t="s">
        <v>4043</v>
      </c>
      <c r="N1304">
        <v>0.72805555499999997</v>
      </c>
      <c r="O1304">
        <v>0</v>
      </c>
      <c r="P1304">
        <v>1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0.37006629716272504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0.37006629716272504</v>
      </c>
    </row>
    <row r="1305" spans="1:31" x14ac:dyDescent="0.25">
      <c r="A1305">
        <v>2308496</v>
      </c>
      <c r="B1305">
        <v>1</v>
      </c>
      <c r="C1305" t="s">
        <v>80</v>
      </c>
      <c r="D1305" t="s">
        <v>93</v>
      </c>
      <c r="E1305" t="s">
        <v>153</v>
      </c>
      <c r="F1305" t="s">
        <v>4044</v>
      </c>
      <c r="G1305" t="s">
        <v>155</v>
      </c>
      <c r="H1305" t="s">
        <v>150</v>
      </c>
      <c r="I1305" t="s">
        <v>136</v>
      </c>
      <c r="J1305" t="s">
        <v>137</v>
      </c>
      <c r="K1305" t="s">
        <v>138</v>
      </c>
      <c r="L1305" t="s">
        <v>4045</v>
      </c>
      <c r="M1305" t="s">
        <v>4046</v>
      </c>
      <c r="N1305">
        <v>4.6063888879999997</v>
      </c>
      <c r="O1305">
        <v>0</v>
      </c>
      <c r="P1305">
        <v>1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2.2927390954589333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2.2927390954589333</v>
      </c>
    </row>
    <row r="1306" spans="1:31" x14ac:dyDescent="0.25">
      <c r="A1306">
        <v>2308247</v>
      </c>
      <c r="B1306">
        <v>1</v>
      </c>
      <c r="C1306" t="s">
        <v>81</v>
      </c>
      <c r="D1306" t="s">
        <v>121</v>
      </c>
      <c r="E1306" t="s">
        <v>158</v>
      </c>
      <c r="F1306" t="s">
        <v>4047</v>
      </c>
      <c r="G1306" t="s">
        <v>258</v>
      </c>
      <c r="H1306" t="s">
        <v>150</v>
      </c>
      <c r="I1306" t="s">
        <v>136</v>
      </c>
      <c r="J1306" t="s">
        <v>137</v>
      </c>
      <c r="K1306" t="s">
        <v>138</v>
      </c>
      <c r="L1306" t="s">
        <v>4048</v>
      </c>
      <c r="M1306" t="s">
        <v>4049</v>
      </c>
      <c r="N1306">
        <v>2.991944444</v>
      </c>
      <c r="O1306">
        <v>0</v>
      </c>
      <c r="P1306">
        <v>161</v>
      </c>
      <c r="Q1306">
        <v>0</v>
      </c>
      <c r="R1306">
        <v>1</v>
      </c>
      <c r="S1306">
        <v>0</v>
      </c>
      <c r="T1306">
        <v>4</v>
      </c>
      <c r="U1306">
        <v>0</v>
      </c>
      <c r="V1306">
        <v>0</v>
      </c>
      <c r="W1306">
        <v>0</v>
      </c>
      <c r="X1306">
        <v>59.317113583722723</v>
      </c>
      <c r="Y1306">
        <v>0</v>
      </c>
      <c r="Z1306">
        <v>5.7457594306255002</v>
      </c>
      <c r="AA1306">
        <v>0</v>
      </c>
      <c r="AB1306">
        <v>6.2017239697538891</v>
      </c>
      <c r="AC1306">
        <v>0</v>
      </c>
      <c r="AD1306">
        <v>0</v>
      </c>
      <c r="AE1306">
        <v>71.264596984102113</v>
      </c>
    </row>
    <row r="1307" spans="1:31" x14ac:dyDescent="0.25">
      <c r="A1307">
        <v>2308433</v>
      </c>
      <c r="B1307">
        <v>1</v>
      </c>
      <c r="C1307" t="s">
        <v>80</v>
      </c>
      <c r="D1307" t="s">
        <v>93</v>
      </c>
      <c r="E1307" t="s">
        <v>285</v>
      </c>
      <c r="F1307" t="s">
        <v>4050</v>
      </c>
      <c r="G1307" t="s">
        <v>4051</v>
      </c>
      <c r="H1307" t="s">
        <v>150</v>
      </c>
      <c r="I1307" t="s">
        <v>136</v>
      </c>
      <c r="J1307" t="s">
        <v>137</v>
      </c>
      <c r="K1307" t="s">
        <v>138</v>
      </c>
      <c r="L1307" t="s">
        <v>4052</v>
      </c>
      <c r="M1307" t="s">
        <v>4053</v>
      </c>
      <c r="N1307">
        <v>4.5636111110000002</v>
      </c>
      <c r="O1307">
        <v>0</v>
      </c>
      <c r="P1307">
        <v>54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41.282899452094888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41.282899452094888</v>
      </c>
    </row>
    <row r="1308" spans="1:31" x14ac:dyDescent="0.25">
      <c r="A1308">
        <v>2308041</v>
      </c>
      <c r="B1308">
        <v>1</v>
      </c>
      <c r="C1308" t="s">
        <v>80</v>
      </c>
      <c r="D1308" t="s">
        <v>90</v>
      </c>
      <c r="E1308" t="s">
        <v>147</v>
      </c>
      <c r="F1308" t="s">
        <v>4054</v>
      </c>
      <c r="G1308" t="s">
        <v>503</v>
      </c>
      <c r="H1308" t="s">
        <v>150</v>
      </c>
      <c r="I1308" t="s">
        <v>136</v>
      </c>
      <c r="J1308" t="s">
        <v>137</v>
      </c>
      <c r="K1308" t="s">
        <v>138</v>
      </c>
      <c r="L1308" t="s">
        <v>4055</v>
      </c>
      <c r="M1308" t="s">
        <v>4056</v>
      </c>
      <c r="N1308">
        <v>0.58916666600000001</v>
      </c>
      <c r="O1308">
        <v>0</v>
      </c>
      <c r="P1308">
        <v>200</v>
      </c>
      <c r="Q1308">
        <v>0</v>
      </c>
      <c r="R1308">
        <v>0</v>
      </c>
      <c r="S1308">
        <v>0</v>
      </c>
      <c r="T1308">
        <v>9</v>
      </c>
      <c r="U1308">
        <v>0</v>
      </c>
      <c r="V1308">
        <v>0</v>
      </c>
      <c r="W1308">
        <v>0</v>
      </c>
      <c r="X1308">
        <v>21.762112440909149</v>
      </c>
      <c r="Y1308">
        <v>0</v>
      </c>
      <c r="Z1308">
        <v>0</v>
      </c>
      <c r="AA1308">
        <v>0</v>
      </c>
      <c r="AB1308">
        <v>2.1376354970781248</v>
      </c>
      <c r="AC1308">
        <v>0</v>
      </c>
      <c r="AD1308">
        <v>0</v>
      </c>
      <c r="AE1308">
        <v>23.899747937987275</v>
      </c>
    </row>
    <row r="1309" spans="1:31" x14ac:dyDescent="0.25">
      <c r="A1309">
        <v>2307998</v>
      </c>
      <c r="B1309">
        <v>1</v>
      </c>
      <c r="C1309" t="s">
        <v>81</v>
      </c>
      <c r="D1309" t="s">
        <v>118</v>
      </c>
      <c r="E1309" t="s">
        <v>175</v>
      </c>
      <c r="F1309" t="s">
        <v>4057</v>
      </c>
      <c r="G1309" t="s">
        <v>210</v>
      </c>
      <c r="H1309" t="s">
        <v>135</v>
      </c>
      <c r="I1309" t="s">
        <v>136</v>
      </c>
      <c r="J1309" t="s">
        <v>137</v>
      </c>
      <c r="K1309" t="s">
        <v>138</v>
      </c>
      <c r="L1309" t="s">
        <v>4058</v>
      </c>
      <c r="M1309" t="s">
        <v>4059</v>
      </c>
      <c r="N1309">
        <v>3.7475000000000001</v>
      </c>
      <c r="O1309">
        <v>0</v>
      </c>
      <c r="P1309">
        <v>0</v>
      </c>
      <c r="Q1309">
        <v>2</v>
      </c>
      <c r="R1309">
        <v>0</v>
      </c>
      <c r="S1309">
        <v>1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62.80201105191837</v>
      </c>
      <c r="Z1309">
        <v>0</v>
      </c>
      <c r="AA1309">
        <v>1.6473893849519499</v>
      </c>
      <c r="AB1309">
        <v>0</v>
      </c>
      <c r="AC1309">
        <v>0</v>
      </c>
      <c r="AD1309">
        <v>0</v>
      </c>
      <c r="AE1309">
        <v>64.44940043687032</v>
      </c>
    </row>
    <row r="1310" spans="1:31" x14ac:dyDescent="0.25">
      <c r="A1310">
        <v>2308390</v>
      </c>
      <c r="B1310">
        <v>1</v>
      </c>
      <c r="C1310" t="s">
        <v>80</v>
      </c>
      <c r="D1310" t="s">
        <v>99</v>
      </c>
      <c r="E1310" t="s">
        <v>147</v>
      </c>
      <c r="F1310" t="s">
        <v>4060</v>
      </c>
      <c r="G1310" t="s">
        <v>149</v>
      </c>
      <c r="H1310" t="s">
        <v>150</v>
      </c>
      <c r="I1310" t="s">
        <v>136</v>
      </c>
      <c r="J1310" t="s">
        <v>137</v>
      </c>
      <c r="K1310" t="s">
        <v>138</v>
      </c>
      <c r="L1310" t="s">
        <v>4061</v>
      </c>
      <c r="M1310" t="s">
        <v>4062</v>
      </c>
      <c r="N1310">
        <v>9.1697222220000008</v>
      </c>
      <c r="O1310">
        <v>0</v>
      </c>
      <c r="P1310">
        <v>36</v>
      </c>
      <c r="Q1310">
        <v>0</v>
      </c>
      <c r="R1310">
        <v>1</v>
      </c>
      <c r="S1310">
        <v>0</v>
      </c>
      <c r="T1310">
        <v>4</v>
      </c>
      <c r="U1310">
        <v>0</v>
      </c>
      <c r="V1310">
        <v>0</v>
      </c>
      <c r="W1310">
        <v>0</v>
      </c>
      <c r="X1310">
        <v>32.607403907625041</v>
      </c>
      <c r="Y1310">
        <v>0</v>
      </c>
      <c r="Z1310">
        <v>0</v>
      </c>
      <c r="AA1310">
        <v>0</v>
      </c>
      <c r="AB1310">
        <v>3.3950192479864501</v>
      </c>
      <c r="AC1310">
        <v>0</v>
      </c>
      <c r="AD1310">
        <v>0</v>
      </c>
      <c r="AE1310">
        <v>36.002423155611488</v>
      </c>
    </row>
    <row r="1311" spans="1:31" x14ac:dyDescent="0.25">
      <c r="A1311">
        <v>2309069</v>
      </c>
      <c r="B1311">
        <v>1</v>
      </c>
      <c r="C1311" t="s">
        <v>81</v>
      </c>
      <c r="D1311" t="s">
        <v>121</v>
      </c>
      <c r="E1311" t="s">
        <v>147</v>
      </c>
      <c r="F1311" t="s">
        <v>4063</v>
      </c>
      <c r="G1311" t="s">
        <v>149</v>
      </c>
      <c r="H1311" t="s">
        <v>150</v>
      </c>
      <c r="I1311" t="s">
        <v>136</v>
      </c>
      <c r="J1311" t="s">
        <v>137</v>
      </c>
      <c r="K1311" t="s">
        <v>138</v>
      </c>
      <c r="L1311" t="s">
        <v>4064</v>
      </c>
      <c r="M1311" t="s">
        <v>4065</v>
      </c>
      <c r="N1311">
        <v>2.7113888880000001</v>
      </c>
      <c r="O1311">
        <v>0</v>
      </c>
      <c r="P1311">
        <v>4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1.8609494038662335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1.8609494038662335</v>
      </c>
    </row>
    <row r="1312" spans="1:31" x14ac:dyDescent="0.25">
      <c r="A1312">
        <v>2308691</v>
      </c>
      <c r="B1312">
        <v>1</v>
      </c>
      <c r="C1312" t="s">
        <v>80</v>
      </c>
      <c r="D1312" t="s">
        <v>84</v>
      </c>
      <c r="E1312" t="s">
        <v>158</v>
      </c>
      <c r="F1312" t="s">
        <v>4066</v>
      </c>
      <c r="G1312" t="s">
        <v>503</v>
      </c>
      <c r="H1312" t="s">
        <v>150</v>
      </c>
      <c r="I1312" t="s">
        <v>136</v>
      </c>
      <c r="J1312" t="s">
        <v>137</v>
      </c>
      <c r="K1312" t="s">
        <v>138</v>
      </c>
      <c r="L1312" t="s">
        <v>4067</v>
      </c>
      <c r="M1312" t="s">
        <v>4068</v>
      </c>
      <c r="N1312">
        <v>0.30638888800000003</v>
      </c>
      <c r="O1312">
        <v>0</v>
      </c>
      <c r="P1312">
        <v>145</v>
      </c>
      <c r="Q1312">
        <v>0</v>
      </c>
      <c r="R1312">
        <v>0</v>
      </c>
      <c r="S1312">
        <v>0</v>
      </c>
      <c r="T1312">
        <v>97</v>
      </c>
      <c r="U1312">
        <v>0</v>
      </c>
      <c r="V1312">
        <v>0</v>
      </c>
      <c r="W1312">
        <v>0</v>
      </c>
      <c r="X1312">
        <v>8.6179974525634648</v>
      </c>
      <c r="Y1312">
        <v>0</v>
      </c>
      <c r="Z1312">
        <v>0</v>
      </c>
      <c r="AA1312">
        <v>0</v>
      </c>
      <c r="AB1312">
        <v>29.967036962348693</v>
      </c>
      <c r="AC1312">
        <v>0</v>
      </c>
      <c r="AD1312">
        <v>0</v>
      </c>
      <c r="AE1312">
        <v>38.585034414912158</v>
      </c>
    </row>
    <row r="1313" spans="1:31" x14ac:dyDescent="0.25">
      <c r="A1313">
        <v>2308545</v>
      </c>
      <c r="B1313">
        <v>1</v>
      </c>
      <c r="C1313" t="s">
        <v>81</v>
      </c>
      <c r="D1313" t="s">
        <v>123</v>
      </c>
      <c r="E1313" t="s">
        <v>141</v>
      </c>
      <c r="F1313" t="s">
        <v>3229</v>
      </c>
      <c r="G1313" t="s">
        <v>134</v>
      </c>
      <c r="H1313" t="s">
        <v>135</v>
      </c>
      <c r="I1313" t="s">
        <v>136</v>
      </c>
      <c r="J1313" t="s">
        <v>137</v>
      </c>
      <c r="K1313" t="s">
        <v>138</v>
      </c>
      <c r="L1313" t="s">
        <v>4069</v>
      </c>
      <c r="M1313" t="s">
        <v>4070</v>
      </c>
      <c r="N1313">
        <v>0.14472222200000001</v>
      </c>
      <c r="O1313">
        <v>7</v>
      </c>
      <c r="P1313">
        <v>592</v>
      </c>
      <c r="Q1313">
        <v>471</v>
      </c>
      <c r="R1313">
        <v>555</v>
      </c>
      <c r="S1313">
        <v>52</v>
      </c>
      <c r="T1313">
        <v>109</v>
      </c>
      <c r="U1313">
        <v>3</v>
      </c>
      <c r="V1313">
        <v>0</v>
      </c>
      <c r="W1313">
        <v>4.2144481308736763</v>
      </c>
      <c r="X1313">
        <v>17.874952208959805</v>
      </c>
      <c r="Y1313">
        <v>111.22011371918265</v>
      </c>
      <c r="Z1313">
        <v>106.76231179585608</v>
      </c>
      <c r="AA1313">
        <v>98.490587363654498</v>
      </c>
      <c r="AB1313">
        <v>8.3859258162430237</v>
      </c>
      <c r="AC1313">
        <v>13.608682559650013</v>
      </c>
      <c r="AD1313">
        <v>0</v>
      </c>
      <c r="AE1313">
        <v>360.55702159441967</v>
      </c>
    </row>
    <row r="1314" spans="1:31" x14ac:dyDescent="0.25">
      <c r="A1314">
        <v>2309000</v>
      </c>
      <c r="B1314">
        <v>1</v>
      </c>
      <c r="C1314" t="s">
        <v>81</v>
      </c>
      <c r="D1314" t="s">
        <v>118</v>
      </c>
      <c r="E1314" t="s">
        <v>147</v>
      </c>
      <c r="F1314" t="s">
        <v>4071</v>
      </c>
      <c r="G1314" t="s">
        <v>149</v>
      </c>
      <c r="H1314" t="s">
        <v>150</v>
      </c>
      <c r="I1314" t="s">
        <v>136</v>
      </c>
      <c r="J1314" t="s">
        <v>137</v>
      </c>
      <c r="K1314" t="s">
        <v>138</v>
      </c>
      <c r="L1314" t="s">
        <v>4072</v>
      </c>
      <c r="M1314" t="s">
        <v>4073</v>
      </c>
      <c r="N1314">
        <v>0.41055555500000002</v>
      </c>
      <c r="O1314">
        <v>0</v>
      </c>
      <c r="P1314">
        <v>27</v>
      </c>
      <c r="Q1314">
        <v>0</v>
      </c>
      <c r="R1314">
        <v>0</v>
      </c>
      <c r="S1314">
        <v>0</v>
      </c>
      <c r="T1314">
        <v>2</v>
      </c>
      <c r="U1314">
        <v>0</v>
      </c>
      <c r="V1314">
        <v>0</v>
      </c>
      <c r="W1314">
        <v>0</v>
      </c>
      <c r="X1314">
        <v>1.5080885713018999</v>
      </c>
      <c r="Y1314">
        <v>0</v>
      </c>
      <c r="Z1314">
        <v>0</v>
      </c>
      <c r="AA1314">
        <v>0</v>
      </c>
      <c r="AB1314">
        <v>0.76958758614278888</v>
      </c>
      <c r="AC1314">
        <v>0</v>
      </c>
      <c r="AD1314">
        <v>0</v>
      </c>
      <c r="AE1314">
        <v>2.2776761574446889</v>
      </c>
    </row>
    <row r="1315" spans="1:31" x14ac:dyDescent="0.25">
      <c r="A1315">
        <v>2308668</v>
      </c>
      <c r="B1315">
        <v>1</v>
      </c>
      <c r="C1315" t="s">
        <v>80</v>
      </c>
      <c r="D1315" t="s">
        <v>96</v>
      </c>
      <c r="E1315" t="s">
        <v>147</v>
      </c>
      <c r="F1315" t="s">
        <v>4074</v>
      </c>
      <c r="G1315" t="s">
        <v>143</v>
      </c>
      <c r="H1315" t="s">
        <v>150</v>
      </c>
      <c r="I1315" t="s">
        <v>136</v>
      </c>
      <c r="J1315" t="s">
        <v>137</v>
      </c>
      <c r="K1315" t="s">
        <v>144</v>
      </c>
      <c r="L1315" t="s">
        <v>4075</v>
      </c>
      <c r="M1315" t="s">
        <v>4076</v>
      </c>
      <c r="N1315">
        <v>1.0705555550000001</v>
      </c>
      <c r="O1315">
        <v>0</v>
      </c>
      <c r="P1315">
        <v>8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1.2433679223812999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1.2433679223812999</v>
      </c>
    </row>
    <row r="1316" spans="1:31" x14ac:dyDescent="0.25">
      <c r="A1316">
        <v>2308900</v>
      </c>
      <c r="B1316">
        <v>1</v>
      </c>
      <c r="C1316" t="s">
        <v>81</v>
      </c>
      <c r="D1316" t="s">
        <v>128</v>
      </c>
      <c r="E1316" t="s">
        <v>132</v>
      </c>
      <c r="F1316" t="s">
        <v>4077</v>
      </c>
      <c r="G1316" t="s">
        <v>134</v>
      </c>
      <c r="H1316" t="s">
        <v>135</v>
      </c>
      <c r="I1316" t="s">
        <v>136</v>
      </c>
      <c r="J1316" t="s">
        <v>137</v>
      </c>
      <c r="K1316" t="s">
        <v>138</v>
      </c>
      <c r="L1316" t="s">
        <v>4078</v>
      </c>
      <c r="M1316" t="s">
        <v>4079</v>
      </c>
      <c r="N1316">
        <v>0.55972222199999999</v>
      </c>
      <c r="O1316">
        <v>0</v>
      </c>
      <c r="P1316">
        <v>214</v>
      </c>
      <c r="Q1316">
        <v>1</v>
      </c>
      <c r="R1316">
        <v>2</v>
      </c>
      <c r="S1316">
        <v>6</v>
      </c>
      <c r="T1316">
        <v>21</v>
      </c>
      <c r="U1316">
        <v>1</v>
      </c>
      <c r="V1316">
        <v>0</v>
      </c>
      <c r="W1316">
        <v>0</v>
      </c>
      <c r="X1316">
        <v>25.441294062321731</v>
      </c>
      <c r="Y1316">
        <v>0.4194768783866667</v>
      </c>
      <c r="Z1316">
        <v>0.93794102745585006</v>
      </c>
      <c r="AA1316">
        <v>7.5968403379586684</v>
      </c>
      <c r="AB1316">
        <v>7.6987457410062605</v>
      </c>
      <c r="AC1316">
        <v>90.994680743662755</v>
      </c>
      <c r="AD1316">
        <v>0</v>
      </c>
      <c r="AE1316">
        <v>133.08897879079194</v>
      </c>
    </row>
    <row r="1317" spans="1:31" x14ac:dyDescent="0.25">
      <c r="A1317">
        <v>2309215</v>
      </c>
      <c r="B1317">
        <v>1</v>
      </c>
      <c r="C1317" t="s">
        <v>80</v>
      </c>
      <c r="D1317" t="s">
        <v>93</v>
      </c>
      <c r="E1317" t="s">
        <v>147</v>
      </c>
      <c r="F1317" t="s">
        <v>4080</v>
      </c>
      <c r="G1317" t="s">
        <v>900</v>
      </c>
      <c r="H1317" t="s">
        <v>150</v>
      </c>
      <c r="I1317" t="s">
        <v>136</v>
      </c>
      <c r="J1317" t="s">
        <v>137</v>
      </c>
      <c r="K1317" t="s">
        <v>138</v>
      </c>
      <c r="L1317" t="s">
        <v>4081</v>
      </c>
      <c r="M1317" t="s">
        <v>4082</v>
      </c>
      <c r="N1317">
        <v>4.4916666660000004</v>
      </c>
      <c r="O1317">
        <v>0</v>
      </c>
      <c r="P1317">
        <v>25</v>
      </c>
      <c r="Q1317">
        <v>0</v>
      </c>
      <c r="R1317">
        <v>7</v>
      </c>
      <c r="S1317">
        <v>0</v>
      </c>
      <c r="T1317">
        <v>1</v>
      </c>
      <c r="U1317">
        <v>0</v>
      </c>
      <c r="V1317">
        <v>0</v>
      </c>
      <c r="W1317">
        <v>0</v>
      </c>
      <c r="X1317">
        <v>14.235389351398522</v>
      </c>
      <c r="Y1317">
        <v>0</v>
      </c>
      <c r="Z1317">
        <v>25.248402542648751</v>
      </c>
      <c r="AA1317">
        <v>0</v>
      </c>
      <c r="AB1317">
        <v>0.58448438300478334</v>
      </c>
      <c r="AC1317">
        <v>0</v>
      </c>
      <c r="AD1317">
        <v>0</v>
      </c>
      <c r="AE1317">
        <v>40.068276277052057</v>
      </c>
    </row>
    <row r="1318" spans="1:31" x14ac:dyDescent="0.25">
      <c r="A1318">
        <v>2309063</v>
      </c>
      <c r="B1318">
        <v>1</v>
      </c>
      <c r="C1318" t="s">
        <v>81</v>
      </c>
      <c r="D1318" t="s">
        <v>119</v>
      </c>
      <c r="E1318" t="s">
        <v>147</v>
      </c>
      <c r="F1318" t="s">
        <v>4083</v>
      </c>
      <c r="G1318" t="s">
        <v>149</v>
      </c>
      <c r="H1318" t="s">
        <v>150</v>
      </c>
      <c r="I1318" t="s">
        <v>136</v>
      </c>
      <c r="J1318" t="s">
        <v>137</v>
      </c>
      <c r="K1318" t="s">
        <v>138</v>
      </c>
      <c r="L1318" t="s">
        <v>4084</v>
      </c>
      <c r="M1318" t="s">
        <v>4085</v>
      </c>
      <c r="N1318">
        <v>6.8597222220000003</v>
      </c>
      <c r="O1318">
        <v>0</v>
      </c>
      <c r="P1318">
        <v>7</v>
      </c>
      <c r="Q1318">
        <v>0</v>
      </c>
      <c r="R1318">
        <v>1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3.7719561988360826</v>
      </c>
      <c r="Y1318">
        <v>0</v>
      </c>
      <c r="Z1318">
        <v>7.0811915424856249</v>
      </c>
      <c r="AA1318">
        <v>0</v>
      </c>
      <c r="AB1318">
        <v>0</v>
      </c>
      <c r="AC1318">
        <v>0</v>
      </c>
      <c r="AD1318">
        <v>0</v>
      </c>
      <c r="AE1318">
        <v>10.853147741321708</v>
      </c>
    </row>
    <row r="1319" spans="1:31" x14ac:dyDescent="0.25">
      <c r="A1319">
        <v>2308568</v>
      </c>
      <c r="B1319">
        <v>1</v>
      </c>
      <c r="C1319" t="s">
        <v>80</v>
      </c>
      <c r="D1319" t="s">
        <v>106</v>
      </c>
      <c r="E1319" t="s">
        <v>141</v>
      </c>
      <c r="F1319" t="s">
        <v>4086</v>
      </c>
      <c r="G1319" t="s">
        <v>134</v>
      </c>
      <c r="H1319" t="s">
        <v>135</v>
      </c>
      <c r="I1319" t="s">
        <v>136</v>
      </c>
      <c r="J1319" t="s">
        <v>137</v>
      </c>
      <c r="K1319" t="s">
        <v>138</v>
      </c>
      <c r="L1319" t="s">
        <v>4087</v>
      </c>
      <c r="M1319" t="s">
        <v>4088</v>
      </c>
      <c r="N1319">
        <v>0.108888888</v>
      </c>
      <c r="O1319">
        <v>7</v>
      </c>
      <c r="P1319">
        <v>2305</v>
      </c>
      <c r="Q1319">
        <v>59</v>
      </c>
      <c r="R1319">
        <v>264</v>
      </c>
      <c r="S1319">
        <v>27</v>
      </c>
      <c r="T1319">
        <v>356</v>
      </c>
      <c r="U1319">
        <v>0</v>
      </c>
      <c r="V1319">
        <v>0</v>
      </c>
      <c r="W1319">
        <v>0.14196727956693334</v>
      </c>
      <c r="X1319">
        <v>26.607656227675157</v>
      </c>
      <c r="Y1319">
        <v>20.845876829648734</v>
      </c>
      <c r="Z1319">
        <v>44.871397906880524</v>
      </c>
      <c r="AA1319">
        <v>4.0222018888006659</v>
      </c>
      <c r="AB1319">
        <v>16.589881562634329</v>
      </c>
      <c r="AC1319">
        <v>0</v>
      </c>
      <c r="AD1319">
        <v>0</v>
      </c>
      <c r="AE1319">
        <v>113.07898169520634</v>
      </c>
    </row>
    <row r="1320" spans="1:31" x14ac:dyDescent="0.25">
      <c r="A1320">
        <v>2309255</v>
      </c>
      <c r="B1320">
        <v>1</v>
      </c>
      <c r="C1320" t="s">
        <v>81</v>
      </c>
      <c r="D1320" t="s">
        <v>113</v>
      </c>
      <c r="E1320" t="s">
        <v>147</v>
      </c>
      <c r="F1320" t="s">
        <v>4089</v>
      </c>
      <c r="G1320" t="s">
        <v>149</v>
      </c>
      <c r="H1320" t="s">
        <v>150</v>
      </c>
      <c r="I1320" t="s">
        <v>136</v>
      </c>
      <c r="J1320" t="s">
        <v>137</v>
      </c>
      <c r="K1320" t="s">
        <v>138</v>
      </c>
      <c r="L1320" t="s">
        <v>4090</v>
      </c>
      <c r="M1320" t="s">
        <v>4091</v>
      </c>
      <c r="N1320">
        <v>3.1144444440000001</v>
      </c>
      <c r="O1320">
        <v>0</v>
      </c>
      <c r="P1320">
        <v>27</v>
      </c>
      <c r="Q1320">
        <v>0</v>
      </c>
      <c r="R1320">
        <v>0</v>
      </c>
      <c r="S1320">
        <v>0</v>
      </c>
      <c r="T1320">
        <v>4</v>
      </c>
      <c r="U1320">
        <v>0</v>
      </c>
      <c r="V1320">
        <v>0</v>
      </c>
      <c r="W1320">
        <v>0</v>
      </c>
      <c r="X1320">
        <v>11.666463977108801</v>
      </c>
      <c r="Y1320">
        <v>0</v>
      </c>
      <c r="Z1320">
        <v>0</v>
      </c>
      <c r="AA1320">
        <v>0</v>
      </c>
      <c r="AB1320">
        <v>3.249663679159167E-2</v>
      </c>
      <c r="AC1320">
        <v>0</v>
      </c>
      <c r="AD1320">
        <v>0</v>
      </c>
      <c r="AE1320">
        <v>11.698960613900393</v>
      </c>
    </row>
    <row r="1321" spans="1:31" x14ac:dyDescent="0.25">
      <c r="A1321">
        <v>2309006</v>
      </c>
      <c r="B1321">
        <v>1</v>
      </c>
      <c r="C1321" t="s">
        <v>80</v>
      </c>
      <c r="D1321" t="s">
        <v>105</v>
      </c>
      <c r="E1321" t="s">
        <v>153</v>
      </c>
      <c r="F1321" t="s">
        <v>4092</v>
      </c>
      <c r="G1321" t="s">
        <v>203</v>
      </c>
      <c r="H1321" t="s">
        <v>150</v>
      </c>
      <c r="I1321" t="s">
        <v>136</v>
      </c>
      <c r="J1321" t="s">
        <v>137</v>
      </c>
      <c r="K1321" t="s">
        <v>138</v>
      </c>
      <c r="L1321" t="s">
        <v>4093</v>
      </c>
      <c r="M1321" t="s">
        <v>4094</v>
      </c>
      <c r="N1321">
        <v>0.61444444399999998</v>
      </c>
      <c r="O1321">
        <v>0</v>
      </c>
      <c r="P1321">
        <v>20</v>
      </c>
      <c r="Q1321">
        <v>0</v>
      </c>
      <c r="R1321">
        <v>0</v>
      </c>
      <c r="S1321">
        <v>0</v>
      </c>
      <c r="T1321">
        <v>1</v>
      </c>
      <c r="U1321">
        <v>0</v>
      </c>
      <c r="V1321">
        <v>0</v>
      </c>
      <c r="W1321">
        <v>0</v>
      </c>
      <c r="X1321">
        <v>2.6108555447639965</v>
      </c>
      <c r="Y1321">
        <v>0</v>
      </c>
      <c r="Z1321">
        <v>0</v>
      </c>
      <c r="AA1321">
        <v>0</v>
      </c>
      <c r="AB1321">
        <v>1.0653367261364444</v>
      </c>
      <c r="AC1321">
        <v>0</v>
      </c>
      <c r="AD1321">
        <v>0</v>
      </c>
      <c r="AE1321">
        <v>3.6761922709004411</v>
      </c>
    </row>
    <row r="1322" spans="1:31" x14ac:dyDescent="0.25">
      <c r="A1322">
        <v>2309152</v>
      </c>
      <c r="B1322">
        <v>1</v>
      </c>
      <c r="C1322" t="s">
        <v>81</v>
      </c>
      <c r="D1322" t="s">
        <v>119</v>
      </c>
      <c r="E1322" t="s">
        <v>158</v>
      </c>
      <c r="F1322" t="s">
        <v>4095</v>
      </c>
      <c r="G1322" t="s">
        <v>453</v>
      </c>
      <c r="H1322" t="s">
        <v>150</v>
      </c>
      <c r="I1322" t="s">
        <v>136</v>
      </c>
      <c r="J1322" t="s">
        <v>137</v>
      </c>
      <c r="K1322" t="s">
        <v>138</v>
      </c>
      <c r="L1322" t="s">
        <v>4096</v>
      </c>
      <c r="M1322" t="s">
        <v>4097</v>
      </c>
      <c r="N1322">
        <v>3.4908333329999999</v>
      </c>
      <c r="O1322">
        <v>0</v>
      </c>
      <c r="P1322">
        <v>116</v>
      </c>
      <c r="Q1322">
        <v>0</v>
      </c>
      <c r="R1322">
        <v>7</v>
      </c>
      <c r="S1322">
        <v>0</v>
      </c>
      <c r="T1322">
        <v>6</v>
      </c>
      <c r="U1322">
        <v>0</v>
      </c>
      <c r="V1322">
        <v>0</v>
      </c>
      <c r="W1322">
        <v>0</v>
      </c>
      <c r="X1322">
        <v>59.754618195590467</v>
      </c>
      <c r="Y1322">
        <v>0</v>
      </c>
      <c r="Z1322">
        <v>26.048584201810836</v>
      </c>
      <c r="AA1322">
        <v>0</v>
      </c>
      <c r="AB1322">
        <v>13.884394372066664</v>
      </c>
      <c r="AC1322">
        <v>0</v>
      </c>
      <c r="AD1322">
        <v>0</v>
      </c>
      <c r="AE1322">
        <v>99.687596769467973</v>
      </c>
    </row>
    <row r="1323" spans="1:31" x14ac:dyDescent="0.25">
      <c r="A1323">
        <v>2308605</v>
      </c>
      <c r="B1323">
        <v>1</v>
      </c>
      <c r="C1323" t="s">
        <v>80</v>
      </c>
      <c r="D1323" t="s">
        <v>93</v>
      </c>
      <c r="E1323" t="s">
        <v>147</v>
      </c>
      <c r="F1323" t="s">
        <v>4098</v>
      </c>
      <c r="G1323" t="s">
        <v>149</v>
      </c>
      <c r="H1323" t="s">
        <v>150</v>
      </c>
      <c r="I1323" t="s">
        <v>136</v>
      </c>
      <c r="J1323" t="s">
        <v>137</v>
      </c>
      <c r="K1323" t="s">
        <v>138</v>
      </c>
      <c r="L1323" t="s">
        <v>4099</v>
      </c>
      <c r="M1323" t="s">
        <v>4100</v>
      </c>
      <c r="N1323">
        <v>0.97</v>
      </c>
      <c r="O1323">
        <v>0</v>
      </c>
      <c r="P1323">
        <v>4</v>
      </c>
      <c r="Q1323">
        <v>0</v>
      </c>
      <c r="R1323">
        <v>3</v>
      </c>
      <c r="S1323">
        <v>0</v>
      </c>
      <c r="T1323">
        <v>10</v>
      </c>
      <c r="U1323">
        <v>0</v>
      </c>
      <c r="V1323">
        <v>0</v>
      </c>
      <c r="W1323">
        <v>0</v>
      </c>
      <c r="X1323">
        <v>8.1399581715544009</v>
      </c>
      <c r="Y1323">
        <v>0</v>
      </c>
      <c r="Z1323">
        <v>14.190025305348</v>
      </c>
      <c r="AA1323">
        <v>0</v>
      </c>
      <c r="AB1323">
        <v>0.73678842035458314</v>
      </c>
      <c r="AC1323">
        <v>0</v>
      </c>
      <c r="AD1323">
        <v>0</v>
      </c>
      <c r="AE1323">
        <v>23.066771897256981</v>
      </c>
    </row>
    <row r="1324" spans="1:31" x14ac:dyDescent="0.25">
      <c r="A1324">
        <v>2308940</v>
      </c>
      <c r="B1324">
        <v>1</v>
      </c>
      <c r="C1324" t="s">
        <v>80</v>
      </c>
      <c r="D1324" t="s">
        <v>108</v>
      </c>
      <c r="E1324" t="s">
        <v>147</v>
      </c>
      <c r="F1324" t="s">
        <v>4101</v>
      </c>
      <c r="G1324" t="s">
        <v>336</v>
      </c>
      <c r="H1324" t="s">
        <v>150</v>
      </c>
      <c r="I1324" t="s">
        <v>136</v>
      </c>
      <c r="J1324" t="s">
        <v>137</v>
      </c>
      <c r="K1324" t="s">
        <v>138</v>
      </c>
      <c r="L1324" t="s">
        <v>4102</v>
      </c>
      <c r="M1324" t="s">
        <v>4103</v>
      </c>
      <c r="N1324">
        <v>0.55416666599999997</v>
      </c>
      <c r="O1324">
        <v>0</v>
      </c>
      <c r="P1324">
        <v>0</v>
      </c>
      <c r="Q1324">
        <v>0</v>
      </c>
      <c r="R1324">
        <v>3</v>
      </c>
      <c r="S1324">
        <v>0</v>
      </c>
      <c r="T1324">
        <v>3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7.5217413172300004E-2</v>
      </c>
      <c r="AA1324">
        <v>0</v>
      </c>
      <c r="AB1324">
        <v>1.5983186025666225</v>
      </c>
      <c r="AC1324">
        <v>0</v>
      </c>
      <c r="AD1324">
        <v>0</v>
      </c>
      <c r="AE1324">
        <v>1.6735360157389225</v>
      </c>
    </row>
    <row r="1325" spans="1:31" x14ac:dyDescent="0.25">
      <c r="A1325">
        <v>2309295</v>
      </c>
      <c r="B1325">
        <v>1</v>
      </c>
      <c r="C1325" t="s">
        <v>80</v>
      </c>
      <c r="D1325" t="s">
        <v>104</v>
      </c>
      <c r="E1325" t="s">
        <v>132</v>
      </c>
      <c r="F1325" t="s">
        <v>4104</v>
      </c>
      <c r="G1325" t="s">
        <v>134</v>
      </c>
      <c r="H1325" t="s">
        <v>135</v>
      </c>
      <c r="I1325" t="s">
        <v>136</v>
      </c>
      <c r="J1325" t="s">
        <v>137</v>
      </c>
      <c r="K1325" t="s">
        <v>138</v>
      </c>
      <c r="L1325" t="s">
        <v>4105</v>
      </c>
      <c r="M1325" t="s">
        <v>4106</v>
      </c>
      <c r="N1325">
        <v>2.216388888</v>
      </c>
      <c r="O1325">
        <v>4</v>
      </c>
      <c r="P1325">
        <v>24</v>
      </c>
      <c r="Q1325">
        <v>25</v>
      </c>
      <c r="R1325">
        <v>43</v>
      </c>
      <c r="S1325">
        <v>10</v>
      </c>
      <c r="T1325">
        <v>22</v>
      </c>
      <c r="U1325">
        <v>0</v>
      </c>
      <c r="V1325">
        <v>0</v>
      </c>
      <c r="W1325">
        <v>4.2725643844373407</v>
      </c>
      <c r="X1325">
        <v>13.421481211583366</v>
      </c>
      <c r="Y1325">
        <v>44.465517317029168</v>
      </c>
      <c r="Z1325">
        <v>70.012980394225153</v>
      </c>
      <c r="AA1325">
        <v>16.121656040166865</v>
      </c>
      <c r="AB1325">
        <v>12.447293997650783</v>
      </c>
      <c r="AC1325">
        <v>0</v>
      </c>
      <c r="AD1325">
        <v>0</v>
      </c>
      <c r="AE1325">
        <v>160.74149334509266</v>
      </c>
    </row>
    <row r="1326" spans="1:31" x14ac:dyDescent="0.25">
      <c r="A1326">
        <v>2308963</v>
      </c>
      <c r="B1326">
        <v>1</v>
      </c>
      <c r="C1326" t="s">
        <v>80</v>
      </c>
      <c r="D1326" t="s">
        <v>104</v>
      </c>
      <c r="E1326" t="s">
        <v>175</v>
      </c>
      <c r="F1326" t="s">
        <v>4107</v>
      </c>
      <c r="G1326" t="s">
        <v>134</v>
      </c>
      <c r="H1326" t="s">
        <v>135</v>
      </c>
      <c r="I1326" t="s">
        <v>136</v>
      </c>
      <c r="J1326" t="s">
        <v>137</v>
      </c>
      <c r="K1326" t="s">
        <v>138</v>
      </c>
      <c r="L1326" t="s">
        <v>4108</v>
      </c>
      <c r="M1326" t="s">
        <v>4109</v>
      </c>
      <c r="N1326">
        <v>1.9083333330000001</v>
      </c>
      <c r="O1326">
        <v>0</v>
      </c>
      <c r="P1326">
        <v>1089</v>
      </c>
      <c r="Q1326">
        <v>0</v>
      </c>
      <c r="R1326">
        <v>5</v>
      </c>
      <c r="S1326">
        <v>0</v>
      </c>
      <c r="T1326">
        <v>66</v>
      </c>
      <c r="U1326">
        <v>0</v>
      </c>
      <c r="V1326">
        <v>0</v>
      </c>
      <c r="W1326">
        <v>0</v>
      </c>
      <c r="X1326">
        <v>385.70817003557573</v>
      </c>
      <c r="Y1326">
        <v>0</v>
      </c>
      <c r="Z1326">
        <v>2.0273461258942502</v>
      </c>
      <c r="AA1326">
        <v>0</v>
      </c>
      <c r="AB1326">
        <v>43.122916504305401</v>
      </c>
      <c r="AC1326">
        <v>0</v>
      </c>
      <c r="AD1326">
        <v>0</v>
      </c>
      <c r="AE1326">
        <v>430.85843266577541</v>
      </c>
    </row>
    <row r="1327" spans="1:31" x14ac:dyDescent="0.25">
      <c r="A1327">
        <v>2308648</v>
      </c>
      <c r="B1327">
        <v>1</v>
      </c>
      <c r="C1327" t="s">
        <v>80</v>
      </c>
      <c r="D1327" t="s">
        <v>99</v>
      </c>
      <c r="E1327" t="s">
        <v>153</v>
      </c>
      <c r="F1327" t="s">
        <v>4110</v>
      </c>
      <c r="G1327" t="s">
        <v>155</v>
      </c>
      <c r="H1327" t="s">
        <v>150</v>
      </c>
      <c r="I1327" t="s">
        <v>136</v>
      </c>
      <c r="J1327" t="s">
        <v>137</v>
      </c>
      <c r="K1327" t="s">
        <v>138</v>
      </c>
      <c r="L1327" t="s">
        <v>4111</v>
      </c>
      <c r="M1327" t="s">
        <v>4112</v>
      </c>
      <c r="N1327">
        <v>1.2922222219999999</v>
      </c>
      <c r="O1327">
        <v>0</v>
      </c>
      <c r="P1327">
        <v>2</v>
      </c>
      <c r="Q1327">
        <v>0</v>
      </c>
      <c r="R1327">
        <v>0</v>
      </c>
      <c r="S1327">
        <v>0</v>
      </c>
      <c r="T1327">
        <v>1</v>
      </c>
      <c r="U1327">
        <v>0</v>
      </c>
      <c r="V1327">
        <v>0</v>
      </c>
      <c r="W1327">
        <v>0</v>
      </c>
      <c r="X1327">
        <v>0.16788645865523333</v>
      </c>
      <c r="Y1327">
        <v>0</v>
      </c>
      <c r="Z1327">
        <v>0</v>
      </c>
      <c r="AA1327">
        <v>0</v>
      </c>
      <c r="AB1327">
        <v>0.22702243124339169</v>
      </c>
      <c r="AC1327">
        <v>0</v>
      </c>
      <c r="AD1327">
        <v>0</v>
      </c>
      <c r="AE1327">
        <v>0.39490888989862505</v>
      </c>
    </row>
    <row r="1328" spans="1:31" x14ac:dyDescent="0.25">
      <c r="A1328">
        <v>2309169</v>
      </c>
      <c r="B1328">
        <v>1</v>
      </c>
      <c r="C1328" t="s">
        <v>81</v>
      </c>
      <c r="D1328" t="s">
        <v>113</v>
      </c>
      <c r="E1328" t="s">
        <v>175</v>
      </c>
      <c r="F1328" t="s">
        <v>4113</v>
      </c>
      <c r="G1328" t="s">
        <v>134</v>
      </c>
      <c r="H1328" t="s">
        <v>135</v>
      </c>
      <c r="I1328" t="s">
        <v>136</v>
      </c>
      <c r="J1328" t="s">
        <v>137</v>
      </c>
      <c r="K1328" t="s">
        <v>138</v>
      </c>
      <c r="L1328" t="s">
        <v>4114</v>
      </c>
      <c r="M1328" t="s">
        <v>4115</v>
      </c>
      <c r="N1328">
        <v>2.1277777769999999</v>
      </c>
      <c r="O1328">
        <v>0</v>
      </c>
      <c r="P1328">
        <v>0</v>
      </c>
      <c r="Q1328">
        <v>8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254.32211094986113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254.32211094986113</v>
      </c>
    </row>
    <row r="1329" spans="1:31" x14ac:dyDescent="0.25">
      <c r="A1329">
        <v>2309026</v>
      </c>
      <c r="B1329">
        <v>1</v>
      </c>
      <c r="C1329" t="s">
        <v>81</v>
      </c>
      <c r="D1329" t="s">
        <v>117</v>
      </c>
      <c r="E1329" t="s">
        <v>141</v>
      </c>
      <c r="F1329" t="s">
        <v>4116</v>
      </c>
      <c r="G1329" t="s">
        <v>134</v>
      </c>
      <c r="H1329" t="s">
        <v>135</v>
      </c>
      <c r="I1329" t="s">
        <v>136</v>
      </c>
      <c r="J1329" t="s">
        <v>137</v>
      </c>
      <c r="K1329" t="s">
        <v>138</v>
      </c>
      <c r="L1329" t="s">
        <v>4117</v>
      </c>
      <c r="M1329" t="s">
        <v>4118</v>
      </c>
      <c r="N1329">
        <v>7.0555555000000006E-2</v>
      </c>
      <c r="O1329">
        <v>5</v>
      </c>
      <c r="P1329">
        <v>2872</v>
      </c>
      <c r="Q1329">
        <v>102</v>
      </c>
      <c r="R1329">
        <v>355</v>
      </c>
      <c r="S1329">
        <v>30</v>
      </c>
      <c r="T1329">
        <v>550</v>
      </c>
      <c r="U1329">
        <v>7</v>
      </c>
      <c r="V1329">
        <v>10</v>
      </c>
      <c r="W1329">
        <v>0.27090712793320004</v>
      </c>
      <c r="X1329">
        <v>34.944080074940651</v>
      </c>
      <c r="Y1329">
        <v>20.79495430751053</v>
      </c>
      <c r="Z1329">
        <v>19.094993775744786</v>
      </c>
      <c r="AA1329">
        <v>12.408845559042192</v>
      </c>
      <c r="AB1329">
        <v>33.832980720519572</v>
      </c>
      <c r="AC1329">
        <v>46.213718364583414</v>
      </c>
      <c r="AD1329">
        <v>20.045032840413221</v>
      </c>
      <c r="AE1329">
        <v>187.60551277068757</v>
      </c>
    </row>
    <row r="1330" spans="1:31" x14ac:dyDescent="0.25">
      <c r="A1330">
        <v>2308840</v>
      </c>
      <c r="B1330">
        <v>1</v>
      </c>
      <c r="C1330" t="s">
        <v>80</v>
      </c>
      <c r="D1330" t="s">
        <v>104</v>
      </c>
      <c r="E1330" t="s">
        <v>141</v>
      </c>
      <c r="F1330" t="s">
        <v>4119</v>
      </c>
      <c r="G1330" t="s">
        <v>177</v>
      </c>
      <c r="H1330" t="s">
        <v>135</v>
      </c>
      <c r="I1330" t="s">
        <v>136</v>
      </c>
      <c r="J1330" t="s">
        <v>137</v>
      </c>
      <c r="K1330" t="s">
        <v>144</v>
      </c>
      <c r="L1330" t="s">
        <v>4120</v>
      </c>
      <c r="M1330" t="s">
        <v>4121</v>
      </c>
      <c r="N1330">
        <v>1.094166666</v>
      </c>
      <c r="O1330">
        <v>0</v>
      </c>
      <c r="P1330">
        <v>0</v>
      </c>
      <c r="Q1330">
        <v>1</v>
      </c>
      <c r="R1330">
        <v>0</v>
      </c>
      <c r="S1330">
        <v>29</v>
      </c>
      <c r="T1330">
        <v>20</v>
      </c>
      <c r="U1330">
        <v>12</v>
      </c>
      <c r="V1330">
        <v>0</v>
      </c>
      <c r="W1330">
        <v>0</v>
      </c>
      <c r="X1330">
        <v>0</v>
      </c>
      <c r="Y1330">
        <v>5.5226159743999997E-2</v>
      </c>
      <c r="Z1330">
        <v>0</v>
      </c>
      <c r="AA1330">
        <v>223.29925447520068</v>
      </c>
      <c r="AB1330">
        <v>25.32037884047681</v>
      </c>
      <c r="AC1330">
        <v>1028.2093276959895</v>
      </c>
      <c r="AD1330">
        <v>0</v>
      </c>
      <c r="AE1330">
        <v>1276.884187171411</v>
      </c>
    </row>
    <row r="1331" spans="1:31" x14ac:dyDescent="0.25">
      <c r="A1331">
        <v>2309232</v>
      </c>
      <c r="B1331">
        <v>1</v>
      </c>
      <c r="C1331" t="s">
        <v>81</v>
      </c>
      <c r="D1331" t="s">
        <v>126</v>
      </c>
      <c r="E1331" t="s">
        <v>158</v>
      </c>
      <c r="F1331" t="s">
        <v>4122</v>
      </c>
      <c r="G1331" t="s">
        <v>453</v>
      </c>
      <c r="H1331" t="s">
        <v>150</v>
      </c>
      <c r="I1331" t="s">
        <v>136</v>
      </c>
      <c r="J1331" t="s">
        <v>137</v>
      </c>
      <c r="K1331" t="s">
        <v>138</v>
      </c>
      <c r="L1331" t="s">
        <v>4123</v>
      </c>
      <c r="M1331" t="s">
        <v>4124</v>
      </c>
      <c r="N1331">
        <v>1.0405555550000001</v>
      </c>
      <c r="O1331">
        <v>0</v>
      </c>
      <c r="P1331">
        <v>29</v>
      </c>
      <c r="Q1331">
        <v>0</v>
      </c>
      <c r="R1331">
        <v>6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2.6620229427407986</v>
      </c>
      <c r="Y1331">
        <v>0</v>
      </c>
      <c r="Z1331">
        <v>1.6926407431777863</v>
      </c>
      <c r="AA1331">
        <v>0</v>
      </c>
      <c r="AB1331">
        <v>0</v>
      </c>
      <c r="AC1331">
        <v>0</v>
      </c>
      <c r="AD1331">
        <v>0</v>
      </c>
      <c r="AE1331">
        <v>4.3546636859185845</v>
      </c>
    </row>
    <row r="1332" spans="1:31" x14ac:dyDescent="0.25">
      <c r="A1332">
        <v>2309126</v>
      </c>
      <c r="B1332">
        <v>1</v>
      </c>
      <c r="C1332" t="s">
        <v>81</v>
      </c>
      <c r="D1332" t="s">
        <v>118</v>
      </c>
      <c r="E1332" t="s">
        <v>147</v>
      </c>
      <c r="F1332" t="s">
        <v>4125</v>
      </c>
      <c r="G1332" t="s">
        <v>149</v>
      </c>
      <c r="H1332" t="s">
        <v>150</v>
      </c>
      <c r="I1332" t="s">
        <v>136</v>
      </c>
      <c r="J1332" t="s">
        <v>137</v>
      </c>
      <c r="K1332" t="s">
        <v>138</v>
      </c>
      <c r="L1332" t="s">
        <v>4126</v>
      </c>
      <c r="M1332" t="s">
        <v>4127</v>
      </c>
      <c r="N1332">
        <v>1.1988888879999999</v>
      </c>
      <c r="O1332">
        <v>0</v>
      </c>
      <c r="P1332">
        <v>25</v>
      </c>
      <c r="Q1332">
        <v>0</v>
      </c>
      <c r="R1332">
        <v>2</v>
      </c>
      <c r="S1332">
        <v>0</v>
      </c>
      <c r="T1332">
        <v>4</v>
      </c>
      <c r="U1332">
        <v>0</v>
      </c>
      <c r="V1332">
        <v>0</v>
      </c>
      <c r="W1332">
        <v>0</v>
      </c>
      <c r="X1332">
        <v>5.7828381123307029</v>
      </c>
      <c r="Y1332">
        <v>0</v>
      </c>
      <c r="Z1332">
        <v>6.2963241487282513</v>
      </c>
      <c r="AA1332">
        <v>0</v>
      </c>
      <c r="AB1332">
        <v>1.3247812344903498</v>
      </c>
      <c r="AC1332">
        <v>0</v>
      </c>
      <c r="AD1332">
        <v>0</v>
      </c>
      <c r="AE1332">
        <v>13.403943495549305</v>
      </c>
    </row>
    <row r="1333" spans="1:31" x14ac:dyDescent="0.25">
      <c r="A1333">
        <v>2308585</v>
      </c>
      <c r="B1333">
        <v>1</v>
      </c>
      <c r="C1333" t="s">
        <v>80</v>
      </c>
      <c r="D1333" t="s">
        <v>97</v>
      </c>
      <c r="E1333" t="s">
        <v>153</v>
      </c>
      <c r="F1333" t="s">
        <v>440</v>
      </c>
      <c r="G1333" t="s">
        <v>155</v>
      </c>
      <c r="H1333" t="s">
        <v>150</v>
      </c>
      <c r="I1333" t="s">
        <v>136</v>
      </c>
      <c r="J1333" t="s">
        <v>137</v>
      </c>
      <c r="K1333" t="s">
        <v>138</v>
      </c>
      <c r="L1333" t="s">
        <v>4128</v>
      </c>
      <c r="M1333" t="s">
        <v>4129</v>
      </c>
      <c r="N1333">
        <v>5.71</v>
      </c>
      <c r="O1333">
        <v>0</v>
      </c>
      <c r="P1333">
        <v>1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1.14870231224965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1.14870231224965</v>
      </c>
    </row>
    <row r="1334" spans="1:31" x14ac:dyDescent="0.25">
      <c r="A1334">
        <v>2309132</v>
      </c>
      <c r="B1334">
        <v>1</v>
      </c>
      <c r="C1334" t="s">
        <v>81</v>
      </c>
      <c r="D1334" t="s">
        <v>113</v>
      </c>
      <c r="E1334" t="s">
        <v>147</v>
      </c>
      <c r="F1334" t="s">
        <v>4130</v>
      </c>
      <c r="G1334" t="s">
        <v>343</v>
      </c>
      <c r="H1334" t="s">
        <v>150</v>
      </c>
      <c r="I1334" t="s">
        <v>136</v>
      </c>
      <c r="J1334" t="s">
        <v>137</v>
      </c>
      <c r="K1334" t="s">
        <v>138</v>
      </c>
      <c r="L1334" t="s">
        <v>4131</v>
      </c>
      <c r="M1334" t="s">
        <v>4132</v>
      </c>
      <c r="N1334">
        <v>2.7688888880000002</v>
      </c>
      <c r="O1334">
        <v>0</v>
      </c>
      <c r="P1334">
        <v>36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14.032687222165505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14.032687222165505</v>
      </c>
    </row>
    <row r="1335" spans="1:31" x14ac:dyDescent="0.25">
      <c r="A1335">
        <v>2309275</v>
      </c>
      <c r="B1335">
        <v>1</v>
      </c>
      <c r="C1335" t="s">
        <v>81</v>
      </c>
      <c r="D1335" t="s">
        <v>117</v>
      </c>
      <c r="E1335" t="s">
        <v>158</v>
      </c>
      <c r="F1335" t="s">
        <v>4133</v>
      </c>
      <c r="G1335" t="s">
        <v>453</v>
      </c>
      <c r="H1335" t="s">
        <v>150</v>
      </c>
      <c r="I1335" t="s">
        <v>136</v>
      </c>
      <c r="J1335" t="s">
        <v>137</v>
      </c>
      <c r="K1335" t="s">
        <v>138</v>
      </c>
      <c r="L1335" t="s">
        <v>4134</v>
      </c>
      <c r="M1335" t="s">
        <v>4135</v>
      </c>
      <c r="N1335">
        <v>2.364166666</v>
      </c>
      <c r="O1335">
        <v>0</v>
      </c>
      <c r="P1335">
        <v>93</v>
      </c>
      <c r="Q1335">
        <v>0</v>
      </c>
      <c r="R1335">
        <v>0</v>
      </c>
      <c r="S1335">
        <v>0</v>
      </c>
      <c r="T1335">
        <v>1</v>
      </c>
      <c r="U1335">
        <v>0</v>
      </c>
      <c r="V1335">
        <v>0</v>
      </c>
      <c r="W1335">
        <v>0</v>
      </c>
      <c r="X1335">
        <v>41.829240630380021</v>
      </c>
      <c r="Y1335">
        <v>0</v>
      </c>
      <c r="Z1335">
        <v>0</v>
      </c>
      <c r="AA1335">
        <v>0</v>
      </c>
      <c r="AB1335">
        <v>2.5187220764506666</v>
      </c>
      <c r="AC1335">
        <v>0</v>
      </c>
      <c r="AD1335">
        <v>0</v>
      </c>
      <c r="AE1335">
        <v>44.347962706830685</v>
      </c>
    </row>
    <row r="1336" spans="1:31" x14ac:dyDescent="0.25">
      <c r="A1336">
        <v>2309212</v>
      </c>
      <c r="B1336">
        <v>1</v>
      </c>
      <c r="C1336" t="s">
        <v>81</v>
      </c>
      <c r="D1336" t="s">
        <v>123</v>
      </c>
      <c r="E1336" t="s">
        <v>153</v>
      </c>
      <c r="F1336" t="s">
        <v>4136</v>
      </c>
      <c r="G1336" t="s">
        <v>336</v>
      </c>
      <c r="H1336" t="s">
        <v>150</v>
      </c>
      <c r="I1336" t="s">
        <v>136</v>
      </c>
      <c r="J1336" t="s">
        <v>137</v>
      </c>
      <c r="K1336" t="s">
        <v>138</v>
      </c>
      <c r="L1336" t="s">
        <v>4137</v>
      </c>
      <c r="M1336" t="s">
        <v>4138</v>
      </c>
      <c r="N1336">
        <v>0.55111111099999999</v>
      </c>
      <c r="O1336">
        <v>0</v>
      </c>
      <c r="P1336">
        <v>5</v>
      </c>
      <c r="Q1336">
        <v>0</v>
      </c>
      <c r="R1336">
        <v>0</v>
      </c>
      <c r="S1336">
        <v>0</v>
      </c>
      <c r="T1336">
        <v>1</v>
      </c>
      <c r="U1336">
        <v>0</v>
      </c>
      <c r="V1336">
        <v>0</v>
      </c>
      <c r="W1336">
        <v>0</v>
      </c>
      <c r="X1336">
        <v>0.77748966247679996</v>
      </c>
      <c r="Y1336">
        <v>0</v>
      </c>
      <c r="Z1336">
        <v>0</v>
      </c>
      <c r="AA1336">
        <v>0</v>
      </c>
      <c r="AB1336">
        <v>2.9386979340458677</v>
      </c>
      <c r="AC1336">
        <v>0</v>
      </c>
      <c r="AD1336">
        <v>0</v>
      </c>
      <c r="AE1336">
        <v>3.7161875965226674</v>
      </c>
    </row>
    <row r="1337" spans="1:31" x14ac:dyDescent="0.25">
      <c r="A1337">
        <v>2308548</v>
      </c>
      <c r="B1337">
        <v>1</v>
      </c>
      <c r="C1337" t="s">
        <v>80</v>
      </c>
      <c r="D1337" t="s">
        <v>110</v>
      </c>
      <c r="E1337" t="s">
        <v>153</v>
      </c>
      <c r="F1337" t="s">
        <v>4139</v>
      </c>
      <c r="G1337" t="s">
        <v>254</v>
      </c>
      <c r="H1337" t="s">
        <v>150</v>
      </c>
      <c r="I1337" t="s">
        <v>136</v>
      </c>
      <c r="J1337" t="s">
        <v>137</v>
      </c>
      <c r="K1337" t="s">
        <v>138</v>
      </c>
      <c r="L1337" t="s">
        <v>4140</v>
      </c>
      <c r="M1337" t="s">
        <v>4141</v>
      </c>
      <c r="N1337">
        <v>3.1605555550000002</v>
      </c>
      <c r="O1337">
        <v>0</v>
      </c>
      <c r="P1337">
        <v>22</v>
      </c>
      <c r="Q1337">
        <v>0</v>
      </c>
      <c r="R1337">
        <v>0</v>
      </c>
      <c r="S1337">
        <v>0</v>
      </c>
      <c r="T1337">
        <v>4</v>
      </c>
      <c r="U1337">
        <v>0</v>
      </c>
      <c r="V1337">
        <v>0</v>
      </c>
      <c r="W1337">
        <v>0</v>
      </c>
      <c r="X1337">
        <v>12.13587201756075</v>
      </c>
      <c r="Y1337">
        <v>0</v>
      </c>
      <c r="Z1337">
        <v>0</v>
      </c>
      <c r="AA1337">
        <v>0</v>
      </c>
      <c r="AB1337">
        <v>5.4579057429168563</v>
      </c>
      <c r="AC1337">
        <v>0</v>
      </c>
      <c r="AD1337">
        <v>0</v>
      </c>
      <c r="AE1337">
        <v>17.593777760477607</v>
      </c>
    </row>
    <row r="1338" spans="1:31" x14ac:dyDescent="0.25">
      <c r="A1338">
        <v>2309089</v>
      </c>
      <c r="B1338">
        <v>1</v>
      </c>
      <c r="C1338" t="s">
        <v>80</v>
      </c>
      <c r="D1338" t="s">
        <v>108</v>
      </c>
      <c r="E1338" t="s">
        <v>147</v>
      </c>
      <c r="F1338" t="s">
        <v>4142</v>
      </c>
      <c r="G1338" t="s">
        <v>149</v>
      </c>
      <c r="H1338" t="s">
        <v>150</v>
      </c>
      <c r="I1338" t="s">
        <v>136</v>
      </c>
      <c r="J1338" t="s">
        <v>137</v>
      </c>
      <c r="K1338" t="s">
        <v>138</v>
      </c>
      <c r="L1338" t="s">
        <v>4143</v>
      </c>
      <c r="M1338" t="s">
        <v>4144</v>
      </c>
      <c r="N1338">
        <v>4.9066666659999996</v>
      </c>
      <c r="O1338">
        <v>0</v>
      </c>
      <c r="P1338">
        <v>3</v>
      </c>
      <c r="Q1338">
        <v>0</v>
      </c>
      <c r="R1338">
        <v>1</v>
      </c>
      <c r="S1338">
        <v>0</v>
      </c>
      <c r="T1338">
        <v>2</v>
      </c>
      <c r="U1338">
        <v>0</v>
      </c>
      <c r="V1338">
        <v>0</v>
      </c>
      <c r="W1338">
        <v>0</v>
      </c>
      <c r="X1338">
        <v>12.364889411576002</v>
      </c>
      <c r="Y1338">
        <v>0</v>
      </c>
      <c r="Z1338">
        <v>0.61947918973888338</v>
      </c>
      <c r="AA1338">
        <v>0</v>
      </c>
      <c r="AB1338">
        <v>7.3520178002384444</v>
      </c>
      <c r="AC1338">
        <v>0</v>
      </c>
      <c r="AD1338">
        <v>0</v>
      </c>
      <c r="AE1338">
        <v>20.336386401553327</v>
      </c>
    </row>
    <row r="1339" spans="1:31" x14ac:dyDescent="0.25">
      <c r="A1339">
        <v>2309189</v>
      </c>
      <c r="B1339">
        <v>1</v>
      </c>
      <c r="C1339" t="s">
        <v>81</v>
      </c>
      <c r="D1339" t="s">
        <v>117</v>
      </c>
      <c r="E1339" t="s">
        <v>141</v>
      </c>
      <c r="F1339" t="s">
        <v>402</v>
      </c>
      <c r="G1339" t="s">
        <v>134</v>
      </c>
      <c r="H1339" t="s">
        <v>135</v>
      </c>
      <c r="I1339" t="s">
        <v>136</v>
      </c>
      <c r="J1339" t="s">
        <v>137</v>
      </c>
      <c r="K1339" t="s">
        <v>138</v>
      </c>
      <c r="L1339" t="s">
        <v>4145</v>
      </c>
      <c r="M1339" t="s">
        <v>4146</v>
      </c>
      <c r="N1339">
        <v>0.33138888799999999</v>
      </c>
      <c r="O1339">
        <v>1</v>
      </c>
      <c r="P1339">
        <v>2400</v>
      </c>
      <c r="Q1339">
        <v>38</v>
      </c>
      <c r="R1339">
        <v>83</v>
      </c>
      <c r="S1339">
        <v>18</v>
      </c>
      <c r="T1339">
        <v>232</v>
      </c>
      <c r="U1339">
        <v>8</v>
      </c>
      <c r="V1339">
        <v>1</v>
      </c>
      <c r="W1339">
        <v>8.4061303910799995E-2</v>
      </c>
      <c r="X1339">
        <v>108.30272697334114</v>
      </c>
      <c r="Y1339">
        <v>85.498123429639378</v>
      </c>
      <c r="Z1339">
        <v>11.036685659613305</v>
      </c>
      <c r="AA1339">
        <v>21.73210231421616</v>
      </c>
      <c r="AB1339">
        <v>26.375969602465819</v>
      </c>
      <c r="AC1339">
        <v>162.63497847989211</v>
      </c>
      <c r="AD1339">
        <v>0.62857523104260837</v>
      </c>
      <c r="AE1339">
        <v>416.29322299412132</v>
      </c>
    </row>
    <row r="1340" spans="1:31" x14ac:dyDescent="0.25">
      <c r="A1340">
        <v>2309043</v>
      </c>
      <c r="B1340">
        <v>1</v>
      </c>
      <c r="C1340" t="s">
        <v>80</v>
      </c>
      <c r="D1340" t="s">
        <v>84</v>
      </c>
      <c r="E1340" t="s">
        <v>153</v>
      </c>
      <c r="F1340" t="s">
        <v>4147</v>
      </c>
      <c r="G1340" t="s">
        <v>203</v>
      </c>
      <c r="H1340" t="s">
        <v>150</v>
      </c>
      <c r="I1340" t="s">
        <v>136</v>
      </c>
      <c r="J1340" t="s">
        <v>137</v>
      </c>
      <c r="K1340" t="s">
        <v>138</v>
      </c>
      <c r="L1340" t="s">
        <v>4148</v>
      </c>
      <c r="M1340" t="s">
        <v>4149</v>
      </c>
      <c r="N1340">
        <v>2.5208333330000001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1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27.503009539960075</v>
      </c>
      <c r="AC1340">
        <v>0</v>
      </c>
      <c r="AD1340">
        <v>0</v>
      </c>
      <c r="AE1340">
        <v>27.503009539960075</v>
      </c>
    </row>
    <row r="1341" spans="1:31" x14ac:dyDescent="0.25">
      <c r="A1341">
        <v>2308565</v>
      </c>
      <c r="B1341">
        <v>1</v>
      </c>
      <c r="C1341" t="s">
        <v>81</v>
      </c>
      <c r="D1341" t="s">
        <v>119</v>
      </c>
      <c r="E1341" t="s">
        <v>141</v>
      </c>
      <c r="F1341" t="s">
        <v>4150</v>
      </c>
      <c r="G1341" t="s">
        <v>134</v>
      </c>
      <c r="H1341" t="s">
        <v>135</v>
      </c>
      <c r="I1341" t="s">
        <v>136</v>
      </c>
      <c r="J1341" t="s">
        <v>137</v>
      </c>
      <c r="K1341" t="s">
        <v>138</v>
      </c>
      <c r="L1341" t="s">
        <v>4151</v>
      </c>
      <c r="M1341" t="s">
        <v>4152</v>
      </c>
      <c r="N1341">
        <v>0.183888888</v>
      </c>
      <c r="O1341">
        <v>0</v>
      </c>
      <c r="P1341">
        <v>1005</v>
      </c>
      <c r="Q1341">
        <v>19</v>
      </c>
      <c r="R1341">
        <v>241</v>
      </c>
      <c r="S1341">
        <v>2</v>
      </c>
      <c r="T1341">
        <v>66</v>
      </c>
      <c r="U1341">
        <v>0</v>
      </c>
      <c r="V1341">
        <v>0</v>
      </c>
      <c r="W1341">
        <v>0</v>
      </c>
      <c r="X1341">
        <v>22.118501724583094</v>
      </c>
      <c r="Y1341">
        <v>10.146596630512931</v>
      </c>
      <c r="Z1341">
        <v>79.024340267644462</v>
      </c>
      <c r="AA1341">
        <v>0.34386608003911112</v>
      </c>
      <c r="AB1341">
        <v>3.4005930531701827</v>
      </c>
      <c r="AC1341">
        <v>0</v>
      </c>
      <c r="AD1341">
        <v>0</v>
      </c>
      <c r="AE1341">
        <v>115.03389775594978</v>
      </c>
    </row>
    <row r="1342" spans="1:31" x14ac:dyDescent="0.25">
      <c r="A1342">
        <v>2309312</v>
      </c>
      <c r="B1342">
        <v>1</v>
      </c>
      <c r="C1342" t="s">
        <v>81</v>
      </c>
      <c r="D1342" t="s">
        <v>118</v>
      </c>
      <c r="E1342" t="s">
        <v>285</v>
      </c>
      <c r="F1342" t="s">
        <v>4153</v>
      </c>
      <c r="G1342" t="s">
        <v>287</v>
      </c>
      <c r="H1342" t="s">
        <v>150</v>
      </c>
      <c r="I1342" t="s">
        <v>136</v>
      </c>
      <c r="J1342" t="s">
        <v>137</v>
      </c>
      <c r="K1342" t="s">
        <v>138</v>
      </c>
      <c r="L1342" t="s">
        <v>4154</v>
      </c>
      <c r="M1342" t="s">
        <v>4155</v>
      </c>
      <c r="N1342">
        <v>5.2244444440000004</v>
      </c>
      <c r="O1342">
        <v>0</v>
      </c>
      <c r="P1342">
        <v>1</v>
      </c>
      <c r="Q1342">
        <v>0</v>
      </c>
      <c r="R1342">
        <v>0</v>
      </c>
      <c r="S1342">
        <v>0</v>
      </c>
      <c r="T1342">
        <v>51</v>
      </c>
      <c r="U1342">
        <v>0</v>
      </c>
      <c r="V1342">
        <v>0</v>
      </c>
      <c r="W1342">
        <v>0</v>
      </c>
      <c r="X1342">
        <v>0.95508658041759986</v>
      </c>
      <c r="Y1342">
        <v>0</v>
      </c>
      <c r="Z1342">
        <v>0</v>
      </c>
      <c r="AA1342">
        <v>0</v>
      </c>
      <c r="AB1342">
        <v>156.29125286967422</v>
      </c>
      <c r="AC1342">
        <v>0</v>
      </c>
      <c r="AD1342">
        <v>0</v>
      </c>
      <c r="AE1342">
        <v>157.24633945009182</v>
      </c>
    </row>
    <row r="1343" spans="1:31" x14ac:dyDescent="0.25">
      <c r="A1343">
        <v>2309003</v>
      </c>
      <c r="B1343">
        <v>1</v>
      </c>
      <c r="C1343" t="s">
        <v>80</v>
      </c>
      <c r="D1343" t="s">
        <v>93</v>
      </c>
      <c r="E1343" t="s">
        <v>153</v>
      </c>
      <c r="F1343" t="s">
        <v>4156</v>
      </c>
      <c r="G1343" t="s">
        <v>155</v>
      </c>
      <c r="H1343" t="s">
        <v>150</v>
      </c>
      <c r="I1343" t="s">
        <v>136</v>
      </c>
      <c r="J1343" t="s">
        <v>137</v>
      </c>
      <c r="K1343" t="s">
        <v>138</v>
      </c>
      <c r="L1343" t="s">
        <v>4157</v>
      </c>
      <c r="M1343" t="s">
        <v>4158</v>
      </c>
      <c r="N1343">
        <v>1.028333333</v>
      </c>
      <c r="O1343">
        <v>0</v>
      </c>
      <c r="P1343">
        <v>1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8.6591637149166678E-2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8.6591637149166678E-2</v>
      </c>
    </row>
    <row r="1344" spans="1:31" x14ac:dyDescent="0.25">
      <c r="A1344">
        <v>2309049</v>
      </c>
      <c r="B1344">
        <v>1</v>
      </c>
      <c r="C1344" t="s">
        <v>80</v>
      </c>
      <c r="D1344" t="s">
        <v>107</v>
      </c>
      <c r="E1344" t="s">
        <v>153</v>
      </c>
      <c r="F1344" t="s">
        <v>4159</v>
      </c>
      <c r="G1344" t="s">
        <v>254</v>
      </c>
      <c r="H1344" t="s">
        <v>150</v>
      </c>
      <c r="I1344" t="s">
        <v>136</v>
      </c>
      <c r="J1344" t="s">
        <v>137</v>
      </c>
      <c r="K1344" t="s">
        <v>138</v>
      </c>
      <c r="L1344" t="s">
        <v>4160</v>
      </c>
      <c r="M1344" t="s">
        <v>4161</v>
      </c>
      <c r="N1344">
        <v>1.39</v>
      </c>
      <c r="O1344">
        <v>0</v>
      </c>
      <c r="P1344">
        <v>1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7.3194742940900004E-2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7.3194742940900004E-2</v>
      </c>
    </row>
    <row r="1345" spans="1:31" x14ac:dyDescent="0.25">
      <c r="A1345">
        <v>2317654</v>
      </c>
      <c r="B1345">
        <v>1</v>
      </c>
      <c r="C1345" t="s">
        <v>81</v>
      </c>
      <c r="D1345" t="s">
        <v>113</v>
      </c>
      <c r="E1345" t="s">
        <v>141</v>
      </c>
      <c r="F1345" t="s">
        <v>4162</v>
      </c>
      <c r="G1345" t="s">
        <v>134</v>
      </c>
      <c r="H1345" t="s">
        <v>135</v>
      </c>
      <c r="I1345" t="s">
        <v>136</v>
      </c>
      <c r="J1345" t="s">
        <v>137</v>
      </c>
      <c r="K1345" t="s">
        <v>138</v>
      </c>
      <c r="L1345" t="s">
        <v>4163</v>
      </c>
      <c r="M1345" t="s">
        <v>4164</v>
      </c>
      <c r="N1345">
        <v>1.5636111109999999</v>
      </c>
      <c r="O1345">
        <v>0</v>
      </c>
      <c r="P1345">
        <v>245</v>
      </c>
      <c r="Q1345">
        <v>59</v>
      </c>
      <c r="R1345">
        <v>170</v>
      </c>
      <c r="S1345">
        <v>3</v>
      </c>
      <c r="T1345">
        <v>16</v>
      </c>
      <c r="U1345">
        <v>0</v>
      </c>
      <c r="V1345">
        <v>0</v>
      </c>
      <c r="W1345">
        <v>0</v>
      </c>
      <c r="X1345">
        <v>96.878014226098614</v>
      </c>
      <c r="Y1345">
        <v>423.42432295096199</v>
      </c>
      <c r="Z1345">
        <v>850.33778714541143</v>
      </c>
      <c r="AA1345">
        <v>7.1394592322052235</v>
      </c>
      <c r="AB1345">
        <v>59.427960755083426</v>
      </c>
      <c r="AC1345">
        <v>0</v>
      </c>
      <c r="AD1345">
        <v>0</v>
      </c>
      <c r="AE1345">
        <v>1437.2075443097606</v>
      </c>
    </row>
    <row r="1346" spans="1:31" x14ac:dyDescent="0.25">
      <c r="A1346">
        <v>2317345</v>
      </c>
      <c r="B1346">
        <v>1</v>
      </c>
      <c r="C1346" t="s">
        <v>80</v>
      </c>
      <c r="D1346" t="s">
        <v>82</v>
      </c>
      <c r="E1346" t="s">
        <v>158</v>
      </c>
      <c r="F1346" t="s">
        <v>4165</v>
      </c>
      <c r="G1346" t="s">
        <v>143</v>
      </c>
      <c r="H1346" t="s">
        <v>150</v>
      </c>
      <c r="I1346" t="s">
        <v>136</v>
      </c>
      <c r="J1346" t="s">
        <v>137</v>
      </c>
      <c r="K1346" t="s">
        <v>144</v>
      </c>
      <c r="L1346" t="s">
        <v>4166</v>
      </c>
      <c r="M1346" t="s">
        <v>4167</v>
      </c>
      <c r="N1346">
        <v>9.5888888879999996</v>
      </c>
      <c r="O1346">
        <v>0</v>
      </c>
      <c r="P1346">
        <v>772</v>
      </c>
      <c r="Q1346">
        <v>0</v>
      </c>
      <c r="R1346">
        <v>0</v>
      </c>
      <c r="S1346">
        <v>0</v>
      </c>
      <c r="T1346">
        <v>82</v>
      </c>
      <c r="U1346">
        <v>0</v>
      </c>
      <c r="V1346">
        <v>0</v>
      </c>
      <c r="W1346">
        <v>0</v>
      </c>
      <c r="X1346">
        <v>1705.0914534946351</v>
      </c>
      <c r="Y1346">
        <v>0</v>
      </c>
      <c r="Z1346">
        <v>0</v>
      </c>
      <c r="AA1346">
        <v>0</v>
      </c>
      <c r="AB1346">
        <v>760.96806159965524</v>
      </c>
      <c r="AC1346">
        <v>0</v>
      </c>
      <c r="AD1346">
        <v>0</v>
      </c>
      <c r="AE1346">
        <v>2466.0595150942904</v>
      </c>
    </row>
    <row r="1347" spans="1:31" x14ac:dyDescent="0.25">
      <c r="A1347">
        <v>2317299</v>
      </c>
      <c r="B1347">
        <v>1</v>
      </c>
      <c r="C1347" t="s">
        <v>80</v>
      </c>
      <c r="D1347" t="s">
        <v>103</v>
      </c>
      <c r="E1347" t="s">
        <v>132</v>
      </c>
      <c r="F1347" t="s">
        <v>1047</v>
      </c>
      <c r="G1347" t="s">
        <v>134</v>
      </c>
      <c r="H1347" t="s">
        <v>135</v>
      </c>
      <c r="I1347" t="s">
        <v>136</v>
      </c>
      <c r="J1347" t="s">
        <v>137</v>
      </c>
      <c r="K1347" t="s">
        <v>138</v>
      </c>
      <c r="L1347" t="s">
        <v>4168</v>
      </c>
      <c r="M1347" t="s">
        <v>4169</v>
      </c>
      <c r="N1347">
        <v>1.044166666</v>
      </c>
      <c r="O1347">
        <v>0</v>
      </c>
      <c r="P1347">
        <v>540</v>
      </c>
      <c r="Q1347">
        <v>20</v>
      </c>
      <c r="R1347">
        <v>2</v>
      </c>
      <c r="S1347">
        <v>3</v>
      </c>
      <c r="T1347">
        <v>63</v>
      </c>
      <c r="U1347">
        <v>1</v>
      </c>
      <c r="V1347">
        <v>1</v>
      </c>
      <c r="W1347">
        <v>0</v>
      </c>
      <c r="X1347">
        <v>99.592451027355565</v>
      </c>
      <c r="Y1347">
        <v>49.801507249824205</v>
      </c>
      <c r="Z1347">
        <v>0.94544701965469169</v>
      </c>
      <c r="AA1347">
        <v>64.579757079298375</v>
      </c>
      <c r="AB1347">
        <v>27.314803717331323</v>
      </c>
      <c r="AC1347">
        <v>91.012312702296128</v>
      </c>
      <c r="AD1347">
        <v>42.274041782821065</v>
      </c>
      <c r="AE1347">
        <v>375.52032057858139</v>
      </c>
    </row>
    <row r="1348" spans="1:31" x14ac:dyDescent="0.25">
      <c r="A1348">
        <v>2317800</v>
      </c>
      <c r="B1348">
        <v>1</v>
      </c>
      <c r="C1348" t="s">
        <v>80</v>
      </c>
      <c r="D1348" t="s">
        <v>97</v>
      </c>
      <c r="E1348" t="s">
        <v>147</v>
      </c>
      <c r="F1348" t="s">
        <v>4170</v>
      </c>
      <c r="G1348" t="s">
        <v>149</v>
      </c>
      <c r="H1348" t="s">
        <v>150</v>
      </c>
      <c r="I1348" t="s">
        <v>136</v>
      </c>
      <c r="J1348" t="s">
        <v>137</v>
      </c>
      <c r="K1348" t="s">
        <v>138</v>
      </c>
      <c r="L1348" t="s">
        <v>4171</v>
      </c>
      <c r="M1348" t="s">
        <v>4172</v>
      </c>
      <c r="N1348">
        <v>1.5708333329999999</v>
      </c>
      <c r="O1348">
        <v>0</v>
      </c>
      <c r="P1348">
        <v>2</v>
      </c>
      <c r="Q1348">
        <v>0</v>
      </c>
      <c r="R1348">
        <v>5</v>
      </c>
      <c r="S1348">
        <v>0</v>
      </c>
      <c r="T1348">
        <v>3</v>
      </c>
      <c r="U1348">
        <v>0</v>
      </c>
      <c r="V1348">
        <v>0</v>
      </c>
      <c r="W1348">
        <v>0</v>
      </c>
      <c r="X1348">
        <v>5.561367047199</v>
      </c>
      <c r="Y1348">
        <v>0</v>
      </c>
      <c r="Z1348">
        <v>5.9556074903714915</v>
      </c>
      <c r="AA1348">
        <v>0</v>
      </c>
      <c r="AB1348">
        <v>11.543521739489501</v>
      </c>
      <c r="AC1348">
        <v>0</v>
      </c>
      <c r="AD1348">
        <v>0</v>
      </c>
      <c r="AE1348">
        <v>23.06049627705999</v>
      </c>
    </row>
    <row r="1349" spans="1:31" x14ac:dyDescent="0.25">
      <c r="A1349">
        <v>2317846</v>
      </c>
      <c r="B1349">
        <v>1</v>
      </c>
      <c r="C1349" t="s">
        <v>81</v>
      </c>
      <c r="D1349" t="s">
        <v>112</v>
      </c>
      <c r="E1349" t="s">
        <v>153</v>
      </c>
      <c r="F1349" t="s">
        <v>4173</v>
      </c>
      <c r="G1349" t="s">
        <v>155</v>
      </c>
      <c r="H1349" t="s">
        <v>150</v>
      </c>
      <c r="I1349" t="s">
        <v>136</v>
      </c>
      <c r="J1349" t="s">
        <v>137</v>
      </c>
      <c r="K1349" t="s">
        <v>138</v>
      </c>
      <c r="L1349" t="s">
        <v>4174</v>
      </c>
      <c r="M1349" t="s">
        <v>4175</v>
      </c>
      <c r="N1349">
        <v>1.2452777770000001</v>
      </c>
      <c r="O1349">
        <v>0</v>
      </c>
      <c r="P1349">
        <v>1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0.2420178093466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0.2420178093466</v>
      </c>
    </row>
    <row r="1350" spans="1:31" x14ac:dyDescent="0.25">
      <c r="A1350">
        <v>2317909</v>
      </c>
      <c r="B1350">
        <v>1</v>
      </c>
      <c r="C1350" t="s">
        <v>81</v>
      </c>
      <c r="D1350" t="s">
        <v>114</v>
      </c>
      <c r="E1350" t="s">
        <v>175</v>
      </c>
      <c r="F1350" t="s">
        <v>4176</v>
      </c>
      <c r="G1350" t="s">
        <v>1401</v>
      </c>
      <c r="H1350" t="s">
        <v>135</v>
      </c>
      <c r="I1350" t="s">
        <v>136</v>
      </c>
      <c r="J1350" t="s">
        <v>137</v>
      </c>
      <c r="K1350" t="s">
        <v>138</v>
      </c>
      <c r="L1350" t="s">
        <v>4177</v>
      </c>
      <c r="M1350" t="s">
        <v>4178</v>
      </c>
      <c r="N1350">
        <v>1.690555555</v>
      </c>
      <c r="O1350">
        <v>0</v>
      </c>
      <c r="P1350">
        <v>174</v>
      </c>
      <c r="Q1350">
        <v>0</v>
      </c>
      <c r="R1350">
        <v>17</v>
      </c>
      <c r="S1350">
        <v>0</v>
      </c>
      <c r="T1350">
        <v>29</v>
      </c>
      <c r="U1350">
        <v>0</v>
      </c>
      <c r="V1350">
        <v>1</v>
      </c>
      <c r="W1350">
        <v>0</v>
      </c>
      <c r="X1350">
        <v>42.406312951822855</v>
      </c>
      <c r="Y1350">
        <v>0</v>
      </c>
      <c r="Z1350">
        <v>1.7179873667154002</v>
      </c>
      <c r="AA1350">
        <v>0</v>
      </c>
      <c r="AB1350">
        <v>13.961439540677691</v>
      </c>
      <c r="AC1350">
        <v>0</v>
      </c>
      <c r="AD1350">
        <v>0</v>
      </c>
      <c r="AE1350">
        <v>58.085739859215948</v>
      </c>
    </row>
    <row r="1351" spans="1:31" x14ac:dyDescent="0.25">
      <c r="A1351">
        <v>2317863</v>
      </c>
      <c r="B1351">
        <v>1</v>
      </c>
      <c r="C1351" t="s">
        <v>80</v>
      </c>
      <c r="D1351" t="s">
        <v>104</v>
      </c>
      <c r="E1351" t="s">
        <v>158</v>
      </c>
      <c r="F1351" t="s">
        <v>4179</v>
      </c>
      <c r="G1351" t="s">
        <v>1915</v>
      </c>
      <c r="H1351" t="s">
        <v>150</v>
      </c>
      <c r="I1351" t="s">
        <v>136</v>
      </c>
      <c r="J1351" t="s">
        <v>137</v>
      </c>
      <c r="K1351" t="s">
        <v>138</v>
      </c>
      <c r="L1351" t="s">
        <v>4180</v>
      </c>
      <c r="M1351" t="s">
        <v>4181</v>
      </c>
      <c r="N1351">
        <v>2.33</v>
      </c>
      <c r="O1351">
        <v>0</v>
      </c>
      <c r="P1351">
        <v>3</v>
      </c>
      <c r="Q1351">
        <v>0</v>
      </c>
      <c r="R1351">
        <v>7</v>
      </c>
      <c r="S1351">
        <v>0</v>
      </c>
      <c r="T1351">
        <v>1</v>
      </c>
      <c r="U1351">
        <v>0</v>
      </c>
      <c r="V1351">
        <v>0</v>
      </c>
      <c r="W1351">
        <v>0</v>
      </c>
      <c r="X1351">
        <v>0.85453266113519999</v>
      </c>
      <c r="Y1351">
        <v>0</v>
      </c>
      <c r="Z1351">
        <v>7.6638371114856678</v>
      </c>
      <c r="AA1351">
        <v>0</v>
      </c>
      <c r="AB1351">
        <v>0.44046577264139997</v>
      </c>
      <c r="AC1351">
        <v>0</v>
      </c>
      <c r="AD1351">
        <v>0</v>
      </c>
      <c r="AE1351">
        <v>8.9588355452622679</v>
      </c>
    </row>
    <row r="1352" spans="1:31" x14ac:dyDescent="0.25">
      <c r="A1352">
        <v>2317362</v>
      </c>
      <c r="B1352">
        <v>1</v>
      </c>
      <c r="C1352" t="s">
        <v>80</v>
      </c>
      <c r="D1352" t="s">
        <v>101</v>
      </c>
      <c r="E1352" t="s">
        <v>175</v>
      </c>
      <c r="F1352" t="s">
        <v>4182</v>
      </c>
      <c r="G1352" t="s">
        <v>210</v>
      </c>
      <c r="H1352" t="s">
        <v>135</v>
      </c>
      <c r="I1352" t="s">
        <v>136</v>
      </c>
      <c r="J1352" t="s">
        <v>137</v>
      </c>
      <c r="K1352" t="s">
        <v>138</v>
      </c>
      <c r="L1352" t="s">
        <v>4183</v>
      </c>
      <c r="M1352" t="s">
        <v>4184</v>
      </c>
      <c r="N1352">
        <v>2.5841666659999998</v>
      </c>
      <c r="O1352">
        <v>0</v>
      </c>
      <c r="P1352">
        <v>238</v>
      </c>
      <c r="Q1352">
        <v>0</v>
      </c>
      <c r="R1352">
        <v>0</v>
      </c>
      <c r="S1352">
        <v>0</v>
      </c>
      <c r="T1352">
        <v>8</v>
      </c>
      <c r="U1352">
        <v>0</v>
      </c>
      <c r="V1352">
        <v>0</v>
      </c>
      <c r="W1352">
        <v>0</v>
      </c>
      <c r="X1352">
        <v>118.53841027418822</v>
      </c>
      <c r="Y1352">
        <v>0</v>
      </c>
      <c r="Z1352">
        <v>0</v>
      </c>
      <c r="AA1352">
        <v>0</v>
      </c>
      <c r="AB1352">
        <v>24.028546564360653</v>
      </c>
      <c r="AC1352">
        <v>0</v>
      </c>
      <c r="AD1352">
        <v>0</v>
      </c>
      <c r="AE1352">
        <v>142.56695683854889</v>
      </c>
    </row>
    <row r="1353" spans="1:31" x14ac:dyDescent="0.25">
      <c r="A1353">
        <v>2317508</v>
      </c>
      <c r="B1353">
        <v>1</v>
      </c>
      <c r="C1353" t="s">
        <v>80</v>
      </c>
      <c r="D1353" t="s">
        <v>104</v>
      </c>
      <c r="E1353" t="s">
        <v>175</v>
      </c>
      <c r="F1353" t="s">
        <v>4185</v>
      </c>
      <c r="G1353" t="s">
        <v>134</v>
      </c>
      <c r="H1353" t="s">
        <v>135</v>
      </c>
      <c r="I1353" t="s">
        <v>136</v>
      </c>
      <c r="J1353" t="s">
        <v>137</v>
      </c>
      <c r="K1353" t="s">
        <v>138</v>
      </c>
      <c r="L1353" t="s">
        <v>4186</v>
      </c>
      <c r="M1353" t="s">
        <v>4187</v>
      </c>
      <c r="N1353">
        <v>1.730555555</v>
      </c>
      <c r="O1353">
        <v>0</v>
      </c>
      <c r="P1353">
        <v>0</v>
      </c>
      <c r="Q1353">
        <v>0</v>
      </c>
      <c r="R1353">
        <v>0</v>
      </c>
      <c r="S1353">
        <v>6</v>
      </c>
      <c r="T1353">
        <v>1</v>
      </c>
      <c r="U1353">
        <v>9</v>
      </c>
      <c r="V1353">
        <v>1</v>
      </c>
      <c r="W1353">
        <v>0</v>
      </c>
      <c r="X1353">
        <v>0</v>
      </c>
      <c r="Y1353">
        <v>0</v>
      </c>
      <c r="Z1353">
        <v>0</v>
      </c>
      <c r="AA1353">
        <v>110.41130830409227</v>
      </c>
      <c r="AB1353">
        <v>6.1399823908599993E-2</v>
      </c>
      <c r="AC1353">
        <v>5296.423898851991</v>
      </c>
      <c r="AD1353">
        <v>31.789059476199995</v>
      </c>
      <c r="AE1353">
        <v>5438.6856664561919</v>
      </c>
    </row>
    <row r="1354" spans="1:31" x14ac:dyDescent="0.25">
      <c r="A1354">
        <v>2317468</v>
      </c>
      <c r="B1354">
        <v>1</v>
      </c>
      <c r="C1354" t="s">
        <v>80</v>
      </c>
      <c r="D1354" t="s">
        <v>92</v>
      </c>
      <c r="E1354" t="s">
        <v>153</v>
      </c>
      <c r="F1354" t="s">
        <v>4188</v>
      </c>
      <c r="G1354" t="s">
        <v>155</v>
      </c>
      <c r="H1354" t="s">
        <v>150</v>
      </c>
      <c r="I1354" t="s">
        <v>136</v>
      </c>
      <c r="J1354" t="s">
        <v>137</v>
      </c>
      <c r="K1354" t="s">
        <v>138</v>
      </c>
      <c r="L1354" t="s">
        <v>4189</v>
      </c>
      <c r="M1354" t="s">
        <v>4190</v>
      </c>
      <c r="N1354">
        <v>0.760833333</v>
      </c>
      <c r="O1354">
        <v>0</v>
      </c>
      <c r="P1354">
        <v>1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0.15917965022960001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0.15917965022960001</v>
      </c>
    </row>
    <row r="1355" spans="1:31" x14ac:dyDescent="0.25">
      <c r="A1355">
        <v>2317614</v>
      </c>
      <c r="B1355">
        <v>1</v>
      </c>
      <c r="C1355" t="s">
        <v>80</v>
      </c>
      <c r="D1355" t="s">
        <v>103</v>
      </c>
      <c r="E1355" t="s">
        <v>175</v>
      </c>
      <c r="F1355" t="s">
        <v>4191</v>
      </c>
      <c r="G1355" t="s">
        <v>210</v>
      </c>
      <c r="H1355" t="s">
        <v>135</v>
      </c>
      <c r="I1355" t="s">
        <v>136</v>
      </c>
      <c r="J1355" t="s">
        <v>137</v>
      </c>
      <c r="K1355" t="s">
        <v>138</v>
      </c>
      <c r="L1355" t="s">
        <v>4192</v>
      </c>
      <c r="M1355" t="s">
        <v>4193</v>
      </c>
      <c r="N1355">
        <v>2.0205555550000001</v>
      </c>
      <c r="O1355">
        <v>0</v>
      </c>
      <c r="P1355">
        <v>0</v>
      </c>
      <c r="Q1355">
        <v>0</v>
      </c>
      <c r="R1355">
        <v>2</v>
      </c>
      <c r="S1355">
        <v>0</v>
      </c>
      <c r="T1355">
        <v>1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8.108332669387611</v>
      </c>
      <c r="AA1355">
        <v>0</v>
      </c>
      <c r="AB1355">
        <v>5.3587828184324673</v>
      </c>
      <c r="AC1355">
        <v>0</v>
      </c>
      <c r="AD1355">
        <v>0</v>
      </c>
      <c r="AE1355">
        <v>13.467115487820077</v>
      </c>
    </row>
    <row r="1356" spans="1:31" x14ac:dyDescent="0.25">
      <c r="A1356">
        <v>2317368</v>
      </c>
      <c r="B1356">
        <v>1</v>
      </c>
      <c r="C1356" t="s">
        <v>80</v>
      </c>
      <c r="D1356" t="s">
        <v>97</v>
      </c>
      <c r="E1356" t="s">
        <v>141</v>
      </c>
      <c r="F1356" t="s">
        <v>4194</v>
      </c>
      <c r="G1356" t="s">
        <v>177</v>
      </c>
      <c r="H1356" t="s">
        <v>135</v>
      </c>
      <c r="I1356" t="s">
        <v>136</v>
      </c>
      <c r="J1356" t="s">
        <v>137</v>
      </c>
      <c r="K1356" t="s">
        <v>144</v>
      </c>
      <c r="L1356" t="s">
        <v>4195</v>
      </c>
      <c r="M1356" t="s">
        <v>4196</v>
      </c>
      <c r="N1356">
        <v>2.7744444439999998</v>
      </c>
      <c r="O1356">
        <v>1</v>
      </c>
      <c r="P1356">
        <v>2914</v>
      </c>
      <c r="Q1356">
        <v>0</v>
      </c>
      <c r="R1356">
        <v>44</v>
      </c>
      <c r="S1356">
        <v>1</v>
      </c>
      <c r="T1356">
        <v>289</v>
      </c>
      <c r="U1356">
        <v>0</v>
      </c>
      <c r="V1356">
        <v>0</v>
      </c>
      <c r="W1356">
        <v>0.58480413565463341</v>
      </c>
      <c r="X1356">
        <v>1843.9070704946839</v>
      </c>
      <c r="Y1356">
        <v>0</v>
      </c>
      <c r="Z1356">
        <v>58.059958328570239</v>
      </c>
      <c r="AA1356">
        <v>28.783108917143736</v>
      </c>
      <c r="AB1356">
        <v>945.3530709491456</v>
      </c>
      <c r="AC1356">
        <v>0</v>
      </c>
      <c r="AD1356">
        <v>0</v>
      </c>
      <c r="AE1356">
        <v>2876.6880128251978</v>
      </c>
    </row>
    <row r="1357" spans="1:31" x14ac:dyDescent="0.25">
      <c r="A1357">
        <v>2317405</v>
      </c>
      <c r="B1357">
        <v>1</v>
      </c>
      <c r="C1357" t="s">
        <v>80</v>
      </c>
      <c r="D1357" t="s">
        <v>96</v>
      </c>
      <c r="E1357" t="s">
        <v>141</v>
      </c>
      <c r="F1357" t="s">
        <v>4197</v>
      </c>
      <c r="G1357" t="s">
        <v>134</v>
      </c>
      <c r="H1357" t="s">
        <v>135</v>
      </c>
      <c r="I1357" t="s">
        <v>136</v>
      </c>
      <c r="J1357" t="s">
        <v>137</v>
      </c>
      <c r="K1357" t="s">
        <v>138</v>
      </c>
      <c r="L1357" t="s">
        <v>4198</v>
      </c>
      <c r="M1357" t="s">
        <v>4199</v>
      </c>
      <c r="N1357">
        <v>0.85388888799999996</v>
      </c>
      <c r="O1357">
        <v>3</v>
      </c>
      <c r="P1357">
        <v>744</v>
      </c>
      <c r="Q1357">
        <v>0</v>
      </c>
      <c r="R1357">
        <v>23</v>
      </c>
      <c r="S1357">
        <v>0</v>
      </c>
      <c r="T1357">
        <v>197</v>
      </c>
      <c r="U1357">
        <v>0</v>
      </c>
      <c r="V1357">
        <v>0</v>
      </c>
      <c r="W1357">
        <v>24.477358820805684</v>
      </c>
      <c r="X1357">
        <v>343.46402138104293</v>
      </c>
      <c r="Y1357">
        <v>0</v>
      </c>
      <c r="Z1357">
        <v>17.305832573218947</v>
      </c>
      <c r="AA1357">
        <v>0</v>
      </c>
      <c r="AB1357">
        <v>258.36049101735819</v>
      </c>
      <c r="AC1357">
        <v>0</v>
      </c>
      <c r="AD1357">
        <v>0</v>
      </c>
      <c r="AE1357">
        <v>643.60770379242581</v>
      </c>
    </row>
    <row r="1358" spans="1:31" x14ac:dyDescent="0.25">
      <c r="A1358">
        <v>2317285</v>
      </c>
      <c r="B1358">
        <v>1</v>
      </c>
      <c r="C1358" t="s">
        <v>80</v>
      </c>
      <c r="D1358" t="s">
        <v>83</v>
      </c>
      <c r="E1358" t="s">
        <v>147</v>
      </c>
      <c r="F1358" t="s">
        <v>4200</v>
      </c>
      <c r="G1358" t="s">
        <v>193</v>
      </c>
      <c r="H1358" t="s">
        <v>150</v>
      </c>
      <c r="I1358" t="s">
        <v>136</v>
      </c>
      <c r="J1358" t="s">
        <v>137</v>
      </c>
      <c r="K1358" t="s">
        <v>138</v>
      </c>
      <c r="L1358" t="s">
        <v>4201</v>
      </c>
      <c r="M1358" t="s">
        <v>4202</v>
      </c>
      <c r="N1358">
        <v>5.6036111110000002</v>
      </c>
      <c r="O1358">
        <v>0</v>
      </c>
      <c r="P1358">
        <v>225</v>
      </c>
      <c r="Q1358">
        <v>0</v>
      </c>
      <c r="R1358">
        <v>0</v>
      </c>
      <c r="S1358">
        <v>0</v>
      </c>
      <c r="T1358">
        <v>19</v>
      </c>
      <c r="U1358">
        <v>0</v>
      </c>
      <c r="V1358">
        <v>0</v>
      </c>
      <c r="W1358">
        <v>0</v>
      </c>
      <c r="X1358">
        <v>237.71086653122927</v>
      </c>
      <c r="Y1358">
        <v>0</v>
      </c>
      <c r="Z1358">
        <v>0</v>
      </c>
      <c r="AA1358">
        <v>0</v>
      </c>
      <c r="AB1358">
        <v>49.886012225980522</v>
      </c>
      <c r="AC1358">
        <v>0</v>
      </c>
      <c r="AD1358">
        <v>0</v>
      </c>
      <c r="AE1358">
        <v>287.59687875720977</v>
      </c>
    </row>
    <row r="1359" spans="1:31" x14ac:dyDescent="0.25">
      <c r="A1359">
        <v>2317262</v>
      </c>
      <c r="B1359">
        <v>1</v>
      </c>
      <c r="C1359" t="s">
        <v>80</v>
      </c>
      <c r="D1359" t="s">
        <v>88</v>
      </c>
      <c r="E1359" t="s">
        <v>153</v>
      </c>
      <c r="F1359" t="s">
        <v>4203</v>
      </c>
      <c r="G1359" t="s">
        <v>203</v>
      </c>
      <c r="H1359" t="s">
        <v>150</v>
      </c>
      <c r="I1359" t="s">
        <v>136</v>
      </c>
      <c r="J1359" t="s">
        <v>137</v>
      </c>
      <c r="K1359" t="s">
        <v>138</v>
      </c>
      <c r="L1359" t="s">
        <v>4204</v>
      </c>
      <c r="M1359" t="s">
        <v>4205</v>
      </c>
      <c r="N1359">
        <v>1.374166666</v>
      </c>
      <c r="O1359">
        <v>0</v>
      </c>
      <c r="P1359">
        <v>1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0.34091179110450004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0.34091179110450004</v>
      </c>
    </row>
    <row r="1360" spans="1:31" x14ac:dyDescent="0.25">
      <c r="A1360">
        <v>2317597</v>
      </c>
      <c r="B1360">
        <v>1</v>
      </c>
      <c r="C1360" t="s">
        <v>81</v>
      </c>
      <c r="D1360" t="s">
        <v>114</v>
      </c>
      <c r="E1360" t="s">
        <v>132</v>
      </c>
      <c r="F1360" t="s">
        <v>4206</v>
      </c>
      <c r="G1360" t="s">
        <v>1401</v>
      </c>
      <c r="H1360" t="s">
        <v>135</v>
      </c>
      <c r="I1360" t="s">
        <v>136</v>
      </c>
      <c r="J1360" t="s">
        <v>137</v>
      </c>
      <c r="K1360" t="s">
        <v>138</v>
      </c>
      <c r="L1360" t="s">
        <v>4207</v>
      </c>
      <c r="M1360" t="s">
        <v>4208</v>
      </c>
      <c r="N1360">
        <v>3.3930555550000001</v>
      </c>
      <c r="O1360">
        <v>3</v>
      </c>
      <c r="P1360">
        <v>5689</v>
      </c>
      <c r="Q1360">
        <v>5</v>
      </c>
      <c r="R1360">
        <v>305</v>
      </c>
      <c r="S1360">
        <v>38</v>
      </c>
      <c r="T1360">
        <v>479</v>
      </c>
      <c r="U1360">
        <v>2</v>
      </c>
      <c r="V1360">
        <v>4</v>
      </c>
      <c r="W1360">
        <v>1.4552274355048338</v>
      </c>
      <c r="X1360">
        <v>1954.8807186170673</v>
      </c>
      <c r="Y1360">
        <v>53.887943904908866</v>
      </c>
      <c r="Z1360">
        <v>350.08879205720456</v>
      </c>
      <c r="AA1360">
        <v>369.41754085776125</v>
      </c>
      <c r="AB1360">
        <v>746.5025470406739</v>
      </c>
      <c r="AC1360">
        <v>982.17440147227899</v>
      </c>
      <c r="AD1360">
        <v>561.03495185226495</v>
      </c>
      <c r="AE1360">
        <v>5019.4421232376644</v>
      </c>
    </row>
    <row r="1361" spans="1:31" x14ac:dyDescent="0.25">
      <c r="A1361">
        <v>2317428</v>
      </c>
      <c r="B1361">
        <v>1</v>
      </c>
      <c r="C1361" t="s">
        <v>80</v>
      </c>
      <c r="D1361" t="s">
        <v>85</v>
      </c>
      <c r="E1361" t="s">
        <v>147</v>
      </c>
      <c r="F1361" t="s">
        <v>4209</v>
      </c>
      <c r="G1361" t="s">
        <v>177</v>
      </c>
      <c r="H1361" t="s">
        <v>150</v>
      </c>
      <c r="I1361" t="s">
        <v>136</v>
      </c>
      <c r="J1361" t="s">
        <v>137</v>
      </c>
      <c r="K1361" t="s">
        <v>144</v>
      </c>
      <c r="L1361" t="s">
        <v>4210</v>
      </c>
      <c r="M1361" t="s">
        <v>4211</v>
      </c>
      <c r="N1361">
        <v>6.3436111110000004</v>
      </c>
      <c r="O1361">
        <v>0</v>
      </c>
      <c r="P1361">
        <v>24</v>
      </c>
      <c r="Q1361">
        <v>0</v>
      </c>
      <c r="R1361">
        <v>0</v>
      </c>
      <c r="S1361">
        <v>0</v>
      </c>
      <c r="T1361">
        <v>1</v>
      </c>
      <c r="U1361">
        <v>0</v>
      </c>
      <c r="V1361">
        <v>0</v>
      </c>
      <c r="W1361">
        <v>0</v>
      </c>
      <c r="X1361">
        <v>32.651464124852815</v>
      </c>
      <c r="Y1361">
        <v>0</v>
      </c>
      <c r="Z1361">
        <v>0</v>
      </c>
      <c r="AA1361">
        <v>0</v>
      </c>
      <c r="AB1361">
        <v>0.32905489022279999</v>
      </c>
      <c r="AC1361">
        <v>0</v>
      </c>
      <c r="AD1361">
        <v>0</v>
      </c>
      <c r="AE1361">
        <v>32.980519015075615</v>
      </c>
    </row>
    <row r="1362" spans="1:31" x14ac:dyDescent="0.25">
      <c r="A1362">
        <v>2317826</v>
      </c>
      <c r="B1362">
        <v>1</v>
      </c>
      <c r="C1362" t="s">
        <v>80</v>
      </c>
      <c r="D1362" t="s">
        <v>101</v>
      </c>
      <c r="E1362" t="s">
        <v>147</v>
      </c>
      <c r="F1362" t="s">
        <v>4212</v>
      </c>
      <c r="G1362" t="s">
        <v>336</v>
      </c>
      <c r="H1362" t="s">
        <v>150</v>
      </c>
      <c r="I1362" t="s">
        <v>136</v>
      </c>
      <c r="J1362" t="s">
        <v>137</v>
      </c>
      <c r="K1362" t="s">
        <v>138</v>
      </c>
      <c r="L1362" t="s">
        <v>4213</v>
      </c>
      <c r="M1362" t="s">
        <v>4214</v>
      </c>
      <c r="N1362">
        <v>0.53861111100000003</v>
      </c>
      <c r="O1362">
        <v>0</v>
      </c>
      <c r="P1362">
        <v>28</v>
      </c>
      <c r="Q1362">
        <v>0</v>
      </c>
      <c r="R1362">
        <v>0</v>
      </c>
      <c r="S1362">
        <v>0</v>
      </c>
      <c r="T1362">
        <v>6</v>
      </c>
      <c r="U1362">
        <v>0</v>
      </c>
      <c r="V1362">
        <v>0</v>
      </c>
      <c r="W1362">
        <v>0</v>
      </c>
      <c r="X1362">
        <v>3.5691569639901011</v>
      </c>
      <c r="Y1362">
        <v>0</v>
      </c>
      <c r="Z1362">
        <v>0</v>
      </c>
      <c r="AA1362">
        <v>0</v>
      </c>
      <c r="AB1362">
        <v>1.7654403835713557</v>
      </c>
      <c r="AC1362">
        <v>0</v>
      </c>
      <c r="AD1362">
        <v>0</v>
      </c>
      <c r="AE1362">
        <v>5.3345973475614565</v>
      </c>
    </row>
    <row r="1363" spans="1:31" x14ac:dyDescent="0.25">
      <c r="A1363">
        <v>2317777</v>
      </c>
      <c r="B1363">
        <v>1</v>
      </c>
      <c r="C1363" t="s">
        <v>81</v>
      </c>
      <c r="D1363" t="s">
        <v>123</v>
      </c>
      <c r="E1363" t="s">
        <v>158</v>
      </c>
      <c r="F1363" t="s">
        <v>4215</v>
      </c>
      <c r="G1363" t="s">
        <v>453</v>
      </c>
      <c r="H1363" t="s">
        <v>150</v>
      </c>
      <c r="I1363" t="s">
        <v>136</v>
      </c>
      <c r="J1363" t="s">
        <v>137</v>
      </c>
      <c r="K1363" t="s">
        <v>138</v>
      </c>
      <c r="L1363" t="s">
        <v>4216</v>
      </c>
      <c r="M1363" t="s">
        <v>4217</v>
      </c>
      <c r="N1363">
        <v>0.58194444400000001</v>
      </c>
      <c r="O1363">
        <v>0</v>
      </c>
      <c r="P1363">
        <v>311</v>
      </c>
      <c r="Q1363">
        <v>0</v>
      </c>
      <c r="R1363">
        <v>6</v>
      </c>
      <c r="S1363">
        <v>0</v>
      </c>
      <c r="T1363">
        <v>28</v>
      </c>
      <c r="U1363">
        <v>0</v>
      </c>
      <c r="V1363">
        <v>1</v>
      </c>
      <c r="W1363">
        <v>0</v>
      </c>
      <c r="X1363">
        <v>33.728025209356673</v>
      </c>
      <c r="Y1363">
        <v>0</v>
      </c>
      <c r="Z1363">
        <v>0.84590383930409996</v>
      </c>
      <c r="AA1363">
        <v>0</v>
      </c>
      <c r="AB1363">
        <v>6.8709833553289483</v>
      </c>
      <c r="AC1363">
        <v>0</v>
      </c>
      <c r="AD1363">
        <v>0.62889446924552506</v>
      </c>
      <c r="AE1363">
        <v>42.073806873235242</v>
      </c>
    </row>
    <row r="1364" spans="1:31" x14ac:dyDescent="0.25">
      <c r="A1364">
        <v>2317840</v>
      </c>
      <c r="B1364">
        <v>1</v>
      </c>
      <c r="C1364" t="s">
        <v>80</v>
      </c>
      <c r="D1364" t="s">
        <v>95</v>
      </c>
      <c r="E1364" t="s">
        <v>132</v>
      </c>
      <c r="F1364" t="s">
        <v>3533</v>
      </c>
      <c r="G1364" t="s">
        <v>134</v>
      </c>
      <c r="H1364" t="s">
        <v>135</v>
      </c>
      <c r="I1364" t="s">
        <v>136</v>
      </c>
      <c r="J1364" t="s">
        <v>137</v>
      </c>
      <c r="K1364" t="s">
        <v>138</v>
      </c>
      <c r="L1364" t="s">
        <v>4218</v>
      </c>
      <c r="M1364" t="s">
        <v>4219</v>
      </c>
      <c r="N1364">
        <v>0.311111111</v>
      </c>
      <c r="O1364">
        <v>1</v>
      </c>
      <c r="P1364">
        <v>179</v>
      </c>
      <c r="Q1364">
        <v>0</v>
      </c>
      <c r="R1364">
        <v>2</v>
      </c>
      <c r="S1364">
        <v>13</v>
      </c>
      <c r="T1364">
        <v>17</v>
      </c>
      <c r="U1364">
        <v>2</v>
      </c>
      <c r="V1364">
        <v>0</v>
      </c>
      <c r="W1364">
        <v>0.14088346842183336</v>
      </c>
      <c r="X1364">
        <v>7.8440824758462124</v>
      </c>
      <c r="Y1364">
        <v>0</v>
      </c>
      <c r="Z1364">
        <v>0.55300723871250002</v>
      </c>
      <c r="AA1364">
        <v>5.430861278953083</v>
      </c>
      <c r="AB1364">
        <v>2.5913419668850555</v>
      </c>
      <c r="AC1364">
        <v>13.317842804438751</v>
      </c>
      <c r="AD1364">
        <v>0</v>
      </c>
      <c r="AE1364">
        <v>29.878019233257437</v>
      </c>
    </row>
    <row r="1365" spans="1:31" x14ac:dyDescent="0.25">
      <c r="A1365">
        <v>2317385</v>
      </c>
      <c r="B1365">
        <v>1</v>
      </c>
      <c r="C1365" t="s">
        <v>80</v>
      </c>
      <c r="D1365" t="s">
        <v>83</v>
      </c>
      <c r="E1365" t="s">
        <v>175</v>
      </c>
      <c r="F1365" t="s">
        <v>4220</v>
      </c>
      <c r="G1365" t="s">
        <v>134</v>
      </c>
      <c r="H1365" t="s">
        <v>135</v>
      </c>
      <c r="I1365" t="s">
        <v>136</v>
      </c>
      <c r="J1365" t="s">
        <v>137</v>
      </c>
      <c r="K1365" t="s">
        <v>138</v>
      </c>
      <c r="L1365" t="s">
        <v>4221</v>
      </c>
      <c r="M1365" t="s">
        <v>4222</v>
      </c>
      <c r="N1365">
        <v>1.1486111109999999</v>
      </c>
      <c r="O1365">
        <v>0</v>
      </c>
      <c r="P1365">
        <v>133</v>
      </c>
      <c r="Q1365">
        <v>0</v>
      </c>
      <c r="R1365">
        <v>1</v>
      </c>
      <c r="S1365">
        <v>35</v>
      </c>
      <c r="T1365">
        <v>18</v>
      </c>
      <c r="U1365">
        <v>20</v>
      </c>
      <c r="V1365">
        <v>3</v>
      </c>
      <c r="W1365">
        <v>0</v>
      </c>
      <c r="X1365">
        <v>40.22319512888425</v>
      </c>
      <c r="Y1365">
        <v>0</v>
      </c>
      <c r="Z1365">
        <v>0.3214475605321</v>
      </c>
      <c r="AA1365">
        <v>577.32105011672797</v>
      </c>
      <c r="AB1365">
        <v>29.173707568689373</v>
      </c>
      <c r="AC1365">
        <v>1899.2142876928074</v>
      </c>
      <c r="AD1365">
        <v>261.60315099955699</v>
      </c>
      <c r="AE1365">
        <v>2807.8568390671981</v>
      </c>
    </row>
    <row r="1366" spans="1:31" x14ac:dyDescent="0.25">
      <c r="A1366">
        <v>2317740</v>
      </c>
      <c r="B1366">
        <v>1</v>
      </c>
      <c r="C1366" t="s">
        <v>80</v>
      </c>
      <c r="D1366" t="s">
        <v>100</v>
      </c>
      <c r="E1366" t="s">
        <v>158</v>
      </c>
      <c r="F1366" t="s">
        <v>4223</v>
      </c>
      <c r="G1366" t="s">
        <v>453</v>
      </c>
      <c r="H1366" t="s">
        <v>150</v>
      </c>
      <c r="I1366" t="s">
        <v>136</v>
      </c>
      <c r="J1366" t="s">
        <v>137</v>
      </c>
      <c r="K1366" t="s">
        <v>138</v>
      </c>
      <c r="L1366" t="s">
        <v>4224</v>
      </c>
      <c r="M1366" t="s">
        <v>4225</v>
      </c>
      <c r="N1366">
        <v>2.0519444440000001</v>
      </c>
      <c r="O1366">
        <v>0</v>
      </c>
      <c r="P1366">
        <v>186</v>
      </c>
      <c r="Q1366">
        <v>0</v>
      </c>
      <c r="R1366">
        <v>5</v>
      </c>
      <c r="S1366">
        <v>0</v>
      </c>
      <c r="T1366">
        <v>64</v>
      </c>
      <c r="U1366">
        <v>0</v>
      </c>
      <c r="V1366">
        <v>0</v>
      </c>
      <c r="W1366">
        <v>0</v>
      </c>
      <c r="X1366">
        <v>92.378190554201012</v>
      </c>
      <c r="Y1366">
        <v>0</v>
      </c>
      <c r="Z1366">
        <v>1.640105217499908</v>
      </c>
      <c r="AA1366">
        <v>0</v>
      </c>
      <c r="AB1366">
        <v>123.02473139997169</v>
      </c>
      <c r="AC1366">
        <v>0</v>
      </c>
      <c r="AD1366">
        <v>0</v>
      </c>
      <c r="AE1366">
        <v>217.04302717167261</v>
      </c>
    </row>
    <row r="1367" spans="1:31" x14ac:dyDescent="0.25">
      <c r="A1367">
        <v>2317883</v>
      </c>
      <c r="B1367">
        <v>1</v>
      </c>
      <c r="C1367" t="s">
        <v>81</v>
      </c>
      <c r="D1367" t="s">
        <v>118</v>
      </c>
      <c r="E1367" t="s">
        <v>147</v>
      </c>
      <c r="F1367" t="s">
        <v>4226</v>
      </c>
      <c r="G1367" t="s">
        <v>149</v>
      </c>
      <c r="H1367" t="s">
        <v>150</v>
      </c>
      <c r="I1367" t="s">
        <v>136</v>
      </c>
      <c r="J1367" t="s">
        <v>137</v>
      </c>
      <c r="K1367" t="s">
        <v>138</v>
      </c>
      <c r="L1367" t="s">
        <v>4227</v>
      </c>
      <c r="M1367" t="s">
        <v>4228</v>
      </c>
      <c r="N1367">
        <v>3.8438888879999999</v>
      </c>
      <c r="O1367">
        <v>0</v>
      </c>
      <c r="P1367">
        <v>9</v>
      </c>
      <c r="Q1367">
        <v>0</v>
      </c>
      <c r="R1367">
        <v>1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5.8990664827073171</v>
      </c>
      <c r="Y1367">
        <v>0</v>
      </c>
      <c r="Z1367">
        <v>0.2433070154434</v>
      </c>
      <c r="AA1367">
        <v>0</v>
      </c>
      <c r="AB1367">
        <v>0</v>
      </c>
      <c r="AC1367">
        <v>0</v>
      </c>
      <c r="AD1367">
        <v>0</v>
      </c>
      <c r="AE1367">
        <v>6.1423734981507172</v>
      </c>
    </row>
    <row r="1368" spans="1:31" x14ac:dyDescent="0.25">
      <c r="A1368">
        <v>2317394</v>
      </c>
      <c r="B1368">
        <v>1</v>
      </c>
      <c r="C1368" t="s">
        <v>81</v>
      </c>
      <c r="D1368" t="s">
        <v>127</v>
      </c>
      <c r="E1368" t="s">
        <v>175</v>
      </c>
      <c r="F1368" t="s">
        <v>4229</v>
      </c>
      <c r="G1368" t="s">
        <v>143</v>
      </c>
      <c r="H1368" t="s">
        <v>135</v>
      </c>
      <c r="I1368" t="s">
        <v>136</v>
      </c>
      <c r="J1368" t="s">
        <v>137</v>
      </c>
      <c r="K1368" t="s">
        <v>144</v>
      </c>
      <c r="L1368" t="s">
        <v>4230</v>
      </c>
      <c r="M1368" t="s">
        <v>4231</v>
      </c>
      <c r="N1368">
        <v>4.8947222220000004</v>
      </c>
      <c r="O1368">
        <v>0</v>
      </c>
      <c r="P1368">
        <v>221</v>
      </c>
      <c r="Q1368">
        <v>0</v>
      </c>
      <c r="R1368">
        <v>10</v>
      </c>
      <c r="S1368">
        <v>1</v>
      </c>
      <c r="T1368">
        <v>66</v>
      </c>
      <c r="U1368">
        <v>1</v>
      </c>
      <c r="V1368">
        <v>2</v>
      </c>
      <c r="W1368">
        <v>0</v>
      </c>
      <c r="X1368">
        <v>195.10168424153008</v>
      </c>
      <c r="Y1368">
        <v>0</v>
      </c>
      <c r="Z1368">
        <v>61.768227026423496</v>
      </c>
      <c r="AA1368">
        <v>48.16615039646662</v>
      </c>
      <c r="AB1368">
        <v>214.66312644637597</v>
      </c>
      <c r="AC1368">
        <v>131.21798244866503</v>
      </c>
      <c r="AD1368">
        <v>16.351351636980425</v>
      </c>
      <c r="AE1368">
        <v>667.26852219644161</v>
      </c>
    </row>
    <row r="1369" spans="1:31" x14ac:dyDescent="0.25">
      <c r="A1369">
        <v>2317726</v>
      </c>
      <c r="B1369">
        <v>1</v>
      </c>
      <c r="C1369" t="s">
        <v>80</v>
      </c>
      <c r="D1369" t="s">
        <v>93</v>
      </c>
      <c r="E1369" t="s">
        <v>147</v>
      </c>
      <c r="F1369" t="s">
        <v>4232</v>
      </c>
      <c r="G1369" t="s">
        <v>149</v>
      </c>
      <c r="H1369" t="s">
        <v>150</v>
      </c>
      <c r="I1369" t="s">
        <v>136</v>
      </c>
      <c r="J1369" t="s">
        <v>137</v>
      </c>
      <c r="K1369" t="s">
        <v>138</v>
      </c>
      <c r="L1369" t="s">
        <v>4233</v>
      </c>
      <c r="M1369" t="s">
        <v>4234</v>
      </c>
      <c r="N1369">
        <v>3.6013888879999998</v>
      </c>
      <c r="O1369">
        <v>0</v>
      </c>
      <c r="P1369">
        <v>7</v>
      </c>
      <c r="Q1369">
        <v>0</v>
      </c>
      <c r="R1369">
        <v>2</v>
      </c>
      <c r="S1369">
        <v>0</v>
      </c>
      <c r="T1369">
        <v>3</v>
      </c>
      <c r="U1369">
        <v>0</v>
      </c>
      <c r="V1369">
        <v>0</v>
      </c>
      <c r="W1369">
        <v>0</v>
      </c>
      <c r="X1369">
        <v>5.3014183991466659</v>
      </c>
      <c r="Y1369">
        <v>0</v>
      </c>
      <c r="Z1369">
        <v>18.51199964153475</v>
      </c>
      <c r="AA1369">
        <v>0</v>
      </c>
      <c r="AB1369">
        <v>7.9441415292282223</v>
      </c>
      <c r="AC1369">
        <v>0</v>
      </c>
      <c r="AD1369">
        <v>0</v>
      </c>
      <c r="AE1369">
        <v>31.757559569909638</v>
      </c>
    </row>
    <row r="1370" spans="1:31" x14ac:dyDescent="0.25">
      <c r="A1370">
        <v>2317371</v>
      </c>
      <c r="B1370">
        <v>1</v>
      </c>
      <c r="C1370" t="s">
        <v>80</v>
      </c>
      <c r="D1370" t="s">
        <v>87</v>
      </c>
      <c r="E1370" t="s">
        <v>153</v>
      </c>
      <c r="F1370" t="s">
        <v>1548</v>
      </c>
      <c r="G1370" t="s">
        <v>254</v>
      </c>
      <c r="H1370" t="s">
        <v>150</v>
      </c>
      <c r="I1370" t="s">
        <v>136</v>
      </c>
      <c r="J1370" t="s">
        <v>137</v>
      </c>
      <c r="K1370" t="s">
        <v>138</v>
      </c>
      <c r="L1370" t="s">
        <v>4235</v>
      </c>
      <c r="M1370" t="s">
        <v>4236</v>
      </c>
      <c r="N1370">
        <v>9.9197222220000008</v>
      </c>
      <c r="O1370">
        <v>0</v>
      </c>
      <c r="P1370">
        <v>1</v>
      </c>
      <c r="Q1370">
        <v>0</v>
      </c>
      <c r="R1370">
        <v>0</v>
      </c>
      <c r="S1370">
        <v>0</v>
      </c>
      <c r="T1370">
        <v>9</v>
      </c>
      <c r="U1370">
        <v>0</v>
      </c>
      <c r="V1370">
        <v>4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538.47367884630387</v>
      </c>
      <c r="AC1370">
        <v>0</v>
      </c>
      <c r="AD1370">
        <v>3583.6015889911405</v>
      </c>
      <c r="AE1370">
        <v>4122.0752678374447</v>
      </c>
    </row>
    <row r="1371" spans="1:31" x14ac:dyDescent="0.25">
      <c r="A1371">
        <v>2317703</v>
      </c>
      <c r="B1371">
        <v>1</v>
      </c>
      <c r="C1371" t="s">
        <v>80</v>
      </c>
      <c r="D1371" t="s">
        <v>96</v>
      </c>
      <c r="E1371" t="s">
        <v>153</v>
      </c>
      <c r="F1371" t="s">
        <v>4237</v>
      </c>
      <c r="G1371" t="s">
        <v>155</v>
      </c>
      <c r="H1371" t="s">
        <v>150</v>
      </c>
      <c r="I1371" t="s">
        <v>136</v>
      </c>
      <c r="J1371" t="s">
        <v>137</v>
      </c>
      <c r="K1371" t="s">
        <v>138</v>
      </c>
      <c r="L1371" t="s">
        <v>4238</v>
      </c>
      <c r="M1371" t="s">
        <v>4239</v>
      </c>
      <c r="N1371">
        <v>4.7452777770000001</v>
      </c>
      <c r="O1371">
        <v>0</v>
      </c>
      <c r="P1371">
        <v>1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2.6268293110015835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2.6268293110015835</v>
      </c>
    </row>
    <row r="1372" spans="1:31" x14ac:dyDescent="0.25">
      <c r="A1372">
        <v>2317557</v>
      </c>
      <c r="B1372">
        <v>1</v>
      </c>
      <c r="C1372" t="s">
        <v>80</v>
      </c>
      <c r="D1372" t="s">
        <v>106</v>
      </c>
      <c r="E1372" t="s">
        <v>175</v>
      </c>
      <c r="F1372" t="s">
        <v>4240</v>
      </c>
      <c r="G1372" t="s">
        <v>210</v>
      </c>
      <c r="H1372" t="s">
        <v>135</v>
      </c>
      <c r="I1372" t="s">
        <v>136</v>
      </c>
      <c r="J1372" t="s">
        <v>137</v>
      </c>
      <c r="K1372" t="s">
        <v>138</v>
      </c>
      <c r="L1372" t="s">
        <v>4241</v>
      </c>
      <c r="M1372" t="s">
        <v>4242</v>
      </c>
      <c r="N1372">
        <v>2.3824999999999998</v>
      </c>
      <c r="O1372">
        <v>0</v>
      </c>
      <c r="P1372">
        <v>27</v>
      </c>
      <c r="Q1372">
        <v>0</v>
      </c>
      <c r="R1372">
        <v>0</v>
      </c>
      <c r="S1372">
        <v>0</v>
      </c>
      <c r="T1372">
        <v>6</v>
      </c>
      <c r="U1372">
        <v>0</v>
      </c>
      <c r="V1372">
        <v>0</v>
      </c>
      <c r="W1372">
        <v>0</v>
      </c>
      <c r="X1372">
        <v>12.296010193110614</v>
      </c>
      <c r="Y1372">
        <v>0</v>
      </c>
      <c r="Z1372">
        <v>0</v>
      </c>
      <c r="AA1372">
        <v>0</v>
      </c>
      <c r="AB1372">
        <v>10.734578979324795</v>
      </c>
      <c r="AC1372">
        <v>0</v>
      </c>
      <c r="AD1372">
        <v>0</v>
      </c>
      <c r="AE1372">
        <v>23.030589172435409</v>
      </c>
    </row>
    <row r="1373" spans="1:31" x14ac:dyDescent="0.25">
      <c r="A1373">
        <v>2317348</v>
      </c>
      <c r="B1373">
        <v>1</v>
      </c>
      <c r="C1373" t="s">
        <v>80</v>
      </c>
      <c r="D1373" t="s">
        <v>100</v>
      </c>
      <c r="E1373" t="s">
        <v>147</v>
      </c>
      <c r="F1373" t="s">
        <v>4243</v>
      </c>
      <c r="G1373" t="s">
        <v>149</v>
      </c>
      <c r="H1373" t="s">
        <v>150</v>
      </c>
      <c r="I1373" t="s">
        <v>136</v>
      </c>
      <c r="J1373" t="s">
        <v>137</v>
      </c>
      <c r="K1373" t="s">
        <v>138</v>
      </c>
      <c r="L1373" t="s">
        <v>4244</v>
      </c>
      <c r="M1373" t="s">
        <v>4245</v>
      </c>
      <c r="N1373">
        <v>0.86750000000000005</v>
      </c>
      <c r="O1373">
        <v>0</v>
      </c>
      <c r="P1373">
        <v>69</v>
      </c>
      <c r="Q1373">
        <v>0</v>
      </c>
      <c r="R1373">
        <v>1</v>
      </c>
      <c r="S1373">
        <v>0</v>
      </c>
      <c r="T1373">
        <v>2</v>
      </c>
      <c r="U1373">
        <v>0</v>
      </c>
      <c r="V1373">
        <v>0</v>
      </c>
      <c r="W1373">
        <v>0</v>
      </c>
      <c r="X1373">
        <v>9.6748893255577784</v>
      </c>
      <c r="Y1373">
        <v>0</v>
      </c>
      <c r="Z1373">
        <v>1.2003772457801749</v>
      </c>
      <c r="AA1373">
        <v>0</v>
      </c>
      <c r="AB1373">
        <v>1.0025234747508667</v>
      </c>
      <c r="AC1373">
        <v>0</v>
      </c>
      <c r="AD1373">
        <v>0</v>
      </c>
      <c r="AE1373">
        <v>11.877790046088819</v>
      </c>
    </row>
    <row r="1374" spans="1:31" x14ac:dyDescent="0.25">
      <c r="A1374">
        <v>2317872</v>
      </c>
      <c r="B1374">
        <v>1</v>
      </c>
      <c r="C1374" t="s">
        <v>80</v>
      </c>
      <c r="D1374" t="s">
        <v>95</v>
      </c>
      <c r="E1374" t="s">
        <v>414</v>
      </c>
      <c r="F1374" t="s">
        <v>4246</v>
      </c>
      <c r="G1374" t="s">
        <v>134</v>
      </c>
      <c r="H1374" t="s">
        <v>135</v>
      </c>
      <c r="I1374" t="s">
        <v>136</v>
      </c>
      <c r="J1374" t="s">
        <v>137</v>
      </c>
      <c r="K1374" t="s">
        <v>138</v>
      </c>
      <c r="L1374" t="s">
        <v>4247</v>
      </c>
      <c r="M1374" t="s">
        <v>4248</v>
      </c>
      <c r="N1374">
        <v>0.595225</v>
      </c>
      <c r="O1374">
        <v>49</v>
      </c>
      <c r="P1374">
        <v>59</v>
      </c>
      <c r="Q1374">
        <v>47</v>
      </c>
      <c r="R1374">
        <v>119</v>
      </c>
      <c r="S1374">
        <v>47</v>
      </c>
      <c r="T1374">
        <v>39</v>
      </c>
      <c r="U1374">
        <v>7</v>
      </c>
      <c r="V1374">
        <v>1</v>
      </c>
      <c r="W1374">
        <v>21.035113641414465</v>
      </c>
      <c r="X1374">
        <v>16.18550076297312</v>
      </c>
      <c r="Y1374">
        <v>99.897813287878336</v>
      </c>
      <c r="Z1374">
        <v>31.592734311786604</v>
      </c>
      <c r="AA1374">
        <v>216.57118848280984</v>
      </c>
      <c r="AB1374">
        <v>23.70689243289651</v>
      </c>
      <c r="AC1374">
        <v>222.20675584043914</v>
      </c>
      <c r="AD1374">
        <v>1.0110979620660001</v>
      </c>
      <c r="AE1374">
        <v>632.20709672226394</v>
      </c>
    </row>
    <row r="1375" spans="1:31" x14ac:dyDescent="0.25">
      <c r="A1375">
        <v>2317895</v>
      </c>
      <c r="B1375">
        <v>1</v>
      </c>
      <c r="C1375" t="s">
        <v>80</v>
      </c>
      <c r="D1375" t="s">
        <v>98</v>
      </c>
      <c r="E1375" t="s">
        <v>153</v>
      </c>
      <c r="F1375" t="s">
        <v>4249</v>
      </c>
      <c r="G1375" t="s">
        <v>155</v>
      </c>
      <c r="H1375" t="s">
        <v>150</v>
      </c>
      <c r="I1375" t="s">
        <v>136</v>
      </c>
      <c r="J1375" t="s">
        <v>137</v>
      </c>
      <c r="K1375" t="s">
        <v>138</v>
      </c>
      <c r="L1375" t="s">
        <v>4250</v>
      </c>
      <c r="M1375" t="s">
        <v>4251</v>
      </c>
      <c r="N1375">
        <v>4.7927777770000004</v>
      </c>
      <c r="O1375">
        <v>0</v>
      </c>
      <c r="P1375">
        <v>0</v>
      </c>
      <c r="Q1375">
        <v>0</v>
      </c>
      <c r="R1375">
        <v>2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11.277346609707667</v>
      </c>
      <c r="AA1375">
        <v>0</v>
      </c>
      <c r="AB1375">
        <v>0</v>
      </c>
      <c r="AC1375">
        <v>0</v>
      </c>
      <c r="AD1375">
        <v>0</v>
      </c>
      <c r="AE1375">
        <v>11.277346609707667</v>
      </c>
    </row>
    <row r="1376" spans="1:31" x14ac:dyDescent="0.25">
      <c r="A1376">
        <v>2317663</v>
      </c>
      <c r="B1376">
        <v>1</v>
      </c>
      <c r="C1376" t="s">
        <v>80</v>
      </c>
      <c r="D1376" t="s">
        <v>101</v>
      </c>
      <c r="E1376" t="s">
        <v>132</v>
      </c>
      <c r="F1376" t="s">
        <v>4252</v>
      </c>
      <c r="G1376" t="s">
        <v>210</v>
      </c>
      <c r="H1376" t="s">
        <v>135</v>
      </c>
      <c r="I1376" t="s">
        <v>136</v>
      </c>
      <c r="J1376" t="s">
        <v>137</v>
      </c>
      <c r="K1376" t="s">
        <v>138</v>
      </c>
      <c r="L1376" t="s">
        <v>4253</v>
      </c>
      <c r="M1376" t="s">
        <v>4254</v>
      </c>
      <c r="N1376">
        <v>2.1580555549999998</v>
      </c>
      <c r="O1376">
        <v>20</v>
      </c>
      <c r="P1376">
        <v>1</v>
      </c>
      <c r="Q1376">
        <v>37</v>
      </c>
      <c r="R1376">
        <v>2</v>
      </c>
      <c r="S1376">
        <v>26</v>
      </c>
      <c r="T1376">
        <v>0</v>
      </c>
      <c r="U1376">
        <v>3</v>
      </c>
      <c r="V1376">
        <v>0</v>
      </c>
      <c r="W1376">
        <v>48.948058546306413</v>
      </c>
      <c r="X1376">
        <v>0.18417173077794999</v>
      </c>
      <c r="Y1376">
        <v>811.28662585643019</v>
      </c>
      <c r="Z1376">
        <v>13.307370051170924</v>
      </c>
      <c r="AA1376">
        <v>361.79222578299908</v>
      </c>
      <c r="AB1376">
        <v>0</v>
      </c>
      <c r="AC1376">
        <v>486.34604552167878</v>
      </c>
      <c r="AD1376">
        <v>0</v>
      </c>
      <c r="AE1376">
        <v>1721.8644974893632</v>
      </c>
    </row>
    <row r="1377" spans="1:31" x14ac:dyDescent="0.25">
      <c r="A1377">
        <v>2317912</v>
      </c>
      <c r="B1377">
        <v>1</v>
      </c>
      <c r="C1377" t="s">
        <v>80</v>
      </c>
      <c r="D1377" t="s">
        <v>88</v>
      </c>
      <c r="E1377" t="s">
        <v>153</v>
      </c>
      <c r="F1377" t="s">
        <v>4255</v>
      </c>
      <c r="G1377" t="s">
        <v>155</v>
      </c>
      <c r="H1377" t="s">
        <v>150</v>
      </c>
      <c r="I1377" t="s">
        <v>136</v>
      </c>
      <c r="J1377" t="s">
        <v>137</v>
      </c>
      <c r="K1377" t="s">
        <v>138</v>
      </c>
      <c r="L1377" t="s">
        <v>4256</v>
      </c>
      <c r="M1377" t="s">
        <v>4257</v>
      </c>
      <c r="N1377">
        <v>3.0927777769999998</v>
      </c>
      <c r="O1377">
        <v>0</v>
      </c>
      <c r="P1377">
        <v>5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3.2344240756303666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3.2344240756303666</v>
      </c>
    </row>
    <row r="1378" spans="1:31" x14ac:dyDescent="0.25">
      <c r="A1378">
        <v>2317271</v>
      </c>
      <c r="B1378">
        <v>1</v>
      </c>
      <c r="C1378" t="s">
        <v>81</v>
      </c>
      <c r="D1378" t="s">
        <v>112</v>
      </c>
      <c r="E1378" t="s">
        <v>147</v>
      </c>
      <c r="F1378" t="s">
        <v>4258</v>
      </c>
      <c r="G1378" t="s">
        <v>149</v>
      </c>
      <c r="H1378" t="s">
        <v>150</v>
      </c>
      <c r="I1378" t="s">
        <v>136</v>
      </c>
      <c r="J1378" t="s">
        <v>137</v>
      </c>
      <c r="K1378" t="s">
        <v>138</v>
      </c>
      <c r="L1378" t="s">
        <v>4259</v>
      </c>
      <c r="M1378" t="s">
        <v>4260</v>
      </c>
      <c r="N1378">
        <v>1.0122222219999999</v>
      </c>
      <c r="O1378">
        <v>0</v>
      </c>
      <c r="P1378">
        <v>11</v>
      </c>
      <c r="Q1378">
        <v>0</v>
      </c>
      <c r="R1378">
        <v>5</v>
      </c>
      <c r="S1378">
        <v>0</v>
      </c>
      <c r="T1378">
        <v>1</v>
      </c>
      <c r="U1378">
        <v>0</v>
      </c>
      <c r="V1378">
        <v>0</v>
      </c>
      <c r="W1378">
        <v>0</v>
      </c>
      <c r="X1378">
        <v>1.3459550552359003</v>
      </c>
      <c r="Y1378">
        <v>0</v>
      </c>
      <c r="Z1378">
        <v>1.5282422693443614</v>
      </c>
      <c r="AA1378">
        <v>0</v>
      </c>
      <c r="AB1378">
        <v>0.18170875312012499</v>
      </c>
      <c r="AC1378">
        <v>0</v>
      </c>
      <c r="AD1378">
        <v>0</v>
      </c>
      <c r="AE1378">
        <v>3.0559060777003868</v>
      </c>
    </row>
    <row r="1379" spans="1:31" x14ac:dyDescent="0.25">
      <c r="A1379">
        <v>2317812</v>
      </c>
      <c r="B1379">
        <v>1</v>
      </c>
      <c r="C1379" t="s">
        <v>81</v>
      </c>
      <c r="D1379" t="s">
        <v>118</v>
      </c>
      <c r="E1379" t="s">
        <v>147</v>
      </c>
      <c r="F1379" t="s">
        <v>4261</v>
      </c>
      <c r="G1379" t="s">
        <v>149</v>
      </c>
      <c r="H1379" t="s">
        <v>150</v>
      </c>
      <c r="I1379" t="s">
        <v>136</v>
      </c>
      <c r="J1379" t="s">
        <v>137</v>
      </c>
      <c r="K1379" t="s">
        <v>138</v>
      </c>
      <c r="L1379" t="s">
        <v>4262</v>
      </c>
      <c r="M1379" t="s">
        <v>4263</v>
      </c>
      <c r="N1379">
        <v>1.7113888880000001</v>
      </c>
      <c r="O1379">
        <v>0</v>
      </c>
      <c r="P1379">
        <v>56</v>
      </c>
      <c r="Q1379">
        <v>0</v>
      </c>
      <c r="R1379">
        <v>1</v>
      </c>
      <c r="S1379">
        <v>0</v>
      </c>
      <c r="T1379">
        <v>4</v>
      </c>
      <c r="U1379">
        <v>0</v>
      </c>
      <c r="V1379">
        <v>0</v>
      </c>
      <c r="W1379">
        <v>0</v>
      </c>
      <c r="X1379">
        <v>13.596304125891644</v>
      </c>
      <c r="Y1379">
        <v>0</v>
      </c>
      <c r="Z1379">
        <v>0.34116699679450002</v>
      </c>
      <c r="AA1379">
        <v>0</v>
      </c>
      <c r="AB1379">
        <v>0.89057210332947501</v>
      </c>
      <c r="AC1379">
        <v>0</v>
      </c>
      <c r="AD1379">
        <v>0</v>
      </c>
      <c r="AE1379">
        <v>14.82804322601562</v>
      </c>
    </row>
    <row r="1380" spans="1:31" x14ac:dyDescent="0.25">
      <c r="A1380">
        <v>2317265</v>
      </c>
      <c r="B1380">
        <v>1</v>
      </c>
      <c r="C1380" t="s">
        <v>80</v>
      </c>
      <c r="D1380" t="s">
        <v>88</v>
      </c>
      <c r="E1380" t="s">
        <v>153</v>
      </c>
      <c r="F1380" t="s">
        <v>4264</v>
      </c>
      <c r="G1380" t="s">
        <v>203</v>
      </c>
      <c r="H1380" t="s">
        <v>150</v>
      </c>
      <c r="I1380" t="s">
        <v>136</v>
      </c>
      <c r="J1380" t="s">
        <v>137</v>
      </c>
      <c r="K1380" t="s">
        <v>138</v>
      </c>
      <c r="L1380" t="s">
        <v>4265</v>
      </c>
      <c r="M1380" t="s">
        <v>4266</v>
      </c>
      <c r="N1380">
        <v>2.4883333329999999</v>
      </c>
      <c r="O1380">
        <v>0</v>
      </c>
      <c r="P1380">
        <v>5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1.4201979149766666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1.4201979149766666</v>
      </c>
    </row>
    <row r="1381" spans="1:31" x14ac:dyDescent="0.25">
      <c r="A1381">
        <v>2317709</v>
      </c>
      <c r="B1381">
        <v>1</v>
      </c>
      <c r="C1381" t="s">
        <v>81</v>
      </c>
      <c r="D1381" t="s">
        <v>118</v>
      </c>
      <c r="E1381" t="s">
        <v>175</v>
      </c>
      <c r="F1381" t="s">
        <v>4267</v>
      </c>
      <c r="G1381" t="s">
        <v>210</v>
      </c>
      <c r="H1381" t="s">
        <v>135</v>
      </c>
      <c r="I1381" t="s">
        <v>136</v>
      </c>
      <c r="J1381" t="s">
        <v>137</v>
      </c>
      <c r="K1381" t="s">
        <v>138</v>
      </c>
      <c r="L1381" t="s">
        <v>4268</v>
      </c>
      <c r="M1381" t="s">
        <v>4269</v>
      </c>
      <c r="N1381">
        <v>8.0219444440000007</v>
      </c>
      <c r="O1381">
        <v>0</v>
      </c>
      <c r="P1381">
        <v>0</v>
      </c>
      <c r="Q1381">
        <v>0</v>
      </c>
      <c r="R1381">
        <v>2</v>
      </c>
      <c r="S1381">
        <v>1</v>
      </c>
      <c r="T1381">
        <v>2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52.576848344384281</v>
      </c>
      <c r="AA1381">
        <v>7.5189522450832422</v>
      </c>
      <c r="AB1381">
        <v>10.60052736770121</v>
      </c>
      <c r="AC1381">
        <v>0</v>
      </c>
      <c r="AD1381">
        <v>0</v>
      </c>
      <c r="AE1381">
        <v>70.696327957168734</v>
      </c>
    </row>
    <row r="1382" spans="1:31" x14ac:dyDescent="0.25">
      <c r="A1382">
        <v>2317500</v>
      </c>
      <c r="B1382">
        <v>1</v>
      </c>
      <c r="C1382" t="s">
        <v>80</v>
      </c>
      <c r="D1382" t="s">
        <v>87</v>
      </c>
      <c r="E1382" t="s">
        <v>158</v>
      </c>
      <c r="F1382" t="s">
        <v>4270</v>
      </c>
      <c r="G1382" t="s">
        <v>336</v>
      </c>
      <c r="H1382" t="s">
        <v>150</v>
      </c>
      <c r="I1382" t="s">
        <v>136</v>
      </c>
      <c r="J1382" t="s">
        <v>137</v>
      </c>
      <c r="K1382" t="s">
        <v>138</v>
      </c>
      <c r="L1382" t="s">
        <v>4271</v>
      </c>
      <c r="M1382" t="s">
        <v>4272</v>
      </c>
      <c r="N1382">
        <v>1.4666666660000001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11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66.427809726859039</v>
      </c>
      <c r="AC1382">
        <v>0</v>
      </c>
      <c r="AD1382">
        <v>0</v>
      </c>
      <c r="AE1382">
        <v>66.427809726859039</v>
      </c>
    </row>
    <row r="1383" spans="1:31" x14ac:dyDescent="0.25">
      <c r="A1383">
        <v>2317288</v>
      </c>
      <c r="B1383">
        <v>1</v>
      </c>
      <c r="C1383" t="s">
        <v>81</v>
      </c>
      <c r="D1383" t="s">
        <v>117</v>
      </c>
      <c r="E1383" t="s">
        <v>147</v>
      </c>
      <c r="F1383" t="s">
        <v>4273</v>
      </c>
      <c r="G1383" t="s">
        <v>149</v>
      </c>
      <c r="H1383" t="s">
        <v>150</v>
      </c>
      <c r="I1383" t="s">
        <v>136</v>
      </c>
      <c r="J1383" t="s">
        <v>137</v>
      </c>
      <c r="K1383" t="s">
        <v>138</v>
      </c>
      <c r="L1383" t="s">
        <v>4274</v>
      </c>
      <c r="M1383" t="s">
        <v>4275</v>
      </c>
      <c r="N1383">
        <v>4.2186111110000004</v>
      </c>
      <c r="O1383">
        <v>0</v>
      </c>
      <c r="P1383">
        <v>9</v>
      </c>
      <c r="Q1383">
        <v>0</v>
      </c>
      <c r="R1383">
        <v>1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4.2391903615063757</v>
      </c>
      <c r="Y1383">
        <v>0</v>
      </c>
      <c r="Z1383">
        <v>0.74138593091455007</v>
      </c>
      <c r="AA1383">
        <v>0</v>
      </c>
      <c r="AB1383">
        <v>0</v>
      </c>
      <c r="AC1383">
        <v>0</v>
      </c>
      <c r="AD1383">
        <v>0</v>
      </c>
      <c r="AE1383">
        <v>4.9805762924209258</v>
      </c>
    </row>
    <row r="1384" spans="1:31" x14ac:dyDescent="0.25">
      <c r="A1384">
        <v>2317331</v>
      </c>
      <c r="B1384">
        <v>1</v>
      </c>
      <c r="C1384" t="s">
        <v>80</v>
      </c>
      <c r="D1384" t="s">
        <v>101</v>
      </c>
      <c r="E1384" t="s">
        <v>158</v>
      </c>
      <c r="F1384" t="s">
        <v>4276</v>
      </c>
      <c r="G1384" t="s">
        <v>916</v>
      </c>
      <c r="H1384" t="s">
        <v>150</v>
      </c>
      <c r="I1384" t="s">
        <v>136</v>
      </c>
      <c r="J1384" t="s">
        <v>137</v>
      </c>
      <c r="K1384" t="s">
        <v>138</v>
      </c>
      <c r="L1384" t="s">
        <v>4277</v>
      </c>
      <c r="M1384" t="s">
        <v>4278</v>
      </c>
      <c r="N1384">
        <v>0.72388888799999995</v>
      </c>
      <c r="O1384">
        <v>0</v>
      </c>
      <c r="P1384">
        <v>62</v>
      </c>
      <c r="Q1384">
        <v>0</v>
      </c>
      <c r="R1384">
        <v>13</v>
      </c>
      <c r="S1384">
        <v>0</v>
      </c>
      <c r="T1384">
        <v>14</v>
      </c>
      <c r="U1384">
        <v>0</v>
      </c>
      <c r="V1384">
        <v>0</v>
      </c>
      <c r="W1384">
        <v>0</v>
      </c>
      <c r="X1384">
        <v>12.742789189645761</v>
      </c>
      <c r="Y1384">
        <v>0</v>
      </c>
      <c r="Z1384">
        <v>3.6260580887388851</v>
      </c>
      <c r="AA1384">
        <v>0</v>
      </c>
      <c r="AB1384">
        <v>12.460416607405039</v>
      </c>
      <c r="AC1384">
        <v>0</v>
      </c>
      <c r="AD1384">
        <v>0</v>
      </c>
      <c r="AE1384">
        <v>28.829263885789686</v>
      </c>
    </row>
    <row r="1385" spans="1:31" x14ac:dyDescent="0.25">
      <c r="A1385">
        <v>2317480</v>
      </c>
      <c r="B1385">
        <v>1</v>
      </c>
      <c r="C1385" t="s">
        <v>80</v>
      </c>
      <c r="D1385" t="s">
        <v>94</v>
      </c>
      <c r="E1385" t="s">
        <v>141</v>
      </c>
      <c r="F1385" t="s">
        <v>4279</v>
      </c>
      <c r="G1385" t="s">
        <v>419</v>
      </c>
      <c r="H1385" t="s">
        <v>135</v>
      </c>
      <c r="I1385" t="s">
        <v>136</v>
      </c>
      <c r="J1385" t="s">
        <v>137</v>
      </c>
      <c r="K1385" t="s">
        <v>138</v>
      </c>
      <c r="L1385" t="s">
        <v>4280</v>
      </c>
      <c r="M1385" t="s">
        <v>4281</v>
      </c>
      <c r="N1385">
        <v>1.407777777</v>
      </c>
      <c r="O1385">
        <v>0</v>
      </c>
      <c r="P1385">
        <v>3428</v>
      </c>
      <c r="Q1385">
        <v>97</v>
      </c>
      <c r="R1385">
        <v>662</v>
      </c>
      <c r="S1385">
        <v>20</v>
      </c>
      <c r="T1385">
        <v>451</v>
      </c>
      <c r="U1385">
        <v>5</v>
      </c>
      <c r="V1385">
        <v>2</v>
      </c>
      <c r="W1385">
        <v>0</v>
      </c>
      <c r="X1385">
        <v>728.37228417118206</v>
      </c>
      <c r="Y1385">
        <v>244.60681371439571</v>
      </c>
      <c r="Z1385">
        <v>1095.7940939032362</v>
      </c>
      <c r="AA1385">
        <v>66.141366925236639</v>
      </c>
      <c r="AB1385">
        <v>457.1169189872648</v>
      </c>
      <c r="AC1385">
        <v>151.90065041198073</v>
      </c>
      <c r="AD1385">
        <v>2.5572108065560002</v>
      </c>
      <c r="AE1385">
        <v>2746.4893389198523</v>
      </c>
    </row>
    <row r="1386" spans="1:31" x14ac:dyDescent="0.25">
      <c r="A1386">
        <v>2317431</v>
      </c>
      <c r="B1386">
        <v>1</v>
      </c>
      <c r="C1386" t="s">
        <v>80</v>
      </c>
      <c r="D1386" t="s">
        <v>103</v>
      </c>
      <c r="E1386" t="s">
        <v>147</v>
      </c>
      <c r="F1386" t="s">
        <v>4282</v>
      </c>
      <c r="G1386" t="s">
        <v>258</v>
      </c>
      <c r="H1386" t="s">
        <v>150</v>
      </c>
      <c r="I1386" t="s">
        <v>136</v>
      </c>
      <c r="J1386" t="s">
        <v>137</v>
      </c>
      <c r="K1386" t="s">
        <v>138</v>
      </c>
      <c r="L1386" t="s">
        <v>4283</v>
      </c>
      <c r="M1386" t="s">
        <v>4284</v>
      </c>
      <c r="N1386">
        <v>1.6205555549999999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2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7.6602470045907012</v>
      </c>
      <c r="AC1386">
        <v>0</v>
      </c>
      <c r="AD1386">
        <v>0</v>
      </c>
      <c r="AE1386">
        <v>7.6602470045907012</v>
      </c>
    </row>
    <row r="1387" spans="1:31" x14ac:dyDescent="0.25">
      <c r="A1387">
        <v>2317308</v>
      </c>
      <c r="B1387">
        <v>1</v>
      </c>
      <c r="C1387" t="s">
        <v>80</v>
      </c>
      <c r="D1387" t="s">
        <v>96</v>
      </c>
      <c r="E1387" t="s">
        <v>153</v>
      </c>
      <c r="F1387" t="s">
        <v>4285</v>
      </c>
      <c r="G1387" t="s">
        <v>254</v>
      </c>
      <c r="H1387" t="s">
        <v>150</v>
      </c>
      <c r="I1387" t="s">
        <v>136</v>
      </c>
      <c r="J1387" t="s">
        <v>137</v>
      </c>
      <c r="K1387" t="s">
        <v>138</v>
      </c>
      <c r="L1387" t="s">
        <v>4286</v>
      </c>
      <c r="M1387" t="s">
        <v>4287</v>
      </c>
      <c r="N1387">
        <v>1.543055555</v>
      </c>
      <c r="O1387">
        <v>0</v>
      </c>
      <c r="P1387">
        <v>1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0.49135642536543334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0.49135642536543334</v>
      </c>
    </row>
    <row r="1388" spans="1:31" x14ac:dyDescent="0.25">
      <c r="A1388">
        <v>2317623</v>
      </c>
      <c r="B1388">
        <v>1</v>
      </c>
      <c r="C1388" t="s">
        <v>81</v>
      </c>
      <c r="D1388" t="s">
        <v>123</v>
      </c>
      <c r="E1388" t="s">
        <v>141</v>
      </c>
      <c r="F1388" t="s">
        <v>4288</v>
      </c>
      <c r="G1388" t="s">
        <v>134</v>
      </c>
      <c r="H1388" t="s">
        <v>135</v>
      </c>
      <c r="I1388" t="s">
        <v>136</v>
      </c>
      <c r="J1388" t="s">
        <v>137</v>
      </c>
      <c r="K1388" t="s">
        <v>138</v>
      </c>
      <c r="L1388" t="s">
        <v>4289</v>
      </c>
      <c r="M1388" t="s">
        <v>4290</v>
      </c>
      <c r="N1388">
        <v>0.97777777700000001</v>
      </c>
      <c r="O1388">
        <v>0</v>
      </c>
      <c r="P1388">
        <v>2410</v>
      </c>
      <c r="Q1388">
        <v>0</v>
      </c>
      <c r="R1388">
        <v>3</v>
      </c>
      <c r="S1388">
        <v>1</v>
      </c>
      <c r="T1388">
        <v>388</v>
      </c>
      <c r="U1388">
        <v>0</v>
      </c>
      <c r="V1388">
        <v>20</v>
      </c>
      <c r="W1388">
        <v>0</v>
      </c>
      <c r="X1388">
        <v>537.23443900867164</v>
      </c>
      <c r="Y1388">
        <v>0</v>
      </c>
      <c r="Z1388">
        <v>1.8586278083384002</v>
      </c>
      <c r="AA1388">
        <v>13.668530484291377</v>
      </c>
      <c r="AB1388">
        <v>347.76792148470747</v>
      </c>
      <c r="AC1388">
        <v>0</v>
      </c>
      <c r="AD1388">
        <v>768.71266009191004</v>
      </c>
      <c r="AE1388">
        <v>1669.2421788779188</v>
      </c>
    </row>
    <row r="1389" spans="1:31" x14ac:dyDescent="0.25">
      <c r="A1389">
        <v>2317600</v>
      </c>
      <c r="B1389">
        <v>1</v>
      </c>
      <c r="C1389" t="s">
        <v>80</v>
      </c>
      <c r="D1389" t="s">
        <v>100</v>
      </c>
      <c r="E1389" t="s">
        <v>141</v>
      </c>
      <c r="F1389" t="s">
        <v>4291</v>
      </c>
      <c r="G1389" t="s">
        <v>134</v>
      </c>
      <c r="H1389" t="s">
        <v>135</v>
      </c>
      <c r="I1389" t="s">
        <v>136</v>
      </c>
      <c r="J1389" t="s">
        <v>137</v>
      </c>
      <c r="K1389" t="s">
        <v>138</v>
      </c>
      <c r="L1389" t="s">
        <v>4292</v>
      </c>
      <c r="M1389" t="s">
        <v>4293</v>
      </c>
      <c r="N1389">
        <v>0.65361111100000002</v>
      </c>
      <c r="O1389">
        <v>2</v>
      </c>
      <c r="P1389">
        <v>1330</v>
      </c>
      <c r="Q1389">
        <v>15</v>
      </c>
      <c r="R1389">
        <v>142</v>
      </c>
      <c r="S1389">
        <v>30</v>
      </c>
      <c r="T1389">
        <v>114</v>
      </c>
      <c r="U1389">
        <v>2</v>
      </c>
      <c r="V1389">
        <v>0</v>
      </c>
      <c r="W1389">
        <v>0.23435071603320001</v>
      </c>
      <c r="X1389">
        <v>332.23047995137978</v>
      </c>
      <c r="Y1389">
        <v>25.54114015316847</v>
      </c>
      <c r="Z1389">
        <v>83.75692465998543</v>
      </c>
      <c r="AA1389">
        <v>138.9721312873483</v>
      </c>
      <c r="AB1389">
        <v>103.61684094844118</v>
      </c>
      <c r="AC1389">
        <v>86.562688127514647</v>
      </c>
      <c r="AD1389">
        <v>0</v>
      </c>
      <c r="AE1389">
        <v>770.91455584387097</v>
      </c>
    </row>
    <row r="1390" spans="1:31" x14ac:dyDescent="0.25">
      <c r="A1390">
        <v>2317743</v>
      </c>
      <c r="B1390">
        <v>1</v>
      </c>
      <c r="C1390" t="s">
        <v>80</v>
      </c>
      <c r="D1390" t="s">
        <v>106</v>
      </c>
      <c r="E1390" t="s">
        <v>141</v>
      </c>
      <c r="F1390" t="s">
        <v>1842</v>
      </c>
      <c r="G1390" t="s">
        <v>134</v>
      </c>
      <c r="H1390" t="s">
        <v>135</v>
      </c>
      <c r="I1390" t="s">
        <v>136</v>
      </c>
      <c r="J1390" t="s">
        <v>137</v>
      </c>
      <c r="K1390" t="s">
        <v>138</v>
      </c>
      <c r="L1390" t="s">
        <v>4294</v>
      </c>
      <c r="M1390" t="s">
        <v>4295</v>
      </c>
      <c r="N1390">
        <v>0.23583333300000001</v>
      </c>
      <c r="O1390">
        <v>0</v>
      </c>
      <c r="P1390">
        <v>605</v>
      </c>
      <c r="Q1390">
        <v>25</v>
      </c>
      <c r="R1390">
        <v>185</v>
      </c>
      <c r="S1390">
        <v>10</v>
      </c>
      <c r="T1390">
        <v>132</v>
      </c>
      <c r="U1390">
        <v>0</v>
      </c>
      <c r="V1390">
        <v>0</v>
      </c>
      <c r="W1390">
        <v>0</v>
      </c>
      <c r="X1390">
        <v>30.740004690071714</v>
      </c>
      <c r="Y1390">
        <v>78.779029527253385</v>
      </c>
      <c r="Z1390">
        <v>83.27972872228689</v>
      </c>
      <c r="AA1390">
        <v>5.3430723319976927</v>
      </c>
      <c r="AB1390">
        <v>45.099623408587071</v>
      </c>
      <c r="AC1390">
        <v>0</v>
      </c>
      <c r="AD1390">
        <v>0</v>
      </c>
      <c r="AE1390">
        <v>243.24145868019676</v>
      </c>
    </row>
    <row r="1391" spans="1:31" x14ac:dyDescent="0.25">
      <c r="A1391">
        <v>2317494</v>
      </c>
      <c r="B1391">
        <v>1</v>
      </c>
      <c r="C1391" t="s">
        <v>81</v>
      </c>
      <c r="D1391" t="s">
        <v>113</v>
      </c>
      <c r="E1391" t="s">
        <v>147</v>
      </c>
      <c r="F1391" t="s">
        <v>4296</v>
      </c>
      <c r="G1391" t="s">
        <v>353</v>
      </c>
      <c r="H1391" t="s">
        <v>150</v>
      </c>
      <c r="I1391" t="s">
        <v>136</v>
      </c>
      <c r="J1391" t="s">
        <v>137</v>
      </c>
      <c r="K1391" t="s">
        <v>138</v>
      </c>
      <c r="L1391" t="s">
        <v>4297</v>
      </c>
      <c r="M1391" t="s">
        <v>4298</v>
      </c>
      <c r="N1391">
        <v>2.7675000000000001</v>
      </c>
      <c r="O1391">
        <v>0</v>
      </c>
      <c r="P1391">
        <v>0</v>
      </c>
      <c r="Q1391">
        <v>0</v>
      </c>
      <c r="R1391">
        <v>1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0.42107878381620001</v>
      </c>
      <c r="AA1391">
        <v>0</v>
      </c>
      <c r="AB1391">
        <v>0</v>
      </c>
      <c r="AC1391">
        <v>0</v>
      </c>
      <c r="AD1391">
        <v>0</v>
      </c>
      <c r="AE1391">
        <v>0.42107878381620001</v>
      </c>
    </row>
    <row r="1392" spans="1:31" x14ac:dyDescent="0.25">
      <c r="A1392">
        <v>2317351</v>
      </c>
      <c r="B1392">
        <v>1</v>
      </c>
      <c r="C1392" t="s">
        <v>81</v>
      </c>
      <c r="D1392" t="s">
        <v>124</v>
      </c>
      <c r="E1392" t="s">
        <v>175</v>
      </c>
      <c r="F1392" t="s">
        <v>4299</v>
      </c>
      <c r="G1392" t="s">
        <v>143</v>
      </c>
      <c r="H1392" t="s">
        <v>135</v>
      </c>
      <c r="I1392" t="s">
        <v>136</v>
      </c>
      <c r="J1392" t="s">
        <v>137</v>
      </c>
      <c r="K1392" t="s">
        <v>144</v>
      </c>
      <c r="L1392" t="s">
        <v>4300</v>
      </c>
      <c r="M1392" t="s">
        <v>4301</v>
      </c>
      <c r="N1392">
        <v>2.6477777769999999</v>
      </c>
      <c r="O1392">
        <v>0</v>
      </c>
      <c r="P1392">
        <v>324</v>
      </c>
      <c r="Q1392">
        <v>1</v>
      </c>
      <c r="R1392">
        <v>0</v>
      </c>
      <c r="S1392">
        <v>0</v>
      </c>
      <c r="T1392">
        <v>17</v>
      </c>
      <c r="U1392">
        <v>0</v>
      </c>
      <c r="V1392">
        <v>0</v>
      </c>
      <c r="W1392">
        <v>0</v>
      </c>
      <c r="X1392">
        <v>140.17755052523984</v>
      </c>
      <c r="Y1392">
        <v>29.709835527428801</v>
      </c>
      <c r="Z1392">
        <v>0</v>
      </c>
      <c r="AA1392">
        <v>0</v>
      </c>
      <c r="AB1392">
        <v>39.074477965209596</v>
      </c>
      <c r="AC1392">
        <v>0</v>
      </c>
      <c r="AD1392">
        <v>0</v>
      </c>
      <c r="AE1392">
        <v>208.96186401787821</v>
      </c>
    </row>
    <row r="1393" spans="1:31" x14ac:dyDescent="0.25">
      <c r="A1393">
        <v>2317729</v>
      </c>
      <c r="B1393">
        <v>1</v>
      </c>
      <c r="C1393" t="s">
        <v>80</v>
      </c>
      <c r="D1393" t="s">
        <v>85</v>
      </c>
      <c r="E1393" t="s">
        <v>153</v>
      </c>
      <c r="F1393" t="s">
        <v>4302</v>
      </c>
      <c r="G1393" t="s">
        <v>155</v>
      </c>
      <c r="H1393" t="s">
        <v>150</v>
      </c>
      <c r="I1393" t="s">
        <v>136</v>
      </c>
      <c r="J1393" t="s">
        <v>137</v>
      </c>
      <c r="K1393" t="s">
        <v>138</v>
      </c>
      <c r="L1393" t="s">
        <v>4303</v>
      </c>
      <c r="M1393" t="s">
        <v>4304</v>
      </c>
      <c r="N1393">
        <v>2.1802777770000001</v>
      </c>
      <c r="O1393">
        <v>0</v>
      </c>
      <c r="P1393">
        <v>1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0.71662103783710007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0.71662103783710007</v>
      </c>
    </row>
    <row r="1394" spans="1:31" x14ac:dyDescent="0.25">
      <c r="A1394">
        <v>2317829</v>
      </c>
      <c r="B1394">
        <v>1</v>
      </c>
      <c r="C1394" t="s">
        <v>80</v>
      </c>
      <c r="D1394" t="s">
        <v>84</v>
      </c>
      <c r="E1394" t="s">
        <v>153</v>
      </c>
      <c r="F1394" t="s">
        <v>4305</v>
      </c>
      <c r="G1394" t="s">
        <v>203</v>
      </c>
      <c r="H1394" t="s">
        <v>150</v>
      </c>
      <c r="I1394" t="s">
        <v>136</v>
      </c>
      <c r="J1394" t="s">
        <v>137</v>
      </c>
      <c r="K1394" t="s">
        <v>138</v>
      </c>
      <c r="L1394" t="s">
        <v>4306</v>
      </c>
      <c r="M1394" t="s">
        <v>4307</v>
      </c>
      <c r="N1394">
        <v>2.060277777</v>
      </c>
      <c r="O1394">
        <v>0</v>
      </c>
      <c r="P1394">
        <v>5</v>
      </c>
      <c r="Q1394">
        <v>0</v>
      </c>
      <c r="R1394">
        <v>0</v>
      </c>
      <c r="S1394">
        <v>0</v>
      </c>
      <c r="T1394">
        <v>1</v>
      </c>
      <c r="U1394">
        <v>0</v>
      </c>
      <c r="V1394">
        <v>0</v>
      </c>
      <c r="W1394">
        <v>0</v>
      </c>
      <c r="X1394">
        <v>2.4206105959834749</v>
      </c>
      <c r="Y1394">
        <v>0</v>
      </c>
      <c r="Z1394">
        <v>0</v>
      </c>
      <c r="AA1394">
        <v>0</v>
      </c>
      <c r="AB1394">
        <v>0.10499511197235001</v>
      </c>
      <c r="AC1394">
        <v>0</v>
      </c>
      <c r="AD1394">
        <v>0</v>
      </c>
      <c r="AE1394">
        <v>2.5256057079558252</v>
      </c>
    </row>
    <row r="1395" spans="1:31" x14ac:dyDescent="0.25">
      <c r="A1395">
        <v>2317583</v>
      </c>
      <c r="B1395">
        <v>1</v>
      </c>
      <c r="C1395" t="s">
        <v>80</v>
      </c>
      <c r="D1395" t="s">
        <v>93</v>
      </c>
      <c r="E1395" t="s">
        <v>158</v>
      </c>
      <c r="F1395" t="s">
        <v>4308</v>
      </c>
      <c r="G1395" t="s">
        <v>160</v>
      </c>
      <c r="H1395" t="s">
        <v>150</v>
      </c>
      <c r="I1395" t="s">
        <v>136</v>
      </c>
      <c r="J1395" t="s">
        <v>137</v>
      </c>
      <c r="K1395" t="s">
        <v>138</v>
      </c>
      <c r="L1395" t="s">
        <v>4309</v>
      </c>
      <c r="M1395" t="s">
        <v>4310</v>
      </c>
      <c r="N1395">
        <v>1.1902777769999999</v>
      </c>
      <c r="O1395">
        <v>0</v>
      </c>
      <c r="P1395">
        <v>18</v>
      </c>
      <c r="Q1395">
        <v>0</v>
      </c>
      <c r="R1395">
        <v>12</v>
      </c>
      <c r="S1395">
        <v>0</v>
      </c>
      <c r="T1395">
        <v>6</v>
      </c>
      <c r="U1395">
        <v>0</v>
      </c>
      <c r="V1395">
        <v>0</v>
      </c>
      <c r="W1395">
        <v>0</v>
      </c>
      <c r="X1395">
        <v>7.4521181607971254</v>
      </c>
      <c r="Y1395">
        <v>0</v>
      </c>
      <c r="Z1395">
        <v>128.43047266101138</v>
      </c>
      <c r="AA1395">
        <v>0</v>
      </c>
      <c r="AB1395">
        <v>18.428779518935762</v>
      </c>
      <c r="AC1395">
        <v>0</v>
      </c>
      <c r="AD1395">
        <v>0</v>
      </c>
      <c r="AE1395">
        <v>154.31137034074425</v>
      </c>
    </row>
    <row r="1396" spans="1:31" x14ac:dyDescent="0.25">
      <c r="A1396">
        <v>2317560</v>
      </c>
      <c r="B1396">
        <v>1</v>
      </c>
      <c r="C1396" t="s">
        <v>80</v>
      </c>
      <c r="D1396" t="s">
        <v>96</v>
      </c>
      <c r="E1396" t="s">
        <v>153</v>
      </c>
      <c r="F1396" t="s">
        <v>4311</v>
      </c>
      <c r="G1396" t="s">
        <v>203</v>
      </c>
      <c r="H1396" t="s">
        <v>150</v>
      </c>
      <c r="I1396" t="s">
        <v>136</v>
      </c>
      <c r="J1396" t="s">
        <v>137</v>
      </c>
      <c r="K1396" t="s">
        <v>138</v>
      </c>
      <c r="L1396" t="s">
        <v>4312</v>
      </c>
      <c r="M1396" t="s">
        <v>4313</v>
      </c>
      <c r="N1396">
        <v>4.3322222220000004</v>
      </c>
      <c r="O1396">
        <v>0</v>
      </c>
      <c r="P1396">
        <v>4</v>
      </c>
      <c r="Q1396">
        <v>0</v>
      </c>
      <c r="R1396">
        <v>0</v>
      </c>
      <c r="S1396">
        <v>0</v>
      </c>
      <c r="T1396">
        <v>1</v>
      </c>
      <c r="U1396">
        <v>0</v>
      </c>
      <c r="V1396">
        <v>0</v>
      </c>
      <c r="W1396">
        <v>0</v>
      </c>
      <c r="X1396">
        <v>6.7775498454625991</v>
      </c>
      <c r="Y1396">
        <v>0</v>
      </c>
      <c r="Z1396">
        <v>0</v>
      </c>
      <c r="AA1396">
        <v>0</v>
      </c>
      <c r="AB1396">
        <v>0.49870193587733336</v>
      </c>
      <c r="AC1396">
        <v>0</v>
      </c>
      <c r="AD1396">
        <v>0</v>
      </c>
      <c r="AE1396">
        <v>7.2762517813399326</v>
      </c>
    </row>
    <row r="1397" spans="1:31" x14ac:dyDescent="0.25">
      <c r="A1397">
        <v>2317869</v>
      </c>
      <c r="B1397">
        <v>1</v>
      </c>
      <c r="C1397" t="s">
        <v>81</v>
      </c>
      <c r="D1397" t="s">
        <v>113</v>
      </c>
      <c r="E1397" t="s">
        <v>147</v>
      </c>
      <c r="F1397" t="s">
        <v>4314</v>
      </c>
      <c r="G1397" t="s">
        <v>622</v>
      </c>
      <c r="H1397" t="s">
        <v>150</v>
      </c>
      <c r="I1397" t="s">
        <v>136</v>
      </c>
      <c r="J1397" t="s">
        <v>137</v>
      </c>
      <c r="K1397" t="s">
        <v>138</v>
      </c>
      <c r="L1397" t="s">
        <v>4315</v>
      </c>
      <c r="M1397" t="s">
        <v>4316</v>
      </c>
      <c r="N1397">
        <v>1.921944444</v>
      </c>
      <c r="O1397">
        <v>0</v>
      </c>
      <c r="P1397">
        <v>11</v>
      </c>
      <c r="Q1397">
        <v>0</v>
      </c>
      <c r="R1397">
        <v>5</v>
      </c>
      <c r="S1397">
        <v>0</v>
      </c>
      <c r="T1397">
        <v>1</v>
      </c>
      <c r="U1397">
        <v>0</v>
      </c>
      <c r="V1397">
        <v>0</v>
      </c>
      <c r="W1397">
        <v>0</v>
      </c>
      <c r="X1397">
        <v>4.6032923105522849</v>
      </c>
      <c r="Y1397">
        <v>0</v>
      </c>
      <c r="Z1397">
        <v>16.254509901150975</v>
      </c>
      <c r="AA1397">
        <v>0</v>
      </c>
      <c r="AB1397">
        <v>2.3926566972070558</v>
      </c>
      <c r="AC1397">
        <v>0</v>
      </c>
      <c r="AD1397">
        <v>0</v>
      </c>
      <c r="AE1397">
        <v>23.250458908910314</v>
      </c>
    </row>
    <row r="1398" spans="1:31" x14ac:dyDescent="0.25">
      <c r="A1398">
        <v>2317723</v>
      </c>
      <c r="B1398">
        <v>1</v>
      </c>
      <c r="C1398" t="s">
        <v>80</v>
      </c>
      <c r="D1398" t="s">
        <v>93</v>
      </c>
      <c r="E1398" t="s">
        <v>147</v>
      </c>
      <c r="F1398" t="s">
        <v>4317</v>
      </c>
      <c r="G1398" t="s">
        <v>353</v>
      </c>
      <c r="H1398" t="s">
        <v>150</v>
      </c>
      <c r="I1398" t="s">
        <v>136</v>
      </c>
      <c r="J1398" t="s">
        <v>137</v>
      </c>
      <c r="K1398" t="s">
        <v>138</v>
      </c>
      <c r="L1398" t="s">
        <v>4318</v>
      </c>
      <c r="M1398" t="s">
        <v>4319</v>
      </c>
      <c r="N1398">
        <v>2.5274999999999999</v>
      </c>
      <c r="O1398">
        <v>0</v>
      </c>
      <c r="P1398">
        <v>7</v>
      </c>
      <c r="Q1398">
        <v>0</v>
      </c>
      <c r="R1398">
        <v>2</v>
      </c>
      <c r="S1398">
        <v>0</v>
      </c>
      <c r="T1398">
        <v>5</v>
      </c>
      <c r="U1398">
        <v>0</v>
      </c>
      <c r="V1398">
        <v>0</v>
      </c>
      <c r="W1398">
        <v>0</v>
      </c>
      <c r="X1398">
        <v>3.3089702365367999</v>
      </c>
      <c r="Y1398">
        <v>0</v>
      </c>
      <c r="Z1398">
        <v>1.4337739427980001</v>
      </c>
      <c r="AA1398">
        <v>0</v>
      </c>
      <c r="AB1398">
        <v>8.5571534674485026</v>
      </c>
      <c r="AC1398">
        <v>0</v>
      </c>
      <c r="AD1398">
        <v>0</v>
      </c>
      <c r="AE1398">
        <v>13.299897646783302</v>
      </c>
    </row>
    <row r="1399" spans="1:31" x14ac:dyDescent="0.25">
      <c r="A1399">
        <v>2317660</v>
      </c>
      <c r="B1399">
        <v>1</v>
      </c>
      <c r="C1399" t="s">
        <v>81</v>
      </c>
      <c r="D1399" t="s">
        <v>114</v>
      </c>
      <c r="E1399" t="s">
        <v>141</v>
      </c>
      <c r="F1399" t="s">
        <v>4320</v>
      </c>
      <c r="G1399" t="s">
        <v>134</v>
      </c>
      <c r="H1399" t="s">
        <v>135</v>
      </c>
      <c r="I1399" t="s">
        <v>136</v>
      </c>
      <c r="J1399" t="s">
        <v>137</v>
      </c>
      <c r="K1399" t="s">
        <v>138</v>
      </c>
      <c r="L1399" t="s">
        <v>4321</v>
      </c>
      <c r="M1399" t="s">
        <v>4322</v>
      </c>
      <c r="N1399">
        <v>0.77333333299999996</v>
      </c>
      <c r="O1399">
        <v>0</v>
      </c>
      <c r="P1399">
        <v>2995</v>
      </c>
      <c r="Q1399">
        <v>1</v>
      </c>
      <c r="R1399">
        <v>76</v>
      </c>
      <c r="S1399">
        <v>18</v>
      </c>
      <c r="T1399">
        <v>265</v>
      </c>
      <c r="U1399">
        <v>2</v>
      </c>
      <c r="V1399">
        <v>1</v>
      </c>
      <c r="W1399">
        <v>0</v>
      </c>
      <c r="X1399">
        <v>217.94731523907754</v>
      </c>
      <c r="Y1399">
        <v>2.1428767982304997</v>
      </c>
      <c r="Z1399">
        <v>11.510057748136097</v>
      </c>
      <c r="AA1399">
        <v>18.765168979375012</v>
      </c>
      <c r="AB1399">
        <v>80.607523346694038</v>
      </c>
      <c r="AC1399">
        <v>226.43625237891035</v>
      </c>
      <c r="AD1399">
        <v>0</v>
      </c>
      <c r="AE1399">
        <v>557.40919449042349</v>
      </c>
    </row>
    <row r="1400" spans="1:31" x14ac:dyDescent="0.25">
      <c r="A1400">
        <v>2317706</v>
      </c>
      <c r="B1400">
        <v>1</v>
      </c>
      <c r="C1400" t="s">
        <v>80</v>
      </c>
      <c r="D1400" t="s">
        <v>105</v>
      </c>
      <c r="E1400" t="s">
        <v>153</v>
      </c>
      <c r="F1400" t="s">
        <v>4323</v>
      </c>
      <c r="G1400" t="s">
        <v>254</v>
      </c>
      <c r="H1400" t="s">
        <v>150</v>
      </c>
      <c r="I1400" t="s">
        <v>136</v>
      </c>
      <c r="J1400" t="s">
        <v>137</v>
      </c>
      <c r="K1400" t="s">
        <v>138</v>
      </c>
      <c r="L1400" t="s">
        <v>4324</v>
      </c>
      <c r="M1400" t="s">
        <v>4325</v>
      </c>
      <c r="N1400">
        <v>1.8688888880000001</v>
      </c>
      <c r="O1400">
        <v>0</v>
      </c>
      <c r="P1400">
        <v>9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3.7542096035660246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3.7542096035660246</v>
      </c>
    </row>
    <row r="1401" spans="1:31" x14ac:dyDescent="0.25">
      <c r="A1401">
        <v>2317520</v>
      </c>
      <c r="B1401">
        <v>1</v>
      </c>
      <c r="C1401" t="s">
        <v>81</v>
      </c>
      <c r="D1401" t="s">
        <v>116</v>
      </c>
      <c r="E1401" t="s">
        <v>175</v>
      </c>
      <c r="F1401" t="s">
        <v>4326</v>
      </c>
      <c r="G1401" t="s">
        <v>2528</v>
      </c>
      <c r="H1401" t="s">
        <v>135</v>
      </c>
      <c r="I1401" t="s">
        <v>136</v>
      </c>
      <c r="J1401" t="s">
        <v>137</v>
      </c>
      <c r="K1401" t="s">
        <v>138</v>
      </c>
      <c r="L1401" t="s">
        <v>4327</v>
      </c>
      <c r="M1401" t="s">
        <v>4328</v>
      </c>
      <c r="N1401">
        <v>1.2411111109999999</v>
      </c>
      <c r="O1401">
        <v>0</v>
      </c>
      <c r="P1401">
        <v>47</v>
      </c>
      <c r="Q1401">
        <v>0</v>
      </c>
      <c r="R1401">
        <v>26</v>
      </c>
      <c r="S1401">
        <v>0</v>
      </c>
      <c r="T1401">
        <v>1</v>
      </c>
      <c r="U1401">
        <v>0</v>
      </c>
      <c r="V1401">
        <v>0</v>
      </c>
      <c r="W1401">
        <v>0</v>
      </c>
      <c r="X1401">
        <v>5.9903758181272533</v>
      </c>
      <c r="Y1401">
        <v>0</v>
      </c>
      <c r="Z1401">
        <v>18.067517945848973</v>
      </c>
      <c r="AA1401">
        <v>0</v>
      </c>
      <c r="AB1401">
        <v>2.3980895793783996</v>
      </c>
      <c r="AC1401">
        <v>0</v>
      </c>
      <c r="AD1401">
        <v>0</v>
      </c>
      <c r="AE1401">
        <v>26.455983343354625</v>
      </c>
    </row>
    <row r="1402" spans="1:31" x14ac:dyDescent="0.25">
      <c r="A1402">
        <v>2317852</v>
      </c>
      <c r="B1402">
        <v>1</v>
      </c>
      <c r="C1402" t="s">
        <v>80</v>
      </c>
      <c r="D1402" t="s">
        <v>96</v>
      </c>
      <c r="E1402" t="s">
        <v>153</v>
      </c>
      <c r="F1402" t="s">
        <v>2625</v>
      </c>
      <c r="G1402" t="s">
        <v>254</v>
      </c>
      <c r="H1402" t="s">
        <v>150</v>
      </c>
      <c r="I1402" t="s">
        <v>136</v>
      </c>
      <c r="J1402" t="s">
        <v>137</v>
      </c>
      <c r="K1402" t="s">
        <v>138</v>
      </c>
      <c r="L1402" t="s">
        <v>4329</v>
      </c>
      <c r="M1402" t="s">
        <v>4330</v>
      </c>
      <c r="N1402">
        <v>3.5805555550000001</v>
      </c>
      <c r="O1402">
        <v>0</v>
      </c>
      <c r="P1402">
        <v>1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0.72996557536719997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0.72996557536719997</v>
      </c>
    </row>
    <row r="1403" spans="1:31" x14ac:dyDescent="0.25">
      <c r="A1403">
        <v>2317268</v>
      </c>
      <c r="B1403">
        <v>1</v>
      </c>
      <c r="C1403" t="s">
        <v>81</v>
      </c>
      <c r="D1403" t="s">
        <v>118</v>
      </c>
      <c r="E1403" t="s">
        <v>132</v>
      </c>
      <c r="F1403" t="s">
        <v>4331</v>
      </c>
      <c r="G1403" t="s">
        <v>134</v>
      </c>
      <c r="H1403" t="s">
        <v>135</v>
      </c>
      <c r="I1403" t="s">
        <v>136</v>
      </c>
      <c r="J1403" t="s">
        <v>137</v>
      </c>
      <c r="K1403" t="s">
        <v>138</v>
      </c>
      <c r="L1403" t="s">
        <v>4332</v>
      </c>
      <c r="M1403" t="s">
        <v>4333</v>
      </c>
      <c r="N1403">
        <v>0.60194444400000002</v>
      </c>
      <c r="O1403">
        <v>3</v>
      </c>
      <c r="P1403">
        <v>60</v>
      </c>
      <c r="Q1403">
        <v>41</v>
      </c>
      <c r="R1403">
        <v>96</v>
      </c>
      <c r="S1403">
        <v>2</v>
      </c>
      <c r="T1403">
        <v>26</v>
      </c>
      <c r="U1403">
        <v>0</v>
      </c>
      <c r="V1403">
        <v>0</v>
      </c>
      <c r="W1403">
        <v>1.6581578356244999</v>
      </c>
      <c r="X1403">
        <v>7.6293968385760254</v>
      </c>
      <c r="Y1403">
        <v>32.525186962548418</v>
      </c>
      <c r="Z1403">
        <v>97.473116536719516</v>
      </c>
      <c r="AA1403">
        <v>1.2460330371366668</v>
      </c>
      <c r="AB1403">
        <v>11.957438102512883</v>
      </c>
      <c r="AC1403">
        <v>0</v>
      </c>
      <c r="AD1403">
        <v>0</v>
      </c>
      <c r="AE1403">
        <v>152.48932931311802</v>
      </c>
    </row>
    <row r="1404" spans="1:31" x14ac:dyDescent="0.25">
      <c r="A1404">
        <v>2317514</v>
      </c>
      <c r="B1404">
        <v>1</v>
      </c>
      <c r="C1404" t="s">
        <v>80</v>
      </c>
      <c r="D1404" t="s">
        <v>105</v>
      </c>
      <c r="E1404" t="s">
        <v>153</v>
      </c>
      <c r="F1404" t="s">
        <v>4334</v>
      </c>
      <c r="G1404" t="s">
        <v>203</v>
      </c>
      <c r="H1404" t="s">
        <v>150</v>
      </c>
      <c r="I1404" t="s">
        <v>136</v>
      </c>
      <c r="J1404" t="s">
        <v>137</v>
      </c>
      <c r="K1404" t="s">
        <v>138</v>
      </c>
      <c r="L1404" t="s">
        <v>4335</v>
      </c>
      <c r="M1404" t="s">
        <v>4336</v>
      </c>
      <c r="N1404">
        <v>1.2725</v>
      </c>
      <c r="O1404">
        <v>0</v>
      </c>
      <c r="P1404">
        <v>7</v>
      </c>
      <c r="Q1404">
        <v>0</v>
      </c>
      <c r="R1404">
        <v>0</v>
      </c>
      <c r="S1404">
        <v>0</v>
      </c>
      <c r="T1404">
        <v>1</v>
      </c>
      <c r="U1404">
        <v>0</v>
      </c>
      <c r="V1404">
        <v>0</v>
      </c>
      <c r="W1404">
        <v>0</v>
      </c>
      <c r="X1404">
        <v>1.8866148216712504</v>
      </c>
      <c r="Y1404">
        <v>0</v>
      </c>
      <c r="Z1404">
        <v>0</v>
      </c>
      <c r="AA1404">
        <v>0</v>
      </c>
      <c r="AB1404">
        <v>0.34121520948633333</v>
      </c>
      <c r="AC1404">
        <v>0</v>
      </c>
      <c r="AD1404">
        <v>0</v>
      </c>
      <c r="AE1404">
        <v>2.2278300311575836</v>
      </c>
    </row>
    <row r="1405" spans="1:31" x14ac:dyDescent="0.25">
      <c r="A1405">
        <v>2317809</v>
      </c>
      <c r="B1405">
        <v>1</v>
      </c>
      <c r="C1405" t="s">
        <v>80</v>
      </c>
      <c r="D1405" t="s">
        <v>85</v>
      </c>
      <c r="E1405" t="s">
        <v>285</v>
      </c>
      <c r="F1405" t="s">
        <v>4337</v>
      </c>
      <c r="G1405" t="s">
        <v>384</v>
      </c>
      <c r="H1405" t="s">
        <v>150</v>
      </c>
      <c r="I1405" t="s">
        <v>136</v>
      </c>
      <c r="J1405" t="s">
        <v>137</v>
      </c>
      <c r="K1405" t="s">
        <v>138</v>
      </c>
      <c r="L1405" t="s">
        <v>4338</v>
      </c>
      <c r="M1405" t="s">
        <v>4339</v>
      </c>
      <c r="N1405">
        <v>3.2352777769999999</v>
      </c>
      <c r="O1405">
        <v>0</v>
      </c>
      <c r="P1405">
        <v>116</v>
      </c>
      <c r="Q1405">
        <v>0</v>
      </c>
      <c r="R1405">
        <v>0</v>
      </c>
      <c r="S1405">
        <v>0</v>
      </c>
      <c r="T1405">
        <v>21</v>
      </c>
      <c r="U1405">
        <v>0</v>
      </c>
      <c r="V1405">
        <v>0</v>
      </c>
      <c r="W1405">
        <v>0</v>
      </c>
      <c r="X1405">
        <v>81.792891486374955</v>
      </c>
      <c r="Y1405">
        <v>0</v>
      </c>
      <c r="Z1405">
        <v>0</v>
      </c>
      <c r="AA1405">
        <v>0</v>
      </c>
      <c r="AB1405">
        <v>56.487799096250313</v>
      </c>
      <c r="AC1405">
        <v>0</v>
      </c>
      <c r="AD1405">
        <v>0</v>
      </c>
      <c r="AE1405">
        <v>138.28069058262525</v>
      </c>
    </row>
    <row r="1406" spans="1:31" x14ac:dyDescent="0.25">
      <c r="A1406">
        <v>2317334</v>
      </c>
      <c r="B1406">
        <v>1</v>
      </c>
      <c r="C1406" t="s">
        <v>81</v>
      </c>
      <c r="D1406" t="s">
        <v>127</v>
      </c>
      <c r="E1406" t="s">
        <v>132</v>
      </c>
      <c r="F1406" t="s">
        <v>4340</v>
      </c>
      <c r="G1406" t="s">
        <v>134</v>
      </c>
      <c r="H1406" t="s">
        <v>135</v>
      </c>
      <c r="I1406" t="s">
        <v>136</v>
      </c>
      <c r="J1406" t="s">
        <v>137</v>
      </c>
      <c r="K1406" t="s">
        <v>138</v>
      </c>
      <c r="L1406" t="s">
        <v>4341</v>
      </c>
      <c r="M1406" t="s">
        <v>4342</v>
      </c>
      <c r="N1406">
        <v>1.2977777770000001</v>
      </c>
      <c r="O1406">
        <v>0</v>
      </c>
      <c r="P1406">
        <v>145</v>
      </c>
      <c r="Q1406">
        <v>5</v>
      </c>
      <c r="R1406">
        <v>1</v>
      </c>
      <c r="S1406">
        <v>0</v>
      </c>
      <c r="T1406">
        <v>24</v>
      </c>
      <c r="U1406">
        <v>2</v>
      </c>
      <c r="V1406">
        <v>0</v>
      </c>
      <c r="W1406">
        <v>0</v>
      </c>
      <c r="X1406">
        <v>33.235537854454918</v>
      </c>
      <c r="Y1406">
        <v>11.456960883906444</v>
      </c>
      <c r="Z1406">
        <v>2.4365564419033335E-2</v>
      </c>
      <c r="AA1406">
        <v>0</v>
      </c>
      <c r="AB1406">
        <v>18.672611438561688</v>
      </c>
      <c r="AC1406">
        <v>57.301916928085838</v>
      </c>
      <c r="AD1406">
        <v>0</v>
      </c>
      <c r="AE1406">
        <v>120.69139266942793</v>
      </c>
    </row>
    <row r="1407" spans="1:31" x14ac:dyDescent="0.25">
      <c r="A1407">
        <v>2317620</v>
      </c>
      <c r="B1407">
        <v>1</v>
      </c>
      <c r="C1407" t="s">
        <v>81</v>
      </c>
      <c r="D1407" t="s">
        <v>123</v>
      </c>
      <c r="E1407" t="s">
        <v>141</v>
      </c>
      <c r="F1407" t="s">
        <v>4343</v>
      </c>
      <c r="G1407" t="s">
        <v>475</v>
      </c>
      <c r="H1407" t="s">
        <v>135</v>
      </c>
      <c r="I1407" t="s">
        <v>136</v>
      </c>
      <c r="J1407" t="s">
        <v>137</v>
      </c>
      <c r="K1407" t="s">
        <v>138</v>
      </c>
      <c r="L1407" t="s">
        <v>4344</v>
      </c>
      <c r="M1407" t="s">
        <v>4345</v>
      </c>
      <c r="N1407">
        <v>2.5233333330000001</v>
      </c>
      <c r="O1407">
        <v>2</v>
      </c>
      <c r="P1407">
        <v>7488</v>
      </c>
      <c r="Q1407">
        <v>16</v>
      </c>
      <c r="R1407">
        <v>106</v>
      </c>
      <c r="S1407">
        <v>9</v>
      </c>
      <c r="T1407">
        <v>415</v>
      </c>
      <c r="U1407">
        <v>1</v>
      </c>
      <c r="V1407">
        <v>2</v>
      </c>
      <c r="W1407">
        <v>0.68420801477360005</v>
      </c>
      <c r="X1407">
        <v>3523.8195010765571</v>
      </c>
      <c r="Y1407">
        <v>112.63859787516135</v>
      </c>
      <c r="Z1407">
        <v>223.07434449055984</v>
      </c>
      <c r="AA1407">
        <v>224.74717492307076</v>
      </c>
      <c r="AB1407">
        <v>1009.5047956343858</v>
      </c>
      <c r="AC1407">
        <v>12.4199891952927</v>
      </c>
      <c r="AD1407">
        <v>33.7571834572638</v>
      </c>
      <c r="AE1407">
        <v>5140.6457946670653</v>
      </c>
    </row>
    <row r="1408" spans="1:31" x14ac:dyDescent="0.25">
      <c r="A1408">
        <v>2317646</v>
      </c>
      <c r="B1408">
        <v>1</v>
      </c>
      <c r="C1408" t="s">
        <v>81</v>
      </c>
      <c r="D1408" t="s">
        <v>118</v>
      </c>
      <c r="E1408" t="s">
        <v>132</v>
      </c>
      <c r="F1408" t="s">
        <v>4346</v>
      </c>
      <c r="G1408" t="s">
        <v>134</v>
      </c>
      <c r="H1408" t="s">
        <v>135</v>
      </c>
      <c r="I1408" t="s">
        <v>136</v>
      </c>
      <c r="J1408" t="s">
        <v>137</v>
      </c>
      <c r="K1408" t="s">
        <v>138</v>
      </c>
      <c r="L1408" t="s">
        <v>4347</v>
      </c>
      <c r="M1408" t="s">
        <v>4348</v>
      </c>
      <c r="N1408">
        <v>5.6522222219999998</v>
      </c>
      <c r="O1408">
        <v>0</v>
      </c>
      <c r="P1408">
        <v>1</v>
      </c>
      <c r="Q1408">
        <v>48</v>
      </c>
      <c r="R1408">
        <v>78</v>
      </c>
      <c r="S1408">
        <v>8</v>
      </c>
      <c r="T1408">
        <v>7</v>
      </c>
      <c r="U1408">
        <v>0</v>
      </c>
      <c r="V1408">
        <v>0</v>
      </c>
      <c r="W1408">
        <v>0</v>
      </c>
      <c r="X1408">
        <v>0.61317081945420004</v>
      </c>
      <c r="Y1408">
        <v>2035.4578932178615</v>
      </c>
      <c r="Z1408">
        <v>1105.4425537957445</v>
      </c>
      <c r="AA1408">
        <v>144.88020566708502</v>
      </c>
      <c r="AB1408">
        <v>39.381812151218369</v>
      </c>
      <c r="AC1408">
        <v>0</v>
      </c>
      <c r="AD1408">
        <v>0</v>
      </c>
      <c r="AE1408">
        <v>3325.7756356513642</v>
      </c>
    </row>
    <row r="1409" spans="1:31" x14ac:dyDescent="0.25">
      <c r="A1409">
        <v>2317454</v>
      </c>
      <c r="B1409">
        <v>1</v>
      </c>
      <c r="C1409" t="s">
        <v>80</v>
      </c>
      <c r="D1409" t="s">
        <v>83</v>
      </c>
      <c r="E1409" t="s">
        <v>153</v>
      </c>
      <c r="F1409" t="s">
        <v>4349</v>
      </c>
      <c r="G1409" t="s">
        <v>336</v>
      </c>
      <c r="H1409" t="s">
        <v>150</v>
      </c>
      <c r="I1409" t="s">
        <v>136</v>
      </c>
      <c r="J1409" t="s">
        <v>137</v>
      </c>
      <c r="K1409" t="s">
        <v>138</v>
      </c>
      <c r="L1409" t="s">
        <v>4350</v>
      </c>
      <c r="M1409" t="s">
        <v>4351</v>
      </c>
      <c r="N1409">
        <v>2.1033333330000001</v>
      </c>
      <c r="O1409">
        <v>0</v>
      </c>
      <c r="P1409">
        <v>2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4.6471035473577009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4.6471035473577009</v>
      </c>
    </row>
    <row r="1410" spans="1:31" x14ac:dyDescent="0.25">
      <c r="A1410">
        <v>2317577</v>
      </c>
      <c r="B1410">
        <v>1</v>
      </c>
      <c r="C1410" t="s">
        <v>80</v>
      </c>
      <c r="D1410" t="s">
        <v>96</v>
      </c>
      <c r="E1410" t="s">
        <v>153</v>
      </c>
      <c r="F1410" t="s">
        <v>4352</v>
      </c>
      <c r="G1410" t="s">
        <v>336</v>
      </c>
      <c r="H1410" t="s">
        <v>150</v>
      </c>
      <c r="I1410" t="s">
        <v>136</v>
      </c>
      <c r="J1410" t="s">
        <v>137</v>
      </c>
      <c r="K1410" t="s">
        <v>138</v>
      </c>
      <c r="L1410" t="s">
        <v>4353</v>
      </c>
      <c r="M1410" t="s">
        <v>4354</v>
      </c>
      <c r="N1410">
        <v>4.4783333330000001</v>
      </c>
      <c r="O1410">
        <v>0</v>
      </c>
      <c r="P1410">
        <v>1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2.0299591467027001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2.0299591467027001</v>
      </c>
    </row>
    <row r="1411" spans="1:31" x14ac:dyDescent="0.25">
      <c r="A1411">
        <v>2317683</v>
      </c>
      <c r="B1411">
        <v>1</v>
      </c>
      <c r="C1411" t="s">
        <v>81</v>
      </c>
      <c r="D1411" t="s">
        <v>117</v>
      </c>
      <c r="E1411" t="s">
        <v>147</v>
      </c>
      <c r="F1411" t="s">
        <v>4355</v>
      </c>
      <c r="G1411" t="s">
        <v>149</v>
      </c>
      <c r="H1411" t="s">
        <v>150</v>
      </c>
      <c r="I1411" t="s">
        <v>136</v>
      </c>
      <c r="J1411" t="s">
        <v>137</v>
      </c>
      <c r="K1411" t="s">
        <v>138</v>
      </c>
      <c r="L1411" t="s">
        <v>4356</v>
      </c>
      <c r="M1411" t="s">
        <v>4357</v>
      </c>
      <c r="N1411">
        <v>0.83833333300000001</v>
      </c>
      <c r="O1411">
        <v>0</v>
      </c>
      <c r="P1411">
        <v>1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</row>
    <row r="1412" spans="1:31" x14ac:dyDescent="0.25">
      <c r="A1412">
        <v>2317875</v>
      </c>
      <c r="B1412">
        <v>1</v>
      </c>
      <c r="C1412" t="s">
        <v>80</v>
      </c>
      <c r="D1412" t="s">
        <v>104</v>
      </c>
      <c r="E1412" t="s">
        <v>141</v>
      </c>
      <c r="F1412" t="s">
        <v>4358</v>
      </c>
      <c r="G1412" t="s">
        <v>210</v>
      </c>
      <c r="H1412" t="s">
        <v>135</v>
      </c>
      <c r="I1412" t="s">
        <v>136</v>
      </c>
      <c r="J1412" t="s">
        <v>137</v>
      </c>
      <c r="K1412" t="s">
        <v>138</v>
      </c>
      <c r="L1412" t="s">
        <v>4359</v>
      </c>
      <c r="M1412" t="s">
        <v>4360</v>
      </c>
      <c r="N1412">
        <v>8.7827777769999997</v>
      </c>
      <c r="O1412">
        <v>1</v>
      </c>
      <c r="P1412">
        <v>7</v>
      </c>
      <c r="Q1412">
        <v>22</v>
      </c>
      <c r="R1412">
        <v>48</v>
      </c>
      <c r="S1412">
        <v>14</v>
      </c>
      <c r="T1412">
        <v>9</v>
      </c>
      <c r="U1412">
        <v>7</v>
      </c>
      <c r="V1412">
        <v>0</v>
      </c>
      <c r="W1412">
        <v>4.4850233992520003</v>
      </c>
      <c r="X1412">
        <v>13.762974283463327</v>
      </c>
      <c r="Y1412">
        <v>1185.3607749693169</v>
      </c>
      <c r="Z1412">
        <v>131.9378940012727</v>
      </c>
      <c r="AA1412">
        <v>960.72178236956256</v>
      </c>
      <c r="AB1412">
        <v>42.353618572374927</v>
      </c>
      <c r="AC1412">
        <v>12473.11386764602</v>
      </c>
      <c r="AD1412">
        <v>0</v>
      </c>
      <c r="AE1412">
        <v>14811.735935241262</v>
      </c>
    </row>
    <row r="1413" spans="1:31" x14ac:dyDescent="0.25">
      <c r="A1413">
        <v>2317640</v>
      </c>
      <c r="B1413">
        <v>1</v>
      </c>
      <c r="C1413" t="s">
        <v>81</v>
      </c>
      <c r="D1413" t="s">
        <v>128</v>
      </c>
      <c r="E1413" t="s">
        <v>153</v>
      </c>
      <c r="F1413" t="s">
        <v>4361</v>
      </c>
      <c r="G1413" t="s">
        <v>254</v>
      </c>
      <c r="H1413" t="s">
        <v>150</v>
      </c>
      <c r="I1413" t="s">
        <v>136</v>
      </c>
      <c r="J1413" t="s">
        <v>137</v>
      </c>
      <c r="K1413" t="s">
        <v>138</v>
      </c>
      <c r="L1413" t="s">
        <v>4362</v>
      </c>
      <c r="M1413" t="s">
        <v>4363</v>
      </c>
      <c r="N1413">
        <v>4.5761111110000003</v>
      </c>
      <c r="O1413">
        <v>0</v>
      </c>
      <c r="P1413">
        <v>19</v>
      </c>
      <c r="Q1413">
        <v>0</v>
      </c>
      <c r="R1413">
        <v>0</v>
      </c>
      <c r="S1413">
        <v>0</v>
      </c>
      <c r="T1413">
        <v>2</v>
      </c>
      <c r="U1413">
        <v>0</v>
      </c>
      <c r="V1413">
        <v>0</v>
      </c>
      <c r="W1413">
        <v>0</v>
      </c>
      <c r="X1413">
        <v>24.206792412323306</v>
      </c>
      <c r="Y1413">
        <v>0</v>
      </c>
      <c r="Z1413">
        <v>0</v>
      </c>
      <c r="AA1413">
        <v>0</v>
      </c>
      <c r="AB1413">
        <v>5.7691031899686331</v>
      </c>
      <c r="AC1413">
        <v>0</v>
      </c>
      <c r="AD1413">
        <v>0</v>
      </c>
      <c r="AE1413">
        <v>29.975895602291939</v>
      </c>
    </row>
    <row r="1414" spans="1:31" x14ac:dyDescent="0.25">
      <c r="A1414">
        <v>2317291</v>
      </c>
      <c r="B1414">
        <v>1</v>
      </c>
      <c r="C1414" t="s">
        <v>80</v>
      </c>
      <c r="D1414" t="s">
        <v>83</v>
      </c>
      <c r="E1414" t="s">
        <v>175</v>
      </c>
      <c r="F1414" t="s">
        <v>4364</v>
      </c>
      <c r="G1414" t="s">
        <v>134</v>
      </c>
      <c r="H1414" t="s">
        <v>135</v>
      </c>
      <c r="I1414" t="s">
        <v>136</v>
      </c>
      <c r="J1414" t="s">
        <v>137</v>
      </c>
      <c r="K1414" t="s">
        <v>138</v>
      </c>
      <c r="L1414" t="s">
        <v>4365</v>
      </c>
      <c r="M1414" t="s">
        <v>4366</v>
      </c>
      <c r="N1414">
        <v>0.704166666</v>
      </c>
      <c r="O1414">
        <v>1</v>
      </c>
      <c r="P1414">
        <v>749</v>
      </c>
      <c r="Q1414">
        <v>0</v>
      </c>
      <c r="R1414">
        <v>7</v>
      </c>
      <c r="S1414">
        <v>9</v>
      </c>
      <c r="T1414">
        <v>57</v>
      </c>
      <c r="U1414">
        <v>2</v>
      </c>
      <c r="V1414">
        <v>4</v>
      </c>
      <c r="W1414">
        <v>9.7231142222499997E-2</v>
      </c>
      <c r="X1414">
        <v>109.53440571966597</v>
      </c>
      <c r="Y1414">
        <v>0</v>
      </c>
      <c r="Z1414">
        <v>5.5801934785025002</v>
      </c>
      <c r="AA1414">
        <v>19.587513444980001</v>
      </c>
      <c r="AB1414">
        <v>24.495236727061211</v>
      </c>
      <c r="AC1414">
        <v>9.7859683923251257</v>
      </c>
      <c r="AD1414">
        <v>13.032672273972</v>
      </c>
      <c r="AE1414">
        <v>182.11322117872928</v>
      </c>
    </row>
    <row r="1415" spans="1:31" x14ac:dyDescent="0.25">
      <c r="A1415">
        <v>2317540</v>
      </c>
      <c r="B1415">
        <v>1</v>
      </c>
      <c r="C1415" t="s">
        <v>81</v>
      </c>
      <c r="D1415" t="s">
        <v>118</v>
      </c>
      <c r="E1415" t="s">
        <v>132</v>
      </c>
      <c r="F1415" t="s">
        <v>4367</v>
      </c>
      <c r="G1415" t="s">
        <v>774</v>
      </c>
      <c r="H1415" t="s">
        <v>135</v>
      </c>
      <c r="I1415" t="s">
        <v>136</v>
      </c>
      <c r="J1415" t="s">
        <v>137</v>
      </c>
      <c r="K1415" t="s">
        <v>138</v>
      </c>
      <c r="L1415" t="s">
        <v>4368</v>
      </c>
      <c r="M1415" t="s">
        <v>4369</v>
      </c>
      <c r="N1415">
        <v>1.3022222219999999</v>
      </c>
      <c r="O1415">
        <v>2</v>
      </c>
      <c r="P1415">
        <v>0</v>
      </c>
      <c r="Q1415">
        <v>33</v>
      </c>
      <c r="R1415">
        <v>11</v>
      </c>
      <c r="S1415">
        <v>4</v>
      </c>
      <c r="T1415">
        <v>2</v>
      </c>
      <c r="U1415">
        <v>0</v>
      </c>
      <c r="V1415">
        <v>0</v>
      </c>
      <c r="W1415">
        <v>1.7635647903214</v>
      </c>
      <c r="X1415">
        <v>0</v>
      </c>
      <c r="Y1415">
        <v>173.74273644737545</v>
      </c>
      <c r="Z1415">
        <v>21.358387959130518</v>
      </c>
      <c r="AA1415">
        <v>30.593232166612999</v>
      </c>
      <c r="AB1415">
        <v>4.2142940245927667</v>
      </c>
      <c r="AC1415">
        <v>0</v>
      </c>
      <c r="AD1415">
        <v>0</v>
      </c>
      <c r="AE1415">
        <v>231.67221538803312</v>
      </c>
    </row>
    <row r="1416" spans="1:31" x14ac:dyDescent="0.25">
      <c r="A1416">
        <v>2317932</v>
      </c>
      <c r="B1416">
        <v>1</v>
      </c>
      <c r="C1416" t="s">
        <v>80</v>
      </c>
      <c r="D1416" t="s">
        <v>107</v>
      </c>
      <c r="E1416" t="s">
        <v>147</v>
      </c>
      <c r="F1416" t="s">
        <v>4370</v>
      </c>
      <c r="G1416" t="s">
        <v>258</v>
      </c>
      <c r="H1416" t="s">
        <v>150</v>
      </c>
      <c r="I1416" t="s">
        <v>136</v>
      </c>
      <c r="J1416" t="s">
        <v>137</v>
      </c>
      <c r="K1416" t="s">
        <v>138</v>
      </c>
      <c r="L1416" t="s">
        <v>4371</v>
      </c>
      <c r="M1416" t="s">
        <v>4372</v>
      </c>
      <c r="N1416">
        <v>2.7430555550000002</v>
      </c>
      <c r="O1416">
        <v>0</v>
      </c>
      <c r="P1416">
        <v>26</v>
      </c>
      <c r="Q1416">
        <v>0</v>
      </c>
      <c r="R1416">
        <v>0</v>
      </c>
      <c r="S1416">
        <v>0</v>
      </c>
      <c r="T1416">
        <v>6</v>
      </c>
      <c r="U1416">
        <v>0</v>
      </c>
      <c r="V1416">
        <v>0</v>
      </c>
      <c r="W1416">
        <v>0</v>
      </c>
      <c r="X1416">
        <v>11.969430844632221</v>
      </c>
      <c r="Y1416">
        <v>0</v>
      </c>
      <c r="Z1416">
        <v>0</v>
      </c>
      <c r="AA1416">
        <v>0</v>
      </c>
      <c r="AB1416">
        <v>10.891230008279443</v>
      </c>
      <c r="AC1416">
        <v>0</v>
      </c>
      <c r="AD1416">
        <v>0</v>
      </c>
      <c r="AE1416">
        <v>22.860660852911664</v>
      </c>
    </row>
    <row r="1417" spans="1:31" x14ac:dyDescent="0.25">
      <c r="A1417">
        <v>2309144</v>
      </c>
      <c r="B1417">
        <v>1</v>
      </c>
      <c r="C1417" t="s">
        <v>81</v>
      </c>
      <c r="D1417" t="s">
        <v>126</v>
      </c>
      <c r="E1417" t="s">
        <v>175</v>
      </c>
      <c r="F1417" t="s">
        <v>4373</v>
      </c>
      <c r="G1417" t="s">
        <v>210</v>
      </c>
      <c r="H1417" t="s">
        <v>135</v>
      </c>
      <c r="I1417" t="s">
        <v>136</v>
      </c>
      <c r="J1417" t="s">
        <v>137</v>
      </c>
      <c r="K1417" t="s">
        <v>138</v>
      </c>
      <c r="L1417" t="s">
        <v>4374</v>
      </c>
      <c r="M1417" t="s">
        <v>4375</v>
      </c>
      <c r="N1417">
        <v>0.61027777699999997</v>
      </c>
      <c r="O1417">
        <v>0</v>
      </c>
      <c r="P1417">
        <v>80</v>
      </c>
      <c r="Q1417">
        <v>0</v>
      </c>
      <c r="R1417">
        <v>7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5.1810173316607333</v>
      </c>
      <c r="Y1417">
        <v>0</v>
      </c>
      <c r="Z1417">
        <v>3.9499411296799999E-2</v>
      </c>
      <c r="AA1417">
        <v>0</v>
      </c>
      <c r="AB1417">
        <v>0</v>
      </c>
      <c r="AC1417">
        <v>0</v>
      </c>
      <c r="AD1417">
        <v>0</v>
      </c>
      <c r="AE1417">
        <v>5.2205167429575337</v>
      </c>
    </row>
    <row r="1418" spans="1:31" x14ac:dyDescent="0.25">
      <c r="A1418">
        <v>2309044</v>
      </c>
      <c r="B1418">
        <v>1</v>
      </c>
      <c r="C1418" t="s">
        <v>81</v>
      </c>
      <c r="D1418" t="s">
        <v>118</v>
      </c>
      <c r="E1418" t="s">
        <v>414</v>
      </c>
      <c r="F1418" t="s">
        <v>4376</v>
      </c>
      <c r="G1418" t="s">
        <v>134</v>
      </c>
      <c r="H1418" t="s">
        <v>135</v>
      </c>
      <c r="I1418" t="s">
        <v>136</v>
      </c>
      <c r="J1418" t="s">
        <v>137</v>
      </c>
      <c r="K1418" t="s">
        <v>138</v>
      </c>
      <c r="L1418" t="s">
        <v>4377</v>
      </c>
      <c r="M1418" t="s">
        <v>4378</v>
      </c>
      <c r="N1418">
        <v>8.5000000000000006E-2</v>
      </c>
      <c r="O1418">
        <v>4</v>
      </c>
      <c r="P1418">
        <v>8158</v>
      </c>
      <c r="Q1418">
        <v>196</v>
      </c>
      <c r="R1418">
        <v>1336</v>
      </c>
      <c r="S1418">
        <v>70</v>
      </c>
      <c r="T1418">
        <v>969</v>
      </c>
      <c r="U1418">
        <v>7</v>
      </c>
      <c r="V1418">
        <v>11</v>
      </c>
      <c r="W1418">
        <v>7.7433515587200019E-2</v>
      </c>
      <c r="X1418">
        <v>85.400165725675322</v>
      </c>
      <c r="Y1418">
        <v>96.456080669692497</v>
      </c>
      <c r="Z1418">
        <v>65.918357819394842</v>
      </c>
      <c r="AA1418">
        <v>22.555082916057501</v>
      </c>
      <c r="AB1418">
        <v>68.666522045522726</v>
      </c>
      <c r="AC1418">
        <v>47.737380784912304</v>
      </c>
      <c r="AD1418">
        <v>138.08229823061586</v>
      </c>
      <c r="AE1418">
        <v>524.89332170745831</v>
      </c>
    </row>
    <row r="1419" spans="1:31" x14ac:dyDescent="0.25">
      <c r="A1419">
        <v>2309207</v>
      </c>
      <c r="B1419">
        <v>1</v>
      </c>
      <c r="C1419" t="s">
        <v>80</v>
      </c>
      <c r="D1419" t="s">
        <v>103</v>
      </c>
      <c r="E1419" t="s">
        <v>158</v>
      </c>
      <c r="F1419" t="s">
        <v>4379</v>
      </c>
      <c r="G1419" t="s">
        <v>503</v>
      </c>
      <c r="H1419" t="s">
        <v>150</v>
      </c>
      <c r="I1419" t="s">
        <v>136</v>
      </c>
      <c r="J1419" t="s">
        <v>137</v>
      </c>
      <c r="K1419" t="s">
        <v>138</v>
      </c>
      <c r="L1419" t="s">
        <v>4380</v>
      </c>
      <c r="M1419" t="s">
        <v>4381</v>
      </c>
      <c r="N1419">
        <v>0.42888888800000002</v>
      </c>
      <c r="O1419">
        <v>0</v>
      </c>
      <c r="P1419">
        <v>189</v>
      </c>
      <c r="Q1419">
        <v>0</v>
      </c>
      <c r="R1419">
        <v>6</v>
      </c>
      <c r="S1419">
        <v>0</v>
      </c>
      <c r="T1419">
        <v>21</v>
      </c>
      <c r="U1419">
        <v>0</v>
      </c>
      <c r="V1419">
        <v>0</v>
      </c>
      <c r="W1419">
        <v>0</v>
      </c>
      <c r="X1419">
        <v>18.6203926319</v>
      </c>
      <c r="Y1419">
        <v>0</v>
      </c>
      <c r="Z1419">
        <v>0.35238414257613332</v>
      </c>
      <c r="AA1419">
        <v>0</v>
      </c>
      <c r="AB1419">
        <v>3.5974313805759994</v>
      </c>
      <c r="AC1419">
        <v>0</v>
      </c>
      <c r="AD1419">
        <v>0</v>
      </c>
      <c r="AE1419">
        <v>22.570208155052136</v>
      </c>
    </row>
    <row r="1420" spans="1:31" x14ac:dyDescent="0.25">
      <c r="A1420">
        <v>2309061</v>
      </c>
      <c r="B1420">
        <v>1</v>
      </c>
      <c r="C1420" t="s">
        <v>81</v>
      </c>
      <c r="D1420" t="s">
        <v>128</v>
      </c>
      <c r="E1420" t="s">
        <v>175</v>
      </c>
      <c r="F1420" t="s">
        <v>4382</v>
      </c>
      <c r="G1420" t="s">
        <v>716</v>
      </c>
      <c r="H1420" t="s">
        <v>135</v>
      </c>
      <c r="I1420" t="s">
        <v>136</v>
      </c>
      <c r="J1420" t="s">
        <v>137</v>
      </c>
      <c r="K1420" t="s">
        <v>138</v>
      </c>
      <c r="L1420" t="s">
        <v>4383</v>
      </c>
      <c r="M1420" t="s">
        <v>4384</v>
      </c>
      <c r="N1420">
        <v>7.8155555550000004</v>
      </c>
      <c r="O1420">
        <v>0</v>
      </c>
      <c r="P1420">
        <v>1</v>
      </c>
      <c r="Q1420">
        <v>0</v>
      </c>
      <c r="R1420">
        <v>6</v>
      </c>
      <c r="S1420">
        <v>0</v>
      </c>
      <c r="T1420">
        <v>1</v>
      </c>
      <c r="U1420">
        <v>0</v>
      </c>
      <c r="V1420">
        <v>0</v>
      </c>
      <c r="W1420">
        <v>0</v>
      </c>
      <c r="X1420">
        <v>0.50369295989659169</v>
      </c>
      <c r="Y1420">
        <v>0</v>
      </c>
      <c r="Z1420">
        <v>53.126121413156795</v>
      </c>
      <c r="AA1420">
        <v>0</v>
      </c>
      <c r="AB1420">
        <v>9.1051413633813549</v>
      </c>
      <c r="AC1420">
        <v>0</v>
      </c>
      <c r="AD1420">
        <v>0</v>
      </c>
      <c r="AE1420">
        <v>62.734955736434742</v>
      </c>
    </row>
    <row r="1421" spans="1:31" x14ac:dyDescent="0.25">
      <c r="A1421">
        <v>2308912</v>
      </c>
      <c r="B1421">
        <v>1</v>
      </c>
      <c r="C1421" t="s">
        <v>81</v>
      </c>
      <c r="D1421" t="s">
        <v>113</v>
      </c>
      <c r="E1421" t="s">
        <v>147</v>
      </c>
      <c r="F1421" t="s">
        <v>4385</v>
      </c>
      <c r="G1421" t="s">
        <v>149</v>
      </c>
      <c r="H1421" t="s">
        <v>150</v>
      </c>
      <c r="I1421" t="s">
        <v>136</v>
      </c>
      <c r="J1421" t="s">
        <v>137</v>
      </c>
      <c r="K1421" t="s">
        <v>138</v>
      </c>
      <c r="L1421" t="s">
        <v>4386</v>
      </c>
      <c r="M1421" t="s">
        <v>4387</v>
      </c>
      <c r="N1421">
        <v>3.471666666</v>
      </c>
      <c r="O1421">
        <v>0</v>
      </c>
      <c r="P1421">
        <v>8</v>
      </c>
      <c r="Q1421">
        <v>0</v>
      </c>
      <c r="R1421">
        <v>1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3.3087199244688175</v>
      </c>
      <c r="Y1421">
        <v>0</v>
      </c>
      <c r="Z1421">
        <v>6.7829745084744415</v>
      </c>
      <c r="AA1421">
        <v>0</v>
      </c>
      <c r="AB1421">
        <v>0</v>
      </c>
      <c r="AC1421">
        <v>0</v>
      </c>
      <c r="AD1421">
        <v>0</v>
      </c>
      <c r="AE1421">
        <v>10.091694432943259</v>
      </c>
    </row>
    <row r="1422" spans="1:31" x14ac:dyDescent="0.25">
      <c r="A1422">
        <v>2308958</v>
      </c>
      <c r="B1422">
        <v>1</v>
      </c>
      <c r="C1422" t="s">
        <v>81</v>
      </c>
      <c r="D1422" t="s">
        <v>115</v>
      </c>
      <c r="E1422" t="s">
        <v>147</v>
      </c>
      <c r="F1422" t="s">
        <v>4388</v>
      </c>
      <c r="G1422" t="s">
        <v>149</v>
      </c>
      <c r="H1422" t="s">
        <v>150</v>
      </c>
      <c r="I1422" t="s">
        <v>136</v>
      </c>
      <c r="J1422" t="s">
        <v>137</v>
      </c>
      <c r="K1422" t="s">
        <v>138</v>
      </c>
      <c r="L1422" t="s">
        <v>4389</v>
      </c>
      <c r="M1422" t="s">
        <v>4390</v>
      </c>
      <c r="N1422">
        <v>1.7252777770000001</v>
      </c>
      <c r="O1422">
        <v>0</v>
      </c>
      <c r="P1422">
        <v>4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9.2732615296416673E-2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9.2732615296416673E-2</v>
      </c>
    </row>
    <row r="1423" spans="1:31" x14ac:dyDescent="0.25">
      <c r="A1423">
        <v>2309104</v>
      </c>
      <c r="B1423">
        <v>1</v>
      </c>
      <c r="C1423" t="s">
        <v>81</v>
      </c>
      <c r="D1423" t="s">
        <v>114</v>
      </c>
      <c r="E1423" t="s">
        <v>147</v>
      </c>
      <c r="F1423" t="s">
        <v>4391</v>
      </c>
      <c r="G1423" t="s">
        <v>149</v>
      </c>
      <c r="H1423" t="s">
        <v>150</v>
      </c>
      <c r="I1423" t="s">
        <v>136</v>
      </c>
      <c r="J1423" t="s">
        <v>137</v>
      </c>
      <c r="K1423" t="s">
        <v>138</v>
      </c>
      <c r="L1423" t="s">
        <v>4392</v>
      </c>
      <c r="M1423" t="s">
        <v>4393</v>
      </c>
      <c r="N1423">
        <v>1.563055555</v>
      </c>
      <c r="O1423">
        <v>0</v>
      </c>
      <c r="P1423">
        <v>8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0.77099296522776672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0.77099296522776672</v>
      </c>
    </row>
    <row r="1424" spans="1:31" x14ac:dyDescent="0.25">
      <c r="A1424">
        <v>2309081</v>
      </c>
      <c r="B1424">
        <v>1</v>
      </c>
      <c r="C1424" t="s">
        <v>81</v>
      </c>
      <c r="D1424" t="s">
        <v>118</v>
      </c>
      <c r="E1424" t="s">
        <v>141</v>
      </c>
      <c r="F1424" t="s">
        <v>4394</v>
      </c>
      <c r="G1424" t="s">
        <v>134</v>
      </c>
      <c r="H1424" t="s">
        <v>135</v>
      </c>
      <c r="I1424" t="s">
        <v>136</v>
      </c>
      <c r="J1424" t="s">
        <v>137</v>
      </c>
      <c r="K1424" t="s">
        <v>138</v>
      </c>
      <c r="L1424" t="s">
        <v>4395</v>
      </c>
      <c r="M1424" t="s">
        <v>4396</v>
      </c>
      <c r="N1424">
        <v>0.712777777</v>
      </c>
      <c r="O1424">
        <v>0</v>
      </c>
      <c r="P1424">
        <v>15737</v>
      </c>
      <c r="Q1424">
        <v>0</v>
      </c>
      <c r="R1424">
        <v>77</v>
      </c>
      <c r="S1424">
        <v>21</v>
      </c>
      <c r="T1424">
        <v>1342</v>
      </c>
      <c r="U1424">
        <v>1</v>
      </c>
      <c r="V1424">
        <v>9</v>
      </c>
      <c r="W1424">
        <v>0</v>
      </c>
      <c r="X1424">
        <v>2261.3697572218625</v>
      </c>
      <c r="Y1424">
        <v>0</v>
      </c>
      <c r="Z1424">
        <v>35.011824336189697</v>
      </c>
      <c r="AA1424">
        <v>223.51897000735724</v>
      </c>
      <c r="AB1424">
        <v>804.10130672007324</v>
      </c>
      <c r="AC1424">
        <v>26.228890965792001</v>
      </c>
      <c r="AD1424">
        <v>51.313970123985321</v>
      </c>
      <c r="AE1424">
        <v>3401.5447193752602</v>
      </c>
    </row>
    <row r="1425" spans="1:31" x14ac:dyDescent="0.25">
      <c r="A1425">
        <v>2309224</v>
      </c>
      <c r="B1425">
        <v>1</v>
      </c>
      <c r="C1425" t="s">
        <v>81</v>
      </c>
      <c r="D1425" t="s">
        <v>117</v>
      </c>
      <c r="E1425" t="s">
        <v>141</v>
      </c>
      <c r="F1425" t="s">
        <v>402</v>
      </c>
      <c r="G1425" t="s">
        <v>134</v>
      </c>
      <c r="H1425" t="s">
        <v>135</v>
      </c>
      <c r="I1425" t="s">
        <v>136</v>
      </c>
      <c r="J1425" t="s">
        <v>137</v>
      </c>
      <c r="K1425" t="s">
        <v>138</v>
      </c>
      <c r="L1425" t="s">
        <v>4397</v>
      </c>
      <c r="M1425" t="s">
        <v>4398</v>
      </c>
      <c r="N1425">
        <v>0.109166666</v>
      </c>
      <c r="O1425">
        <v>1</v>
      </c>
      <c r="P1425">
        <v>2400</v>
      </c>
      <c r="Q1425">
        <v>38</v>
      </c>
      <c r="R1425">
        <v>83</v>
      </c>
      <c r="S1425">
        <v>18</v>
      </c>
      <c r="T1425">
        <v>232</v>
      </c>
      <c r="U1425">
        <v>8</v>
      </c>
      <c r="V1425">
        <v>1</v>
      </c>
      <c r="W1425">
        <v>2.7691611430799998E-2</v>
      </c>
      <c r="X1425">
        <v>35.67726043631432</v>
      </c>
      <c r="Y1425">
        <v>28.164930853183797</v>
      </c>
      <c r="Z1425">
        <v>3.6357229373244166</v>
      </c>
      <c r="AA1425">
        <v>7.159024484062825</v>
      </c>
      <c r="AB1425">
        <v>8.6888147977946808</v>
      </c>
      <c r="AC1425">
        <v>53.575479080132098</v>
      </c>
      <c r="AD1425">
        <v>0.20706627476927503</v>
      </c>
      <c r="AE1425">
        <v>137.13599047501219</v>
      </c>
    </row>
    <row r="1426" spans="1:31" x14ac:dyDescent="0.25">
      <c r="A1426">
        <v>2308560</v>
      </c>
      <c r="B1426">
        <v>1</v>
      </c>
      <c r="C1426" t="s">
        <v>81</v>
      </c>
      <c r="D1426" t="s">
        <v>113</v>
      </c>
      <c r="E1426" t="s">
        <v>158</v>
      </c>
      <c r="F1426" t="s">
        <v>4399</v>
      </c>
      <c r="G1426" t="s">
        <v>453</v>
      </c>
      <c r="H1426" t="s">
        <v>150</v>
      </c>
      <c r="I1426" t="s">
        <v>136</v>
      </c>
      <c r="J1426" t="s">
        <v>137</v>
      </c>
      <c r="K1426" t="s">
        <v>138</v>
      </c>
      <c r="L1426" t="s">
        <v>4400</v>
      </c>
      <c r="M1426" t="s">
        <v>4401</v>
      </c>
      <c r="N1426">
        <v>0.85027777699999996</v>
      </c>
      <c r="O1426">
        <v>0</v>
      </c>
      <c r="P1426">
        <v>142</v>
      </c>
      <c r="Q1426">
        <v>0</v>
      </c>
      <c r="R1426">
        <v>20</v>
      </c>
      <c r="S1426">
        <v>0</v>
      </c>
      <c r="T1426">
        <v>8</v>
      </c>
      <c r="U1426">
        <v>0</v>
      </c>
      <c r="V1426">
        <v>0</v>
      </c>
      <c r="W1426">
        <v>0</v>
      </c>
      <c r="X1426">
        <v>19.749579977654964</v>
      </c>
      <c r="Y1426">
        <v>0</v>
      </c>
      <c r="Z1426">
        <v>7.5216720000977766</v>
      </c>
      <c r="AA1426">
        <v>0</v>
      </c>
      <c r="AB1426">
        <v>1.536774399462</v>
      </c>
      <c r="AC1426">
        <v>0</v>
      </c>
      <c r="AD1426">
        <v>0</v>
      </c>
      <c r="AE1426">
        <v>28.808026377214741</v>
      </c>
    </row>
    <row r="1427" spans="1:31" x14ac:dyDescent="0.25">
      <c r="A1427">
        <v>2309293</v>
      </c>
      <c r="B1427">
        <v>1</v>
      </c>
      <c r="C1427" t="s">
        <v>81</v>
      </c>
      <c r="D1427" t="s">
        <v>128</v>
      </c>
      <c r="E1427" t="s">
        <v>285</v>
      </c>
      <c r="F1427" t="s">
        <v>3996</v>
      </c>
      <c r="G1427" t="s">
        <v>287</v>
      </c>
      <c r="H1427" t="s">
        <v>150</v>
      </c>
      <c r="I1427" t="s">
        <v>136</v>
      </c>
      <c r="J1427" t="s">
        <v>137</v>
      </c>
      <c r="K1427" t="s">
        <v>138</v>
      </c>
      <c r="L1427" t="s">
        <v>4402</v>
      </c>
      <c r="M1427" t="s">
        <v>4403</v>
      </c>
      <c r="N1427">
        <v>3.4255555549999999</v>
      </c>
      <c r="O1427">
        <v>0</v>
      </c>
      <c r="P1427">
        <v>301</v>
      </c>
      <c r="Q1427">
        <v>0</v>
      </c>
      <c r="R1427">
        <v>0</v>
      </c>
      <c r="S1427">
        <v>0</v>
      </c>
      <c r="T1427">
        <v>35</v>
      </c>
      <c r="U1427">
        <v>0</v>
      </c>
      <c r="V1427">
        <v>0</v>
      </c>
      <c r="W1427">
        <v>0</v>
      </c>
      <c r="X1427">
        <v>201.71233509006612</v>
      </c>
      <c r="Y1427">
        <v>0</v>
      </c>
      <c r="Z1427">
        <v>0</v>
      </c>
      <c r="AA1427">
        <v>0</v>
      </c>
      <c r="AB1427">
        <v>67.956869698471579</v>
      </c>
      <c r="AC1427">
        <v>0</v>
      </c>
      <c r="AD1427">
        <v>0</v>
      </c>
      <c r="AE1427">
        <v>269.66920478853768</v>
      </c>
    </row>
    <row r="1428" spans="1:31" x14ac:dyDescent="0.25">
      <c r="A1428">
        <v>2308938</v>
      </c>
      <c r="B1428">
        <v>1</v>
      </c>
      <c r="C1428" t="s">
        <v>81</v>
      </c>
      <c r="D1428" t="s">
        <v>112</v>
      </c>
      <c r="E1428" t="s">
        <v>147</v>
      </c>
      <c r="F1428" t="s">
        <v>4404</v>
      </c>
      <c r="G1428" t="s">
        <v>149</v>
      </c>
      <c r="H1428" t="s">
        <v>150</v>
      </c>
      <c r="I1428" t="s">
        <v>136</v>
      </c>
      <c r="J1428" t="s">
        <v>137</v>
      </c>
      <c r="K1428" t="s">
        <v>138</v>
      </c>
      <c r="L1428" t="s">
        <v>4405</v>
      </c>
      <c r="M1428" t="s">
        <v>4406</v>
      </c>
      <c r="N1428">
        <v>1.036944444</v>
      </c>
      <c r="O1428">
        <v>0</v>
      </c>
      <c r="P1428">
        <v>18</v>
      </c>
      <c r="Q1428">
        <v>0</v>
      </c>
      <c r="R1428">
        <v>0</v>
      </c>
      <c r="S1428">
        <v>0</v>
      </c>
      <c r="T1428">
        <v>6</v>
      </c>
      <c r="U1428">
        <v>0</v>
      </c>
      <c r="V1428">
        <v>0</v>
      </c>
      <c r="W1428">
        <v>0</v>
      </c>
      <c r="X1428">
        <v>3.4013026452186503</v>
      </c>
      <c r="Y1428">
        <v>0</v>
      </c>
      <c r="Z1428">
        <v>0</v>
      </c>
      <c r="AA1428">
        <v>0</v>
      </c>
      <c r="AB1428">
        <v>4.1625300467296444</v>
      </c>
      <c r="AC1428">
        <v>0</v>
      </c>
      <c r="AD1428">
        <v>0</v>
      </c>
      <c r="AE1428">
        <v>7.5638326919482948</v>
      </c>
    </row>
    <row r="1429" spans="1:31" x14ac:dyDescent="0.25">
      <c r="A1429">
        <v>2308746</v>
      </c>
      <c r="B1429">
        <v>1</v>
      </c>
      <c r="C1429" t="s">
        <v>80</v>
      </c>
      <c r="D1429" t="s">
        <v>95</v>
      </c>
      <c r="E1429" t="s">
        <v>175</v>
      </c>
      <c r="F1429" t="s">
        <v>4407</v>
      </c>
      <c r="G1429" t="s">
        <v>177</v>
      </c>
      <c r="H1429" t="s">
        <v>135</v>
      </c>
      <c r="I1429" t="s">
        <v>136</v>
      </c>
      <c r="J1429" t="s">
        <v>137</v>
      </c>
      <c r="K1429" t="s">
        <v>144</v>
      </c>
      <c r="L1429" t="s">
        <v>4408</v>
      </c>
      <c r="M1429" t="s">
        <v>4409</v>
      </c>
      <c r="N1429">
        <v>7.8141666660000002</v>
      </c>
      <c r="O1429">
        <v>0</v>
      </c>
      <c r="P1429">
        <v>370</v>
      </c>
      <c r="Q1429">
        <v>0</v>
      </c>
      <c r="R1429">
        <v>0</v>
      </c>
      <c r="S1429">
        <v>1</v>
      </c>
      <c r="T1429">
        <v>23</v>
      </c>
      <c r="U1429">
        <v>0</v>
      </c>
      <c r="V1429">
        <v>0</v>
      </c>
      <c r="W1429">
        <v>0</v>
      </c>
      <c r="X1429">
        <v>680.56106367470011</v>
      </c>
      <c r="Y1429">
        <v>0</v>
      </c>
      <c r="Z1429">
        <v>0</v>
      </c>
      <c r="AA1429">
        <v>12.941967708648335</v>
      </c>
      <c r="AB1429">
        <v>180.93433964327585</v>
      </c>
      <c r="AC1429">
        <v>0</v>
      </c>
      <c r="AD1429">
        <v>0</v>
      </c>
      <c r="AE1429">
        <v>874.43737102662431</v>
      </c>
    </row>
    <row r="1430" spans="1:31" x14ac:dyDescent="0.25">
      <c r="A1430">
        <v>2308752</v>
      </c>
      <c r="B1430">
        <v>1</v>
      </c>
      <c r="C1430" t="s">
        <v>80</v>
      </c>
      <c r="D1430" t="s">
        <v>105</v>
      </c>
      <c r="E1430" t="s">
        <v>147</v>
      </c>
      <c r="F1430" t="s">
        <v>4410</v>
      </c>
      <c r="G1430" t="s">
        <v>336</v>
      </c>
      <c r="H1430" t="s">
        <v>150</v>
      </c>
      <c r="I1430" t="s">
        <v>136</v>
      </c>
      <c r="J1430" t="s">
        <v>137</v>
      </c>
      <c r="K1430" t="s">
        <v>138</v>
      </c>
      <c r="L1430" t="s">
        <v>4411</v>
      </c>
      <c r="M1430" t="s">
        <v>4412</v>
      </c>
      <c r="N1430">
        <v>3.145</v>
      </c>
      <c r="O1430">
        <v>0</v>
      </c>
      <c r="P1430">
        <v>134</v>
      </c>
      <c r="Q1430">
        <v>0</v>
      </c>
      <c r="R1430">
        <v>1</v>
      </c>
      <c r="S1430">
        <v>0</v>
      </c>
      <c r="T1430">
        <v>6</v>
      </c>
      <c r="U1430">
        <v>0</v>
      </c>
      <c r="V1430">
        <v>0</v>
      </c>
      <c r="W1430">
        <v>0</v>
      </c>
      <c r="X1430">
        <v>89.000159263008058</v>
      </c>
      <c r="Y1430">
        <v>0</v>
      </c>
      <c r="Z1430">
        <v>2.0656582984949998</v>
      </c>
      <c r="AA1430">
        <v>0</v>
      </c>
      <c r="AB1430">
        <v>23.481635516281191</v>
      </c>
      <c r="AC1430">
        <v>0</v>
      </c>
      <c r="AD1430">
        <v>0</v>
      </c>
      <c r="AE1430">
        <v>114.54745307778424</v>
      </c>
    </row>
    <row r="1431" spans="1:31" x14ac:dyDescent="0.25">
      <c r="A1431">
        <v>2309267</v>
      </c>
      <c r="B1431">
        <v>1</v>
      </c>
      <c r="C1431" t="s">
        <v>80</v>
      </c>
      <c r="D1431" t="s">
        <v>98</v>
      </c>
      <c r="E1431" t="s">
        <v>147</v>
      </c>
      <c r="F1431" t="s">
        <v>4413</v>
      </c>
      <c r="G1431" t="s">
        <v>149</v>
      </c>
      <c r="H1431" t="s">
        <v>150</v>
      </c>
      <c r="I1431" t="s">
        <v>136</v>
      </c>
      <c r="J1431" t="s">
        <v>137</v>
      </c>
      <c r="K1431" t="s">
        <v>138</v>
      </c>
      <c r="L1431" t="s">
        <v>4414</v>
      </c>
      <c r="M1431" t="s">
        <v>4415</v>
      </c>
      <c r="N1431">
        <v>1.451944444</v>
      </c>
      <c r="O1431">
        <v>0</v>
      </c>
      <c r="P1431">
        <v>44</v>
      </c>
      <c r="Q1431">
        <v>0</v>
      </c>
      <c r="R1431">
        <v>0</v>
      </c>
      <c r="S1431">
        <v>0</v>
      </c>
      <c r="T1431">
        <v>1</v>
      </c>
      <c r="U1431">
        <v>0</v>
      </c>
      <c r="V1431">
        <v>0</v>
      </c>
      <c r="W1431">
        <v>0</v>
      </c>
      <c r="X1431">
        <v>6.0613165892512528</v>
      </c>
      <c r="Y1431">
        <v>0</v>
      </c>
      <c r="Z1431">
        <v>0</v>
      </c>
      <c r="AA1431">
        <v>0</v>
      </c>
      <c r="AB1431">
        <v>0.38572384243566671</v>
      </c>
      <c r="AC1431">
        <v>0</v>
      </c>
      <c r="AD1431">
        <v>0</v>
      </c>
      <c r="AE1431">
        <v>6.4470404316869194</v>
      </c>
    </row>
    <row r="1432" spans="1:31" x14ac:dyDescent="0.25">
      <c r="A1432">
        <v>2308603</v>
      </c>
      <c r="B1432">
        <v>1</v>
      </c>
      <c r="C1432" t="s">
        <v>80</v>
      </c>
      <c r="D1432" t="s">
        <v>96</v>
      </c>
      <c r="E1432" t="s">
        <v>153</v>
      </c>
      <c r="F1432" t="s">
        <v>4416</v>
      </c>
      <c r="G1432" t="s">
        <v>155</v>
      </c>
      <c r="H1432" t="s">
        <v>150</v>
      </c>
      <c r="I1432" t="s">
        <v>136</v>
      </c>
      <c r="J1432" t="s">
        <v>137</v>
      </c>
      <c r="K1432" t="s">
        <v>138</v>
      </c>
      <c r="L1432" t="s">
        <v>4417</v>
      </c>
      <c r="M1432" t="s">
        <v>4418</v>
      </c>
      <c r="N1432">
        <v>0.814722222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1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13.159997727729133</v>
      </c>
      <c r="AC1432">
        <v>0</v>
      </c>
      <c r="AD1432">
        <v>0</v>
      </c>
      <c r="AE1432">
        <v>13.159997727729133</v>
      </c>
    </row>
    <row r="1433" spans="1:31" x14ac:dyDescent="0.25">
      <c r="A1433">
        <v>2308683</v>
      </c>
      <c r="B1433">
        <v>1</v>
      </c>
      <c r="C1433" t="s">
        <v>80</v>
      </c>
      <c r="D1433" t="s">
        <v>93</v>
      </c>
      <c r="E1433" t="s">
        <v>175</v>
      </c>
      <c r="F1433" t="s">
        <v>4419</v>
      </c>
      <c r="G1433" t="s">
        <v>177</v>
      </c>
      <c r="H1433" t="s">
        <v>135</v>
      </c>
      <c r="I1433" t="s">
        <v>136</v>
      </c>
      <c r="J1433" t="s">
        <v>137</v>
      </c>
      <c r="K1433" t="s">
        <v>144</v>
      </c>
      <c r="L1433" t="s">
        <v>4420</v>
      </c>
      <c r="M1433" t="s">
        <v>4421</v>
      </c>
      <c r="N1433">
        <v>9.0930555549999994</v>
      </c>
      <c r="O1433">
        <v>0</v>
      </c>
      <c r="P1433">
        <v>27</v>
      </c>
      <c r="Q1433">
        <v>0</v>
      </c>
      <c r="R1433">
        <v>18</v>
      </c>
      <c r="S1433">
        <v>0</v>
      </c>
      <c r="T1433">
        <v>12</v>
      </c>
      <c r="U1433">
        <v>0</v>
      </c>
      <c r="V1433">
        <v>0</v>
      </c>
      <c r="W1433">
        <v>0</v>
      </c>
      <c r="X1433">
        <v>49.480329335827953</v>
      </c>
      <c r="Y1433">
        <v>0</v>
      </c>
      <c r="Z1433">
        <v>108.07326845442459</v>
      </c>
      <c r="AA1433">
        <v>0</v>
      </c>
      <c r="AB1433">
        <v>63.436209542059295</v>
      </c>
      <c r="AC1433">
        <v>0</v>
      </c>
      <c r="AD1433">
        <v>0</v>
      </c>
      <c r="AE1433">
        <v>220.98980733231184</v>
      </c>
    </row>
    <row r="1434" spans="1:31" x14ac:dyDescent="0.25">
      <c r="A1434">
        <v>2308875</v>
      </c>
      <c r="B1434">
        <v>1</v>
      </c>
      <c r="C1434" t="s">
        <v>81</v>
      </c>
      <c r="D1434" t="s">
        <v>115</v>
      </c>
      <c r="E1434" t="s">
        <v>147</v>
      </c>
      <c r="F1434" t="s">
        <v>4422</v>
      </c>
      <c r="G1434" t="s">
        <v>149</v>
      </c>
      <c r="H1434" t="s">
        <v>150</v>
      </c>
      <c r="I1434" t="s">
        <v>136</v>
      </c>
      <c r="J1434" t="s">
        <v>137</v>
      </c>
      <c r="K1434" t="s">
        <v>138</v>
      </c>
      <c r="L1434" t="s">
        <v>4423</v>
      </c>
      <c r="M1434" t="s">
        <v>4424</v>
      </c>
      <c r="N1434">
        <v>1.2422222220000001</v>
      </c>
      <c r="O1434">
        <v>0</v>
      </c>
      <c r="P1434">
        <v>29</v>
      </c>
      <c r="Q1434">
        <v>0</v>
      </c>
      <c r="R1434">
        <v>0</v>
      </c>
      <c r="S1434">
        <v>0</v>
      </c>
      <c r="T1434">
        <v>2</v>
      </c>
      <c r="U1434">
        <v>0</v>
      </c>
      <c r="V1434">
        <v>0</v>
      </c>
      <c r="W1434">
        <v>0</v>
      </c>
      <c r="X1434">
        <v>4.0834349351428667</v>
      </c>
      <c r="Y1434">
        <v>0</v>
      </c>
      <c r="Z1434">
        <v>0</v>
      </c>
      <c r="AA1434">
        <v>0</v>
      </c>
      <c r="AB1434">
        <v>0.74566083728400001</v>
      </c>
      <c r="AC1434">
        <v>0</v>
      </c>
      <c r="AD1434">
        <v>0</v>
      </c>
      <c r="AE1434">
        <v>4.8290957724268671</v>
      </c>
    </row>
    <row r="1435" spans="1:31" x14ac:dyDescent="0.25">
      <c r="A1435">
        <v>2309187</v>
      </c>
      <c r="B1435">
        <v>1</v>
      </c>
      <c r="C1435" t="s">
        <v>80</v>
      </c>
      <c r="D1435" t="s">
        <v>105</v>
      </c>
      <c r="E1435" t="s">
        <v>153</v>
      </c>
      <c r="F1435" t="s">
        <v>4425</v>
      </c>
      <c r="G1435" t="s">
        <v>254</v>
      </c>
      <c r="H1435" t="s">
        <v>150</v>
      </c>
      <c r="I1435" t="s">
        <v>136</v>
      </c>
      <c r="J1435" t="s">
        <v>137</v>
      </c>
      <c r="K1435" t="s">
        <v>138</v>
      </c>
      <c r="L1435" t="s">
        <v>4426</v>
      </c>
      <c r="M1435" t="s">
        <v>4427</v>
      </c>
      <c r="N1435">
        <v>0.66111111099999997</v>
      </c>
      <c r="O1435">
        <v>0</v>
      </c>
      <c r="P1435">
        <v>10</v>
      </c>
      <c r="Q1435">
        <v>0</v>
      </c>
      <c r="R1435">
        <v>0</v>
      </c>
      <c r="S1435">
        <v>0</v>
      </c>
      <c r="T1435">
        <v>1</v>
      </c>
      <c r="U1435">
        <v>0</v>
      </c>
      <c r="V1435">
        <v>0</v>
      </c>
      <c r="W1435">
        <v>0</v>
      </c>
      <c r="X1435">
        <v>2.0335178030566001</v>
      </c>
      <c r="Y1435">
        <v>0</v>
      </c>
      <c r="Z1435">
        <v>0</v>
      </c>
      <c r="AA1435">
        <v>0</v>
      </c>
      <c r="AB1435">
        <v>4.8174453370866672</v>
      </c>
      <c r="AC1435">
        <v>0</v>
      </c>
      <c r="AD1435">
        <v>0</v>
      </c>
      <c r="AE1435">
        <v>6.8509631401432678</v>
      </c>
    </row>
    <row r="1436" spans="1:31" x14ac:dyDescent="0.25">
      <c r="A1436">
        <v>2308669</v>
      </c>
      <c r="B1436">
        <v>1</v>
      </c>
      <c r="C1436" t="s">
        <v>80</v>
      </c>
      <c r="D1436" t="s">
        <v>103</v>
      </c>
      <c r="E1436" t="s">
        <v>132</v>
      </c>
      <c r="F1436" t="s">
        <v>4428</v>
      </c>
      <c r="G1436" t="s">
        <v>177</v>
      </c>
      <c r="H1436" t="s">
        <v>135</v>
      </c>
      <c r="I1436" t="s">
        <v>136</v>
      </c>
      <c r="J1436" t="s">
        <v>137</v>
      </c>
      <c r="K1436" t="s">
        <v>144</v>
      </c>
      <c r="L1436" t="s">
        <v>4429</v>
      </c>
      <c r="M1436" t="s">
        <v>4430</v>
      </c>
      <c r="N1436">
        <v>4.0877777770000003</v>
      </c>
      <c r="O1436">
        <v>1</v>
      </c>
      <c r="P1436">
        <v>981</v>
      </c>
      <c r="Q1436">
        <v>5</v>
      </c>
      <c r="R1436">
        <v>62</v>
      </c>
      <c r="S1436">
        <v>3</v>
      </c>
      <c r="T1436">
        <v>99</v>
      </c>
      <c r="U1436">
        <v>0</v>
      </c>
      <c r="V1436">
        <v>1</v>
      </c>
      <c r="W1436">
        <v>6.7249176053669997</v>
      </c>
      <c r="X1436">
        <v>1210.6082113564414</v>
      </c>
      <c r="Y1436">
        <v>181.819103101574</v>
      </c>
      <c r="Z1436">
        <v>528.52300364371774</v>
      </c>
      <c r="AA1436">
        <v>15.351145330807002</v>
      </c>
      <c r="AB1436">
        <v>581.021629722223</v>
      </c>
      <c r="AC1436">
        <v>0</v>
      </c>
      <c r="AD1436">
        <v>423.58679888268637</v>
      </c>
      <c r="AE1436">
        <v>2947.634809642816</v>
      </c>
    </row>
    <row r="1437" spans="1:31" x14ac:dyDescent="0.25">
      <c r="A1437">
        <v>2309310</v>
      </c>
      <c r="B1437">
        <v>1</v>
      </c>
      <c r="C1437" t="s">
        <v>80</v>
      </c>
      <c r="D1437" t="s">
        <v>108</v>
      </c>
      <c r="E1437" t="s">
        <v>175</v>
      </c>
      <c r="F1437" t="s">
        <v>4431</v>
      </c>
      <c r="G1437" t="s">
        <v>716</v>
      </c>
      <c r="H1437" t="s">
        <v>135</v>
      </c>
      <c r="I1437" t="s">
        <v>136</v>
      </c>
      <c r="J1437" t="s">
        <v>137</v>
      </c>
      <c r="K1437" t="s">
        <v>138</v>
      </c>
      <c r="L1437" t="s">
        <v>4432</v>
      </c>
      <c r="M1437" t="s">
        <v>4433</v>
      </c>
      <c r="N1437">
        <v>5.4102777770000001</v>
      </c>
      <c r="O1437">
        <v>0</v>
      </c>
      <c r="P1437">
        <v>80</v>
      </c>
      <c r="Q1437">
        <v>0</v>
      </c>
      <c r="R1437">
        <v>5</v>
      </c>
      <c r="S1437">
        <v>0</v>
      </c>
      <c r="T1437">
        <v>7</v>
      </c>
      <c r="U1437">
        <v>0</v>
      </c>
      <c r="V1437">
        <v>0</v>
      </c>
      <c r="W1437">
        <v>0</v>
      </c>
      <c r="X1437">
        <v>32.059984496734579</v>
      </c>
      <c r="Y1437">
        <v>0</v>
      </c>
      <c r="Z1437">
        <v>9.4071347836842616</v>
      </c>
      <c r="AA1437">
        <v>0</v>
      </c>
      <c r="AB1437">
        <v>4.2047666941439994</v>
      </c>
      <c r="AC1437">
        <v>0</v>
      </c>
      <c r="AD1437">
        <v>0</v>
      </c>
      <c r="AE1437">
        <v>45.671885974562841</v>
      </c>
    </row>
    <row r="1438" spans="1:31" x14ac:dyDescent="0.25">
      <c r="A1438">
        <v>2308646</v>
      </c>
      <c r="B1438">
        <v>1</v>
      </c>
      <c r="C1438" t="s">
        <v>80</v>
      </c>
      <c r="D1438" t="s">
        <v>92</v>
      </c>
      <c r="E1438" t="s">
        <v>147</v>
      </c>
      <c r="F1438" t="s">
        <v>4434</v>
      </c>
      <c r="G1438" t="s">
        <v>503</v>
      </c>
      <c r="H1438" t="s">
        <v>150</v>
      </c>
      <c r="I1438" t="s">
        <v>136</v>
      </c>
      <c r="J1438" t="s">
        <v>137</v>
      </c>
      <c r="K1438" t="s">
        <v>138</v>
      </c>
      <c r="L1438" t="s">
        <v>4435</v>
      </c>
      <c r="M1438" t="s">
        <v>4436</v>
      </c>
      <c r="N1438">
        <v>1.091111111</v>
      </c>
      <c r="O1438">
        <v>0</v>
      </c>
      <c r="P1438">
        <v>26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6.6890191683190334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6.6890191683190334</v>
      </c>
    </row>
    <row r="1439" spans="1:31" x14ac:dyDescent="0.25">
      <c r="A1439">
        <v>2309141</v>
      </c>
      <c r="B1439">
        <v>1</v>
      </c>
      <c r="C1439" t="s">
        <v>80</v>
      </c>
      <c r="D1439" t="s">
        <v>93</v>
      </c>
      <c r="E1439" t="s">
        <v>147</v>
      </c>
      <c r="F1439" t="s">
        <v>4437</v>
      </c>
      <c r="G1439" t="s">
        <v>149</v>
      </c>
      <c r="H1439" t="s">
        <v>150</v>
      </c>
      <c r="I1439" t="s">
        <v>136</v>
      </c>
      <c r="J1439" t="s">
        <v>137</v>
      </c>
      <c r="K1439" t="s">
        <v>138</v>
      </c>
      <c r="L1439" t="s">
        <v>4438</v>
      </c>
      <c r="M1439" t="s">
        <v>4439</v>
      </c>
      <c r="N1439">
        <v>1.851111111</v>
      </c>
      <c r="O1439">
        <v>0</v>
      </c>
      <c r="P1439">
        <v>5</v>
      </c>
      <c r="Q1439">
        <v>0</v>
      </c>
      <c r="R1439">
        <v>4</v>
      </c>
      <c r="S1439">
        <v>0</v>
      </c>
      <c r="T1439">
        <v>2</v>
      </c>
      <c r="U1439">
        <v>0</v>
      </c>
      <c r="V1439">
        <v>0</v>
      </c>
      <c r="W1439">
        <v>0</v>
      </c>
      <c r="X1439">
        <v>4.3710825695890838</v>
      </c>
      <c r="Y1439">
        <v>0</v>
      </c>
      <c r="Z1439">
        <v>8.8212842436704495</v>
      </c>
      <c r="AA1439">
        <v>0</v>
      </c>
      <c r="AB1439">
        <v>7.7262489381146784</v>
      </c>
      <c r="AC1439">
        <v>0</v>
      </c>
      <c r="AD1439">
        <v>0</v>
      </c>
      <c r="AE1439">
        <v>20.918615751374212</v>
      </c>
    </row>
    <row r="1440" spans="1:31" x14ac:dyDescent="0.25">
      <c r="A1440">
        <v>2308600</v>
      </c>
      <c r="B1440">
        <v>1</v>
      </c>
      <c r="C1440" t="s">
        <v>80</v>
      </c>
      <c r="D1440" t="s">
        <v>92</v>
      </c>
      <c r="E1440" t="s">
        <v>153</v>
      </c>
      <c r="F1440" t="s">
        <v>4440</v>
      </c>
      <c r="G1440" t="s">
        <v>203</v>
      </c>
      <c r="H1440" t="s">
        <v>150</v>
      </c>
      <c r="I1440" t="s">
        <v>136</v>
      </c>
      <c r="J1440" t="s">
        <v>137</v>
      </c>
      <c r="K1440" t="s">
        <v>138</v>
      </c>
      <c r="L1440" t="s">
        <v>4441</v>
      </c>
      <c r="M1440" t="s">
        <v>4442</v>
      </c>
      <c r="N1440">
        <v>2.3955555550000001</v>
      </c>
      <c r="O1440">
        <v>0</v>
      </c>
      <c r="P1440">
        <v>13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6.4421935629814584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6.4421935629814584</v>
      </c>
    </row>
    <row r="1441" spans="1:31" x14ac:dyDescent="0.25">
      <c r="A1441">
        <v>2309147</v>
      </c>
      <c r="B1441">
        <v>1</v>
      </c>
      <c r="C1441" t="s">
        <v>81</v>
      </c>
      <c r="D1441" t="s">
        <v>119</v>
      </c>
      <c r="E1441" t="s">
        <v>147</v>
      </c>
      <c r="F1441" t="s">
        <v>4443</v>
      </c>
      <c r="G1441" t="s">
        <v>149</v>
      </c>
      <c r="H1441" t="s">
        <v>150</v>
      </c>
      <c r="I1441" t="s">
        <v>136</v>
      </c>
      <c r="J1441" t="s">
        <v>137</v>
      </c>
      <c r="K1441" t="s">
        <v>138</v>
      </c>
      <c r="L1441" t="s">
        <v>4444</v>
      </c>
      <c r="M1441" t="s">
        <v>4445</v>
      </c>
      <c r="N1441">
        <v>2.7866666659999999</v>
      </c>
      <c r="O1441">
        <v>0</v>
      </c>
      <c r="P1441">
        <v>12</v>
      </c>
      <c r="Q1441">
        <v>0</v>
      </c>
      <c r="R1441">
        <v>4</v>
      </c>
      <c r="S1441">
        <v>0</v>
      </c>
      <c r="T1441">
        <v>1</v>
      </c>
      <c r="U1441">
        <v>0</v>
      </c>
      <c r="V1441">
        <v>0</v>
      </c>
      <c r="W1441">
        <v>0</v>
      </c>
      <c r="X1441">
        <v>6.340256357990401</v>
      </c>
      <c r="Y1441">
        <v>0</v>
      </c>
      <c r="Z1441">
        <v>2.0317117163578668</v>
      </c>
      <c r="AA1441">
        <v>0</v>
      </c>
      <c r="AB1441">
        <v>1.4481170869816002</v>
      </c>
      <c r="AC1441">
        <v>0</v>
      </c>
      <c r="AD1441">
        <v>0</v>
      </c>
      <c r="AE1441">
        <v>9.8200851613298674</v>
      </c>
    </row>
    <row r="1442" spans="1:31" x14ac:dyDescent="0.25">
      <c r="A1442">
        <v>2309001</v>
      </c>
      <c r="B1442">
        <v>1</v>
      </c>
      <c r="C1442" t="s">
        <v>81</v>
      </c>
      <c r="D1442" t="s">
        <v>114</v>
      </c>
      <c r="E1442" t="s">
        <v>141</v>
      </c>
      <c r="F1442" t="s">
        <v>3694</v>
      </c>
      <c r="G1442" t="s">
        <v>134</v>
      </c>
      <c r="H1442" t="s">
        <v>135</v>
      </c>
      <c r="I1442" t="s">
        <v>136</v>
      </c>
      <c r="J1442" t="s">
        <v>137</v>
      </c>
      <c r="K1442" t="s">
        <v>138</v>
      </c>
      <c r="L1442" t="s">
        <v>4446</v>
      </c>
      <c r="M1442" t="s">
        <v>4447</v>
      </c>
      <c r="N1442">
        <v>9.5277776999999994E-2</v>
      </c>
      <c r="O1442">
        <v>0</v>
      </c>
      <c r="P1442">
        <v>1815</v>
      </c>
      <c r="Q1442">
        <v>0</v>
      </c>
      <c r="R1442">
        <v>48</v>
      </c>
      <c r="S1442">
        <v>8</v>
      </c>
      <c r="T1442">
        <v>163</v>
      </c>
      <c r="U1442">
        <v>1</v>
      </c>
      <c r="V1442">
        <v>1</v>
      </c>
      <c r="W1442">
        <v>0</v>
      </c>
      <c r="X1442">
        <v>15.183945254492345</v>
      </c>
      <c r="Y1442">
        <v>0</v>
      </c>
      <c r="Z1442">
        <v>0.65241737393559995</v>
      </c>
      <c r="AA1442">
        <v>0.97086955835243904</v>
      </c>
      <c r="AB1442">
        <v>4.0446970369754283</v>
      </c>
      <c r="AC1442">
        <v>14.810166006897722</v>
      </c>
      <c r="AD1442">
        <v>0</v>
      </c>
      <c r="AE1442">
        <v>35.662095230653534</v>
      </c>
    </row>
    <row r="1443" spans="1:31" x14ac:dyDescent="0.25">
      <c r="A1443">
        <v>2309250</v>
      </c>
      <c r="B1443">
        <v>1</v>
      </c>
      <c r="C1443" t="s">
        <v>80</v>
      </c>
      <c r="D1443" t="s">
        <v>93</v>
      </c>
      <c r="E1443" t="s">
        <v>147</v>
      </c>
      <c r="F1443" t="s">
        <v>4448</v>
      </c>
      <c r="G1443" t="s">
        <v>149</v>
      </c>
      <c r="H1443" t="s">
        <v>150</v>
      </c>
      <c r="I1443" t="s">
        <v>136</v>
      </c>
      <c r="J1443" t="s">
        <v>137</v>
      </c>
      <c r="K1443" t="s">
        <v>138</v>
      </c>
      <c r="L1443" t="s">
        <v>4449</v>
      </c>
      <c r="M1443" t="s">
        <v>4450</v>
      </c>
      <c r="N1443">
        <v>7.5036111109999997</v>
      </c>
      <c r="O1443">
        <v>0</v>
      </c>
      <c r="P1443">
        <v>45</v>
      </c>
      <c r="Q1443">
        <v>0</v>
      </c>
      <c r="R1443">
        <v>2</v>
      </c>
      <c r="S1443">
        <v>0</v>
      </c>
      <c r="T1443">
        <v>8</v>
      </c>
      <c r="U1443">
        <v>0</v>
      </c>
      <c r="V1443">
        <v>0</v>
      </c>
      <c r="W1443">
        <v>0</v>
      </c>
      <c r="X1443">
        <v>44.408794955329022</v>
      </c>
      <c r="Y1443">
        <v>0</v>
      </c>
      <c r="Z1443">
        <v>10.201065941169926</v>
      </c>
      <c r="AA1443">
        <v>0</v>
      </c>
      <c r="AB1443">
        <v>48.804094338645641</v>
      </c>
      <c r="AC1443">
        <v>0</v>
      </c>
      <c r="AD1443">
        <v>0</v>
      </c>
      <c r="AE1443">
        <v>103.41395523514458</v>
      </c>
    </row>
    <row r="1444" spans="1:31" x14ac:dyDescent="0.25">
      <c r="A1444">
        <v>2308663</v>
      </c>
      <c r="B1444">
        <v>1</v>
      </c>
      <c r="C1444" t="s">
        <v>80</v>
      </c>
      <c r="D1444" t="s">
        <v>101</v>
      </c>
      <c r="E1444" t="s">
        <v>158</v>
      </c>
      <c r="F1444" t="s">
        <v>4451</v>
      </c>
      <c r="G1444" t="s">
        <v>143</v>
      </c>
      <c r="H1444" t="s">
        <v>150</v>
      </c>
      <c r="I1444" t="s">
        <v>136</v>
      </c>
      <c r="J1444" t="s">
        <v>137</v>
      </c>
      <c r="K1444" t="s">
        <v>144</v>
      </c>
      <c r="L1444" t="s">
        <v>4452</v>
      </c>
      <c r="M1444" t="s">
        <v>4453</v>
      </c>
      <c r="N1444">
        <v>6.9388888880000001</v>
      </c>
      <c r="O1444">
        <v>0</v>
      </c>
      <c r="P1444">
        <v>53</v>
      </c>
      <c r="Q1444">
        <v>0</v>
      </c>
      <c r="R1444">
        <v>6</v>
      </c>
      <c r="S1444">
        <v>0</v>
      </c>
      <c r="T1444">
        <v>9</v>
      </c>
      <c r="U1444">
        <v>0</v>
      </c>
      <c r="V1444">
        <v>0</v>
      </c>
      <c r="W1444">
        <v>0</v>
      </c>
      <c r="X1444">
        <v>124.88588937318045</v>
      </c>
      <c r="Y1444">
        <v>0</v>
      </c>
      <c r="Z1444">
        <v>12.441919231611783</v>
      </c>
      <c r="AA1444">
        <v>0</v>
      </c>
      <c r="AB1444">
        <v>93.627414240619402</v>
      </c>
      <c r="AC1444">
        <v>0</v>
      </c>
      <c r="AD1444">
        <v>0</v>
      </c>
      <c r="AE1444">
        <v>230.95522284541164</v>
      </c>
    </row>
    <row r="1445" spans="1:31" x14ac:dyDescent="0.25">
      <c r="A1445">
        <v>2309101</v>
      </c>
      <c r="B1445">
        <v>1</v>
      </c>
      <c r="C1445" t="s">
        <v>81</v>
      </c>
      <c r="D1445" t="s">
        <v>124</v>
      </c>
      <c r="E1445" t="s">
        <v>141</v>
      </c>
      <c r="F1445" t="s">
        <v>4454</v>
      </c>
      <c r="G1445" t="s">
        <v>134</v>
      </c>
      <c r="H1445" t="s">
        <v>135</v>
      </c>
      <c r="I1445" t="s">
        <v>136</v>
      </c>
      <c r="J1445" t="s">
        <v>137</v>
      </c>
      <c r="K1445" t="s">
        <v>138</v>
      </c>
      <c r="L1445" t="s">
        <v>4455</v>
      </c>
      <c r="M1445" t="s">
        <v>4456</v>
      </c>
      <c r="N1445">
        <v>3.9372222219999999</v>
      </c>
      <c r="O1445">
        <v>1</v>
      </c>
      <c r="P1445">
        <v>48</v>
      </c>
      <c r="Q1445">
        <v>5</v>
      </c>
      <c r="R1445">
        <v>11</v>
      </c>
      <c r="S1445">
        <v>4</v>
      </c>
      <c r="T1445">
        <v>3</v>
      </c>
      <c r="U1445">
        <v>0</v>
      </c>
      <c r="V1445">
        <v>0</v>
      </c>
      <c r="W1445">
        <v>0</v>
      </c>
      <c r="X1445">
        <v>22.063705747912397</v>
      </c>
      <c r="Y1445">
        <v>21.3743044589514</v>
      </c>
      <c r="Z1445">
        <v>16.749268292798735</v>
      </c>
      <c r="AA1445">
        <v>13.740196997455225</v>
      </c>
      <c r="AB1445">
        <v>9.5633411232388337</v>
      </c>
      <c r="AC1445">
        <v>0</v>
      </c>
      <c r="AD1445">
        <v>0</v>
      </c>
      <c r="AE1445">
        <v>83.490816620356583</v>
      </c>
    </row>
    <row r="1446" spans="1:31" x14ac:dyDescent="0.25">
      <c r="A1446">
        <v>2309204</v>
      </c>
      <c r="B1446">
        <v>1</v>
      </c>
      <c r="C1446" t="s">
        <v>80</v>
      </c>
      <c r="D1446" t="s">
        <v>91</v>
      </c>
      <c r="E1446" t="s">
        <v>147</v>
      </c>
      <c r="F1446" t="s">
        <v>4457</v>
      </c>
      <c r="G1446" t="s">
        <v>503</v>
      </c>
      <c r="H1446" t="s">
        <v>150</v>
      </c>
      <c r="I1446" t="s">
        <v>136</v>
      </c>
      <c r="J1446" t="s">
        <v>137</v>
      </c>
      <c r="K1446" t="s">
        <v>138</v>
      </c>
      <c r="L1446" t="s">
        <v>4458</v>
      </c>
      <c r="M1446" t="s">
        <v>4459</v>
      </c>
      <c r="N1446">
        <v>0.60083333299999997</v>
      </c>
      <c r="O1446">
        <v>0</v>
      </c>
      <c r="P1446">
        <v>51</v>
      </c>
      <c r="Q1446">
        <v>0</v>
      </c>
      <c r="R1446">
        <v>0</v>
      </c>
      <c r="S1446">
        <v>0</v>
      </c>
      <c r="T1446">
        <v>4</v>
      </c>
      <c r="U1446">
        <v>0</v>
      </c>
      <c r="V1446">
        <v>0</v>
      </c>
      <c r="W1446">
        <v>0</v>
      </c>
      <c r="X1446">
        <v>6.8497405695810016</v>
      </c>
      <c r="Y1446">
        <v>0</v>
      </c>
      <c r="Z1446">
        <v>0</v>
      </c>
      <c r="AA1446">
        <v>0</v>
      </c>
      <c r="AB1446">
        <v>2.8985368850592002</v>
      </c>
      <c r="AC1446">
        <v>0</v>
      </c>
      <c r="AD1446">
        <v>0</v>
      </c>
      <c r="AE1446">
        <v>9.7482774546402027</v>
      </c>
    </row>
    <row r="1447" spans="1:31" x14ac:dyDescent="0.25">
      <c r="A1447">
        <v>2308955</v>
      </c>
      <c r="B1447">
        <v>1</v>
      </c>
      <c r="C1447" t="s">
        <v>81</v>
      </c>
      <c r="D1447" t="s">
        <v>123</v>
      </c>
      <c r="E1447" t="s">
        <v>175</v>
      </c>
      <c r="F1447" t="s">
        <v>4460</v>
      </c>
      <c r="G1447" t="s">
        <v>134</v>
      </c>
      <c r="H1447" t="s">
        <v>135</v>
      </c>
      <c r="I1447" t="s">
        <v>136</v>
      </c>
      <c r="J1447" t="s">
        <v>137</v>
      </c>
      <c r="K1447" t="s">
        <v>138</v>
      </c>
      <c r="L1447" t="s">
        <v>4461</v>
      </c>
      <c r="M1447" t="s">
        <v>4462</v>
      </c>
      <c r="N1447">
        <v>1.178055555</v>
      </c>
      <c r="O1447">
        <v>2</v>
      </c>
      <c r="P1447">
        <v>19</v>
      </c>
      <c r="Q1447">
        <v>93</v>
      </c>
      <c r="R1447">
        <v>18</v>
      </c>
      <c r="S1447">
        <v>7</v>
      </c>
      <c r="T1447">
        <v>24</v>
      </c>
      <c r="U1447">
        <v>0</v>
      </c>
      <c r="V1447">
        <v>0</v>
      </c>
      <c r="W1447">
        <v>0.48342437780891667</v>
      </c>
      <c r="X1447">
        <v>4.7771604229259248</v>
      </c>
      <c r="Y1447">
        <v>113.23661970441343</v>
      </c>
      <c r="Z1447">
        <v>11.747078201009003</v>
      </c>
      <c r="AA1447">
        <v>19.635487923822172</v>
      </c>
      <c r="AB1447">
        <v>2.882650618510834</v>
      </c>
      <c r="AC1447">
        <v>0</v>
      </c>
      <c r="AD1447">
        <v>0</v>
      </c>
      <c r="AE1447">
        <v>152.76242124849028</v>
      </c>
    </row>
    <row r="1448" spans="1:31" x14ac:dyDescent="0.25">
      <c r="A1448">
        <v>2308563</v>
      </c>
      <c r="B1448">
        <v>1</v>
      </c>
      <c r="C1448" t="s">
        <v>81</v>
      </c>
      <c r="D1448" t="s">
        <v>128</v>
      </c>
      <c r="E1448" t="s">
        <v>132</v>
      </c>
      <c r="F1448" t="s">
        <v>4463</v>
      </c>
      <c r="G1448" t="s">
        <v>134</v>
      </c>
      <c r="H1448" t="s">
        <v>135</v>
      </c>
      <c r="I1448" t="s">
        <v>136</v>
      </c>
      <c r="J1448" t="s">
        <v>137</v>
      </c>
      <c r="K1448" t="s">
        <v>138</v>
      </c>
      <c r="L1448" t="s">
        <v>4464</v>
      </c>
      <c r="M1448" t="s">
        <v>4465</v>
      </c>
      <c r="N1448">
        <v>0.70361111099999996</v>
      </c>
      <c r="O1448">
        <v>0</v>
      </c>
      <c r="P1448">
        <v>0</v>
      </c>
      <c r="Q1448">
        <v>0</v>
      </c>
      <c r="R1448">
        <v>0</v>
      </c>
      <c r="S1448">
        <v>24</v>
      </c>
      <c r="T1448">
        <v>0</v>
      </c>
      <c r="U1448">
        <v>19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149.78879637109918</v>
      </c>
      <c r="AB1448">
        <v>0</v>
      </c>
      <c r="AC1448">
        <v>1020.083998277459</v>
      </c>
      <c r="AD1448">
        <v>0</v>
      </c>
      <c r="AE1448">
        <v>1169.8727946485583</v>
      </c>
    </row>
    <row r="1449" spans="1:31" x14ac:dyDescent="0.25">
      <c r="A1449">
        <v>2308915</v>
      </c>
      <c r="B1449">
        <v>1</v>
      </c>
      <c r="C1449" t="s">
        <v>80</v>
      </c>
      <c r="D1449" t="s">
        <v>84</v>
      </c>
      <c r="E1449" t="s">
        <v>158</v>
      </c>
      <c r="F1449" t="s">
        <v>2390</v>
      </c>
      <c r="G1449" t="s">
        <v>177</v>
      </c>
      <c r="H1449" t="s">
        <v>150</v>
      </c>
      <c r="I1449" t="s">
        <v>136</v>
      </c>
      <c r="J1449" t="s">
        <v>137</v>
      </c>
      <c r="K1449" t="s">
        <v>144</v>
      </c>
      <c r="L1449" t="s">
        <v>4466</v>
      </c>
      <c r="M1449" t="s">
        <v>4467</v>
      </c>
      <c r="N1449">
        <v>2.761111111</v>
      </c>
      <c r="O1449">
        <v>0</v>
      </c>
      <c r="P1449">
        <v>643</v>
      </c>
      <c r="Q1449">
        <v>0</v>
      </c>
      <c r="R1449">
        <v>0</v>
      </c>
      <c r="S1449">
        <v>0</v>
      </c>
      <c r="T1449">
        <v>72</v>
      </c>
      <c r="U1449">
        <v>0</v>
      </c>
      <c r="V1449">
        <v>0</v>
      </c>
      <c r="W1449">
        <v>0</v>
      </c>
      <c r="X1449">
        <v>357.68142050688579</v>
      </c>
      <c r="Y1449">
        <v>0</v>
      </c>
      <c r="Z1449">
        <v>0</v>
      </c>
      <c r="AA1449">
        <v>0</v>
      </c>
      <c r="AB1449">
        <v>177.73983858378372</v>
      </c>
      <c r="AC1449">
        <v>0</v>
      </c>
      <c r="AD1449">
        <v>0</v>
      </c>
      <c r="AE1449">
        <v>535.42125909066954</v>
      </c>
    </row>
    <row r="1450" spans="1:31" x14ac:dyDescent="0.25">
      <c r="A1450">
        <v>2309247</v>
      </c>
      <c r="B1450">
        <v>1</v>
      </c>
      <c r="C1450" t="s">
        <v>81</v>
      </c>
      <c r="D1450" t="s">
        <v>113</v>
      </c>
      <c r="E1450" t="s">
        <v>175</v>
      </c>
      <c r="F1450" t="s">
        <v>4468</v>
      </c>
      <c r="G1450" t="s">
        <v>716</v>
      </c>
      <c r="H1450" t="s">
        <v>135</v>
      </c>
      <c r="I1450" t="s">
        <v>136</v>
      </c>
      <c r="J1450" t="s">
        <v>137</v>
      </c>
      <c r="K1450" t="s">
        <v>138</v>
      </c>
      <c r="L1450" t="s">
        <v>4469</v>
      </c>
      <c r="M1450" t="s">
        <v>4470</v>
      </c>
      <c r="N1450">
        <v>2.438055555</v>
      </c>
      <c r="O1450">
        <v>0</v>
      </c>
      <c r="P1450">
        <v>132</v>
      </c>
      <c r="Q1450">
        <v>0</v>
      </c>
      <c r="R1450">
        <v>19</v>
      </c>
      <c r="S1450">
        <v>0</v>
      </c>
      <c r="T1450">
        <v>3</v>
      </c>
      <c r="U1450">
        <v>0</v>
      </c>
      <c r="V1450">
        <v>0</v>
      </c>
      <c r="W1450">
        <v>0</v>
      </c>
      <c r="X1450">
        <v>79.764824656313664</v>
      </c>
      <c r="Y1450">
        <v>0</v>
      </c>
      <c r="Z1450">
        <v>41.202651897287836</v>
      </c>
      <c r="AA1450">
        <v>0</v>
      </c>
      <c r="AB1450">
        <v>6.3853948163777243</v>
      </c>
      <c r="AC1450">
        <v>0</v>
      </c>
      <c r="AD1450">
        <v>0</v>
      </c>
      <c r="AE1450">
        <v>127.35287136997923</v>
      </c>
    </row>
    <row r="1451" spans="1:31" x14ac:dyDescent="0.25">
      <c r="A1451">
        <v>2309058</v>
      </c>
      <c r="B1451">
        <v>1</v>
      </c>
      <c r="C1451" t="s">
        <v>81</v>
      </c>
      <c r="D1451" t="s">
        <v>117</v>
      </c>
      <c r="E1451" t="s">
        <v>141</v>
      </c>
      <c r="F1451" t="s">
        <v>4471</v>
      </c>
      <c r="G1451" t="s">
        <v>134</v>
      </c>
      <c r="H1451" t="s">
        <v>135</v>
      </c>
      <c r="I1451" t="s">
        <v>468</v>
      </c>
      <c r="J1451" t="s">
        <v>137</v>
      </c>
      <c r="K1451" t="s">
        <v>138</v>
      </c>
      <c r="L1451" t="s">
        <v>4472</v>
      </c>
      <c r="M1451" t="s">
        <v>4473</v>
      </c>
      <c r="N1451">
        <v>4.2777777000000003E-2</v>
      </c>
      <c r="O1451">
        <v>3</v>
      </c>
      <c r="P1451">
        <v>2197</v>
      </c>
      <c r="Q1451">
        <v>85</v>
      </c>
      <c r="R1451">
        <v>226</v>
      </c>
      <c r="S1451">
        <v>20</v>
      </c>
      <c r="T1451">
        <v>104</v>
      </c>
      <c r="U1451">
        <v>1</v>
      </c>
      <c r="V1451">
        <v>0</v>
      </c>
      <c r="W1451">
        <v>2.681984269066667E-2</v>
      </c>
      <c r="X1451">
        <v>11.002460000567925</v>
      </c>
      <c r="Y1451">
        <v>2.913514176893834</v>
      </c>
      <c r="Z1451">
        <v>1.7693201502647611</v>
      </c>
      <c r="AA1451">
        <v>1.1138303362275832</v>
      </c>
      <c r="AB1451">
        <v>3.076674995708415</v>
      </c>
      <c r="AC1451">
        <v>4.4738683674886044</v>
      </c>
      <c r="AD1451">
        <v>0</v>
      </c>
      <c r="AE1451">
        <v>24.376487869841789</v>
      </c>
    </row>
    <row r="1452" spans="1:31" x14ac:dyDescent="0.25">
      <c r="A1452">
        <v>2309270</v>
      </c>
      <c r="B1452">
        <v>1</v>
      </c>
      <c r="C1452" t="s">
        <v>81</v>
      </c>
      <c r="D1452" t="s">
        <v>125</v>
      </c>
      <c r="E1452" t="s">
        <v>132</v>
      </c>
      <c r="F1452" t="s">
        <v>4474</v>
      </c>
      <c r="G1452" t="s">
        <v>134</v>
      </c>
      <c r="H1452" t="s">
        <v>135</v>
      </c>
      <c r="I1452" t="s">
        <v>136</v>
      </c>
      <c r="J1452" t="s">
        <v>137</v>
      </c>
      <c r="K1452" t="s">
        <v>138</v>
      </c>
      <c r="L1452" t="s">
        <v>4475</v>
      </c>
      <c r="M1452" t="s">
        <v>4476</v>
      </c>
      <c r="N1452">
        <v>1.4011111110000001</v>
      </c>
      <c r="O1452">
        <v>0</v>
      </c>
      <c r="P1452">
        <v>0</v>
      </c>
      <c r="Q1452">
        <v>44</v>
      </c>
      <c r="R1452">
        <v>34</v>
      </c>
      <c r="S1452">
        <v>2</v>
      </c>
      <c r="T1452">
        <v>1</v>
      </c>
      <c r="U1452">
        <v>0</v>
      </c>
      <c r="V1452">
        <v>0</v>
      </c>
      <c r="W1452">
        <v>0</v>
      </c>
      <c r="X1452">
        <v>0</v>
      </c>
      <c r="Y1452">
        <v>122.75543511632098</v>
      </c>
      <c r="Z1452">
        <v>95.866498770255049</v>
      </c>
      <c r="AA1452">
        <v>30.736980530787946</v>
      </c>
      <c r="AB1452">
        <v>1.388912696996389</v>
      </c>
      <c r="AC1452">
        <v>0</v>
      </c>
      <c r="AD1452">
        <v>0</v>
      </c>
      <c r="AE1452">
        <v>250.74782711436035</v>
      </c>
    </row>
    <row r="1453" spans="1:31" x14ac:dyDescent="0.25">
      <c r="A1453">
        <v>2308580</v>
      </c>
      <c r="B1453">
        <v>1</v>
      </c>
      <c r="C1453" t="s">
        <v>80</v>
      </c>
      <c r="D1453" t="s">
        <v>89</v>
      </c>
      <c r="E1453" t="s">
        <v>153</v>
      </c>
      <c r="F1453" t="s">
        <v>4477</v>
      </c>
      <c r="G1453" t="s">
        <v>254</v>
      </c>
      <c r="H1453" t="s">
        <v>150</v>
      </c>
      <c r="I1453" t="s">
        <v>136</v>
      </c>
      <c r="J1453" t="s">
        <v>137</v>
      </c>
      <c r="K1453" t="s">
        <v>138</v>
      </c>
      <c r="L1453" t="s">
        <v>4478</v>
      </c>
      <c r="M1453" t="s">
        <v>4479</v>
      </c>
      <c r="N1453">
        <v>2.6230555550000001</v>
      </c>
      <c r="O1453">
        <v>0</v>
      </c>
      <c r="P1453">
        <v>1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1.3082471417320001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1.3082471417320001</v>
      </c>
    </row>
    <row r="1454" spans="1:31" x14ac:dyDescent="0.25">
      <c r="A1454">
        <v>2308872</v>
      </c>
      <c r="B1454">
        <v>1</v>
      </c>
      <c r="C1454" t="s">
        <v>80</v>
      </c>
      <c r="D1454" t="s">
        <v>97</v>
      </c>
      <c r="E1454" t="s">
        <v>153</v>
      </c>
      <c r="F1454" t="s">
        <v>4480</v>
      </c>
      <c r="G1454" t="s">
        <v>155</v>
      </c>
      <c r="H1454" t="s">
        <v>150</v>
      </c>
      <c r="I1454" t="s">
        <v>136</v>
      </c>
      <c r="J1454" t="s">
        <v>137</v>
      </c>
      <c r="K1454" t="s">
        <v>138</v>
      </c>
      <c r="L1454" t="s">
        <v>4481</v>
      </c>
      <c r="M1454" t="s">
        <v>4482</v>
      </c>
      <c r="N1454">
        <v>5.6041666660000002</v>
      </c>
      <c r="O1454">
        <v>0</v>
      </c>
      <c r="P1454">
        <v>1</v>
      </c>
      <c r="Q1454">
        <v>0</v>
      </c>
      <c r="R1454">
        <v>1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1.2602777078833335E-2</v>
      </c>
      <c r="Y1454">
        <v>0</v>
      </c>
      <c r="Z1454">
        <v>1.6365793735642002</v>
      </c>
      <c r="AA1454">
        <v>0</v>
      </c>
      <c r="AB1454">
        <v>0</v>
      </c>
      <c r="AC1454">
        <v>0</v>
      </c>
      <c r="AD1454">
        <v>0</v>
      </c>
      <c r="AE1454">
        <v>1.6491821506430335</v>
      </c>
    </row>
    <row r="1455" spans="1:31" x14ac:dyDescent="0.25">
      <c r="A1455">
        <v>2308772</v>
      </c>
      <c r="B1455">
        <v>1</v>
      </c>
      <c r="C1455" t="s">
        <v>81</v>
      </c>
      <c r="D1455" t="s">
        <v>126</v>
      </c>
      <c r="E1455" t="s">
        <v>175</v>
      </c>
      <c r="F1455" t="s">
        <v>4483</v>
      </c>
      <c r="G1455" t="s">
        <v>143</v>
      </c>
      <c r="H1455" t="s">
        <v>135</v>
      </c>
      <c r="I1455" t="s">
        <v>136</v>
      </c>
      <c r="J1455" t="s">
        <v>137</v>
      </c>
      <c r="K1455" t="s">
        <v>144</v>
      </c>
      <c r="L1455" t="s">
        <v>4484</v>
      </c>
      <c r="M1455" t="s">
        <v>4485</v>
      </c>
      <c r="N1455">
        <v>1.6888888879999999</v>
      </c>
      <c r="O1455">
        <v>0</v>
      </c>
      <c r="P1455">
        <v>590</v>
      </c>
      <c r="Q1455">
        <v>3</v>
      </c>
      <c r="R1455">
        <v>103</v>
      </c>
      <c r="S1455">
        <v>1</v>
      </c>
      <c r="T1455">
        <v>54</v>
      </c>
      <c r="U1455">
        <v>0</v>
      </c>
      <c r="V1455">
        <v>0</v>
      </c>
      <c r="W1455">
        <v>0</v>
      </c>
      <c r="X1455">
        <v>131.63023108652089</v>
      </c>
      <c r="Y1455">
        <v>34.205245128633756</v>
      </c>
      <c r="Z1455">
        <v>136.98518339018543</v>
      </c>
      <c r="AA1455">
        <v>2.8006851847262779</v>
      </c>
      <c r="AB1455">
        <v>132.8754994229605</v>
      </c>
      <c r="AC1455">
        <v>0</v>
      </c>
      <c r="AD1455">
        <v>0</v>
      </c>
      <c r="AE1455">
        <v>438.49684421302686</v>
      </c>
    </row>
    <row r="1456" spans="1:31" x14ac:dyDescent="0.25">
      <c r="A1456">
        <v>2308792</v>
      </c>
      <c r="B1456">
        <v>1</v>
      </c>
      <c r="C1456" t="s">
        <v>80</v>
      </c>
      <c r="D1456" t="s">
        <v>101</v>
      </c>
      <c r="E1456" t="s">
        <v>285</v>
      </c>
      <c r="F1456" t="s">
        <v>4486</v>
      </c>
      <c r="G1456" t="s">
        <v>336</v>
      </c>
      <c r="H1456" t="s">
        <v>150</v>
      </c>
      <c r="I1456" t="s">
        <v>136</v>
      </c>
      <c r="J1456" t="s">
        <v>137</v>
      </c>
      <c r="K1456" t="s">
        <v>138</v>
      </c>
      <c r="L1456" t="s">
        <v>4487</v>
      </c>
      <c r="M1456" t="s">
        <v>4488</v>
      </c>
      <c r="N1456">
        <v>0.263055555</v>
      </c>
      <c r="O1456">
        <v>0</v>
      </c>
      <c r="P1456">
        <v>17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0.73461015607833324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0.73461015607833324</v>
      </c>
    </row>
    <row r="1457" spans="1:31" x14ac:dyDescent="0.25">
      <c r="A1457">
        <v>2309184</v>
      </c>
      <c r="B1457">
        <v>1</v>
      </c>
      <c r="C1457" t="s">
        <v>80</v>
      </c>
      <c r="D1457" t="s">
        <v>108</v>
      </c>
      <c r="E1457" t="s">
        <v>175</v>
      </c>
      <c r="F1457" t="s">
        <v>4489</v>
      </c>
      <c r="G1457" t="s">
        <v>210</v>
      </c>
      <c r="H1457" t="s">
        <v>135</v>
      </c>
      <c r="I1457" t="s">
        <v>136</v>
      </c>
      <c r="J1457" t="s">
        <v>137</v>
      </c>
      <c r="K1457" t="s">
        <v>138</v>
      </c>
      <c r="L1457" t="s">
        <v>4490</v>
      </c>
      <c r="M1457" t="s">
        <v>4491</v>
      </c>
      <c r="N1457">
        <v>0.79861111100000004</v>
      </c>
      <c r="O1457">
        <v>0</v>
      </c>
      <c r="P1457">
        <v>24</v>
      </c>
      <c r="Q1457">
        <v>0</v>
      </c>
      <c r="R1457">
        <v>5</v>
      </c>
      <c r="S1457">
        <v>0</v>
      </c>
      <c r="T1457">
        <v>10</v>
      </c>
      <c r="U1457">
        <v>0</v>
      </c>
      <c r="V1457">
        <v>0</v>
      </c>
      <c r="W1457">
        <v>0</v>
      </c>
      <c r="X1457">
        <v>3.8292548043967995</v>
      </c>
      <c r="Y1457">
        <v>0</v>
      </c>
      <c r="Z1457">
        <v>0.46916385313045</v>
      </c>
      <c r="AA1457">
        <v>0</v>
      </c>
      <c r="AB1457">
        <v>1.9097242408397337</v>
      </c>
      <c r="AC1457">
        <v>0</v>
      </c>
      <c r="AD1457">
        <v>0</v>
      </c>
      <c r="AE1457">
        <v>6.2081428983669831</v>
      </c>
    </row>
    <row r="1458" spans="1:31" x14ac:dyDescent="0.25">
      <c r="A1458">
        <v>2309078</v>
      </c>
      <c r="B1458">
        <v>1</v>
      </c>
      <c r="C1458" t="s">
        <v>80</v>
      </c>
      <c r="D1458" t="s">
        <v>97</v>
      </c>
      <c r="E1458" t="s">
        <v>147</v>
      </c>
      <c r="F1458" t="s">
        <v>4492</v>
      </c>
      <c r="G1458" t="s">
        <v>258</v>
      </c>
      <c r="H1458" t="s">
        <v>150</v>
      </c>
      <c r="I1458" t="s">
        <v>136</v>
      </c>
      <c r="J1458" t="s">
        <v>137</v>
      </c>
      <c r="K1458" t="s">
        <v>138</v>
      </c>
      <c r="L1458" t="s">
        <v>4493</v>
      </c>
      <c r="M1458" t="s">
        <v>4494</v>
      </c>
      <c r="N1458">
        <v>1.561111111</v>
      </c>
      <c r="O1458">
        <v>0</v>
      </c>
      <c r="P1458">
        <v>11</v>
      </c>
      <c r="Q1458">
        <v>0</v>
      </c>
      <c r="R1458">
        <v>9</v>
      </c>
      <c r="S1458">
        <v>0</v>
      </c>
      <c r="T1458">
        <v>2</v>
      </c>
      <c r="U1458">
        <v>0</v>
      </c>
      <c r="V1458">
        <v>0</v>
      </c>
      <c r="W1458">
        <v>0</v>
      </c>
      <c r="X1458">
        <v>3.4542830043495836</v>
      </c>
      <c r="Y1458">
        <v>0</v>
      </c>
      <c r="Z1458">
        <v>7.5320970898193327</v>
      </c>
      <c r="AA1458">
        <v>0</v>
      </c>
      <c r="AB1458">
        <v>1.8072216232505003</v>
      </c>
      <c r="AC1458">
        <v>0</v>
      </c>
      <c r="AD1458">
        <v>0</v>
      </c>
      <c r="AE1458">
        <v>12.793601717419417</v>
      </c>
    </row>
    <row r="1459" spans="1:31" x14ac:dyDescent="0.25">
      <c r="A1459">
        <v>2308829</v>
      </c>
      <c r="B1459">
        <v>1</v>
      </c>
      <c r="C1459" t="s">
        <v>80</v>
      </c>
      <c r="D1459" t="s">
        <v>93</v>
      </c>
      <c r="E1459" t="s">
        <v>147</v>
      </c>
      <c r="F1459" t="s">
        <v>4495</v>
      </c>
      <c r="G1459" t="s">
        <v>149</v>
      </c>
      <c r="H1459" t="s">
        <v>150</v>
      </c>
      <c r="I1459" t="s">
        <v>136</v>
      </c>
      <c r="J1459" t="s">
        <v>137</v>
      </c>
      <c r="K1459" t="s">
        <v>138</v>
      </c>
      <c r="L1459" t="s">
        <v>4496</v>
      </c>
      <c r="M1459" t="s">
        <v>4497</v>
      </c>
      <c r="N1459">
        <v>3.403333333</v>
      </c>
      <c r="O1459">
        <v>0</v>
      </c>
      <c r="P1459">
        <v>7</v>
      </c>
      <c r="Q1459">
        <v>0</v>
      </c>
      <c r="R1459">
        <v>16</v>
      </c>
      <c r="S1459">
        <v>0</v>
      </c>
      <c r="T1459">
        <v>1</v>
      </c>
      <c r="U1459">
        <v>0</v>
      </c>
      <c r="V1459">
        <v>0</v>
      </c>
      <c r="W1459">
        <v>0</v>
      </c>
      <c r="X1459">
        <v>3.0375521236266008</v>
      </c>
      <c r="Y1459">
        <v>0</v>
      </c>
      <c r="Z1459">
        <v>45.17441149139799</v>
      </c>
      <c r="AA1459">
        <v>0</v>
      </c>
      <c r="AB1459">
        <v>4.1585993763225</v>
      </c>
      <c r="AC1459">
        <v>0</v>
      </c>
      <c r="AD1459">
        <v>0</v>
      </c>
      <c r="AE1459">
        <v>52.370562991347093</v>
      </c>
    </row>
    <row r="1460" spans="1:31" x14ac:dyDescent="0.25">
      <c r="A1460">
        <v>2308835</v>
      </c>
      <c r="B1460">
        <v>1</v>
      </c>
      <c r="C1460" t="s">
        <v>80</v>
      </c>
      <c r="D1460" t="s">
        <v>109</v>
      </c>
      <c r="E1460" t="s">
        <v>147</v>
      </c>
      <c r="F1460" t="s">
        <v>273</v>
      </c>
      <c r="G1460" t="s">
        <v>258</v>
      </c>
      <c r="H1460" t="s">
        <v>150</v>
      </c>
      <c r="I1460" t="s">
        <v>136</v>
      </c>
      <c r="J1460" t="s">
        <v>137</v>
      </c>
      <c r="K1460" t="s">
        <v>138</v>
      </c>
      <c r="L1460" t="s">
        <v>4498</v>
      </c>
      <c r="M1460" t="s">
        <v>4499</v>
      </c>
      <c r="N1460">
        <v>2.7055555550000001</v>
      </c>
      <c r="O1460">
        <v>0</v>
      </c>
      <c r="P1460">
        <v>0</v>
      </c>
      <c r="Q1460">
        <v>0</v>
      </c>
      <c r="R1460">
        <v>1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1.8808170714666669E-2</v>
      </c>
      <c r="AA1460">
        <v>0</v>
      </c>
      <c r="AB1460">
        <v>0</v>
      </c>
      <c r="AC1460">
        <v>0</v>
      </c>
      <c r="AD1460">
        <v>0</v>
      </c>
      <c r="AE1460">
        <v>1.8808170714666669E-2</v>
      </c>
    </row>
    <row r="1461" spans="1:31" x14ac:dyDescent="0.25">
      <c r="A1461">
        <v>2308935</v>
      </c>
      <c r="B1461">
        <v>1</v>
      </c>
      <c r="C1461" t="s">
        <v>81</v>
      </c>
      <c r="D1461" t="s">
        <v>113</v>
      </c>
      <c r="E1461" t="s">
        <v>153</v>
      </c>
      <c r="F1461" t="s">
        <v>4500</v>
      </c>
      <c r="G1461" t="s">
        <v>155</v>
      </c>
      <c r="H1461" t="s">
        <v>150</v>
      </c>
      <c r="I1461" t="s">
        <v>136</v>
      </c>
      <c r="J1461" t="s">
        <v>137</v>
      </c>
      <c r="K1461" t="s">
        <v>138</v>
      </c>
      <c r="L1461" t="s">
        <v>4501</v>
      </c>
      <c r="M1461" t="s">
        <v>4502</v>
      </c>
      <c r="N1461">
        <v>2.9536111109999998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1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3.2840856037804667</v>
      </c>
      <c r="AC1461">
        <v>0</v>
      </c>
      <c r="AD1461">
        <v>0</v>
      </c>
      <c r="AE1461">
        <v>3.2840856037804667</v>
      </c>
    </row>
    <row r="1462" spans="1:31" x14ac:dyDescent="0.25">
      <c r="A1462">
        <v>2309227</v>
      </c>
      <c r="B1462">
        <v>1</v>
      </c>
      <c r="C1462" t="s">
        <v>81</v>
      </c>
      <c r="D1462" t="s">
        <v>118</v>
      </c>
      <c r="E1462" t="s">
        <v>147</v>
      </c>
      <c r="F1462" t="s">
        <v>4503</v>
      </c>
      <c r="G1462" t="s">
        <v>149</v>
      </c>
      <c r="H1462" t="s">
        <v>150</v>
      </c>
      <c r="I1462" t="s">
        <v>136</v>
      </c>
      <c r="J1462" t="s">
        <v>137</v>
      </c>
      <c r="K1462" t="s">
        <v>138</v>
      </c>
      <c r="L1462" t="s">
        <v>4504</v>
      </c>
      <c r="M1462" t="s">
        <v>4505</v>
      </c>
      <c r="N1462">
        <v>1.066944444</v>
      </c>
      <c r="O1462">
        <v>0</v>
      </c>
      <c r="P1462">
        <v>94</v>
      </c>
      <c r="Q1462">
        <v>0</v>
      </c>
      <c r="R1462">
        <v>2</v>
      </c>
      <c r="S1462">
        <v>0</v>
      </c>
      <c r="T1462">
        <v>2</v>
      </c>
      <c r="U1462">
        <v>0</v>
      </c>
      <c r="V1462">
        <v>0</v>
      </c>
      <c r="W1462">
        <v>0</v>
      </c>
      <c r="X1462">
        <v>21.242598566821286</v>
      </c>
      <c r="Y1462">
        <v>0</v>
      </c>
      <c r="Z1462">
        <v>0.19896475071655001</v>
      </c>
      <c r="AA1462">
        <v>0</v>
      </c>
      <c r="AB1462">
        <v>1.1901854640125555</v>
      </c>
      <c r="AC1462">
        <v>0</v>
      </c>
      <c r="AD1462">
        <v>0</v>
      </c>
      <c r="AE1462">
        <v>22.631748781550389</v>
      </c>
    </row>
    <row r="1463" spans="1:31" x14ac:dyDescent="0.25">
      <c r="A1463">
        <v>2308686</v>
      </c>
      <c r="B1463">
        <v>1</v>
      </c>
      <c r="C1463" t="s">
        <v>81</v>
      </c>
      <c r="D1463" t="s">
        <v>113</v>
      </c>
      <c r="E1463" t="s">
        <v>158</v>
      </c>
      <c r="F1463" t="s">
        <v>4506</v>
      </c>
      <c r="G1463" t="s">
        <v>4051</v>
      </c>
      <c r="H1463" t="s">
        <v>150</v>
      </c>
      <c r="I1463" t="s">
        <v>136</v>
      </c>
      <c r="J1463" t="s">
        <v>137</v>
      </c>
      <c r="K1463" t="s">
        <v>138</v>
      </c>
      <c r="L1463" t="s">
        <v>4507</v>
      </c>
      <c r="M1463" t="s">
        <v>4508</v>
      </c>
      <c r="N1463">
        <v>0.94</v>
      </c>
      <c r="O1463">
        <v>0</v>
      </c>
      <c r="P1463">
        <v>0</v>
      </c>
      <c r="Q1463">
        <v>0</v>
      </c>
      <c r="R1463">
        <v>9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33.971494019691598</v>
      </c>
      <c r="AA1463">
        <v>0</v>
      </c>
      <c r="AB1463">
        <v>0</v>
      </c>
      <c r="AC1463">
        <v>0</v>
      </c>
      <c r="AD1463">
        <v>0</v>
      </c>
      <c r="AE1463">
        <v>33.971494019691598</v>
      </c>
    </row>
    <row r="1464" spans="1:31" x14ac:dyDescent="0.25">
      <c r="A1464">
        <v>2309259</v>
      </c>
      <c r="B1464">
        <v>1</v>
      </c>
      <c r="C1464" t="s">
        <v>81</v>
      </c>
      <c r="D1464" t="s">
        <v>125</v>
      </c>
      <c r="E1464" t="s">
        <v>147</v>
      </c>
      <c r="F1464" t="s">
        <v>4509</v>
      </c>
      <c r="G1464" t="s">
        <v>149</v>
      </c>
      <c r="H1464" t="s">
        <v>150</v>
      </c>
      <c r="I1464" t="s">
        <v>136</v>
      </c>
      <c r="J1464" t="s">
        <v>137</v>
      </c>
      <c r="K1464" t="s">
        <v>138</v>
      </c>
      <c r="L1464" t="s">
        <v>4510</v>
      </c>
      <c r="M1464" t="s">
        <v>4511</v>
      </c>
      <c r="N1464">
        <v>1.1475</v>
      </c>
      <c r="O1464">
        <v>0</v>
      </c>
      <c r="P1464">
        <v>9</v>
      </c>
      <c r="Q1464">
        <v>0</v>
      </c>
      <c r="R1464">
        <v>0</v>
      </c>
      <c r="S1464">
        <v>0</v>
      </c>
      <c r="T1464">
        <v>12</v>
      </c>
      <c r="U1464">
        <v>0</v>
      </c>
      <c r="V1464">
        <v>0</v>
      </c>
      <c r="W1464">
        <v>0</v>
      </c>
      <c r="X1464">
        <v>2.2073724012730005</v>
      </c>
      <c r="Y1464">
        <v>0</v>
      </c>
      <c r="Z1464">
        <v>0</v>
      </c>
      <c r="AA1464">
        <v>0</v>
      </c>
      <c r="AB1464">
        <v>6.2056531893711249</v>
      </c>
      <c r="AC1464">
        <v>0</v>
      </c>
      <c r="AD1464">
        <v>0</v>
      </c>
      <c r="AE1464">
        <v>8.4130255906441249</v>
      </c>
    </row>
    <row r="1465" spans="1:31" x14ac:dyDescent="0.25">
      <c r="A1465">
        <v>2309236</v>
      </c>
      <c r="B1465">
        <v>1</v>
      </c>
      <c r="C1465" t="s">
        <v>80</v>
      </c>
      <c r="D1465" t="s">
        <v>108</v>
      </c>
      <c r="E1465" t="s">
        <v>147</v>
      </c>
      <c r="F1465" t="s">
        <v>4512</v>
      </c>
      <c r="G1465" t="s">
        <v>149</v>
      </c>
      <c r="H1465" t="s">
        <v>150</v>
      </c>
      <c r="I1465" t="s">
        <v>136</v>
      </c>
      <c r="J1465" t="s">
        <v>137</v>
      </c>
      <c r="K1465" t="s">
        <v>138</v>
      </c>
      <c r="L1465" t="s">
        <v>4513</v>
      </c>
      <c r="M1465" t="s">
        <v>4514</v>
      </c>
      <c r="N1465">
        <v>9.52</v>
      </c>
      <c r="O1465">
        <v>0</v>
      </c>
      <c r="P1465">
        <v>0</v>
      </c>
      <c r="Q1465">
        <v>0</v>
      </c>
      <c r="R1465">
        <v>15</v>
      </c>
      <c r="S1465">
        <v>0</v>
      </c>
      <c r="T1465">
        <v>6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98.581391217455689</v>
      </c>
      <c r="AA1465">
        <v>0</v>
      </c>
      <c r="AB1465">
        <v>46.679201673594754</v>
      </c>
      <c r="AC1465">
        <v>0</v>
      </c>
      <c r="AD1465">
        <v>0</v>
      </c>
      <c r="AE1465">
        <v>145.26059289105044</v>
      </c>
    </row>
    <row r="1466" spans="1:31" x14ac:dyDescent="0.25">
      <c r="A1466">
        <v>2308572</v>
      </c>
      <c r="B1466">
        <v>1</v>
      </c>
      <c r="C1466" t="s">
        <v>80</v>
      </c>
      <c r="D1466" t="s">
        <v>83</v>
      </c>
      <c r="E1466" t="s">
        <v>158</v>
      </c>
      <c r="F1466" t="s">
        <v>3205</v>
      </c>
      <c r="G1466" t="s">
        <v>193</v>
      </c>
      <c r="H1466" t="s">
        <v>150</v>
      </c>
      <c r="I1466" t="s">
        <v>136</v>
      </c>
      <c r="J1466" t="s">
        <v>3</v>
      </c>
      <c r="K1466" t="s">
        <v>138</v>
      </c>
      <c r="L1466" t="s">
        <v>4515</v>
      </c>
      <c r="M1466" t="s">
        <v>4516</v>
      </c>
      <c r="N1466">
        <v>5.7969444440000002</v>
      </c>
      <c r="O1466">
        <v>0</v>
      </c>
      <c r="P1466">
        <v>486</v>
      </c>
      <c r="Q1466">
        <v>0</v>
      </c>
      <c r="R1466">
        <v>0</v>
      </c>
      <c r="S1466">
        <v>0</v>
      </c>
      <c r="T1466">
        <v>13</v>
      </c>
      <c r="U1466">
        <v>0</v>
      </c>
      <c r="V1466">
        <v>0</v>
      </c>
      <c r="W1466">
        <v>0</v>
      </c>
      <c r="X1466">
        <v>598.57669835598062</v>
      </c>
      <c r="Y1466">
        <v>0</v>
      </c>
      <c r="Z1466">
        <v>0</v>
      </c>
      <c r="AA1466">
        <v>0</v>
      </c>
      <c r="AB1466">
        <v>50.005395788164662</v>
      </c>
      <c r="AC1466">
        <v>0</v>
      </c>
      <c r="AD1466">
        <v>0</v>
      </c>
      <c r="AE1466">
        <v>648.58209414414523</v>
      </c>
    </row>
    <row r="1467" spans="1:31" x14ac:dyDescent="0.25">
      <c r="A1467">
        <v>2309113</v>
      </c>
      <c r="B1467">
        <v>1</v>
      </c>
      <c r="C1467" t="s">
        <v>81</v>
      </c>
      <c r="D1467" t="s">
        <v>113</v>
      </c>
      <c r="E1467" t="s">
        <v>132</v>
      </c>
      <c r="F1467" t="s">
        <v>232</v>
      </c>
      <c r="G1467" t="s">
        <v>134</v>
      </c>
      <c r="H1467" t="s">
        <v>135</v>
      </c>
      <c r="I1467" t="s">
        <v>136</v>
      </c>
      <c r="J1467" t="s">
        <v>137</v>
      </c>
      <c r="K1467" t="s">
        <v>138</v>
      </c>
      <c r="L1467" t="s">
        <v>4517</v>
      </c>
      <c r="M1467" t="s">
        <v>4518</v>
      </c>
      <c r="N1467">
        <v>1.7122222220000001</v>
      </c>
      <c r="O1467">
        <v>0</v>
      </c>
      <c r="P1467">
        <v>1023</v>
      </c>
      <c r="Q1467">
        <v>5</v>
      </c>
      <c r="R1467">
        <v>20</v>
      </c>
      <c r="S1467">
        <v>0</v>
      </c>
      <c r="T1467">
        <v>119</v>
      </c>
      <c r="U1467">
        <v>0</v>
      </c>
      <c r="V1467">
        <v>0</v>
      </c>
      <c r="W1467">
        <v>0</v>
      </c>
      <c r="X1467">
        <v>293.59520779904852</v>
      </c>
      <c r="Y1467">
        <v>52.200007063172059</v>
      </c>
      <c r="Z1467">
        <v>139.6824022221108</v>
      </c>
      <c r="AA1467">
        <v>0</v>
      </c>
      <c r="AB1467">
        <v>77.922875760893703</v>
      </c>
      <c r="AC1467">
        <v>0</v>
      </c>
      <c r="AD1467">
        <v>0</v>
      </c>
      <c r="AE1467">
        <v>563.40049284522502</v>
      </c>
    </row>
    <row r="1468" spans="1:31" x14ac:dyDescent="0.25">
      <c r="A1468">
        <v>2309213</v>
      </c>
      <c r="B1468">
        <v>1</v>
      </c>
      <c r="C1468" t="s">
        <v>81</v>
      </c>
      <c r="D1468" t="s">
        <v>114</v>
      </c>
      <c r="E1468" t="s">
        <v>147</v>
      </c>
      <c r="F1468" t="s">
        <v>4519</v>
      </c>
      <c r="G1468" t="s">
        <v>149</v>
      </c>
      <c r="H1468" t="s">
        <v>150</v>
      </c>
      <c r="I1468" t="s">
        <v>136</v>
      </c>
      <c r="J1468" t="s">
        <v>137</v>
      </c>
      <c r="K1468" t="s">
        <v>138</v>
      </c>
      <c r="L1468" t="s">
        <v>4520</v>
      </c>
      <c r="M1468" t="s">
        <v>4521</v>
      </c>
      <c r="N1468">
        <v>1.5280555549999999</v>
      </c>
      <c r="O1468">
        <v>0</v>
      </c>
      <c r="P1468">
        <v>1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0.15573261426276669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0.15573261426276669</v>
      </c>
    </row>
    <row r="1469" spans="1:31" x14ac:dyDescent="0.25">
      <c r="A1469">
        <v>2309067</v>
      </c>
      <c r="B1469">
        <v>1</v>
      </c>
      <c r="C1469" t="s">
        <v>80</v>
      </c>
      <c r="D1469" t="s">
        <v>110</v>
      </c>
      <c r="E1469" t="s">
        <v>153</v>
      </c>
      <c r="F1469" t="s">
        <v>4522</v>
      </c>
      <c r="G1469" t="s">
        <v>254</v>
      </c>
      <c r="H1469" t="s">
        <v>150</v>
      </c>
      <c r="I1469" t="s">
        <v>136</v>
      </c>
      <c r="J1469" t="s">
        <v>137</v>
      </c>
      <c r="K1469" t="s">
        <v>138</v>
      </c>
      <c r="L1469" t="s">
        <v>4523</v>
      </c>
      <c r="M1469" t="s">
        <v>4524</v>
      </c>
      <c r="N1469">
        <v>2.335</v>
      </c>
      <c r="O1469">
        <v>0</v>
      </c>
      <c r="P1469">
        <v>1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1.6297900019185751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1.6297900019185751</v>
      </c>
    </row>
    <row r="1470" spans="1:31" x14ac:dyDescent="0.25">
      <c r="A1470">
        <v>2309004</v>
      </c>
      <c r="B1470">
        <v>1</v>
      </c>
      <c r="C1470" t="s">
        <v>81</v>
      </c>
      <c r="D1470" t="s">
        <v>128</v>
      </c>
      <c r="E1470" t="s">
        <v>153</v>
      </c>
      <c r="F1470" t="s">
        <v>4525</v>
      </c>
      <c r="G1470" t="s">
        <v>203</v>
      </c>
      <c r="H1470" t="s">
        <v>150</v>
      </c>
      <c r="I1470" t="s">
        <v>136</v>
      </c>
      <c r="J1470" t="s">
        <v>137</v>
      </c>
      <c r="K1470" t="s">
        <v>138</v>
      </c>
      <c r="L1470" t="s">
        <v>4526</v>
      </c>
      <c r="M1470" t="s">
        <v>4527</v>
      </c>
      <c r="N1470">
        <v>0.238055555</v>
      </c>
      <c r="O1470">
        <v>0</v>
      </c>
      <c r="P1470">
        <v>11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0.15194834540427501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0.15194834540427501</v>
      </c>
    </row>
    <row r="1471" spans="1:31" x14ac:dyDescent="0.25">
      <c r="A1471">
        <v>2308566</v>
      </c>
      <c r="B1471">
        <v>1</v>
      </c>
      <c r="C1471" t="s">
        <v>80</v>
      </c>
      <c r="D1471" t="s">
        <v>107</v>
      </c>
      <c r="E1471" t="s">
        <v>141</v>
      </c>
      <c r="F1471" t="s">
        <v>1102</v>
      </c>
      <c r="G1471" t="s">
        <v>134</v>
      </c>
      <c r="H1471" t="s">
        <v>135</v>
      </c>
      <c r="I1471" t="s">
        <v>136</v>
      </c>
      <c r="J1471" t="s">
        <v>137</v>
      </c>
      <c r="K1471" t="s">
        <v>138</v>
      </c>
      <c r="L1471" t="s">
        <v>4528</v>
      </c>
      <c r="M1471" t="s">
        <v>4529</v>
      </c>
      <c r="N1471">
        <v>3.7938888880000001</v>
      </c>
      <c r="O1471">
        <v>0</v>
      </c>
      <c r="P1471">
        <v>320</v>
      </c>
      <c r="Q1471">
        <v>15</v>
      </c>
      <c r="R1471">
        <v>20</v>
      </c>
      <c r="S1471">
        <v>3</v>
      </c>
      <c r="T1471">
        <v>79</v>
      </c>
      <c r="U1471">
        <v>1</v>
      </c>
      <c r="V1471">
        <v>0</v>
      </c>
      <c r="W1471">
        <v>0</v>
      </c>
      <c r="X1471">
        <v>205.95463626252371</v>
      </c>
      <c r="Y1471">
        <v>57.9286429059797</v>
      </c>
      <c r="Z1471">
        <v>39.979477221648182</v>
      </c>
      <c r="AA1471">
        <v>57.653863367950393</v>
      </c>
      <c r="AB1471">
        <v>133.15652313226363</v>
      </c>
      <c r="AC1471">
        <v>445.59559882483347</v>
      </c>
      <c r="AD1471">
        <v>0</v>
      </c>
      <c r="AE1471">
        <v>940.2687417151991</v>
      </c>
    </row>
    <row r="1472" spans="1:31" x14ac:dyDescent="0.25">
      <c r="A1472">
        <v>2309050</v>
      </c>
      <c r="B1472">
        <v>1</v>
      </c>
      <c r="C1472" t="s">
        <v>80</v>
      </c>
      <c r="D1472" t="s">
        <v>98</v>
      </c>
      <c r="E1472" t="s">
        <v>147</v>
      </c>
      <c r="F1472" t="s">
        <v>4530</v>
      </c>
      <c r="G1472" t="s">
        <v>336</v>
      </c>
      <c r="H1472" t="s">
        <v>150</v>
      </c>
      <c r="I1472" t="s">
        <v>136</v>
      </c>
      <c r="J1472" t="s">
        <v>137</v>
      </c>
      <c r="K1472" t="s">
        <v>138</v>
      </c>
      <c r="L1472" t="s">
        <v>4531</v>
      </c>
      <c r="M1472" t="s">
        <v>4532</v>
      </c>
      <c r="N1472">
        <v>0.6925</v>
      </c>
      <c r="O1472">
        <v>0</v>
      </c>
      <c r="P1472">
        <v>11</v>
      </c>
      <c r="Q1472">
        <v>0</v>
      </c>
      <c r="R1472">
        <v>0</v>
      </c>
      <c r="S1472">
        <v>0</v>
      </c>
      <c r="T1472">
        <v>1</v>
      </c>
      <c r="U1472">
        <v>0</v>
      </c>
      <c r="V1472">
        <v>0</v>
      </c>
      <c r="W1472">
        <v>0</v>
      </c>
      <c r="X1472">
        <v>1.5026697508297502</v>
      </c>
      <c r="Y1472">
        <v>0</v>
      </c>
      <c r="Z1472">
        <v>0</v>
      </c>
      <c r="AA1472">
        <v>0</v>
      </c>
      <c r="AB1472">
        <v>0.252819483945525</v>
      </c>
      <c r="AC1472">
        <v>0</v>
      </c>
      <c r="AD1472">
        <v>0</v>
      </c>
      <c r="AE1472">
        <v>1.7554892347752751</v>
      </c>
    </row>
    <row r="1473" spans="1:31" x14ac:dyDescent="0.25">
      <c r="A1473">
        <v>2309196</v>
      </c>
      <c r="B1473">
        <v>1</v>
      </c>
      <c r="C1473" t="s">
        <v>80</v>
      </c>
      <c r="D1473" t="s">
        <v>98</v>
      </c>
      <c r="E1473" t="s">
        <v>153</v>
      </c>
      <c r="F1473" t="s">
        <v>4533</v>
      </c>
      <c r="G1473" t="s">
        <v>155</v>
      </c>
      <c r="H1473" t="s">
        <v>150</v>
      </c>
      <c r="I1473" t="s">
        <v>136</v>
      </c>
      <c r="J1473" t="s">
        <v>137</v>
      </c>
      <c r="K1473" t="s">
        <v>138</v>
      </c>
      <c r="L1473" t="s">
        <v>4534</v>
      </c>
      <c r="M1473" t="s">
        <v>4535</v>
      </c>
      <c r="N1473">
        <v>2.318333333</v>
      </c>
      <c r="O1473">
        <v>0</v>
      </c>
      <c r="P1473">
        <v>1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0.23784502009070002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0.23784502009070002</v>
      </c>
    </row>
    <row r="1474" spans="1:31" x14ac:dyDescent="0.25">
      <c r="A1474">
        <v>2308758</v>
      </c>
      <c r="B1474">
        <v>1</v>
      </c>
      <c r="C1474" t="s">
        <v>80</v>
      </c>
      <c r="D1474" t="s">
        <v>111</v>
      </c>
      <c r="E1474" t="s">
        <v>147</v>
      </c>
      <c r="F1474" t="s">
        <v>4536</v>
      </c>
      <c r="G1474" t="s">
        <v>4051</v>
      </c>
      <c r="H1474" t="s">
        <v>150</v>
      </c>
      <c r="I1474" t="s">
        <v>136</v>
      </c>
      <c r="J1474" t="s">
        <v>137</v>
      </c>
      <c r="K1474" t="s">
        <v>138</v>
      </c>
      <c r="L1474" t="s">
        <v>4537</v>
      </c>
      <c r="M1474" t="s">
        <v>4538</v>
      </c>
      <c r="N1474">
        <v>4.7213888879999999</v>
      </c>
      <c r="O1474">
        <v>0</v>
      </c>
      <c r="P1474">
        <v>57</v>
      </c>
      <c r="Q1474">
        <v>0</v>
      </c>
      <c r="R1474">
        <v>0</v>
      </c>
      <c r="S1474">
        <v>0</v>
      </c>
      <c r="T1474">
        <v>4</v>
      </c>
      <c r="U1474">
        <v>0</v>
      </c>
      <c r="V1474">
        <v>0</v>
      </c>
      <c r="W1474">
        <v>0</v>
      </c>
      <c r="X1474">
        <v>92.477851296763248</v>
      </c>
      <c r="Y1474">
        <v>0</v>
      </c>
      <c r="Z1474">
        <v>0</v>
      </c>
      <c r="AA1474">
        <v>0</v>
      </c>
      <c r="AB1474">
        <v>5.5934582414471254</v>
      </c>
      <c r="AC1474">
        <v>0</v>
      </c>
      <c r="AD1474">
        <v>0</v>
      </c>
      <c r="AE1474">
        <v>98.071309538210372</v>
      </c>
    </row>
    <row r="1475" spans="1:31" x14ac:dyDescent="0.25">
      <c r="A1475">
        <v>2309107</v>
      </c>
      <c r="B1475">
        <v>1</v>
      </c>
      <c r="C1475" t="s">
        <v>80</v>
      </c>
      <c r="D1475" t="s">
        <v>93</v>
      </c>
      <c r="E1475" t="s">
        <v>141</v>
      </c>
      <c r="F1475" t="s">
        <v>4539</v>
      </c>
      <c r="G1475" t="s">
        <v>134</v>
      </c>
      <c r="H1475" t="s">
        <v>135</v>
      </c>
      <c r="I1475" t="s">
        <v>136</v>
      </c>
      <c r="J1475" t="s">
        <v>137</v>
      </c>
      <c r="K1475" t="s">
        <v>138</v>
      </c>
      <c r="L1475" t="s">
        <v>4540</v>
      </c>
      <c r="M1475" t="s">
        <v>4541</v>
      </c>
      <c r="N1475">
        <v>4.0372222219999996</v>
      </c>
      <c r="O1475">
        <v>0</v>
      </c>
      <c r="P1475">
        <v>250</v>
      </c>
      <c r="Q1475">
        <v>3</v>
      </c>
      <c r="R1475">
        <v>48</v>
      </c>
      <c r="S1475">
        <v>5</v>
      </c>
      <c r="T1475">
        <v>42</v>
      </c>
      <c r="U1475">
        <v>0</v>
      </c>
      <c r="V1475">
        <v>0</v>
      </c>
      <c r="W1475">
        <v>0</v>
      </c>
      <c r="X1475">
        <v>191.18681925222273</v>
      </c>
      <c r="Y1475">
        <v>172.49841187679922</v>
      </c>
      <c r="Z1475">
        <v>241.06119710672638</v>
      </c>
      <c r="AA1475">
        <v>160.71599363082294</v>
      </c>
      <c r="AB1475">
        <v>122.64669629337666</v>
      </c>
      <c r="AC1475">
        <v>0</v>
      </c>
      <c r="AD1475">
        <v>0</v>
      </c>
      <c r="AE1475">
        <v>888.10911815994791</v>
      </c>
    </row>
    <row r="1476" spans="1:31" x14ac:dyDescent="0.25">
      <c r="A1476">
        <v>2309150</v>
      </c>
      <c r="B1476">
        <v>1</v>
      </c>
      <c r="C1476" t="s">
        <v>80</v>
      </c>
      <c r="D1476" t="s">
        <v>104</v>
      </c>
      <c r="E1476" t="s">
        <v>153</v>
      </c>
      <c r="F1476" t="s">
        <v>4542</v>
      </c>
      <c r="G1476" t="s">
        <v>336</v>
      </c>
      <c r="H1476" t="s">
        <v>150</v>
      </c>
      <c r="I1476" t="s">
        <v>136</v>
      </c>
      <c r="J1476" t="s">
        <v>137</v>
      </c>
      <c r="K1476" t="s">
        <v>138</v>
      </c>
      <c r="L1476" t="s">
        <v>4543</v>
      </c>
      <c r="M1476" t="s">
        <v>4544</v>
      </c>
      <c r="N1476">
        <v>3.42</v>
      </c>
      <c r="O1476">
        <v>0</v>
      </c>
      <c r="P1476">
        <v>4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2.064363903330225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2.064363903330225</v>
      </c>
    </row>
    <row r="1477" spans="1:31" x14ac:dyDescent="0.25">
      <c r="A1477">
        <v>2309299</v>
      </c>
      <c r="B1477">
        <v>1</v>
      </c>
      <c r="C1477" t="s">
        <v>80</v>
      </c>
      <c r="D1477" t="s">
        <v>82</v>
      </c>
      <c r="E1477" t="s">
        <v>153</v>
      </c>
      <c r="F1477" t="s">
        <v>4545</v>
      </c>
      <c r="G1477" t="s">
        <v>254</v>
      </c>
      <c r="H1477" t="s">
        <v>150</v>
      </c>
      <c r="I1477" t="s">
        <v>136</v>
      </c>
      <c r="J1477" t="s">
        <v>137</v>
      </c>
      <c r="K1477" t="s">
        <v>138</v>
      </c>
      <c r="L1477" t="s">
        <v>4546</v>
      </c>
      <c r="M1477" t="s">
        <v>4547</v>
      </c>
      <c r="N1477">
        <v>4.3022222220000002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1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1.5943338166904086</v>
      </c>
      <c r="AC1477">
        <v>0</v>
      </c>
      <c r="AD1477">
        <v>0</v>
      </c>
      <c r="AE1477">
        <v>1.5943338166904086</v>
      </c>
    </row>
    <row r="1478" spans="1:31" x14ac:dyDescent="0.25">
      <c r="A1478">
        <v>2308712</v>
      </c>
      <c r="B1478">
        <v>1</v>
      </c>
      <c r="C1478" t="s">
        <v>80</v>
      </c>
      <c r="D1478" t="s">
        <v>110</v>
      </c>
      <c r="E1478" t="s">
        <v>175</v>
      </c>
      <c r="F1478" t="s">
        <v>4548</v>
      </c>
      <c r="G1478" t="s">
        <v>143</v>
      </c>
      <c r="H1478" t="s">
        <v>135</v>
      </c>
      <c r="I1478" t="s">
        <v>136</v>
      </c>
      <c r="J1478" t="s">
        <v>137</v>
      </c>
      <c r="K1478" t="s">
        <v>144</v>
      </c>
      <c r="L1478" t="s">
        <v>4549</v>
      </c>
      <c r="M1478" t="s">
        <v>4550</v>
      </c>
      <c r="N1478">
        <v>8.039722222</v>
      </c>
      <c r="O1478">
        <v>0</v>
      </c>
      <c r="P1478">
        <v>1231</v>
      </c>
      <c r="Q1478">
        <v>0</v>
      </c>
      <c r="R1478">
        <v>0</v>
      </c>
      <c r="S1478">
        <v>0</v>
      </c>
      <c r="T1478">
        <v>68</v>
      </c>
      <c r="U1478">
        <v>0</v>
      </c>
      <c r="V1478">
        <v>1</v>
      </c>
      <c r="W1478">
        <v>0</v>
      </c>
      <c r="X1478">
        <v>2252.5095207874638</v>
      </c>
      <c r="Y1478">
        <v>0</v>
      </c>
      <c r="Z1478">
        <v>0</v>
      </c>
      <c r="AA1478">
        <v>0</v>
      </c>
      <c r="AB1478">
        <v>748.21741708723823</v>
      </c>
      <c r="AC1478">
        <v>0</v>
      </c>
      <c r="AD1478">
        <v>2.2897712433455495</v>
      </c>
      <c r="AE1478">
        <v>3003.0167091180474</v>
      </c>
    </row>
    <row r="1479" spans="1:31" x14ac:dyDescent="0.25">
      <c r="A1479">
        <v>2309153</v>
      </c>
      <c r="B1479">
        <v>1</v>
      </c>
      <c r="C1479" t="s">
        <v>80</v>
      </c>
      <c r="D1479" t="s">
        <v>93</v>
      </c>
      <c r="E1479" t="s">
        <v>147</v>
      </c>
      <c r="F1479" t="s">
        <v>4551</v>
      </c>
      <c r="G1479" t="s">
        <v>353</v>
      </c>
      <c r="H1479" t="s">
        <v>150</v>
      </c>
      <c r="I1479" t="s">
        <v>136</v>
      </c>
      <c r="J1479" t="s">
        <v>137</v>
      </c>
      <c r="K1479" t="s">
        <v>138</v>
      </c>
      <c r="L1479" t="s">
        <v>4552</v>
      </c>
      <c r="M1479" t="s">
        <v>4553</v>
      </c>
      <c r="N1479">
        <v>0.98861111099999999</v>
      </c>
      <c r="O1479">
        <v>0</v>
      </c>
      <c r="P1479">
        <v>1</v>
      </c>
      <c r="Q1479">
        <v>0</v>
      </c>
      <c r="R1479">
        <v>1</v>
      </c>
      <c r="S1479">
        <v>0</v>
      </c>
      <c r="T1479">
        <v>2</v>
      </c>
      <c r="U1479">
        <v>0</v>
      </c>
      <c r="V1479">
        <v>0</v>
      </c>
      <c r="W1479">
        <v>0</v>
      </c>
      <c r="X1479">
        <v>0.31638914035967503</v>
      </c>
      <c r="Y1479">
        <v>0</v>
      </c>
      <c r="Z1479">
        <v>1.2134993555414999</v>
      </c>
      <c r="AA1479">
        <v>0</v>
      </c>
      <c r="AB1479">
        <v>1.321678121902625</v>
      </c>
      <c r="AC1479">
        <v>0</v>
      </c>
      <c r="AD1479">
        <v>0</v>
      </c>
      <c r="AE1479">
        <v>2.8515666178038002</v>
      </c>
    </row>
    <row r="1480" spans="1:31" x14ac:dyDescent="0.25">
      <c r="A1480">
        <v>2309010</v>
      </c>
      <c r="B1480">
        <v>1</v>
      </c>
      <c r="C1480" t="s">
        <v>81</v>
      </c>
      <c r="D1480" t="s">
        <v>128</v>
      </c>
      <c r="E1480" t="s">
        <v>285</v>
      </c>
      <c r="F1480" t="s">
        <v>4554</v>
      </c>
      <c r="G1480" t="s">
        <v>384</v>
      </c>
      <c r="H1480" t="s">
        <v>150</v>
      </c>
      <c r="I1480" t="s">
        <v>136</v>
      </c>
      <c r="J1480" t="s">
        <v>137</v>
      </c>
      <c r="K1480" t="s">
        <v>138</v>
      </c>
      <c r="L1480" t="s">
        <v>4555</v>
      </c>
      <c r="M1480" t="s">
        <v>4556</v>
      </c>
      <c r="N1480">
        <v>6.0930555550000003</v>
      </c>
      <c r="O1480">
        <v>0</v>
      </c>
      <c r="P1480">
        <v>27</v>
      </c>
      <c r="Q1480">
        <v>0</v>
      </c>
      <c r="R1480">
        <v>0</v>
      </c>
      <c r="S1480">
        <v>0</v>
      </c>
      <c r="T1480">
        <v>1</v>
      </c>
      <c r="U1480">
        <v>0</v>
      </c>
      <c r="V1480">
        <v>0</v>
      </c>
      <c r="W1480">
        <v>0</v>
      </c>
      <c r="X1480">
        <v>39.117928135613894</v>
      </c>
      <c r="Y1480">
        <v>0</v>
      </c>
      <c r="Z1480">
        <v>0</v>
      </c>
      <c r="AA1480">
        <v>0</v>
      </c>
      <c r="AB1480">
        <v>0.94257625089272501</v>
      </c>
      <c r="AC1480">
        <v>0</v>
      </c>
      <c r="AD1480">
        <v>0</v>
      </c>
      <c r="AE1480">
        <v>40.060504386506622</v>
      </c>
    </row>
    <row r="1481" spans="1:31" x14ac:dyDescent="0.25">
      <c r="A1481">
        <v>2308961</v>
      </c>
      <c r="B1481">
        <v>1</v>
      </c>
      <c r="C1481" t="s">
        <v>80</v>
      </c>
      <c r="D1481" t="s">
        <v>87</v>
      </c>
      <c r="E1481" t="s">
        <v>158</v>
      </c>
      <c r="F1481" t="s">
        <v>4557</v>
      </c>
      <c r="G1481" t="s">
        <v>336</v>
      </c>
      <c r="H1481" t="s">
        <v>150</v>
      </c>
      <c r="I1481" t="s">
        <v>136</v>
      </c>
      <c r="J1481" t="s">
        <v>137</v>
      </c>
      <c r="K1481" t="s">
        <v>138</v>
      </c>
      <c r="L1481" t="s">
        <v>4558</v>
      </c>
      <c r="M1481" t="s">
        <v>4559</v>
      </c>
      <c r="N1481">
        <v>1.953888888</v>
      </c>
      <c r="O1481">
        <v>0</v>
      </c>
      <c r="P1481">
        <v>160</v>
      </c>
      <c r="Q1481">
        <v>0</v>
      </c>
      <c r="R1481">
        <v>0</v>
      </c>
      <c r="S1481">
        <v>0</v>
      </c>
      <c r="T1481">
        <v>10</v>
      </c>
      <c r="U1481">
        <v>0</v>
      </c>
      <c r="V1481">
        <v>0</v>
      </c>
      <c r="W1481">
        <v>0</v>
      </c>
      <c r="X1481">
        <v>85.711521238911232</v>
      </c>
      <c r="Y1481">
        <v>0</v>
      </c>
      <c r="Z1481">
        <v>0</v>
      </c>
      <c r="AA1481">
        <v>0</v>
      </c>
      <c r="AB1481">
        <v>7.1693696059447412</v>
      </c>
      <c r="AC1481">
        <v>0</v>
      </c>
      <c r="AD1481">
        <v>0</v>
      </c>
      <c r="AE1481">
        <v>92.880890844855969</v>
      </c>
    </row>
    <row r="1482" spans="1:31" x14ac:dyDescent="0.25">
      <c r="A1482">
        <v>2308987</v>
      </c>
      <c r="B1482">
        <v>1</v>
      </c>
      <c r="C1482" t="s">
        <v>80</v>
      </c>
      <c r="D1482" t="s">
        <v>96</v>
      </c>
      <c r="E1482" t="s">
        <v>153</v>
      </c>
      <c r="F1482" t="s">
        <v>4560</v>
      </c>
      <c r="G1482" t="s">
        <v>254</v>
      </c>
      <c r="H1482" t="s">
        <v>150</v>
      </c>
      <c r="I1482" t="s">
        <v>136</v>
      </c>
      <c r="J1482" t="s">
        <v>137</v>
      </c>
      <c r="K1482" t="s">
        <v>138</v>
      </c>
      <c r="L1482" t="s">
        <v>4561</v>
      </c>
      <c r="M1482" t="s">
        <v>4562</v>
      </c>
      <c r="N1482">
        <v>5.1711111110000001</v>
      </c>
      <c r="O1482">
        <v>0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1.3048154387158004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1.3048154387158004</v>
      </c>
    </row>
    <row r="1483" spans="1:31" x14ac:dyDescent="0.25">
      <c r="A1483">
        <v>2308675</v>
      </c>
      <c r="B1483">
        <v>1</v>
      </c>
      <c r="C1483" t="s">
        <v>81</v>
      </c>
      <c r="D1483" t="s">
        <v>112</v>
      </c>
      <c r="E1483" t="s">
        <v>141</v>
      </c>
      <c r="F1483" t="s">
        <v>4563</v>
      </c>
      <c r="G1483" t="s">
        <v>134</v>
      </c>
      <c r="H1483" t="s">
        <v>135</v>
      </c>
      <c r="I1483" t="s">
        <v>136</v>
      </c>
      <c r="J1483" t="s">
        <v>137</v>
      </c>
      <c r="K1483" t="s">
        <v>138</v>
      </c>
      <c r="L1483" t="s">
        <v>4564</v>
      </c>
      <c r="M1483" t="s">
        <v>4565</v>
      </c>
      <c r="N1483">
        <v>2.6716666660000001</v>
      </c>
      <c r="O1483">
        <v>1</v>
      </c>
      <c r="P1483">
        <v>98</v>
      </c>
      <c r="Q1483">
        <v>4</v>
      </c>
      <c r="R1483">
        <v>15</v>
      </c>
      <c r="S1483">
        <v>3</v>
      </c>
      <c r="T1483">
        <v>6</v>
      </c>
      <c r="U1483">
        <v>0</v>
      </c>
      <c r="V1483">
        <v>0</v>
      </c>
      <c r="W1483">
        <v>4.6355514630531172</v>
      </c>
      <c r="X1483">
        <v>25.207169971103511</v>
      </c>
      <c r="Y1483">
        <v>36.95624307625409</v>
      </c>
      <c r="Z1483">
        <v>30.806257338387873</v>
      </c>
      <c r="AA1483">
        <v>86.445730807867122</v>
      </c>
      <c r="AB1483">
        <v>38.492149137414749</v>
      </c>
      <c r="AC1483">
        <v>0</v>
      </c>
      <c r="AD1483">
        <v>0</v>
      </c>
      <c r="AE1483">
        <v>222.54310179408043</v>
      </c>
    </row>
    <row r="1484" spans="1:31" x14ac:dyDescent="0.25">
      <c r="A1484">
        <v>2308775</v>
      </c>
      <c r="B1484">
        <v>1</v>
      </c>
      <c r="C1484" t="s">
        <v>80</v>
      </c>
      <c r="D1484" t="s">
        <v>98</v>
      </c>
      <c r="E1484" t="s">
        <v>153</v>
      </c>
      <c r="F1484" t="s">
        <v>4566</v>
      </c>
      <c r="G1484" t="s">
        <v>336</v>
      </c>
      <c r="H1484" t="s">
        <v>150</v>
      </c>
      <c r="I1484" t="s">
        <v>136</v>
      </c>
      <c r="J1484" t="s">
        <v>137</v>
      </c>
      <c r="K1484" t="s">
        <v>138</v>
      </c>
      <c r="L1484" t="s">
        <v>4567</v>
      </c>
      <c r="M1484" t="s">
        <v>4568</v>
      </c>
      <c r="N1484">
        <v>0.90972222199999997</v>
      </c>
      <c r="O1484">
        <v>0</v>
      </c>
      <c r="P1484">
        <v>0</v>
      </c>
      <c r="Q1484">
        <v>0</v>
      </c>
      <c r="R1484">
        <v>1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1.5341317476893253</v>
      </c>
      <c r="AA1484">
        <v>0</v>
      </c>
      <c r="AB1484">
        <v>0</v>
      </c>
      <c r="AC1484">
        <v>0</v>
      </c>
      <c r="AD1484">
        <v>0</v>
      </c>
      <c r="AE1484">
        <v>1.5341317476893253</v>
      </c>
    </row>
    <row r="1485" spans="1:31" x14ac:dyDescent="0.25">
      <c r="A1485">
        <v>2308795</v>
      </c>
      <c r="B1485">
        <v>1</v>
      </c>
      <c r="C1485" t="s">
        <v>81</v>
      </c>
      <c r="D1485" t="s">
        <v>127</v>
      </c>
      <c r="E1485" t="s">
        <v>175</v>
      </c>
      <c r="F1485" t="s">
        <v>4569</v>
      </c>
      <c r="G1485" t="s">
        <v>210</v>
      </c>
      <c r="H1485" t="s">
        <v>135</v>
      </c>
      <c r="I1485" t="s">
        <v>136</v>
      </c>
      <c r="J1485" t="s">
        <v>137</v>
      </c>
      <c r="K1485" t="s">
        <v>138</v>
      </c>
      <c r="L1485" t="s">
        <v>4570</v>
      </c>
      <c r="M1485" t="s">
        <v>4571</v>
      </c>
      <c r="N1485">
        <v>4.9366666659999998</v>
      </c>
      <c r="O1485">
        <v>0</v>
      </c>
      <c r="P1485">
        <v>0</v>
      </c>
      <c r="Q1485">
        <v>0</v>
      </c>
      <c r="R1485">
        <v>4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102.12681153457348</v>
      </c>
      <c r="AA1485">
        <v>0</v>
      </c>
      <c r="AB1485">
        <v>0</v>
      </c>
      <c r="AC1485">
        <v>0</v>
      </c>
      <c r="AD1485">
        <v>0</v>
      </c>
      <c r="AE1485">
        <v>102.12681153457348</v>
      </c>
    </row>
    <row r="1486" spans="1:31" x14ac:dyDescent="0.25">
      <c r="A1486">
        <v>2309087</v>
      </c>
      <c r="B1486">
        <v>1</v>
      </c>
      <c r="C1486" t="s">
        <v>81</v>
      </c>
      <c r="D1486" t="s">
        <v>123</v>
      </c>
      <c r="E1486" t="s">
        <v>132</v>
      </c>
      <c r="F1486" t="s">
        <v>4572</v>
      </c>
      <c r="G1486" t="s">
        <v>134</v>
      </c>
      <c r="H1486" t="s">
        <v>135</v>
      </c>
      <c r="I1486" t="s">
        <v>136</v>
      </c>
      <c r="J1486" t="s">
        <v>137</v>
      </c>
      <c r="K1486" t="s">
        <v>138</v>
      </c>
      <c r="L1486" t="s">
        <v>4573</v>
      </c>
      <c r="M1486" t="s">
        <v>4574</v>
      </c>
      <c r="N1486">
        <v>0.396666666</v>
      </c>
      <c r="O1486">
        <v>0</v>
      </c>
      <c r="P1486">
        <v>5</v>
      </c>
      <c r="Q1486">
        <v>1</v>
      </c>
      <c r="R1486">
        <v>135</v>
      </c>
      <c r="S1486">
        <v>0</v>
      </c>
      <c r="T1486">
        <v>14</v>
      </c>
      <c r="U1486">
        <v>0</v>
      </c>
      <c r="V1486">
        <v>0</v>
      </c>
      <c r="W1486">
        <v>0</v>
      </c>
      <c r="X1486">
        <v>0.84664939468526668</v>
      </c>
      <c r="Y1486">
        <v>5.3786335916890504</v>
      </c>
      <c r="Z1486">
        <v>81.765534282034594</v>
      </c>
      <c r="AA1486">
        <v>0</v>
      </c>
      <c r="AB1486">
        <v>4.3424665855577231</v>
      </c>
      <c r="AC1486">
        <v>0</v>
      </c>
      <c r="AD1486">
        <v>0</v>
      </c>
      <c r="AE1486">
        <v>92.333283853966634</v>
      </c>
    </row>
    <row r="1487" spans="1:31" x14ac:dyDescent="0.25">
      <c r="A1487">
        <v>2308732</v>
      </c>
      <c r="B1487">
        <v>1</v>
      </c>
      <c r="C1487" t="s">
        <v>80</v>
      </c>
      <c r="D1487" t="s">
        <v>106</v>
      </c>
      <c r="E1487" t="s">
        <v>141</v>
      </c>
      <c r="F1487" t="s">
        <v>4575</v>
      </c>
      <c r="G1487" t="s">
        <v>134</v>
      </c>
      <c r="H1487" t="s">
        <v>135</v>
      </c>
      <c r="I1487" t="s">
        <v>136</v>
      </c>
      <c r="J1487" t="s">
        <v>137</v>
      </c>
      <c r="K1487" t="s">
        <v>138</v>
      </c>
      <c r="L1487" t="s">
        <v>4576</v>
      </c>
      <c r="M1487" t="s">
        <v>4577</v>
      </c>
      <c r="N1487">
        <v>0.45527777699999999</v>
      </c>
      <c r="O1487">
        <v>0</v>
      </c>
      <c r="P1487">
        <v>919</v>
      </c>
      <c r="Q1487">
        <v>7</v>
      </c>
      <c r="R1487">
        <v>38</v>
      </c>
      <c r="S1487">
        <v>4</v>
      </c>
      <c r="T1487">
        <v>238</v>
      </c>
      <c r="U1487">
        <v>0</v>
      </c>
      <c r="V1487">
        <v>0</v>
      </c>
      <c r="W1487">
        <v>0</v>
      </c>
      <c r="X1487">
        <v>69.628345968714541</v>
      </c>
      <c r="Y1487">
        <v>88.986803777416867</v>
      </c>
      <c r="Z1487">
        <v>34.297414245789476</v>
      </c>
      <c r="AA1487">
        <v>7.8315672874650453</v>
      </c>
      <c r="AB1487">
        <v>111.54637934800903</v>
      </c>
      <c r="AC1487">
        <v>0</v>
      </c>
      <c r="AD1487">
        <v>0</v>
      </c>
      <c r="AE1487">
        <v>312.29051062739495</v>
      </c>
    </row>
    <row r="1488" spans="1:31" x14ac:dyDescent="0.25">
      <c r="A1488">
        <v>2309273</v>
      </c>
      <c r="B1488">
        <v>1</v>
      </c>
      <c r="C1488" t="s">
        <v>81</v>
      </c>
      <c r="D1488" t="s">
        <v>120</v>
      </c>
      <c r="E1488" t="s">
        <v>153</v>
      </c>
      <c r="F1488" t="s">
        <v>4578</v>
      </c>
      <c r="G1488" t="s">
        <v>155</v>
      </c>
      <c r="H1488" t="s">
        <v>150</v>
      </c>
      <c r="I1488" t="s">
        <v>136</v>
      </c>
      <c r="J1488" t="s">
        <v>137</v>
      </c>
      <c r="K1488" t="s">
        <v>138</v>
      </c>
      <c r="L1488" t="s">
        <v>4579</v>
      </c>
      <c r="M1488" t="s">
        <v>4580</v>
      </c>
      <c r="N1488">
        <v>3.2727777769999999</v>
      </c>
      <c r="O1488">
        <v>0</v>
      </c>
      <c r="P1488">
        <v>1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</row>
    <row r="1489" spans="1:31" x14ac:dyDescent="0.25">
      <c r="A1489">
        <v>2309279</v>
      </c>
      <c r="B1489">
        <v>1</v>
      </c>
      <c r="C1489" t="s">
        <v>81</v>
      </c>
      <c r="D1489" t="s">
        <v>121</v>
      </c>
      <c r="E1489" t="s">
        <v>147</v>
      </c>
      <c r="F1489" t="s">
        <v>4581</v>
      </c>
      <c r="G1489" t="s">
        <v>149</v>
      </c>
      <c r="H1489" t="s">
        <v>150</v>
      </c>
      <c r="I1489" t="s">
        <v>136</v>
      </c>
      <c r="J1489" t="s">
        <v>137</v>
      </c>
      <c r="K1489" t="s">
        <v>138</v>
      </c>
      <c r="L1489" t="s">
        <v>4582</v>
      </c>
      <c r="M1489" t="s">
        <v>4583</v>
      </c>
      <c r="N1489">
        <v>5.0427777770000004</v>
      </c>
      <c r="O1489">
        <v>0</v>
      </c>
      <c r="P1489">
        <v>61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12.970118693122139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12.970118693122139</v>
      </c>
    </row>
    <row r="1490" spans="1:31" x14ac:dyDescent="0.25">
      <c r="A1490">
        <v>2309130</v>
      </c>
      <c r="B1490">
        <v>1</v>
      </c>
      <c r="C1490" t="s">
        <v>80</v>
      </c>
      <c r="D1490" t="s">
        <v>100</v>
      </c>
      <c r="E1490" t="s">
        <v>132</v>
      </c>
      <c r="F1490" t="s">
        <v>4584</v>
      </c>
      <c r="G1490" t="s">
        <v>134</v>
      </c>
      <c r="H1490" t="s">
        <v>135</v>
      </c>
      <c r="I1490" t="s">
        <v>136</v>
      </c>
      <c r="J1490" t="s">
        <v>137</v>
      </c>
      <c r="K1490" t="s">
        <v>138</v>
      </c>
      <c r="L1490" t="s">
        <v>4585</v>
      </c>
      <c r="M1490" t="s">
        <v>4586</v>
      </c>
      <c r="N1490">
        <v>0.48277777700000002</v>
      </c>
      <c r="O1490">
        <v>1</v>
      </c>
      <c r="P1490">
        <v>10</v>
      </c>
      <c r="Q1490">
        <v>165</v>
      </c>
      <c r="R1490">
        <v>173</v>
      </c>
      <c r="S1490">
        <v>10</v>
      </c>
      <c r="T1490">
        <v>13</v>
      </c>
      <c r="U1490">
        <v>1</v>
      </c>
      <c r="V1490">
        <v>0</v>
      </c>
      <c r="W1490">
        <v>0.4885120435384</v>
      </c>
      <c r="X1490">
        <v>6.3717212674480841</v>
      </c>
      <c r="Y1490">
        <v>356.60172511005953</v>
      </c>
      <c r="Z1490">
        <v>324.28829032814565</v>
      </c>
      <c r="AA1490">
        <v>14.580596194530061</v>
      </c>
      <c r="AB1490">
        <v>10.342076947917027</v>
      </c>
      <c r="AC1490">
        <v>61.535743898460005</v>
      </c>
      <c r="AD1490">
        <v>0</v>
      </c>
      <c r="AE1490">
        <v>774.20866579009873</v>
      </c>
    </row>
    <row r="1491" spans="1:31" x14ac:dyDescent="0.25">
      <c r="A1491">
        <v>2309030</v>
      </c>
      <c r="B1491">
        <v>1</v>
      </c>
      <c r="C1491" t="s">
        <v>80</v>
      </c>
      <c r="D1491" t="s">
        <v>93</v>
      </c>
      <c r="E1491" t="s">
        <v>147</v>
      </c>
      <c r="F1491" t="s">
        <v>4587</v>
      </c>
      <c r="G1491" t="s">
        <v>149</v>
      </c>
      <c r="H1491" t="s">
        <v>150</v>
      </c>
      <c r="I1491" t="s">
        <v>136</v>
      </c>
      <c r="J1491" t="s">
        <v>137</v>
      </c>
      <c r="K1491" t="s">
        <v>138</v>
      </c>
      <c r="L1491" t="s">
        <v>4588</v>
      </c>
      <c r="M1491" t="s">
        <v>4589</v>
      </c>
      <c r="N1491">
        <v>7.8966666659999998</v>
      </c>
      <c r="O1491">
        <v>0</v>
      </c>
      <c r="P1491">
        <v>1</v>
      </c>
      <c r="Q1491">
        <v>0</v>
      </c>
      <c r="R1491">
        <v>4</v>
      </c>
      <c r="S1491">
        <v>0</v>
      </c>
      <c r="T1491">
        <v>5</v>
      </c>
      <c r="U1491">
        <v>0</v>
      </c>
      <c r="V1491">
        <v>0</v>
      </c>
      <c r="W1491">
        <v>0</v>
      </c>
      <c r="X1491">
        <v>1.0943487464403001</v>
      </c>
      <c r="Y1491">
        <v>0</v>
      </c>
      <c r="Z1491">
        <v>67.736099791046087</v>
      </c>
      <c r="AA1491">
        <v>0</v>
      </c>
      <c r="AB1491">
        <v>16.182955473115904</v>
      </c>
      <c r="AC1491">
        <v>0</v>
      </c>
      <c r="AD1491">
        <v>0</v>
      </c>
      <c r="AE1491">
        <v>85.013404010602301</v>
      </c>
    </row>
    <row r="1492" spans="1:31" x14ac:dyDescent="0.25">
      <c r="A1492">
        <v>2309093</v>
      </c>
      <c r="B1492">
        <v>1</v>
      </c>
      <c r="C1492" t="s">
        <v>80</v>
      </c>
      <c r="D1492" t="s">
        <v>93</v>
      </c>
      <c r="E1492" t="s">
        <v>141</v>
      </c>
      <c r="F1492" t="s">
        <v>4590</v>
      </c>
      <c r="G1492" t="s">
        <v>134</v>
      </c>
      <c r="H1492" t="s">
        <v>135</v>
      </c>
      <c r="I1492" t="s">
        <v>136</v>
      </c>
      <c r="J1492" t="s">
        <v>137</v>
      </c>
      <c r="K1492" t="s">
        <v>138</v>
      </c>
      <c r="L1492" t="s">
        <v>4591</v>
      </c>
      <c r="M1492" t="s">
        <v>4592</v>
      </c>
      <c r="N1492">
        <v>0.28694444400000002</v>
      </c>
      <c r="O1492">
        <v>0</v>
      </c>
      <c r="P1492">
        <v>571</v>
      </c>
      <c r="Q1492">
        <v>2</v>
      </c>
      <c r="R1492">
        <v>110</v>
      </c>
      <c r="S1492">
        <v>6</v>
      </c>
      <c r="T1492">
        <v>102</v>
      </c>
      <c r="U1492">
        <v>1</v>
      </c>
      <c r="V1492">
        <v>0</v>
      </c>
      <c r="W1492">
        <v>0</v>
      </c>
      <c r="X1492">
        <v>25.642816217566999</v>
      </c>
      <c r="Y1492">
        <v>2.0369386747705329</v>
      </c>
      <c r="Z1492">
        <v>38.81483497486149</v>
      </c>
      <c r="AA1492">
        <v>3.0523785391562392</v>
      </c>
      <c r="AB1492">
        <v>16.332336948257616</v>
      </c>
      <c r="AC1492">
        <v>1.5914099772900001</v>
      </c>
      <c r="AD1492">
        <v>0</v>
      </c>
      <c r="AE1492">
        <v>87.470715331902881</v>
      </c>
    </row>
    <row r="1493" spans="1:31" x14ac:dyDescent="0.25">
      <c r="A1493">
        <v>2309070</v>
      </c>
      <c r="B1493">
        <v>1</v>
      </c>
      <c r="C1493" t="s">
        <v>80</v>
      </c>
      <c r="D1493" t="s">
        <v>97</v>
      </c>
      <c r="E1493" t="s">
        <v>153</v>
      </c>
      <c r="F1493" t="s">
        <v>4593</v>
      </c>
      <c r="G1493" t="s">
        <v>254</v>
      </c>
      <c r="H1493" t="s">
        <v>150</v>
      </c>
      <c r="I1493" t="s">
        <v>136</v>
      </c>
      <c r="J1493" t="s">
        <v>137</v>
      </c>
      <c r="K1493" t="s">
        <v>138</v>
      </c>
      <c r="L1493" t="s">
        <v>4594</v>
      </c>
      <c r="M1493" t="s">
        <v>4595</v>
      </c>
      <c r="N1493">
        <v>3.5558333329999998</v>
      </c>
      <c r="O1493">
        <v>0</v>
      </c>
      <c r="P1493">
        <v>1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0.77502007607209999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0.77502007607209999</v>
      </c>
    </row>
    <row r="1494" spans="1:31" x14ac:dyDescent="0.25">
      <c r="A1494">
        <v>2308738</v>
      </c>
      <c r="B1494">
        <v>1</v>
      </c>
      <c r="C1494" t="s">
        <v>80</v>
      </c>
      <c r="D1494" t="s">
        <v>99</v>
      </c>
      <c r="E1494" t="s">
        <v>153</v>
      </c>
      <c r="F1494" t="s">
        <v>4596</v>
      </c>
      <c r="G1494" t="s">
        <v>155</v>
      </c>
      <c r="H1494" t="s">
        <v>150</v>
      </c>
      <c r="I1494" t="s">
        <v>136</v>
      </c>
      <c r="J1494" t="s">
        <v>137</v>
      </c>
      <c r="K1494" t="s">
        <v>138</v>
      </c>
      <c r="L1494" t="s">
        <v>4597</v>
      </c>
      <c r="M1494" t="s">
        <v>4598</v>
      </c>
      <c r="N1494">
        <v>1.924722222</v>
      </c>
      <c r="O1494">
        <v>0</v>
      </c>
      <c r="P1494">
        <v>1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0.22065802172995003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0.22065802172995003</v>
      </c>
    </row>
    <row r="1495" spans="1:31" x14ac:dyDescent="0.25">
      <c r="A1495">
        <v>2308692</v>
      </c>
      <c r="B1495">
        <v>1</v>
      </c>
      <c r="C1495" t="s">
        <v>80</v>
      </c>
      <c r="D1495" t="s">
        <v>108</v>
      </c>
      <c r="E1495" t="s">
        <v>147</v>
      </c>
      <c r="F1495" t="s">
        <v>4599</v>
      </c>
      <c r="G1495" t="s">
        <v>149</v>
      </c>
      <c r="H1495" t="s">
        <v>150</v>
      </c>
      <c r="I1495" t="s">
        <v>136</v>
      </c>
      <c r="J1495" t="s">
        <v>137</v>
      </c>
      <c r="K1495" t="s">
        <v>138</v>
      </c>
      <c r="L1495" t="s">
        <v>4600</v>
      </c>
      <c r="M1495" t="s">
        <v>4601</v>
      </c>
      <c r="N1495">
        <v>4.1830555550000001</v>
      </c>
      <c r="O1495">
        <v>0</v>
      </c>
      <c r="P1495">
        <v>12</v>
      </c>
      <c r="Q1495">
        <v>0</v>
      </c>
      <c r="R1495">
        <v>1</v>
      </c>
      <c r="S1495">
        <v>0</v>
      </c>
      <c r="T1495">
        <v>1</v>
      </c>
      <c r="U1495">
        <v>0</v>
      </c>
      <c r="V1495">
        <v>0</v>
      </c>
      <c r="W1495">
        <v>0</v>
      </c>
      <c r="X1495">
        <v>9.29814688920845</v>
      </c>
      <c r="Y1495">
        <v>0</v>
      </c>
      <c r="Z1495">
        <v>0.90965570301210008</v>
      </c>
      <c r="AA1495">
        <v>0</v>
      </c>
      <c r="AB1495">
        <v>7.5258970240201331</v>
      </c>
      <c r="AC1495">
        <v>0</v>
      </c>
      <c r="AD1495">
        <v>0</v>
      </c>
      <c r="AE1495">
        <v>17.733699616240685</v>
      </c>
    </row>
    <row r="1496" spans="1:31" x14ac:dyDescent="0.25">
      <c r="A1496">
        <v>2309233</v>
      </c>
      <c r="B1496">
        <v>1</v>
      </c>
      <c r="C1496" t="s">
        <v>81</v>
      </c>
      <c r="D1496" t="s">
        <v>118</v>
      </c>
      <c r="E1496" t="s">
        <v>175</v>
      </c>
      <c r="F1496" t="s">
        <v>4602</v>
      </c>
      <c r="G1496" t="s">
        <v>716</v>
      </c>
      <c r="H1496" t="s">
        <v>135</v>
      </c>
      <c r="I1496" t="s">
        <v>136</v>
      </c>
      <c r="J1496" t="s">
        <v>137</v>
      </c>
      <c r="K1496" t="s">
        <v>138</v>
      </c>
      <c r="L1496" t="s">
        <v>4603</v>
      </c>
      <c r="M1496" t="s">
        <v>4604</v>
      </c>
      <c r="N1496">
        <v>1.163611111</v>
      </c>
      <c r="O1496">
        <v>0</v>
      </c>
      <c r="P1496">
        <v>53</v>
      </c>
      <c r="Q1496">
        <v>0</v>
      </c>
      <c r="R1496">
        <v>4</v>
      </c>
      <c r="S1496">
        <v>0</v>
      </c>
      <c r="T1496">
        <v>3</v>
      </c>
      <c r="U1496">
        <v>0</v>
      </c>
      <c r="V1496">
        <v>0</v>
      </c>
      <c r="W1496">
        <v>0</v>
      </c>
      <c r="X1496">
        <v>11.7596640125601</v>
      </c>
      <c r="Y1496">
        <v>0</v>
      </c>
      <c r="Z1496">
        <v>3.8925118594855994</v>
      </c>
      <c r="AA1496">
        <v>0</v>
      </c>
      <c r="AB1496">
        <v>1.342943754341875</v>
      </c>
      <c r="AC1496">
        <v>0</v>
      </c>
      <c r="AD1496">
        <v>0</v>
      </c>
      <c r="AE1496">
        <v>16.995119626387574</v>
      </c>
    </row>
    <row r="1497" spans="1:31" x14ac:dyDescent="0.25">
      <c r="A1497">
        <v>2308924</v>
      </c>
      <c r="B1497">
        <v>1</v>
      </c>
      <c r="C1497" t="s">
        <v>80</v>
      </c>
      <c r="D1497" t="s">
        <v>110</v>
      </c>
      <c r="E1497" t="s">
        <v>158</v>
      </c>
      <c r="F1497" t="s">
        <v>4605</v>
      </c>
      <c r="G1497" t="s">
        <v>336</v>
      </c>
      <c r="H1497" t="s">
        <v>150</v>
      </c>
      <c r="I1497" t="s">
        <v>136</v>
      </c>
      <c r="J1497" t="s">
        <v>137</v>
      </c>
      <c r="K1497" t="s">
        <v>138</v>
      </c>
      <c r="L1497" t="s">
        <v>4606</v>
      </c>
      <c r="M1497" t="s">
        <v>4607</v>
      </c>
      <c r="N1497">
        <v>0.60388888799999996</v>
      </c>
      <c r="O1497">
        <v>0</v>
      </c>
      <c r="P1497">
        <v>675</v>
      </c>
      <c r="Q1497">
        <v>0</v>
      </c>
      <c r="R1497">
        <v>0</v>
      </c>
      <c r="S1497">
        <v>0</v>
      </c>
      <c r="T1497">
        <v>27</v>
      </c>
      <c r="U1497">
        <v>0</v>
      </c>
      <c r="V1497">
        <v>0</v>
      </c>
      <c r="W1497">
        <v>0</v>
      </c>
      <c r="X1497">
        <v>89.045440446203671</v>
      </c>
      <c r="Y1497">
        <v>0</v>
      </c>
      <c r="Z1497">
        <v>0</v>
      </c>
      <c r="AA1497">
        <v>0</v>
      </c>
      <c r="AB1497">
        <v>28.885392709297182</v>
      </c>
      <c r="AC1497">
        <v>0</v>
      </c>
      <c r="AD1497">
        <v>0</v>
      </c>
      <c r="AE1497">
        <v>117.93083315550085</v>
      </c>
    </row>
    <row r="1498" spans="1:31" x14ac:dyDescent="0.25">
      <c r="A1498">
        <v>2309239</v>
      </c>
      <c r="B1498">
        <v>1</v>
      </c>
      <c r="C1498" t="s">
        <v>80</v>
      </c>
      <c r="D1498" t="s">
        <v>108</v>
      </c>
      <c r="E1498" t="s">
        <v>153</v>
      </c>
      <c r="F1498" t="s">
        <v>4608</v>
      </c>
      <c r="G1498" t="s">
        <v>254</v>
      </c>
      <c r="H1498" t="s">
        <v>150</v>
      </c>
      <c r="I1498" t="s">
        <v>136</v>
      </c>
      <c r="J1498" t="s">
        <v>137</v>
      </c>
      <c r="K1498" t="s">
        <v>138</v>
      </c>
      <c r="L1498" t="s">
        <v>4609</v>
      </c>
      <c r="M1498" t="s">
        <v>4610</v>
      </c>
      <c r="N1498">
        <v>2.5680555549999999</v>
      </c>
      <c r="O1498">
        <v>0</v>
      </c>
      <c r="P1498">
        <v>1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0.74159055853706668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0.74159055853706668</v>
      </c>
    </row>
    <row r="1499" spans="1:31" x14ac:dyDescent="0.25">
      <c r="A1499">
        <v>2308755</v>
      </c>
      <c r="B1499">
        <v>1</v>
      </c>
      <c r="C1499" t="s">
        <v>80</v>
      </c>
      <c r="D1499" t="s">
        <v>111</v>
      </c>
      <c r="E1499" t="s">
        <v>147</v>
      </c>
      <c r="F1499" t="s">
        <v>4611</v>
      </c>
      <c r="G1499" t="s">
        <v>4051</v>
      </c>
      <c r="H1499" t="s">
        <v>150</v>
      </c>
      <c r="I1499" t="s">
        <v>136</v>
      </c>
      <c r="J1499" t="s">
        <v>137</v>
      </c>
      <c r="K1499" t="s">
        <v>138</v>
      </c>
      <c r="L1499" t="s">
        <v>4612</v>
      </c>
      <c r="M1499" t="s">
        <v>4613</v>
      </c>
      <c r="N1499">
        <v>4.9749999999999996</v>
      </c>
      <c r="O1499">
        <v>0</v>
      </c>
      <c r="P1499">
        <v>120</v>
      </c>
      <c r="Q1499">
        <v>0</v>
      </c>
      <c r="R1499">
        <v>0</v>
      </c>
      <c r="S1499">
        <v>0</v>
      </c>
      <c r="T1499">
        <v>6</v>
      </c>
      <c r="U1499">
        <v>0</v>
      </c>
      <c r="V1499">
        <v>0</v>
      </c>
      <c r="W1499">
        <v>0</v>
      </c>
      <c r="X1499">
        <v>179.95775757927674</v>
      </c>
      <c r="Y1499">
        <v>0</v>
      </c>
      <c r="Z1499">
        <v>0</v>
      </c>
      <c r="AA1499">
        <v>0</v>
      </c>
      <c r="AB1499">
        <v>19.273355022766623</v>
      </c>
      <c r="AC1499">
        <v>0</v>
      </c>
      <c r="AD1499">
        <v>0</v>
      </c>
      <c r="AE1499">
        <v>199.23111260204337</v>
      </c>
    </row>
    <row r="1500" spans="1:31" x14ac:dyDescent="0.25">
      <c r="A1500">
        <v>2309193</v>
      </c>
      <c r="B1500">
        <v>1</v>
      </c>
      <c r="C1500" t="s">
        <v>81</v>
      </c>
      <c r="D1500" t="s">
        <v>113</v>
      </c>
      <c r="E1500" t="s">
        <v>158</v>
      </c>
      <c r="F1500" t="s">
        <v>4614</v>
      </c>
      <c r="G1500" t="s">
        <v>453</v>
      </c>
      <c r="H1500" t="s">
        <v>150</v>
      </c>
      <c r="I1500" t="s">
        <v>136</v>
      </c>
      <c r="J1500" t="s">
        <v>137</v>
      </c>
      <c r="K1500" t="s">
        <v>138</v>
      </c>
      <c r="L1500" t="s">
        <v>4615</v>
      </c>
      <c r="M1500" t="s">
        <v>4616</v>
      </c>
      <c r="N1500">
        <v>0.93444444400000004</v>
      </c>
      <c r="O1500">
        <v>0</v>
      </c>
      <c r="P1500">
        <v>75</v>
      </c>
      <c r="Q1500">
        <v>0</v>
      </c>
      <c r="R1500">
        <v>6</v>
      </c>
      <c r="S1500">
        <v>0</v>
      </c>
      <c r="T1500">
        <v>1</v>
      </c>
      <c r="U1500">
        <v>0</v>
      </c>
      <c r="V1500">
        <v>0</v>
      </c>
      <c r="W1500">
        <v>0</v>
      </c>
      <c r="X1500">
        <v>10.147656894213304</v>
      </c>
      <c r="Y1500">
        <v>0</v>
      </c>
      <c r="Z1500">
        <v>3.6725991635947368</v>
      </c>
      <c r="AA1500">
        <v>0</v>
      </c>
      <c r="AB1500">
        <v>4.279583455697292</v>
      </c>
      <c r="AC1500">
        <v>0</v>
      </c>
      <c r="AD1500">
        <v>0</v>
      </c>
      <c r="AE1500">
        <v>18.099839513505334</v>
      </c>
    </row>
    <row r="1501" spans="1:31" x14ac:dyDescent="0.25">
      <c r="A1501">
        <v>2309110</v>
      </c>
      <c r="B1501">
        <v>1</v>
      </c>
      <c r="C1501" t="s">
        <v>81</v>
      </c>
      <c r="D1501" t="s">
        <v>113</v>
      </c>
      <c r="E1501" t="s">
        <v>158</v>
      </c>
      <c r="F1501" t="s">
        <v>4617</v>
      </c>
      <c r="G1501" t="s">
        <v>453</v>
      </c>
      <c r="H1501" t="s">
        <v>150</v>
      </c>
      <c r="I1501" t="s">
        <v>136</v>
      </c>
      <c r="J1501" t="s">
        <v>137</v>
      </c>
      <c r="K1501" t="s">
        <v>138</v>
      </c>
      <c r="L1501" t="s">
        <v>4618</v>
      </c>
      <c r="M1501" t="s">
        <v>4619</v>
      </c>
      <c r="N1501">
        <v>4.7938888879999997</v>
      </c>
      <c r="O1501">
        <v>0</v>
      </c>
      <c r="P1501">
        <v>88</v>
      </c>
      <c r="Q1501">
        <v>0</v>
      </c>
      <c r="R1501">
        <v>6</v>
      </c>
      <c r="S1501">
        <v>0</v>
      </c>
      <c r="T1501">
        <v>1</v>
      </c>
      <c r="U1501">
        <v>0</v>
      </c>
      <c r="V1501">
        <v>0</v>
      </c>
      <c r="W1501">
        <v>0</v>
      </c>
      <c r="X1501">
        <v>90.707348468765474</v>
      </c>
      <c r="Y1501">
        <v>0</v>
      </c>
      <c r="Z1501">
        <v>83.117955308296999</v>
      </c>
      <c r="AA1501">
        <v>0</v>
      </c>
      <c r="AB1501">
        <v>0.19955340375245001</v>
      </c>
      <c r="AC1501">
        <v>0</v>
      </c>
      <c r="AD1501">
        <v>0</v>
      </c>
      <c r="AE1501">
        <v>174.02485718081491</v>
      </c>
    </row>
    <row r="1502" spans="1:31" x14ac:dyDescent="0.25">
      <c r="A1502">
        <v>2309256</v>
      </c>
      <c r="B1502">
        <v>1</v>
      </c>
      <c r="C1502" t="s">
        <v>80</v>
      </c>
      <c r="D1502" t="s">
        <v>96</v>
      </c>
      <c r="E1502" t="s">
        <v>147</v>
      </c>
      <c r="F1502" t="s">
        <v>4620</v>
      </c>
      <c r="G1502" t="s">
        <v>336</v>
      </c>
      <c r="H1502" t="s">
        <v>150</v>
      </c>
      <c r="I1502" t="s">
        <v>136</v>
      </c>
      <c r="J1502" t="s">
        <v>137</v>
      </c>
      <c r="K1502" t="s">
        <v>138</v>
      </c>
      <c r="L1502" t="s">
        <v>4621</v>
      </c>
      <c r="M1502" t="s">
        <v>4622</v>
      </c>
      <c r="N1502">
        <v>1.1713888880000001</v>
      </c>
      <c r="O1502">
        <v>0</v>
      </c>
      <c r="P1502">
        <v>173</v>
      </c>
      <c r="Q1502">
        <v>0</v>
      </c>
      <c r="R1502">
        <v>0</v>
      </c>
      <c r="S1502">
        <v>0</v>
      </c>
      <c r="T1502">
        <v>20</v>
      </c>
      <c r="U1502">
        <v>0</v>
      </c>
      <c r="V1502">
        <v>0</v>
      </c>
      <c r="W1502">
        <v>0</v>
      </c>
      <c r="X1502">
        <v>75.513567372746508</v>
      </c>
      <c r="Y1502">
        <v>0</v>
      </c>
      <c r="Z1502">
        <v>0</v>
      </c>
      <c r="AA1502">
        <v>0</v>
      </c>
      <c r="AB1502">
        <v>7.779642434044848</v>
      </c>
      <c r="AC1502">
        <v>0</v>
      </c>
      <c r="AD1502">
        <v>0</v>
      </c>
      <c r="AE1502">
        <v>83.293209806791353</v>
      </c>
    </row>
    <row r="1503" spans="1:31" x14ac:dyDescent="0.25">
      <c r="A1503">
        <v>2309007</v>
      </c>
      <c r="B1503">
        <v>1</v>
      </c>
      <c r="C1503" t="s">
        <v>80</v>
      </c>
      <c r="D1503" t="s">
        <v>108</v>
      </c>
      <c r="E1503" t="s">
        <v>153</v>
      </c>
      <c r="F1503" t="s">
        <v>4623</v>
      </c>
      <c r="G1503" t="s">
        <v>155</v>
      </c>
      <c r="H1503" t="s">
        <v>150</v>
      </c>
      <c r="I1503" t="s">
        <v>136</v>
      </c>
      <c r="J1503" t="s">
        <v>137</v>
      </c>
      <c r="K1503" t="s">
        <v>138</v>
      </c>
      <c r="L1503" t="s">
        <v>4624</v>
      </c>
      <c r="M1503" t="s">
        <v>4625</v>
      </c>
      <c r="N1503">
        <v>0.74416666600000003</v>
      </c>
      <c r="O1503">
        <v>0</v>
      </c>
      <c r="P1503">
        <v>0</v>
      </c>
      <c r="Q1503">
        <v>0</v>
      </c>
      <c r="R1503">
        <v>1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0.62689928718240007</v>
      </c>
      <c r="AA1503">
        <v>0</v>
      </c>
      <c r="AB1503">
        <v>0</v>
      </c>
      <c r="AC1503">
        <v>0</v>
      </c>
      <c r="AD1503">
        <v>0</v>
      </c>
      <c r="AE1503">
        <v>0.62689928718240007</v>
      </c>
    </row>
    <row r="1504" spans="1:31" x14ac:dyDescent="0.25">
      <c r="A1504">
        <v>2309176</v>
      </c>
      <c r="B1504">
        <v>1</v>
      </c>
      <c r="C1504" t="s">
        <v>81</v>
      </c>
      <c r="D1504" t="s">
        <v>117</v>
      </c>
      <c r="E1504" t="s">
        <v>141</v>
      </c>
      <c r="F1504" t="s">
        <v>332</v>
      </c>
      <c r="G1504" t="s">
        <v>134</v>
      </c>
      <c r="H1504" t="s">
        <v>135</v>
      </c>
      <c r="I1504" t="s">
        <v>468</v>
      </c>
      <c r="J1504" t="s">
        <v>137</v>
      </c>
      <c r="K1504" t="s">
        <v>138</v>
      </c>
      <c r="L1504" t="s">
        <v>4626</v>
      </c>
      <c r="M1504" t="s">
        <v>4627</v>
      </c>
      <c r="N1504">
        <v>3.8333332999999997E-2</v>
      </c>
      <c r="O1504">
        <v>0</v>
      </c>
      <c r="P1504">
        <v>4669</v>
      </c>
      <c r="Q1504">
        <v>0</v>
      </c>
      <c r="R1504">
        <v>2</v>
      </c>
      <c r="S1504">
        <v>1</v>
      </c>
      <c r="T1504">
        <v>1129</v>
      </c>
      <c r="U1504">
        <v>0</v>
      </c>
      <c r="V1504">
        <v>5</v>
      </c>
      <c r="W1504">
        <v>0</v>
      </c>
      <c r="X1504">
        <v>31.253109482112198</v>
      </c>
      <c r="Y1504">
        <v>0</v>
      </c>
      <c r="Z1504">
        <v>5.1711477686399991E-2</v>
      </c>
      <c r="AA1504">
        <v>6.78858343128E-2</v>
      </c>
      <c r="AB1504">
        <v>18.617011768883895</v>
      </c>
      <c r="AC1504">
        <v>0</v>
      </c>
      <c r="AD1504">
        <v>1.2349956181684996</v>
      </c>
      <c r="AE1504">
        <v>51.22471418116379</v>
      </c>
    </row>
    <row r="1505" spans="1:31" x14ac:dyDescent="0.25">
      <c r="A1505">
        <v>2308629</v>
      </c>
      <c r="B1505">
        <v>1</v>
      </c>
      <c r="C1505" t="s">
        <v>81</v>
      </c>
      <c r="D1505" t="s">
        <v>118</v>
      </c>
      <c r="E1505" t="s">
        <v>175</v>
      </c>
      <c r="F1505" t="s">
        <v>4628</v>
      </c>
      <c r="G1505" t="s">
        <v>210</v>
      </c>
      <c r="H1505" t="s">
        <v>135</v>
      </c>
      <c r="I1505" t="s">
        <v>136</v>
      </c>
      <c r="J1505" t="s">
        <v>137</v>
      </c>
      <c r="K1505" t="s">
        <v>138</v>
      </c>
      <c r="L1505" t="s">
        <v>4629</v>
      </c>
      <c r="M1505" t="s">
        <v>4630</v>
      </c>
      <c r="N1505">
        <v>4.6063888879999997</v>
      </c>
      <c r="O1505">
        <v>0</v>
      </c>
      <c r="P1505">
        <v>4</v>
      </c>
      <c r="Q1505">
        <v>23</v>
      </c>
      <c r="R1505">
        <v>9</v>
      </c>
      <c r="S1505">
        <v>1</v>
      </c>
      <c r="T1505">
        <v>2</v>
      </c>
      <c r="U1505">
        <v>0</v>
      </c>
      <c r="V1505">
        <v>0</v>
      </c>
      <c r="W1505">
        <v>0</v>
      </c>
      <c r="X1505">
        <v>3.5867102274561256</v>
      </c>
      <c r="Y1505">
        <v>236.30554952811966</v>
      </c>
      <c r="Z1505">
        <v>29.886055137797882</v>
      </c>
      <c r="AA1505">
        <v>0.41953679676</v>
      </c>
      <c r="AB1505">
        <v>15.502304505051221</v>
      </c>
      <c r="AC1505">
        <v>0</v>
      </c>
      <c r="AD1505">
        <v>0</v>
      </c>
      <c r="AE1505">
        <v>285.70015619518489</v>
      </c>
    </row>
    <row r="1506" spans="1:31" x14ac:dyDescent="0.25">
      <c r="A1506">
        <v>2309296</v>
      </c>
      <c r="B1506">
        <v>1</v>
      </c>
      <c r="C1506" t="s">
        <v>80</v>
      </c>
      <c r="D1506" t="s">
        <v>103</v>
      </c>
      <c r="E1506" t="s">
        <v>147</v>
      </c>
      <c r="F1506" t="s">
        <v>4631</v>
      </c>
      <c r="G1506" t="s">
        <v>149</v>
      </c>
      <c r="H1506" t="s">
        <v>150</v>
      </c>
      <c r="I1506" t="s">
        <v>136</v>
      </c>
      <c r="J1506" t="s">
        <v>137</v>
      </c>
      <c r="K1506" t="s">
        <v>138</v>
      </c>
      <c r="L1506" t="s">
        <v>4632</v>
      </c>
      <c r="M1506" t="s">
        <v>4633</v>
      </c>
      <c r="N1506">
        <v>0.74138888800000002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1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0.39866420547200015</v>
      </c>
      <c r="AC1506">
        <v>0</v>
      </c>
      <c r="AD1506">
        <v>0</v>
      </c>
      <c r="AE1506">
        <v>0.39866420547200015</v>
      </c>
    </row>
    <row r="1507" spans="1:31" x14ac:dyDescent="0.25">
      <c r="A1507">
        <v>2308941</v>
      </c>
      <c r="B1507">
        <v>1</v>
      </c>
      <c r="C1507" t="s">
        <v>81</v>
      </c>
      <c r="D1507" t="s">
        <v>122</v>
      </c>
      <c r="E1507" t="s">
        <v>175</v>
      </c>
      <c r="F1507" t="s">
        <v>4634</v>
      </c>
      <c r="G1507" t="s">
        <v>134</v>
      </c>
      <c r="H1507" t="s">
        <v>135</v>
      </c>
      <c r="I1507" t="s">
        <v>136</v>
      </c>
      <c r="J1507" t="s">
        <v>137</v>
      </c>
      <c r="K1507" t="s">
        <v>138</v>
      </c>
      <c r="L1507" t="s">
        <v>4635</v>
      </c>
      <c r="M1507" t="s">
        <v>4636</v>
      </c>
      <c r="N1507">
        <v>0.566111111</v>
      </c>
      <c r="O1507">
        <v>0</v>
      </c>
      <c r="P1507">
        <v>971</v>
      </c>
      <c r="Q1507">
        <v>0</v>
      </c>
      <c r="R1507">
        <v>0</v>
      </c>
      <c r="S1507">
        <v>0</v>
      </c>
      <c r="T1507">
        <v>77</v>
      </c>
      <c r="U1507">
        <v>0</v>
      </c>
      <c r="V1507">
        <v>0</v>
      </c>
      <c r="W1507">
        <v>0</v>
      </c>
      <c r="X1507">
        <v>106.45279175070533</v>
      </c>
      <c r="Y1507">
        <v>0</v>
      </c>
      <c r="Z1507">
        <v>0</v>
      </c>
      <c r="AA1507">
        <v>0</v>
      </c>
      <c r="AB1507">
        <v>55.440463841546681</v>
      </c>
      <c r="AC1507">
        <v>0</v>
      </c>
      <c r="AD1507">
        <v>0</v>
      </c>
      <c r="AE1507">
        <v>161.89325559225202</v>
      </c>
    </row>
    <row r="1508" spans="1:31" x14ac:dyDescent="0.25">
      <c r="A1508">
        <v>2308821</v>
      </c>
      <c r="B1508">
        <v>1</v>
      </c>
      <c r="C1508" t="s">
        <v>81</v>
      </c>
      <c r="D1508" t="s">
        <v>123</v>
      </c>
      <c r="E1508" t="s">
        <v>158</v>
      </c>
      <c r="F1508" t="s">
        <v>4637</v>
      </c>
      <c r="G1508" t="s">
        <v>453</v>
      </c>
      <c r="H1508" t="s">
        <v>150</v>
      </c>
      <c r="I1508" t="s">
        <v>136</v>
      </c>
      <c r="J1508" t="s">
        <v>137</v>
      </c>
      <c r="K1508" t="s">
        <v>138</v>
      </c>
      <c r="L1508" t="s">
        <v>4638</v>
      </c>
      <c r="M1508" t="s">
        <v>4639</v>
      </c>
      <c r="N1508">
        <v>1.1530555549999999</v>
      </c>
      <c r="O1508">
        <v>0</v>
      </c>
      <c r="P1508">
        <v>228</v>
      </c>
      <c r="Q1508">
        <v>0</v>
      </c>
      <c r="R1508">
        <v>11</v>
      </c>
      <c r="S1508">
        <v>0</v>
      </c>
      <c r="T1508">
        <v>17</v>
      </c>
      <c r="U1508">
        <v>0</v>
      </c>
      <c r="V1508">
        <v>0</v>
      </c>
      <c r="W1508">
        <v>0</v>
      </c>
      <c r="X1508">
        <v>62.117262129995993</v>
      </c>
      <c r="Y1508">
        <v>0</v>
      </c>
      <c r="Z1508">
        <v>9.7209230447601502</v>
      </c>
      <c r="AA1508">
        <v>0</v>
      </c>
      <c r="AB1508">
        <v>8.5714352510028018</v>
      </c>
      <c r="AC1508">
        <v>0</v>
      </c>
      <c r="AD1508">
        <v>0</v>
      </c>
      <c r="AE1508">
        <v>80.409620425758945</v>
      </c>
    </row>
    <row r="1509" spans="1:31" x14ac:dyDescent="0.25">
      <c r="A1509">
        <v>2308649</v>
      </c>
      <c r="B1509">
        <v>1</v>
      </c>
      <c r="C1509" t="s">
        <v>80</v>
      </c>
      <c r="D1509" t="s">
        <v>93</v>
      </c>
      <c r="E1509" t="s">
        <v>147</v>
      </c>
      <c r="F1509" t="s">
        <v>4640</v>
      </c>
      <c r="G1509" t="s">
        <v>900</v>
      </c>
      <c r="H1509" t="s">
        <v>150</v>
      </c>
      <c r="I1509" t="s">
        <v>136</v>
      </c>
      <c r="J1509" t="s">
        <v>137</v>
      </c>
      <c r="K1509" t="s">
        <v>138</v>
      </c>
      <c r="L1509" t="s">
        <v>4641</v>
      </c>
      <c r="M1509" t="s">
        <v>4642</v>
      </c>
      <c r="N1509">
        <v>2.4544444439999999</v>
      </c>
      <c r="O1509">
        <v>0</v>
      </c>
      <c r="P1509">
        <v>95</v>
      </c>
      <c r="Q1509">
        <v>0</v>
      </c>
      <c r="R1509">
        <v>0</v>
      </c>
      <c r="S1509">
        <v>0</v>
      </c>
      <c r="T1509">
        <v>2</v>
      </c>
      <c r="U1509">
        <v>0</v>
      </c>
      <c r="V1509">
        <v>0</v>
      </c>
      <c r="W1509">
        <v>0</v>
      </c>
      <c r="X1509">
        <v>40.163004480979055</v>
      </c>
      <c r="Y1509">
        <v>0</v>
      </c>
      <c r="Z1509">
        <v>0</v>
      </c>
      <c r="AA1509">
        <v>0</v>
      </c>
      <c r="AB1509">
        <v>4.2531025561763336</v>
      </c>
      <c r="AC1509">
        <v>0</v>
      </c>
      <c r="AD1509">
        <v>0</v>
      </c>
      <c r="AE1509">
        <v>44.416107037155385</v>
      </c>
    </row>
    <row r="1510" spans="1:31" x14ac:dyDescent="0.25">
      <c r="A1510">
        <v>2309170</v>
      </c>
      <c r="B1510">
        <v>1</v>
      </c>
      <c r="C1510" t="s">
        <v>80</v>
      </c>
      <c r="D1510" t="s">
        <v>108</v>
      </c>
      <c r="E1510" t="s">
        <v>132</v>
      </c>
      <c r="F1510" t="s">
        <v>3845</v>
      </c>
      <c r="G1510" t="s">
        <v>210</v>
      </c>
      <c r="H1510" t="s">
        <v>135</v>
      </c>
      <c r="I1510" t="s">
        <v>136</v>
      </c>
      <c r="J1510" t="s">
        <v>137</v>
      </c>
      <c r="K1510" t="s">
        <v>138</v>
      </c>
      <c r="L1510" t="s">
        <v>4643</v>
      </c>
      <c r="M1510" t="s">
        <v>4644</v>
      </c>
      <c r="N1510">
        <v>1.101111111</v>
      </c>
      <c r="O1510">
        <v>0</v>
      </c>
      <c r="P1510">
        <v>548</v>
      </c>
      <c r="Q1510">
        <v>0</v>
      </c>
      <c r="R1510">
        <v>82</v>
      </c>
      <c r="S1510">
        <v>1</v>
      </c>
      <c r="T1510">
        <v>79</v>
      </c>
      <c r="U1510">
        <v>0</v>
      </c>
      <c r="V1510">
        <v>0</v>
      </c>
      <c r="W1510">
        <v>0</v>
      </c>
      <c r="X1510">
        <v>95.320471084486684</v>
      </c>
      <c r="Y1510">
        <v>0</v>
      </c>
      <c r="Z1510">
        <v>27.395640915150956</v>
      </c>
      <c r="AA1510">
        <v>1.4151846922867113</v>
      </c>
      <c r="AB1510">
        <v>39.237684351786854</v>
      </c>
      <c r="AC1510">
        <v>0</v>
      </c>
      <c r="AD1510">
        <v>0</v>
      </c>
      <c r="AE1510">
        <v>163.36898104371119</v>
      </c>
    </row>
    <row r="1511" spans="1:31" x14ac:dyDescent="0.25">
      <c r="A1511">
        <v>2308921</v>
      </c>
      <c r="B1511">
        <v>1</v>
      </c>
      <c r="C1511" t="s">
        <v>80</v>
      </c>
      <c r="D1511" t="s">
        <v>96</v>
      </c>
      <c r="E1511" t="s">
        <v>153</v>
      </c>
      <c r="F1511" t="s">
        <v>4645</v>
      </c>
      <c r="G1511" t="s">
        <v>203</v>
      </c>
      <c r="H1511" t="s">
        <v>150</v>
      </c>
      <c r="I1511" t="s">
        <v>136</v>
      </c>
      <c r="J1511" t="s">
        <v>137</v>
      </c>
      <c r="K1511" t="s">
        <v>138</v>
      </c>
      <c r="L1511" t="s">
        <v>4646</v>
      </c>
      <c r="M1511" t="s">
        <v>4647</v>
      </c>
      <c r="N1511">
        <v>4.7708333329999997</v>
      </c>
      <c r="O1511">
        <v>0</v>
      </c>
      <c r="P1511">
        <v>1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1.0250042809287501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1.0250042809287501</v>
      </c>
    </row>
    <row r="1512" spans="1:31" x14ac:dyDescent="0.25">
      <c r="A1512">
        <v>2309027</v>
      </c>
      <c r="B1512">
        <v>1</v>
      </c>
      <c r="C1512" t="s">
        <v>80</v>
      </c>
      <c r="D1512" t="s">
        <v>96</v>
      </c>
      <c r="E1512" t="s">
        <v>153</v>
      </c>
      <c r="F1512" t="s">
        <v>4648</v>
      </c>
      <c r="G1512" t="s">
        <v>155</v>
      </c>
      <c r="H1512" t="s">
        <v>150</v>
      </c>
      <c r="I1512" t="s">
        <v>136</v>
      </c>
      <c r="J1512" t="s">
        <v>137</v>
      </c>
      <c r="K1512" t="s">
        <v>138</v>
      </c>
      <c r="L1512" t="s">
        <v>4649</v>
      </c>
      <c r="M1512" t="s">
        <v>4650</v>
      </c>
      <c r="N1512">
        <v>2.3733333330000002</v>
      </c>
      <c r="O1512">
        <v>0</v>
      </c>
      <c r="P1512">
        <v>1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0.64132461516916672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0.64132461516916672</v>
      </c>
    </row>
    <row r="1513" spans="1:31" x14ac:dyDescent="0.25">
      <c r="A1513">
        <v>2309133</v>
      </c>
      <c r="B1513">
        <v>1</v>
      </c>
      <c r="C1513" t="s">
        <v>81</v>
      </c>
      <c r="D1513" t="s">
        <v>112</v>
      </c>
      <c r="E1513" t="s">
        <v>141</v>
      </c>
      <c r="F1513" t="s">
        <v>4651</v>
      </c>
      <c r="G1513" t="s">
        <v>134</v>
      </c>
      <c r="H1513" t="s">
        <v>135</v>
      </c>
      <c r="I1513" t="s">
        <v>136</v>
      </c>
      <c r="J1513" t="s">
        <v>137</v>
      </c>
      <c r="K1513" t="s">
        <v>138</v>
      </c>
      <c r="L1513" t="s">
        <v>4652</v>
      </c>
      <c r="M1513" t="s">
        <v>4653</v>
      </c>
      <c r="N1513">
        <v>3.9983333330000002</v>
      </c>
      <c r="O1513">
        <v>0</v>
      </c>
      <c r="P1513">
        <v>225</v>
      </c>
      <c r="Q1513">
        <v>47</v>
      </c>
      <c r="R1513">
        <v>16</v>
      </c>
      <c r="S1513">
        <v>5</v>
      </c>
      <c r="T1513">
        <v>15</v>
      </c>
      <c r="U1513">
        <v>1</v>
      </c>
      <c r="V1513">
        <v>0</v>
      </c>
      <c r="W1513">
        <v>0</v>
      </c>
      <c r="X1513">
        <v>130.14894888695514</v>
      </c>
      <c r="Y1513">
        <v>504.40192250814926</v>
      </c>
      <c r="Z1513">
        <v>151.73271080924704</v>
      </c>
      <c r="AA1513">
        <v>50.044718266135071</v>
      </c>
      <c r="AB1513">
        <v>27.866239633858967</v>
      </c>
      <c r="AC1513">
        <v>90.954492153300009</v>
      </c>
      <c r="AD1513">
        <v>0</v>
      </c>
      <c r="AE1513">
        <v>955.14903225764556</v>
      </c>
    </row>
    <row r="1514" spans="1:31" x14ac:dyDescent="0.25">
      <c r="A1514">
        <v>2308592</v>
      </c>
      <c r="B1514">
        <v>1</v>
      </c>
      <c r="C1514" t="s">
        <v>81</v>
      </c>
      <c r="D1514" t="s">
        <v>120</v>
      </c>
      <c r="E1514" t="s">
        <v>132</v>
      </c>
      <c r="F1514" t="s">
        <v>4654</v>
      </c>
      <c r="G1514" t="s">
        <v>134</v>
      </c>
      <c r="H1514" t="s">
        <v>135</v>
      </c>
      <c r="I1514" t="s">
        <v>136</v>
      </c>
      <c r="J1514" t="s">
        <v>137</v>
      </c>
      <c r="K1514" t="s">
        <v>138</v>
      </c>
      <c r="L1514" t="s">
        <v>4655</v>
      </c>
      <c r="M1514" t="s">
        <v>4656</v>
      </c>
      <c r="N1514">
        <v>0.98444444399999997</v>
      </c>
      <c r="O1514">
        <v>0</v>
      </c>
      <c r="P1514">
        <v>75</v>
      </c>
      <c r="Q1514">
        <v>32</v>
      </c>
      <c r="R1514">
        <v>2</v>
      </c>
      <c r="S1514">
        <v>14</v>
      </c>
      <c r="T1514">
        <v>3</v>
      </c>
      <c r="U1514">
        <v>0</v>
      </c>
      <c r="V1514">
        <v>0</v>
      </c>
      <c r="W1514">
        <v>0</v>
      </c>
      <c r="X1514">
        <v>19.260447434271452</v>
      </c>
      <c r="Y1514">
        <v>66.736545695426557</v>
      </c>
      <c r="Z1514">
        <v>1.4615662201829556</v>
      </c>
      <c r="AA1514">
        <v>34.203744842555949</v>
      </c>
      <c r="AB1514">
        <v>0.15716948478840001</v>
      </c>
      <c r="AC1514">
        <v>0</v>
      </c>
      <c r="AD1514">
        <v>0</v>
      </c>
      <c r="AE1514">
        <v>121.81947367722532</v>
      </c>
    </row>
    <row r="1515" spans="1:31" x14ac:dyDescent="0.25">
      <c r="A1515">
        <v>2308984</v>
      </c>
      <c r="B1515">
        <v>1</v>
      </c>
      <c r="C1515" t="s">
        <v>80</v>
      </c>
      <c r="D1515" t="s">
        <v>92</v>
      </c>
      <c r="E1515" t="s">
        <v>153</v>
      </c>
      <c r="F1515" t="s">
        <v>4657</v>
      </c>
      <c r="G1515" t="s">
        <v>203</v>
      </c>
      <c r="H1515" t="s">
        <v>150</v>
      </c>
      <c r="I1515" t="s">
        <v>136</v>
      </c>
      <c r="J1515" t="s">
        <v>137</v>
      </c>
      <c r="K1515" t="s">
        <v>138</v>
      </c>
      <c r="L1515" t="s">
        <v>4658</v>
      </c>
      <c r="M1515" t="s">
        <v>4659</v>
      </c>
      <c r="N1515">
        <v>3.2725</v>
      </c>
      <c r="O1515">
        <v>0</v>
      </c>
      <c r="P1515">
        <v>1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2.2381114643866669E-2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2.2381114643866669E-2</v>
      </c>
    </row>
    <row r="1516" spans="1:31" x14ac:dyDescent="0.25">
      <c r="A1516">
        <v>2308884</v>
      </c>
      <c r="B1516">
        <v>1</v>
      </c>
      <c r="C1516" t="s">
        <v>81</v>
      </c>
      <c r="D1516" t="s">
        <v>113</v>
      </c>
      <c r="E1516" t="s">
        <v>175</v>
      </c>
      <c r="F1516" t="s">
        <v>4660</v>
      </c>
      <c r="G1516" t="s">
        <v>134</v>
      </c>
      <c r="H1516" t="s">
        <v>135</v>
      </c>
      <c r="I1516" t="s">
        <v>136</v>
      </c>
      <c r="J1516" t="s">
        <v>137</v>
      </c>
      <c r="K1516" t="s">
        <v>138</v>
      </c>
      <c r="L1516" t="s">
        <v>4661</v>
      </c>
      <c r="M1516" t="s">
        <v>4662</v>
      </c>
      <c r="N1516">
        <v>0.73638888800000002</v>
      </c>
      <c r="O1516">
        <v>0</v>
      </c>
      <c r="P1516">
        <v>376</v>
      </c>
      <c r="Q1516">
        <v>1</v>
      </c>
      <c r="R1516">
        <v>17</v>
      </c>
      <c r="S1516">
        <v>0</v>
      </c>
      <c r="T1516">
        <v>28</v>
      </c>
      <c r="U1516">
        <v>0</v>
      </c>
      <c r="V1516">
        <v>0</v>
      </c>
      <c r="W1516">
        <v>0</v>
      </c>
      <c r="X1516">
        <v>56.639604983923469</v>
      </c>
      <c r="Y1516">
        <v>0</v>
      </c>
      <c r="Z1516">
        <v>17.667295626720673</v>
      </c>
      <c r="AA1516">
        <v>0</v>
      </c>
      <c r="AB1516">
        <v>9.3299667878265584</v>
      </c>
      <c r="AC1516">
        <v>0</v>
      </c>
      <c r="AD1516">
        <v>0</v>
      </c>
      <c r="AE1516">
        <v>83.636867398470699</v>
      </c>
    </row>
    <row r="1517" spans="1:31" x14ac:dyDescent="0.25">
      <c r="A1517">
        <v>2309276</v>
      </c>
      <c r="B1517">
        <v>1</v>
      </c>
      <c r="C1517" t="s">
        <v>81</v>
      </c>
      <c r="D1517" t="s">
        <v>121</v>
      </c>
      <c r="E1517" t="s">
        <v>147</v>
      </c>
      <c r="F1517" t="s">
        <v>4663</v>
      </c>
      <c r="G1517" t="s">
        <v>258</v>
      </c>
      <c r="H1517" t="s">
        <v>150</v>
      </c>
      <c r="I1517" t="s">
        <v>136</v>
      </c>
      <c r="J1517" t="s">
        <v>137</v>
      </c>
      <c r="K1517" t="s">
        <v>138</v>
      </c>
      <c r="L1517" t="s">
        <v>4664</v>
      </c>
      <c r="M1517" t="s">
        <v>4665</v>
      </c>
      <c r="N1517">
        <v>3.508611111</v>
      </c>
      <c r="O1517">
        <v>0</v>
      </c>
      <c r="P1517">
        <v>1</v>
      </c>
      <c r="Q1517">
        <v>0</v>
      </c>
      <c r="R1517">
        <v>0</v>
      </c>
      <c r="S1517">
        <v>0</v>
      </c>
      <c r="T1517">
        <v>3</v>
      </c>
      <c r="U1517">
        <v>0</v>
      </c>
      <c r="V1517">
        <v>0</v>
      </c>
      <c r="W1517">
        <v>0</v>
      </c>
      <c r="X1517">
        <v>0.71331496964348329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0.71331496964348329</v>
      </c>
    </row>
    <row r="1518" spans="1:31" x14ac:dyDescent="0.25">
      <c r="A1518">
        <v>2308735</v>
      </c>
      <c r="B1518">
        <v>1</v>
      </c>
      <c r="C1518" t="s">
        <v>81</v>
      </c>
      <c r="D1518" t="s">
        <v>114</v>
      </c>
      <c r="E1518" t="s">
        <v>147</v>
      </c>
      <c r="F1518" t="s">
        <v>4666</v>
      </c>
      <c r="G1518" t="s">
        <v>149</v>
      </c>
      <c r="H1518" t="s">
        <v>150</v>
      </c>
      <c r="I1518" t="s">
        <v>136</v>
      </c>
      <c r="J1518" t="s">
        <v>137</v>
      </c>
      <c r="K1518" t="s">
        <v>138</v>
      </c>
      <c r="L1518" t="s">
        <v>4667</v>
      </c>
      <c r="M1518" t="s">
        <v>4668</v>
      </c>
      <c r="N1518">
        <v>2.4166666659999998</v>
      </c>
      <c r="O1518">
        <v>0</v>
      </c>
      <c r="P1518">
        <v>22</v>
      </c>
      <c r="Q1518">
        <v>0</v>
      </c>
      <c r="R1518">
        <v>0</v>
      </c>
      <c r="S1518">
        <v>0</v>
      </c>
      <c r="T1518">
        <v>5</v>
      </c>
      <c r="U1518">
        <v>0</v>
      </c>
      <c r="V1518">
        <v>0</v>
      </c>
      <c r="W1518">
        <v>0</v>
      </c>
      <c r="X1518">
        <v>4.9466876074217989</v>
      </c>
      <c r="Y1518">
        <v>0</v>
      </c>
      <c r="Z1518">
        <v>0</v>
      </c>
      <c r="AA1518">
        <v>0</v>
      </c>
      <c r="AB1518">
        <v>1.6278639639626</v>
      </c>
      <c r="AC1518">
        <v>0</v>
      </c>
      <c r="AD1518">
        <v>0</v>
      </c>
      <c r="AE1518">
        <v>6.5745515713843989</v>
      </c>
    </row>
    <row r="1519" spans="1:31" x14ac:dyDescent="0.25">
      <c r="A1519">
        <v>2308927</v>
      </c>
      <c r="B1519">
        <v>1</v>
      </c>
      <c r="C1519" t="s">
        <v>80</v>
      </c>
      <c r="D1519" t="s">
        <v>96</v>
      </c>
      <c r="E1519" t="s">
        <v>153</v>
      </c>
      <c r="F1519" t="s">
        <v>4669</v>
      </c>
      <c r="G1519" t="s">
        <v>203</v>
      </c>
      <c r="H1519" t="s">
        <v>150</v>
      </c>
      <c r="I1519" t="s">
        <v>136</v>
      </c>
      <c r="J1519" t="s">
        <v>137</v>
      </c>
      <c r="K1519" t="s">
        <v>138</v>
      </c>
      <c r="L1519" t="s">
        <v>4670</v>
      </c>
      <c r="M1519" t="s">
        <v>4671</v>
      </c>
      <c r="N1519">
        <v>4.6433333330000002</v>
      </c>
      <c r="O1519">
        <v>0</v>
      </c>
      <c r="P1519">
        <v>1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</row>
    <row r="1520" spans="1:31" x14ac:dyDescent="0.25">
      <c r="A1520">
        <v>2309305</v>
      </c>
      <c r="B1520">
        <v>1</v>
      </c>
      <c r="C1520" t="s">
        <v>81</v>
      </c>
      <c r="D1520" t="s">
        <v>118</v>
      </c>
      <c r="E1520" t="s">
        <v>175</v>
      </c>
      <c r="F1520" t="s">
        <v>4672</v>
      </c>
      <c r="G1520" t="s">
        <v>210</v>
      </c>
      <c r="H1520" t="s">
        <v>135</v>
      </c>
      <c r="I1520" t="s">
        <v>136</v>
      </c>
      <c r="J1520" t="s">
        <v>137</v>
      </c>
      <c r="K1520" t="s">
        <v>138</v>
      </c>
      <c r="L1520" t="s">
        <v>4673</v>
      </c>
      <c r="M1520" t="s">
        <v>4674</v>
      </c>
      <c r="N1520">
        <v>3.0519444440000001</v>
      </c>
      <c r="O1520">
        <v>0</v>
      </c>
      <c r="P1520">
        <v>0</v>
      </c>
      <c r="Q1520">
        <v>0</v>
      </c>
      <c r="R1520">
        <v>7</v>
      </c>
      <c r="S1520">
        <v>0</v>
      </c>
      <c r="T1520">
        <v>1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44.354064677225097</v>
      </c>
      <c r="AA1520">
        <v>0</v>
      </c>
      <c r="AB1520">
        <v>0.75427146888375007</v>
      </c>
      <c r="AC1520">
        <v>0</v>
      </c>
      <c r="AD1520">
        <v>0</v>
      </c>
      <c r="AE1520">
        <v>45.108336146108847</v>
      </c>
    </row>
    <row r="1521" spans="1:31" x14ac:dyDescent="0.25">
      <c r="A1521">
        <v>2308641</v>
      </c>
      <c r="B1521">
        <v>1</v>
      </c>
      <c r="C1521" t="s">
        <v>80</v>
      </c>
      <c r="D1521" t="s">
        <v>84</v>
      </c>
      <c r="E1521" t="s">
        <v>158</v>
      </c>
      <c r="F1521" t="s">
        <v>4675</v>
      </c>
      <c r="G1521" t="s">
        <v>336</v>
      </c>
      <c r="H1521" t="s">
        <v>150</v>
      </c>
      <c r="I1521" t="s">
        <v>136</v>
      </c>
      <c r="J1521" t="s">
        <v>137</v>
      </c>
      <c r="K1521" t="s">
        <v>138</v>
      </c>
      <c r="L1521" t="s">
        <v>4676</v>
      </c>
      <c r="M1521" t="s">
        <v>4677</v>
      </c>
      <c r="N1521">
        <v>1.058333333</v>
      </c>
      <c r="O1521">
        <v>0</v>
      </c>
      <c r="P1521">
        <v>852</v>
      </c>
      <c r="Q1521">
        <v>0</v>
      </c>
      <c r="R1521">
        <v>0</v>
      </c>
      <c r="S1521">
        <v>0</v>
      </c>
      <c r="T1521">
        <v>66</v>
      </c>
      <c r="U1521">
        <v>0</v>
      </c>
      <c r="V1521">
        <v>0</v>
      </c>
      <c r="W1521">
        <v>0</v>
      </c>
      <c r="X1521">
        <v>177.01876943681847</v>
      </c>
      <c r="Y1521">
        <v>0</v>
      </c>
      <c r="Z1521">
        <v>0</v>
      </c>
      <c r="AA1521">
        <v>0</v>
      </c>
      <c r="AB1521">
        <v>69.709982648452396</v>
      </c>
      <c r="AC1521">
        <v>0</v>
      </c>
      <c r="AD1521">
        <v>0</v>
      </c>
      <c r="AE1521">
        <v>246.72875208527086</v>
      </c>
    </row>
    <row r="1522" spans="1:31" x14ac:dyDescent="0.25">
      <c r="A1522">
        <v>2308950</v>
      </c>
      <c r="B1522">
        <v>1</v>
      </c>
      <c r="C1522" t="s">
        <v>80</v>
      </c>
      <c r="D1522" t="s">
        <v>85</v>
      </c>
      <c r="E1522" t="s">
        <v>285</v>
      </c>
      <c r="F1522" t="s">
        <v>4678</v>
      </c>
      <c r="G1522" t="s">
        <v>336</v>
      </c>
      <c r="H1522" t="s">
        <v>150</v>
      </c>
      <c r="I1522" t="s">
        <v>136</v>
      </c>
      <c r="J1522" t="s">
        <v>137</v>
      </c>
      <c r="K1522" t="s">
        <v>138</v>
      </c>
      <c r="L1522" t="s">
        <v>4679</v>
      </c>
      <c r="M1522" t="s">
        <v>4680</v>
      </c>
      <c r="N1522">
        <v>2.6927777769999999</v>
      </c>
      <c r="O1522">
        <v>0</v>
      </c>
      <c r="P1522">
        <v>31</v>
      </c>
      <c r="Q1522">
        <v>0</v>
      </c>
      <c r="R1522">
        <v>0</v>
      </c>
      <c r="S1522">
        <v>0</v>
      </c>
      <c r="T1522">
        <v>9</v>
      </c>
      <c r="U1522">
        <v>0</v>
      </c>
      <c r="V1522">
        <v>0</v>
      </c>
      <c r="W1522">
        <v>0</v>
      </c>
      <c r="X1522">
        <v>19.230770810299592</v>
      </c>
      <c r="Y1522">
        <v>0</v>
      </c>
      <c r="Z1522">
        <v>0</v>
      </c>
      <c r="AA1522">
        <v>0</v>
      </c>
      <c r="AB1522">
        <v>23.33215903297021</v>
      </c>
      <c r="AC1522">
        <v>0</v>
      </c>
      <c r="AD1522">
        <v>0</v>
      </c>
      <c r="AE1522">
        <v>42.562929843269799</v>
      </c>
    </row>
    <row r="1523" spans="1:31" x14ac:dyDescent="0.25">
      <c r="A1523">
        <v>2309096</v>
      </c>
      <c r="B1523">
        <v>1</v>
      </c>
      <c r="C1523" t="s">
        <v>80</v>
      </c>
      <c r="D1523" t="s">
        <v>109</v>
      </c>
      <c r="E1523" t="s">
        <v>147</v>
      </c>
      <c r="F1523" t="s">
        <v>4681</v>
      </c>
      <c r="G1523" t="s">
        <v>149</v>
      </c>
      <c r="H1523" t="s">
        <v>150</v>
      </c>
      <c r="I1523" t="s">
        <v>136</v>
      </c>
      <c r="J1523" t="s">
        <v>137</v>
      </c>
      <c r="K1523" t="s">
        <v>138</v>
      </c>
      <c r="L1523" t="s">
        <v>4682</v>
      </c>
      <c r="M1523" t="s">
        <v>4683</v>
      </c>
      <c r="N1523">
        <v>1.207777777</v>
      </c>
      <c r="O1523">
        <v>0</v>
      </c>
      <c r="P1523">
        <v>115</v>
      </c>
      <c r="Q1523">
        <v>0</v>
      </c>
      <c r="R1523">
        <v>2</v>
      </c>
      <c r="S1523">
        <v>0</v>
      </c>
      <c r="T1523">
        <v>6</v>
      </c>
      <c r="U1523">
        <v>0</v>
      </c>
      <c r="V1523">
        <v>0</v>
      </c>
      <c r="W1523">
        <v>0</v>
      </c>
      <c r="X1523">
        <v>18.413965638908131</v>
      </c>
      <c r="Y1523">
        <v>0</v>
      </c>
      <c r="Z1523">
        <v>7.9843947796166673E-2</v>
      </c>
      <c r="AA1523">
        <v>0</v>
      </c>
      <c r="AB1523">
        <v>2.8458312403481667</v>
      </c>
      <c r="AC1523">
        <v>0</v>
      </c>
      <c r="AD1523">
        <v>0</v>
      </c>
      <c r="AE1523">
        <v>21.339640827052463</v>
      </c>
    </row>
    <row r="1524" spans="1:31" x14ac:dyDescent="0.25">
      <c r="A1524">
        <v>2309142</v>
      </c>
      <c r="B1524">
        <v>1</v>
      </c>
      <c r="C1524" t="s">
        <v>80</v>
      </c>
      <c r="D1524" t="s">
        <v>93</v>
      </c>
      <c r="E1524" t="s">
        <v>153</v>
      </c>
      <c r="F1524" t="s">
        <v>4684</v>
      </c>
      <c r="G1524" t="s">
        <v>155</v>
      </c>
      <c r="H1524" t="s">
        <v>150</v>
      </c>
      <c r="I1524" t="s">
        <v>136</v>
      </c>
      <c r="J1524" t="s">
        <v>137</v>
      </c>
      <c r="K1524" t="s">
        <v>138</v>
      </c>
      <c r="L1524" t="s">
        <v>4685</v>
      </c>
      <c r="M1524" t="s">
        <v>4686</v>
      </c>
      <c r="N1524">
        <v>6.8838888880000004</v>
      </c>
      <c r="O1524">
        <v>0</v>
      </c>
      <c r="P1524">
        <v>0</v>
      </c>
      <c r="Q1524">
        <v>0</v>
      </c>
      <c r="R1524">
        <v>1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22.357275203271321</v>
      </c>
      <c r="AA1524">
        <v>0</v>
      </c>
      <c r="AB1524">
        <v>0</v>
      </c>
      <c r="AC1524">
        <v>0</v>
      </c>
      <c r="AD1524">
        <v>0</v>
      </c>
      <c r="AE1524">
        <v>22.357275203271321</v>
      </c>
    </row>
    <row r="1525" spans="1:31" x14ac:dyDescent="0.25">
      <c r="A1525">
        <v>2308601</v>
      </c>
      <c r="B1525">
        <v>1</v>
      </c>
      <c r="C1525" t="s">
        <v>81</v>
      </c>
      <c r="D1525" t="s">
        <v>128</v>
      </c>
      <c r="E1525" t="s">
        <v>175</v>
      </c>
      <c r="F1525" t="s">
        <v>4687</v>
      </c>
      <c r="G1525" t="s">
        <v>134</v>
      </c>
      <c r="H1525" t="s">
        <v>135</v>
      </c>
      <c r="I1525" t="s">
        <v>136</v>
      </c>
      <c r="J1525" t="s">
        <v>137</v>
      </c>
      <c r="K1525" t="s">
        <v>138</v>
      </c>
      <c r="L1525" t="s">
        <v>4688</v>
      </c>
      <c r="M1525" t="s">
        <v>4689</v>
      </c>
      <c r="N1525">
        <v>1.920555555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1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277.34706060857309</v>
      </c>
      <c r="AD1525">
        <v>0</v>
      </c>
      <c r="AE1525">
        <v>277.34706060857309</v>
      </c>
    </row>
    <row r="1526" spans="1:31" x14ac:dyDescent="0.25">
      <c r="A1526">
        <v>2308850</v>
      </c>
      <c r="B1526">
        <v>1</v>
      </c>
      <c r="C1526" t="s">
        <v>80</v>
      </c>
      <c r="D1526" t="s">
        <v>98</v>
      </c>
      <c r="E1526" t="s">
        <v>153</v>
      </c>
      <c r="F1526" t="s">
        <v>4690</v>
      </c>
      <c r="G1526" t="s">
        <v>155</v>
      </c>
      <c r="H1526" t="s">
        <v>150</v>
      </c>
      <c r="I1526" t="s">
        <v>136</v>
      </c>
      <c r="J1526" t="s">
        <v>137</v>
      </c>
      <c r="K1526" t="s">
        <v>138</v>
      </c>
      <c r="L1526" t="s">
        <v>4691</v>
      </c>
      <c r="M1526" t="s">
        <v>4692</v>
      </c>
      <c r="N1526">
        <v>3.102777777</v>
      </c>
      <c r="O1526">
        <v>0</v>
      </c>
      <c r="P1526">
        <v>0</v>
      </c>
      <c r="Q1526">
        <v>0</v>
      </c>
      <c r="R1526">
        <v>1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8.7835053612082508</v>
      </c>
      <c r="AA1526">
        <v>0</v>
      </c>
      <c r="AB1526">
        <v>0</v>
      </c>
      <c r="AC1526">
        <v>0</v>
      </c>
      <c r="AD1526">
        <v>0</v>
      </c>
      <c r="AE1526">
        <v>8.7835053612082508</v>
      </c>
    </row>
    <row r="1527" spans="1:31" x14ac:dyDescent="0.25">
      <c r="A1527">
        <v>2309205</v>
      </c>
      <c r="B1527">
        <v>1</v>
      </c>
      <c r="C1527" t="s">
        <v>80</v>
      </c>
      <c r="D1527" t="s">
        <v>108</v>
      </c>
      <c r="E1527" t="s">
        <v>132</v>
      </c>
      <c r="F1527" t="s">
        <v>4693</v>
      </c>
      <c r="G1527" t="s">
        <v>134</v>
      </c>
      <c r="H1527" t="s">
        <v>135</v>
      </c>
      <c r="I1527" t="s">
        <v>136</v>
      </c>
      <c r="J1527" t="s">
        <v>137</v>
      </c>
      <c r="K1527" t="s">
        <v>138</v>
      </c>
      <c r="L1527" t="s">
        <v>4694</v>
      </c>
      <c r="M1527" t="s">
        <v>4695</v>
      </c>
      <c r="N1527">
        <v>2.2583333329999999</v>
      </c>
      <c r="O1527">
        <v>0</v>
      </c>
      <c r="P1527">
        <v>325</v>
      </c>
      <c r="Q1527">
        <v>0</v>
      </c>
      <c r="R1527">
        <v>139</v>
      </c>
      <c r="S1527">
        <v>3</v>
      </c>
      <c r="T1527">
        <v>78</v>
      </c>
      <c r="U1527">
        <v>0</v>
      </c>
      <c r="V1527">
        <v>0</v>
      </c>
      <c r="W1527">
        <v>0</v>
      </c>
      <c r="X1527">
        <v>101.53741708381841</v>
      </c>
      <c r="Y1527">
        <v>0</v>
      </c>
      <c r="Z1527">
        <v>146.96671838623953</v>
      </c>
      <c r="AA1527">
        <v>5.6859696389512919</v>
      </c>
      <c r="AB1527">
        <v>67.50980821422786</v>
      </c>
      <c r="AC1527">
        <v>0</v>
      </c>
      <c r="AD1527">
        <v>0</v>
      </c>
      <c r="AE1527">
        <v>321.69991332323707</v>
      </c>
    </row>
    <row r="1528" spans="1:31" x14ac:dyDescent="0.25">
      <c r="A1528">
        <v>2308555</v>
      </c>
      <c r="B1528">
        <v>1</v>
      </c>
      <c r="C1528" t="s">
        <v>80</v>
      </c>
      <c r="D1528" t="s">
        <v>90</v>
      </c>
      <c r="E1528" t="s">
        <v>175</v>
      </c>
      <c r="F1528" t="s">
        <v>4696</v>
      </c>
      <c r="G1528" t="s">
        <v>872</v>
      </c>
      <c r="H1528" t="s">
        <v>135</v>
      </c>
      <c r="I1528" t="s">
        <v>136</v>
      </c>
      <c r="J1528" t="s">
        <v>137</v>
      </c>
      <c r="K1528" t="s">
        <v>138</v>
      </c>
      <c r="L1528" t="s">
        <v>4697</v>
      </c>
      <c r="M1528" t="s">
        <v>4698</v>
      </c>
      <c r="N1528">
        <v>1.79</v>
      </c>
      <c r="O1528">
        <v>0</v>
      </c>
      <c r="P1528">
        <v>2885</v>
      </c>
      <c r="Q1528">
        <v>0</v>
      </c>
      <c r="R1528">
        <v>0</v>
      </c>
      <c r="S1528">
        <v>0</v>
      </c>
      <c r="T1528">
        <v>106</v>
      </c>
      <c r="U1528">
        <v>0</v>
      </c>
      <c r="V1528">
        <v>0</v>
      </c>
      <c r="W1528">
        <v>0</v>
      </c>
      <c r="X1528">
        <v>948.04373642165683</v>
      </c>
      <c r="Y1528">
        <v>0</v>
      </c>
      <c r="Z1528">
        <v>0</v>
      </c>
      <c r="AA1528">
        <v>0</v>
      </c>
      <c r="AB1528">
        <v>158.78782103812799</v>
      </c>
      <c r="AC1528">
        <v>0</v>
      </c>
      <c r="AD1528">
        <v>0</v>
      </c>
      <c r="AE1528">
        <v>1106.8315574597848</v>
      </c>
    </row>
    <row r="1529" spans="1:31" x14ac:dyDescent="0.25">
      <c r="A1529">
        <v>2308764</v>
      </c>
      <c r="B1529">
        <v>1</v>
      </c>
      <c r="C1529" t="s">
        <v>81</v>
      </c>
      <c r="D1529" t="s">
        <v>113</v>
      </c>
      <c r="E1529" t="s">
        <v>147</v>
      </c>
      <c r="F1529" t="s">
        <v>4699</v>
      </c>
      <c r="G1529" t="s">
        <v>149</v>
      </c>
      <c r="H1529" t="s">
        <v>150</v>
      </c>
      <c r="I1529" t="s">
        <v>136</v>
      </c>
      <c r="J1529" t="s">
        <v>137</v>
      </c>
      <c r="K1529" t="s">
        <v>138</v>
      </c>
      <c r="L1529" t="s">
        <v>4700</v>
      </c>
      <c r="M1529" t="s">
        <v>4701</v>
      </c>
      <c r="N1529">
        <v>1.0780555549999999</v>
      </c>
      <c r="O1529">
        <v>0</v>
      </c>
      <c r="P1529">
        <v>8</v>
      </c>
      <c r="Q1529">
        <v>0</v>
      </c>
      <c r="R1529">
        <v>3</v>
      </c>
      <c r="S1529">
        <v>0</v>
      </c>
      <c r="T1529">
        <v>1</v>
      </c>
      <c r="U1529">
        <v>0</v>
      </c>
      <c r="V1529">
        <v>0</v>
      </c>
      <c r="W1529">
        <v>0</v>
      </c>
      <c r="X1529">
        <v>1.4752350160395</v>
      </c>
      <c r="Y1529">
        <v>0</v>
      </c>
      <c r="Z1529">
        <v>0.19308193648667499</v>
      </c>
      <c r="AA1529">
        <v>0</v>
      </c>
      <c r="AB1529">
        <v>0.25798095715000002</v>
      </c>
      <c r="AC1529">
        <v>0</v>
      </c>
      <c r="AD1529">
        <v>0</v>
      </c>
      <c r="AE1529">
        <v>1.926297909676175</v>
      </c>
    </row>
    <row r="1530" spans="1:31" x14ac:dyDescent="0.25">
      <c r="A1530">
        <v>2308664</v>
      </c>
      <c r="B1530">
        <v>1</v>
      </c>
      <c r="C1530" t="s">
        <v>80</v>
      </c>
      <c r="D1530" t="s">
        <v>85</v>
      </c>
      <c r="E1530" t="s">
        <v>175</v>
      </c>
      <c r="F1530" t="s">
        <v>4702</v>
      </c>
      <c r="G1530" t="s">
        <v>143</v>
      </c>
      <c r="H1530" t="s">
        <v>135</v>
      </c>
      <c r="I1530" t="s">
        <v>136</v>
      </c>
      <c r="J1530" t="s">
        <v>137</v>
      </c>
      <c r="K1530" t="s">
        <v>144</v>
      </c>
      <c r="L1530" t="s">
        <v>4703</v>
      </c>
      <c r="M1530" t="s">
        <v>4704</v>
      </c>
      <c r="N1530">
        <v>8.8208333329999995</v>
      </c>
      <c r="O1530">
        <v>0</v>
      </c>
      <c r="P1530">
        <v>1395</v>
      </c>
      <c r="Q1530">
        <v>0</v>
      </c>
      <c r="R1530">
        <v>0</v>
      </c>
      <c r="S1530">
        <v>0</v>
      </c>
      <c r="T1530">
        <v>106</v>
      </c>
      <c r="U1530">
        <v>0</v>
      </c>
      <c r="V1530">
        <v>0</v>
      </c>
      <c r="W1530">
        <v>0</v>
      </c>
      <c r="X1530">
        <v>2634.9416777172496</v>
      </c>
      <c r="Y1530">
        <v>0</v>
      </c>
      <c r="Z1530">
        <v>0</v>
      </c>
      <c r="AA1530">
        <v>0</v>
      </c>
      <c r="AB1530">
        <v>1135.6860869859888</v>
      </c>
      <c r="AC1530">
        <v>0</v>
      </c>
      <c r="AD1530">
        <v>0</v>
      </c>
      <c r="AE1530">
        <v>3770.6277647032384</v>
      </c>
    </row>
    <row r="1531" spans="1:31" x14ac:dyDescent="0.25">
      <c r="A1531">
        <v>2309199</v>
      </c>
      <c r="B1531">
        <v>1</v>
      </c>
      <c r="C1531" t="s">
        <v>80</v>
      </c>
      <c r="D1531" t="s">
        <v>95</v>
      </c>
      <c r="E1531" t="s">
        <v>147</v>
      </c>
      <c r="F1531" t="s">
        <v>4705</v>
      </c>
      <c r="G1531" t="s">
        <v>353</v>
      </c>
      <c r="H1531" t="s">
        <v>150</v>
      </c>
      <c r="I1531" t="s">
        <v>136</v>
      </c>
      <c r="J1531" t="s">
        <v>137</v>
      </c>
      <c r="K1531" t="s">
        <v>138</v>
      </c>
      <c r="L1531" t="s">
        <v>4706</v>
      </c>
      <c r="M1531" t="s">
        <v>4707</v>
      </c>
      <c r="N1531">
        <v>1.155</v>
      </c>
      <c r="O1531">
        <v>0</v>
      </c>
      <c r="P1531">
        <v>17</v>
      </c>
      <c r="Q1531">
        <v>0</v>
      </c>
      <c r="R1531">
        <v>0</v>
      </c>
      <c r="S1531">
        <v>0</v>
      </c>
      <c r="T1531">
        <v>1</v>
      </c>
      <c r="U1531">
        <v>0</v>
      </c>
      <c r="V1531">
        <v>0</v>
      </c>
      <c r="W1531">
        <v>0</v>
      </c>
      <c r="X1531">
        <v>3.4596925525356839</v>
      </c>
      <c r="Y1531">
        <v>0</v>
      </c>
      <c r="Z1531">
        <v>0</v>
      </c>
      <c r="AA1531">
        <v>0</v>
      </c>
      <c r="AB1531">
        <v>2.50713387025E-3</v>
      </c>
      <c r="AC1531">
        <v>0</v>
      </c>
      <c r="AD1531">
        <v>0</v>
      </c>
      <c r="AE1531">
        <v>3.4621996864059339</v>
      </c>
    </row>
    <row r="1532" spans="1:31" x14ac:dyDescent="0.25">
      <c r="A1532">
        <v>2309222</v>
      </c>
      <c r="B1532">
        <v>1</v>
      </c>
      <c r="C1532" t="s">
        <v>80</v>
      </c>
      <c r="D1532" t="s">
        <v>109</v>
      </c>
      <c r="E1532" t="s">
        <v>147</v>
      </c>
      <c r="F1532" t="s">
        <v>4708</v>
      </c>
      <c r="G1532" t="s">
        <v>343</v>
      </c>
      <c r="H1532" t="s">
        <v>150</v>
      </c>
      <c r="I1532" t="s">
        <v>136</v>
      </c>
      <c r="J1532" t="s">
        <v>137</v>
      </c>
      <c r="K1532" t="s">
        <v>138</v>
      </c>
      <c r="L1532" t="s">
        <v>4709</v>
      </c>
      <c r="M1532" t="s">
        <v>4710</v>
      </c>
      <c r="N1532">
        <v>1.315833333</v>
      </c>
      <c r="O1532">
        <v>0</v>
      </c>
      <c r="P1532">
        <v>7</v>
      </c>
      <c r="Q1532">
        <v>0</v>
      </c>
      <c r="R1532">
        <v>7</v>
      </c>
      <c r="S1532">
        <v>0</v>
      </c>
      <c r="T1532">
        <v>9</v>
      </c>
      <c r="U1532">
        <v>0</v>
      </c>
      <c r="V1532">
        <v>0</v>
      </c>
      <c r="W1532">
        <v>0</v>
      </c>
      <c r="X1532">
        <v>1.7244475664754333</v>
      </c>
      <c r="Y1532">
        <v>0</v>
      </c>
      <c r="Z1532">
        <v>12.777437211211714</v>
      </c>
      <c r="AA1532">
        <v>0</v>
      </c>
      <c r="AB1532">
        <v>9.2904133463645593</v>
      </c>
      <c r="AC1532">
        <v>0</v>
      </c>
      <c r="AD1532">
        <v>0</v>
      </c>
      <c r="AE1532">
        <v>23.792298124051705</v>
      </c>
    </row>
    <row r="1533" spans="1:31" x14ac:dyDescent="0.25">
      <c r="A1533">
        <v>2309059</v>
      </c>
      <c r="B1533">
        <v>1</v>
      </c>
      <c r="C1533" t="s">
        <v>80</v>
      </c>
      <c r="D1533" t="s">
        <v>102</v>
      </c>
      <c r="E1533" t="s">
        <v>153</v>
      </c>
      <c r="F1533" t="s">
        <v>4711</v>
      </c>
      <c r="G1533" t="s">
        <v>155</v>
      </c>
      <c r="H1533" t="s">
        <v>150</v>
      </c>
      <c r="I1533" t="s">
        <v>136</v>
      </c>
      <c r="J1533" t="s">
        <v>137</v>
      </c>
      <c r="K1533" t="s">
        <v>138</v>
      </c>
      <c r="L1533" t="s">
        <v>4712</v>
      </c>
      <c r="M1533" t="s">
        <v>4713</v>
      </c>
      <c r="N1533">
        <v>0.97138888800000001</v>
      </c>
      <c r="O1533">
        <v>0</v>
      </c>
      <c r="P1533">
        <v>15</v>
      </c>
      <c r="Q1533">
        <v>0</v>
      </c>
      <c r="R1533">
        <v>0</v>
      </c>
      <c r="S1533">
        <v>0</v>
      </c>
      <c r="T1533">
        <v>10</v>
      </c>
      <c r="U1533">
        <v>0</v>
      </c>
      <c r="V1533">
        <v>0</v>
      </c>
      <c r="W1533">
        <v>0</v>
      </c>
      <c r="X1533">
        <v>2.6664137690667999</v>
      </c>
      <c r="Y1533">
        <v>0</v>
      </c>
      <c r="Z1533">
        <v>0</v>
      </c>
      <c r="AA1533">
        <v>0</v>
      </c>
      <c r="AB1533">
        <v>2.047022049438</v>
      </c>
      <c r="AC1533">
        <v>0</v>
      </c>
      <c r="AD1533">
        <v>0</v>
      </c>
      <c r="AE1533">
        <v>4.7134358185048004</v>
      </c>
    </row>
    <row r="1534" spans="1:31" x14ac:dyDescent="0.25">
      <c r="A1534">
        <v>2308558</v>
      </c>
      <c r="B1534">
        <v>1</v>
      </c>
      <c r="C1534" t="s">
        <v>80</v>
      </c>
      <c r="D1534" t="s">
        <v>85</v>
      </c>
      <c r="E1534" t="s">
        <v>153</v>
      </c>
      <c r="F1534" t="s">
        <v>4714</v>
      </c>
      <c r="G1534" t="s">
        <v>203</v>
      </c>
      <c r="H1534" t="s">
        <v>150</v>
      </c>
      <c r="I1534" t="s">
        <v>136</v>
      </c>
      <c r="J1534" t="s">
        <v>137</v>
      </c>
      <c r="K1534" t="s">
        <v>138</v>
      </c>
      <c r="L1534" t="s">
        <v>4715</v>
      </c>
      <c r="M1534" t="s">
        <v>4716</v>
      </c>
      <c r="N1534">
        <v>0.61333333300000004</v>
      </c>
      <c r="O1534">
        <v>0</v>
      </c>
      <c r="P1534">
        <v>5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0.36825321083233331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0.36825321083233331</v>
      </c>
    </row>
    <row r="1535" spans="1:31" x14ac:dyDescent="0.25">
      <c r="A1535">
        <v>2308581</v>
      </c>
      <c r="B1535">
        <v>1</v>
      </c>
      <c r="C1535" t="s">
        <v>80</v>
      </c>
      <c r="D1535" t="s">
        <v>107</v>
      </c>
      <c r="E1535" t="s">
        <v>175</v>
      </c>
      <c r="F1535" t="s">
        <v>4717</v>
      </c>
      <c r="G1535" t="s">
        <v>134</v>
      </c>
      <c r="H1535" t="s">
        <v>135</v>
      </c>
      <c r="I1535" t="s">
        <v>136</v>
      </c>
      <c r="J1535" t="s">
        <v>137</v>
      </c>
      <c r="K1535" t="s">
        <v>138</v>
      </c>
      <c r="L1535" t="s">
        <v>4718</v>
      </c>
      <c r="M1535" t="s">
        <v>4719</v>
      </c>
      <c r="N1535">
        <v>7.8224999999999998</v>
      </c>
      <c r="O1535">
        <v>0</v>
      </c>
      <c r="P1535">
        <v>2373</v>
      </c>
      <c r="Q1535">
        <v>0</v>
      </c>
      <c r="R1535">
        <v>1</v>
      </c>
      <c r="S1535">
        <v>0</v>
      </c>
      <c r="T1535">
        <v>78</v>
      </c>
      <c r="U1535">
        <v>1</v>
      </c>
      <c r="V1535">
        <v>1</v>
      </c>
      <c r="W1535">
        <v>0</v>
      </c>
      <c r="X1535">
        <v>3352.2416670525099</v>
      </c>
      <c r="Y1535">
        <v>0</v>
      </c>
      <c r="Z1535">
        <v>64.173393705247207</v>
      </c>
      <c r="AA1535">
        <v>0</v>
      </c>
      <c r="AB1535">
        <v>769.80386237068626</v>
      </c>
      <c r="AC1535">
        <v>1122.9129347460866</v>
      </c>
      <c r="AD1535">
        <v>30.001653080039176</v>
      </c>
      <c r="AE1535">
        <v>5339.1335109545698</v>
      </c>
    </row>
    <row r="1536" spans="1:31" x14ac:dyDescent="0.25">
      <c r="A1536">
        <v>2309036</v>
      </c>
      <c r="B1536">
        <v>1</v>
      </c>
      <c r="C1536" t="s">
        <v>81</v>
      </c>
      <c r="D1536" t="s">
        <v>123</v>
      </c>
      <c r="E1536" t="s">
        <v>153</v>
      </c>
      <c r="F1536" t="s">
        <v>4720</v>
      </c>
      <c r="G1536" t="s">
        <v>254</v>
      </c>
      <c r="H1536" t="s">
        <v>150</v>
      </c>
      <c r="I1536" t="s">
        <v>136</v>
      </c>
      <c r="J1536" t="s">
        <v>137</v>
      </c>
      <c r="K1536" t="s">
        <v>138</v>
      </c>
      <c r="L1536" t="s">
        <v>4721</v>
      </c>
      <c r="M1536" t="s">
        <v>4722</v>
      </c>
      <c r="N1536">
        <v>1.9063888879999999</v>
      </c>
      <c r="O1536">
        <v>0</v>
      </c>
      <c r="P1536">
        <v>1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0.39585970122649999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0.39585970122649999</v>
      </c>
    </row>
    <row r="1537" spans="1:31" x14ac:dyDescent="0.25">
      <c r="A1537">
        <v>2308724</v>
      </c>
      <c r="B1537">
        <v>1</v>
      </c>
      <c r="C1537" t="s">
        <v>80</v>
      </c>
      <c r="D1537" t="s">
        <v>97</v>
      </c>
      <c r="E1537" t="s">
        <v>175</v>
      </c>
      <c r="F1537" t="s">
        <v>4723</v>
      </c>
      <c r="G1537" t="s">
        <v>143</v>
      </c>
      <c r="H1537" t="s">
        <v>135</v>
      </c>
      <c r="I1537" t="s">
        <v>136</v>
      </c>
      <c r="J1537" t="s">
        <v>137</v>
      </c>
      <c r="K1537" t="s">
        <v>144</v>
      </c>
      <c r="L1537" t="s">
        <v>4724</v>
      </c>
      <c r="M1537" t="s">
        <v>4725</v>
      </c>
      <c r="N1537">
        <v>7.6113888879999996</v>
      </c>
      <c r="O1537">
        <v>0</v>
      </c>
      <c r="P1537">
        <v>193</v>
      </c>
      <c r="Q1537">
        <v>0</v>
      </c>
      <c r="R1537">
        <v>0</v>
      </c>
      <c r="S1537">
        <v>0</v>
      </c>
      <c r="T1537">
        <v>4</v>
      </c>
      <c r="U1537">
        <v>0</v>
      </c>
      <c r="V1537">
        <v>0</v>
      </c>
      <c r="W1537">
        <v>0</v>
      </c>
      <c r="X1537">
        <v>341.55850937391494</v>
      </c>
      <c r="Y1537">
        <v>0</v>
      </c>
      <c r="Z1537">
        <v>0</v>
      </c>
      <c r="AA1537">
        <v>0</v>
      </c>
      <c r="AB1537">
        <v>56.021572443332481</v>
      </c>
      <c r="AC1537">
        <v>0</v>
      </c>
      <c r="AD1537">
        <v>0</v>
      </c>
      <c r="AE1537">
        <v>397.58008181724745</v>
      </c>
    </row>
    <row r="1538" spans="1:31" x14ac:dyDescent="0.25">
      <c r="A1538">
        <v>2309265</v>
      </c>
      <c r="B1538">
        <v>1</v>
      </c>
      <c r="C1538" t="s">
        <v>81</v>
      </c>
      <c r="D1538" t="s">
        <v>115</v>
      </c>
      <c r="E1538" t="s">
        <v>147</v>
      </c>
      <c r="F1538" t="s">
        <v>4726</v>
      </c>
      <c r="G1538" t="s">
        <v>149</v>
      </c>
      <c r="H1538" t="s">
        <v>150</v>
      </c>
      <c r="I1538" t="s">
        <v>136</v>
      </c>
      <c r="J1538" t="s">
        <v>137</v>
      </c>
      <c r="K1538" t="s">
        <v>138</v>
      </c>
      <c r="L1538" t="s">
        <v>4727</v>
      </c>
      <c r="M1538" t="s">
        <v>4728</v>
      </c>
      <c r="N1538">
        <v>3.0577777770000001</v>
      </c>
      <c r="O1538">
        <v>0</v>
      </c>
      <c r="P1538">
        <v>59</v>
      </c>
      <c r="Q1538">
        <v>0</v>
      </c>
      <c r="R1538">
        <v>0</v>
      </c>
      <c r="S1538">
        <v>0</v>
      </c>
      <c r="T1538">
        <v>5</v>
      </c>
      <c r="U1538">
        <v>0</v>
      </c>
      <c r="V1538">
        <v>0</v>
      </c>
      <c r="W1538">
        <v>0</v>
      </c>
      <c r="X1538">
        <v>14.466256635652654</v>
      </c>
      <c r="Y1538">
        <v>0</v>
      </c>
      <c r="Z1538">
        <v>0</v>
      </c>
      <c r="AA1538">
        <v>0</v>
      </c>
      <c r="AB1538">
        <v>10.526537560831875</v>
      </c>
      <c r="AC1538">
        <v>0</v>
      </c>
      <c r="AD1538">
        <v>0</v>
      </c>
      <c r="AE1538">
        <v>24.992794196484528</v>
      </c>
    </row>
    <row r="1539" spans="1:31" x14ac:dyDescent="0.25">
      <c r="A1539">
        <v>2308744</v>
      </c>
      <c r="B1539">
        <v>1</v>
      </c>
      <c r="C1539" t="s">
        <v>81</v>
      </c>
      <c r="D1539" t="s">
        <v>128</v>
      </c>
      <c r="E1539" t="s">
        <v>132</v>
      </c>
      <c r="F1539" t="s">
        <v>4729</v>
      </c>
      <c r="G1539" t="s">
        <v>134</v>
      </c>
      <c r="H1539" t="s">
        <v>135</v>
      </c>
      <c r="I1539" t="s">
        <v>136</v>
      </c>
      <c r="J1539" t="s">
        <v>137</v>
      </c>
      <c r="K1539" t="s">
        <v>138</v>
      </c>
      <c r="L1539" t="s">
        <v>4730</v>
      </c>
      <c r="M1539" t="s">
        <v>4731</v>
      </c>
      <c r="N1539">
        <v>0.77916666599999995</v>
      </c>
      <c r="O1539">
        <v>0</v>
      </c>
      <c r="P1539">
        <v>0</v>
      </c>
      <c r="Q1539">
        <v>0</v>
      </c>
      <c r="R1539">
        <v>0</v>
      </c>
      <c r="S1539">
        <v>9</v>
      </c>
      <c r="T1539">
        <v>1</v>
      </c>
      <c r="U1539">
        <v>7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90.786142023027438</v>
      </c>
      <c r="AB1539">
        <v>1.3669432525645</v>
      </c>
      <c r="AC1539">
        <v>495.03090011893244</v>
      </c>
      <c r="AD1539">
        <v>0</v>
      </c>
      <c r="AE1539">
        <v>587.18398539452437</v>
      </c>
    </row>
    <row r="1540" spans="1:31" x14ac:dyDescent="0.25">
      <c r="A1540">
        <v>2309122</v>
      </c>
      <c r="B1540">
        <v>1</v>
      </c>
      <c r="C1540" t="s">
        <v>81</v>
      </c>
      <c r="D1540" t="s">
        <v>126</v>
      </c>
      <c r="E1540" t="s">
        <v>132</v>
      </c>
      <c r="F1540" t="s">
        <v>199</v>
      </c>
      <c r="G1540" t="s">
        <v>134</v>
      </c>
      <c r="H1540" t="s">
        <v>135</v>
      </c>
      <c r="I1540" t="s">
        <v>136</v>
      </c>
      <c r="J1540" t="s">
        <v>137</v>
      </c>
      <c r="K1540" t="s">
        <v>138</v>
      </c>
      <c r="L1540" t="s">
        <v>4732</v>
      </c>
      <c r="M1540" t="s">
        <v>4733</v>
      </c>
      <c r="N1540">
        <v>0.46305555500000001</v>
      </c>
      <c r="O1540">
        <v>0</v>
      </c>
      <c r="P1540">
        <v>893</v>
      </c>
      <c r="Q1540">
        <v>47</v>
      </c>
      <c r="R1540">
        <v>127</v>
      </c>
      <c r="S1540">
        <v>14</v>
      </c>
      <c r="T1540">
        <v>60</v>
      </c>
      <c r="U1540">
        <v>1</v>
      </c>
      <c r="V1540">
        <v>0</v>
      </c>
      <c r="W1540">
        <v>0</v>
      </c>
      <c r="X1540">
        <v>43.468604689226559</v>
      </c>
      <c r="Y1540">
        <v>119.33565413065038</v>
      </c>
      <c r="Z1540">
        <v>20.554038158013096</v>
      </c>
      <c r="AA1540">
        <v>7.1278839812113866</v>
      </c>
      <c r="AB1540">
        <v>11.400472117702508</v>
      </c>
      <c r="AC1540">
        <v>43.307248281062499</v>
      </c>
      <c r="AD1540">
        <v>0</v>
      </c>
      <c r="AE1540">
        <v>245.19390135786645</v>
      </c>
    </row>
    <row r="1541" spans="1:31" x14ac:dyDescent="0.25">
      <c r="A1541">
        <v>2309073</v>
      </c>
      <c r="B1541">
        <v>1</v>
      </c>
      <c r="C1541" t="s">
        <v>81</v>
      </c>
      <c r="D1541" t="s">
        <v>113</v>
      </c>
      <c r="E1541" t="s">
        <v>147</v>
      </c>
      <c r="F1541" t="s">
        <v>4385</v>
      </c>
      <c r="G1541" t="s">
        <v>149</v>
      </c>
      <c r="H1541" t="s">
        <v>150</v>
      </c>
      <c r="I1541" t="s">
        <v>136</v>
      </c>
      <c r="J1541" t="s">
        <v>137</v>
      </c>
      <c r="K1541" t="s">
        <v>138</v>
      </c>
      <c r="L1541" t="s">
        <v>4734</v>
      </c>
      <c r="M1541" t="s">
        <v>4735</v>
      </c>
      <c r="N1541">
        <v>2.2713888880000002</v>
      </c>
      <c r="O1541">
        <v>0</v>
      </c>
      <c r="P1541">
        <v>8</v>
      </c>
      <c r="Q1541">
        <v>0</v>
      </c>
      <c r="R1541">
        <v>1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2.2254138754609749</v>
      </c>
      <c r="Y1541">
        <v>0</v>
      </c>
      <c r="Z1541">
        <v>4.4789494207481333</v>
      </c>
      <c r="AA1541">
        <v>0</v>
      </c>
      <c r="AB1541">
        <v>0</v>
      </c>
      <c r="AC1541">
        <v>0</v>
      </c>
      <c r="AD1541">
        <v>0</v>
      </c>
      <c r="AE1541">
        <v>6.7043632962091078</v>
      </c>
    </row>
    <row r="1542" spans="1:31" x14ac:dyDescent="0.25">
      <c r="A1542">
        <v>2308681</v>
      </c>
      <c r="B1542">
        <v>1</v>
      </c>
      <c r="C1542" t="s">
        <v>80</v>
      </c>
      <c r="D1542" t="s">
        <v>97</v>
      </c>
      <c r="E1542" t="s">
        <v>175</v>
      </c>
      <c r="F1542" t="s">
        <v>4736</v>
      </c>
      <c r="G1542" t="s">
        <v>143</v>
      </c>
      <c r="H1542" t="s">
        <v>135</v>
      </c>
      <c r="I1542" t="s">
        <v>136</v>
      </c>
      <c r="J1542" t="s">
        <v>137</v>
      </c>
      <c r="K1542" t="s">
        <v>144</v>
      </c>
      <c r="L1542" t="s">
        <v>4737</v>
      </c>
      <c r="M1542" t="s">
        <v>4738</v>
      </c>
      <c r="N1542">
        <v>8.011666666</v>
      </c>
      <c r="O1542">
        <v>0</v>
      </c>
      <c r="P1542">
        <v>246</v>
      </c>
      <c r="Q1542">
        <v>0</v>
      </c>
      <c r="R1542">
        <v>0</v>
      </c>
      <c r="S1542">
        <v>0</v>
      </c>
      <c r="T1542">
        <v>5</v>
      </c>
      <c r="U1542">
        <v>0</v>
      </c>
      <c r="V1542">
        <v>0</v>
      </c>
      <c r="W1542">
        <v>0</v>
      </c>
      <c r="X1542">
        <v>433.95505960065572</v>
      </c>
      <c r="Y1542">
        <v>0</v>
      </c>
      <c r="Z1542">
        <v>0</v>
      </c>
      <c r="AA1542">
        <v>0</v>
      </c>
      <c r="AB1542">
        <v>130.0817287863506</v>
      </c>
      <c r="AC1542">
        <v>0</v>
      </c>
      <c r="AD1542">
        <v>0</v>
      </c>
      <c r="AE1542">
        <v>564.03678838700625</v>
      </c>
    </row>
    <row r="1543" spans="1:31" x14ac:dyDescent="0.25">
      <c r="A1543">
        <v>2308787</v>
      </c>
      <c r="B1543">
        <v>1</v>
      </c>
      <c r="C1543" t="s">
        <v>80</v>
      </c>
      <c r="D1543" t="s">
        <v>99</v>
      </c>
      <c r="E1543" t="s">
        <v>153</v>
      </c>
      <c r="F1543" t="s">
        <v>4739</v>
      </c>
      <c r="G1543" t="s">
        <v>254</v>
      </c>
      <c r="H1543" t="s">
        <v>150</v>
      </c>
      <c r="I1543" t="s">
        <v>136</v>
      </c>
      <c r="J1543" t="s">
        <v>137</v>
      </c>
      <c r="K1543" t="s">
        <v>138</v>
      </c>
      <c r="L1543" t="s">
        <v>4740</v>
      </c>
      <c r="M1543" t="s">
        <v>4741</v>
      </c>
      <c r="N1543">
        <v>6.7297222220000004</v>
      </c>
      <c r="O1543">
        <v>0</v>
      </c>
      <c r="P1543">
        <v>1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2.3660590618103088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2.3660590618103088</v>
      </c>
    </row>
    <row r="1544" spans="1:31" x14ac:dyDescent="0.25">
      <c r="A1544">
        <v>2308830</v>
      </c>
      <c r="B1544">
        <v>1</v>
      </c>
      <c r="C1544" t="s">
        <v>81</v>
      </c>
      <c r="D1544" t="s">
        <v>124</v>
      </c>
      <c r="E1544" t="s">
        <v>153</v>
      </c>
      <c r="F1544" t="s">
        <v>4742</v>
      </c>
      <c r="G1544" t="s">
        <v>155</v>
      </c>
      <c r="H1544" t="s">
        <v>150</v>
      </c>
      <c r="I1544" t="s">
        <v>136</v>
      </c>
      <c r="J1544" t="s">
        <v>137</v>
      </c>
      <c r="K1544" t="s">
        <v>138</v>
      </c>
      <c r="L1544" t="s">
        <v>4743</v>
      </c>
      <c r="M1544" t="s">
        <v>4744</v>
      </c>
      <c r="N1544">
        <v>0.703333333</v>
      </c>
      <c r="O1544">
        <v>0</v>
      </c>
      <c r="P1544">
        <v>1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0.10820756602200002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0.10820756602200002</v>
      </c>
    </row>
    <row r="1545" spans="1:31" x14ac:dyDescent="0.25">
      <c r="A1545">
        <v>2308638</v>
      </c>
      <c r="B1545">
        <v>1</v>
      </c>
      <c r="C1545" t="s">
        <v>80</v>
      </c>
      <c r="D1545" t="s">
        <v>104</v>
      </c>
      <c r="E1545" t="s">
        <v>175</v>
      </c>
      <c r="F1545" t="s">
        <v>4745</v>
      </c>
      <c r="G1545" t="s">
        <v>210</v>
      </c>
      <c r="H1545" t="s">
        <v>135</v>
      </c>
      <c r="I1545" t="s">
        <v>136</v>
      </c>
      <c r="J1545" t="s">
        <v>137</v>
      </c>
      <c r="K1545" t="s">
        <v>138</v>
      </c>
      <c r="L1545" t="s">
        <v>4746</v>
      </c>
      <c r="M1545" t="s">
        <v>4747</v>
      </c>
      <c r="N1545">
        <v>2.733333333</v>
      </c>
      <c r="O1545">
        <v>0</v>
      </c>
      <c r="P1545">
        <v>1</v>
      </c>
      <c r="Q1545">
        <v>0</v>
      </c>
      <c r="R1545">
        <v>2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5.0662241498163887</v>
      </c>
      <c r="AA1545">
        <v>0</v>
      </c>
      <c r="AB1545">
        <v>0</v>
      </c>
      <c r="AC1545">
        <v>0</v>
      </c>
      <c r="AD1545">
        <v>0</v>
      </c>
      <c r="AE1545">
        <v>5.0662241498163887</v>
      </c>
    </row>
    <row r="1546" spans="1:31" x14ac:dyDescent="0.25">
      <c r="A1546">
        <v>2309308</v>
      </c>
      <c r="B1546">
        <v>1</v>
      </c>
      <c r="C1546" t="s">
        <v>80</v>
      </c>
      <c r="D1546" t="s">
        <v>93</v>
      </c>
      <c r="E1546" t="s">
        <v>147</v>
      </c>
      <c r="F1546" t="s">
        <v>4748</v>
      </c>
      <c r="G1546" t="s">
        <v>258</v>
      </c>
      <c r="H1546" t="s">
        <v>150</v>
      </c>
      <c r="I1546" t="s">
        <v>136</v>
      </c>
      <c r="J1546" t="s">
        <v>137</v>
      </c>
      <c r="K1546" t="s">
        <v>138</v>
      </c>
      <c r="L1546" t="s">
        <v>4749</v>
      </c>
      <c r="M1546" t="s">
        <v>4750</v>
      </c>
      <c r="N1546">
        <v>3.0638888880000001</v>
      </c>
      <c r="O1546">
        <v>0</v>
      </c>
      <c r="P1546">
        <v>4</v>
      </c>
      <c r="Q1546">
        <v>0</v>
      </c>
      <c r="R1546">
        <v>1</v>
      </c>
      <c r="S1546">
        <v>0</v>
      </c>
      <c r="T1546">
        <v>6</v>
      </c>
      <c r="U1546">
        <v>0</v>
      </c>
      <c r="V1546">
        <v>0</v>
      </c>
      <c r="W1546">
        <v>0</v>
      </c>
      <c r="X1546">
        <v>1.618740724926117</v>
      </c>
      <c r="Y1546">
        <v>0</v>
      </c>
      <c r="Z1546">
        <v>2.3649478395678587</v>
      </c>
      <c r="AA1546">
        <v>0</v>
      </c>
      <c r="AB1546">
        <v>5.5015087656299269</v>
      </c>
      <c r="AC1546">
        <v>0</v>
      </c>
      <c r="AD1546">
        <v>0</v>
      </c>
      <c r="AE1546">
        <v>9.4851973301239028</v>
      </c>
    </row>
    <row r="1547" spans="1:31" x14ac:dyDescent="0.25">
      <c r="A1547">
        <v>2308976</v>
      </c>
      <c r="B1547">
        <v>1</v>
      </c>
      <c r="C1547" t="s">
        <v>81</v>
      </c>
      <c r="D1547" t="s">
        <v>113</v>
      </c>
      <c r="E1547" t="s">
        <v>153</v>
      </c>
      <c r="F1547" t="s">
        <v>4751</v>
      </c>
      <c r="G1547" t="s">
        <v>155</v>
      </c>
      <c r="H1547" t="s">
        <v>150</v>
      </c>
      <c r="I1547" t="s">
        <v>136</v>
      </c>
      <c r="J1547" t="s">
        <v>137</v>
      </c>
      <c r="K1547" t="s">
        <v>138</v>
      </c>
      <c r="L1547" t="s">
        <v>4752</v>
      </c>
      <c r="M1547" t="s">
        <v>4753</v>
      </c>
      <c r="N1547">
        <v>1.0122222219999999</v>
      </c>
      <c r="O1547">
        <v>0</v>
      </c>
      <c r="P1547">
        <v>1</v>
      </c>
      <c r="Q1547">
        <v>0</v>
      </c>
      <c r="R1547">
        <v>1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6.1066889767733341E-2</v>
      </c>
      <c r="Y1547">
        <v>0</v>
      </c>
      <c r="Z1547">
        <v>5.0178031047500009E-2</v>
      </c>
      <c r="AA1547">
        <v>0</v>
      </c>
      <c r="AB1547">
        <v>0</v>
      </c>
      <c r="AC1547">
        <v>0</v>
      </c>
      <c r="AD1547">
        <v>0</v>
      </c>
      <c r="AE1547">
        <v>0.11124492081523335</v>
      </c>
    </row>
    <row r="1548" spans="1:31" x14ac:dyDescent="0.25">
      <c r="A1548">
        <v>2308598</v>
      </c>
      <c r="B1548">
        <v>1</v>
      </c>
      <c r="C1548" t="s">
        <v>81</v>
      </c>
      <c r="D1548" t="s">
        <v>121</v>
      </c>
      <c r="E1548" t="s">
        <v>147</v>
      </c>
      <c r="F1548" t="s">
        <v>4754</v>
      </c>
      <c r="G1548" t="s">
        <v>149</v>
      </c>
      <c r="H1548" t="s">
        <v>150</v>
      </c>
      <c r="I1548" t="s">
        <v>136</v>
      </c>
      <c r="J1548" t="s">
        <v>137</v>
      </c>
      <c r="K1548" t="s">
        <v>138</v>
      </c>
      <c r="L1548" t="s">
        <v>4755</v>
      </c>
      <c r="M1548" t="s">
        <v>4756</v>
      </c>
      <c r="N1548">
        <v>2.5444444439999998</v>
      </c>
      <c r="O1548">
        <v>0</v>
      </c>
      <c r="P1548">
        <v>8</v>
      </c>
      <c r="Q1548">
        <v>0</v>
      </c>
      <c r="R1548">
        <v>1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1.6166974679462331</v>
      </c>
      <c r="Y1548">
        <v>0</v>
      </c>
      <c r="Z1548">
        <v>0.15790179114675001</v>
      </c>
      <c r="AA1548">
        <v>0</v>
      </c>
      <c r="AB1548">
        <v>0</v>
      </c>
      <c r="AC1548">
        <v>0</v>
      </c>
      <c r="AD1548">
        <v>0</v>
      </c>
      <c r="AE1548">
        <v>1.7745992590929831</v>
      </c>
    </row>
    <row r="1549" spans="1:31" x14ac:dyDescent="0.25">
      <c r="A1549">
        <v>2309162</v>
      </c>
      <c r="B1549">
        <v>1</v>
      </c>
      <c r="C1549" t="s">
        <v>80</v>
      </c>
      <c r="D1549" t="s">
        <v>106</v>
      </c>
      <c r="E1549" t="s">
        <v>158</v>
      </c>
      <c r="F1549" t="s">
        <v>4757</v>
      </c>
      <c r="G1549" t="s">
        <v>503</v>
      </c>
      <c r="H1549" t="s">
        <v>150</v>
      </c>
      <c r="I1549" t="s">
        <v>136</v>
      </c>
      <c r="J1549" t="s">
        <v>137</v>
      </c>
      <c r="K1549" t="s">
        <v>138</v>
      </c>
      <c r="L1549" t="s">
        <v>4758</v>
      </c>
      <c r="M1549" t="s">
        <v>4759</v>
      </c>
      <c r="N1549">
        <v>1.6347222219999999</v>
      </c>
      <c r="O1549">
        <v>0</v>
      </c>
      <c r="P1549">
        <v>266</v>
      </c>
      <c r="Q1549">
        <v>0</v>
      </c>
      <c r="R1549">
        <v>0</v>
      </c>
      <c r="S1549">
        <v>0</v>
      </c>
      <c r="T1549">
        <v>49</v>
      </c>
      <c r="U1549">
        <v>0</v>
      </c>
      <c r="V1549">
        <v>0</v>
      </c>
      <c r="W1549">
        <v>0</v>
      </c>
      <c r="X1549">
        <v>76.986546902783331</v>
      </c>
      <c r="Y1549">
        <v>0</v>
      </c>
      <c r="Z1549">
        <v>0</v>
      </c>
      <c r="AA1549">
        <v>0</v>
      </c>
      <c r="AB1549">
        <v>34.967542819088607</v>
      </c>
      <c r="AC1549">
        <v>0</v>
      </c>
      <c r="AD1549">
        <v>0</v>
      </c>
      <c r="AE1549">
        <v>111.95408972187194</v>
      </c>
    </row>
    <row r="1550" spans="1:31" x14ac:dyDescent="0.25">
      <c r="A1550">
        <v>2309116</v>
      </c>
      <c r="B1550">
        <v>1</v>
      </c>
      <c r="C1550" t="s">
        <v>80</v>
      </c>
      <c r="D1550" t="s">
        <v>100</v>
      </c>
      <c r="E1550" t="s">
        <v>141</v>
      </c>
      <c r="F1550" t="s">
        <v>4760</v>
      </c>
      <c r="G1550" t="s">
        <v>134</v>
      </c>
      <c r="H1550" t="s">
        <v>135</v>
      </c>
      <c r="I1550" t="s">
        <v>136</v>
      </c>
      <c r="J1550" t="s">
        <v>137</v>
      </c>
      <c r="K1550" t="s">
        <v>138</v>
      </c>
      <c r="L1550" t="s">
        <v>4761</v>
      </c>
      <c r="M1550" t="s">
        <v>4762</v>
      </c>
      <c r="N1550">
        <v>0.36</v>
      </c>
      <c r="O1550">
        <v>4</v>
      </c>
      <c r="P1550">
        <v>7557</v>
      </c>
      <c r="Q1550">
        <v>4</v>
      </c>
      <c r="R1550">
        <v>79</v>
      </c>
      <c r="S1550">
        <v>9</v>
      </c>
      <c r="T1550">
        <v>527</v>
      </c>
      <c r="U1550">
        <v>0</v>
      </c>
      <c r="V1550">
        <v>0</v>
      </c>
      <c r="W1550">
        <v>25.721451619484398</v>
      </c>
      <c r="X1550">
        <v>540.47402546217324</v>
      </c>
      <c r="Y1550">
        <v>25.437801200918397</v>
      </c>
      <c r="Z1550">
        <v>15.946368492787201</v>
      </c>
      <c r="AA1550">
        <v>27.753547400064001</v>
      </c>
      <c r="AB1550">
        <v>146.14553023751898</v>
      </c>
      <c r="AC1550">
        <v>0</v>
      </c>
      <c r="AD1550">
        <v>0</v>
      </c>
      <c r="AE1550">
        <v>781.47872441294624</v>
      </c>
    </row>
    <row r="1551" spans="1:31" x14ac:dyDescent="0.25">
      <c r="A1551">
        <v>2308575</v>
      </c>
      <c r="B1551">
        <v>1</v>
      </c>
      <c r="C1551" t="s">
        <v>81</v>
      </c>
      <c r="D1551" t="s">
        <v>128</v>
      </c>
      <c r="E1551" t="s">
        <v>147</v>
      </c>
      <c r="F1551" t="s">
        <v>4763</v>
      </c>
      <c r="G1551" t="s">
        <v>149</v>
      </c>
      <c r="H1551" t="s">
        <v>150</v>
      </c>
      <c r="I1551" t="s">
        <v>136</v>
      </c>
      <c r="J1551" t="s">
        <v>137</v>
      </c>
      <c r="K1551" t="s">
        <v>138</v>
      </c>
      <c r="L1551" t="s">
        <v>4764</v>
      </c>
      <c r="M1551" t="s">
        <v>4765</v>
      </c>
      <c r="N1551">
        <v>7.2188888880000004</v>
      </c>
      <c r="O1551">
        <v>0</v>
      </c>
      <c r="P1551">
        <v>1</v>
      </c>
      <c r="Q1551">
        <v>0</v>
      </c>
      <c r="R1551">
        <v>1</v>
      </c>
      <c r="S1551">
        <v>0</v>
      </c>
      <c r="T1551">
        <v>1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11.699242559317666</v>
      </c>
      <c r="AA1551">
        <v>0</v>
      </c>
      <c r="AB1551">
        <v>2.8390841701834666</v>
      </c>
      <c r="AC1551">
        <v>0</v>
      </c>
      <c r="AD1551">
        <v>0</v>
      </c>
      <c r="AE1551">
        <v>14.538326729501133</v>
      </c>
    </row>
    <row r="1552" spans="1:31" x14ac:dyDescent="0.25">
      <c r="A1552">
        <v>2309099</v>
      </c>
      <c r="B1552">
        <v>1</v>
      </c>
      <c r="C1552" t="s">
        <v>81</v>
      </c>
      <c r="D1552" t="s">
        <v>118</v>
      </c>
      <c r="E1552" t="s">
        <v>158</v>
      </c>
      <c r="F1552" t="s">
        <v>4766</v>
      </c>
      <c r="G1552" t="s">
        <v>453</v>
      </c>
      <c r="H1552" t="s">
        <v>150</v>
      </c>
      <c r="I1552" t="s">
        <v>136</v>
      </c>
      <c r="J1552" t="s">
        <v>137</v>
      </c>
      <c r="K1552" t="s">
        <v>138</v>
      </c>
      <c r="L1552" t="s">
        <v>4767</v>
      </c>
      <c r="M1552" t="s">
        <v>4768</v>
      </c>
      <c r="N1552">
        <v>0.63</v>
      </c>
      <c r="O1552">
        <v>0</v>
      </c>
      <c r="P1552">
        <v>937</v>
      </c>
      <c r="Q1552">
        <v>0</v>
      </c>
      <c r="R1552">
        <v>0</v>
      </c>
      <c r="S1552">
        <v>0</v>
      </c>
      <c r="T1552">
        <v>26</v>
      </c>
      <c r="U1552">
        <v>0</v>
      </c>
      <c r="V1552">
        <v>0</v>
      </c>
      <c r="W1552">
        <v>0</v>
      </c>
      <c r="X1552">
        <v>104.59159633065754</v>
      </c>
      <c r="Y1552">
        <v>0</v>
      </c>
      <c r="Z1552">
        <v>0</v>
      </c>
      <c r="AA1552">
        <v>0</v>
      </c>
      <c r="AB1552">
        <v>18.643080907080002</v>
      </c>
      <c r="AC1552">
        <v>0</v>
      </c>
      <c r="AD1552">
        <v>0</v>
      </c>
      <c r="AE1552">
        <v>123.23467723773754</v>
      </c>
    </row>
    <row r="1553" spans="1:31" x14ac:dyDescent="0.25">
      <c r="A1553">
        <v>2309156</v>
      </c>
      <c r="B1553">
        <v>1</v>
      </c>
      <c r="C1553" t="s">
        <v>80</v>
      </c>
      <c r="D1553" t="s">
        <v>104</v>
      </c>
      <c r="E1553" t="s">
        <v>141</v>
      </c>
      <c r="F1553" t="s">
        <v>4769</v>
      </c>
      <c r="G1553" t="s">
        <v>134</v>
      </c>
      <c r="H1553" t="s">
        <v>135</v>
      </c>
      <c r="I1553" t="s">
        <v>136</v>
      </c>
      <c r="J1553" t="s">
        <v>137</v>
      </c>
      <c r="K1553" t="s">
        <v>138</v>
      </c>
      <c r="L1553" t="s">
        <v>4770</v>
      </c>
      <c r="M1553" t="s">
        <v>4771</v>
      </c>
      <c r="N1553">
        <v>1.0705555550000001</v>
      </c>
      <c r="O1553">
        <v>8</v>
      </c>
      <c r="P1553">
        <v>110</v>
      </c>
      <c r="Q1553">
        <v>46</v>
      </c>
      <c r="R1553">
        <v>99</v>
      </c>
      <c r="S1553">
        <v>21</v>
      </c>
      <c r="T1553">
        <v>36</v>
      </c>
      <c r="U1553">
        <v>0</v>
      </c>
      <c r="V1553">
        <v>0</v>
      </c>
      <c r="W1553">
        <v>7.7379066411003521</v>
      </c>
      <c r="X1553">
        <v>25.574495113077955</v>
      </c>
      <c r="Y1553">
        <v>119.15632720081844</v>
      </c>
      <c r="Z1553">
        <v>155.84080429188612</v>
      </c>
      <c r="AA1553">
        <v>65.777416253724169</v>
      </c>
      <c r="AB1553">
        <v>19.668530772054435</v>
      </c>
      <c r="AC1553">
        <v>0</v>
      </c>
      <c r="AD1553">
        <v>0</v>
      </c>
      <c r="AE1553">
        <v>393.75548027266149</v>
      </c>
    </row>
    <row r="1554" spans="1:31" x14ac:dyDescent="0.25">
      <c r="A1554">
        <v>2308953</v>
      </c>
      <c r="B1554">
        <v>1</v>
      </c>
      <c r="C1554" t="s">
        <v>80</v>
      </c>
      <c r="D1554" t="s">
        <v>92</v>
      </c>
      <c r="E1554" t="s">
        <v>153</v>
      </c>
      <c r="F1554" t="s">
        <v>4772</v>
      </c>
      <c r="G1554" t="s">
        <v>155</v>
      </c>
      <c r="H1554" t="s">
        <v>150</v>
      </c>
      <c r="I1554" t="s">
        <v>136</v>
      </c>
      <c r="J1554" t="s">
        <v>137</v>
      </c>
      <c r="K1554" t="s">
        <v>138</v>
      </c>
      <c r="L1554" t="s">
        <v>4773</v>
      </c>
      <c r="M1554" t="s">
        <v>4774</v>
      </c>
      <c r="N1554">
        <v>2.3472222220000001</v>
      </c>
      <c r="O1554">
        <v>0</v>
      </c>
      <c r="P1554">
        <v>0</v>
      </c>
      <c r="Q1554">
        <v>0</v>
      </c>
      <c r="R1554">
        <v>1</v>
      </c>
      <c r="S1554">
        <v>0</v>
      </c>
      <c r="T1554">
        <v>1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1.2790610811088334</v>
      </c>
      <c r="AA1554">
        <v>0</v>
      </c>
      <c r="AB1554">
        <v>2.6385174833333334E-3</v>
      </c>
      <c r="AC1554">
        <v>0</v>
      </c>
      <c r="AD1554">
        <v>0</v>
      </c>
      <c r="AE1554">
        <v>1.2816995985921669</v>
      </c>
    </row>
    <row r="1555" spans="1:31" x14ac:dyDescent="0.25">
      <c r="A1555">
        <v>2308807</v>
      </c>
      <c r="B1555">
        <v>1</v>
      </c>
      <c r="C1555" t="s">
        <v>80</v>
      </c>
      <c r="D1555" t="s">
        <v>96</v>
      </c>
      <c r="E1555" t="s">
        <v>153</v>
      </c>
      <c r="F1555" t="s">
        <v>4775</v>
      </c>
      <c r="G1555" t="s">
        <v>336</v>
      </c>
      <c r="H1555" t="s">
        <v>150</v>
      </c>
      <c r="I1555" t="s">
        <v>136</v>
      </c>
      <c r="J1555" t="s">
        <v>137</v>
      </c>
      <c r="K1555" t="s">
        <v>138</v>
      </c>
      <c r="L1555" t="s">
        <v>4776</v>
      </c>
      <c r="M1555" t="s">
        <v>4777</v>
      </c>
      <c r="N1555">
        <v>2.6558333329999999</v>
      </c>
      <c r="O1555">
        <v>0</v>
      </c>
      <c r="P1555">
        <v>1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0.85836738840975002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0.85836738840975002</v>
      </c>
    </row>
    <row r="1556" spans="1:31" x14ac:dyDescent="0.25">
      <c r="A1556">
        <v>2309202</v>
      </c>
      <c r="B1556">
        <v>1</v>
      </c>
      <c r="C1556" t="s">
        <v>80</v>
      </c>
      <c r="D1556" t="s">
        <v>109</v>
      </c>
      <c r="E1556" t="s">
        <v>158</v>
      </c>
      <c r="F1556" t="s">
        <v>4778</v>
      </c>
      <c r="G1556" t="s">
        <v>453</v>
      </c>
      <c r="H1556" t="s">
        <v>150</v>
      </c>
      <c r="I1556" t="s">
        <v>136</v>
      </c>
      <c r="J1556" t="s">
        <v>137</v>
      </c>
      <c r="K1556" t="s">
        <v>138</v>
      </c>
      <c r="L1556" t="s">
        <v>4779</v>
      </c>
      <c r="M1556" t="s">
        <v>4780</v>
      </c>
      <c r="N1556">
        <v>3.3238888879999999</v>
      </c>
      <c r="O1556">
        <v>0</v>
      </c>
      <c r="P1556">
        <v>32</v>
      </c>
      <c r="Q1556">
        <v>0</v>
      </c>
      <c r="R1556">
        <v>3</v>
      </c>
      <c r="S1556">
        <v>0</v>
      </c>
      <c r="T1556">
        <v>4</v>
      </c>
      <c r="U1556">
        <v>0</v>
      </c>
      <c r="V1556">
        <v>0</v>
      </c>
      <c r="W1556">
        <v>0</v>
      </c>
      <c r="X1556">
        <v>17.636868574237251</v>
      </c>
      <c r="Y1556">
        <v>0</v>
      </c>
      <c r="Z1556">
        <v>1.6224755728942917</v>
      </c>
      <c r="AA1556">
        <v>0</v>
      </c>
      <c r="AB1556">
        <v>0.76863444262513325</v>
      </c>
      <c r="AC1556">
        <v>0</v>
      </c>
      <c r="AD1556">
        <v>0</v>
      </c>
      <c r="AE1556">
        <v>20.027978589756675</v>
      </c>
    </row>
    <row r="1557" spans="1:31" x14ac:dyDescent="0.25">
      <c r="A1557">
        <v>2308678</v>
      </c>
      <c r="B1557">
        <v>1</v>
      </c>
      <c r="C1557" t="s">
        <v>80</v>
      </c>
      <c r="D1557" t="s">
        <v>93</v>
      </c>
      <c r="E1557" t="s">
        <v>141</v>
      </c>
      <c r="F1557" t="s">
        <v>4781</v>
      </c>
      <c r="G1557" t="s">
        <v>143</v>
      </c>
      <c r="H1557" t="s">
        <v>135</v>
      </c>
      <c r="I1557" t="s">
        <v>136</v>
      </c>
      <c r="J1557" t="s">
        <v>137</v>
      </c>
      <c r="K1557" t="s">
        <v>144</v>
      </c>
      <c r="L1557" t="s">
        <v>4782</v>
      </c>
      <c r="M1557" t="s">
        <v>4783</v>
      </c>
      <c r="N1557">
        <v>8.0772222219999996</v>
      </c>
      <c r="O1557">
        <v>0</v>
      </c>
      <c r="P1557">
        <v>424</v>
      </c>
      <c r="Q1557">
        <v>47</v>
      </c>
      <c r="R1557">
        <v>339</v>
      </c>
      <c r="S1557">
        <v>14</v>
      </c>
      <c r="T1557">
        <v>235</v>
      </c>
      <c r="U1557">
        <v>0</v>
      </c>
      <c r="V1557">
        <v>1</v>
      </c>
      <c r="W1557">
        <v>0</v>
      </c>
      <c r="X1557">
        <v>785.26222842416075</v>
      </c>
      <c r="Y1557">
        <v>876.87584015619962</v>
      </c>
      <c r="Z1557">
        <v>3286.8911633192552</v>
      </c>
      <c r="AA1557">
        <v>678.50411457969437</v>
      </c>
      <c r="AB1557">
        <v>2802.3658086752448</v>
      </c>
      <c r="AC1557">
        <v>0</v>
      </c>
      <c r="AD1557">
        <v>1385.8126141014047</v>
      </c>
      <c r="AE1557">
        <v>9815.7117692559605</v>
      </c>
    </row>
    <row r="1558" spans="1:31" x14ac:dyDescent="0.25">
      <c r="A1558">
        <v>2309245</v>
      </c>
      <c r="B1558">
        <v>1</v>
      </c>
      <c r="C1558" t="s">
        <v>81</v>
      </c>
      <c r="D1558" t="s">
        <v>118</v>
      </c>
      <c r="E1558" t="s">
        <v>132</v>
      </c>
      <c r="F1558" t="s">
        <v>4784</v>
      </c>
      <c r="G1558" t="s">
        <v>134</v>
      </c>
      <c r="H1558" t="s">
        <v>135</v>
      </c>
      <c r="I1558" t="s">
        <v>136</v>
      </c>
      <c r="J1558" t="s">
        <v>137</v>
      </c>
      <c r="K1558" t="s">
        <v>138</v>
      </c>
      <c r="L1558" t="s">
        <v>4785</v>
      </c>
      <c r="M1558" t="s">
        <v>4786</v>
      </c>
      <c r="N1558">
        <v>0.89638888800000005</v>
      </c>
      <c r="O1558">
        <v>0</v>
      </c>
      <c r="P1558">
        <v>1842</v>
      </c>
      <c r="Q1558">
        <v>53</v>
      </c>
      <c r="R1558">
        <v>71</v>
      </c>
      <c r="S1558">
        <v>7</v>
      </c>
      <c r="T1558">
        <v>141</v>
      </c>
      <c r="U1558">
        <v>0</v>
      </c>
      <c r="V1558">
        <v>0</v>
      </c>
      <c r="W1558">
        <v>0</v>
      </c>
      <c r="X1558">
        <v>276.3726871708368</v>
      </c>
      <c r="Y1558">
        <v>97.241243917712595</v>
      </c>
      <c r="Z1558">
        <v>72.184417109639597</v>
      </c>
      <c r="AA1558">
        <v>8.5883885742096187</v>
      </c>
      <c r="AB1558">
        <v>35.338457217802542</v>
      </c>
      <c r="AC1558">
        <v>0</v>
      </c>
      <c r="AD1558">
        <v>0</v>
      </c>
      <c r="AE1558">
        <v>489.72519399020115</v>
      </c>
    </row>
    <row r="1559" spans="1:31" x14ac:dyDescent="0.25">
      <c r="A1559">
        <v>2308704</v>
      </c>
      <c r="B1559">
        <v>1</v>
      </c>
      <c r="C1559" t="s">
        <v>81</v>
      </c>
      <c r="D1559" t="s">
        <v>117</v>
      </c>
      <c r="E1559" t="s">
        <v>175</v>
      </c>
      <c r="F1559" t="s">
        <v>4787</v>
      </c>
      <c r="G1559" t="s">
        <v>968</v>
      </c>
      <c r="H1559" t="s">
        <v>135</v>
      </c>
      <c r="I1559" t="s">
        <v>136</v>
      </c>
      <c r="J1559" t="s">
        <v>137</v>
      </c>
      <c r="K1559" t="s">
        <v>138</v>
      </c>
      <c r="L1559" t="s">
        <v>4788</v>
      </c>
      <c r="M1559" t="s">
        <v>4789</v>
      </c>
      <c r="N1559">
        <v>1.440833333</v>
      </c>
      <c r="O1559">
        <v>0</v>
      </c>
      <c r="P1559">
        <v>0</v>
      </c>
      <c r="Q1559">
        <v>0</v>
      </c>
      <c r="R1559">
        <v>0</v>
      </c>
      <c r="S1559">
        <v>1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7.9640110329386751</v>
      </c>
      <c r="AB1559">
        <v>0</v>
      </c>
      <c r="AC1559">
        <v>0</v>
      </c>
      <c r="AD1559">
        <v>0</v>
      </c>
      <c r="AE1559">
        <v>7.9640110329386751</v>
      </c>
    </row>
    <row r="1560" spans="1:31" x14ac:dyDescent="0.25">
      <c r="A1560">
        <v>2309013</v>
      </c>
      <c r="B1560">
        <v>1</v>
      </c>
      <c r="C1560" t="s">
        <v>81</v>
      </c>
      <c r="D1560" t="s">
        <v>112</v>
      </c>
      <c r="E1560" t="s">
        <v>153</v>
      </c>
      <c r="F1560" t="s">
        <v>4790</v>
      </c>
      <c r="G1560" t="s">
        <v>155</v>
      </c>
      <c r="H1560" t="s">
        <v>150</v>
      </c>
      <c r="I1560" t="s">
        <v>136</v>
      </c>
      <c r="J1560" t="s">
        <v>137</v>
      </c>
      <c r="K1560" t="s">
        <v>138</v>
      </c>
      <c r="L1560" t="s">
        <v>4791</v>
      </c>
      <c r="M1560" t="s">
        <v>4792</v>
      </c>
      <c r="N1560">
        <v>1.7050000000000001</v>
      </c>
      <c r="O1560">
        <v>0</v>
      </c>
      <c r="P1560">
        <v>1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0.12952100647980003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0.12952100647980003</v>
      </c>
    </row>
    <row r="1561" spans="1:31" x14ac:dyDescent="0.25">
      <c r="A1561">
        <v>2308721</v>
      </c>
      <c r="B1561">
        <v>1</v>
      </c>
      <c r="C1561" t="s">
        <v>81</v>
      </c>
      <c r="D1561" t="s">
        <v>112</v>
      </c>
      <c r="E1561" t="s">
        <v>147</v>
      </c>
      <c r="F1561" t="s">
        <v>4793</v>
      </c>
      <c r="G1561" t="s">
        <v>353</v>
      </c>
      <c r="H1561" t="s">
        <v>150</v>
      </c>
      <c r="I1561" t="s">
        <v>136</v>
      </c>
      <c r="J1561" t="s">
        <v>137</v>
      </c>
      <c r="K1561" t="s">
        <v>138</v>
      </c>
      <c r="L1561" t="s">
        <v>4794</v>
      </c>
      <c r="M1561" t="s">
        <v>4795</v>
      </c>
      <c r="N1561">
        <v>1.601111111</v>
      </c>
      <c r="O1561">
        <v>0</v>
      </c>
      <c r="P1561">
        <v>10</v>
      </c>
      <c r="Q1561">
        <v>0</v>
      </c>
      <c r="R1561">
        <v>0</v>
      </c>
      <c r="S1561">
        <v>0</v>
      </c>
      <c r="T1561">
        <v>1</v>
      </c>
      <c r="U1561">
        <v>0</v>
      </c>
      <c r="V1561">
        <v>0</v>
      </c>
      <c r="W1561">
        <v>0</v>
      </c>
      <c r="X1561">
        <v>0.931784353750025</v>
      </c>
      <c r="Y1561">
        <v>0</v>
      </c>
      <c r="Z1561">
        <v>0</v>
      </c>
      <c r="AA1561">
        <v>0</v>
      </c>
      <c r="AB1561">
        <v>6.3089761257999998E-3</v>
      </c>
      <c r="AC1561">
        <v>0</v>
      </c>
      <c r="AD1561">
        <v>0</v>
      </c>
      <c r="AE1561">
        <v>0.93809332987582494</v>
      </c>
    </row>
    <row r="1562" spans="1:31" x14ac:dyDescent="0.25">
      <c r="A1562">
        <v>2308933</v>
      </c>
      <c r="B1562">
        <v>1</v>
      </c>
      <c r="C1562" t="s">
        <v>80</v>
      </c>
      <c r="D1562" t="s">
        <v>93</v>
      </c>
      <c r="E1562" t="s">
        <v>153</v>
      </c>
      <c r="F1562" t="s">
        <v>4796</v>
      </c>
      <c r="G1562" t="s">
        <v>155</v>
      </c>
      <c r="H1562" t="s">
        <v>150</v>
      </c>
      <c r="I1562" t="s">
        <v>136</v>
      </c>
      <c r="J1562" t="s">
        <v>137</v>
      </c>
      <c r="K1562" t="s">
        <v>138</v>
      </c>
      <c r="L1562" t="s">
        <v>4797</v>
      </c>
      <c r="M1562" t="s">
        <v>4798</v>
      </c>
      <c r="N1562">
        <v>4.3288888879999998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1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45.684144001140211</v>
      </c>
      <c r="AC1562">
        <v>0</v>
      </c>
      <c r="AD1562">
        <v>0</v>
      </c>
      <c r="AE1562">
        <v>45.684144001140211</v>
      </c>
    </row>
    <row r="1563" spans="1:31" x14ac:dyDescent="0.25">
      <c r="A1563">
        <v>2309182</v>
      </c>
      <c r="B1563">
        <v>1</v>
      </c>
      <c r="C1563" t="s">
        <v>80</v>
      </c>
      <c r="D1563" t="s">
        <v>106</v>
      </c>
      <c r="E1563" t="s">
        <v>158</v>
      </c>
      <c r="F1563" t="s">
        <v>4799</v>
      </c>
      <c r="G1563" t="s">
        <v>453</v>
      </c>
      <c r="H1563" t="s">
        <v>150</v>
      </c>
      <c r="I1563" t="s">
        <v>136</v>
      </c>
      <c r="J1563" t="s">
        <v>137</v>
      </c>
      <c r="K1563" t="s">
        <v>138</v>
      </c>
      <c r="L1563" t="s">
        <v>4800</v>
      </c>
      <c r="M1563" t="s">
        <v>4801</v>
      </c>
      <c r="N1563">
        <v>2.326944444</v>
      </c>
      <c r="O1563">
        <v>0</v>
      </c>
      <c r="P1563">
        <v>44</v>
      </c>
      <c r="Q1563">
        <v>0</v>
      </c>
      <c r="R1563">
        <v>10</v>
      </c>
      <c r="S1563">
        <v>0</v>
      </c>
      <c r="T1563">
        <v>17</v>
      </c>
      <c r="U1563">
        <v>0</v>
      </c>
      <c r="V1563">
        <v>0</v>
      </c>
      <c r="W1563">
        <v>0</v>
      </c>
      <c r="X1563">
        <v>29.464151186714393</v>
      </c>
      <c r="Y1563">
        <v>0</v>
      </c>
      <c r="Z1563">
        <v>19.848293214201469</v>
      </c>
      <c r="AA1563">
        <v>0</v>
      </c>
      <c r="AB1563">
        <v>22.175163790381248</v>
      </c>
      <c r="AC1563">
        <v>0</v>
      </c>
      <c r="AD1563">
        <v>0</v>
      </c>
      <c r="AE1563">
        <v>71.487608191297113</v>
      </c>
    </row>
    <row r="1564" spans="1:31" x14ac:dyDescent="0.25">
      <c r="A1564">
        <v>2308684</v>
      </c>
      <c r="B1564">
        <v>1</v>
      </c>
      <c r="C1564" t="s">
        <v>80</v>
      </c>
      <c r="D1564" t="s">
        <v>96</v>
      </c>
      <c r="E1564" t="s">
        <v>153</v>
      </c>
      <c r="F1564" t="s">
        <v>4802</v>
      </c>
      <c r="G1564" t="s">
        <v>155</v>
      </c>
      <c r="H1564" t="s">
        <v>150</v>
      </c>
      <c r="I1564" t="s">
        <v>136</v>
      </c>
      <c r="J1564" t="s">
        <v>137</v>
      </c>
      <c r="K1564" t="s">
        <v>138</v>
      </c>
      <c r="L1564" t="s">
        <v>4803</v>
      </c>
      <c r="M1564" t="s">
        <v>4804</v>
      </c>
      <c r="N1564">
        <v>6.9572222220000004</v>
      </c>
      <c r="O1564">
        <v>0</v>
      </c>
      <c r="P1564">
        <v>1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9.0554769477031503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9.0554769477031503</v>
      </c>
    </row>
    <row r="1565" spans="1:31" x14ac:dyDescent="0.25">
      <c r="A1565">
        <v>2308578</v>
      </c>
      <c r="B1565">
        <v>1</v>
      </c>
      <c r="C1565" t="s">
        <v>80</v>
      </c>
      <c r="D1565" t="s">
        <v>82</v>
      </c>
      <c r="E1565" t="s">
        <v>153</v>
      </c>
      <c r="F1565" t="s">
        <v>4805</v>
      </c>
      <c r="G1565" t="s">
        <v>193</v>
      </c>
      <c r="H1565" t="s">
        <v>150</v>
      </c>
      <c r="I1565" t="s">
        <v>136</v>
      </c>
      <c r="J1565" t="s">
        <v>137</v>
      </c>
      <c r="K1565" t="s">
        <v>138</v>
      </c>
      <c r="L1565" t="s">
        <v>4806</v>
      </c>
      <c r="M1565" t="s">
        <v>4807</v>
      </c>
      <c r="N1565">
        <v>4.4544444439999999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3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</row>
    <row r="1566" spans="1:31" x14ac:dyDescent="0.25">
      <c r="A1566">
        <v>2309219</v>
      </c>
      <c r="B1566">
        <v>1</v>
      </c>
      <c r="C1566" t="s">
        <v>81</v>
      </c>
      <c r="D1566" t="s">
        <v>113</v>
      </c>
      <c r="E1566" t="s">
        <v>141</v>
      </c>
      <c r="F1566" t="s">
        <v>4808</v>
      </c>
      <c r="G1566" t="s">
        <v>134</v>
      </c>
      <c r="H1566" t="s">
        <v>135</v>
      </c>
      <c r="I1566" t="s">
        <v>136</v>
      </c>
      <c r="J1566" t="s">
        <v>137</v>
      </c>
      <c r="K1566" t="s">
        <v>138</v>
      </c>
      <c r="L1566" t="s">
        <v>4809</v>
      </c>
      <c r="M1566" t="s">
        <v>4810</v>
      </c>
      <c r="N1566">
        <v>3.5336111109999999</v>
      </c>
      <c r="O1566">
        <v>2</v>
      </c>
      <c r="P1566">
        <v>0</v>
      </c>
      <c r="Q1566">
        <v>15</v>
      </c>
      <c r="R1566">
        <v>90</v>
      </c>
      <c r="S1566">
        <v>6</v>
      </c>
      <c r="T1566">
        <v>5</v>
      </c>
      <c r="U1566">
        <v>0</v>
      </c>
      <c r="V1566">
        <v>0</v>
      </c>
      <c r="W1566">
        <v>4.2720904875699341</v>
      </c>
      <c r="X1566">
        <v>0</v>
      </c>
      <c r="Y1566">
        <v>488.8100325938795</v>
      </c>
      <c r="Z1566">
        <v>791.0754425445009</v>
      </c>
      <c r="AA1566">
        <v>56.85371989051449</v>
      </c>
      <c r="AB1566">
        <v>29.058802793699627</v>
      </c>
      <c r="AC1566">
        <v>0</v>
      </c>
      <c r="AD1566">
        <v>0</v>
      </c>
      <c r="AE1566">
        <v>1370.0700883101645</v>
      </c>
    </row>
    <row r="1567" spans="1:31" x14ac:dyDescent="0.25">
      <c r="A1567">
        <v>2309225</v>
      </c>
      <c r="B1567">
        <v>1</v>
      </c>
      <c r="C1567" t="s">
        <v>81</v>
      </c>
      <c r="D1567" t="s">
        <v>118</v>
      </c>
      <c r="E1567" t="s">
        <v>285</v>
      </c>
      <c r="F1567" t="s">
        <v>4811</v>
      </c>
      <c r="G1567" t="s">
        <v>149</v>
      </c>
      <c r="H1567" t="s">
        <v>150</v>
      </c>
      <c r="I1567" t="s">
        <v>136</v>
      </c>
      <c r="J1567" t="s">
        <v>137</v>
      </c>
      <c r="K1567" t="s">
        <v>138</v>
      </c>
      <c r="L1567" t="s">
        <v>4812</v>
      </c>
      <c r="M1567" t="s">
        <v>4813</v>
      </c>
      <c r="N1567">
        <v>1.5027777769999999</v>
      </c>
      <c r="O1567">
        <v>0</v>
      </c>
      <c r="P1567">
        <v>16</v>
      </c>
      <c r="Q1567">
        <v>0</v>
      </c>
      <c r="R1567">
        <v>0</v>
      </c>
      <c r="S1567">
        <v>0</v>
      </c>
      <c r="T1567">
        <v>12</v>
      </c>
      <c r="U1567">
        <v>0</v>
      </c>
      <c r="V1567">
        <v>0</v>
      </c>
      <c r="W1567">
        <v>0</v>
      </c>
      <c r="X1567">
        <v>4.07331164230445</v>
      </c>
      <c r="Y1567">
        <v>0</v>
      </c>
      <c r="Z1567">
        <v>0</v>
      </c>
      <c r="AA1567">
        <v>0</v>
      </c>
      <c r="AB1567">
        <v>33.802736147703989</v>
      </c>
      <c r="AC1567">
        <v>0</v>
      </c>
      <c r="AD1567">
        <v>0</v>
      </c>
      <c r="AE1567">
        <v>37.876047790008442</v>
      </c>
    </row>
    <row r="1568" spans="1:31" x14ac:dyDescent="0.25">
      <c r="A1568">
        <v>2309188</v>
      </c>
      <c r="B1568">
        <v>1</v>
      </c>
      <c r="C1568" t="s">
        <v>81</v>
      </c>
      <c r="D1568" t="s">
        <v>118</v>
      </c>
      <c r="E1568" t="s">
        <v>132</v>
      </c>
      <c r="F1568" t="s">
        <v>4814</v>
      </c>
      <c r="G1568" t="s">
        <v>134</v>
      </c>
      <c r="H1568" t="s">
        <v>135</v>
      </c>
      <c r="I1568" t="s">
        <v>136</v>
      </c>
      <c r="J1568" t="s">
        <v>137</v>
      </c>
      <c r="K1568" t="s">
        <v>138</v>
      </c>
      <c r="L1568" t="s">
        <v>4815</v>
      </c>
      <c r="M1568" t="s">
        <v>4816</v>
      </c>
      <c r="N1568">
        <v>6.7222221999999998E-2</v>
      </c>
      <c r="O1568">
        <v>1</v>
      </c>
      <c r="P1568">
        <v>395</v>
      </c>
      <c r="Q1568">
        <v>49</v>
      </c>
      <c r="R1568">
        <v>38</v>
      </c>
      <c r="S1568">
        <v>15</v>
      </c>
      <c r="T1568">
        <v>41</v>
      </c>
      <c r="U1568">
        <v>0</v>
      </c>
      <c r="V1568">
        <v>0</v>
      </c>
      <c r="W1568">
        <v>3.6526843056E-2</v>
      </c>
      <c r="X1568">
        <v>3.5970809879290009</v>
      </c>
      <c r="Y1568">
        <v>24.886149093291579</v>
      </c>
      <c r="Z1568">
        <v>0.67758428222100009</v>
      </c>
      <c r="AA1568">
        <v>3.8589294625533666</v>
      </c>
      <c r="AB1568">
        <v>1.4646388036285496</v>
      </c>
      <c r="AC1568">
        <v>0</v>
      </c>
      <c r="AD1568">
        <v>0</v>
      </c>
      <c r="AE1568">
        <v>34.520909472679499</v>
      </c>
    </row>
    <row r="1569" spans="1:31" x14ac:dyDescent="0.25">
      <c r="A1569">
        <v>2308547</v>
      </c>
      <c r="B1569">
        <v>1</v>
      </c>
      <c r="C1569" t="s">
        <v>80</v>
      </c>
      <c r="D1569" t="s">
        <v>99</v>
      </c>
      <c r="E1569" t="s">
        <v>175</v>
      </c>
      <c r="F1569" t="s">
        <v>4817</v>
      </c>
      <c r="G1569" t="s">
        <v>134</v>
      </c>
      <c r="H1569" t="s">
        <v>135</v>
      </c>
      <c r="I1569" t="s">
        <v>136</v>
      </c>
      <c r="J1569" t="s">
        <v>137</v>
      </c>
      <c r="K1569" t="s">
        <v>138</v>
      </c>
      <c r="L1569" t="s">
        <v>4818</v>
      </c>
      <c r="M1569" t="s">
        <v>4819</v>
      </c>
      <c r="N1569">
        <v>0.226944444</v>
      </c>
      <c r="O1569">
        <v>3</v>
      </c>
      <c r="P1569">
        <v>338</v>
      </c>
      <c r="Q1569">
        <v>0</v>
      </c>
      <c r="R1569">
        <v>0</v>
      </c>
      <c r="S1569">
        <v>0</v>
      </c>
      <c r="T1569">
        <v>10</v>
      </c>
      <c r="U1569">
        <v>0</v>
      </c>
      <c r="V1569">
        <v>1</v>
      </c>
      <c r="W1569">
        <v>7.9885810387879159</v>
      </c>
      <c r="X1569">
        <v>13.951629648541344</v>
      </c>
      <c r="Y1569">
        <v>0</v>
      </c>
      <c r="Z1569">
        <v>0</v>
      </c>
      <c r="AA1569">
        <v>0</v>
      </c>
      <c r="AB1569">
        <v>2.8341631843259778</v>
      </c>
      <c r="AC1569">
        <v>0</v>
      </c>
      <c r="AD1569">
        <v>0.43807236144764161</v>
      </c>
      <c r="AE1569">
        <v>25.212446233102877</v>
      </c>
    </row>
    <row r="1570" spans="1:31" x14ac:dyDescent="0.25">
      <c r="A1570">
        <v>2309211</v>
      </c>
      <c r="B1570">
        <v>1</v>
      </c>
      <c r="C1570" t="s">
        <v>80</v>
      </c>
      <c r="D1570" t="s">
        <v>90</v>
      </c>
      <c r="E1570" t="s">
        <v>153</v>
      </c>
      <c r="F1570" t="s">
        <v>4820</v>
      </c>
      <c r="G1570" t="s">
        <v>155</v>
      </c>
      <c r="H1570" t="s">
        <v>150</v>
      </c>
      <c r="I1570" t="s">
        <v>136</v>
      </c>
      <c r="J1570" t="s">
        <v>137</v>
      </c>
      <c r="K1570" t="s">
        <v>138</v>
      </c>
      <c r="L1570" t="s">
        <v>4821</v>
      </c>
      <c r="M1570" t="s">
        <v>4822</v>
      </c>
      <c r="N1570">
        <v>2.622222222</v>
      </c>
      <c r="O1570">
        <v>0</v>
      </c>
      <c r="P1570">
        <v>1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0.5710304659103167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0.5710304659103167</v>
      </c>
    </row>
    <row r="1571" spans="1:31" x14ac:dyDescent="0.25">
      <c r="A1571">
        <v>2309019</v>
      </c>
      <c r="B1571">
        <v>1</v>
      </c>
      <c r="C1571" t="s">
        <v>80</v>
      </c>
      <c r="D1571" t="s">
        <v>100</v>
      </c>
      <c r="E1571" t="s">
        <v>153</v>
      </c>
      <c r="F1571" t="s">
        <v>4823</v>
      </c>
      <c r="G1571" t="s">
        <v>155</v>
      </c>
      <c r="H1571" t="s">
        <v>150</v>
      </c>
      <c r="I1571" t="s">
        <v>136</v>
      </c>
      <c r="J1571" t="s">
        <v>137</v>
      </c>
      <c r="K1571" t="s">
        <v>138</v>
      </c>
      <c r="L1571" t="s">
        <v>4824</v>
      </c>
      <c r="M1571" t="s">
        <v>4825</v>
      </c>
      <c r="N1571">
        <v>1.993055555</v>
      </c>
      <c r="O1571">
        <v>0</v>
      </c>
      <c r="P1571">
        <v>2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4.5786351970756831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4.5786351970756831</v>
      </c>
    </row>
    <row r="1572" spans="1:31" x14ac:dyDescent="0.25">
      <c r="A1572">
        <v>2308670</v>
      </c>
      <c r="B1572">
        <v>1</v>
      </c>
      <c r="C1572" t="s">
        <v>80</v>
      </c>
      <c r="D1572" t="s">
        <v>104</v>
      </c>
      <c r="E1572" t="s">
        <v>141</v>
      </c>
      <c r="F1572" t="s">
        <v>4826</v>
      </c>
      <c r="G1572" t="s">
        <v>177</v>
      </c>
      <c r="H1572" t="s">
        <v>135</v>
      </c>
      <c r="I1572" t="s">
        <v>136</v>
      </c>
      <c r="J1572" t="s">
        <v>137</v>
      </c>
      <c r="K1572" t="s">
        <v>144</v>
      </c>
      <c r="L1572" t="s">
        <v>4827</v>
      </c>
      <c r="M1572" t="s">
        <v>4828</v>
      </c>
      <c r="N1572">
        <v>1.5119444440000001</v>
      </c>
      <c r="O1572">
        <v>3</v>
      </c>
      <c r="P1572">
        <v>13</v>
      </c>
      <c r="Q1572">
        <v>17</v>
      </c>
      <c r="R1572">
        <v>28</v>
      </c>
      <c r="S1572">
        <v>3</v>
      </c>
      <c r="T1572">
        <v>6</v>
      </c>
      <c r="U1572">
        <v>1</v>
      </c>
      <c r="V1572">
        <v>0</v>
      </c>
      <c r="W1572">
        <v>1.7222573565968669</v>
      </c>
      <c r="X1572">
        <v>3.34704015928095</v>
      </c>
      <c r="Y1572">
        <v>36.480448826919421</v>
      </c>
      <c r="Z1572">
        <v>13.898597623362768</v>
      </c>
      <c r="AA1572">
        <v>4.4394578353590006</v>
      </c>
      <c r="AB1572">
        <v>57.818503469817713</v>
      </c>
      <c r="AC1572">
        <v>238.77218427101622</v>
      </c>
      <c r="AD1572">
        <v>0</v>
      </c>
      <c r="AE1572">
        <v>356.47848954235292</v>
      </c>
    </row>
    <row r="1573" spans="1:31" x14ac:dyDescent="0.25">
      <c r="A1573">
        <v>2309065</v>
      </c>
      <c r="B1573">
        <v>1</v>
      </c>
      <c r="C1573" t="s">
        <v>81</v>
      </c>
      <c r="D1573" t="s">
        <v>113</v>
      </c>
      <c r="E1573" t="s">
        <v>141</v>
      </c>
      <c r="F1573" t="s">
        <v>4162</v>
      </c>
      <c r="G1573" t="s">
        <v>134</v>
      </c>
      <c r="H1573" t="s">
        <v>135</v>
      </c>
      <c r="I1573" t="s">
        <v>136</v>
      </c>
      <c r="J1573" t="s">
        <v>137</v>
      </c>
      <c r="K1573" t="s">
        <v>138</v>
      </c>
      <c r="L1573" t="s">
        <v>4829</v>
      </c>
      <c r="M1573" t="s">
        <v>4830</v>
      </c>
      <c r="N1573">
        <v>2.2566666660000001</v>
      </c>
      <c r="O1573">
        <v>0</v>
      </c>
      <c r="P1573">
        <v>245</v>
      </c>
      <c r="Q1573">
        <v>59</v>
      </c>
      <c r="R1573">
        <v>171</v>
      </c>
      <c r="S1573">
        <v>3</v>
      </c>
      <c r="T1573">
        <v>15</v>
      </c>
      <c r="U1573">
        <v>0</v>
      </c>
      <c r="V1573">
        <v>0</v>
      </c>
      <c r="W1573">
        <v>0</v>
      </c>
      <c r="X1573">
        <v>132.34161160046074</v>
      </c>
      <c r="Y1573">
        <v>573.24597270871982</v>
      </c>
      <c r="Z1573">
        <v>1131.4057621696106</v>
      </c>
      <c r="AA1573">
        <v>8.6421645808459324</v>
      </c>
      <c r="AB1573">
        <v>67.50369660873622</v>
      </c>
      <c r="AC1573">
        <v>0</v>
      </c>
      <c r="AD1573">
        <v>0</v>
      </c>
      <c r="AE1573">
        <v>1913.1392076683733</v>
      </c>
    </row>
    <row r="1574" spans="1:31" x14ac:dyDescent="0.25">
      <c r="A1574">
        <v>2309311</v>
      </c>
      <c r="B1574">
        <v>1</v>
      </c>
      <c r="C1574" t="s">
        <v>80</v>
      </c>
      <c r="D1574" t="s">
        <v>109</v>
      </c>
      <c r="E1574" t="s">
        <v>147</v>
      </c>
      <c r="F1574" t="s">
        <v>4831</v>
      </c>
      <c r="G1574" t="s">
        <v>149</v>
      </c>
      <c r="H1574" t="s">
        <v>150</v>
      </c>
      <c r="I1574" t="s">
        <v>136</v>
      </c>
      <c r="J1574" t="s">
        <v>137</v>
      </c>
      <c r="K1574" t="s">
        <v>138</v>
      </c>
      <c r="L1574" t="s">
        <v>4832</v>
      </c>
      <c r="M1574" t="s">
        <v>4833</v>
      </c>
      <c r="N1574">
        <v>2.5022222219999999</v>
      </c>
      <c r="O1574">
        <v>0</v>
      </c>
      <c r="P1574">
        <v>119</v>
      </c>
      <c r="Q1574">
        <v>0</v>
      </c>
      <c r="R1574">
        <v>0</v>
      </c>
      <c r="S1574">
        <v>0</v>
      </c>
      <c r="T1574">
        <v>12</v>
      </c>
      <c r="U1574">
        <v>0</v>
      </c>
      <c r="V1574">
        <v>0</v>
      </c>
      <c r="W1574">
        <v>0</v>
      </c>
      <c r="X1574">
        <v>33.590489899130688</v>
      </c>
      <c r="Y1574">
        <v>0</v>
      </c>
      <c r="Z1574">
        <v>0</v>
      </c>
      <c r="AA1574">
        <v>0</v>
      </c>
      <c r="AB1574">
        <v>4.2786820734813116</v>
      </c>
      <c r="AC1574">
        <v>0</v>
      </c>
      <c r="AD1574">
        <v>0</v>
      </c>
      <c r="AE1574">
        <v>37.869171972612001</v>
      </c>
    </row>
    <row r="1575" spans="1:31" x14ac:dyDescent="0.25">
      <c r="A1575">
        <v>2308624</v>
      </c>
      <c r="B1575">
        <v>1</v>
      </c>
      <c r="C1575" t="s">
        <v>81</v>
      </c>
      <c r="D1575" t="s">
        <v>128</v>
      </c>
      <c r="E1575" t="s">
        <v>175</v>
      </c>
      <c r="F1575" t="s">
        <v>3431</v>
      </c>
      <c r="G1575" t="s">
        <v>134</v>
      </c>
      <c r="H1575" t="s">
        <v>135</v>
      </c>
      <c r="I1575" t="s">
        <v>136</v>
      </c>
      <c r="J1575" t="s">
        <v>137</v>
      </c>
      <c r="K1575" t="s">
        <v>138</v>
      </c>
      <c r="L1575" t="s">
        <v>4834</v>
      </c>
      <c r="M1575" t="s">
        <v>4835</v>
      </c>
      <c r="N1575">
        <v>1.5266666659999999</v>
      </c>
      <c r="O1575">
        <v>0</v>
      </c>
      <c r="P1575">
        <v>15</v>
      </c>
      <c r="Q1575">
        <v>0</v>
      </c>
      <c r="R1575">
        <v>20</v>
      </c>
      <c r="S1575">
        <v>10</v>
      </c>
      <c r="T1575">
        <v>6</v>
      </c>
      <c r="U1575">
        <v>2</v>
      </c>
      <c r="V1575">
        <v>0</v>
      </c>
      <c r="W1575">
        <v>0</v>
      </c>
      <c r="X1575">
        <v>5.7931982255948995</v>
      </c>
      <c r="Y1575">
        <v>0</v>
      </c>
      <c r="Z1575">
        <v>25.2801560136433</v>
      </c>
      <c r="AA1575">
        <v>1378.3142428757662</v>
      </c>
      <c r="AB1575">
        <v>17.854664426167108</v>
      </c>
      <c r="AC1575">
        <v>106.14191117621202</v>
      </c>
      <c r="AD1575">
        <v>0</v>
      </c>
      <c r="AE1575">
        <v>1533.3841727173835</v>
      </c>
    </row>
    <row r="1576" spans="1:31" x14ac:dyDescent="0.25">
      <c r="A1576">
        <v>2309165</v>
      </c>
      <c r="B1576">
        <v>1</v>
      </c>
      <c r="C1576" t="s">
        <v>80</v>
      </c>
      <c r="D1576" t="s">
        <v>82</v>
      </c>
      <c r="E1576" t="s">
        <v>285</v>
      </c>
      <c r="F1576" t="s">
        <v>4836</v>
      </c>
      <c r="G1576" t="s">
        <v>336</v>
      </c>
      <c r="H1576" t="s">
        <v>150</v>
      </c>
      <c r="I1576" t="s">
        <v>136</v>
      </c>
      <c r="J1576" t="s">
        <v>137</v>
      </c>
      <c r="K1576" t="s">
        <v>138</v>
      </c>
      <c r="L1576" t="s">
        <v>4837</v>
      </c>
      <c r="M1576" t="s">
        <v>4838</v>
      </c>
      <c r="N1576">
        <v>1.6613888880000001</v>
      </c>
      <c r="O1576">
        <v>0</v>
      </c>
      <c r="P1576">
        <v>30</v>
      </c>
      <c r="Q1576">
        <v>0</v>
      </c>
      <c r="R1576">
        <v>0</v>
      </c>
      <c r="S1576">
        <v>0</v>
      </c>
      <c r="T1576">
        <v>5</v>
      </c>
      <c r="U1576">
        <v>0</v>
      </c>
      <c r="V1576">
        <v>0</v>
      </c>
      <c r="W1576">
        <v>0</v>
      </c>
      <c r="X1576">
        <v>18.252017944998666</v>
      </c>
      <c r="Y1576">
        <v>0</v>
      </c>
      <c r="Z1576">
        <v>0</v>
      </c>
      <c r="AA1576">
        <v>0</v>
      </c>
      <c r="AB1576">
        <v>2.7768413274945334</v>
      </c>
      <c r="AC1576">
        <v>0</v>
      </c>
      <c r="AD1576">
        <v>0</v>
      </c>
      <c r="AE1576">
        <v>21.0288592724932</v>
      </c>
    </row>
    <row r="1577" spans="1:31" x14ac:dyDescent="0.25">
      <c r="A1577">
        <v>2309042</v>
      </c>
      <c r="B1577">
        <v>1</v>
      </c>
      <c r="C1577" t="s">
        <v>80</v>
      </c>
      <c r="D1577" t="s">
        <v>92</v>
      </c>
      <c r="E1577" t="s">
        <v>153</v>
      </c>
      <c r="F1577" t="s">
        <v>4839</v>
      </c>
      <c r="G1577" t="s">
        <v>155</v>
      </c>
      <c r="H1577" t="s">
        <v>150</v>
      </c>
      <c r="I1577" t="s">
        <v>136</v>
      </c>
      <c r="J1577" t="s">
        <v>137</v>
      </c>
      <c r="K1577" t="s">
        <v>138</v>
      </c>
      <c r="L1577" t="s">
        <v>4840</v>
      </c>
      <c r="M1577" t="s">
        <v>4841</v>
      </c>
      <c r="N1577">
        <v>1.373888888</v>
      </c>
      <c r="O1577">
        <v>0</v>
      </c>
      <c r="P1577">
        <v>1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0.58341780122608333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0.58341780122608333</v>
      </c>
    </row>
    <row r="1578" spans="1:31" x14ac:dyDescent="0.25">
      <c r="A1578">
        <v>2308816</v>
      </c>
      <c r="B1578">
        <v>1</v>
      </c>
      <c r="C1578" t="s">
        <v>80</v>
      </c>
      <c r="D1578" t="s">
        <v>100</v>
      </c>
      <c r="E1578" t="s">
        <v>153</v>
      </c>
      <c r="F1578" t="s">
        <v>4842</v>
      </c>
      <c r="G1578" t="s">
        <v>155</v>
      </c>
      <c r="H1578" t="s">
        <v>150</v>
      </c>
      <c r="I1578" t="s">
        <v>136</v>
      </c>
      <c r="J1578" t="s">
        <v>137</v>
      </c>
      <c r="K1578" t="s">
        <v>138</v>
      </c>
      <c r="L1578" t="s">
        <v>4843</v>
      </c>
      <c r="M1578" t="s">
        <v>4844</v>
      </c>
      <c r="N1578">
        <v>3.9616666660000002</v>
      </c>
      <c r="O1578">
        <v>0</v>
      </c>
      <c r="P1578">
        <v>1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3.3504812510708339E-2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3.3504812510708339E-2</v>
      </c>
    </row>
    <row r="1579" spans="1:31" x14ac:dyDescent="0.25">
      <c r="A1579">
        <v>2309002</v>
      </c>
      <c r="B1579">
        <v>1</v>
      </c>
      <c r="C1579" t="s">
        <v>80</v>
      </c>
      <c r="D1579" t="s">
        <v>92</v>
      </c>
      <c r="E1579" t="s">
        <v>153</v>
      </c>
      <c r="F1579" t="s">
        <v>4845</v>
      </c>
      <c r="G1579" t="s">
        <v>254</v>
      </c>
      <c r="H1579" t="s">
        <v>150</v>
      </c>
      <c r="I1579" t="s">
        <v>136</v>
      </c>
      <c r="J1579" t="s">
        <v>137</v>
      </c>
      <c r="K1579" t="s">
        <v>138</v>
      </c>
      <c r="L1579" t="s">
        <v>4846</v>
      </c>
      <c r="M1579" t="s">
        <v>4847</v>
      </c>
      <c r="N1579">
        <v>0.99916666600000004</v>
      </c>
      <c r="O1579">
        <v>0</v>
      </c>
      <c r="P1579">
        <v>1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0.42646664487390012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0.42646664487390012</v>
      </c>
    </row>
    <row r="1580" spans="1:31" x14ac:dyDescent="0.25">
      <c r="A1580">
        <v>2308564</v>
      </c>
      <c r="B1580">
        <v>1</v>
      </c>
      <c r="C1580" t="s">
        <v>80</v>
      </c>
      <c r="D1580" t="s">
        <v>103</v>
      </c>
      <c r="E1580" t="s">
        <v>141</v>
      </c>
      <c r="F1580" t="s">
        <v>3676</v>
      </c>
      <c r="G1580" t="s">
        <v>134</v>
      </c>
      <c r="H1580" t="s">
        <v>135</v>
      </c>
      <c r="I1580" t="s">
        <v>136</v>
      </c>
      <c r="J1580" t="s">
        <v>137</v>
      </c>
      <c r="K1580" t="s">
        <v>138</v>
      </c>
      <c r="L1580" t="s">
        <v>4848</v>
      </c>
      <c r="M1580" t="s">
        <v>4849</v>
      </c>
      <c r="N1580">
        <v>0.25194444399999999</v>
      </c>
      <c r="O1580">
        <v>0</v>
      </c>
      <c r="P1580">
        <v>0</v>
      </c>
      <c r="Q1580">
        <v>6</v>
      </c>
      <c r="R1580">
        <v>6</v>
      </c>
      <c r="S1580">
        <v>2</v>
      </c>
      <c r="T1580">
        <v>5</v>
      </c>
      <c r="U1580">
        <v>2</v>
      </c>
      <c r="V1580">
        <v>0</v>
      </c>
      <c r="W1580">
        <v>0</v>
      </c>
      <c r="X1580">
        <v>0</v>
      </c>
      <c r="Y1580">
        <v>16.340578178892201</v>
      </c>
      <c r="Z1580">
        <v>4.4414954580440007</v>
      </c>
      <c r="AA1580">
        <v>1.0419108624200004</v>
      </c>
      <c r="AB1580">
        <v>1.9170973078529334</v>
      </c>
      <c r="AC1580">
        <v>20.384121480280101</v>
      </c>
      <c r="AD1580">
        <v>0</v>
      </c>
      <c r="AE1580">
        <v>44.125203287489242</v>
      </c>
    </row>
    <row r="1581" spans="1:31" x14ac:dyDescent="0.25">
      <c r="A1581">
        <v>2308810</v>
      </c>
      <c r="B1581">
        <v>1</v>
      </c>
      <c r="C1581" t="s">
        <v>80</v>
      </c>
      <c r="D1581" t="s">
        <v>106</v>
      </c>
      <c r="E1581" t="s">
        <v>141</v>
      </c>
      <c r="F1581" t="s">
        <v>1842</v>
      </c>
      <c r="G1581" t="s">
        <v>134</v>
      </c>
      <c r="H1581" t="s">
        <v>135</v>
      </c>
      <c r="I1581" t="s">
        <v>136</v>
      </c>
      <c r="J1581" t="s">
        <v>137</v>
      </c>
      <c r="K1581" t="s">
        <v>138</v>
      </c>
      <c r="L1581" t="s">
        <v>4850</v>
      </c>
      <c r="M1581" t="s">
        <v>4851</v>
      </c>
      <c r="N1581">
        <v>0.42027777700000002</v>
      </c>
      <c r="O1581">
        <v>0</v>
      </c>
      <c r="P1581">
        <v>604</v>
      </c>
      <c r="Q1581">
        <v>25</v>
      </c>
      <c r="R1581">
        <v>183</v>
      </c>
      <c r="S1581">
        <v>10</v>
      </c>
      <c r="T1581">
        <v>132</v>
      </c>
      <c r="U1581">
        <v>0</v>
      </c>
      <c r="V1581">
        <v>0</v>
      </c>
      <c r="W1581">
        <v>0</v>
      </c>
      <c r="X1581">
        <v>52.698108106848352</v>
      </c>
      <c r="Y1581">
        <v>140.87820311360571</v>
      </c>
      <c r="Z1581">
        <v>143.3553419179448</v>
      </c>
      <c r="AA1581">
        <v>10.62584169401212</v>
      </c>
      <c r="AB1581">
        <v>92.044792798390006</v>
      </c>
      <c r="AC1581">
        <v>0</v>
      </c>
      <c r="AD1581">
        <v>0</v>
      </c>
      <c r="AE1581">
        <v>439.60228763080096</v>
      </c>
    </row>
    <row r="1582" spans="1:31" x14ac:dyDescent="0.25">
      <c r="A1582">
        <v>2308956</v>
      </c>
      <c r="B1582">
        <v>1</v>
      </c>
      <c r="C1582" t="s">
        <v>80</v>
      </c>
      <c r="D1582" t="s">
        <v>82</v>
      </c>
      <c r="E1582" t="s">
        <v>153</v>
      </c>
      <c r="F1582" t="s">
        <v>4852</v>
      </c>
      <c r="G1582" t="s">
        <v>155</v>
      </c>
      <c r="H1582" t="s">
        <v>150</v>
      </c>
      <c r="I1582" t="s">
        <v>136</v>
      </c>
      <c r="J1582" t="s">
        <v>137</v>
      </c>
      <c r="K1582" t="s">
        <v>138</v>
      </c>
      <c r="L1582" t="s">
        <v>4853</v>
      </c>
      <c r="M1582" t="s">
        <v>4854</v>
      </c>
      <c r="N1582">
        <v>3.159444444</v>
      </c>
      <c r="O1582">
        <v>0</v>
      </c>
      <c r="P1582">
        <v>2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0.70633081997573344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0.70633081997573344</v>
      </c>
    </row>
    <row r="1583" spans="1:31" x14ac:dyDescent="0.25">
      <c r="A1583">
        <v>2309291</v>
      </c>
      <c r="B1583">
        <v>1</v>
      </c>
      <c r="C1583" t="s">
        <v>80</v>
      </c>
      <c r="D1583" t="s">
        <v>91</v>
      </c>
      <c r="E1583" t="s">
        <v>175</v>
      </c>
      <c r="F1583" t="s">
        <v>4855</v>
      </c>
      <c r="G1583" t="s">
        <v>210</v>
      </c>
      <c r="H1583" t="s">
        <v>135</v>
      </c>
      <c r="I1583" t="s">
        <v>136</v>
      </c>
      <c r="J1583" t="s">
        <v>137</v>
      </c>
      <c r="K1583" t="s">
        <v>138</v>
      </c>
      <c r="L1583" t="s">
        <v>4856</v>
      </c>
      <c r="M1583" t="s">
        <v>4857</v>
      </c>
      <c r="N1583">
        <v>1.548888888</v>
      </c>
      <c r="O1583">
        <v>0</v>
      </c>
      <c r="P1583">
        <v>22</v>
      </c>
      <c r="Q1583">
        <v>0</v>
      </c>
      <c r="R1583">
        <v>0</v>
      </c>
      <c r="S1583">
        <v>0</v>
      </c>
      <c r="T1583">
        <v>4</v>
      </c>
      <c r="U1583">
        <v>0</v>
      </c>
      <c r="V1583">
        <v>0</v>
      </c>
      <c r="W1583">
        <v>0</v>
      </c>
      <c r="X1583">
        <v>4.8125146349059991</v>
      </c>
      <c r="Y1583">
        <v>0</v>
      </c>
      <c r="Z1583">
        <v>0</v>
      </c>
      <c r="AA1583">
        <v>0</v>
      </c>
      <c r="AB1583">
        <v>2.9264658812026672</v>
      </c>
      <c r="AC1583">
        <v>0</v>
      </c>
      <c r="AD1583">
        <v>0</v>
      </c>
      <c r="AE1583">
        <v>7.7389805161086667</v>
      </c>
    </row>
    <row r="1584" spans="1:31" x14ac:dyDescent="0.25">
      <c r="A1584">
        <v>2308873</v>
      </c>
      <c r="B1584">
        <v>1</v>
      </c>
      <c r="C1584" t="s">
        <v>80</v>
      </c>
      <c r="D1584" t="s">
        <v>100</v>
      </c>
      <c r="E1584" t="s">
        <v>141</v>
      </c>
      <c r="F1584" t="s">
        <v>4858</v>
      </c>
      <c r="G1584" t="s">
        <v>143</v>
      </c>
      <c r="H1584" t="s">
        <v>135</v>
      </c>
      <c r="I1584" t="s">
        <v>136</v>
      </c>
      <c r="J1584" t="s">
        <v>137</v>
      </c>
      <c r="K1584" t="s">
        <v>144</v>
      </c>
      <c r="L1584" t="s">
        <v>4859</v>
      </c>
      <c r="M1584" t="s">
        <v>4860</v>
      </c>
      <c r="N1584">
        <v>2.1741666660000001</v>
      </c>
      <c r="O1584">
        <v>0</v>
      </c>
      <c r="P1584">
        <v>881</v>
      </c>
      <c r="Q1584">
        <v>16</v>
      </c>
      <c r="R1584">
        <v>125</v>
      </c>
      <c r="S1584">
        <v>8</v>
      </c>
      <c r="T1584">
        <v>125</v>
      </c>
      <c r="U1584">
        <v>0</v>
      </c>
      <c r="V1584">
        <v>0</v>
      </c>
      <c r="W1584">
        <v>0</v>
      </c>
      <c r="X1584">
        <v>489.38193472013256</v>
      </c>
      <c r="Y1584">
        <v>59.337423282434628</v>
      </c>
      <c r="Z1584">
        <v>273.37296243927648</v>
      </c>
      <c r="AA1584">
        <v>166.25069245419868</v>
      </c>
      <c r="AB1584">
        <v>251.23518644758212</v>
      </c>
      <c r="AC1584">
        <v>0</v>
      </c>
      <c r="AD1584">
        <v>0</v>
      </c>
      <c r="AE1584">
        <v>1239.5781993436244</v>
      </c>
    </row>
    <row r="1585" spans="1:31" x14ac:dyDescent="0.25">
      <c r="A1585">
        <v>2309171</v>
      </c>
      <c r="B1585">
        <v>1</v>
      </c>
      <c r="C1585" t="s">
        <v>80</v>
      </c>
      <c r="D1585" t="s">
        <v>98</v>
      </c>
      <c r="E1585" t="s">
        <v>147</v>
      </c>
      <c r="F1585" t="s">
        <v>4861</v>
      </c>
      <c r="G1585" t="s">
        <v>149</v>
      </c>
      <c r="H1585" t="s">
        <v>150</v>
      </c>
      <c r="I1585" t="s">
        <v>136</v>
      </c>
      <c r="J1585" t="s">
        <v>137</v>
      </c>
      <c r="K1585" t="s">
        <v>138</v>
      </c>
      <c r="L1585" t="s">
        <v>4862</v>
      </c>
      <c r="M1585" t="s">
        <v>4863</v>
      </c>
      <c r="N1585">
        <v>1.3366666659999999</v>
      </c>
      <c r="O1585">
        <v>0</v>
      </c>
      <c r="P1585">
        <v>61</v>
      </c>
      <c r="Q1585">
        <v>0</v>
      </c>
      <c r="R1585">
        <v>0</v>
      </c>
      <c r="S1585">
        <v>0</v>
      </c>
      <c r="T1585">
        <v>4</v>
      </c>
      <c r="U1585">
        <v>0</v>
      </c>
      <c r="V1585">
        <v>0</v>
      </c>
      <c r="W1585">
        <v>0</v>
      </c>
      <c r="X1585">
        <v>10.486126629761319</v>
      </c>
      <c r="Y1585">
        <v>0</v>
      </c>
      <c r="Z1585">
        <v>0</v>
      </c>
      <c r="AA1585">
        <v>0</v>
      </c>
      <c r="AB1585">
        <v>0.16372661739691671</v>
      </c>
      <c r="AC1585">
        <v>0</v>
      </c>
      <c r="AD1585">
        <v>0</v>
      </c>
      <c r="AE1585">
        <v>10.649853247158235</v>
      </c>
    </row>
    <row r="1586" spans="1:31" x14ac:dyDescent="0.25">
      <c r="A1586">
        <v>2308687</v>
      </c>
      <c r="B1586">
        <v>1</v>
      </c>
      <c r="C1586" t="s">
        <v>80</v>
      </c>
      <c r="D1586" t="s">
        <v>96</v>
      </c>
      <c r="E1586" t="s">
        <v>132</v>
      </c>
      <c r="F1586" t="s">
        <v>4864</v>
      </c>
      <c r="G1586" t="s">
        <v>143</v>
      </c>
      <c r="H1586" t="s">
        <v>135</v>
      </c>
      <c r="I1586" t="s">
        <v>136</v>
      </c>
      <c r="J1586" t="s">
        <v>137</v>
      </c>
      <c r="K1586" t="s">
        <v>144</v>
      </c>
      <c r="L1586" t="s">
        <v>4865</v>
      </c>
      <c r="M1586" t="s">
        <v>4866</v>
      </c>
      <c r="N1586">
        <v>0.66333333299999997</v>
      </c>
      <c r="O1586">
        <v>3</v>
      </c>
      <c r="P1586">
        <v>485</v>
      </c>
      <c r="Q1586">
        <v>5</v>
      </c>
      <c r="R1586">
        <v>0</v>
      </c>
      <c r="S1586">
        <v>11</v>
      </c>
      <c r="T1586">
        <v>8</v>
      </c>
      <c r="U1586">
        <v>1</v>
      </c>
      <c r="V1586">
        <v>0</v>
      </c>
      <c r="W1586">
        <v>107.35592691636339</v>
      </c>
      <c r="X1586">
        <v>85.17197518693628</v>
      </c>
      <c r="Y1586">
        <v>6.462392699923166</v>
      </c>
      <c r="Z1586">
        <v>0</v>
      </c>
      <c r="AA1586">
        <v>201.50372045611525</v>
      </c>
      <c r="AB1586">
        <v>13.788959789891535</v>
      </c>
      <c r="AC1586">
        <v>15.354752224705075</v>
      </c>
      <c r="AD1586">
        <v>0</v>
      </c>
      <c r="AE1586">
        <v>429.63772727393467</v>
      </c>
    </row>
    <row r="1587" spans="1:31" x14ac:dyDescent="0.25">
      <c r="A1587">
        <v>2308936</v>
      </c>
      <c r="B1587">
        <v>1</v>
      </c>
      <c r="C1587" t="s">
        <v>80</v>
      </c>
      <c r="D1587" t="s">
        <v>96</v>
      </c>
      <c r="E1587" t="s">
        <v>153</v>
      </c>
      <c r="F1587" t="s">
        <v>4867</v>
      </c>
      <c r="G1587" t="s">
        <v>155</v>
      </c>
      <c r="H1587" t="s">
        <v>150</v>
      </c>
      <c r="I1587" t="s">
        <v>136</v>
      </c>
      <c r="J1587" t="s">
        <v>137</v>
      </c>
      <c r="K1587" t="s">
        <v>138</v>
      </c>
      <c r="L1587" t="s">
        <v>4868</v>
      </c>
      <c r="M1587" t="s">
        <v>4869</v>
      </c>
      <c r="N1587">
        <v>8.358055555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1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1.9188884874714667</v>
      </c>
      <c r="AC1587">
        <v>0</v>
      </c>
      <c r="AD1587">
        <v>0</v>
      </c>
      <c r="AE1587">
        <v>1.9188884874714667</v>
      </c>
    </row>
    <row r="1588" spans="1:31" x14ac:dyDescent="0.25">
      <c r="A1588">
        <v>2308836</v>
      </c>
      <c r="B1588">
        <v>1</v>
      </c>
      <c r="C1588" t="s">
        <v>80</v>
      </c>
      <c r="D1588" t="s">
        <v>110</v>
      </c>
      <c r="E1588" t="s">
        <v>153</v>
      </c>
      <c r="F1588" t="s">
        <v>4870</v>
      </c>
      <c r="G1588" t="s">
        <v>703</v>
      </c>
      <c r="H1588" t="s">
        <v>150</v>
      </c>
      <c r="I1588" t="s">
        <v>136</v>
      </c>
      <c r="J1588" t="s">
        <v>137</v>
      </c>
      <c r="K1588" t="s">
        <v>138</v>
      </c>
      <c r="L1588" t="s">
        <v>4871</v>
      </c>
      <c r="M1588" t="s">
        <v>4872</v>
      </c>
      <c r="N1588">
        <v>4.2127777770000003</v>
      </c>
      <c r="O1588">
        <v>0</v>
      </c>
      <c r="P1588">
        <v>1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2.8427650383945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2.8427650383945</v>
      </c>
    </row>
    <row r="1589" spans="1:31" x14ac:dyDescent="0.25">
      <c r="A1589">
        <v>2309228</v>
      </c>
      <c r="B1589">
        <v>1</v>
      </c>
      <c r="C1589" t="s">
        <v>80</v>
      </c>
      <c r="D1589" t="s">
        <v>106</v>
      </c>
      <c r="E1589" t="s">
        <v>132</v>
      </c>
      <c r="F1589" t="s">
        <v>4873</v>
      </c>
      <c r="G1589" t="s">
        <v>134</v>
      </c>
      <c r="H1589" t="s">
        <v>135</v>
      </c>
      <c r="I1589" t="s">
        <v>136</v>
      </c>
      <c r="J1589" t="s">
        <v>137</v>
      </c>
      <c r="K1589" t="s">
        <v>138</v>
      </c>
      <c r="L1589" t="s">
        <v>4874</v>
      </c>
      <c r="M1589" t="s">
        <v>4875</v>
      </c>
      <c r="N1589">
        <v>0.87833333300000005</v>
      </c>
      <c r="O1589">
        <v>0</v>
      </c>
      <c r="P1589">
        <v>435</v>
      </c>
      <c r="Q1589">
        <v>6</v>
      </c>
      <c r="R1589">
        <v>112</v>
      </c>
      <c r="S1589">
        <v>5</v>
      </c>
      <c r="T1589">
        <v>125</v>
      </c>
      <c r="U1589">
        <v>0</v>
      </c>
      <c r="V1589">
        <v>0</v>
      </c>
      <c r="W1589">
        <v>0</v>
      </c>
      <c r="X1589">
        <v>105.3467204434009</v>
      </c>
      <c r="Y1589">
        <v>9.8965918010237832</v>
      </c>
      <c r="Z1589">
        <v>205.92240012257903</v>
      </c>
      <c r="AA1589">
        <v>24.707458048713406</v>
      </c>
      <c r="AB1589">
        <v>77.564142695422575</v>
      </c>
      <c r="AC1589">
        <v>0</v>
      </c>
      <c r="AD1589">
        <v>0</v>
      </c>
      <c r="AE1589">
        <v>423.4373131111397</v>
      </c>
    </row>
    <row r="1590" spans="1:31" x14ac:dyDescent="0.25">
      <c r="A1590">
        <v>2308587</v>
      </c>
      <c r="B1590">
        <v>1</v>
      </c>
      <c r="C1590" t="s">
        <v>80</v>
      </c>
      <c r="D1590" t="s">
        <v>104</v>
      </c>
      <c r="E1590" t="s">
        <v>147</v>
      </c>
      <c r="F1590" t="s">
        <v>4876</v>
      </c>
      <c r="G1590" t="s">
        <v>149</v>
      </c>
      <c r="H1590" t="s">
        <v>150</v>
      </c>
      <c r="I1590" t="s">
        <v>136</v>
      </c>
      <c r="J1590" t="s">
        <v>137</v>
      </c>
      <c r="K1590" t="s">
        <v>138</v>
      </c>
      <c r="L1590" t="s">
        <v>4877</v>
      </c>
      <c r="M1590" t="s">
        <v>4878</v>
      </c>
      <c r="N1590">
        <v>2.0383333330000002</v>
      </c>
      <c r="O1590">
        <v>0</v>
      </c>
      <c r="P1590">
        <v>29</v>
      </c>
      <c r="Q1590">
        <v>0</v>
      </c>
      <c r="R1590">
        <v>0</v>
      </c>
      <c r="S1590">
        <v>0</v>
      </c>
      <c r="T1590">
        <v>17</v>
      </c>
      <c r="U1590">
        <v>0</v>
      </c>
      <c r="V1590">
        <v>0</v>
      </c>
      <c r="W1590">
        <v>0</v>
      </c>
      <c r="X1590">
        <v>6.4843340249623482</v>
      </c>
      <c r="Y1590">
        <v>0</v>
      </c>
      <c r="Z1590">
        <v>0</v>
      </c>
      <c r="AA1590">
        <v>0</v>
      </c>
      <c r="AB1590">
        <v>22.148728158878182</v>
      </c>
      <c r="AC1590">
        <v>0</v>
      </c>
      <c r="AD1590">
        <v>0</v>
      </c>
      <c r="AE1590">
        <v>28.633062183840529</v>
      </c>
    </row>
    <row r="1591" spans="1:31" x14ac:dyDescent="0.25">
      <c r="A1591">
        <v>2309128</v>
      </c>
      <c r="B1591">
        <v>1</v>
      </c>
      <c r="C1591" t="s">
        <v>81</v>
      </c>
      <c r="D1591" t="s">
        <v>117</v>
      </c>
      <c r="E1591" t="s">
        <v>141</v>
      </c>
      <c r="F1591" t="s">
        <v>3395</v>
      </c>
      <c r="G1591" t="s">
        <v>134</v>
      </c>
      <c r="H1591" t="s">
        <v>135</v>
      </c>
      <c r="I1591" t="s">
        <v>136</v>
      </c>
      <c r="J1591" t="s">
        <v>137</v>
      </c>
      <c r="K1591" t="s">
        <v>138</v>
      </c>
      <c r="L1591" t="s">
        <v>4879</v>
      </c>
      <c r="M1591" t="s">
        <v>4880</v>
      </c>
      <c r="N1591">
        <v>8.0277776999999995E-2</v>
      </c>
      <c r="O1591">
        <v>2</v>
      </c>
      <c r="P1591">
        <v>539</v>
      </c>
      <c r="Q1591">
        <v>12</v>
      </c>
      <c r="R1591">
        <v>40</v>
      </c>
      <c r="S1591">
        <v>11</v>
      </c>
      <c r="T1591">
        <v>23</v>
      </c>
      <c r="U1591">
        <v>1</v>
      </c>
      <c r="V1591">
        <v>0</v>
      </c>
      <c r="W1591">
        <v>0.103631809442325</v>
      </c>
      <c r="X1591">
        <v>5.5612729799481668</v>
      </c>
      <c r="Y1591">
        <v>0.50366280277306674</v>
      </c>
      <c r="Z1591">
        <v>1.3970682981547975</v>
      </c>
      <c r="AA1591">
        <v>1.3630906218935444</v>
      </c>
      <c r="AB1591">
        <v>1.0692257509283971</v>
      </c>
      <c r="AC1591">
        <v>7.4189922146274112</v>
      </c>
      <c r="AD1591">
        <v>0</v>
      </c>
      <c r="AE1591">
        <v>17.416944477767711</v>
      </c>
    </row>
    <row r="1592" spans="1:31" x14ac:dyDescent="0.25">
      <c r="A1592">
        <v>2308713</v>
      </c>
      <c r="B1592">
        <v>1</v>
      </c>
      <c r="C1592" t="s">
        <v>81</v>
      </c>
      <c r="D1592" t="s">
        <v>123</v>
      </c>
      <c r="E1592" t="s">
        <v>141</v>
      </c>
      <c r="F1592" t="s">
        <v>4881</v>
      </c>
      <c r="G1592" t="s">
        <v>143</v>
      </c>
      <c r="H1592" t="s">
        <v>135</v>
      </c>
      <c r="I1592" t="s">
        <v>136</v>
      </c>
      <c r="J1592" t="s">
        <v>137</v>
      </c>
      <c r="K1592" t="s">
        <v>144</v>
      </c>
      <c r="L1592" t="s">
        <v>4882</v>
      </c>
      <c r="M1592" t="s">
        <v>4883</v>
      </c>
      <c r="N1592">
        <v>7.4355555549999997</v>
      </c>
      <c r="O1592">
        <v>0</v>
      </c>
      <c r="P1592">
        <v>1317</v>
      </c>
      <c r="Q1592">
        <v>31</v>
      </c>
      <c r="R1592">
        <v>254</v>
      </c>
      <c r="S1592">
        <v>9</v>
      </c>
      <c r="T1592">
        <v>157</v>
      </c>
      <c r="U1592">
        <v>0</v>
      </c>
      <c r="V1592">
        <v>1</v>
      </c>
      <c r="W1592">
        <v>0</v>
      </c>
      <c r="X1592">
        <v>1219.9231793304839</v>
      </c>
      <c r="Y1592">
        <v>119.36067616736153</v>
      </c>
      <c r="Z1592">
        <v>905.66876181770908</v>
      </c>
      <c r="AA1592">
        <v>216.16566843772472</v>
      </c>
      <c r="AB1592">
        <v>685.19879348450581</v>
      </c>
      <c r="AC1592">
        <v>0</v>
      </c>
      <c r="AD1592">
        <v>1277.7275688263603</v>
      </c>
      <c r="AE1592">
        <v>4424.0446480641458</v>
      </c>
    </row>
    <row r="1593" spans="1:31" x14ac:dyDescent="0.25">
      <c r="A1593">
        <v>2308644</v>
      </c>
      <c r="B1593">
        <v>1</v>
      </c>
      <c r="C1593" t="s">
        <v>81</v>
      </c>
      <c r="D1593" t="s">
        <v>120</v>
      </c>
      <c r="E1593" t="s">
        <v>175</v>
      </c>
      <c r="F1593" t="s">
        <v>4884</v>
      </c>
      <c r="G1593" t="s">
        <v>143</v>
      </c>
      <c r="H1593" t="s">
        <v>135</v>
      </c>
      <c r="I1593" t="s">
        <v>136</v>
      </c>
      <c r="J1593" t="s">
        <v>137</v>
      </c>
      <c r="K1593" t="s">
        <v>144</v>
      </c>
      <c r="L1593" t="s">
        <v>4885</v>
      </c>
      <c r="M1593" t="s">
        <v>4886</v>
      </c>
      <c r="N1593">
        <v>1.135</v>
      </c>
      <c r="O1593">
        <v>0</v>
      </c>
      <c r="P1593">
        <v>1028</v>
      </c>
      <c r="Q1593">
        <v>0</v>
      </c>
      <c r="R1593">
        <v>10</v>
      </c>
      <c r="S1593">
        <v>0</v>
      </c>
      <c r="T1593">
        <v>165</v>
      </c>
      <c r="U1593">
        <v>0</v>
      </c>
      <c r="V1593">
        <v>1</v>
      </c>
      <c r="W1593">
        <v>0</v>
      </c>
      <c r="X1593">
        <v>219.80077538521624</v>
      </c>
      <c r="Y1593">
        <v>0</v>
      </c>
      <c r="Z1593">
        <v>5.739863795449466</v>
      </c>
      <c r="AA1593">
        <v>0</v>
      </c>
      <c r="AB1593">
        <v>152.08571533581997</v>
      </c>
      <c r="AC1593">
        <v>0</v>
      </c>
      <c r="AD1593">
        <v>5.2078159514723339</v>
      </c>
      <c r="AE1593">
        <v>382.83417046795802</v>
      </c>
    </row>
    <row r="1594" spans="1:31" x14ac:dyDescent="0.25">
      <c r="A1594">
        <v>2308667</v>
      </c>
      <c r="B1594">
        <v>1</v>
      </c>
      <c r="C1594" t="s">
        <v>81</v>
      </c>
      <c r="D1594" t="s">
        <v>118</v>
      </c>
      <c r="E1594" t="s">
        <v>132</v>
      </c>
      <c r="F1594" t="s">
        <v>4008</v>
      </c>
      <c r="G1594" t="s">
        <v>143</v>
      </c>
      <c r="H1594" t="s">
        <v>135</v>
      </c>
      <c r="I1594" t="s">
        <v>136</v>
      </c>
      <c r="J1594" t="s">
        <v>137</v>
      </c>
      <c r="K1594" t="s">
        <v>144</v>
      </c>
      <c r="L1594" t="s">
        <v>4887</v>
      </c>
      <c r="M1594" t="s">
        <v>4888</v>
      </c>
      <c r="N1594">
        <v>8.0858333330000001</v>
      </c>
      <c r="O1594">
        <v>1</v>
      </c>
      <c r="P1594">
        <v>585</v>
      </c>
      <c r="Q1594">
        <v>13</v>
      </c>
      <c r="R1594">
        <v>25</v>
      </c>
      <c r="S1594">
        <v>9</v>
      </c>
      <c r="T1594">
        <v>82</v>
      </c>
      <c r="U1594">
        <v>3</v>
      </c>
      <c r="V1594">
        <v>0</v>
      </c>
      <c r="W1594">
        <v>14.3556382604175</v>
      </c>
      <c r="X1594">
        <v>879.37910302785667</v>
      </c>
      <c r="Y1594">
        <v>315.09756057076407</v>
      </c>
      <c r="Z1594">
        <v>462.65221448012426</v>
      </c>
      <c r="AA1594">
        <v>1786.2601805701781</v>
      </c>
      <c r="AB1594">
        <v>453.44930828670527</v>
      </c>
      <c r="AC1594">
        <v>7386.800660537845</v>
      </c>
      <c r="AD1594">
        <v>0</v>
      </c>
      <c r="AE1594">
        <v>11297.994665733891</v>
      </c>
    </row>
    <row r="1595" spans="1:31" x14ac:dyDescent="0.25">
      <c r="A1595">
        <v>2308999</v>
      </c>
      <c r="B1595">
        <v>1</v>
      </c>
      <c r="C1595" t="s">
        <v>80</v>
      </c>
      <c r="D1595" t="s">
        <v>92</v>
      </c>
      <c r="E1595" t="s">
        <v>153</v>
      </c>
      <c r="F1595" t="s">
        <v>4889</v>
      </c>
      <c r="G1595" t="s">
        <v>203</v>
      </c>
      <c r="H1595" t="s">
        <v>150</v>
      </c>
      <c r="I1595" t="s">
        <v>136</v>
      </c>
      <c r="J1595" t="s">
        <v>137</v>
      </c>
      <c r="K1595" t="s">
        <v>138</v>
      </c>
      <c r="L1595" t="s">
        <v>4890</v>
      </c>
      <c r="M1595" t="s">
        <v>4891</v>
      </c>
      <c r="N1595">
        <v>2.0069444440000002</v>
      </c>
      <c r="O1595">
        <v>0</v>
      </c>
      <c r="P1595">
        <v>5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0.77622900103363346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0.77622900103363346</v>
      </c>
    </row>
    <row r="1596" spans="1:31" x14ac:dyDescent="0.25">
      <c r="A1596">
        <v>2309191</v>
      </c>
      <c r="B1596">
        <v>1</v>
      </c>
      <c r="C1596" t="s">
        <v>80</v>
      </c>
      <c r="D1596" t="s">
        <v>93</v>
      </c>
      <c r="E1596" t="s">
        <v>153</v>
      </c>
      <c r="F1596" t="s">
        <v>4892</v>
      </c>
      <c r="G1596" t="s">
        <v>155</v>
      </c>
      <c r="H1596" t="s">
        <v>150</v>
      </c>
      <c r="I1596" t="s">
        <v>136</v>
      </c>
      <c r="J1596" t="s">
        <v>137</v>
      </c>
      <c r="K1596" t="s">
        <v>138</v>
      </c>
      <c r="L1596" t="s">
        <v>4893</v>
      </c>
      <c r="M1596" t="s">
        <v>4894</v>
      </c>
      <c r="N1596">
        <v>4.4625000000000004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3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8.4829967783097491</v>
      </c>
      <c r="AC1596">
        <v>0</v>
      </c>
      <c r="AD1596">
        <v>0</v>
      </c>
      <c r="AE1596">
        <v>8.4829967783097491</v>
      </c>
    </row>
    <row r="1597" spans="1:31" x14ac:dyDescent="0.25">
      <c r="A1597">
        <v>2309185</v>
      </c>
      <c r="B1597">
        <v>1</v>
      </c>
      <c r="C1597" t="s">
        <v>80</v>
      </c>
      <c r="D1597" t="s">
        <v>108</v>
      </c>
      <c r="E1597" t="s">
        <v>147</v>
      </c>
      <c r="F1597" t="s">
        <v>4895</v>
      </c>
      <c r="G1597" t="s">
        <v>149</v>
      </c>
      <c r="H1597" t="s">
        <v>150</v>
      </c>
      <c r="I1597" t="s">
        <v>136</v>
      </c>
      <c r="J1597" t="s">
        <v>137</v>
      </c>
      <c r="K1597" t="s">
        <v>138</v>
      </c>
      <c r="L1597" t="s">
        <v>4896</v>
      </c>
      <c r="M1597" t="s">
        <v>4897</v>
      </c>
      <c r="N1597">
        <v>1.033055555</v>
      </c>
      <c r="O1597">
        <v>0</v>
      </c>
      <c r="P1597">
        <v>1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0.17049914378279998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0.17049914378279998</v>
      </c>
    </row>
    <row r="1598" spans="1:31" x14ac:dyDescent="0.25">
      <c r="A1598">
        <v>2309168</v>
      </c>
      <c r="B1598">
        <v>1</v>
      </c>
      <c r="C1598" t="s">
        <v>81</v>
      </c>
      <c r="D1598" t="s">
        <v>115</v>
      </c>
      <c r="E1598" t="s">
        <v>141</v>
      </c>
      <c r="F1598" t="s">
        <v>3887</v>
      </c>
      <c r="G1598" t="s">
        <v>134</v>
      </c>
      <c r="H1598" t="s">
        <v>135</v>
      </c>
      <c r="I1598" t="s">
        <v>136</v>
      </c>
      <c r="J1598" t="s">
        <v>137</v>
      </c>
      <c r="K1598" t="s">
        <v>138</v>
      </c>
      <c r="L1598" t="s">
        <v>4898</v>
      </c>
      <c r="M1598" t="s">
        <v>4899</v>
      </c>
      <c r="N1598">
        <v>0.13666666599999999</v>
      </c>
      <c r="O1598">
        <v>0</v>
      </c>
      <c r="P1598">
        <v>698</v>
      </c>
      <c r="Q1598">
        <v>4</v>
      </c>
      <c r="R1598">
        <v>77</v>
      </c>
      <c r="S1598">
        <v>4</v>
      </c>
      <c r="T1598">
        <v>34</v>
      </c>
      <c r="U1598">
        <v>0</v>
      </c>
      <c r="V1598">
        <v>0</v>
      </c>
      <c r="W1598">
        <v>0</v>
      </c>
      <c r="X1598">
        <v>6.8481940114874078</v>
      </c>
      <c r="Y1598">
        <v>1.4123508008443999</v>
      </c>
      <c r="Z1598">
        <v>7.688572331230934</v>
      </c>
      <c r="AA1598">
        <v>1.5602974610103999</v>
      </c>
      <c r="AB1598">
        <v>3.2015326974825671</v>
      </c>
      <c r="AC1598">
        <v>0</v>
      </c>
      <c r="AD1598">
        <v>0</v>
      </c>
      <c r="AE1598">
        <v>20.710947302055708</v>
      </c>
    </row>
    <row r="1599" spans="1:31" x14ac:dyDescent="0.25">
      <c r="A1599">
        <v>2309254</v>
      </c>
      <c r="B1599">
        <v>1</v>
      </c>
      <c r="C1599" t="s">
        <v>80</v>
      </c>
      <c r="D1599" t="s">
        <v>96</v>
      </c>
      <c r="E1599" t="s">
        <v>147</v>
      </c>
      <c r="F1599" t="s">
        <v>4900</v>
      </c>
      <c r="G1599" t="s">
        <v>149</v>
      </c>
      <c r="H1599" t="s">
        <v>150</v>
      </c>
      <c r="I1599" t="s">
        <v>136</v>
      </c>
      <c r="J1599" t="s">
        <v>137</v>
      </c>
      <c r="K1599" t="s">
        <v>138</v>
      </c>
      <c r="L1599" t="s">
        <v>4901</v>
      </c>
      <c r="M1599" t="s">
        <v>4902</v>
      </c>
      <c r="N1599">
        <v>2.168055555</v>
      </c>
      <c r="O1599">
        <v>0</v>
      </c>
      <c r="P1599">
        <v>14</v>
      </c>
      <c r="Q1599">
        <v>0</v>
      </c>
      <c r="R1599">
        <v>0</v>
      </c>
      <c r="S1599">
        <v>0</v>
      </c>
      <c r="T1599">
        <v>7</v>
      </c>
      <c r="U1599">
        <v>0</v>
      </c>
      <c r="V1599">
        <v>0</v>
      </c>
      <c r="W1599">
        <v>0</v>
      </c>
      <c r="X1599">
        <v>19.409118087002394</v>
      </c>
      <c r="Y1599">
        <v>0</v>
      </c>
      <c r="Z1599">
        <v>0</v>
      </c>
      <c r="AA1599">
        <v>0</v>
      </c>
      <c r="AB1599">
        <v>38.296534034843582</v>
      </c>
      <c r="AC1599">
        <v>0</v>
      </c>
      <c r="AD1599">
        <v>0</v>
      </c>
      <c r="AE1599">
        <v>57.705652121845972</v>
      </c>
    </row>
    <row r="1600" spans="1:31" x14ac:dyDescent="0.25">
      <c r="A1600">
        <v>2308707</v>
      </c>
      <c r="B1600">
        <v>1</v>
      </c>
      <c r="C1600" t="s">
        <v>81</v>
      </c>
      <c r="D1600" t="s">
        <v>119</v>
      </c>
      <c r="E1600" t="s">
        <v>132</v>
      </c>
      <c r="F1600" t="s">
        <v>4903</v>
      </c>
      <c r="G1600" t="s">
        <v>143</v>
      </c>
      <c r="H1600" t="s">
        <v>135</v>
      </c>
      <c r="I1600" t="s">
        <v>136</v>
      </c>
      <c r="J1600" t="s">
        <v>137</v>
      </c>
      <c r="K1600" t="s">
        <v>144</v>
      </c>
      <c r="L1600" t="s">
        <v>4904</v>
      </c>
      <c r="M1600" t="s">
        <v>4905</v>
      </c>
      <c r="N1600">
        <v>2.866666666</v>
      </c>
      <c r="O1600">
        <v>0</v>
      </c>
      <c r="P1600">
        <v>1652</v>
      </c>
      <c r="Q1600">
        <v>107</v>
      </c>
      <c r="R1600">
        <v>380</v>
      </c>
      <c r="S1600">
        <v>11</v>
      </c>
      <c r="T1600">
        <v>93</v>
      </c>
      <c r="U1600">
        <v>0</v>
      </c>
      <c r="V1600">
        <v>0</v>
      </c>
      <c r="W1600">
        <v>0</v>
      </c>
      <c r="X1600">
        <v>650.41057403792752</v>
      </c>
      <c r="Y1600">
        <v>1987.264577332013</v>
      </c>
      <c r="Z1600">
        <v>4261.0628444105969</v>
      </c>
      <c r="AA1600">
        <v>192.90592314118771</v>
      </c>
      <c r="AB1600">
        <v>188.47873157197139</v>
      </c>
      <c r="AC1600">
        <v>0</v>
      </c>
      <c r="AD1600">
        <v>0</v>
      </c>
      <c r="AE1600">
        <v>7280.1226504936958</v>
      </c>
    </row>
    <row r="1601" spans="1:31" x14ac:dyDescent="0.25">
      <c r="A1601">
        <v>2308567</v>
      </c>
      <c r="B1601">
        <v>1</v>
      </c>
      <c r="C1601" t="s">
        <v>80</v>
      </c>
      <c r="D1601" t="s">
        <v>107</v>
      </c>
      <c r="E1601" t="s">
        <v>141</v>
      </c>
      <c r="F1601" t="s">
        <v>267</v>
      </c>
      <c r="G1601" t="s">
        <v>134</v>
      </c>
      <c r="H1601" t="s">
        <v>135</v>
      </c>
      <c r="I1601" t="s">
        <v>136</v>
      </c>
      <c r="J1601" t="s">
        <v>137</v>
      </c>
      <c r="K1601" t="s">
        <v>138</v>
      </c>
      <c r="L1601" t="s">
        <v>4906</v>
      </c>
      <c r="M1601" t="s">
        <v>4907</v>
      </c>
      <c r="N1601">
        <v>0.34861111099999997</v>
      </c>
      <c r="O1601">
        <v>0</v>
      </c>
      <c r="P1601">
        <v>4924</v>
      </c>
      <c r="Q1601">
        <v>0</v>
      </c>
      <c r="R1601">
        <v>1</v>
      </c>
      <c r="S1601">
        <v>0</v>
      </c>
      <c r="T1601">
        <v>927</v>
      </c>
      <c r="U1601">
        <v>1</v>
      </c>
      <c r="V1601">
        <v>2</v>
      </c>
      <c r="W1601">
        <v>0</v>
      </c>
      <c r="X1601">
        <v>237.87683540454989</v>
      </c>
      <c r="Y1601">
        <v>0</v>
      </c>
      <c r="Z1601">
        <v>2.08100816418</v>
      </c>
      <c r="AA1601">
        <v>0</v>
      </c>
      <c r="AB1601">
        <v>167.4060911740836</v>
      </c>
      <c r="AC1601">
        <v>25.368484387361704</v>
      </c>
      <c r="AD1601">
        <v>1.5091005433665834</v>
      </c>
      <c r="AE1601">
        <v>434.2415196735418</v>
      </c>
    </row>
    <row r="1602" spans="1:31" x14ac:dyDescent="0.25">
      <c r="A1602">
        <v>2308753</v>
      </c>
      <c r="B1602">
        <v>1</v>
      </c>
      <c r="C1602" t="s">
        <v>80</v>
      </c>
      <c r="D1602" t="s">
        <v>85</v>
      </c>
      <c r="E1602" t="s">
        <v>147</v>
      </c>
      <c r="F1602" t="s">
        <v>4908</v>
      </c>
      <c r="G1602" t="s">
        <v>149</v>
      </c>
      <c r="H1602" t="s">
        <v>150</v>
      </c>
      <c r="I1602" t="s">
        <v>136</v>
      </c>
      <c r="J1602" t="s">
        <v>137</v>
      </c>
      <c r="K1602" t="s">
        <v>138</v>
      </c>
      <c r="L1602" t="s">
        <v>4909</v>
      </c>
      <c r="M1602" t="s">
        <v>4910</v>
      </c>
      <c r="N1602">
        <v>1.1302777770000001</v>
      </c>
      <c r="O1602">
        <v>0</v>
      </c>
      <c r="P1602">
        <v>104</v>
      </c>
      <c r="Q1602">
        <v>0</v>
      </c>
      <c r="R1602">
        <v>0</v>
      </c>
      <c r="S1602">
        <v>0</v>
      </c>
      <c r="T1602">
        <v>10</v>
      </c>
      <c r="U1602">
        <v>0</v>
      </c>
      <c r="V1602">
        <v>0</v>
      </c>
      <c r="W1602">
        <v>0</v>
      </c>
      <c r="X1602">
        <v>28.358113052642238</v>
      </c>
      <c r="Y1602">
        <v>0</v>
      </c>
      <c r="Z1602">
        <v>0</v>
      </c>
      <c r="AA1602">
        <v>0</v>
      </c>
      <c r="AB1602">
        <v>18.200985249827848</v>
      </c>
      <c r="AC1602">
        <v>0</v>
      </c>
      <c r="AD1602">
        <v>0</v>
      </c>
      <c r="AE1602">
        <v>46.55909830247009</v>
      </c>
    </row>
    <row r="1603" spans="1:31" x14ac:dyDescent="0.25">
      <c r="A1603">
        <v>2309208</v>
      </c>
      <c r="B1603">
        <v>1</v>
      </c>
      <c r="C1603" t="s">
        <v>81</v>
      </c>
      <c r="D1603" t="s">
        <v>114</v>
      </c>
      <c r="E1603" t="s">
        <v>147</v>
      </c>
      <c r="F1603" t="s">
        <v>4911</v>
      </c>
      <c r="G1603" t="s">
        <v>149</v>
      </c>
      <c r="H1603" t="s">
        <v>150</v>
      </c>
      <c r="I1603" t="s">
        <v>136</v>
      </c>
      <c r="J1603" t="s">
        <v>137</v>
      </c>
      <c r="K1603" t="s">
        <v>138</v>
      </c>
      <c r="L1603" t="s">
        <v>4912</v>
      </c>
      <c r="M1603" t="s">
        <v>4913</v>
      </c>
      <c r="N1603">
        <v>1.3205555550000001</v>
      </c>
      <c r="O1603">
        <v>0</v>
      </c>
      <c r="P1603">
        <v>41</v>
      </c>
      <c r="Q1603">
        <v>0</v>
      </c>
      <c r="R1603">
        <v>1</v>
      </c>
      <c r="S1603">
        <v>0</v>
      </c>
      <c r="T1603">
        <v>2</v>
      </c>
      <c r="U1603">
        <v>0</v>
      </c>
      <c r="V1603">
        <v>0</v>
      </c>
      <c r="W1603">
        <v>0</v>
      </c>
      <c r="X1603">
        <v>4.4275429331824689</v>
      </c>
      <c r="Y1603">
        <v>0</v>
      </c>
      <c r="Z1603">
        <v>0.54844053916250834</v>
      </c>
      <c r="AA1603">
        <v>0</v>
      </c>
      <c r="AB1603">
        <v>1.7545202542384029</v>
      </c>
      <c r="AC1603">
        <v>0</v>
      </c>
      <c r="AD1603">
        <v>0</v>
      </c>
      <c r="AE1603">
        <v>6.7305037265833807</v>
      </c>
    </row>
    <row r="1604" spans="1:31" x14ac:dyDescent="0.25">
      <c r="A1604">
        <v>2309108</v>
      </c>
      <c r="B1604">
        <v>1</v>
      </c>
      <c r="C1604" t="s">
        <v>81</v>
      </c>
      <c r="D1604" t="s">
        <v>113</v>
      </c>
      <c r="E1604" t="s">
        <v>147</v>
      </c>
      <c r="F1604" t="s">
        <v>4914</v>
      </c>
      <c r="G1604" t="s">
        <v>149</v>
      </c>
      <c r="H1604" t="s">
        <v>150</v>
      </c>
      <c r="I1604" t="s">
        <v>136</v>
      </c>
      <c r="J1604" t="s">
        <v>137</v>
      </c>
      <c r="K1604" t="s">
        <v>138</v>
      </c>
      <c r="L1604" t="s">
        <v>4915</v>
      </c>
      <c r="M1604" t="s">
        <v>4916</v>
      </c>
      <c r="N1604">
        <v>4.3663888880000004</v>
      </c>
      <c r="O1604">
        <v>0</v>
      </c>
      <c r="P1604">
        <v>9</v>
      </c>
      <c r="Q1604">
        <v>0</v>
      </c>
      <c r="R1604">
        <v>0</v>
      </c>
      <c r="S1604">
        <v>0</v>
      </c>
      <c r="T1604">
        <v>1</v>
      </c>
      <c r="U1604">
        <v>0</v>
      </c>
      <c r="V1604">
        <v>0</v>
      </c>
      <c r="W1604">
        <v>0</v>
      </c>
      <c r="X1604">
        <v>3.6330205579134507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3.6330205579134507</v>
      </c>
    </row>
    <row r="1605" spans="1:31" x14ac:dyDescent="0.25">
      <c r="A1605">
        <v>2308859</v>
      </c>
      <c r="B1605">
        <v>1</v>
      </c>
      <c r="C1605" t="s">
        <v>80</v>
      </c>
      <c r="D1605" t="s">
        <v>98</v>
      </c>
      <c r="E1605" t="s">
        <v>153</v>
      </c>
      <c r="F1605" t="s">
        <v>4917</v>
      </c>
      <c r="G1605" t="s">
        <v>155</v>
      </c>
      <c r="H1605" t="s">
        <v>150</v>
      </c>
      <c r="I1605" t="s">
        <v>136</v>
      </c>
      <c r="J1605" t="s">
        <v>137</v>
      </c>
      <c r="K1605" t="s">
        <v>138</v>
      </c>
      <c r="L1605" t="s">
        <v>4918</v>
      </c>
      <c r="M1605" t="s">
        <v>4919</v>
      </c>
      <c r="N1605">
        <v>4.8563888879999997</v>
      </c>
      <c r="O1605">
        <v>0</v>
      </c>
      <c r="P1605">
        <v>1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0.5072050798097667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0.5072050798097667</v>
      </c>
    </row>
    <row r="1606" spans="1:31" x14ac:dyDescent="0.25">
      <c r="A1606">
        <v>2308853</v>
      </c>
      <c r="B1606">
        <v>1</v>
      </c>
      <c r="C1606" t="s">
        <v>80</v>
      </c>
      <c r="D1606" t="s">
        <v>111</v>
      </c>
      <c r="E1606" t="s">
        <v>153</v>
      </c>
      <c r="F1606" t="s">
        <v>4920</v>
      </c>
      <c r="G1606" t="s">
        <v>203</v>
      </c>
      <c r="H1606" t="s">
        <v>150</v>
      </c>
      <c r="I1606" t="s">
        <v>136</v>
      </c>
      <c r="J1606" t="s">
        <v>137</v>
      </c>
      <c r="K1606" t="s">
        <v>138</v>
      </c>
      <c r="L1606" t="s">
        <v>4921</v>
      </c>
      <c r="M1606" t="s">
        <v>4922</v>
      </c>
      <c r="N1606">
        <v>1.7722222219999999</v>
      </c>
      <c r="O1606">
        <v>0</v>
      </c>
      <c r="P1606">
        <v>5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1.8209273218508499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1.8209273218508499</v>
      </c>
    </row>
    <row r="1607" spans="1:31" x14ac:dyDescent="0.25">
      <c r="A1607">
        <v>2308561</v>
      </c>
      <c r="B1607">
        <v>1</v>
      </c>
      <c r="C1607" t="s">
        <v>80</v>
      </c>
      <c r="D1607" t="s">
        <v>107</v>
      </c>
      <c r="E1607" t="s">
        <v>141</v>
      </c>
      <c r="F1607" t="s">
        <v>267</v>
      </c>
      <c r="G1607" t="s">
        <v>134</v>
      </c>
      <c r="H1607" t="s">
        <v>135</v>
      </c>
      <c r="I1607" t="s">
        <v>136</v>
      </c>
      <c r="J1607" t="s">
        <v>137</v>
      </c>
      <c r="K1607" t="s">
        <v>138</v>
      </c>
      <c r="L1607" t="s">
        <v>4923</v>
      </c>
      <c r="M1607" t="s">
        <v>4924</v>
      </c>
      <c r="N1607">
        <v>1.2569444439999999</v>
      </c>
      <c r="O1607">
        <v>0</v>
      </c>
      <c r="P1607">
        <v>4924</v>
      </c>
      <c r="Q1607">
        <v>0</v>
      </c>
      <c r="R1607">
        <v>1</v>
      </c>
      <c r="S1607">
        <v>0</v>
      </c>
      <c r="T1607">
        <v>927</v>
      </c>
      <c r="U1607">
        <v>1</v>
      </c>
      <c r="V1607">
        <v>2</v>
      </c>
      <c r="W1607">
        <v>0</v>
      </c>
      <c r="X1607">
        <v>882.88522052688211</v>
      </c>
      <c r="Y1607">
        <v>0</v>
      </c>
      <c r="Z1607">
        <v>6.8693322764880005</v>
      </c>
      <c r="AA1607">
        <v>0</v>
      </c>
      <c r="AB1607">
        <v>594.86909897854605</v>
      </c>
      <c r="AC1607">
        <v>91.294217989702659</v>
      </c>
      <c r="AD1607">
        <v>5.3448169873473752</v>
      </c>
      <c r="AE1607">
        <v>1581.2626867589663</v>
      </c>
    </row>
    <row r="1608" spans="1:31" x14ac:dyDescent="0.25">
      <c r="A1608">
        <v>2309005</v>
      </c>
      <c r="B1608">
        <v>1</v>
      </c>
      <c r="C1608" t="s">
        <v>81</v>
      </c>
      <c r="D1608" t="s">
        <v>118</v>
      </c>
      <c r="E1608" t="s">
        <v>153</v>
      </c>
      <c r="F1608" t="s">
        <v>4925</v>
      </c>
      <c r="G1608" t="s">
        <v>155</v>
      </c>
      <c r="H1608" t="s">
        <v>150</v>
      </c>
      <c r="I1608" t="s">
        <v>136</v>
      </c>
      <c r="J1608" t="s">
        <v>137</v>
      </c>
      <c r="K1608" t="s">
        <v>138</v>
      </c>
      <c r="L1608" t="s">
        <v>4926</v>
      </c>
      <c r="M1608" t="s">
        <v>4927</v>
      </c>
      <c r="N1608">
        <v>1.3022222219999999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1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0.77040068026826658</v>
      </c>
      <c r="AC1608">
        <v>0</v>
      </c>
      <c r="AD1608">
        <v>0</v>
      </c>
      <c r="AE1608">
        <v>0.77040068026826658</v>
      </c>
    </row>
    <row r="1609" spans="1:31" x14ac:dyDescent="0.25">
      <c r="A1609">
        <v>2308939</v>
      </c>
      <c r="B1609">
        <v>1</v>
      </c>
      <c r="C1609" t="s">
        <v>81</v>
      </c>
      <c r="D1609" t="s">
        <v>128</v>
      </c>
      <c r="E1609" t="s">
        <v>158</v>
      </c>
      <c r="F1609" t="s">
        <v>4928</v>
      </c>
      <c r="G1609" t="s">
        <v>453</v>
      </c>
      <c r="H1609" t="s">
        <v>150</v>
      </c>
      <c r="I1609" t="s">
        <v>136</v>
      </c>
      <c r="J1609" t="s">
        <v>137</v>
      </c>
      <c r="K1609" t="s">
        <v>138</v>
      </c>
      <c r="L1609" t="s">
        <v>4929</v>
      </c>
      <c r="M1609" t="s">
        <v>4930</v>
      </c>
      <c r="N1609">
        <v>1.06</v>
      </c>
      <c r="O1609">
        <v>0</v>
      </c>
      <c r="P1609">
        <v>661</v>
      </c>
      <c r="Q1609">
        <v>0</v>
      </c>
      <c r="R1609">
        <v>0</v>
      </c>
      <c r="S1609">
        <v>0</v>
      </c>
      <c r="T1609">
        <v>51</v>
      </c>
      <c r="U1609">
        <v>0</v>
      </c>
      <c r="V1609">
        <v>0</v>
      </c>
      <c r="W1609">
        <v>0</v>
      </c>
      <c r="X1609">
        <v>138.67474523191603</v>
      </c>
      <c r="Y1609">
        <v>0</v>
      </c>
      <c r="Z1609">
        <v>0</v>
      </c>
      <c r="AA1609">
        <v>0</v>
      </c>
      <c r="AB1609">
        <v>87.329416862414291</v>
      </c>
      <c r="AC1609">
        <v>0</v>
      </c>
      <c r="AD1609">
        <v>0</v>
      </c>
      <c r="AE1609">
        <v>226.00416209433033</v>
      </c>
    </row>
    <row r="1610" spans="1:31" x14ac:dyDescent="0.25">
      <c r="A1610">
        <v>2309082</v>
      </c>
      <c r="B1610">
        <v>1</v>
      </c>
      <c r="C1610" t="s">
        <v>80</v>
      </c>
      <c r="D1610" t="s">
        <v>108</v>
      </c>
      <c r="E1610" t="s">
        <v>132</v>
      </c>
      <c r="F1610" t="s">
        <v>3845</v>
      </c>
      <c r="G1610" t="s">
        <v>134</v>
      </c>
      <c r="H1610" t="s">
        <v>135</v>
      </c>
      <c r="I1610" t="s">
        <v>136</v>
      </c>
      <c r="J1610" t="s">
        <v>137</v>
      </c>
      <c r="K1610" t="s">
        <v>138</v>
      </c>
      <c r="L1610" t="s">
        <v>4931</v>
      </c>
      <c r="M1610" t="s">
        <v>4932</v>
      </c>
      <c r="N1610">
        <v>1.680833333</v>
      </c>
      <c r="O1610">
        <v>0</v>
      </c>
      <c r="P1610">
        <v>548</v>
      </c>
      <c r="Q1610">
        <v>0</v>
      </c>
      <c r="R1610">
        <v>82</v>
      </c>
      <c r="S1610">
        <v>1</v>
      </c>
      <c r="T1610">
        <v>79</v>
      </c>
      <c r="U1610">
        <v>0</v>
      </c>
      <c r="V1610">
        <v>0</v>
      </c>
      <c r="W1610">
        <v>0</v>
      </c>
      <c r="X1610">
        <v>134.99838982612061</v>
      </c>
      <c r="Y1610">
        <v>0</v>
      </c>
      <c r="Z1610">
        <v>45.89252168282534</v>
      </c>
      <c r="AA1610">
        <v>2.2674289830332999</v>
      </c>
      <c r="AB1610">
        <v>72.278516422531155</v>
      </c>
      <c r="AC1610">
        <v>0</v>
      </c>
      <c r="AD1610">
        <v>0</v>
      </c>
      <c r="AE1610">
        <v>255.43685691451043</v>
      </c>
    </row>
    <row r="1611" spans="1:31" x14ac:dyDescent="0.25">
      <c r="A1611">
        <v>2308584</v>
      </c>
      <c r="B1611">
        <v>1</v>
      </c>
      <c r="C1611" t="s">
        <v>81</v>
      </c>
      <c r="D1611" t="s">
        <v>118</v>
      </c>
      <c r="E1611" t="s">
        <v>175</v>
      </c>
      <c r="F1611" t="s">
        <v>4933</v>
      </c>
      <c r="G1611" t="s">
        <v>210</v>
      </c>
      <c r="H1611" t="s">
        <v>135</v>
      </c>
      <c r="I1611" t="s">
        <v>136</v>
      </c>
      <c r="J1611" t="s">
        <v>137</v>
      </c>
      <c r="K1611" t="s">
        <v>138</v>
      </c>
      <c r="L1611" t="s">
        <v>4934</v>
      </c>
      <c r="M1611" t="s">
        <v>4935</v>
      </c>
      <c r="N1611">
        <v>3.3088888879999998</v>
      </c>
      <c r="O1611">
        <v>0</v>
      </c>
      <c r="P1611">
        <v>146</v>
      </c>
      <c r="Q1611">
        <v>14</v>
      </c>
      <c r="R1611">
        <v>26</v>
      </c>
      <c r="S1611">
        <v>7</v>
      </c>
      <c r="T1611">
        <v>25</v>
      </c>
      <c r="U1611">
        <v>0</v>
      </c>
      <c r="V1611">
        <v>0</v>
      </c>
      <c r="W1611">
        <v>0</v>
      </c>
      <c r="X1611">
        <v>50.22327094964001</v>
      </c>
      <c r="Y1611">
        <v>504.19433228328694</v>
      </c>
      <c r="Z1611">
        <v>6.712398665964658</v>
      </c>
      <c r="AA1611">
        <v>42.773019784906275</v>
      </c>
      <c r="AB1611">
        <v>20.363605447103129</v>
      </c>
      <c r="AC1611">
        <v>0</v>
      </c>
      <c r="AD1611">
        <v>0</v>
      </c>
      <c r="AE1611">
        <v>624.26662713090104</v>
      </c>
    </row>
    <row r="1612" spans="1:31" x14ac:dyDescent="0.25">
      <c r="A1612">
        <v>2308727</v>
      </c>
      <c r="B1612">
        <v>1</v>
      </c>
      <c r="C1612" t="s">
        <v>81</v>
      </c>
      <c r="D1612" t="s">
        <v>112</v>
      </c>
      <c r="E1612" t="s">
        <v>147</v>
      </c>
      <c r="F1612" t="s">
        <v>4936</v>
      </c>
      <c r="G1612" t="s">
        <v>703</v>
      </c>
      <c r="H1612" t="s">
        <v>150</v>
      </c>
      <c r="I1612" t="s">
        <v>136</v>
      </c>
      <c r="J1612" t="s">
        <v>137</v>
      </c>
      <c r="K1612" t="s">
        <v>138</v>
      </c>
      <c r="L1612" t="s">
        <v>4937</v>
      </c>
      <c r="M1612" t="s">
        <v>4938</v>
      </c>
      <c r="N1612">
        <v>2.7777777769999998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46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54.581968118443612</v>
      </c>
      <c r="AC1612">
        <v>0</v>
      </c>
      <c r="AD1612">
        <v>0</v>
      </c>
      <c r="AE1612">
        <v>54.581968118443612</v>
      </c>
    </row>
    <row r="1613" spans="1:31" x14ac:dyDescent="0.25">
      <c r="A1613">
        <v>2309294</v>
      </c>
      <c r="B1613">
        <v>1</v>
      </c>
      <c r="C1613" t="s">
        <v>80</v>
      </c>
      <c r="D1613" t="s">
        <v>94</v>
      </c>
      <c r="E1613" t="s">
        <v>147</v>
      </c>
      <c r="F1613" t="s">
        <v>4939</v>
      </c>
      <c r="G1613" t="s">
        <v>149</v>
      </c>
      <c r="H1613" t="s">
        <v>150</v>
      </c>
      <c r="I1613" t="s">
        <v>136</v>
      </c>
      <c r="J1613" t="s">
        <v>137</v>
      </c>
      <c r="K1613" t="s">
        <v>138</v>
      </c>
      <c r="L1613" t="s">
        <v>4940</v>
      </c>
      <c r="M1613" t="s">
        <v>4941</v>
      </c>
      <c r="N1613">
        <v>2.5972222220000001</v>
      </c>
      <c r="O1613">
        <v>0</v>
      </c>
      <c r="P1613">
        <v>1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1.2365397327749001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1.2365397327749001</v>
      </c>
    </row>
    <row r="1614" spans="1:31" x14ac:dyDescent="0.25">
      <c r="A1614">
        <v>2308776</v>
      </c>
      <c r="B1614">
        <v>1</v>
      </c>
      <c r="C1614" t="s">
        <v>80</v>
      </c>
      <c r="D1614" t="s">
        <v>84</v>
      </c>
      <c r="E1614" t="s">
        <v>153</v>
      </c>
      <c r="F1614" t="s">
        <v>4942</v>
      </c>
      <c r="G1614" t="s">
        <v>155</v>
      </c>
      <c r="H1614" t="s">
        <v>150</v>
      </c>
      <c r="I1614" t="s">
        <v>136</v>
      </c>
      <c r="J1614" t="s">
        <v>137</v>
      </c>
      <c r="K1614" t="s">
        <v>138</v>
      </c>
      <c r="L1614" t="s">
        <v>4943</v>
      </c>
      <c r="M1614" t="s">
        <v>4944</v>
      </c>
      <c r="N1614">
        <v>8.3705555549999993</v>
      </c>
      <c r="O1614">
        <v>0</v>
      </c>
      <c r="P1614">
        <v>5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8.6448126429516012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8.6448126429516012</v>
      </c>
    </row>
    <row r="1615" spans="1:31" x14ac:dyDescent="0.25">
      <c r="A1615">
        <v>2308770</v>
      </c>
      <c r="B1615">
        <v>1</v>
      </c>
      <c r="C1615" t="s">
        <v>81</v>
      </c>
      <c r="D1615" t="s">
        <v>123</v>
      </c>
      <c r="E1615" t="s">
        <v>147</v>
      </c>
      <c r="F1615" t="s">
        <v>4945</v>
      </c>
      <c r="G1615" t="s">
        <v>1915</v>
      </c>
      <c r="H1615" t="s">
        <v>150</v>
      </c>
      <c r="I1615" t="s">
        <v>136</v>
      </c>
      <c r="J1615" t="s">
        <v>137</v>
      </c>
      <c r="K1615" t="s">
        <v>138</v>
      </c>
      <c r="L1615" t="s">
        <v>4946</v>
      </c>
      <c r="M1615" t="s">
        <v>4947</v>
      </c>
      <c r="N1615">
        <v>0.51500000000000001</v>
      </c>
      <c r="O1615">
        <v>0</v>
      </c>
      <c r="P1615">
        <v>26</v>
      </c>
      <c r="Q1615">
        <v>0</v>
      </c>
      <c r="R1615">
        <v>0</v>
      </c>
      <c r="S1615">
        <v>0</v>
      </c>
      <c r="T1615">
        <v>4</v>
      </c>
      <c r="U1615">
        <v>0</v>
      </c>
      <c r="V1615">
        <v>0</v>
      </c>
      <c r="W1615">
        <v>0</v>
      </c>
      <c r="X1615">
        <v>2.6535461518180989</v>
      </c>
      <c r="Y1615">
        <v>0</v>
      </c>
      <c r="Z1615">
        <v>0</v>
      </c>
      <c r="AA1615">
        <v>0</v>
      </c>
      <c r="AB1615">
        <v>3.733451160756533</v>
      </c>
      <c r="AC1615">
        <v>0</v>
      </c>
      <c r="AD1615">
        <v>0</v>
      </c>
      <c r="AE1615">
        <v>6.386997312574632</v>
      </c>
    </row>
    <row r="1616" spans="1:31" x14ac:dyDescent="0.25">
      <c r="A1616">
        <v>2309268</v>
      </c>
      <c r="B1616">
        <v>1</v>
      </c>
      <c r="C1616" t="s">
        <v>80</v>
      </c>
      <c r="D1616" t="s">
        <v>93</v>
      </c>
      <c r="E1616" t="s">
        <v>175</v>
      </c>
      <c r="F1616" t="s">
        <v>4948</v>
      </c>
      <c r="G1616" t="s">
        <v>217</v>
      </c>
      <c r="H1616" t="s">
        <v>135</v>
      </c>
      <c r="I1616" t="s">
        <v>136</v>
      </c>
      <c r="J1616" t="s">
        <v>137</v>
      </c>
      <c r="K1616" t="s">
        <v>138</v>
      </c>
      <c r="L1616" t="s">
        <v>4949</v>
      </c>
      <c r="M1616" t="s">
        <v>4950</v>
      </c>
      <c r="N1616">
        <v>5.3</v>
      </c>
      <c r="O1616">
        <v>0</v>
      </c>
      <c r="P1616">
        <v>0</v>
      </c>
      <c r="Q1616">
        <v>4</v>
      </c>
      <c r="R1616">
        <v>0</v>
      </c>
      <c r="S1616">
        <v>2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118.17994938096999</v>
      </c>
      <c r="Z1616">
        <v>0</v>
      </c>
      <c r="AA1616">
        <v>50.797196129958813</v>
      </c>
      <c r="AB1616">
        <v>0</v>
      </c>
      <c r="AC1616">
        <v>0</v>
      </c>
      <c r="AD1616">
        <v>0</v>
      </c>
      <c r="AE1616">
        <v>168.97714551092881</v>
      </c>
    </row>
    <row r="1617" spans="1:31" x14ac:dyDescent="0.25">
      <c r="A1617">
        <v>2308627</v>
      </c>
      <c r="B1617">
        <v>1</v>
      </c>
      <c r="C1617" t="s">
        <v>80</v>
      </c>
      <c r="D1617" t="s">
        <v>110</v>
      </c>
      <c r="E1617" t="s">
        <v>147</v>
      </c>
      <c r="F1617" t="s">
        <v>3515</v>
      </c>
      <c r="G1617" t="s">
        <v>193</v>
      </c>
      <c r="H1617" t="s">
        <v>150</v>
      </c>
      <c r="I1617" t="s">
        <v>136</v>
      </c>
      <c r="J1617" t="s">
        <v>3</v>
      </c>
      <c r="K1617" t="s">
        <v>138</v>
      </c>
      <c r="L1617" t="s">
        <v>4951</v>
      </c>
      <c r="M1617" t="s">
        <v>4952</v>
      </c>
      <c r="N1617">
        <v>6.2888888879999998</v>
      </c>
      <c r="O1617">
        <v>0</v>
      </c>
      <c r="P1617">
        <v>53</v>
      </c>
      <c r="Q1617">
        <v>0</v>
      </c>
      <c r="R1617">
        <v>0</v>
      </c>
      <c r="S1617">
        <v>0</v>
      </c>
      <c r="T1617">
        <v>7</v>
      </c>
      <c r="U1617">
        <v>0</v>
      </c>
      <c r="V1617">
        <v>0</v>
      </c>
      <c r="W1617">
        <v>0</v>
      </c>
      <c r="X1617">
        <v>62.720989167378065</v>
      </c>
      <c r="Y1617">
        <v>0</v>
      </c>
      <c r="Z1617">
        <v>0</v>
      </c>
      <c r="AA1617">
        <v>0</v>
      </c>
      <c r="AB1617">
        <v>100.27626325863915</v>
      </c>
      <c r="AC1617">
        <v>0</v>
      </c>
      <c r="AD1617">
        <v>0</v>
      </c>
      <c r="AE1617">
        <v>162.99725242601721</v>
      </c>
    </row>
    <row r="1618" spans="1:31" x14ac:dyDescent="0.25">
      <c r="A1618">
        <v>2309088</v>
      </c>
      <c r="B1618">
        <v>1</v>
      </c>
      <c r="C1618" t="s">
        <v>81</v>
      </c>
      <c r="D1618" t="s">
        <v>117</v>
      </c>
      <c r="E1618" t="s">
        <v>132</v>
      </c>
      <c r="F1618" t="s">
        <v>4953</v>
      </c>
      <c r="G1618" t="s">
        <v>134</v>
      </c>
      <c r="H1618" t="s">
        <v>135</v>
      </c>
      <c r="I1618" t="s">
        <v>136</v>
      </c>
      <c r="J1618" t="s">
        <v>137</v>
      </c>
      <c r="K1618" t="s">
        <v>138</v>
      </c>
      <c r="L1618" t="s">
        <v>4954</v>
      </c>
      <c r="M1618" t="s">
        <v>4955</v>
      </c>
      <c r="N1618">
        <v>1.257777777</v>
      </c>
      <c r="O1618">
        <v>2</v>
      </c>
      <c r="P1618">
        <v>747</v>
      </c>
      <c r="Q1618">
        <v>95</v>
      </c>
      <c r="R1618">
        <v>223</v>
      </c>
      <c r="S1618">
        <v>16</v>
      </c>
      <c r="T1618">
        <v>79</v>
      </c>
      <c r="U1618">
        <v>0</v>
      </c>
      <c r="V1618">
        <v>0</v>
      </c>
      <c r="W1618">
        <v>0.52268085452385005</v>
      </c>
      <c r="X1618">
        <v>177.62489412534097</v>
      </c>
      <c r="Y1618">
        <v>287.70822785837498</v>
      </c>
      <c r="Z1618">
        <v>274.39152117049827</v>
      </c>
      <c r="AA1618">
        <v>89.565768290729025</v>
      </c>
      <c r="AB1618">
        <v>98.04432392521268</v>
      </c>
      <c r="AC1618">
        <v>0</v>
      </c>
      <c r="AD1618">
        <v>0</v>
      </c>
      <c r="AE1618">
        <v>927.85741622467981</v>
      </c>
    </row>
    <row r="1619" spans="1:31" x14ac:dyDescent="0.25">
      <c r="A1619">
        <v>2308541</v>
      </c>
      <c r="B1619">
        <v>1</v>
      </c>
      <c r="C1619" t="s">
        <v>80</v>
      </c>
      <c r="D1619" t="s">
        <v>108</v>
      </c>
      <c r="E1619" t="s">
        <v>147</v>
      </c>
      <c r="F1619" t="s">
        <v>4956</v>
      </c>
      <c r="G1619" t="s">
        <v>149</v>
      </c>
      <c r="H1619" t="s">
        <v>150</v>
      </c>
      <c r="I1619" t="s">
        <v>136</v>
      </c>
      <c r="J1619" t="s">
        <v>137</v>
      </c>
      <c r="K1619" t="s">
        <v>138</v>
      </c>
      <c r="L1619" t="s">
        <v>4957</v>
      </c>
      <c r="M1619" t="s">
        <v>4958</v>
      </c>
      <c r="N1619">
        <v>2.2516666660000002</v>
      </c>
      <c r="O1619">
        <v>0</v>
      </c>
      <c r="P1619">
        <v>16</v>
      </c>
      <c r="Q1619">
        <v>0</v>
      </c>
      <c r="R1619">
        <v>3</v>
      </c>
      <c r="S1619">
        <v>0</v>
      </c>
      <c r="T1619">
        <v>2</v>
      </c>
      <c r="U1619">
        <v>0</v>
      </c>
      <c r="V1619">
        <v>0</v>
      </c>
      <c r="W1619">
        <v>0</v>
      </c>
      <c r="X1619">
        <v>3.6064789658865499</v>
      </c>
      <c r="Y1619">
        <v>0</v>
      </c>
      <c r="Z1619">
        <v>1.0555208238245002</v>
      </c>
      <c r="AA1619">
        <v>0</v>
      </c>
      <c r="AB1619">
        <v>2.3656834882341831</v>
      </c>
      <c r="AC1619">
        <v>0</v>
      </c>
      <c r="AD1619">
        <v>0</v>
      </c>
      <c r="AE1619">
        <v>7.0276832779452327</v>
      </c>
    </row>
    <row r="1620" spans="1:31" x14ac:dyDescent="0.25">
      <c r="A1620">
        <v>2309231</v>
      </c>
      <c r="B1620">
        <v>1</v>
      </c>
      <c r="C1620" t="s">
        <v>81</v>
      </c>
      <c r="D1620" t="s">
        <v>117</v>
      </c>
      <c r="E1620" t="s">
        <v>147</v>
      </c>
      <c r="F1620" t="s">
        <v>4959</v>
      </c>
      <c r="G1620" t="s">
        <v>149</v>
      </c>
      <c r="H1620" t="s">
        <v>150</v>
      </c>
      <c r="I1620" t="s">
        <v>136</v>
      </c>
      <c r="J1620" t="s">
        <v>137</v>
      </c>
      <c r="K1620" t="s">
        <v>138</v>
      </c>
      <c r="L1620" t="s">
        <v>4960</v>
      </c>
      <c r="M1620" t="s">
        <v>4961</v>
      </c>
      <c r="N1620">
        <v>6.3427777770000002</v>
      </c>
      <c r="O1620">
        <v>0</v>
      </c>
      <c r="P1620">
        <v>145</v>
      </c>
      <c r="Q1620">
        <v>0</v>
      </c>
      <c r="R1620">
        <v>0</v>
      </c>
      <c r="S1620">
        <v>0</v>
      </c>
      <c r="T1620">
        <v>45</v>
      </c>
      <c r="U1620">
        <v>0</v>
      </c>
      <c r="V1620">
        <v>0</v>
      </c>
      <c r="W1620">
        <v>0</v>
      </c>
      <c r="X1620">
        <v>130.23757503207176</v>
      </c>
      <c r="Y1620">
        <v>0</v>
      </c>
      <c r="Z1620">
        <v>0</v>
      </c>
      <c r="AA1620">
        <v>0</v>
      </c>
      <c r="AB1620">
        <v>55.103553443213734</v>
      </c>
      <c r="AC1620">
        <v>0</v>
      </c>
      <c r="AD1620">
        <v>0</v>
      </c>
      <c r="AE1620">
        <v>185.3411284752855</v>
      </c>
    </row>
    <row r="1621" spans="1:31" x14ac:dyDescent="0.25">
      <c r="A1621">
        <v>2308876</v>
      </c>
      <c r="B1621">
        <v>1</v>
      </c>
      <c r="C1621" t="s">
        <v>81</v>
      </c>
      <c r="D1621" t="s">
        <v>126</v>
      </c>
      <c r="E1621" t="s">
        <v>132</v>
      </c>
      <c r="F1621" t="s">
        <v>4962</v>
      </c>
      <c r="G1621" t="s">
        <v>134</v>
      </c>
      <c r="H1621" t="s">
        <v>135</v>
      </c>
      <c r="I1621" t="s">
        <v>468</v>
      </c>
      <c r="J1621" t="s">
        <v>137</v>
      </c>
      <c r="K1621" t="s">
        <v>138</v>
      </c>
      <c r="L1621" t="s">
        <v>4963</v>
      </c>
      <c r="M1621" t="s">
        <v>4964</v>
      </c>
      <c r="N1621">
        <v>1.6666666E-2</v>
      </c>
      <c r="O1621">
        <v>3</v>
      </c>
      <c r="P1621">
        <v>7011</v>
      </c>
      <c r="Q1621">
        <v>176</v>
      </c>
      <c r="R1621">
        <v>1144</v>
      </c>
      <c r="S1621">
        <v>65</v>
      </c>
      <c r="T1621">
        <v>885</v>
      </c>
      <c r="U1621">
        <v>6</v>
      </c>
      <c r="V1621">
        <v>8</v>
      </c>
      <c r="W1621">
        <v>8.6161256900000004E-3</v>
      </c>
      <c r="X1621">
        <v>13.362748935119967</v>
      </c>
      <c r="Y1621">
        <v>18.678031239968334</v>
      </c>
      <c r="Z1621">
        <v>10.111566625629985</v>
      </c>
      <c r="AA1621">
        <v>4.583911687456335</v>
      </c>
      <c r="AB1621">
        <v>13.65564514007114</v>
      </c>
      <c r="AC1621">
        <v>7.7190687644400011</v>
      </c>
      <c r="AD1621">
        <v>19.571102679186666</v>
      </c>
      <c r="AE1621">
        <v>87.690691197562415</v>
      </c>
    </row>
    <row r="1622" spans="1:31" x14ac:dyDescent="0.25">
      <c r="A1622">
        <v>2309025</v>
      </c>
      <c r="B1622">
        <v>1</v>
      </c>
      <c r="C1622" t="s">
        <v>80</v>
      </c>
      <c r="D1622" t="s">
        <v>107</v>
      </c>
      <c r="E1622" t="s">
        <v>153</v>
      </c>
      <c r="F1622" t="s">
        <v>4965</v>
      </c>
      <c r="G1622" t="s">
        <v>254</v>
      </c>
      <c r="H1622" t="s">
        <v>150</v>
      </c>
      <c r="I1622" t="s">
        <v>136</v>
      </c>
      <c r="J1622" t="s">
        <v>137</v>
      </c>
      <c r="K1622" t="s">
        <v>138</v>
      </c>
      <c r="L1622" t="s">
        <v>4966</v>
      </c>
      <c r="M1622" t="s">
        <v>4967</v>
      </c>
      <c r="N1622">
        <v>1.605</v>
      </c>
      <c r="O1622">
        <v>0</v>
      </c>
      <c r="P1622">
        <v>1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8.3868406581400018E-2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8.3868406581400018E-2</v>
      </c>
    </row>
    <row r="1623" spans="1:31" x14ac:dyDescent="0.25">
      <c r="A1623">
        <v>2309274</v>
      </c>
      <c r="B1623">
        <v>1</v>
      </c>
      <c r="C1623" t="s">
        <v>81</v>
      </c>
      <c r="D1623" t="s">
        <v>117</v>
      </c>
      <c r="E1623" t="s">
        <v>147</v>
      </c>
      <c r="F1623" t="s">
        <v>456</v>
      </c>
      <c r="G1623" t="s">
        <v>149</v>
      </c>
      <c r="H1623" t="s">
        <v>150</v>
      </c>
      <c r="I1623" t="s">
        <v>136</v>
      </c>
      <c r="J1623" t="s">
        <v>137</v>
      </c>
      <c r="K1623" t="s">
        <v>138</v>
      </c>
      <c r="L1623" t="s">
        <v>4968</v>
      </c>
      <c r="M1623" t="s">
        <v>4969</v>
      </c>
      <c r="N1623">
        <v>6.2058333330000002</v>
      </c>
      <c r="O1623">
        <v>0</v>
      </c>
      <c r="P1623">
        <v>18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9.5347498867373766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9.5347498867373766</v>
      </c>
    </row>
    <row r="1624" spans="1:31" x14ac:dyDescent="0.25">
      <c r="A1624">
        <v>2309125</v>
      </c>
      <c r="B1624">
        <v>1</v>
      </c>
      <c r="C1624" t="s">
        <v>81</v>
      </c>
      <c r="D1624" t="s">
        <v>124</v>
      </c>
      <c r="E1624" t="s">
        <v>158</v>
      </c>
      <c r="F1624" t="s">
        <v>4970</v>
      </c>
      <c r="G1624" t="s">
        <v>149</v>
      </c>
      <c r="H1624" t="s">
        <v>150</v>
      </c>
      <c r="I1624" t="s">
        <v>136</v>
      </c>
      <c r="J1624" t="s">
        <v>137</v>
      </c>
      <c r="K1624" t="s">
        <v>138</v>
      </c>
      <c r="L1624" t="s">
        <v>4971</v>
      </c>
      <c r="M1624" t="s">
        <v>4972</v>
      </c>
      <c r="N1624">
        <v>2.6380555550000002</v>
      </c>
      <c r="O1624">
        <v>0</v>
      </c>
      <c r="P1624">
        <v>1</v>
      </c>
      <c r="Q1624">
        <v>0</v>
      </c>
      <c r="R1624">
        <v>27</v>
      </c>
      <c r="S1624">
        <v>0</v>
      </c>
      <c r="T1624">
        <v>3</v>
      </c>
      <c r="U1624">
        <v>0</v>
      </c>
      <c r="V1624">
        <v>0</v>
      </c>
      <c r="W1624">
        <v>0</v>
      </c>
      <c r="X1624">
        <v>0.58767771350461662</v>
      </c>
      <c r="Y1624">
        <v>0</v>
      </c>
      <c r="Z1624">
        <v>50.414630412084939</v>
      </c>
      <c r="AA1624">
        <v>0</v>
      </c>
      <c r="AB1624">
        <v>2.327666362478567</v>
      </c>
      <c r="AC1624">
        <v>0</v>
      </c>
      <c r="AD1624">
        <v>0</v>
      </c>
      <c r="AE1624">
        <v>53.329974488068125</v>
      </c>
    </row>
    <row r="1625" spans="1:31" x14ac:dyDescent="0.25">
      <c r="A1625">
        <v>2308982</v>
      </c>
      <c r="B1625">
        <v>1</v>
      </c>
      <c r="C1625" t="s">
        <v>81</v>
      </c>
      <c r="D1625" t="s">
        <v>112</v>
      </c>
      <c r="E1625" t="s">
        <v>153</v>
      </c>
      <c r="F1625" t="s">
        <v>4973</v>
      </c>
      <c r="G1625" t="s">
        <v>254</v>
      </c>
      <c r="H1625" t="s">
        <v>150</v>
      </c>
      <c r="I1625" t="s">
        <v>136</v>
      </c>
      <c r="J1625" t="s">
        <v>137</v>
      </c>
      <c r="K1625" t="s">
        <v>138</v>
      </c>
      <c r="L1625" t="s">
        <v>4974</v>
      </c>
      <c r="M1625" t="s">
        <v>4975</v>
      </c>
      <c r="N1625">
        <v>1.7494444440000001</v>
      </c>
      <c r="O1625">
        <v>0</v>
      </c>
      <c r="P1625">
        <v>13</v>
      </c>
      <c r="Q1625">
        <v>0</v>
      </c>
      <c r="R1625">
        <v>0</v>
      </c>
      <c r="S1625">
        <v>0</v>
      </c>
      <c r="T1625">
        <v>3</v>
      </c>
      <c r="U1625">
        <v>0</v>
      </c>
      <c r="V1625">
        <v>0</v>
      </c>
      <c r="W1625">
        <v>0</v>
      </c>
      <c r="X1625">
        <v>3.8183993832067995</v>
      </c>
      <c r="Y1625">
        <v>0</v>
      </c>
      <c r="Z1625">
        <v>0</v>
      </c>
      <c r="AA1625">
        <v>0</v>
      </c>
      <c r="AB1625">
        <v>9.0986254697295994</v>
      </c>
      <c r="AC1625">
        <v>0</v>
      </c>
      <c r="AD1625">
        <v>0</v>
      </c>
      <c r="AE1625">
        <v>12.917024852936398</v>
      </c>
    </row>
    <row r="1626" spans="1:31" x14ac:dyDescent="0.25">
      <c r="A1626">
        <v>2308733</v>
      </c>
      <c r="B1626">
        <v>1</v>
      </c>
      <c r="C1626" t="s">
        <v>80</v>
      </c>
      <c r="D1626" t="s">
        <v>83</v>
      </c>
      <c r="E1626" t="s">
        <v>153</v>
      </c>
      <c r="F1626" t="s">
        <v>4976</v>
      </c>
      <c r="G1626" t="s">
        <v>203</v>
      </c>
      <c r="H1626" t="s">
        <v>150</v>
      </c>
      <c r="I1626" t="s">
        <v>136</v>
      </c>
      <c r="J1626" t="s">
        <v>137</v>
      </c>
      <c r="K1626" t="s">
        <v>138</v>
      </c>
      <c r="L1626" t="s">
        <v>4977</v>
      </c>
      <c r="M1626" t="s">
        <v>4978</v>
      </c>
      <c r="N1626">
        <v>3.781666666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3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13.933176108684247</v>
      </c>
      <c r="AC1626">
        <v>0</v>
      </c>
      <c r="AD1626">
        <v>0</v>
      </c>
      <c r="AE1626">
        <v>13.933176108684247</v>
      </c>
    </row>
    <row r="1627" spans="1:31" x14ac:dyDescent="0.25">
      <c r="A1627">
        <v>2308833</v>
      </c>
      <c r="B1627">
        <v>1</v>
      </c>
      <c r="C1627" t="s">
        <v>80</v>
      </c>
      <c r="D1627" t="s">
        <v>103</v>
      </c>
      <c r="E1627" t="s">
        <v>153</v>
      </c>
      <c r="F1627" t="s">
        <v>4979</v>
      </c>
      <c r="G1627" t="s">
        <v>254</v>
      </c>
      <c r="H1627" t="s">
        <v>150</v>
      </c>
      <c r="I1627" t="s">
        <v>136</v>
      </c>
      <c r="J1627" t="s">
        <v>137</v>
      </c>
      <c r="K1627" t="s">
        <v>138</v>
      </c>
      <c r="L1627" t="s">
        <v>4980</v>
      </c>
      <c r="M1627" t="s">
        <v>4981</v>
      </c>
      <c r="N1627">
        <v>4.0477777770000003</v>
      </c>
      <c r="O1627">
        <v>0</v>
      </c>
      <c r="P1627">
        <v>5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5.592927252080651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5.592927252080651</v>
      </c>
    </row>
    <row r="1628" spans="1:31" x14ac:dyDescent="0.25">
      <c r="A1628">
        <v>2308570</v>
      </c>
      <c r="B1628">
        <v>1</v>
      </c>
      <c r="C1628" t="s">
        <v>80</v>
      </c>
      <c r="D1628" t="s">
        <v>108</v>
      </c>
      <c r="E1628" t="s">
        <v>153</v>
      </c>
      <c r="F1628" t="s">
        <v>4982</v>
      </c>
      <c r="G1628" t="s">
        <v>155</v>
      </c>
      <c r="H1628" t="s">
        <v>150</v>
      </c>
      <c r="I1628" t="s">
        <v>136</v>
      </c>
      <c r="J1628" t="s">
        <v>137</v>
      </c>
      <c r="K1628" t="s">
        <v>138</v>
      </c>
      <c r="L1628" t="s">
        <v>4983</v>
      </c>
      <c r="M1628" t="s">
        <v>4984</v>
      </c>
      <c r="N1628">
        <v>0.64194444399999995</v>
      </c>
      <c r="O1628">
        <v>0</v>
      </c>
      <c r="P1628">
        <v>1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0.23508150997615002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0.23508150997615002</v>
      </c>
    </row>
    <row r="1629" spans="1:31" x14ac:dyDescent="0.25">
      <c r="A1629">
        <v>2309234</v>
      </c>
      <c r="B1629">
        <v>1</v>
      </c>
      <c r="C1629" t="s">
        <v>81</v>
      </c>
      <c r="D1629" t="s">
        <v>118</v>
      </c>
      <c r="E1629" t="s">
        <v>132</v>
      </c>
      <c r="F1629" t="s">
        <v>4985</v>
      </c>
      <c r="G1629" t="s">
        <v>134</v>
      </c>
      <c r="H1629" t="s">
        <v>135</v>
      </c>
      <c r="I1629" t="s">
        <v>136</v>
      </c>
      <c r="J1629" t="s">
        <v>137</v>
      </c>
      <c r="K1629" t="s">
        <v>138</v>
      </c>
      <c r="L1629" t="s">
        <v>4986</v>
      </c>
      <c r="M1629" t="s">
        <v>4987</v>
      </c>
      <c r="N1629">
        <v>1.6225000000000001</v>
      </c>
      <c r="O1629">
        <v>0</v>
      </c>
      <c r="P1629">
        <v>0</v>
      </c>
      <c r="Q1629">
        <v>18</v>
      </c>
      <c r="R1629">
        <v>8</v>
      </c>
      <c r="S1629">
        <v>14</v>
      </c>
      <c r="T1629">
        <v>0</v>
      </c>
      <c r="U1629">
        <v>11</v>
      </c>
      <c r="V1629">
        <v>0</v>
      </c>
      <c r="W1629">
        <v>0</v>
      </c>
      <c r="X1629">
        <v>0</v>
      </c>
      <c r="Y1629">
        <v>85.667515110383121</v>
      </c>
      <c r="Z1629">
        <v>24.408278849754918</v>
      </c>
      <c r="AA1629">
        <v>132.0485232707357</v>
      </c>
      <c r="AB1629">
        <v>0</v>
      </c>
      <c r="AC1629">
        <v>2386.491740899562</v>
      </c>
      <c r="AD1629">
        <v>0</v>
      </c>
      <c r="AE1629">
        <v>2628.6160581304357</v>
      </c>
    </row>
    <row r="1630" spans="1:31" x14ac:dyDescent="0.25">
      <c r="A1630">
        <v>2309071</v>
      </c>
      <c r="B1630">
        <v>1</v>
      </c>
      <c r="C1630" t="s">
        <v>81</v>
      </c>
      <c r="D1630" t="s">
        <v>117</v>
      </c>
      <c r="E1630" t="s">
        <v>147</v>
      </c>
      <c r="F1630" t="s">
        <v>4988</v>
      </c>
      <c r="G1630" t="s">
        <v>149</v>
      </c>
      <c r="H1630" t="s">
        <v>150</v>
      </c>
      <c r="I1630" t="s">
        <v>136</v>
      </c>
      <c r="J1630" t="s">
        <v>137</v>
      </c>
      <c r="K1630" t="s">
        <v>138</v>
      </c>
      <c r="L1630" t="s">
        <v>4989</v>
      </c>
      <c r="M1630" t="s">
        <v>4990</v>
      </c>
      <c r="N1630">
        <v>1.4850000000000001</v>
      </c>
      <c r="O1630">
        <v>0</v>
      </c>
      <c r="P1630">
        <v>36</v>
      </c>
      <c r="Q1630">
        <v>0</v>
      </c>
      <c r="R1630">
        <v>0</v>
      </c>
      <c r="S1630">
        <v>0</v>
      </c>
      <c r="T1630">
        <v>3</v>
      </c>
      <c r="U1630">
        <v>0</v>
      </c>
      <c r="V1630">
        <v>0</v>
      </c>
      <c r="W1630">
        <v>0</v>
      </c>
      <c r="X1630">
        <v>8.3753632634474329</v>
      </c>
      <c r="Y1630">
        <v>0</v>
      </c>
      <c r="Z1630">
        <v>0</v>
      </c>
      <c r="AA1630">
        <v>0</v>
      </c>
      <c r="AB1630">
        <v>1.2326145032222</v>
      </c>
      <c r="AC1630">
        <v>0</v>
      </c>
      <c r="AD1630">
        <v>0</v>
      </c>
      <c r="AE1630">
        <v>9.6079777666696327</v>
      </c>
    </row>
    <row r="1631" spans="1:31" x14ac:dyDescent="0.25">
      <c r="A1631">
        <v>2308716</v>
      </c>
      <c r="B1631">
        <v>1</v>
      </c>
      <c r="C1631" t="s">
        <v>80</v>
      </c>
      <c r="D1631" t="s">
        <v>110</v>
      </c>
      <c r="E1631" t="s">
        <v>147</v>
      </c>
      <c r="F1631" t="s">
        <v>4991</v>
      </c>
      <c r="G1631" t="s">
        <v>177</v>
      </c>
      <c r="H1631" t="s">
        <v>150</v>
      </c>
      <c r="I1631" t="s">
        <v>136</v>
      </c>
      <c r="J1631" t="s">
        <v>137</v>
      </c>
      <c r="K1631" t="s">
        <v>144</v>
      </c>
      <c r="L1631" t="s">
        <v>4992</v>
      </c>
      <c r="M1631" t="s">
        <v>4993</v>
      </c>
      <c r="N1631">
        <v>7.9827777769999999</v>
      </c>
      <c r="O1631">
        <v>0</v>
      </c>
      <c r="P1631">
        <v>50</v>
      </c>
      <c r="Q1631">
        <v>0</v>
      </c>
      <c r="R1631">
        <v>0</v>
      </c>
      <c r="S1631">
        <v>0</v>
      </c>
      <c r="T1631">
        <v>36</v>
      </c>
      <c r="U1631">
        <v>0</v>
      </c>
      <c r="V1631">
        <v>0</v>
      </c>
      <c r="W1631">
        <v>0</v>
      </c>
      <c r="X1631">
        <v>63.971957512484167</v>
      </c>
      <c r="Y1631">
        <v>0</v>
      </c>
      <c r="Z1631">
        <v>0</v>
      </c>
      <c r="AA1631">
        <v>0</v>
      </c>
      <c r="AB1631">
        <v>538.58901989538458</v>
      </c>
      <c r="AC1631">
        <v>0</v>
      </c>
      <c r="AD1631">
        <v>0</v>
      </c>
      <c r="AE1631">
        <v>602.56097740786879</v>
      </c>
    </row>
    <row r="1632" spans="1:31" x14ac:dyDescent="0.25">
      <c r="A1632">
        <v>2308925</v>
      </c>
      <c r="B1632">
        <v>1</v>
      </c>
      <c r="C1632" t="s">
        <v>81</v>
      </c>
      <c r="D1632" t="s">
        <v>123</v>
      </c>
      <c r="E1632" t="s">
        <v>153</v>
      </c>
      <c r="F1632" t="s">
        <v>4994</v>
      </c>
      <c r="G1632" t="s">
        <v>155</v>
      </c>
      <c r="H1632" t="s">
        <v>150</v>
      </c>
      <c r="I1632" t="s">
        <v>136</v>
      </c>
      <c r="J1632" t="s">
        <v>137</v>
      </c>
      <c r="K1632" t="s">
        <v>138</v>
      </c>
      <c r="L1632" t="s">
        <v>4995</v>
      </c>
      <c r="M1632" t="s">
        <v>4996</v>
      </c>
      <c r="N1632">
        <v>1.1588888879999999</v>
      </c>
      <c r="O1632">
        <v>0</v>
      </c>
      <c r="P1632">
        <v>2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0.33285647083884173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0.33285647083884173</v>
      </c>
    </row>
    <row r="1633" spans="1:31" x14ac:dyDescent="0.25">
      <c r="A1633">
        <v>2309257</v>
      </c>
      <c r="B1633">
        <v>1</v>
      </c>
      <c r="C1633" t="s">
        <v>80</v>
      </c>
      <c r="D1633" t="s">
        <v>100</v>
      </c>
      <c r="E1633" t="s">
        <v>132</v>
      </c>
      <c r="F1633" t="s">
        <v>4997</v>
      </c>
      <c r="G1633" t="s">
        <v>467</v>
      </c>
      <c r="H1633" t="s">
        <v>135</v>
      </c>
      <c r="I1633" t="s">
        <v>136</v>
      </c>
      <c r="J1633" t="s">
        <v>137</v>
      </c>
      <c r="K1633" t="s">
        <v>138</v>
      </c>
      <c r="L1633" t="s">
        <v>4998</v>
      </c>
      <c r="M1633" t="s">
        <v>4999</v>
      </c>
      <c r="N1633">
        <v>0.83972222200000002</v>
      </c>
      <c r="O1633">
        <v>0</v>
      </c>
      <c r="P1633">
        <v>254</v>
      </c>
      <c r="Q1633">
        <v>0</v>
      </c>
      <c r="R1633">
        <v>23</v>
      </c>
      <c r="S1633">
        <v>9</v>
      </c>
      <c r="T1633">
        <v>63</v>
      </c>
      <c r="U1633">
        <v>2</v>
      </c>
      <c r="V1633">
        <v>2</v>
      </c>
      <c r="W1633">
        <v>0</v>
      </c>
      <c r="X1633">
        <v>47.020849506929672</v>
      </c>
      <c r="Y1633">
        <v>0</v>
      </c>
      <c r="Z1633">
        <v>7.6424551769624474</v>
      </c>
      <c r="AA1633">
        <v>66.884152615343623</v>
      </c>
      <c r="AB1633">
        <v>28.758884890802584</v>
      </c>
      <c r="AC1633">
        <v>130.98148060318121</v>
      </c>
      <c r="AD1633">
        <v>11.397817565747324</v>
      </c>
      <c r="AE1633">
        <v>292.68564035896691</v>
      </c>
    </row>
    <row r="1634" spans="1:31" x14ac:dyDescent="0.25">
      <c r="A1634">
        <v>2308948</v>
      </c>
      <c r="B1634">
        <v>1</v>
      </c>
      <c r="C1634" t="s">
        <v>80</v>
      </c>
      <c r="D1634" t="s">
        <v>100</v>
      </c>
      <c r="E1634" t="s">
        <v>147</v>
      </c>
      <c r="F1634" t="s">
        <v>5000</v>
      </c>
      <c r="G1634" t="s">
        <v>149</v>
      </c>
      <c r="H1634" t="s">
        <v>150</v>
      </c>
      <c r="I1634" t="s">
        <v>136</v>
      </c>
      <c r="J1634" t="s">
        <v>137</v>
      </c>
      <c r="K1634" t="s">
        <v>138</v>
      </c>
      <c r="L1634" t="s">
        <v>5001</v>
      </c>
      <c r="M1634" t="s">
        <v>5002</v>
      </c>
      <c r="N1634">
        <v>2.594166666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8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26.657923411973982</v>
      </c>
      <c r="AC1634">
        <v>0</v>
      </c>
      <c r="AD1634">
        <v>0</v>
      </c>
      <c r="AE1634">
        <v>26.657923411973982</v>
      </c>
    </row>
    <row r="1635" spans="1:31" x14ac:dyDescent="0.25">
      <c r="A1635">
        <v>2309194</v>
      </c>
      <c r="B1635">
        <v>1</v>
      </c>
      <c r="C1635" t="s">
        <v>80</v>
      </c>
      <c r="D1635" t="s">
        <v>91</v>
      </c>
      <c r="E1635" t="s">
        <v>141</v>
      </c>
      <c r="F1635" t="s">
        <v>5003</v>
      </c>
      <c r="G1635" t="s">
        <v>134</v>
      </c>
      <c r="H1635" t="s">
        <v>135</v>
      </c>
      <c r="I1635" t="s">
        <v>136</v>
      </c>
      <c r="J1635" t="s">
        <v>137</v>
      </c>
      <c r="K1635" t="s">
        <v>138</v>
      </c>
      <c r="L1635" t="s">
        <v>5004</v>
      </c>
      <c r="M1635" t="s">
        <v>5005</v>
      </c>
      <c r="N1635">
        <v>0.55611111099999999</v>
      </c>
      <c r="O1635">
        <v>1</v>
      </c>
      <c r="P1635">
        <v>40</v>
      </c>
      <c r="Q1635">
        <v>21</v>
      </c>
      <c r="R1635">
        <v>275</v>
      </c>
      <c r="S1635">
        <v>11</v>
      </c>
      <c r="T1635">
        <v>66</v>
      </c>
      <c r="U1635">
        <v>3</v>
      </c>
      <c r="V1635">
        <v>0</v>
      </c>
      <c r="W1635">
        <v>6.6259152960000012E-2</v>
      </c>
      <c r="X1635">
        <v>7.6788419527819993</v>
      </c>
      <c r="Y1635">
        <v>43.672110659894386</v>
      </c>
      <c r="Z1635">
        <v>159.44172136274048</v>
      </c>
      <c r="AA1635">
        <v>96.855251773947344</v>
      </c>
      <c r="AB1635">
        <v>30.122211323115021</v>
      </c>
      <c r="AC1635">
        <v>3.2357268455845674</v>
      </c>
      <c r="AD1635">
        <v>0</v>
      </c>
      <c r="AE1635">
        <v>341.07212307102378</v>
      </c>
    </row>
    <row r="1636" spans="1:31" x14ac:dyDescent="0.25">
      <c r="A1636">
        <v>2309111</v>
      </c>
      <c r="B1636">
        <v>1</v>
      </c>
      <c r="C1636" t="s">
        <v>81</v>
      </c>
      <c r="D1636" t="s">
        <v>113</v>
      </c>
      <c r="E1636" t="s">
        <v>158</v>
      </c>
      <c r="F1636" t="s">
        <v>5006</v>
      </c>
      <c r="G1636" t="s">
        <v>453</v>
      </c>
      <c r="H1636" t="s">
        <v>150</v>
      </c>
      <c r="I1636" t="s">
        <v>136</v>
      </c>
      <c r="J1636" t="s">
        <v>137</v>
      </c>
      <c r="K1636" t="s">
        <v>138</v>
      </c>
      <c r="L1636" t="s">
        <v>5007</v>
      </c>
      <c r="M1636" t="s">
        <v>5008</v>
      </c>
      <c r="N1636">
        <v>6.5347222220000001</v>
      </c>
      <c r="O1636">
        <v>0</v>
      </c>
      <c r="P1636">
        <v>44</v>
      </c>
      <c r="Q1636">
        <v>0</v>
      </c>
      <c r="R1636">
        <v>14</v>
      </c>
      <c r="S1636">
        <v>0</v>
      </c>
      <c r="T1636">
        <v>7</v>
      </c>
      <c r="U1636">
        <v>0</v>
      </c>
      <c r="V1636">
        <v>0</v>
      </c>
      <c r="W1636">
        <v>0</v>
      </c>
      <c r="X1636">
        <v>29.3810262096369</v>
      </c>
      <c r="Y1636">
        <v>0</v>
      </c>
      <c r="Z1636">
        <v>7.4641993713496655</v>
      </c>
      <c r="AA1636">
        <v>0</v>
      </c>
      <c r="AB1636">
        <v>6.2907298351318772</v>
      </c>
      <c r="AC1636">
        <v>0</v>
      </c>
      <c r="AD1636">
        <v>0</v>
      </c>
      <c r="AE1636">
        <v>43.135955416118442</v>
      </c>
    </row>
    <row r="1637" spans="1:31" x14ac:dyDescent="0.25">
      <c r="A1637">
        <v>2308553</v>
      </c>
      <c r="B1637">
        <v>1</v>
      </c>
      <c r="C1637" t="s">
        <v>80</v>
      </c>
      <c r="D1637" t="s">
        <v>90</v>
      </c>
      <c r="E1637" t="s">
        <v>414</v>
      </c>
      <c r="F1637" t="s">
        <v>5009</v>
      </c>
      <c r="G1637" t="s">
        <v>134</v>
      </c>
      <c r="H1637" t="s">
        <v>135</v>
      </c>
      <c r="I1637" t="s">
        <v>136</v>
      </c>
      <c r="J1637" t="s">
        <v>137</v>
      </c>
      <c r="K1637" t="s">
        <v>138</v>
      </c>
      <c r="L1637" t="s">
        <v>5010</v>
      </c>
      <c r="M1637" t="s">
        <v>5011</v>
      </c>
      <c r="N1637">
        <v>0.20277777699999999</v>
      </c>
      <c r="O1637">
        <v>0</v>
      </c>
      <c r="P1637">
        <v>17442</v>
      </c>
      <c r="Q1637">
        <v>0</v>
      </c>
      <c r="R1637">
        <v>0</v>
      </c>
      <c r="S1637">
        <v>2</v>
      </c>
      <c r="T1637">
        <v>1247</v>
      </c>
      <c r="U1637">
        <v>0</v>
      </c>
      <c r="V1637">
        <v>0</v>
      </c>
      <c r="W1637">
        <v>0</v>
      </c>
      <c r="X1637">
        <v>599.4554804012048</v>
      </c>
      <c r="Y1637">
        <v>0</v>
      </c>
      <c r="Z1637">
        <v>0</v>
      </c>
      <c r="AA1637">
        <v>173.68285481707503</v>
      </c>
      <c r="AB1637">
        <v>93.958597427647433</v>
      </c>
      <c r="AC1637">
        <v>0</v>
      </c>
      <c r="AD1637">
        <v>0</v>
      </c>
      <c r="AE1637">
        <v>867.09693264592727</v>
      </c>
    </row>
    <row r="1638" spans="1:31" x14ac:dyDescent="0.25">
      <c r="A1638">
        <v>2308756</v>
      </c>
      <c r="B1638">
        <v>1</v>
      </c>
      <c r="C1638" t="s">
        <v>80</v>
      </c>
      <c r="D1638" t="s">
        <v>93</v>
      </c>
      <c r="E1638" t="s">
        <v>285</v>
      </c>
      <c r="F1638" t="s">
        <v>5012</v>
      </c>
      <c r="G1638" t="s">
        <v>258</v>
      </c>
      <c r="H1638" t="s">
        <v>150</v>
      </c>
      <c r="I1638" t="s">
        <v>136</v>
      </c>
      <c r="J1638" t="s">
        <v>137</v>
      </c>
      <c r="K1638" t="s">
        <v>138</v>
      </c>
      <c r="L1638" t="s">
        <v>5013</v>
      </c>
      <c r="M1638" t="s">
        <v>5014</v>
      </c>
      <c r="N1638">
        <v>1.68</v>
      </c>
      <c r="O1638">
        <v>0</v>
      </c>
      <c r="P1638">
        <v>185</v>
      </c>
      <c r="Q1638">
        <v>0</v>
      </c>
      <c r="R1638">
        <v>0</v>
      </c>
      <c r="S1638">
        <v>0</v>
      </c>
      <c r="T1638">
        <v>3</v>
      </c>
      <c r="U1638">
        <v>0</v>
      </c>
      <c r="V1638">
        <v>0</v>
      </c>
      <c r="W1638">
        <v>0</v>
      </c>
      <c r="X1638">
        <v>56.315984781525593</v>
      </c>
      <c r="Y1638">
        <v>0</v>
      </c>
      <c r="Z1638">
        <v>0</v>
      </c>
      <c r="AA1638">
        <v>0</v>
      </c>
      <c r="AB1638">
        <v>4.5736007045433755</v>
      </c>
      <c r="AC1638">
        <v>0</v>
      </c>
      <c r="AD1638">
        <v>0</v>
      </c>
      <c r="AE1638">
        <v>60.889585486068967</v>
      </c>
    </row>
    <row r="1639" spans="1:31" x14ac:dyDescent="0.25">
      <c r="A1639">
        <v>2308802</v>
      </c>
      <c r="B1639">
        <v>1</v>
      </c>
      <c r="C1639" t="s">
        <v>80</v>
      </c>
      <c r="D1639" t="s">
        <v>87</v>
      </c>
      <c r="E1639" t="s">
        <v>158</v>
      </c>
      <c r="F1639" t="s">
        <v>5015</v>
      </c>
      <c r="G1639" t="s">
        <v>336</v>
      </c>
      <c r="H1639" t="s">
        <v>150</v>
      </c>
      <c r="I1639" t="s">
        <v>136</v>
      </c>
      <c r="J1639" t="s">
        <v>137</v>
      </c>
      <c r="K1639" t="s">
        <v>138</v>
      </c>
      <c r="L1639" t="s">
        <v>5016</v>
      </c>
      <c r="M1639" t="s">
        <v>5017</v>
      </c>
      <c r="N1639">
        <v>0.36444444399999998</v>
      </c>
      <c r="O1639">
        <v>0</v>
      </c>
      <c r="P1639">
        <v>208</v>
      </c>
      <c r="Q1639">
        <v>0</v>
      </c>
      <c r="R1639">
        <v>0</v>
      </c>
      <c r="S1639">
        <v>0</v>
      </c>
      <c r="T1639">
        <v>43</v>
      </c>
      <c r="U1639">
        <v>0</v>
      </c>
      <c r="V1639">
        <v>0</v>
      </c>
      <c r="W1639">
        <v>0</v>
      </c>
      <c r="X1639">
        <v>16.98925709676389</v>
      </c>
      <c r="Y1639">
        <v>0</v>
      </c>
      <c r="Z1639">
        <v>0</v>
      </c>
      <c r="AA1639">
        <v>0</v>
      </c>
      <c r="AB1639">
        <v>26.074997427602884</v>
      </c>
      <c r="AC1639">
        <v>0</v>
      </c>
      <c r="AD1639">
        <v>0</v>
      </c>
      <c r="AE1639">
        <v>43.064254524366774</v>
      </c>
    </row>
    <row r="1640" spans="1:31" x14ac:dyDescent="0.25">
      <c r="A1640">
        <v>2309297</v>
      </c>
      <c r="B1640">
        <v>1</v>
      </c>
      <c r="C1640" t="s">
        <v>80</v>
      </c>
      <c r="D1640" t="s">
        <v>108</v>
      </c>
      <c r="E1640" t="s">
        <v>175</v>
      </c>
      <c r="F1640" t="s">
        <v>5018</v>
      </c>
      <c r="G1640" t="s">
        <v>210</v>
      </c>
      <c r="H1640" t="s">
        <v>135</v>
      </c>
      <c r="I1640" t="s">
        <v>136</v>
      </c>
      <c r="J1640" t="s">
        <v>137</v>
      </c>
      <c r="K1640" t="s">
        <v>138</v>
      </c>
      <c r="L1640" t="s">
        <v>5019</v>
      </c>
      <c r="M1640" t="s">
        <v>5020</v>
      </c>
      <c r="N1640">
        <v>7.8358333330000001</v>
      </c>
      <c r="O1640">
        <v>0</v>
      </c>
      <c r="P1640">
        <v>22</v>
      </c>
      <c r="Q1640">
        <v>0</v>
      </c>
      <c r="R1640">
        <v>17</v>
      </c>
      <c r="S1640">
        <v>0</v>
      </c>
      <c r="T1640">
        <v>12</v>
      </c>
      <c r="U1640">
        <v>0</v>
      </c>
      <c r="V1640">
        <v>0</v>
      </c>
      <c r="W1640">
        <v>0</v>
      </c>
      <c r="X1640">
        <v>36.467881447031417</v>
      </c>
      <c r="Y1640">
        <v>0</v>
      </c>
      <c r="Z1640">
        <v>82.432318628110096</v>
      </c>
      <c r="AA1640">
        <v>0</v>
      </c>
      <c r="AB1640">
        <v>23.7352549250256</v>
      </c>
      <c r="AC1640">
        <v>0</v>
      </c>
      <c r="AD1640">
        <v>0</v>
      </c>
      <c r="AE1640">
        <v>142.6354550001671</v>
      </c>
    </row>
    <row r="1641" spans="1:31" x14ac:dyDescent="0.25">
      <c r="A1641">
        <v>2308908</v>
      </c>
      <c r="B1641">
        <v>1</v>
      </c>
      <c r="C1641" t="s">
        <v>80</v>
      </c>
      <c r="D1641" t="s">
        <v>111</v>
      </c>
      <c r="E1641" t="s">
        <v>153</v>
      </c>
      <c r="F1641" t="s">
        <v>5021</v>
      </c>
      <c r="G1641" t="s">
        <v>703</v>
      </c>
      <c r="H1641" t="s">
        <v>150</v>
      </c>
      <c r="I1641" t="s">
        <v>136</v>
      </c>
      <c r="J1641" t="s">
        <v>3</v>
      </c>
      <c r="K1641" t="s">
        <v>138</v>
      </c>
      <c r="L1641" t="s">
        <v>5022</v>
      </c>
      <c r="M1641" t="s">
        <v>5023</v>
      </c>
      <c r="N1641">
        <v>2.043055555</v>
      </c>
      <c r="O1641">
        <v>0</v>
      </c>
      <c r="P1641">
        <v>5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1.9942334907162498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1.9942334907162498</v>
      </c>
    </row>
    <row r="1642" spans="1:31" x14ac:dyDescent="0.25">
      <c r="A1642">
        <v>2308656</v>
      </c>
      <c r="B1642">
        <v>1</v>
      </c>
      <c r="C1642" t="s">
        <v>81</v>
      </c>
      <c r="D1642" t="s">
        <v>122</v>
      </c>
      <c r="E1642" t="s">
        <v>153</v>
      </c>
      <c r="F1642" t="s">
        <v>5024</v>
      </c>
      <c r="G1642" t="s">
        <v>155</v>
      </c>
      <c r="H1642" t="s">
        <v>150</v>
      </c>
      <c r="I1642" t="s">
        <v>136</v>
      </c>
      <c r="J1642" t="s">
        <v>137</v>
      </c>
      <c r="K1642" t="s">
        <v>138</v>
      </c>
      <c r="L1642" t="s">
        <v>5025</v>
      </c>
      <c r="M1642" t="s">
        <v>5026</v>
      </c>
      <c r="N1642">
        <v>1.284444444</v>
      </c>
      <c r="O1642">
        <v>0</v>
      </c>
      <c r="P1642">
        <v>1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0.42390279890887506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0.42390279890887506</v>
      </c>
    </row>
    <row r="1643" spans="1:31" x14ac:dyDescent="0.25">
      <c r="A1643">
        <v>2308679</v>
      </c>
      <c r="B1643">
        <v>1</v>
      </c>
      <c r="C1643" t="s">
        <v>81</v>
      </c>
      <c r="D1643" t="s">
        <v>118</v>
      </c>
      <c r="E1643" t="s">
        <v>147</v>
      </c>
      <c r="F1643" t="s">
        <v>5027</v>
      </c>
      <c r="G1643" t="s">
        <v>177</v>
      </c>
      <c r="H1643" t="s">
        <v>150</v>
      </c>
      <c r="I1643" t="s">
        <v>136</v>
      </c>
      <c r="J1643" t="s">
        <v>137</v>
      </c>
      <c r="K1643" t="s">
        <v>144</v>
      </c>
      <c r="L1643" t="s">
        <v>5028</v>
      </c>
      <c r="M1643" t="s">
        <v>5029</v>
      </c>
      <c r="N1643">
        <v>7.2708333329999997</v>
      </c>
      <c r="O1643">
        <v>0</v>
      </c>
      <c r="P1643">
        <v>33</v>
      </c>
      <c r="Q1643">
        <v>0</v>
      </c>
      <c r="R1643">
        <v>4</v>
      </c>
      <c r="S1643">
        <v>0</v>
      </c>
      <c r="T1643">
        <v>1</v>
      </c>
      <c r="U1643">
        <v>0</v>
      </c>
      <c r="V1643">
        <v>0</v>
      </c>
      <c r="W1643">
        <v>0</v>
      </c>
      <c r="X1643">
        <v>38.044763729905831</v>
      </c>
      <c r="Y1643">
        <v>0</v>
      </c>
      <c r="Z1643">
        <v>27.898044001736992</v>
      </c>
      <c r="AA1643">
        <v>0</v>
      </c>
      <c r="AB1643">
        <v>11.470127146265702</v>
      </c>
      <c r="AC1643">
        <v>0</v>
      </c>
      <c r="AD1643">
        <v>0</v>
      </c>
      <c r="AE1643">
        <v>77.412934877908526</v>
      </c>
    </row>
    <row r="1644" spans="1:31" x14ac:dyDescent="0.25">
      <c r="A1644">
        <v>2308842</v>
      </c>
      <c r="B1644">
        <v>1</v>
      </c>
      <c r="C1644" t="s">
        <v>80</v>
      </c>
      <c r="D1644" t="s">
        <v>84</v>
      </c>
      <c r="E1644" t="s">
        <v>153</v>
      </c>
      <c r="F1644" t="s">
        <v>5030</v>
      </c>
      <c r="G1644" t="s">
        <v>336</v>
      </c>
      <c r="H1644" t="s">
        <v>150</v>
      </c>
      <c r="I1644" t="s">
        <v>136</v>
      </c>
      <c r="J1644" t="s">
        <v>137</v>
      </c>
      <c r="K1644" t="s">
        <v>138</v>
      </c>
      <c r="L1644" t="s">
        <v>5031</v>
      </c>
      <c r="M1644" t="s">
        <v>5032</v>
      </c>
      <c r="N1644">
        <v>6.8897222219999996</v>
      </c>
      <c r="O1644">
        <v>0</v>
      </c>
      <c r="P1644">
        <v>1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3.1833484900173006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3.1833484900173006</v>
      </c>
    </row>
    <row r="1645" spans="1:31" x14ac:dyDescent="0.25">
      <c r="A1645">
        <v>2308673</v>
      </c>
      <c r="B1645">
        <v>1</v>
      </c>
      <c r="C1645" t="s">
        <v>80</v>
      </c>
      <c r="D1645" t="s">
        <v>95</v>
      </c>
      <c r="E1645" t="s">
        <v>153</v>
      </c>
      <c r="F1645" t="s">
        <v>3294</v>
      </c>
      <c r="G1645" t="s">
        <v>254</v>
      </c>
      <c r="H1645" t="s">
        <v>150</v>
      </c>
      <c r="I1645" t="s">
        <v>136</v>
      </c>
      <c r="J1645" t="s">
        <v>137</v>
      </c>
      <c r="K1645" t="s">
        <v>138</v>
      </c>
      <c r="L1645" t="s">
        <v>5033</v>
      </c>
      <c r="M1645" t="s">
        <v>5034</v>
      </c>
      <c r="N1645">
        <v>1.815555555</v>
      </c>
      <c r="O1645">
        <v>0</v>
      </c>
      <c r="P1645">
        <v>4</v>
      </c>
      <c r="Q1645">
        <v>0</v>
      </c>
      <c r="R1645">
        <v>0</v>
      </c>
      <c r="S1645">
        <v>0</v>
      </c>
      <c r="T1645">
        <v>3</v>
      </c>
      <c r="U1645">
        <v>0</v>
      </c>
      <c r="V1645">
        <v>0</v>
      </c>
      <c r="W1645">
        <v>0</v>
      </c>
      <c r="X1645">
        <v>1.0374532526410001</v>
      </c>
      <c r="Y1645">
        <v>0</v>
      </c>
      <c r="Z1645">
        <v>0</v>
      </c>
      <c r="AA1645">
        <v>0</v>
      </c>
      <c r="AB1645">
        <v>2.6060392828018504</v>
      </c>
      <c r="AC1645">
        <v>0</v>
      </c>
      <c r="AD1645">
        <v>0</v>
      </c>
      <c r="AE1645">
        <v>3.6434925354428502</v>
      </c>
    </row>
    <row r="1646" spans="1:31" x14ac:dyDescent="0.25">
      <c r="A1646">
        <v>2308885</v>
      </c>
      <c r="B1646">
        <v>1</v>
      </c>
      <c r="C1646" t="s">
        <v>80</v>
      </c>
      <c r="D1646" t="s">
        <v>88</v>
      </c>
      <c r="E1646" t="s">
        <v>175</v>
      </c>
      <c r="F1646" t="s">
        <v>2019</v>
      </c>
      <c r="G1646" t="s">
        <v>134</v>
      </c>
      <c r="H1646" t="s">
        <v>135</v>
      </c>
      <c r="I1646" t="s">
        <v>136</v>
      </c>
      <c r="J1646" t="s">
        <v>137</v>
      </c>
      <c r="K1646" t="s">
        <v>138</v>
      </c>
      <c r="L1646" t="s">
        <v>5035</v>
      </c>
      <c r="M1646" t="s">
        <v>5036</v>
      </c>
      <c r="N1646">
        <v>0.85499999999999998</v>
      </c>
      <c r="O1646">
        <v>0</v>
      </c>
      <c r="P1646">
        <v>646</v>
      </c>
      <c r="Q1646">
        <v>0</v>
      </c>
      <c r="R1646">
        <v>0</v>
      </c>
      <c r="S1646">
        <v>15</v>
      </c>
      <c r="T1646">
        <v>184</v>
      </c>
      <c r="U1646">
        <v>10</v>
      </c>
      <c r="V1646">
        <v>2</v>
      </c>
      <c r="W1646">
        <v>0</v>
      </c>
      <c r="X1646">
        <v>176.38922299449172</v>
      </c>
      <c r="Y1646">
        <v>0</v>
      </c>
      <c r="Z1646">
        <v>0</v>
      </c>
      <c r="AA1646">
        <v>324.72802338351386</v>
      </c>
      <c r="AB1646">
        <v>300.18207554511395</v>
      </c>
      <c r="AC1646">
        <v>1200.2848606320631</v>
      </c>
      <c r="AD1646">
        <v>183.338289426969</v>
      </c>
      <c r="AE1646">
        <v>2184.9224719821518</v>
      </c>
    </row>
    <row r="1647" spans="1:31" x14ac:dyDescent="0.25">
      <c r="A1647">
        <v>2308742</v>
      </c>
      <c r="B1647">
        <v>1</v>
      </c>
      <c r="C1647" t="s">
        <v>80</v>
      </c>
      <c r="D1647" t="s">
        <v>85</v>
      </c>
      <c r="E1647" t="s">
        <v>158</v>
      </c>
      <c r="F1647" t="s">
        <v>5037</v>
      </c>
      <c r="G1647" t="s">
        <v>143</v>
      </c>
      <c r="H1647" t="s">
        <v>150</v>
      </c>
      <c r="I1647" t="s">
        <v>136</v>
      </c>
      <c r="J1647" t="s">
        <v>137</v>
      </c>
      <c r="K1647" t="s">
        <v>144</v>
      </c>
      <c r="L1647" t="s">
        <v>5038</v>
      </c>
      <c r="M1647" t="s">
        <v>5039</v>
      </c>
      <c r="N1647">
        <v>0.61138888800000002</v>
      </c>
      <c r="O1647">
        <v>0</v>
      </c>
      <c r="P1647">
        <v>42</v>
      </c>
      <c r="Q1647">
        <v>0</v>
      </c>
      <c r="R1647">
        <v>0</v>
      </c>
      <c r="S1647">
        <v>0</v>
      </c>
      <c r="T1647">
        <v>22</v>
      </c>
      <c r="U1647">
        <v>0</v>
      </c>
      <c r="V1647">
        <v>0</v>
      </c>
      <c r="W1647">
        <v>0</v>
      </c>
      <c r="X1647">
        <v>6.0545266703023017</v>
      </c>
      <c r="Y1647">
        <v>0</v>
      </c>
      <c r="Z1647">
        <v>0</v>
      </c>
      <c r="AA1647">
        <v>0</v>
      </c>
      <c r="AB1647">
        <v>26.714712816093563</v>
      </c>
      <c r="AC1647">
        <v>0</v>
      </c>
      <c r="AD1647">
        <v>0</v>
      </c>
      <c r="AE1647">
        <v>32.769239486395861</v>
      </c>
    </row>
    <row r="1648" spans="1:31" x14ac:dyDescent="0.25">
      <c r="A1648">
        <v>2309134</v>
      </c>
      <c r="B1648">
        <v>1</v>
      </c>
      <c r="C1648" t="s">
        <v>80</v>
      </c>
      <c r="D1648" t="s">
        <v>93</v>
      </c>
      <c r="E1648" t="s">
        <v>141</v>
      </c>
      <c r="F1648" t="s">
        <v>5040</v>
      </c>
      <c r="G1648" t="s">
        <v>134</v>
      </c>
      <c r="H1648" t="s">
        <v>135</v>
      </c>
      <c r="I1648" t="s">
        <v>136</v>
      </c>
      <c r="J1648" t="s">
        <v>137</v>
      </c>
      <c r="K1648" t="s">
        <v>138</v>
      </c>
      <c r="L1648" t="s">
        <v>5041</v>
      </c>
      <c r="M1648" t="s">
        <v>5042</v>
      </c>
      <c r="N1648">
        <v>0.36888888800000003</v>
      </c>
      <c r="O1648">
        <v>0</v>
      </c>
      <c r="P1648">
        <v>170</v>
      </c>
      <c r="Q1648">
        <v>4</v>
      </c>
      <c r="R1648">
        <v>4</v>
      </c>
      <c r="S1648">
        <v>3</v>
      </c>
      <c r="T1648">
        <v>43</v>
      </c>
      <c r="U1648">
        <v>0</v>
      </c>
      <c r="V1648">
        <v>0</v>
      </c>
      <c r="W1648">
        <v>0</v>
      </c>
      <c r="X1648">
        <v>11.763823100309734</v>
      </c>
      <c r="Y1648">
        <v>20.503477631096537</v>
      </c>
      <c r="Z1648">
        <v>7.6716948679168002</v>
      </c>
      <c r="AA1648">
        <v>11.292385397583732</v>
      </c>
      <c r="AB1648">
        <v>21.938764882213203</v>
      </c>
      <c r="AC1648">
        <v>0</v>
      </c>
      <c r="AD1648">
        <v>0</v>
      </c>
      <c r="AE1648">
        <v>73.170145879120014</v>
      </c>
    </row>
    <row r="1649" spans="1:31" x14ac:dyDescent="0.25">
      <c r="A1649">
        <v>2309220</v>
      </c>
      <c r="B1649">
        <v>1</v>
      </c>
      <c r="C1649" t="s">
        <v>81</v>
      </c>
      <c r="D1649" t="s">
        <v>115</v>
      </c>
      <c r="E1649" t="s">
        <v>175</v>
      </c>
      <c r="F1649" t="s">
        <v>5043</v>
      </c>
      <c r="G1649" t="s">
        <v>210</v>
      </c>
      <c r="H1649" t="s">
        <v>135</v>
      </c>
      <c r="I1649" t="s">
        <v>136</v>
      </c>
      <c r="J1649" t="s">
        <v>137</v>
      </c>
      <c r="K1649" t="s">
        <v>138</v>
      </c>
      <c r="L1649" t="s">
        <v>5044</v>
      </c>
      <c r="M1649" t="s">
        <v>5045</v>
      </c>
      <c r="N1649">
        <v>1.0463888880000001</v>
      </c>
      <c r="O1649">
        <v>0</v>
      </c>
      <c r="P1649">
        <v>313</v>
      </c>
      <c r="Q1649">
        <v>0</v>
      </c>
      <c r="R1649">
        <v>4</v>
      </c>
      <c r="S1649">
        <v>0</v>
      </c>
      <c r="T1649">
        <v>19</v>
      </c>
      <c r="U1649">
        <v>0</v>
      </c>
      <c r="V1649">
        <v>0</v>
      </c>
      <c r="W1649">
        <v>0</v>
      </c>
      <c r="X1649">
        <v>21.964419740536673</v>
      </c>
      <c r="Y1649">
        <v>0</v>
      </c>
      <c r="Z1649">
        <v>3.3331999537264303</v>
      </c>
      <c r="AA1649">
        <v>0</v>
      </c>
      <c r="AB1649">
        <v>10.688053794855573</v>
      </c>
      <c r="AC1649">
        <v>0</v>
      </c>
      <c r="AD1649">
        <v>0</v>
      </c>
      <c r="AE1649">
        <v>35.985673489118682</v>
      </c>
    </row>
    <row r="1650" spans="1:31" x14ac:dyDescent="0.25">
      <c r="A1650">
        <v>2309177</v>
      </c>
      <c r="B1650">
        <v>1</v>
      </c>
      <c r="C1650" t="s">
        <v>80</v>
      </c>
      <c r="D1650" t="s">
        <v>109</v>
      </c>
      <c r="E1650" t="s">
        <v>147</v>
      </c>
      <c r="F1650" t="s">
        <v>5046</v>
      </c>
      <c r="G1650" t="s">
        <v>3723</v>
      </c>
      <c r="H1650" t="s">
        <v>150</v>
      </c>
      <c r="I1650" t="s">
        <v>136</v>
      </c>
      <c r="J1650" t="s">
        <v>137</v>
      </c>
      <c r="K1650" t="s">
        <v>138</v>
      </c>
      <c r="L1650" t="s">
        <v>5047</v>
      </c>
      <c r="M1650" t="s">
        <v>5048</v>
      </c>
      <c r="N1650">
        <v>0.63472222199999995</v>
      </c>
      <c r="O1650">
        <v>0</v>
      </c>
      <c r="P1650">
        <v>1</v>
      </c>
      <c r="Q1650">
        <v>0</v>
      </c>
      <c r="R1650">
        <v>0</v>
      </c>
      <c r="S1650">
        <v>0</v>
      </c>
      <c r="T1650">
        <v>1</v>
      </c>
      <c r="U1650">
        <v>0</v>
      </c>
      <c r="V1650">
        <v>0</v>
      </c>
      <c r="W1650">
        <v>0</v>
      </c>
      <c r="X1650">
        <v>0.24955410486551666</v>
      </c>
      <c r="Y1650">
        <v>0</v>
      </c>
      <c r="Z1650">
        <v>0</v>
      </c>
      <c r="AA1650">
        <v>0</v>
      </c>
      <c r="AB1650">
        <v>9.1074210433325004E-2</v>
      </c>
      <c r="AC1650">
        <v>0</v>
      </c>
      <c r="AD1650">
        <v>0</v>
      </c>
      <c r="AE1650">
        <v>0.34062831529884163</v>
      </c>
    </row>
    <row r="1651" spans="1:31" x14ac:dyDescent="0.25">
      <c r="A1651">
        <v>2309283</v>
      </c>
      <c r="B1651">
        <v>1</v>
      </c>
      <c r="C1651" t="s">
        <v>80</v>
      </c>
      <c r="D1651" t="s">
        <v>93</v>
      </c>
      <c r="E1651" t="s">
        <v>175</v>
      </c>
      <c r="F1651" t="s">
        <v>5049</v>
      </c>
      <c r="G1651" t="s">
        <v>210</v>
      </c>
      <c r="H1651" t="s">
        <v>135</v>
      </c>
      <c r="I1651" t="s">
        <v>136</v>
      </c>
      <c r="J1651" t="s">
        <v>137</v>
      </c>
      <c r="K1651" t="s">
        <v>138</v>
      </c>
      <c r="L1651" t="s">
        <v>5050</v>
      </c>
      <c r="M1651" t="s">
        <v>5051</v>
      </c>
      <c r="N1651">
        <v>3.3747222219999999</v>
      </c>
      <c r="O1651">
        <v>0</v>
      </c>
      <c r="P1651">
        <v>3</v>
      </c>
      <c r="Q1651">
        <v>0</v>
      </c>
      <c r="R1651">
        <v>38</v>
      </c>
      <c r="S1651">
        <v>0</v>
      </c>
      <c r="T1651">
        <v>11</v>
      </c>
      <c r="U1651">
        <v>0</v>
      </c>
      <c r="V1651">
        <v>0</v>
      </c>
      <c r="W1651">
        <v>0</v>
      </c>
      <c r="X1651">
        <v>2.9564026937516501</v>
      </c>
      <c r="Y1651">
        <v>0</v>
      </c>
      <c r="Z1651">
        <v>81.056036002853645</v>
      </c>
      <c r="AA1651">
        <v>0</v>
      </c>
      <c r="AB1651">
        <v>14.685182696467946</v>
      </c>
      <c r="AC1651">
        <v>0</v>
      </c>
      <c r="AD1651">
        <v>0</v>
      </c>
      <c r="AE1651">
        <v>98.697621393073248</v>
      </c>
    </row>
    <row r="1652" spans="1:31" x14ac:dyDescent="0.25">
      <c r="A1652">
        <v>2309260</v>
      </c>
      <c r="B1652">
        <v>1</v>
      </c>
      <c r="C1652" t="s">
        <v>81</v>
      </c>
      <c r="D1652" t="s">
        <v>115</v>
      </c>
      <c r="E1652" t="s">
        <v>147</v>
      </c>
      <c r="F1652" t="s">
        <v>5052</v>
      </c>
      <c r="G1652" t="s">
        <v>149</v>
      </c>
      <c r="H1652" t="s">
        <v>150</v>
      </c>
      <c r="I1652" t="s">
        <v>136</v>
      </c>
      <c r="J1652" t="s">
        <v>137</v>
      </c>
      <c r="K1652" t="s">
        <v>138</v>
      </c>
      <c r="L1652" t="s">
        <v>5053</v>
      </c>
      <c r="M1652" t="s">
        <v>5054</v>
      </c>
      <c r="N1652">
        <v>4.130833333</v>
      </c>
      <c r="O1652">
        <v>0</v>
      </c>
      <c r="P1652">
        <v>70</v>
      </c>
      <c r="Q1652">
        <v>0</v>
      </c>
      <c r="R1652">
        <v>0</v>
      </c>
      <c r="S1652">
        <v>0</v>
      </c>
      <c r="T1652">
        <v>20</v>
      </c>
      <c r="U1652">
        <v>0</v>
      </c>
      <c r="V1652">
        <v>0</v>
      </c>
      <c r="W1652">
        <v>0</v>
      </c>
      <c r="X1652">
        <v>20.482280610708834</v>
      </c>
      <c r="Y1652">
        <v>0</v>
      </c>
      <c r="Z1652">
        <v>0</v>
      </c>
      <c r="AA1652">
        <v>0</v>
      </c>
      <c r="AB1652">
        <v>3.3701735306724174</v>
      </c>
      <c r="AC1652">
        <v>0</v>
      </c>
      <c r="AD1652">
        <v>0</v>
      </c>
      <c r="AE1652">
        <v>23.852454141381251</v>
      </c>
    </row>
    <row r="1653" spans="1:31" x14ac:dyDescent="0.25">
      <c r="A1653">
        <v>2309114</v>
      </c>
      <c r="B1653">
        <v>1</v>
      </c>
      <c r="C1653" t="s">
        <v>80</v>
      </c>
      <c r="D1653" t="s">
        <v>93</v>
      </c>
      <c r="E1653" t="s">
        <v>141</v>
      </c>
      <c r="F1653" t="s">
        <v>329</v>
      </c>
      <c r="G1653" t="s">
        <v>134</v>
      </c>
      <c r="H1653" t="s">
        <v>135</v>
      </c>
      <c r="I1653" t="s">
        <v>136</v>
      </c>
      <c r="J1653" t="s">
        <v>137</v>
      </c>
      <c r="K1653" t="s">
        <v>138</v>
      </c>
      <c r="L1653" t="s">
        <v>5055</v>
      </c>
      <c r="M1653" t="s">
        <v>5056</v>
      </c>
      <c r="N1653">
        <v>0.29249999999999998</v>
      </c>
      <c r="O1653">
        <v>0</v>
      </c>
      <c r="P1653">
        <v>424</v>
      </c>
      <c r="Q1653">
        <v>47</v>
      </c>
      <c r="R1653">
        <v>339</v>
      </c>
      <c r="S1653">
        <v>14</v>
      </c>
      <c r="T1653">
        <v>235</v>
      </c>
      <c r="U1653">
        <v>0</v>
      </c>
      <c r="V1653">
        <v>1</v>
      </c>
      <c r="W1653">
        <v>0</v>
      </c>
      <c r="X1653">
        <v>28.417577947978021</v>
      </c>
      <c r="Y1653">
        <v>30.773117560758287</v>
      </c>
      <c r="Z1653">
        <v>120.28046803427368</v>
      </c>
      <c r="AA1653">
        <v>20.035117748879998</v>
      </c>
      <c r="AB1653">
        <v>79.767137087082872</v>
      </c>
      <c r="AC1653">
        <v>0</v>
      </c>
      <c r="AD1653">
        <v>27.630198223658542</v>
      </c>
      <c r="AE1653">
        <v>306.90361660263142</v>
      </c>
    </row>
    <row r="1654" spans="1:31" x14ac:dyDescent="0.25">
      <c r="A1654">
        <v>2309237</v>
      </c>
      <c r="B1654">
        <v>1</v>
      </c>
      <c r="C1654" t="s">
        <v>81</v>
      </c>
      <c r="D1654" t="s">
        <v>126</v>
      </c>
      <c r="E1654" t="s">
        <v>175</v>
      </c>
      <c r="F1654" t="s">
        <v>5057</v>
      </c>
      <c r="G1654" t="s">
        <v>210</v>
      </c>
      <c r="H1654" t="s">
        <v>135</v>
      </c>
      <c r="I1654" t="s">
        <v>136</v>
      </c>
      <c r="J1654" t="s">
        <v>137</v>
      </c>
      <c r="K1654" t="s">
        <v>138</v>
      </c>
      <c r="L1654" t="s">
        <v>5058</v>
      </c>
      <c r="M1654" t="s">
        <v>5059</v>
      </c>
      <c r="N1654">
        <v>0.63249999999999995</v>
      </c>
      <c r="O1654">
        <v>0</v>
      </c>
      <c r="P1654">
        <v>0</v>
      </c>
      <c r="Q1654">
        <v>1</v>
      </c>
      <c r="R1654">
        <v>0</v>
      </c>
      <c r="S1654">
        <v>1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1.5765519533962502</v>
      </c>
      <c r="Z1654">
        <v>0</v>
      </c>
      <c r="AA1654">
        <v>0.76174840125100007</v>
      </c>
      <c r="AB1654">
        <v>0</v>
      </c>
      <c r="AC1654">
        <v>0</v>
      </c>
      <c r="AD1654">
        <v>0</v>
      </c>
      <c r="AE1654">
        <v>2.3383003546472505</v>
      </c>
    </row>
    <row r="1655" spans="1:31" x14ac:dyDescent="0.25">
      <c r="A1655">
        <v>2308573</v>
      </c>
      <c r="B1655">
        <v>1</v>
      </c>
      <c r="C1655" t="s">
        <v>81</v>
      </c>
      <c r="D1655" t="s">
        <v>128</v>
      </c>
      <c r="E1655" t="s">
        <v>132</v>
      </c>
      <c r="F1655" t="s">
        <v>5060</v>
      </c>
      <c r="G1655" t="s">
        <v>134</v>
      </c>
      <c r="H1655" t="s">
        <v>135</v>
      </c>
      <c r="I1655" t="s">
        <v>136</v>
      </c>
      <c r="J1655" t="s">
        <v>137</v>
      </c>
      <c r="K1655" t="s">
        <v>138</v>
      </c>
      <c r="L1655" t="s">
        <v>5061</v>
      </c>
      <c r="M1655" t="s">
        <v>5062</v>
      </c>
      <c r="N1655">
        <v>8.2500000000000004E-2</v>
      </c>
      <c r="O1655">
        <v>1</v>
      </c>
      <c r="P1655">
        <v>586</v>
      </c>
      <c r="Q1655">
        <v>4</v>
      </c>
      <c r="R1655">
        <v>3</v>
      </c>
      <c r="S1655">
        <v>9</v>
      </c>
      <c r="T1655">
        <v>48</v>
      </c>
      <c r="U1655">
        <v>0</v>
      </c>
      <c r="V1655">
        <v>0</v>
      </c>
      <c r="W1655">
        <v>1.2699575836200003E-2</v>
      </c>
      <c r="X1655">
        <v>3.7735673382816777</v>
      </c>
      <c r="Y1655">
        <v>0.50868650858355002</v>
      </c>
      <c r="Z1655">
        <v>2.1219767439750001E-2</v>
      </c>
      <c r="AA1655">
        <v>1.3260003962700004</v>
      </c>
      <c r="AB1655">
        <v>1.0273805037812249</v>
      </c>
      <c r="AC1655">
        <v>0</v>
      </c>
      <c r="AD1655">
        <v>0</v>
      </c>
      <c r="AE1655">
        <v>6.6695540901924035</v>
      </c>
    </row>
    <row r="1656" spans="1:31" x14ac:dyDescent="0.25">
      <c r="A1656">
        <v>2309214</v>
      </c>
      <c r="B1656">
        <v>1</v>
      </c>
      <c r="C1656" t="s">
        <v>80</v>
      </c>
      <c r="D1656" t="s">
        <v>106</v>
      </c>
      <c r="E1656" t="s">
        <v>141</v>
      </c>
      <c r="F1656" t="s">
        <v>5063</v>
      </c>
      <c r="G1656" t="s">
        <v>134</v>
      </c>
      <c r="H1656" t="s">
        <v>135</v>
      </c>
      <c r="I1656" t="s">
        <v>136</v>
      </c>
      <c r="J1656" t="s">
        <v>137</v>
      </c>
      <c r="K1656" t="s">
        <v>138</v>
      </c>
      <c r="L1656" t="s">
        <v>5064</v>
      </c>
      <c r="M1656" t="s">
        <v>5065</v>
      </c>
      <c r="N1656">
        <v>0.505833333</v>
      </c>
      <c r="O1656">
        <v>1</v>
      </c>
      <c r="P1656">
        <v>758</v>
      </c>
      <c r="Q1656">
        <v>75</v>
      </c>
      <c r="R1656">
        <v>148</v>
      </c>
      <c r="S1656">
        <v>14</v>
      </c>
      <c r="T1656">
        <v>110</v>
      </c>
      <c r="U1656">
        <v>1</v>
      </c>
      <c r="V1656">
        <v>0</v>
      </c>
      <c r="W1656">
        <v>0.36571992751440008</v>
      </c>
      <c r="X1656">
        <v>76.662743973411594</v>
      </c>
      <c r="Y1656">
        <v>221.85058041076033</v>
      </c>
      <c r="Z1656">
        <v>174.16175748559894</v>
      </c>
      <c r="AA1656">
        <v>17.982129666776547</v>
      </c>
      <c r="AB1656">
        <v>27.493988693949071</v>
      </c>
      <c r="AC1656">
        <v>5.7510095486252499</v>
      </c>
      <c r="AD1656">
        <v>0</v>
      </c>
      <c r="AE1656">
        <v>524.26792970663621</v>
      </c>
    </row>
    <row r="1657" spans="1:31" x14ac:dyDescent="0.25">
      <c r="A1657">
        <v>2308550</v>
      </c>
      <c r="B1657">
        <v>1</v>
      </c>
      <c r="C1657" t="s">
        <v>80</v>
      </c>
      <c r="D1657" t="s">
        <v>97</v>
      </c>
      <c r="E1657" t="s">
        <v>141</v>
      </c>
      <c r="F1657" t="s">
        <v>5066</v>
      </c>
      <c r="G1657" t="s">
        <v>612</v>
      </c>
      <c r="H1657" t="s">
        <v>135</v>
      </c>
      <c r="I1657" t="s">
        <v>136</v>
      </c>
      <c r="J1657" t="s">
        <v>137</v>
      </c>
      <c r="K1657" t="s">
        <v>138</v>
      </c>
      <c r="L1657" t="s">
        <v>5067</v>
      </c>
      <c r="M1657" t="s">
        <v>5068</v>
      </c>
      <c r="N1657">
        <v>1.049722222</v>
      </c>
      <c r="O1657">
        <v>0</v>
      </c>
      <c r="P1657">
        <v>983</v>
      </c>
      <c r="Q1657">
        <v>0</v>
      </c>
      <c r="R1657">
        <v>0</v>
      </c>
      <c r="S1657">
        <v>1</v>
      </c>
      <c r="T1657">
        <v>63</v>
      </c>
      <c r="U1657">
        <v>0</v>
      </c>
      <c r="V1657">
        <v>0</v>
      </c>
      <c r="W1657">
        <v>0</v>
      </c>
      <c r="X1657">
        <v>231.74514364620157</v>
      </c>
      <c r="Y1657">
        <v>0</v>
      </c>
      <c r="Z1657">
        <v>0</v>
      </c>
      <c r="AA1657">
        <v>10.914529488904165</v>
      </c>
      <c r="AB1657">
        <v>37.819526013234736</v>
      </c>
      <c r="AC1657">
        <v>0</v>
      </c>
      <c r="AD1657">
        <v>0</v>
      </c>
      <c r="AE1657">
        <v>280.47919914834046</v>
      </c>
    </row>
    <row r="1658" spans="1:31" x14ac:dyDescent="0.25">
      <c r="A1658">
        <v>2309091</v>
      </c>
      <c r="B1658">
        <v>1</v>
      </c>
      <c r="C1658" t="s">
        <v>81</v>
      </c>
      <c r="D1658" t="s">
        <v>117</v>
      </c>
      <c r="E1658" t="s">
        <v>147</v>
      </c>
      <c r="F1658" t="s">
        <v>5069</v>
      </c>
      <c r="G1658" t="s">
        <v>149</v>
      </c>
      <c r="H1658" t="s">
        <v>150</v>
      </c>
      <c r="I1658" t="s">
        <v>136</v>
      </c>
      <c r="J1658" t="s">
        <v>137</v>
      </c>
      <c r="K1658" t="s">
        <v>138</v>
      </c>
      <c r="L1658" t="s">
        <v>5070</v>
      </c>
      <c r="M1658" t="s">
        <v>5071</v>
      </c>
      <c r="N1658">
        <v>2.0355555550000002</v>
      </c>
      <c r="O1658">
        <v>0</v>
      </c>
      <c r="P1658">
        <v>0</v>
      </c>
      <c r="Q1658">
        <v>0</v>
      </c>
      <c r="R1658">
        <v>1</v>
      </c>
      <c r="S1658">
        <v>0</v>
      </c>
      <c r="T1658">
        <v>2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2.9185865531184891</v>
      </c>
      <c r="AC1658">
        <v>0</v>
      </c>
      <c r="AD1658">
        <v>0</v>
      </c>
      <c r="AE1658">
        <v>2.9185865531184891</v>
      </c>
    </row>
    <row r="1659" spans="1:31" x14ac:dyDescent="0.25">
      <c r="A1659">
        <v>2308613</v>
      </c>
      <c r="B1659">
        <v>1</v>
      </c>
      <c r="C1659" t="s">
        <v>80</v>
      </c>
      <c r="D1659" t="s">
        <v>92</v>
      </c>
      <c r="E1659" t="s">
        <v>158</v>
      </c>
      <c r="F1659" t="s">
        <v>5072</v>
      </c>
      <c r="G1659" t="s">
        <v>1020</v>
      </c>
      <c r="H1659" t="s">
        <v>150</v>
      </c>
      <c r="I1659" t="s">
        <v>136</v>
      </c>
      <c r="J1659" t="s">
        <v>137</v>
      </c>
      <c r="K1659" t="s">
        <v>138</v>
      </c>
      <c r="L1659" t="s">
        <v>5073</v>
      </c>
      <c r="M1659" t="s">
        <v>5074</v>
      </c>
      <c r="N1659">
        <v>5.3569444439999998</v>
      </c>
      <c r="O1659">
        <v>0</v>
      </c>
      <c r="P1659">
        <v>196</v>
      </c>
      <c r="Q1659">
        <v>0</v>
      </c>
      <c r="R1659">
        <v>0</v>
      </c>
      <c r="S1659">
        <v>0</v>
      </c>
      <c r="T1659">
        <v>7</v>
      </c>
      <c r="U1659">
        <v>0</v>
      </c>
      <c r="V1659">
        <v>0</v>
      </c>
      <c r="W1659">
        <v>0</v>
      </c>
      <c r="X1659">
        <v>229.61943389240875</v>
      </c>
      <c r="Y1659">
        <v>0</v>
      </c>
      <c r="Z1659">
        <v>0</v>
      </c>
      <c r="AA1659">
        <v>0</v>
      </c>
      <c r="AB1659">
        <v>45.936585654889882</v>
      </c>
      <c r="AC1659">
        <v>0</v>
      </c>
      <c r="AD1659">
        <v>0</v>
      </c>
      <c r="AE1659">
        <v>275.55601954729866</v>
      </c>
    </row>
    <row r="1660" spans="1:31" x14ac:dyDescent="0.25">
      <c r="A1660">
        <v>2309051</v>
      </c>
      <c r="B1660">
        <v>1</v>
      </c>
      <c r="C1660" t="s">
        <v>81</v>
      </c>
      <c r="D1660" t="s">
        <v>113</v>
      </c>
      <c r="E1660" t="s">
        <v>141</v>
      </c>
      <c r="F1660" t="s">
        <v>5075</v>
      </c>
      <c r="G1660" t="s">
        <v>134</v>
      </c>
      <c r="H1660" t="s">
        <v>135</v>
      </c>
      <c r="I1660" t="s">
        <v>136</v>
      </c>
      <c r="J1660" t="s">
        <v>137</v>
      </c>
      <c r="K1660" t="s">
        <v>138</v>
      </c>
      <c r="L1660" t="s">
        <v>5076</v>
      </c>
      <c r="M1660" t="s">
        <v>5077</v>
      </c>
      <c r="N1660">
        <v>0.57861111099999996</v>
      </c>
      <c r="O1660">
        <v>6</v>
      </c>
      <c r="P1660">
        <v>1318</v>
      </c>
      <c r="Q1660">
        <v>54</v>
      </c>
      <c r="R1660">
        <v>385</v>
      </c>
      <c r="S1660">
        <v>28</v>
      </c>
      <c r="T1660">
        <v>161</v>
      </c>
      <c r="U1660">
        <v>9</v>
      </c>
      <c r="V1660">
        <v>1</v>
      </c>
      <c r="W1660">
        <v>0.83946244634150835</v>
      </c>
      <c r="X1660">
        <v>135.09617562542095</v>
      </c>
      <c r="Y1660">
        <v>130.03215575703692</v>
      </c>
      <c r="Z1660">
        <v>224.21021098527785</v>
      </c>
      <c r="AA1660">
        <v>308.41225759001316</v>
      </c>
      <c r="AB1660">
        <v>72.239532439185581</v>
      </c>
      <c r="AC1660">
        <v>889.21286033079127</v>
      </c>
      <c r="AD1660">
        <v>2.9252287919095337</v>
      </c>
      <c r="AE1660">
        <v>1762.9678839659769</v>
      </c>
    </row>
    <row r="1661" spans="1:31" x14ac:dyDescent="0.25">
      <c r="A1661">
        <v>2309197</v>
      </c>
      <c r="B1661">
        <v>1</v>
      </c>
      <c r="C1661" t="s">
        <v>81</v>
      </c>
      <c r="D1661" t="s">
        <v>114</v>
      </c>
      <c r="E1661" t="s">
        <v>141</v>
      </c>
      <c r="F1661" t="s">
        <v>3481</v>
      </c>
      <c r="G1661" t="s">
        <v>134</v>
      </c>
      <c r="H1661" t="s">
        <v>135</v>
      </c>
      <c r="I1661" t="s">
        <v>136</v>
      </c>
      <c r="J1661" t="s">
        <v>137</v>
      </c>
      <c r="K1661" t="s">
        <v>138</v>
      </c>
      <c r="L1661" t="s">
        <v>5078</v>
      </c>
      <c r="M1661" t="s">
        <v>5079</v>
      </c>
      <c r="N1661">
        <v>0.12055555499999999</v>
      </c>
      <c r="O1661">
        <v>0</v>
      </c>
      <c r="P1661">
        <v>770</v>
      </c>
      <c r="Q1661">
        <v>1</v>
      </c>
      <c r="R1661">
        <v>19</v>
      </c>
      <c r="S1661">
        <v>8</v>
      </c>
      <c r="T1661">
        <v>81</v>
      </c>
      <c r="U1661">
        <v>1</v>
      </c>
      <c r="V1661">
        <v>0</v>
      </c>
      <c r="W1661">
        <v>0</v>
      </c>
      <c r="X1661">
        <v>9.9514310015642646</v>
      </c>
      <c r="Y1661">
        <v>0.30732971368528339</v>
      </c>
      <c r="Z1661">
        <v>0.62057179978881105</v>
      </c>
      <c r="AA1661">
        <v>1.1127466487861501</v>
      </c>
      <c r="AB1661">
        <v>1.7649666903044945</v>
      </c>
      <c r="AC1661">
        <v>11.005570063435927</v>
      </c>
      <c r="AD1661">
        <v>0</v>
      </c>
      <c r="AE1661">
        <v>24.762615917564929</v>
      </c>
    </row>
    <row r="1662" spans="1:31" x14ac:dyDescent="0.25">
      <c r="A1662">
        <v>2309154</v>
      </c>
      <c r="B1662">
        <v>1</v>
      </c>
      <c r="C1662" t="s">
        <v>81</v>
      </c>
      <c r="D1662" t="s">
        <v>114</v>
      </c>
      <c r="E1662" t="s">
        <v>147</v>
      </c>
      <c r="F1662" t="s">
        <v>5080</v>
      </c>
      <c r="G1662" t="s">
        <v>149</v>
      </c>
      <c r="H1662" t="s">
        <v>150</v>
      </c>
      <c r="I1662" t="s">
        <v>136</v>
      </c>
      <c r="J1662" t="s">
        <v>137</v>
      </c>
      <c r="K1662" t="s">
        <v>138</v>
      </c>
      <c r="L1662" t="s">
        <v>5081</v>
      </c>
      <c r="M1662" t="s">
        <v>5082</v>
      </c>
      <c r="N1662">
        <v>3.3955555550000001</v>
      </c>
      <c r="O1662">
        <v>0</v>
      </c>
      <c r="P1662">
        <v>18</v>
      </c>
      <c r="Q1662">
        <v>0</v>
      </c>
      <c r="R1662">
        <v>0</v>
      </c>
      <c r="S1662">
        <v>0</v>
      </c>
      <c r="T1662">
        <v>2</v>
      </c>
      <c r="U1662">
        <v>0</v>
      </c>
      <c r="V1662">
        <v>0</v>
      </c>
      <c r="W1662">
        <v>0</v>
      </c>
      <c r="X1662">
        <v>7.5819638188847316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7.5819638188847316</v>
      </c>
    </row>
    <row r="1663" spans="1:31" x14ac:dyDescent="0.25">
      <c r="A1663">
        <v>2309151</v>
      </c>
      <c r="B1663">
        <v>1</v>
      </c>
      <c r="C1663" t="s">
        <v>80</v>
      </c>
      <c r="D1663" t="s">
        <v>108</v>
      </c>
      <c r="E1663" t="s">
        <v>132</v>
      </c>
      <c r="F1663" t="s">
        <v>5083</v>
      </c>
      <c r="G1663" t="s">
        <v>134</v>
      </c>
      <c r="H1663" t="s">
        <v>135</v>
      </c>
      <c r="I1663" t="s">
        <v>468</v>
      </c>
      <c r="J1663" t="s">
        <v>137</v>
      </c>
      <c r="K1663" t="s">
        <v>138</v>
      </c>
      <c r="L1663" t="s">
        <v>5084</v>
      </c>
      <c r="M1663" t="s">
        <v>5085</v>
      </c>
      <c r="N1663">
        <v>2.1666666000000001E-2</v>
      </c>
      <c r="O1663">
        <v>0</v>
      </c>
      <c r="P1663">
        <v>807</v>
      </c>
      <c r="Q1663">
        <v>4</v>
      </c>
      <c r="R1663">
        <v>97</v>
      </c>
      <c r="S1663">
        <v>3</v>
      </c>
      <c r="T1663">
        <v>150</v>
      </c>
      <c r="U1663">
        <v>1</v>
      </c>
      <c r="V1663">
        <v>0</v>
      </c>
      <c r="W1663">
        <v>0</v>
      </c>
      <c r="X1663">
        <v>3.8619258821513514</v>
      </c>
      <c r="Y1663">
        <v>0.45553094776800007</v>
      </c>
      <c r="Z1663">
        <v>1.8316356468373172</v>
      </c>
      <c r="AA1663">
        <v>0.65761532560360014</v>
      </c>
      <c r="AB1663">
        <v>2.1330167147425501</v>
      </c>
      <c r="AC1663">
        <v>0.38153763731200002</v>
      </c>
      <c r="AD1663">
        <v>0</v>
      </c>
      <c r="AE1663">
        <v>9.3212621544148178</v>
      </c>
    </row>
    <row r="1664" spans="1:31" x14ac:dyDescent="0.25">
      <c r="A1664">
        <v>2308659</v>
      </c>
      <c r="B1664">
        <v>1</v>
      </c>
      <c r="C1664" t="s">
        <v>80</v>
      </c>
      <c r="D1664" t="s">
        <v>95</v>
      </c>
      <c r="E1664" t="s">
        <v>175</v>
      </c>
      <c r="F1664" t="s">
        <v>5086</v>
      </c>
      <c r="G1664" t="s">
        <v>177</v>
      </c>
      <c r="H1664" t="s">
        <v>135</v>
      </c>
      <c r="I1664" t="s">
        <v>136</v>
      </c>
      <c r="J1664" t="s">
        <v>137</v>
      </c>
      <c r="K1664" t="s">
        <v>144</v>
      </c>
      <c r="L1664" t="s">
        <v>5087</v>
      </c>
      <c r="M1664" t="s">
        <v>5088</v>
      </c>
      <c r="N1664">
        <v>1.0961111109999999</v>
      </c>
      <c r="O1664">
        <v>0</v>
      </c>
      <c r="P1664">
        <v>196</v>
      </c>
      <c r="Q1664">
        <v>0</v>
      </c>
      <c r="R1664">
        <v>0</v>
      </c>
      <c r="S1664">
        <v>0</v>
      </c>
      <c r="T1664">
        <v>10</v>
      </c>
      <c r="U1664">
        <v>0</v>
      </c>
      <c r="V1664">
        <v>0</v>
      </c>
      <c r="W1664">
        <v>0</v>
      </c>
      <c r="X1664">
        <v>40.831195707225483</v>
      </c>
      <c r="Y1664">
        <v>0</v>
      </c>
      <c r="Z1664">
        <v>0</v>
      </c>
      <c r="AA1664">
        <v>0</v>
      </c>
      <c r="AB1664">
        <v>51.976797886215266</v>
      </c>
      <c r="AC1664">
        <v>0</v>
      </c>
      <c r="AD1664">
        <v>0</v>
      </c>
      <c r="AE1664">
        <v>92.807993593440756</v>
      </c>
    </row>
    <row r="1665" spans="1:31" x14ac:dyDescent="0.25">
      <c r="A1665">
        <v>2308905</v>
      </c>
      <c r="B1665">
        <v>1</v>
      </c>
      <c r="C1665" t="s">
        <v>80</v>
      </c>
      <c r="D1665" t="s">
        <v>106</v>
      </c>
      <c r="E1665" t="s">
        <v>141</v>
      </c>
      <c r="F1665" t="s">
        <v>5089</v>
      </c>
      <c r="G1665" t="s">
        <v>134</v>
      </c>
      <c r="H1665" t="s">
        <v>135</v>
      </c>
      <c r="I1665" t="s">
        <v>136</v>
      </c>
      <c r="J1665" t="s">
        <v>137</v>
      </c>
      <c r="K1665" t="s">
        <v>138</v>
      </c>
      <c r="L1665" t="s">
        <v>5090</v>
      </c>
      <c r="M1665" t="s">
        <v>5091</v>
      </c>
      <c r="N1665">
        <v>1.173333333</v>
      </c>
      <c r="O1665">
        <v>0</v>
      </c>
      <c r="P1665">
        <v>919</v>
      </c>
      <c r="Q1665">
        <v>7</v>
      </c>
      <c r="R1665">
        <v>38</v>
      </c>
      <c r="S1665">
        <v>4</v>
      </c>
      <c r="T1665">
        <v>238</v>
      </c>
      <c r="U1665">
        <v>0</v>
      </c>
      <c r="V1665">
        <v>0</v>
      </c>
      <c r="W1665">
        <v>0</v>
      </c>
      <c r="X1665">
        <v>185.70285555428237</v>
      </c>
      <c r="Y1665">
        <v>236.98545002796001</v>
      </c>
      <c r="Z1665">
        <v>86.274924689526429</v>
      </c>
      <c r="AA1665">
        <v>21.598276916643734</v>
      </c>
      <c r="AB1665">
        <v>310.29458330646668</v>
      </c>
      <c r="AC1665">
        <v>0</v>
      </c>
      <c r="AD1665">
        <v>0</v>
      </c>
      <c r="AE1665">
        <v>840.85609049487925</v>
      </c>
    </row>
    <row r="1666" spans="1:31" x14ac:dyDescent="0.25">
      <c r="A1666">
        <v>2308759</v>
      </c>
      <c r="B1666">
        <v>1</v>
      </c>
      <c r="C1666" t="s">
        <v>81</v>
      </c>
      <c r="D1666" t="s">
        <v>128</v>
      </c>
      <c r="E1666" t="s">
        <v>141</v>
      </c>
      <c r="F1666" t="s">
        <v>5092</v>
      </c>
      <c r="G1666" t="s">
        <v>134</v>
      </c>
      <c r="H1666" t="s">
        <v>135</v>
      </c>
      <c r="I1666" t="s">
        <v>136</v>
      </c>
      <c r="J1666" t="s">
        <v>137</v>
      </c>
      <c r="K1666" t="s">
        <v>138</v>
      </c>
      <c r="L1666" t="s">
        <v>5093</v>
      </c>
      <c r="M1666" t="s">
        <v>5094</v>
      </c>
      <c r="N1666">
        <v>0.91861111100000004</v>
      </c>
      <c r="O1666">
        <v>0</v>
      </c>
      <c r="P1666">
        <v>2431</v>
      </c>
      <c r="Q1666">
        <v>0</v>
      </c>
      <c r="R1666">
        <v>23</v>
      </c>
      <c r="S1666">
        <v>2</v>
      </c>
      <c r="T1666">
        <v>149</v>
      </c>
      <c r="U1666">
        <v>0</v>
      </c>
      <c r="V1666">
        <v>0</v>
      </c>
      <c r="W1666">
        <v>0</v>
      </c>
      <c r="X1666">
        <v>456.9414771564343</v>
      </c>
      <c r="Y1666">
        <v>0</v>
      </c>
      <c r="Z1666">
        <v>18.462767767386175</v>
      </c>
      <c r="AA1666">
        <v>29.748099754740963</v>
      </c>
      <c r="AB1666">
        <v>179.42112764109032</v>
      </c>
      <c r="AC1666">
        <v>0</v>
      </c>
      <c r="AD1666">
        <v>0</v>
      </c>
      <c r="AE1666">
        <v>684.57347231965173</v>
      </c>
    </row>
    <row r="1667" spans="1:31" x14ac:dyDescent="0.25">
      <c r="A1667">
        <v>2309200</v>
      </c>
      <c r="B1667">
        <v>1</v>
      </c>
      <c r="C1667" t="s">
        <v>80</v>
      </c>
      <c r="D1667" t="s">
        <v>109</v>
      </c>
      <c r="E1667" t="s">
        <v>147</v>
      </c>
      <c r="F1667" t="s">
        <v>5095</v>
      </c>
      <c r="G1667" t="s">
        <v>149</v>
      </c>
      <c r="H1667" t="s">
        <v>150</v>
      </c>
      <c r="I1667" t="s">
        <v>136</v>
      </c>
      <c r="J1667" t="s">
        <v>137</v>
      </c>
      <c r="K1667" t="s">
        <v>138</v>
      </c>
      <c r="L1667" t="s">
        <v>5096</v>
      </c>
      <c r="M1667" t="s">
        <v>5097</v>
      </c>
      <c r="N1667">
        <v>3.315833333</v>
      </c>
      <c r="O1667">
        <v>0</v>
      </c>
      <c r="P1667">
        <v>8</v>
      </c>
      <c r="Q1667">
        <v>0</v>
      </c>
      <c r="R1667">
        <v>1</v>
      </c>
      <c r="S1667">
        <v>0</v>
      </c>
      <c r="T1667">
        <v>2</v>
      </c>
      <c r="U1667">
        <v>0</v>
      </c>
      <c r="V1667">
        <v>0</v>
      </c>
      <c r="W1667">
        <v>0</v>
      </c>
      <c r="X1667">
        <v>4.2488142467924996</v>
      </c>
      <c r="Y1667">
        <v>0</v>
      </c>
      <c r="Z1667">
        <v>0.23684675688281664</v>
      </c>
      <c r="AA1667">
        <v>0</v>
      </c>
      <c r="AB1667">
        <v>0.11347253409585001</v>
      </c>
      <c r="AC1667">
        <v>0</v>
      </c>
      <c r="AD1667">
        <v>0</v>
      </c>
      <c r="AE1667">
        <v>4.5991335377711664</v>
      </c>
    </row>
    <row r="1668" spans="1:31" x14ac:dyDescent="0.25">
      <c r="A1668">
        <v>2308653</v>
      </c>
      <c r="B1668">
        <v>1</v>
      </c>
      <c r="C1668" t="s">
        <v>80</v>
      </c>
      <c r="D1668" t="s">
        <v>100</v>
      </c>
      <c r="E1668" t="s">
        <v>132</v>
      </c>
      <c r="F1668" t="s">
        <v>5098</v>
      </c>
      <c r="G1668" t="s">
        <v>143</v>
      </c>
      <c r="H1668" t="s">
        <v>135</v>
      </c>
      <c r="I1668" t="s">
        <v>136</v>
      </c>
      <c r="J1668" t="s">
        <v>137</v>
      </c>
      <c r="K1668" t="s">
        <v>144</v>
      </c>
      <c r="L1668" t="s">
        <v>5099</v>
      </c>
      <c r="M1668" t="s">
        <v>5100</v>
      </c>
      <c r="N1668">
        <v>3.9727777770000001</v>
      </c>
      <c r="O1668">
        <v>0</v>
      </c>
      <c r="P1668">
        <v>347</v>
      </c>
      <c r="Q1668">
        <v>9</v>
      </c>
      <c r="R1668">
        <v>32</v>
      </c>
      <c r="S1668">
        <v>1</v>
      </c>
      <c r="T1668">
        <v>33</v>
      </c>
      <c r="U1668">
        <v>0</v>
      </c>
      <c r="V1668">
        <v>0</v>
      </c>
      <c r="W1668">
        <v>0</v>
      </c>
      <c r="X1668">
        <v>296.90229440182264</v>
      </c>
      <c r="Y1668">
        <v>79.784605804827009</v>
      </c>
      <c r="Z1668">
        <v>537.76466697119633</v>
      </c>
      <c r="AA1668">
        <v>6.4617504155145333</v>
      </c>
      <c r="AB1668">
        <v>109.69743451637103</v>
      </c>
      <c r="AC1668">
        <v>0</v>
      </c>
      <c r="AD1668">
        <v>0</v>
      </c>
      <c r="AE1668">
        <v>1030.6107521097315</v>
      </c>
    </row>
    <row r="1669" spans="1:31" x14ac:dyDescent="0.25">
      <c r="A1669">
        <v>2308988</v>
      </c>
      <c r="B1669">
        <v>1</v>
      </c>
      <c r="C1669" t="s">
        <v>81</v>
      </c>
      <c r="D1669" t="s">
        <v>128</v>
      </c>
      <c r="E1669" t="s">
        <v>153</v>
      </c>
      <c r="F1669" t="s">
        <v>5101</v>
      </c>
      <c r="G1669" t="s">
        <v>155</v>
      </c>
      <c r="H1669" t="s">
        <v>150</v>
      </c>
      <c r="I1669" t="s">
        <v>136</v>
      </c>
      <c r="J1669" t="s">
        <v>137</v>
      </c>
      <c r="K1669" t="s">
        <v>138</v>
      </c>
      <c r="L1669" t="s">
        <v>5102</v>
      </c>
      <c r="M1669" t="s">
        <v>5103</v>
      </c>
      <c r="N1669">
        <v>6.1630555549999997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1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0.81272286054534182</v>
      </c>
      <c r="AC1669">
        <v>0</v>
      </c>
      <c r="AD1669">
        <v>0</v>
      </c>
      <c r="AE1669">
        <v>0.81272286054534182</v>
      </c>
    </row>
    <row r="1670" spans="1:31" x14ac:dyDescent="0.25">
      <c r="A1670">
        <v>2309011</v>
      </c>
      <c r="B1670">
        <v>1</v>
      </c>
      <c r="C1670" t="s">
        <v>81</v>
      </c>
      <c r="D1670" t="s">
        <v>123</v>
      </c>
      <c r="E1670" t="s">
        <v>147</v>
      </c>
      <c r="F1670" t="s">
        <v>5104</v>
      </c>
      <c r="G1670" t="s">
        <v>149</v>
      </c>
      <c r="H1670" t="s">
        <v>150</v>
      </c>
      <c r="I1670" t="s">
        <v>136</v>
      </c>
      <c r="J1670" t="s">
        <v>137</v>
      </c>
      <c r="K1670" t="s">
        <v>138</v>
      </c>
      <c r="L1670" t="s">
        <v>5105</v>
      </c>
      <c r="M1670" t="s">
        <v>5106</v>
      </c>
      <c r="N1670">
        <v>1.1416666660000001</v>
      </c>
      <c r="O1670">
        <v>0</v>
      </c>
      <c r="P1670">
        <v>47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10.462171553101753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10.462171553101753</v>
      </c>
    </row>
    <row r="1671" spans="1:31" x14ac:dyDescent="0.25">
      <c r="A1671">
        <v>2308590</v>
      </c>
      <c r="B1671">
        <v>1</v>
      </c>
      <c r="C1671" t="s">
        <v>80</v>
      </c>
      <c r="D1671" t="s">
        <v>103</v>
      </c>
      <c r="E1671" t="s">
        <v>414</v>
      </c>
      <c r="F1671" t="s">
        <v>5107</v>
      </c>
      <c r="G1671" t="s">
        <v>134</v>
      </c>
      <c r="H1671" t="s">
        <v>135</v>
      </c>
      <c r="I1671" t="s">
        <v>136</v>
      </c>
      <c r="J1671" t="s">
        <v>137</v>
      </c>
      <c r="K1671" t="s">
        <v>138</v>
      </c>
      <c r="L1671" t="s">
        <v>5108</v>
      </c>
      <c r="M1671" t="s">
        <v>5109</v>
      </c>
      <c r="N1671">
        <v>6.5173887999999999E-2</v>
      </c>
      <c r="O1671">
        <v>2</v>
      </c>
      <c r="P1671">
        <v>466</v>
      </c>
      <c r="Q1671">
        <v>133</v>
      </c>
      <c r="R1671">
        <v>18</v>
      </c>
      <c r="S1671">
        <v>45</v>
      </c>
      <c r="T1671">
        <v>36</v>
      </c>
      <c r="U1671">
        <v>1</v>
      </c>
      <c r="V1671">
        <v>0</v>
      </c>
      <c r="W1671">
        <v>5.7919195152000003E-2</v>
      </c>
      <c r="X1671">
        <v>4.2889971463462508</v>
      </c>
      <c r="Y1671">
        <v>53.729351501996973</v>
      </c>
      <c r="Z1671">
        <v>3.9424394027486005</v>
      </c>
      <c r="AA1671">
        <v>12.823036134481297</v>
      </c>
      <c r="AB1671">
        <v>1.2199755737097504</v>
      </c>
      <c r="AC1671">
        <v>0.11099031114600001</v>
      </c>
      <c r="AD1671">
        <v>0</v>
      </c>
      <c r="AE1671">
        <v>76.172709265580863</v>
      </c>
    </row>
    <row r="1672" spans="1:31" x14ac:dyDescent="0.25">
      <c r="A1672">
        <v>2309217</v>
      </c>
      <c r="B1672">
        <v>1</v>
      </c>
      <c r="C1672" t="s">
        <v>80</v>
      </c>
      <c r="D1672" t="s">
        <v>100</v>
      </c>
      <c r="E1672" t="s">
        <v>141</v>
      </c>
      <c r="F1672" t="s">
        <v>631</v>
      </c>
      <c r="G1672" t="s">
        <v>134</v>
      </c>
      <c r="H1672" t="s">
        <v>135</v>
      </c>
      <c r="I1672" t="s">
        <v>136</v>
      </c>
      <c r="J1672" t="s">
        <v>137</v>
      </c>
      <c r="K1672" t="s">
        <v>138</v>
      </c>
      <c r="L1672" t="s">
        <v>5110</v>
      </c>
      <c r="M1672" t="s">
        <v>5111</v>
      </c>
      <c r="N1672">
        <v>0.12222222200000001</v>
      </c>
      <c r="O1672">
        <v>1</v>
      </c>
      <c r="P1672">
        <v>426</v>
      </c>
      <c r="Q1672">
        <v>28</v>
      </c>
      <c r="R1672">
        <v>122</v>
      </c>
      <c r="S1672">
        <v>11</v>
      </c>
      <c r="T1672">
        <v>97</v>
      </c>
      <c r="U1672">
        <v>0</v>
      </c>
      <c r="V1672">
        <v>0</v>
      </c>
      <c r="W1672">
        <v>0.32319827548800001</v>
      </c>
      <c r="X1672">
        <v>15.005501187005994</v>
      </c>
      <c r="Y1672">
        <v>21.199400583391554</v>
      </c>
      <c r="Z1672">
        <v>18.921976920069664</v>
      </c>
      <c r="AA1672">
        <v>4.4846159779300017</v>
      </c>
      <c r="AB1672">
        <v>7.605003003247222</v>
      </c>
      <c r="AC1672">
        <v>0</v>
      </c>
      <c r="AD1672">
        <v>0</v>
      </c>
      <c r="AE1672">
        <v>67.539695947132444</v>
      </c>
    </row>
    <row r="1673" spans="1:31" x14ac:dyDescent="0.25">
      <c r="A1673">
        <v>2308825</v>
      </c>
      <c r="B1673">
        <v>1</v>
      </c>
      <c r="C1673" t="s">
        <v>81</v>
      </c>
      <c r="D1673" t="s">
        <v>118</v>
      </c>
      <c r="E1673" t="s">
        <v>175</v>
      </c>
      <c r="F1673" t="s">
        <v>5112</v>
      </c>
      <c r="G1673" t="s">
        <v>177</v>
      </c>
      <c r="H1673" t="s">
        <v>135</v>
      </c>
      <c r="I1673" t="s">
        <v>136</v>
      </c>
      <c r="J1673" t="s">
        <v>137</v>
      </c>
      <c r="K1673" t="s">
        <v>144</v>
      </c>
      <c r="L1673" t="s">
        <v>5113</v>
      </c>
      <c r="M1673" t="s">
        <v>5114</v>
      </c>
      <c r="N1673">
        <v>0.54638888799999996</v>
      </c>
      <c r="O1673">
        <v>0</v>
      </c>
      <c r="P1673">
        <v>3</v>
      </c>
      <c r="Q1673">
        <v>11</v>
      </c>
      <c r="R1673">
        <v>0</v>
      </c>
      <c r="S1673">
        <v>1</v>
      </c>
      <c r="T1673">
        <v>0</v>
      </c>
      <c r="U1673">
        <v>0</v>
      </c>
      <c r="V1673">
        <v>0</v>
      </c>
      <c r="W1673">
        <v>0</v>
      </c>
      <c r="X1673">
        <v>6.4795994329150008E-2</v>
      </c>
      <c r="Y1673">
        <v>8.3683621319234227</v>
      </c>
      <c r="Z1673">
        <v>0</v>
      </c>
      <c r="AA1673">
        <v>73.657101387043141</v>
      </c>
      <c r="AB1673">
        <v>0</v>
      </c>
      <c r="AC1673">
        <v>0</v>
      </c>
      <c r="AD1673">
        <v>0</v>
      </c>
      <c r="AE1673">
        <v>82.09025951329572</v>
      </c>
    </row>
    <row r="1674" spans="1:31" x14ac:dyDescent="0.25">
      <c r="A1674">
        <v>2309031</v>
      </c>
      <c r="B1674">
        <v>1</v>
      </c>
      <c r="C1674" t="s">
        <v>81</v>
      </c>
      <c r="D1674" t="s">
        <v>117</v>
      </c>
      <c r="E1674" t="s">
        <v>175</v>
      </c>
      <c r="F1674" t="s">
        <v>5115</v>
      </c>
      <c r="G1674" t="s">
        <v>134</v>
      </c>
      <c r="H1674" t="s">
        <v>135</v>
      </c>
      <c r="I1674" t="s">
        <v>136</v>
      </c>
      <c r="J1674" t="s">
        <v>137</v>
      </c>
      <c r="K1674" t="s">
        <v>138</v>
      </c>
      <c r="L1674" t="s">
        <v>5116</v>
      </c>
      <c r="M1674" t="s">
        <v>5117</v>
      </c>
      <c r="N1674">
        <v>0.94750000000000001</v>
      </c>
      <c r="O1674">
        <v>0</v>
      </c>
      <c r="P1674">
        <v>212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1</v>
      </c>
      <c r="W1674">
        <v>0</v>
      </c>
      <c r="X1674">
        <v>28.143560251787779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0.32756479396605004</v>
      </c>
      <c r="AE1674">
        <v>28.47112504575383</v>
      </c>
    </row>
    <row r="1675" spans="1:31" x14ac:dyDescent="0.25">
      <c r="A1675">
        <v>2308782</v>
      </c>
      <c r="B1675">
        <v>1</v>
      </c>
      <c r="C1675" t="s">
        <v>80</v>
      </c>
      <c r="D1675" t="s">
        <v>93</v>
      </c>
      <c r="E1675" t="s">
        <v>147</v>
      </c>
      <c r="F1675" t="s">
        <v>5118</v>
      </c>
      <c r="G1675" t="s">
        <v>149</v>
      </c>
      <c r="H1675" t="s">
        <v>150</v>
      </c>
      <c r="I1675" t="s">
        <v>136</v>
      </c>
      <c r="J1675" t="s">
        <v>137</v>
      </c>
      <c r="K1675" t="s">
        <v>138</v>
      </c>
      <c r="L1675" t="s">
        <v>5119</v>
      </c>
      <c r="M1675" t="s">
        <v>5120</v>
      </c>
      <c r="N1675">
        <v>3.4552777770000001</v>
      </c>
      <c r="O1675">
        <v>0</v>
      </c>
      <c r="P1675">
        <v>0</v>
      </c>
      <c r="Q1675">
        <v>0</v>
      </c>
      <c r="R1675">
        <v>10</v>
      </c>
      <c r="S1675">
        <v>0</v>
      </c>
      <c r="T1675">
        <v>1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12.39925978485299</v>
      </c>
      <c r="AA1675">
        <v>0</v>
      </c>
      <c r="AB1675">
        <v>0.54830131260309167</v>
      </c>
      <c r="AC1675">
        <v>0</v>
      </c>
      <c r="AD1675">
        <v>0</v>
      </c>
      <c r="AE1675">
        <v>12.947561097456083</v>
      </c>
    </row>
    <row r="1676" spans="1:31" x14ac:dyDescent="0.25">
      <c r="A1676">
        <v>2309174</v>
      </c>
      <c r="B1676">
        <v>1</v>
      </c>
      <c r="C1676" t="s">
        <v>80</v>
      </c>
      <c r="D1676" t="s">
        <v>84</v>
      </c>
      <c r="E1676" t="s">
        <v>147</v>
      </c>
      <c r="F1676" t="s">
        <v>5121</v>
      </c>
      <c r="G1676" t="s">
        <v>149</v>
      </c>
      <c r="H1676" t="s">
        <v>150</v>
      </c>
      <c r="I1676" t="s">
        <v>136</v>
      </c>
      <c r="J1676" t="s">
        <v>137</v>
      </c>
      <c r="K1676" t="s">
        <v>138</v>
      </c>
      <c r="L1676" t="s">
        <v>5122</v>
      </c>
      <c r="M1676" t="s">
        <v>5123</v>
      </c>
      <c r="N1676">
        <v>0.883611111</v>
      </c>
      <c r="O1676">
        <v>0</v>
      </c>
      <c r="P1676">
        <v>98</v>
      </c>
      <c r="Q1676">
        <v>0</v>
      </c>
      <c r="R1676">
        <v>0</v>
      </c>
      <c r="S1676">
        <v>0</v>
      </c>
      <c r="T1676">
        <v>2</v>
      </c>
      <c r="U1676">
        <v>0</v>
      </c>
      <c r="V1676">
        <v>0</v>
      </c>
      <c r="W1676">
        <v>0</v>
      </c>
      <c r="X1676">
        <v>27.011058043684038</v>
      </c>
      <c r="Y1676">
        <v>0</v>
      </c>
      <c r="Z1676">
        <v>0</v>
      </c>
      <c r="AA1676">
        <v>0</v>
      </c>
      <c r="AB1676">
        <v>2.8466352113934001</v>
      </c>
      <c r="AC1676">
        <v>0</v>
      </c>
      <c r="AD1676">
        <v>0</v>
      </c>
      <c r="AE1676">
        <v>29.857693255077439</v>
      </c>
    </row>
    <row r="1677" spans="1:31" x14ac:dyDescent="0.25">
      <c r="A1677">
        <v>2308633</v>
      </c>
      <c r="B1677">
        <v>1</v>
      </c>
      <c r="C1677" t="s">
        <v>80</v>
      </c>
      <c r="D1677" t="s">
        <v>93</v>
      </c>
      <c r="E1677" t="s">
        <v>147</v>
      </c>
      <c r="F1677" t="s">
        <v>5124</v>
      </c>
      <c r="G1677" t="s">
        <v>1130</v>
      </c>
      <c r="H1677" t="s">
        <v>150</v>
      </c>
      <c r="I1677" t="s">
        <v>136</v>
      </c>
      <c r="J1677" t="s">
        <v>137</v>
      </c>
      <c r="K1677" t="s">
        <v>138</v>
      </c>
      <c r="L1677" t="s">
        <v>5125</v>
      </c>
      <c r="M1677" t="s">
        <v>5126</v>
      </c>
      <c r="N1677">
        <v>5.9688888880000004</v>
      </c>
      <c r="O1677">
        <v>0</v>
      </c>
      <c r="P1677">
        <v>2</v>
      </c>
      <c r="Q1677">
        <v>0</v>
      </c>
      <c r="R1677">
        <v>6</v>
      </c>
      <c r="S1677">
        <v>0</v>
      </c>
      <c r="T1677">
        <v>2</v>
      </c>
      <c r="U1677">
        <v>0</v>
      </c>
      <c r="V1677">
        <v>0</v>
      </c>
      <c r="W1677">
        <v>0</v>
      </c>
      <c r="X1677">
        <v>3.9103902209848669</v>
      </c>
      <c r="Y1677">
        <v>0</v>
      </c>
      <c r="Z1677">
        <v>79.319403625372885</v>
      </c>
      <c r="AA1677">
        <v>0</v>
      </c>
      <c r="AB1677">
        <v>53.277283060405487</v>
      </c>
      <c r="AC1677">
        <v>0</v>
      </c>
      <c r="AD1677">
        <v>0</v>
      </c>
      <c r="AE1677">
        <v>136.50707690676325</v>
      </c>
    </row>
    <row r="1678" spans="1:31" x14ac:dyDescent="0.25">
      <c r="A1678">
        <v>2308622</v>
      </c>
      <c r="B1678">
        <v>1</v>
      </c>
      <c r="C1678" t="s">
        <v>81</v>
      </c>
      <c r="D1678" t="s">
        <v>113</v>
      </c>
      <c r="E1678" t="s">
        <v>141</v>
      </c>
      <c r="F1678" t="s">
        <v>3410</v>
      </c>
      <c r="G1678" t="s">
        <v>134</v>
      </c>
      <c r="H1678" t="s">
        <v>135</v>
      </c>
      <c r="I1678" t="s">
        <v>136</v>
      </c>
      <c r="J1678" t="s">
        <v>137</v>
      </c>
      <c r="K1678" t="s">
        <v>138</v>
      </c>
      <c r="L1678" t="s">
        <v>5127</v>
      </c>
      <c r="M1678" t="s">
        <v>5128</v>
      </c>
      <c r="N1678">
        <v>0.11388888799999999</v>
      </c>
      <c r="O1678">
        <v>2</v>
      </c>
      <c r="P1678">
        <v>2714</v>
      </c>
      <c r="Q1678">
        <v>44</v>
      </c>
      <c r="R1678">
        <v>815</v>
      </c>
      <c r="S1678">
        <v>22</v>
      </c>
      <c r="T1678">
        <v>191</v>
      </c>
      <c r="U1678">
        <v>0</v>
      </c>
      <c r="V1678">
        <v>2</v>
      </c>
      <c r="W1678">
        <v>7.827313178183333E-2</v>
      </c>
      <c r="X1678">
        <v>53.797112326814492</v>
      </c>
      <c r="Y1678">
        <v>19.506496647220025</v>
      </c>
      <c r="Z1678">
        <v>111.93632164886426</v>
      </c>
      <c r="AA1678">
        <v>70.985325867599286</v>
      </c>
      <c r="AB1678">
        <v>13.399764664582218</v>
      </c>
      <c r="AC1678">
        <v>0</v>
      </c>
      <c r="AD1678">
        <v>0.17598445161116666</v>
      </c>
      <c r="AE1678">
        <v>269.87927873847326</v>
      </c>
    </row>
    <row r="1679" spans="1:31" x14ac:dyDescent="0.25">
      <c r="A1679">
        <v>2309309</v>
      </c>
      <c r="B1679">
        <v>1</v>
      </c>
      <c r="C1679" t="s">
        <v>80</v>
      </c>
      <c r="D1679" t="s">
        <v>93</v>
      </c>
      <c r="E1679" t="s">
        <v>175</v>
      </c>
      <c r="F1679" t="s">
        <v>5129</v>
      </c>
      <c r="G1679" t="s">
        <v>210</v>
      </c>
      <c r="H1679" t="s">
        <v>135</v>
      </c>
      <c r="I1679" t="s">
        <v>136</v>
      </c>
      <c r="J1679" t="s">
        <v>137</v>
      </c>
      <c r="K1679" t="s">
        <v>138</v>
      </c>
      <c r="L1679" t="s">
        <v>5130</v>
      </c>
      <c r="M1679" t="s">
        <v>5131</v>
      </c>
      <c r="N1679">
        <v>4.6580555549999998</v>
      </c>
      <c r="O1679">
        <v>0</v>
      </c>
      <c r="P1679">
        <v>32</v>
      </c>
      <c r="Q1679">
        <v>0</v>
      </c>
      <c r="R1679">
        <v>32</v>
      </c>
      <c r="S1679">
        <v>0</v>
      </c>
      <c r="T1679">
        <v>13</v>
      </c>
      <c r="U1679">
        <v>0</v>
      </c>
      <c r="V1679">
        <v>0</v>
      </c>
      <c r="W1679">
        <v>0</v>
      </c>
      <c r="X1679">
        <v>16.299318429250526</v>
      </c>
      <c r="Y1679">
        <v>0</v>
      </c>
      <c r="Z1679">
        <v>51.262613758134009</v>
      </c>
      <c r="AA1679">
        <v>0</v>
      </c>
      <c r="AB1679">
        <v>16.72877528615351</v>
      </c>
      <c r="AC1679">
        <v>0</v>
      </c>
      <c r="AD1679">
        <v>0</v>
      </c>
      <c r="AE1679">
        <v>84.290707473538049</v>
      </c>
    </row>
    <row r="1680" spans="1:31" x14ac:dyDescent="0.25">
      <c r="A1680">
        <v>2309186</v>
      </c>
      <c r="B1680">
        <v>1</v>
      </c>
      <c r="C1680" t="s">
        <v>80</v>
      </c>
      <c r="D1680" t="s">
        <v>108</v>
      </c>
      <c r="E1680" t="s">
        <v>147</v>
      </c>
      <c r="F1680" t="s">
        <v>5132</v>
      </c>
      <c r="G1680" t="s">
        <v>149</v>
      </c>
      <c r="H1680" t="s">
        <v>150</v>
      </c>
      <c r="I1680" t="s">
        <v>136</v>
      </c>
      <c r="J1680" t="s">
        <v>137</v>
      </c>
      <c r="K1680" t="s">
        <v>138</v>
      </c>
      <c r="L1680" t="s">
        <v>5133</v>
      </c>
      <c r="M1680" t="s">
        <v>5134</v>
      </c>
      <c r="N1680">
        <v>1.480555555</v>
      </c>
      <c r="O1680">
        <v>0</v>
      </c>
      <c r="P1680">
        <v>0</v>
      </c>
      <c r="Q1680">
        <v>0</v>
      </c>
      <c r="R1680">
        <v>22</v>
      </c>
      <c r="S1680">
        <v>0</v>
      </c>
      <c r="T1680">
        <v>4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11.885560626516734</v>
      </c>
      <c r="AA1680">
        <v>0</v>
      </c>
      <c r="AB1680">
        <v>2.371152375650067</v>
      </c>
      <c r="AC1680">
        <v>0</v>
      </c>
      <c r="AD1680">
        <v>0</v>
      </c>
      <c r="AE1680">
        <v>14.256713002166801</v>
      </c>
    </row>
    <row r="1681" spans="1:31" x14ac:dyDescent="0.25">
      <c r="A1681">
        <v>2308645</v>
      </c>
      <c r="B1681">
        <v>1</v>
      </c>
      <c r="C1681" t="s">
        <v>80</v>
      </c>
      <c r="D1681" t="s">
        <v>105</v>
      </c>
      <c r="E1681" t="s">
        <v>141</v>
      </c>
      <c r="F1681" t="s">
        <v>5135</v>
      </c>
      <c r="G1681" t="s">
        <v>177</v>
      </c>
      <c r="H1681" t="s">
        <v>135</v>
      </c>
      <c r="I1681" t="s">
        <v>136</v>
      </c>
      <c r="J1681" t="s">
        <v>137</v>
      </c>
      <c r="K1681" t="s">
        <v>144</v>
      </c>
      <c r="L1681" t="s">
        <v>5136</v>
      </c>
      <c r="M1681" t="s">
        <v>5137</v>
      </c>
      <c r="N1681">
        <v>8.7424999999999997</v>
      </c>
      <c r="O1681">
        <v>0</v>
      </c>
      <c r="P1681">
        <v>3875</v>
      </c>
      <c r="Q1681">
        <v>0</v>
      </c>
      <c r="R1681">
        <v>0</v>
      </c>
      <c r="S1681">
        <v>1</v>
      </c>
      <c r="T1681">
        <v>167</v>
      </c>
      <c r="U1681">
        <v>0</v>
      </c>
      <c r="V1681">
        <v>2</v>
      </c>
      <c r="W1681">
        <v>0</v>
      </c>
      <c r="X1681">
        <v>6625.490364631567</v>
      </c>
      <c r="Y1681">
        <v>0</v>
      </c>
      <c r="Z1681">
        <v>0</v>
      </c>
      <c r="AA1681">
        <v>14.343957860885233</v>
      </c>
      <c r="AB1681">
        <v>2164.92454436341</v>
      </c>
      <c r="AC1681">
        <v>0</v>
      </c>
      <c r="AD1681">
        <v>42.613844803704183</v>
      </c>
      <c r="AE1681">
        <v>8847.3727116595655</v>
      </c>
    </row>
    <row r="1682" spans="1:31" x14ac:dyDescent="0.25">
      <c r="A1682">
        <v>2308576</v>
      </c>
      <c r="B1682">
        <v>1</v>
      </c>
      <c r="C1682" t="s">
        <v>80</v>
      </c>
      <c r="D1682" t="s">
        <v>104</v>
      </c>
      <c r="E1682" t="s">
        <v>153</v>
      </c>
      <c r="F1682" t="s">
        <v>5138</v>
      </c>
      <c r="G1682" t="s">
        <v>155</v>
      </c>
      <c r="H1682" t="s">
        <v>150</v>
      </c>
      <c r="I1682" t="s">
        <v>136</v>
      </c>
      <c r="J1682" t="s">
        <v>137</v>
      </c>
      <c r="K1682" t="s">
        <v>138</v>
      </c>
      <c r="L1682" t="s">
        <v>5139</v>
      </c>
      <c r="M1682" t="s">
        <v>5140</v>
      </c>
      <c r="N1682">
        <v>3.55</v>
      </c>
      <c r="O1682">
        <v>0</v>
      </c>
      <c r="P1682">
        <v>0</v>
      </c>
      <c r="Q1682">
        <v>0</v>
      </c>
      <c r="R1682">
        <v>0</v>
      </c>
      <c r="S1682">
        <v>1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3.2025793705710006</v>
      </c>
      <c r="AB1682">
        <v>0</v>
      </c>
      <c r="AC1682">
        <v>0</v>
      </c>
      <c r="AD1682">
        <v>0</v>
      </c>
      <c r="AE1682">
        <v>3.2025793705710006</v>
      </c>
    </row>
    <row r="1683" spans="1:31" x14ac:dyDescent="0.25">
      <c r="A1683">
        <v>2308994</v>
      </c>
      <c r="B1683">
        <v>1</v>
      </c>
      <c r="C1683" t="s">
        <v>80</v>
      </c>
      <c r="D1683" t="s">
        <v>96</v>
      </c>
      <c r="E1683" t="s">
        <v>147</v>
      </c>
      <c r="F1683" t="s">
        <v>5141</v>
      </c>
      <c r="G1683" t="s">
        <v>503</v>
      </c>
      <c r="H1683" t="s">
        <v>150</v>
      </c>
      <c r="I1683" t="s">
        <v>136</v>
      </c>
      <c r="J1683" t="s">
        <v>137</v>
      </c>
      <c r="K1683" t="s">
        <v>138</v>
      </c>
      <c r="L1683" t="s">
        <v>5142</v>
      </c>
      <c r="M1683" t="s">
        <v>4659</v>
      </c>
      <c r="N1683">
        <v>2.9341666659999999</v>
      </c>
      <c r="O1683">
        <v>0</v>
      </c>
      <c r="P1683">
        <v>0</v>
      </c>
      <c r="Q1683">
        <v>0</v>
      </c>
      <c r="R1683">
        <v>1</v>
      </c>
      <c r="S1683">
        <v>0</v>
      </c>
      <c r="T1683">
        <v>1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1.6792001141388915</v>
      </c>
      <c r="AA1683">
        <v>0</v>
      </c>
      <c r="AB1683">
        <v>0.59848440831243332</v>
      </c>
      <c r="AC1683">
        <v>0</v>
      </c>
      <c r="AD1683">
        <v>0</v>
      </c>
      <c r="AE1683">
        <v>2.2776845224513247</v>
      </c>
    </row>
    <row r="1684" spans="1:31" x14ac:dyDescent="0.25">
      <c r="A1684">
        <v>2309140</v>
      </c>
      <c r="B1684">
        <v>1</v>
      </c>
      <c r="C1684" t="s">
        <v>80</v>
      </c>
      <c r="D1684" t="s">
        <v>93</v>
      </c>
      <c r="E1684" t="s">
        <v>141</v>
      </c>
      <c r="F1684" t="s">
        <v>5143</v>
      </c>
      <c r="G1684" t="s">
        <v>217</v>
      </c>
      <c r="H1684" t="s">
        <v>135</v>
      </c>
      <c r="I1684" t="s">
        <v>136</v>
      </c>
      <c r="J1684" t="s">
        <v>137</v>
      </c>
      <c r="K1684" t="s">
        <v>138</v>
      </c>
      <c r="L1684" t="s">
        <v>5144</v>
      </c>
      <c r="M1684" t="s">
        <v>5145</v>
      </c>
      <c r="N1684">
        <v>4.0613888879999998</v>
      </c>
      <c r="O1684">
        <v>3</v>
      </c>
      <c r="P1684">
        <v>4</v>
      </c>
      <c r="Q1684">
        <v>38</v>
      </c>
      <c r="R1684">
        <v>1</v>
      </c>
      <c r="S1684">
        <v>9</v>
      </c>
      <c r="T1684">
        <v>12</v>
      </c>
      <c r="U1684">
        <v>1</v>
      </c>
      <c r="V1684">
        <v>0</v>
      </c>
      <c r="W1684">
        <v>10.997031563498998</v>
      </c>
      <c r="X1684">
        <v>16.263192281687999</v>
      </c>
      <c r="Y1684">
        <v>619.06957397846782</v>
      </c>
      <c r="Z1684">
        <v>5.8924637817238779</v>
      </c>
      <c r="AA1684">
        <v>104.87752022708483</v>
      </c>
      <c r="AB1684">
        <v>44.428591199227235</v>
      </c>
      <c r="AC1684">
        <v>73.860480330191336</v>
      </c>
      <c r="AD1684">
        <v>0</v>
      </c>
      <c r="AE1684">
        <v>875.38885336188207</v>
      </c>
    </row>
    <row r="1685" spans="1:31" x14ac:dyDescent="0.25">
      <c r="A1685">
        <v>2309100</v>
      </c>
      <c r="B1685">
        <v>1</v>
      </c>
      <c r="C1685" t="s">
        <v>80</v>
      </c>
      <c r="D1685" t="s">
        <v>85</v>
      </c>
      <c r="E1685" t="s">
        <v>153</v>
      </c>
      <c r="F1685" t="s">
        <v>5146</v>
      </c>
      <c r="G1685" t="s">
        <v>203</v>
      </c>
      <c r="H1685" t="s">
        <v>150</v>
      </c>
      <c r="I1685" t="s">
        <v>136</v>
      </c>
      <c r="J1685" t="s">
        <v>137</v>
      </c>
      <c r="K1685" t="s">
        <v>138</v>
      </c>
      <c r="L1685" t="s">
        <v>5147</v>
      </c>
      <c r="M1685" t="s">
        <v>5148</v>
      </c>
      <c r="N1685">
        <v>3.5919444440000001</v>
      </c>
      <c r="O1685">
        <v>0</v>
      </c>
      <c r="P1685">
        <v>10</v>
      </c>
      <c r="Q1685">
        <v>0</v>
      </c>
      <c r="R1685">
        <v>0</v>
      </c>
      <c r="S1685">
        <v>0</v>
      </c>
      <c r="T1685">
        <v>3</v>
      </c>
      <c r="U1685">
        <v>0</v>
      </c>
      <c r="V1685">
        <v>0</v>
      </c>
      <c r="W1685">
        <v>0</v>
      </c>
      <c r="X1685">
        <v>9.2952578919569131</v>
      </c>
      <c r="Y1685">
        <v>0</v>
      </c>
      <c r="Z1685">
        <v>0</v>
      </c>
      <c r="AA1685">
        <v>0</v>
      </c>
      <c r="AB1685">
        <v>2.7929637580914584</v>
      </c>
      <c r="AC1685">
        <v>0</v>
      </c>
      <c r="AD1685">
        <v>0</v>
      </c>
      <c r="AE1685">
        <v>12.088221650048371</v>
      </c>
    </row>
    <row r="1686" spans="1:31" x14ac:dyDescent="0.25">
      <c r="A1686">
        <v>2309203</v>
      </c>
      <c r="B1686">
        <v>1</v>
      </c>
      <c r="C1686" t="s">
        <v>80</v>
      </c>
      <c r="D1686" t="s">
        <v>103</v>
      </c>
      <c r="E1686" t="s">
        <v>132</v>
      </c>
      <c r="F1686" t="s">
        <v>5149</v>
      </c>
      <c r="G1686" t="s">
        <v>134</v>
      </c>
      <c r="H1686" t="s">
        <v>135</v>
      </c>
      <c r="I1686" t="s">
        <v>136</v>
      </c>
      <c r="J1686" t="s">
        <v>137</v>
      </c>
      <c r="K1686" t="s">
        <v>138</v>
      </c>
      <c r="L1686" t="s">
        <v>5150</v>
      </c>
      <c r="M1686" t="s">
        <v>5151</v>
      </c>
      <c r="N1686">
        <v>0.53749999999999998</v>
      </c>
      <c r="O1686">
        <v>0</v>
      </c>
      <c r="P1686">
        <v>292</v>
      </c>
      <c r="Q1686">
        <v>38</v>
      </c>
      <c r="R1686">
        <v>5</v>
      </c>
      <c r="S1686">
        <v>7</v>
      </c>
      <c r="T1686">
        <v>18</v>
      </c>
      <c r="U1686">
        <v>0</v>
      </c>
      <c r="V1686">
        <v>0</v>
      </c>
      <c r="W1686">
        <v>0</v>
      </c>
      <c r="X1686">
        <v>27.249723817350755</v>
      </c>
      <c r="Y1686">
        <v>179.80199115144427</v>
      </c>
      <c r="Z1686">
        <v>3.2054906010478743</v>
      </c>
      <c r="AA1686">
        <v>26.968498119936751</v>
      </c>
      <c r="AB1686">
        <v>4.8146135018080001</v>
      </c>
      <c r="AC1686">
        <v>0</v>
      </c>
      <c r="AD1686">
        <v>0</v>
      </c>
      <c r="AE1686">
        <v>242.04031719158763</v>
      </c>
    </row>
    <row r="1687" spans="1:31" x14ac:dyDescent="0.25">
      <c r="A1687">
        <v>2308854</v>
      </c>
      <c r="B1687">
        <v>1</v>
      </c>
      <c r="C1687" t="s">
        <v>81</v>
      </c>
      <c r="D1687" t="s">
        <v>121</v>
      </c>
      <c r="E1687" t="s">
        <v>153</v>
      </c>
      <c r="F1687" t="s">
        <v>5152</v>
      </c>
      <c r="G1687" t="s">
        <v>254</v>
      </c>
      <c r="H1687" t="s">
        <v>150</v>
      </c>
      <c r="I1687" t="s">
        <v>136</v>
      </c>
      <c r="J1687" t="s">
        <v>137</v>
      </c>
      <c r="K1687" t="s">
        <v>138</v>
      </c>
      <c r="L1687" t="s">
        <v>5153</v>
      </c>
      <c r="M1687" t="s">
        <v>5154</v>
      </c>
      <c r="N1687">
        <v>6.4427777769999999</v>
      </c>
      <c r="O1687">
        <v>0</v>
      </c>
      <c r="P1687">
        <v>1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1.4062436823603002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1.4062436823603002</v>
      </c>
    </row>
    <row r="1688" spans="1:31" x14ac:dyDescent="0.25">
      <c r="A1688">
        <v>2309249</v>
      </c>
      <c r="B1688">
        <v>1</v>
      </c>
      <c r="C1688" t="s">
        <v>80</v>
      </c>
      <c r="D1688" t="s">
        <v>93</v>
      </c>
      <c r="E1688" t="s">
        <v>141</v>
      </c>
      <c r="F1688" t="s">
        <v>3387</v>
      </c>
      <c r="G1688" t="s">
        <v>134</v>
      </c>
      <c r="H1688" t="s">
        <v>135</v>
      </c>
      <c r="I1688" t="s">
        <v>136</v>
      </c>
      <c r="J1688" t="s">
        <v>137</v>
      </c>
      <c r="K1688" t="s">
        <v>138</v>
      </c>
      <c r="L1688" t="s">
        <v>5155</v>
      </c>
      <c r="M1688" t="s">
        <v>5156</v>
      </c>
      <c r="N1688">
        <v>2.2875000000000001</v>
      </c>
      <c r="O1688">
        <v>0</v>
      </c>
      <c r="P1688">
        <v>196</v>
      </c>
      <c r="Q1688">
        <v>2</v>
      </c>
      <c r="R1688">
        <v>46</v>
      </c>
      <c r="S1688">
        <v>3</v>
      </c>
      <c r="T1688">
        <v>41</v>
      </c>
      <c r="U1688">
        <v>0</v>
      </c>
      <c r="V1688">
        <v>0</v>
      </c>
      <c r="W1688">
        <v>0</v>
      </c>
      <c r="X1688">
        <v>52.248235543779543</v>
      </c>
      <c r="Y1688">
        <v>12.984925161453525</v>
      </c>
      <c r="Z1688">
        <v>41.370441140707904</v>
      </c>
      <c r="AA1688">
        <v>8.1639074221687018</v>
      </c>
      <c r="AB1688">
        <v>28.076735103638807</v>
      </c>
      <c r="AC1688">
        <v>0</v>
      </c>
      <c r="AD1688">
        <v>0</v>
      </c>
      <c r="AE1688">
        <v>142.84424437174849</v>
      </c>
    </row>
    <row r="1689" spans="1:31" x14ac:dyDescent="0.25">
      <c r="A1689">
        <v>2308562</v>
      </c>
      <c r="B1689">
        <v>1</v>
      </c>
      <c r="C1689" t="s">
        <v>80</v>
      </c>
      <c r="D1689" t="s">
        <v>92</v>
      </c>
      <c r="E1689" t="s">
        <v>141</v>
      </c>
      <c r="F1689" t="s">
        <v>5157</v>
      </c>
      <c r="G1689" t="s">
        <v>134</v>
      </c>
      <c r="H1689" t="s">
        <v>135</v>
      </c>
      <c r="I1689" t="s">
        <v>136</v>
      </c>
      <c r="J1689" t="s">
        <v>137</v>
      </c>
      <c r="K1689" t="s">
        <v>138</v>
      </c>
      <c r="L1689" t="s">
        <v>5158</v>
      </c>
      <c r="M1689" t="s">
        <v>5159</v>
      </c>
      <c r="N1689">
        <v>1.0208333329999999</v>
      </c>
      <c r="O1689">
        <v>1</v>
      </c>
      <c r="P1689">
        <v>8552</v>
      </c>
      <c r="Q1689">
        <v>0</v>
      </c>
      <c r="R1689">
        <v>88</v>
      </c>
      <c r="S1689">
        <v>14</v>
      </c>
      <c r="T1689">
        <v>874</v>
      </c>
      <c r="U1689">
        <v>0</v>
      </c>
      <c r="V1689">
        <v>0</v>
      </c>
      <c r="W1689">
        <v>8.7608344385850003</v>
      </c>
      <c r="X1689">
        <v>1249.0540960574917</v>
      </c>
      <c r="Y1689">
        <v>0</v>
      </c>
      <c r="Z1689">
        <v>14.206335795631867</v>
      </c>
      <c r="AA1689">
        <v>106.59118284477438</v>
      </c>
      <c r="AB1689">
        <v>460.16307358523881</v>
      </c>
      <c r="AC1689">
        <v>0</v>
      </c>
      <c r="AD1689">
        <v>0</v>
      </c>
      <c r="AE1689">
        <v>1838.7755227217219</v>
      </c>
    </row>
    <row r="1690" spans="1:31" x14ac:dyDescent="0.25">
      <c r="A1690">
        <v>2309034</v>
      </c>
      <c r="B1690">
        <v>1</v>
      </c>
      <c r="C1690" t="s">
        <v>80</v>
      </c>
      <c r="D1690" t="s">
        <v>96</v>
      </c>
      <c r="E1690" t="s">
        <v>153</v>
      </c>
      <c r="F1690" t="s">
        <v>5160</v>
      </c>
      <c r="G1690" t="s">
        <v>254</v>
      </c>
      <c r="H1690" t="s">
        <v>150</v>
      </c>
      <c r="I1690" t="s">
        <v>136</v>
      </c>
      <c r="J1690" t="s">
        <v>137</v>
      </c>
      <c r="K1690" t="s">
        <v>138</v>
      </c>
      <c r="L1690" t="s">
        <v>5161</v>
      </c>
      <c r="M1690" t="s">
        <v>5162</v>
      </c>
      <c r="N1690">
        <v>8.3152777770000004</v>
      </c>
      <c r="O1690">
        <v>0</v>
      </c>
      <c r="P1690">
        <v>1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4.4018172165394169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4.4018172165394169</v>
      </c>
    </row>
    <row r="1691" spans="1:31" x14ac:dyDescent="0.25">
      <c r="A1691">
        <v>2309057</v>
      </c>
      <c r="B1691">
        <v>1</v>
      </c>
      <c r="C1691" t="s">
        <v>80</v>
      </c>
      <c r="D1691" t="s">
        <v>82</v>
      </c>
      <c r="E1691" t="s">
        <v>153</v>
      </c>
      <c r="F1691" t="s">
        <v>5163</v>
      </c>
      <c r="G1691" t="s">
        <v>155</v>
      </c>
      <c r="H1691" t="s">
        <v>150</v>
      </c>
      <c r="I1691" t="s">
        <v>136</v>
      </c>
      <c r="J1691" t="s">
        <v>137</v>
      </c>
      <c r="K1691" t="s">
        <v>138</v>
      </c>
      <c r="L1691" t="s">
        <v>5164</v>
      </c>
      <c r="M1691" t="s">
        <v>5165</v>
      </c>
      <c r="N1691">
        <v>1.113888888</v>
      </c>
      <c r="O1691">
        <v>0</v>
      </c>
      <c r="P1691">
        <v>1</v>
      </c>
      <c r="Q1691">
        <v>0</v>
      </c>
      <c r="R1691">
        <v>0</v>
      </c>
      <c r="S1691">
        <v>0</v>
      </c>
      <c r="T1691">
        <v>1</v>
      </c>
      <c r="U1691">
        <v>0</v>
      </c>
      <c r="V1691">
        <v>0</v>
      </c>
      <c r="W1691">
        <v>0</v>
      </c>
      <c r="X1691">
        <v>0.28821059653583336</v>
      </c>
      <c r="Y1691">
        <v>0</v>
      </c>
      <c r="Z1691">
        <v>0</v>
      </c>
      <c r="AA1691">
        <v>0</v>
      </c>
      <c r="AB1691">
        <v>1.032334813774</v>
      </c>
      <c r="AC1691">
        <v>0</v>
      </c>
      <c r="AD1691">
        <v>0</v>
      </c>
      <c r="AE1691">
        <v>1.3205454103098333</v>
      </c>
    </row>
    <row r="1692" spans="1:31" x14ac:dyDescent="0.25">
      <c r="A1692">
        <v>2308891</v>
      </c>
      <c r="B1692">
        <v>1</v>
      </c>
      <c r="C1692" t="s">
        <v>80</v>
      </c>
      <c r="D1692" t="s">
        <v>96</v>
      </c>
      <c r="E1692" t="s">
        <v>153</v>
      </c>
      <c r="F1692" t="s">
        <v>5166</v>
      </c>
      <c r="G1692" t="s">
        <v>336</v>
      </c>
      <c r="H1692" t="s">
        <v>150</v>
      </c>
      <c r="I1692" t="s">
        <v>136</v>
      </c>
      <c r="J1692" t="s">
        <v>137</v>
      </c>
      <c r="K1692" t="s">
        <v>138</v>
      </c>
      <c r="L1692" t="s">
        <v>5167</v>
      </c>
      <c r="M1692" t="s">
        <v>5168</v>
      </c>
      <c r="N1692">
        <v>0.63194444400000005</v>
      </c>
      <c r="O1692">
        <v>0</v>
      </c>
      <c r="P1692">
        <v>1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8.0418781568125014E-2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8.0418781568125014E-2</v>
      </c>
    </row>
    <row r="1693" spans="1:31" x14ac:dyDescent="0.25">
      <c r="A1693">
        <v>2309246</v>
      </c>
      <c r="B1693">
        <v>1</v>
      </c>
      <c r="C1693" t="s">
        <v>81</v>
      </c>
      <c r="D1693" t="s">
        <v>118</v>
      </c>
      <c r="E1693" t="s">
        <v>175</v>
      </c>
      <c r="F1693" t="s">
        <v>5169</v>
      </c>
      <c r="G1693" t="s">
        <v>210</v>
      </c>
      <c r="H1693" t="s">
        <v>135</v>
      </c>
      <c r="I1693" t="s">
        <v>136</v>
      </c>
      <c r="J1693" t="s">
        <v>137</v>
      </c>
      <c r="K1693" t="s">
        <v>138</v>
      </c>
      <c r="L1693" t="s">
        <v>5170</v>
      </c>
      <c r="M1693" t="s">
        <v>5171</v>
      </c>
      <c r="N1693">
        <v>5.23</v>
      </c>
      <c r="O1693">
        <v>1</v>
      </c>
      <c r="P1693">
        <v>0</v>
      </c>
      <c r="Q1693">
        <v>22</v>
      </c>
      <c r="R1693">
        <v>0</v>
      </c>
      <c r="S1693">
        <v>1</v>
      </c>
      <c r="T1693">
        <v>0</v>
      </c>
      <c r="U1693">
        <v>0</v>
      </c>
      <c r="V1693">
        <v>0</v>
      </c>
      <c r="W1693">
        <v>1.8512501094817502</v>
      </c>
      <c r="X1693">
        <v>0</v>
      </c>
      <c r="Y1693">
        <v>589.09821448864886</v>
      </c>
      <c r="Z1693">
        <v>0</v>
      </c>
      <c r="AA1693">
        <v>18.098647294419475</v>
      </c>
      <c r="AB1693">
        <v>0</v>
      </c>
      <c r="AC1693">
        <v>0</v>
      </c>
      <c r="AD1693">
        <v>0</v>
      </c>
      <c r="AE1693">
        <v>609.04811189255008</v>
      </c>
    </row>
    <row r="1694" spans="1:31" x14ac:dyDescent="0.25">
      <c r="A1694">
        <v>2309269</v>
      </c>
      <c r="B1694">
        <v>1</v>
      </c>
      <c r="C1694" t="s">
        <v>81</v>
      </c>
      <c r="D1694" t="s">
        <v>125</v>
      </c>
      <c r="E1694" t="s">
        <v>158</v>
      </c>
      <c r="F1694" t="s">
        <v>5172</v>
      </c>
      <c r="G1694" t="s">
        <v>453</v>
      </c>
      <c r="H1694" t="s">
        <v>150</v>
      </c>
      <c r="I1694" t="s">
        <v>136</v>
      </c>
      <c r="J1694" t="s">
        <v>137</v>
      </c>
      <c r="K1694" t="s">
        <v>138</v>
      </c>
      <c r="L1694" t="s">
        <v>5173</v>
      </c>
      <c r="M1694" t="s">
        <v>5174</v>
      </c>
      <c r="N1694">
        <v>1.2350000000000001</v>
      </c>
      <c r="O1694">
        <v>0</v>
      </c>
      <c r="P1694">
        <v>129</v>
      </c>
      <c r="Q1694">
        <v>0</v>
      </c>
      <c r="R1694">
        <v>2</v>
      </c>
      <c r="S1694">
        <v>0</v>
      </c>
      <c r="T1694">
        <v>11</v>
      </c>
      <c r="U1694">
        <v>0</v>
      </c>
      <c r="V1694">
        <v>0</v>
      </c>
      <c r="W1694">
        <v>0</v>
      </c>
      <c r="X1694">
        <v>24.295901264272494</v>
      </c>
      <c r="Y1694">
        <v>0</v>
      </c>
      <c r="Z1694">
        <v>6.6746183590400007E-2</v>
      </c>
      <c r="AA1694">
        <v>0</v>
      </c>
      <c r="AB1694">
        <v>3.5973850043328754</v>
      </c>
      <c r="AC1694">
        <v>0</v>
      </c>
      <c r="AD1694">
        <v>0</v>
      </c>
      <c r="AE1694">
        <v>27.960032452195769</v>
      </c>
    </row>
    <row r="1695" spans="1:31" x14ac:dyDescent="0.25">
      <c r="A1695">
        <v>2308728</v>
      </c>
      <c r="B1695">
        <v>1</v>
      </c>
      <c r="C1695" t="s">
        <v>80</v>
      </c>
      <c r="D1695" t="s">
        <v>100</v>
      </c>
      <c r="E1695" t="s">
        <v>285</v>
      </c>
      <c r="F1695" t="s">
        <v>5175</v>
      </c>
      <c r="G1695" t="s">
        <v>353</v>
      </c>
      <c r="H1695" t="s">
        <v>150</v>
      </c>
      <c r="I1695" t="s">
        <v>136</v>
      </c>
      <c r="J1695" t="s">
        <v>137</v>
      </c>
      <c r="K1695" t="s">
        <v>138</v>
      </c>
      <c r="L1695" t="s">
        <v>5176</v>
      </c>
      <c r="M1695" t="s">
        <v>5177</v>
      </c>
      <c r="N1695">
        <v>4.1505555550000004</v>
      </c>
      <c r="O1695">
        <v>0</v>
      </c>
      <c r="P1695">
        <v>89</v>
      </c>
      <c r="Q1695">
        <v>0</v>
      </c>
      <c r="R1695">
        <v>0</v>
      </c>
      <c r="S1695">
        <v>0</v>
      </c>
      <c r="T1695">
        <v>1</v>
      </c>
      <c r="U1695">
        <v>0</v>
      </c>
      <c r="V1695">
        <v>0</v>
      </c>
      <c r="W1695">
        <v>0</v>
      </c>
      <c r="X1695">
        <v>76.426777359213432</v>
      </c>
      <c r="Y1695">
        <v>0</v>
      </c>
      <c r="Z1695">
        <v>0</v>
      </c>
      <c r="AA1695">
        <v>0</v>
      </c>
      <c r="AB1695">
        <v>9.1905485583052169</v>
      </c>
      <c r="AC1695">
        <v>0</v>
      </c>
      <c r="AD1695">
        <v>0</v>
      </c>
      <c r="AE1695">
        <v>85.617325917518656</v>
      </c>
    </row>
    <row r="1696" spans="1:31" x14ac:dyDescent="0.25">
      <c r="A1696">
        <v>2308722</v>
      </c>
      <c r="B1696">
        <v>1</v>
      </c>
      <c r="C1696" t="s">
        <v>80</v>
      </c>
      <c r="D1696" t="s">
        <v>108</v>
      </c>
      <c r="E1696" t="s">
        <v>132</v>
      </c>
      <c r="F1696" t="s">
        <v>5178</v>
      </c>
      <c r="G1696" t="s">
        <v>177</v>
      </c>
      <c r="H1696" t="s">
        <v>135</v>
      </c>
      <c r="I1696" t="s">
        <v>136</v>
      </c>
      <c r="J1696" t="s">
        <v>137</v>
      </c>
      <c r="K1696" t="s">
        <v>144</v>
      </c>
      <c r="L1696" t="s">
        <v>5179</v>
      </c>
      <c r="M1696" t="s">
        <v>5180</v>
      </c>
      <c r="N1696">
        <v>5.6005555549999997</v>
      </c>
      <c r="O1696">
        <v>0</v>
      </c>
      <c r="P1696">
        <v>516</v>
      </c>
      <c r="Q1696">
        <v>2</v>
      </c>
      <c r="R1696">
        <v>204</v>
      </c>
      <c r="S1696">
        <v>3</v>
      </c>
      <c r="T1696">
        <v>116</v>
      </c>
      <c r="U1696">
        <v>0</v>
      </c>
      <c r="V1696">
        <v>0</v>
      </c>
      <c r="W1696">
        <v>0</v>
      </c>
      <c r="X1696">
        <v>573.26099538129449</v>
      </c>
      <c r="Y1696">
        <v>74.157490262280334</v>
      </c>
      <c r="Z1696">
        <v>2621.1403057741363</v>
      </c>
      <c r="AA1696">
        <v>63.991373001641065</v>
      </c>
      <c r="AB1696">
        <v>1074.8518181594941</v>
      </c>
      <c r="AC1696">
        <v>0</v>
      </c>
      <c r="AD1696">
        <v>0</v>
      </c>
      <c r="AE1696">
        <v>4407.4019825788464</v>
      </c>
    </row>
    <row r="1697" spans="1:31" x14ac:dyDescent="0.25">
      <c r="A1697">
        <v>2308542</v>
      </c>
      <c r="B1697">
        <v>1</v>
      </c>
      <c r="C1697" t="s">
        <v>80</v>
      </c>
      <c r="D1697" t="s">
        <v>90</v>
      </c>
      <c r="E1697" t="s">
        <v>158</v>
      </c>
      <c r="F1697" t="s">
        <v>5181</v>
      </c>
      <c r="G1697" t="s">
        <v>453</v>
      </c>
      <c r="H1697" t="s">
        <v>150</v>
      </c>
      <c r="I1697" t="s">
        <v>136</v>
      </c>
      <c r="J1697" t="s">
        <v>137</v>
      </c>
      <c r="K1697" t="s">
        <v>138</v>
      </c>
      <c r="L1697" t="s">
        <v>5182</v>
      </c>
      <c r="M1697" t="s">
        <v>5183</v>
      </c>
      <c r="N1697">
        <v>3.5583333330000002</v>
      </c>
      <c r="O1697">
        <v>0</v>
      </c>
      <c r="P1697">
        <v>909</v>
      </c>
      <c r="Q1697">
        <v>0</v>
      </c>
      <c r="R1697">
        <v>0</v>
      </c>
      <c r="S1697">
        <v>0</v>
      </c>
      <c r="T1697">
        <v>99</v>
      </c>
      <c r="U1697">
        <v>0</v>
      </c>
      <c r="V1697">
        <v>0</v>
      </c>
      <c r="W1697">
        <v>0</v>
      </c>
      <c r="X1697">
        <v>595.5153436615459</v>
      </c>
      <c r="Y1697">
        <v>0</v>
      </c>
      <c r="Z1697">
        <v>0</v>
      </c>
      <c r="AA1697">
        <v>0</v>
      </c>
      <c r="AB1697">
        <v>135.3704819628733</v>
      </c>
      <c r="AC1697">
        <v>0</v>
      </c>
      <c r="AD1697">
        <v>0</v>
      </c>
      <c r="AE1697">
        <v>730.88582562441923</v>
      </c>
    </row>
    <row r="1698" spans="1:31" x14ac:dyDescent="0.25">
      <c r="A1698">
        <v>2309040</v>
      </c>
      <c r="B1698">
        <v>1</v>
      </c>
      <c r="C1698" t="s">
        <v>80</v>
      </c>
      <c r="D1698" t="s">
        <v>99</v>
      </c>
      <c r="E1698" t="s">
        <v>153</v>
      </c>
      <c r="F1698" t="s">
        <v>5184</v>
      </c>
      <c r="G1698" t="s">
        <v>155</v>
      </c>
      <c r="H1698" t="s">
        <v>150</v>
      </c>
      <c r="I1698" t="s">
        <v>136</v>
      </c>
      <c r="J1698" t="s">
        <v>137</v>
      </c>
      <c r="K1698" t="s">
        <v>138</v>
      </c>
      <c r="L1698" t="s">
        <v>5185</v>
      </c>
      <c r="M1698" t="s">
        <v>5186</v>
      </c>
      <c r="N1698">
        <v>3.3450000000000002</v>
      </c>
      <c r="O1698">
        <v>0</v>
      </c>
      <c r="P1698">
        <v>1</v>
      </c>
      <c r="Q1698">
        <v>0</v>
      </c>
      <c r="R1698">
        <v>0</v>
      </c>
      <c r="S1698">
        <v>0</v>
      </c>
      <c r="T1698">
        <v>1</v>
      </c>
      <c r="U1698">
        <v>0</v>
      </c>
      <c r="V1698">
        <v>0</v>
      </c>
      <c r="W1698">
        <v>0</v>
      </c>
      <c r="X1698">
        <v>0.25022165013540004</v>
      </c>
      <c r="Y1698">
        <v>0</v>
      </c>
      <c r="Z1698">
        <v>0</v>
      </c>
      <c r="AA1698">
        <v>0</v>
      </c>
      <c r="AB1698">
        <v>1.6659092171712002</v>
      </c>
      <c r="AC1698">
        <v>0</v>
      </c>
      <c r="AD1698">
        <v>0</v>
      </c>
      <c r="AE1698">
        <v>1.9161308673066002</v>
      </c>
    </row>
    <row r="1699" spans="1:31" x14ac:dyDescent="0.25">
      <c r="A1699">
        <v>2308934</v>
      </c>
      <c r="B1699">
        <v>1</v>
      </c>
      <c r="C1699" t="s">
        <v>81</v>
      </c>
      <c r="D1699" t="s">
        <v>118</v>
      </c>
      <c r="E1699" t="s">
        <v>153</v>
      </c>
      <c r="F1699" t="s">
        <v>5187</v>
      </c>
      <c r="G1699" t="s">
        <v>155</v>
      </c>
      <c r="H1699" t="s">
        <v>150</v>
      </c>
      <c r="I1699" t="s">
        <v>136</v>
      </c>
      <c r="J1699" t="s">
        <v>137</v>
      </c>
      <c r="K1699" t="s">
        <v>138</v>
      </c>
      <c r="L1699" t="s">
        <v>5188</v>
      </c>
      <c r="M1699" t="s">
        <v>5189</v>
      </c>
      <c r="N1699">
        <v>4.0480555550000004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3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2.5395304330570339</v>
      </c>
      <c r="AC1699">
        <v>0</v>
      </c>
      <c r="AD1699">
        <v>0</v>
      </c>
      <c r="AE1699">
        <v>2.5395304330570339</v>
      </c>
    </row>
    <row r="1700" spans="1:31" x14ac:dyDescent="0.25">
      <c r="A1700">
        <v>2308828</v>
      </c>
      <c r="B1700">
        <v>1</v>
      </c>
      <c r="C1700" t="s">
        <v>80</v>
      </c>
      <c r="D1700" t="s">
        <v>105</v>
      </c>
      <c r="E1700" t="s">
        <v>147</v>
      </c>
      <c r="F1700" t="s">
        <v>5190</v>
      </c>
      <c r="G1700" t="s">
        <v>336</v>
      </c>
      <c r="H1700" t="s">
        <v>150</v>
      </c>
      <c r="I1700" t="s">
        <v>136</v>
      </c>
      <c r="J1700" t="s">
        <v>137</v>
      </c>
      <c r="K1700" t="s">
        <v>138</v>
      </c>
      <c r="L1700" t="s">
        <v>5191</v>
      </c>
      <c r="M1700" t="s">
        <v>5192</v>
      </c>
      <c r="N1700">
        <v>0.75916666600000005</v>
      </c>
      <c r="O1700">
        <v>0</v>
      </c>
      <c r="P1700">
        <v>148</v>
      </c>
      <c r="Q1700">
        <v>0</v>
      </c>
      <c r="R1700">
        <v>0</v>
      </c>
      <c r="S1700">
        <v>0</v>
      </c>
      <c r="T1700">
        <v>7</v>
      </c>
      <c r="U1700">
        <v>0</v>
      </c>
      <c r="V1700">
        <v>0</v>
      </c>
      <c r="W1700">
        <v>0</v>
      </c>
      <c r="X1700">
        <v>27.234833113793758</v>
      </c>
      <c r="Y1700">
        <v>0</v>
      </c>
      <c r="Z1700">
        <v>0</v>
      </c>
      <c r="AA1700">
        <v>0</v>
      </c>
      <c r="AB1700">
        <v>1.7466702998283001</v>
      </c>
      <c r="AC1700">
        <v>0</v>
      </c>
      <c r="AD1700">
        <v>0</v>
      </c>
      <c r="AE1700">
        <v>28.981503413622058</v>
      </c>
    </row>
    <row r="1701" spans="1:31" x14ac:dyDescent="0.25">
      <c r="A1701">
        <v>2309183</v>
      </c>
      <c r="B1701">
        <v>1</v>
      </c>
      <c r="C1701" t="s">
        <v>81</v>
      </c>
      <c r="D1701" t="s">
        <v>118</v>
      </c>
      <c r="E1701" t="s">
        <v>175</v>
      </c>
      <c r="F1701" t="s">
        <v>5193</v>
      </c>
      <c r="G1701" t="s">
        <v>716</v>
      </c>
      <c r="H1701" t="s">
        <v>135</v>
      </c>
      <c r="I1701" t="s">
        <v>136</v>
      </c>
      <c r="J1701" t="s">
        <v>137</v>
      </c>
      <c r="K1701" t="s">
        <v>138</v>
      </c>
      <c r="L1701" t="s">
        <v>5194</v>
      </c>
      <c r="M1701" t="s">
        <v>5195</v>
      </c>
      <c r="N1701">
        <v>3.716111111</v>
      </c>
      <c r="O1701">
        <v>0</v>
      </c>
      <c r="P1701">
        <v>159</v>
      </c>
      <c r="Q1701">
        <v>0</v>
      </c>
      <c r="R1701">
        <v>7</v>
      </c>
      <c r="S1701">
        <v>0</v>
      </c>
      <c r="T1701">
        <v>23</v>
      </c>
      <c r="U1701">
        <v>0</v>
      </c>
      <c r="V1701">
        <v>0</v>
      </c>
      <c r="W1701">
        <v>0</v>
      </c>
      <c r="X1701">
        <v>123.76983922477231</v>
      </c>
      <c r="Y1701">
        <v>0</v>
      </c>
      <c r="Z1701">
        <v>7.5978683443677077</v>
      </c>
      <c r="AA1701">
        <v>0</v>
      </c>
      <c r="AB1701">
        <v>13.0917116085418</v>
      </c>
      <c r="AC1701">
        <v>0</v>
      </c>
      <c r="AD1701">
        <v>0</v>
      </c>
      <c r="AE1701">
        <v>144.45941917768181</v>
      </c>
    </row>
    <row r="1702" spans="1:31" x14ac:dyDescent="0.25">
      <c r="A1702">
        <v>2309077</v>
      </c>
      <c r="B1702">
        <v>1</v>
      </c>
      <c r="C1702" t="s">
        <v>81</v>
      </c>
      <c r="D1702" t="s">
        <v>119</v>
      </c>
      <c r="E1702" t="s">
        <v>141</v>
      </c>
      <c r="F1702" t="s">
        <v>5196</v>
      </c>
      <c r="G1702" t="s">
        <v>134</v>
      </c>
      <c r="H1702" t="s">
        <v>135</v>
      </c>
      <c r="I1702" t="s">
        <v>136</v>
      </c>
      <c r="J1702" t="s">
        <v>137</v>
      </c>
      <c r="K1702" t="s">
        <v>138</v>
      </c>
      <c r="L1702" t="s">
        <v>5197</v>
      </c>
      <c r="M1702" t="s">
        <v>5198</v>
      </c>
      <c r="N1702">
        <v>3.4302777770000001</v>
      </c>
      <c r="O1702">
        <v>0</v>
      </c>
      <c r="P1702">
        <v>2605</v>
      </c>
      <c r="Q1702">
        <v>153</v>
      </c>
      <c r="R1702">
        <v>333</v>
      </c>
      <c r="S1702">
        <v>10</v>
      </c>
      <c r="T1702">
        <v>200</v>
      </c>
      <c r="U1702">
        <v>0</v>
      </c>
      <c r="V1702">
        <v>2</v>
      </c>
      <c r="W1702">
        <v>0</v>
      </c>
      <c r="X1702">
        <v>1523.0904183255595</v>
      </c>
      <c r="Y1702">
        <v>4461.7573872380035</v>
      </c>
      <c r="Z1702">
        <v>5427.3788046783375</v>
      </c>
      <c r="AA1702">
        <v>98.181081458394232</v>
      </c>
      <c r="AB1702">
        <v>288.90558556647136</v>
      </c>
      <c r="AC1702">
        <v>0</v>
      </c>
      <c r="AD1702">
        <v>606.12172300442819</v>
      </c>
      <c r="AE1702">
        <v>12405.435000271196</v>
      </c>
    </row>
    <row r="1703" spans="1:31" x14ac:dyDescent="0.25">
      <c r="A1703">
        <v>2309226</v>
      </c>
      <c r="B1703">
        <v>1</v>
      </c>
      <c r="C1703" t="s">
        <v>81</v>
      </c>
      <c r="D1703" t="s">
        <v>117</v>
      </c>
      <c r="E1703" t="s">
        <v>158</v>
      </c>
      <c r="F1703" t="s">
        <v>5199</v>
      </c>
      <c r="G1703" t="s">
        <v>453</v>
      </c>
      <c r="H1703" t="s">
        <v>150</v>
      </c>
      <c r="I1703" t="s">
        <v>136</v>
      </c>
      <c r="J1703" t="s">
        <v>137</v>
      </c>
      <c r="K1703" t="s">
        <v>138</v>
      </c>
      <c r="L1703" t="s">
        <v>5200</v>
      </c>
      <c r="M1703" t="s">
        <v>5201</v>
      </c>
      <c r="N1703">
        <v>7.13</v>
      </c>
      <c r="O1703">
        <v>0</v>
      </c>
      <c r="P1703">
        <v>7</v>
      </c>
      <c r="Q1703">
        <v>0</v>
      </c>
      <c r="R1703">
        <v>3</v>
      </c>
      <c r="S1703">
        <v>0</v>
      </c>
      <c r="T1703">
        <v>2</v>
      </c>
      <c r="U1703">
        <v>0</v>
      </c>
      <c r="V1703">
        <v>0</v>
      </c>
      <c r="W1703">
        <v>0</v>
      </c>
      <c r="X1703">
        <v>10.5824644974315</v>
      </c>
      <c r="Y1703">
        <v>0</v>
      </c>
      <c r="Z1703">
        <v>2.6668035250500002</v>
      </c>
      <c r="AA1703">
        <v>0</v>
      </c>
      <c r="AB1703">
        <v>9.4315194598115006</v>
      </c>
      <c r="AC1703">
        <v>0</v>
      </c>
      <c r="AD1703">
        <v>0</v>
      </c>
      <c r="AE1703">
        <v>22.680787482292999</v>
      </c>
    </row>
    <row r="1704" spans="1:31" x14ac:dyDescent="0.25">
      <c r="A1704">
        <v>2308685</v>
      </c>
      <c r="B1704">
        <v>1</v>
      </c>
      <c r="C1704" t="s">
        <v>80</v>
      </c>
      <c r="D1704" t="s">
        <v>83</v>
      </c>
      <c r="E1704" t="s">
        <v>153</v>
      </c>
      <c r="F1704" t="s">
        <v>5202</v>
      </c>
      <c r="G1704" t="s">
        <v>155</v>
      </c>
      <c r="H1704" t="s">
        <v>150</v>
      </c>
      <c r="I1704" t="s">
        <v>136</v>
      </c>
      <c r="J1704" t="s">
        <v>137</v>
      </c>
      <c r="K1704" t="s">
        <v>138</v>
      </c>
      <c r="L1704" t="s">
        <v>5203</v>
      </c>
      <c r="M1704" t="s">
        <v>5204</v>
      </c>
      <c r="N1704">
        <v>9.1233333329999997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1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12.993672680642481</v>
      </c>
      <c r="AC1704">
        <v>0</v>
      </c>
      <c r="AD1704">
        <v>0</v>
      </c>
      <c r="AE1704">
        <v>12.993672680642481</v>
      </c>
    </row>
    <row r="1705" spans="1:31" x14ac:dyDescent="0.25">
      <c r="A1705">
        <v>2308619</v>
      </c>
      <c r="B1705">
        <v>1</v>
      </c>
      <c r="C1705" t="s">
        <v>81</v>
      </c>
      <c r="D1705" t="s">
        <v>112</v>
      </c>
      <c r="E1705" t="s">
        <v>153</v>
      </c>
      <c r="F1705" t="s">
        <v>4973</v>
      </c>
      <c r="G1705" t="s">
        <v>254</v>
      </c>
      <c r="H1705" t="s">
        <v>150</v>
      </c>
      <c r="I1705" t="s">
        <v>136</v>
      </c>
      <c r="J1705" t="s">
        <v>137</v>
      </c>
      <c r="K1705" t="s">
        <v>138</v>
      </c>
      <c r="L1705" t="s">
        <v>5205</v>
      </c>
      <c r="M1705" t="s">
        <v>5206</v>
      </c>
      <c r="N1705">
        <v>1.733333333</v>
      </c>
      <c r="O1705">
        <v>0</v>
      </c>
      <c r="P1705">
        <v>13</v>
      </c>
      <c r="Q1705">
        <v>0</v>
      </c>
      <c r="R1705">
        <v>0</v>
      </c>
      <c r="S1705">
        <v>0</v>
      </c>
      <c r="T1705">
        <v>3</v>
      </c>
      <c r="U1705">
        <v>0</v>
      </c>
      <c r="V1705">
        <v>0</v>
      </c>
      <c r="W1705">
        <v>0</v>
      </c>
      <c r="X1705">
        <v>3.5079143415740672</v>
      </c>
      <c r="Y1705">
        <v>0</v>
      </c>
      <c r="Z1705">
        <v>0</v>
      </c>
      <c r="AA1705">
        <v>0</v>
      </c>
      <c r="AB1705">
        <v>8.1798938128236003</v>
      </c>
      <c r="AC1705">
        <v>0</v>
      </c>
      <c r="AD1705">
        <v>0</v>
      </c>
      <c r="AE1705">
        <v>11.687808154397668</v>
      </c>
    </row>
    <row r="1706" spans="1:31" x14ac:dyDescent="0.25">
      <c r="A1706">
        <v>2308665</v>
      </c>
      <c r="B1706">
        <v>1</v>
      </c>
      <c r="C1706" t="s">
        <v>80</v>
      </c>
      <c r="D1706" t="s">
        <v>96</v>
      </c>
      <c r="E1706" t="s">
        <v>141</v>
      </c>
      <c r="F1706" t="s">
        <v>5207</v>
      </c>
      <c r="G1706" t="s">
        <v>143</v>
      </c>
      <c r="H1706" t="s">
        <v>135</v>
      </c>
      <c r="I1706" t="s">
        <v>136</v>
      </c>
      <c r="J1706" t="s">
        <v>137</v>
      </c>
      <c r="K1706" t="s">
        <v>144</v>
      </c>
      <c r="L1706" t="s">
        <v>5208</v>
      </c>
      <c r="M1706" t="s">
        <v>5209</v>
      </c>
      <c r="N1706">
        <v>0.81722222200000005</v>
      </c>
      <c r="O1706">
        <v>2</v>
      </c>
      <c r="P1706">
        <v>115</v>
      </c>
      <c r="Q1706">
        <v>0</v>
      </c>
      <c r="R1706">
        <v>3</v>
      </c>
      <c r="S1706">
        <v>0</v>
      </c>
      <c r="T1706">
        <v>7</v>
      </c>
      <c r="U1706">
        <v>0</v>
      </c>
      <c r="V1706">
        <v>0</v>
      </c>
      <c r="W1706">
        <v>32.198083490966674</v>
      </c>
      <c r="X1706">
        <v>21.528117824181322</v>
      </c>
      <c r="Y1706">
        <v>0</v>
      </c>
      <c r="Z1706">
        <v>2.1148176264359946</v>
      </c>
      <c r="AA1706">
        <v>0</v>
      </c>
      <c r="AB1706">
        <v>10.00594292020353</v>
      </c>
      <c r="AC1706">
        <v>0</v>
      </c>
      <c r="AD1706">
        <v>0</v>
      </c>
      <c r="AE1706">
        <v>65.84696186178752</v>
      </c>
    </row>
    <row r="1707" spans="1:31" x14ac:dyDescent="0.25">
      <c r="A1707">
        <v>2308642</v>
      </c>
      <c r="B1707">
        <v>1</v>
      </c>
      <c r="C1707" t="s">
        <v>81</v>
      </c>
      <c r="D1707" t="s">
        <v>128</v>
      </c>
      <c r="E1707" t="s">
        <v>132</v>
      </c>
      <c r="F1707" t="s">
        <v>5210</v>
      </c>
      <c r="G1707" t="s">
        <v>143</v>
      </c>
      <c r="H1707" t="s">
        <v>135</v>
      </c>
      <c r="I1707" t="s">
        <v>136</v>
      </c>
      <c r="J1707" t="s">
        <v>137</v>
      </c>
      <c r="K1707" t="s">
        <v>144</v>
      </c>
      <c r="L1707" t="s">
        <v>5211</v>
      </c>
      <c r="M1707" t="s">
        <v>5212</v>
      </c>
      <c r="N1707">
        <v>8.3394444439999997</v>
      </c>
      <c r="O1707">
        <v>3</v>
      </c>
      <c r="P1707">
        <v>542</v>
      </c>
      <c r="Q1707">
        <v>97</v>
      </c>
      <c r="R1707">
        <v>28</v>
      </c>
      <c r="S1707">
        <v>10</v>
      </c>
      <c r="T1707">
        <v>69</v>
      </c>
      <c r="U1707">
        <v>0</v>
      </c>
      <c r="V1707">
        <v>0</v>
      </c>
      <c r="W1707">
        <v>7.3401334724304164</v>
      </c>
      <c r="X1707">
        <v>761.08825637533664</v>
      </c>
      <c r="Y1707">
        <v>609.91882942852749</v>
      </c>
      <c r="Z1707">
        <v>100.71259520910044</v>
      </c>
      <c r="AA1707">
        <v>142.84044080839305</v>
      </c>
      <c r="AB1707">
        <v>338.25236064455271</v>
      </c>
      <c r="AC1707">
        <v>0</v>
      </c>
      <c r="AD1707">
        <v>0</v>
      </c>
      <c r="AE1707">
        <v>1960.1526159383409</v>
      </c>
    </row>
    <row r="1708" spans="1:31" x14ac:dyDescent="0.25">
      <c r="A1708">
        <v>2309306</v>
      </c>
      <c r="B1708">
        <v>1</v>
      </c>
      <c r="C1708" t="s">
        <v>80</v>
      </c>
      <c r="D1708" t="s">
        <v>93</v>
      </c>
      <c r="E1708" t="s">
        <v>141</v>
      </c>
      <c r="F1708" t="s">
        <v>4539</v>
      </c>
      <c r="G1708" t="s">
        <v>134</v>
      </c>
      <c r="H1708" t="s">
        <v>135</v>
      </c>
      <c r="I1708" t="s">
        <v>136</v>
      </c>
      <c r="J1708" t="s">
        <v>137</v>
      </c>
      <c r="K1708" t="s">
        <v>138</v>
      </c>
      <c r="L1708" t="s">
        <v>5213</v>
      </c>
      <c r="M1708" t="s">
        <v>5214</v>
      </c>
      <c r="N1708">
        <v>0.29499999999999998</v>
      </c>
      <c r="O1708">
        <v>0</v>
      </c>
      <c r="P1708">
        <v>250</v>
      </c>
      <c r="Q1708">
        <v>3</v>
      </c>
      <c r="R1708">
        <v>48</v>
      </c>
      <c r="S1708">
        <v>5</v>
      </c>
      <c r="T1708">
        <v>42</v>
      </c>
      <c r="U1708">
        <v>0</v>
      </c>
      <c r="V1708">
        <v>0</v>
      </c>
      <c r="W1708">
        <v>0</v>
      </c>
      <c r="X1708">
        <v>13.031416762066506</v>
      </c>
      <c r="Y1708">
        <v>11.209127610801602</v>
      </c>
      <c r="Z1708">
        <v>15.367517488784999</v>
      </c>
      <c r="AA1708">
        <v>10.64648769361345</v>
      </c>
      <c r="AB1708">
        <v>7.2519981064960009</v>
      </c>
      <c r="AC1708">
        <v>0</v>
      </c>
      <c r="AD1708">
        <v>0</v>
      </c>
      <c r="AE1708">
        <v>57.506547661762561</v>
      </c>
    </row>
    <row r="1709" spans="1:31" x14ac:dyDescent="0.25">
      <c r="A1709">
        <v>2309143</v>
      </c>
      <c r="B1709">
        <v>1</v>
      </c>
      <c r="C1709" t="s">
        <v>80</v>
      </c>
      <c r="D1709" t="s">
        <v>83</v>
      </c>
      <c r="E1709" t="s">
        <v>153</v>
      </c>
      <c r="F1709" t="s">
        <v>5215</v>
      </c>
      <c r="G1709" t="s">
        <v>203</v>
      </c>
      <c r="H1709" t="s">
        <v>150</v>
      </c>
      <c r="I1709" t="s">
        <v>136</v>
      </c>
      <c r="J1709" t="s">
        <v>137</v>
      </c>
      <c r="K1709" t="s">
        <v>138</v>
      </c>
      <c r="L1709" t="s">
        <v>5216</v>
      </c>
      <c r="M1709" t="s">
        <v>5217</v>
      </c>
      <c r="N1709">
        <v>2.2908333330000001</v>
      </c>
      <c r="O1709">
        <v>0</v>
      </c>
      <c r="P1709">
        <v>4</v>
      </c>
      <c r="Q1709">
        <v>0</v>
      </c>
      <c r="R1709">
        <v>0</v>
      </c>
      <c r="S1709">
        <v>0</v>
      </c>
      <c r="T1709">
        <v>1</v>
      </c>
      <c r="U1709">
        <v>0</v>
      </c>
      <c r="V1709">
        <v>0</v>
      </c>
      <c r="W1709">
        <v>0</v>
      </c>
      <c r="X1709">
        <v>1.4387075628284334</v>
      </c>
      <c r="Y1709">
        <v>0</v>
      </c>
      <c r="Z1709">
        <v>0</v>
      </c>
      <c r="AA1709">
        <v>0</v>
      </c>
      <c r="AB1709">
        <v>0.227053488209675</v>
      </c>
      <c r="AC1709">
        <v>0</v>
      </c>
      <c r="AD1709">
        <v>0</v>
      </c>
      <c r="AE1709">
        <v>1.6657610510381085</v>
      </c>
    </row>
    <row r="1710" spans="1:31" x14ac:dyDescent="0.25">
      <c r="A1710">
        <v>2309166</v>
      </c>
      <c r="B1710">
        <v>1</v>
      </c>
      <c r="C1710" t="s">
        <v>80</v>
      </c>
      <c r="D1710" t="s">
        <v>93</v>
      </c>
      <c r="E1710" t="s">
        <v>141</v>
      </c>
      <c r="F1710" t="s">
        <v>5218</v>
      </c>
      <c r="G1710" t="s">
        <v>134</v>
      </c>
      <c r="H1710" t="s">
        <v>135</v>
      </c>
      <c r="I1710" t="s">
        <v>136</v>
      </c>
      <c r="J1710" t="s">
        <v>137</v>
      </c>
      <c r="K1710" t="s">
        <v>138</v>
      </c>
      <c r="L1710" t="s">
        <v>5219</v>
      </c>
      <c r="M1710" t="s">
        <v>5220</v>
      </c>
      <c r="N1710">
        <v>0.77805555500000001</v>
      </c>
      <c r="O1710">
        <v>0</v>
      </c>
      <c r="P1710">
        <v>424</v>
      </c>
      <c r="Q1710">
        <v>43</v>
      </c>
      <c r="R1710">
        <v>22</v>
      </c>
      <c r="S1710">
        <v>10</v>
      </c>
      <c r="T1710">
        <v>78</v>
      </c>
      <c r="U1710">
        <v>0</v>
      </c>
      <c r="V1710">
        <v>0</v>
      </c>
      <c r="W1710">
        <v>0</v>
      </c>
      <c r="X1710">
        <v>62.203718973375381</v>
      </c>
      <c r="Y1710">
        <v>331.27009577354585</v>
      </c>
      <c r="Z1710">
        <v>89.431245239731638</v>
      </c>
      <c r="AA1710">
        <v>37.985716171635559</v>
      </c>
      <c r="AB1710">
        <v>68.222845511213094</v>
      </c>
      <c r="AC1710">
        <v>0</v>
      </c>
      <c r="AD1710">
        <v>0</v>
      </c>
      <c r="AE1710">
        <v>589.11362166950153</v>
      </c>
    </row>
    <row r="1711" spans="1:31" x14ac:dyDescent="0.25">
      <c r="A1711">
        <v>2309206</v>
      </c>
      <c r="B1711">
        <v>1</v>
      </c>
      <c r="C1711" t="s">
        <v>80</v>
      </c>
      <c r="D1711" t="s">
        <v>109</v>
      </c>
      <c r="E1711" t="s">
        <v>147</v>
      </c>
      <c r="F1711" t="s">
        <v>5221</v>
      </c>
      <c r="G1711" t="s">
        <v>149</v>
      </c>
      <c r="H1711" t="s">
        <v>150</v>
      </c>
      <c r="I1711" t="s">
        <v>136</v>
      </c>
      <c r="J1711" t="s">
        <v>137</v>
      </c>
      <c r="K1711" t="s">
        <v>138</v>
      </c>
      <c r="L1711" t="s">
        <v>5222</v>
      </c>
      <c r="M1711" t="s">
        <v>5223</v>
      </c>
      <c r="N1711">
        <v>4.2555555549999999</v>
      </c>
      <c r="O1711">
        <v>0</v>
      </c>
      <c r="P1711">
        <v>18</v>
      </c>
      <c r="Q1711">
        <v>0</v>
      </c>
      <c r="R1711">
        <v>0</v>
      </c>
      <c r="S1711">
        <v>0</v>
      </c>
      <c r="T1711">
        <v>1</v>
      </c>
      <c r="U1711">
        <v>0</v>
      </c>
      <c r="V1711">
        <v>0</v>
      </c>
      <c r="W1711">
        <v>0</v>
      </c>
      <c r="X1711">
        <v>3.7012411778446999</v>
      </c>
      <c r="Y1711">
        <v>0</v>
      </c>
      <c r="Z1711">
        <v>0</v>
      </c>
      <c r="AA1711">
        <v>0</v>
      </c>
      <c r="AB1711">
        <v>6.8659676862666665E-3</v>
      </c>
      <c r="AC1711">
        <v>0</v>
      </c>
      <c r="AD1711">
        <v>0</v>
      </c>
      <c r="AE1711">
        <v>3.7081071455309664</v>
      </c>
    </row>
    <row r="1712" spans="1:31" x14ac:dyDescent="0.25">
      <c r="A1712">
        <v>2309289</v>
      </c>
      <c r="B1712">
        <v>1</v>
      </c>
      <c r="C1712" t="s">
        <v>81</v>
      </c>
      <c r="D1712" t="s">
        <v>117</v>
      </c>
      <c r="E1712" t="s">
        <v>285</v>
      </c>
      <c r="F1712" t="s">
        <v>5224</v>
      </c>
      <c r="G1712" t="s">
        <v>287</v>
      </c>
      <c r="H1712" t="s">
        <v>150</v>
      </c>
      <c r="I1712" t="s">
        <v>136</v>
      </c>
      <c r="J1712" t="s">
        <v>137</v>
      </c>
      <c r="K1712" t="s">
        <v>138</v>
      </c>
      <c r="L1712" t="s">
        <v>5225</v>
      </c>
      <c r="M1712" t="s">
        <v>5226</v>
      </c>
      <c r="N1712">
        <v>7.1636111109999998</v>
      </c>
      <c r="O1712">
        <v>0</v>
      </c>
      <c r="P1712">
        <v>62</v>
      </c>
      <c r="Q1712">
        <v>0</v>
      </c>
      <c r="R1712">
        <v>0</v>
      </c>
      <c r="S1712">
        <v>0</v>
      </c>
      <c r="T1712">
        <v>3</v>
      </c>
      <c r="U1712">
        <v>0</v>
      </c>
      <c r="V1712">
        <v>0</v>
      </c>
      <c r="W1712">
        <v>0</v>
      </c>
      <c r="X1712">
        <v>59.931543920789288</v>
      </c>
      <c r="Y1712">
        <v>0</v>
      </c>
      <c r="Z1712">
        <v>0</v>
      </c>
      <c r="AA1712">
        <v>0</v>
      </c>
      <c r="AB1712">
        <v>0.5450834950519251</v>
      </c>
      <c r="AC1712">
        <v>0</v>
      </c>
      <c r="AD1712">
        <v>0</v>
      </c>
      <c r="AE1712">
        <v>60.476627415841214</v>
      </c>
    </row>
    <row r="1713" spans="1:31" x14ac:dyDescent="0.25">
      <c r="A1713">
        <v>2308602</v>
      </c>
      <c r="B1713">
        <v>1</v>
      </c>
      <c r="C1713" t="s">
        <v>80</v>
      </c>
      <c r="D1713" t="s">
        <v>106</v>
      </c>
      <c r="E1713" t="s">
        <v>132</v>
      </c>
      <c r="F1713" t="s">
        <v>5227</v>
      </c>
      <c r="G1713" t="s">
        <v>134</v>
      </c>
      <c r="H1713" t="s">
        <v>135</v>
      </c>
      <c r="I1713" t="s">
        <v>136</v>
      </c>
      <c r="J1713" t="s">
        <v>137</v>
      </c>
      <c r="K1713" t="s">
        <v>138</v>
      </c>
      <c r="L1713" t="s">
        <v>5228</v>
      </c>
      <c r="M1713" t="s">
        <v>5229</v>
      </c>
      <c r="N1713">
        <v>0.66055555499999996</v>
      </c>
      <c r="O1713">
        <v>1</v>
      </c>
      <c r="P1713">
        <v>728</v>
      </c>
      <c r="Q1713">
        <v>26</v>
      </c>
      <c r="R1713">
        <v>161</v>
      </c>
      <c r="S1713">
        <v>12</v>
      </c>
      <c r="T1713">
        <v>96</v>
      </c>
      <c r="U1713">
        <v>2</v>
      </c>
      <c r="V1713">
        <v>0</v>
      </c>
      <c r="W1713">
        <v>0.3285549560412</v>
      </c>
      <c r="X1713">
        <v>68.920626594495289</v>
      </c>
      <c r="Y1713">
        <v>76.224706684725902</v>
      </c>
      <c r="Z1713">
        <v>157.2282143380136</v>
      </c>
      <c r="AA1713">
        <v>32.894255249658023</v>
      </c>
      <c r="AB1713">
        <v>46.625061661146738</v>
      </c>
      <c r="AC1713">
        <v>77.212379930982451</v>
      </c>
      <c r="AD1713">
        <v>0</v>
      </c>
      <c r="AE1713">
        <v>459.43379941506316</v>
      </c>
    </row>
    <row r="1714" spans="1:31" x14ac:dyDescent="0.25">
      <c r="A1714">
        <v>2309160</v>
      </c>
      <c r="B1714">
        <v>1</v>
      </c>
      <c r="C1714" t="s">
        <v>80</v>
      </c>
      <c r="D1714" t="s">
        <v>83</v>
      </c>
      <c r="E1714" t="s">
        <v>153</v>
      </c>
      <c r="F1714" t="s">
        <v>5230</v>
      </c>
      <c r="G1714" t="s">
        <v>703</v>
      </c>
      <c r="H1714" t="s">
        <v>150</v>
      </c>
      <c r="I1714" t="s">
        <v>136</v>
      </c>
      <c r="J1714" t="s">
        <v>137</v>
      </c>
      <c r="K1714" t="s">
        <v>138</v>
      </c>
      <c r="L1714" t="s">
        <v>5231</v>
      </c>
      <c r="M1714" t="s">
        <v>4582</v>
      </c>
      <c r="N1714">
        <v>1.3811111110000001</v>
      </c>
      <c r="O1714">
        <v>0</v>
      </c>
      <c r="P1714">
        <v>32</v>
      </c>
      <c r="Q1714">
        <v>0</v>
      </c>
      <c r="R1714">
        <v>0</v>
      </c>
      <c r="S1714">
        <v>0</v>
      </c>
      <c r="T1714">
        <v>4</v>
      </c>
      <c r="U1714">
        <v>0</v>
      </c>
      <c r="V1714">
        <v>0</v>
      </c>
      <c r="W1714">
        <v>0</v>
      </c>
      <c r="X1714">
        <v>9.7539897031904026</v>
      </c>
      <c r="Y1714">
        <v>0</v>
      </c>
      <c r="Z1714">
        <v>0</v>
      </c>
      <c r="AA1714">
        <v>0</v>
      </c>
      <c r="AB1714">
        <v>3.9266201822673614</v>
      </c>
      <c r="AC1714">
        <v>0</v>
      </c>
      <c r="AD1714">
        <v>0</v>
      </c>
      <c r="AE1714">
        <v>13.680609885457764</v>
      </c>
    </row>
    <row r="1715" spans="1:31" x14ac:dyDescent="0.25">
      <c r="A1715">
        <v>2309243</v>
      </c>
      <c r="B1715">
        <v>1</v>
      </c>
      <c r="C1715" t="s">
        <v>80</v>
      </c>
      <c r="D1715" t="s">
        <v>93</v>
      </c>
      <c r="E1715" t="s">
        <v>158</v>
      </c>
      <c r="F1715" t="s">
        <v>3726</v>
      </c>
      <c r="G1715" t="s">
        <v>453</v>
      </c>
      <c r="H1715" t="s">
        <v>150</v>
      </c>
      <c r="I1715" t="s">
        <v>136</v>
      </c>
      <c r="J1715" t="s">
        <v>137</v>
      </c>
      <c r="K1715" t="s">
        <v>138</v>
      </c>
      <c r="L1715" t="s">
        <v>5232</v>
      </c>
      <c r="M1715" t="s">
        <v>5233</v>
      </c>
      <c r="N1715">
        <v>0.60388888799999996</v>
      </c>
      <c r="O1715">
        <v>0</v>
      </c>
      <c r="P1715">
        <v>37</v>
      </c>
      <c r="Q1715">
        <v>0</v>
      </c>
      <c r="R1715">
        <v>5</v>
      </c>
      <c r="S1715">
        <v>0</v>
      </c>
      <c r="T1715">
        <v>10</v>
      </c>
      <c r="U1715">
        <v>0</v>
      </c>
      <c r="V1715">
        <v>0</v>
      </c>
      <c r="W1715">
        <v>0</v>
      </c>
      <c r="X1715">
        <v>9.9107600650870644</v>
      </c>
      <c r="Y1715">
        <v>0</v>
      </c>
      <c r="Z1715">
        <v>2.694642552525889</v>
      </c>
      <c r="AA1715">
        <v>0</v>
      </c>
      <c r="AB1715">
        <v>3.0379481240834609</v>
      </c>
      <c r="AC1715">
        <v>0</v>
      </c>
      <c r="AD1715">
        <v>0</v>
      </c>
      <c r="AE1715">
        <v>15.643350741696413</v>
      </c>
    </row>
    <row r="1716" spans="1:31" x14ac:dyDescent="0.25">
      <c r="A1716">
        <v>2308911</v>
      </c>
      <c r="B1716">
        <v>1</v>
      </c>
      <c r="C1716" t="s">
        <v>80</v>
      </c>
      <c r="D1716" t="s">
        <v>98</v>
      </c>
      <c r="E1716" t="s">
        <v>153</v>
      </c>
      <c r="F1716" t="s">
        <v>5234</v>
      </c>
      <c r="G1716" t="s">
        <v>155</v>
      </c>
      <c r="H1716" t="s">
        <v>150</v>
      </c>
      <c r="I1716" t="s">
        <v>136</v>
      </c>
      <c r="J1716" t="s">
        <v>137</v>
      </c>
      <c r="K1716" t="s">
        <v>138</v>
      </c>
      <c r="L1716" t="s">
        <v>5235</v>
      </c>
      <c r="M1716" t="s">
        <v>5236</v>
      </c>
      <c r="N1716">
        <v>3.3558333330000001</v>
      </c>
      <c r="O1716">
        <v>0</v>
      </c>
      <c r="P1716">
        <v>1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7.1308854468000006E-3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7.1308854468000006E-3</v>
      </c>
    </row>
    <row r="1717" spans="1:31" x14ac:dyDescent="0.25">
      <c r="A1717">
        <v>2308851</v>
      </c>
      <c r="B1717">
        <v>1</v>
      </c>
      <c r="C1717" t="s">
        <v>81</v>
      </c>
      <c r="D1717" t="s">
        <v>123</v>
      </c>
      <c r="E1717" t="s">
        <v>147</v>
      </c>
      <c r="F1717" t="s">
        <v>5237</v>
      </c>
      <c r="G1717" t="s">
        <v>503</v>
      </c>
      <c r="H1717" t="s">
        <v>150</v>
      </c>
      <c r="I1717" t="s">
        <v>136</v>
      </c>
      <c r="J1717" t="s">
        <v>137</v>
      </c>
      <c r="K1717" t="s">
        <v>138</v>
      </c>
      <c r="L1717" t="s">
        <v>5238</v>
      </c>
      <c r="M1717" t="s">
        <v>5239</v>
      </c>
      <c r="N1717">
        <v>0.88166666599999999</v>
      </c>
      <c r="O1717">
        <v>0</v>
      </c>
      <c r="P1717">
        <v>3</v>
      </c>
      <c r="Q1717">
        <v>0</v>
      </c>
      <c r="R1717">
        <v>6</v>
      </c>
      <c r="S1717">
        <v>0</v>
      </c>
      <c r="T1717">
        <v>2</v>
      </c>
      <c r="U1717">
        <v>0</v>
      </c>
      <c r="V1717">
        <v>0</v>
      </c>
      <c r="W1717">
        <v>0</v>
      </c>
      <c r="X1717">
        <v>0.5684942991016001</v>
      </c>
      <c r="Y1717">
        <v>0</v>
      </c>
      <c r="Z1717">
        <v>5.1957049893401672</v>
      </c>
      <c r="AA1717">
        <v>0</v>
      </c>
      <c r="AB1717">
        <v>3.9736451786645333</v>
      </c>
      <c r="AC1717">
        <v>0</v>
      </c>
      <c r="AD1717">
        <v>0</v>
      </c>
      <c r="AE1717">
        <v>9.7378444671062994</v>
      </c>
    </row>
    <row r="1718" spans="1:31" x14ac:dyDescent="0.25">
      <c r="A1718">
        <v>2309097</v>
      </c>
      <c r="B1718">
        <v>1</v>
      </c>
      <c r="C1718" t="s">
        <v>80</v>
      </c>
      <c r="D1718" t="s">
        <v>96</v>
      </c>
      <c r="E1718" t="s">
        <v>414</v>
      </c>
      <c r="F1718" t="s">
        <v>5240</v>
      </c>
      <c r="G1718" t="s">
        <v>134</v>
      </c>
      <c r="H1718" t="s">
        <v>135</v>
      </c>
      <c r="I1718" t="s">
        <v>136</v>
      </c>
      <c r="J1718" t="s">
        <v>137</v>
      </c>
      <c r="K1718" t="s">
        <v>138</v>
      </c>
      <c r="L1718" t="s">
        <v>5241</v>
      </c>
      <c r="M1718" t="s">
        <v>5242</v>
      </c>
      <c r="N1718">
        <v>9.9444444000000007E-2</v>
      </c>
      <c r="O1718">
        <v>0</v>
      </c>
      <c r="P1718">
        <v>1614</v>
      </c>
      <c r="Q1718">
        <v>1</v>
      </c>
      <c r="R1718">
        <v>37</v>
      </c>
      <c r="S1718">
        <v>4</v>
      </c>
      <c r="T1718">
        <v>18</v>
      </c>
      <c r="U1718">
        <v>0</v>
      </c>
      <c r="V1718">
        <v>0</v>
      </c>
      <c r="W1718">
        <v>0</v>
      </c>
      <c r="X1718">
        <v>49.088647475940391</v>
      </c>
      <c r="Y1718">
        <v>0.25916324165713334</v>
      </c>
      <c r="Z1718">
        <v>1.1797416728266168</v>
      </c>
      <c r="AA1718">
        <v>6.3526091543057666</v>
      </c>
      <c r="AB1718">
        <v>6.8315932094157343</v>
      </c>
      <c r="AC1718">
        <v>0</v>
      </c>
      <c r="AD1718">
        <v>0</v>
      </c>
      <c r="AE1718">
        <v>63.711754754145645</v>
      </c>
    </row>
    <row r="1719" spans="1:31" x14ac:dyDescent="0.25">
      <c r="A1719">
        <v>2308556</v>
      </c>
      <c r="B1719">
        <v>1</v>
      </c>
      <c r="C1719" t="s">
        <v>81</v>
      </c>
      <c r="D1719" t="s">
        <v>123</v>
      </c>
      <c r="E1719" t="s">
        <v>132</v>
      </c>
      <c r="F1719" t="s">
        <v>5243</v>
      </c>
      <c r="G1719" t="s">
        <v>134</v>
      </c>
      <c r="H1719" t="s">
        <v>135</v>
      </c>
      <c r="I1719" t="s">
        <v>136</v>
      </c>
      <c r="J1719" t="s">
        <v>137</v>
      </c>
      <c r="K1719" t="s">
        <v>138</v>
      </c>
      <c r="L1719" t="s">
        <v>5244</v>
      </c>
      <c r="M1719" t="s">
        <v>5245</v>
      </c>
      <c r="N1719">
        <v>0.74555555500000004</v>
      </c>
      <c r="O1719">
        <v>0</v>
      </c>
      <c r="P1719">
        <v>361</v>
      </c>
      <c r="Q1719">
        <v>136</v>
      </c>
      <c r="R1719">
        <v>53</v>
      </c>
      <c r="S1719">
        <v>15</v>
      </c>
      <c r="T1719">
        <v>36</v>
      </c>
      <c r="U1719">
        <v>0</v>
      </c>
      <c r="V1719">
        <v>0</v>
      </c>
      <c r="W1719">
        <v>0</v>
      </c>
      <c r="X1719">
        <v>37.563466438862427</v>
      </c>
      <c r="Y1719">
        <v>157.77202681771237</v>
      </c>
      <c r="Z1719">
        <v>36.441039134148006</v>
      </c>
      <c r="AA1719">
        <v>11.018934554465718</v>
      </c>
      <c r="AB1719">
        <v>8.806315820818849</v>
      </c>
      <c r="AC1719">
        <v>0</v>
      </c>
      <c r="AD1719">
        <v>0</v>
      </c>
      <c r="AE1719">
        <v>251.60178276600737</v>
      </c>
    </row>
    <row r="1720" spans="1:31" x14ac:dyDescent="0.25">
      <c r="A1720">
        <v>2309103</v>
      </c>
      <c r="B1720">
        <v>1</v>
      </c>
      <c r="C1720" t="s">
        <v>80</v>
      </c>
      <c r="D1720" t="s">
        <v>93</v>
      </c>
      <c r="E1720" t="s">
        <v>414</v>
      </c>
      <c r="F1720" t="s">
        <v>5246</v>
      </c>
      <c r="G1720" t="s">
        <v>134</v>
      </c>
      <c r="H1720" t="s">
        <v>135</v>
      </c>
      <c r="I1720" t="s">
        <v>136</v>
      </c>
      <c r="J1720" t="s">
        <v>137</v>
      </c>
      <c r="K1720" t="s">
        <v>138</v>
      </c>
      <c r="L1720" t="s">
        <v>5247</v>
      </c>
      <c r="M1720" t="s">
        <v>5248</v>
      </c>
      <c r="N1720">
        <v>0.16270999999999999</v>
      </c>
      <c r="O1720">
        <v>9</v>
      </c>
      <c r="P1720">
        <v>4642</v>
      </c>
      <c r="Q1720">
        <v>241</v>
      </c>
      <c r="R1720">
        <v>1368</v>
      </c>
      <c r="S1720">
        <v>58</v>
      </c>
      <c r="T1720">
        <v>1221</v>
      </c>
      <c r="U1720">
        <v>7</v>
      </c>
      <c r="V1720">
        <v>0</v>
      </c>
      <c r="W1720">
        <v>2.2296852149276249</v>
      </c>
      <c r="X1720">
        <v>116.88855417746271</v>
      </c>
      <c r="Y1720">
        <v>244.96266728325617</v>
      </c>
      <c r="Z1720">
        <v>346.99361388124083</v>
      </c>
      <c r="AA1720">
        <v>51.307413901191516</v>
      </c>
      <c r="AB1720">
        <v>151.97597092522349</v>
      </c>
      <c r="AC1720">
        <v>55.057747589325004</v>
      </c>
      <c r="AD1720">
        <v>0</v>
      </c>
      <c r="AE1720">
        <v>969.4156529726273</v>
      </c>
    </row>
    <row r="1721" spans="1:31" x14ac:dyDescent="0.25">
      <c r="A1721">
        <v>2308868</v>
      </c>
      <c r="B1721">
        <v>1</v>
      </c>
      <c r="C1721" t="s">
        <v>81</v>
      </c>
      <c r="D1721" t="s">
        <v>119</v>
      </c>
      <c r="E1721" t="s">
        <v>153</v>
      </c>
      <c r="F1721" t="s">
        <v>5249</v>
      </c>
      <c r="G1721" t="s">
        <v>155</v>
      </c>
      <c r="H1721" t="s">
        <v>150</v>
      </c>
      <c r="I1721" t="s">
        <v>136</v>
      </c>
      <c r="J1721" t="s">
        <v>137</v>
      </c>
      <c r="K1721" t="s">
        <v>138</v>
      </c>
      <c r="L1721" t="s">
        <v>5250</v>
      </c>
      <c r="M1721" t="s">
        <v>5251</v>
      </c>
      <c r="N1721">
        <v>1.7813888879999999</v>
      </c>
      <c r="O1721">
        <v>0</v>
      </c>
      <c r="P1721">
        <v>1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0.24870110280146671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0.24870110280146671</v>
      </c>
    </row>
    <row r="1722" spans="1:31" x14ac:dyDescent="0.25">
      <c r="A1722">
        <v>2309223</v>
      </c>
      <c r="B1722">
        <v>1</v>
      </c>
      <c r="C1722" t="s">
        <v>81</v>
      </c>
      <c r="D1722" t="s">
        <v>117</v>
      </c>
      <c r="E1722" t="s">
        <v>158</v>
      </c>
      <c r="F1722" t="s">
        <v>5252</v>
      </c>
      <c r="G1722" t="s">
        <v>453</v>
      </c>
      <c r="H1722" t="s">
        <v>150</v>
      </c>
      <c r="I1722" t="s">
        <v>136</v>
      </c>
      <c r="J1722" t="s">
        <v>137</v>
      </c>
      <c r="K1722" t="s">
        <v>138</v>
      </c>
      <c r="L1722" t="s">
        <v>5253</v>
      </c>
      <c r="M1722" t="s">
        <v>5254</v>
      </c>
      <c r="N1722">
        <v>6.9783333330000001</v>
      </c>
      <c r="O1722">
        <v>0</v>
      </c>
      <c r="P1722">
        <v>119</v>
      </c>
      <c r="Q1722">
        <v>0</v>
      </c>
      <c r="R1722">
        <v>2</v>
      </c>
      <c r="S1722">
        <v>0</v>
      </c>
      <c r="T1722">
        <v>5</v>
      </c>
      <c r="U1722">
        <v>0</v>
      </c>
      <c r="V1722">
        <v>0</v>
      </c>
      <c r="W1722">
        <v>0</v>
      </c>
      <c r="X1722">
        <v>92.261509758560024</v>
      </c>
      <c r="Y1722">
        <v>0</v>
      </c>
      <c r="Z1722">
        <v>3.1799002840056003</v>
      </c>
      <c r="AA1722">
        <v>0</v>
      </c>
      <c r="AB1722">
        <v>2.9978960143210505</v>
      </c>
      <c r="AC1722">
        <v>0</v>
      </c>
      <c r="AD1722">
        <v>0</v>
      </c>
      <c r="AE1722">
        <v>98.439306056886679</v>
      </c>
    </row>
    <row r="1723" spans="1:31" x14ac:dyDescent="0.25">
      <c r="A1723">
        <v>2308725</v>
      </c>
      <c r="B1723">
        <v>1</v>
      </c>
      <c r="C1723" t="s">
        <v>80</v>
      </c>
      <c r="D1723" t="s">
        <v>85</v>
      </c>
      <c r="E1723" t="s">
        <v>285</v>
      </c>
      <c r="F1723" t="s">
        <v>5255</v>
      </c>
      <c r="G1723" t="s">
        <v>336</v>
      </c>
      <c r="H1723" t="s">
        <v>150</v>
      </c>
      <c r="I1723" t="s">
        <v>136</v>
      </c>
      <c r="J1723" t="s">
        <v>137</v>
      </c>
      <c r="K1723" t="s">
        <v>138</v>
      </c>
      <c r="L1723" t="s">
        <v>5256</v>
      </c>
      <c r="M1723" t="s">
        <v>5257</v>
      </c>
      <c r="N1723">
        <v>0.36249999999999999</v>
      </c>
      <c r="O1723">
        <v>0</v>
      </c>
      <c r="P1723">
        <v>64</v>
      </c>
      <c r="Q1723">
        <v>0</v>
      </c>
      <c r="R1723">
        <v>0</v>
      </c>
      <c r="S1723">
        <v>0</v>
      </c>
      <c r="T1723">
        <v>15</v>
      </c>
      <c r="U1723">
        <v>0</v>
      </c>
      <c r="V1723">
        <v>0</v>
      </c>
      <c r="W1723">
        <v>0</v>
      </c>
      <c r="X1723">
        <v>3.8283359450624999</v>
      </c>
      <c r="Y1723">
        <v>0</v>
      </c>
      <c r="Z1723">
        <v>0</v>
      </c>
      <c r="AA1723">
        <v>0</v>
      </c>
      <c r="AB1723">
        <v>9.8841833812710007</v>
      </c>
      <c r="AC1723">
        <v>0</v>
      </c>
      <c r="AD1723">
        <v>0</v>
      </c>
      <c r="AE1723">
        <v>13.712519326333501</v>
      </c>
    </row>
    <row r="1724" spans="1:31" x14ac:dyDescent="0.25">
      <c r="A1724">
        <v>2308937</v>
      </c>
      <c r="B1724">
        <v>1</v>
      </c>
      <c r="C1724" t="s">
        <v>81</v>
      </c>
      <c r="D1724" t="s">
        <v>128</v>
      </c>
      <c r="E1724" t="s">
        <v>132</v>
      </c>
      <c r="F1724" t="s">
        <v>5258</v>
      </c>
      <c r="G1724" t="s">
        <v>134</v>
      </c>
      <c r="H1724" t="s">
        <v>135</v>
      </c>
      <c r="I1724" t="s">
        <v>136</v>
      </c>
      <c r="J1724" t="s">
        <v>137</v>
      </c>
      <c r="K1724" t="s">
        <v>138</v>
      </c>
      <c r="L1724" t="s">
        <v>5259</v>
      </c>
      <c r="M1724" t="s">
        <v>5260</v>
      </c>
      <c r="N1724">
        <v>2.840833333</v>
      </c>
      <c r="O1724">
        <v>3</v>
      </c>
      <c r="P1724">
        <v>1</v>
      </c>
      <c r="Q1724">
        <v>26</v>
      </c>
      <c r="R1724">
        <v>6</v>
      </c>
      <c r="S1724">
        <v>7</v>
      </c>
      <c r="T1724">
        <v>1</v>
      </c>
      <c r="U1724">
        <v>0</v>
      </c>
      <c r="V1724">
        <v>0</v>
      </c>
      <c r="W1724">
        <v>10.321477627973524</v>
      </c>
      <c r="X1724">
        <v>0.18633832955576671</v>
      </c>
      <c r="Y1724">
        <v>216.49397704393212</v>
      </c>
      <c r="Z1724">
        <v>21.894869389479378</v>
      </c>
      <c r="AA1724">
        <v>18.984670245938489</v>
      </c>
      <c r="AB1724">
        <v>5.1085151108764668</v>
      </c>
      <c r="AC1724">
        <v>0</v>
      </c>
      <c r="AD1724">
        <v>0</v>
      </c>
      <c r="AE1724">
        <v>272.98984774775573</v>
      </c>
    </row>
    <row r="1725" spans="1:31" x14ac:dyDescent="0.25">
      <c r="A1725">
        <v>2309037</v>
      </c>
      <c r="B1725">
        <v>1</v>
      </c>
      <c r="C1725" t="s">
        <v>80</v>
      </c>
      <c r="D1725" t="s">
        <v>96</v>
      </c>
      <c r="E1725" t="s">
        <v>153</v>
      </c>
      <c r="F1725" t="s">
        <v>5261</v>
      </c>
      <c r="G1725" t="s">
        <v>254</v>
      </c>
      <c r="H1725" t="s">
        <v>150</v>
      </c>
      <c r="I1725" t="s">
        <v>136</v>
      </c>
      <c r="J1725" t="s">
        <v>137</v>
      </c>
      <c r="K1725" t="s">
        <v>138</v>
      </c>
      <c r="L1725" t="s">
        <v>5262</v>
      </c>
      <c r="M1725" t="s">
        <v>5263</v>
      </c>
      <c r="N1725">
        <v>1.0591666660000001</v>
      </c>
      <c r="O1725">
        <v>0</v>
      </c>
      <c r="P1725">
        <v>1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0.28001802007415005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0.28001802007415005</v>
      </c>
    </row>
    <row r="1726" spans="1:31" x14ac:dyDescent="0.25">
      <c r="A1726">
        <v>2308894</v>
      </c>
      <c r="B1726">
        <v>1</v>
      </c>
      <c r="C1726" t="s">
        <v>81</v>
      </c>
      <c r="D1726" t="s">
        <v>124</v>
      </c>
      <c r="E1726" t="s">
        <v>153</v>
      </c>
      <c r="F1726" t="s">
        <v>5264</v>
      </c>
      <c r="G1726" t="s">
        <v>155</v>
      </c>
      <c r="H1726" t="s">
        <v>150</v>
      </c>
      <c r="I1726" t="s">
        <v>136</v>
      </c>
      <c r="J1726" t="s">
        <v>137</v>
      </c>
      <c r="K1726" t="s">
        <v>138</v>
      </c>
      <c r="L1726" t="s">
        <v>5265</v>
      </c>
      <c r="M1726" t="s">
        <v>5266</v>
      </c>
      <c r="N1726">
        <v>1.1425000000000001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1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2.1569392188407552</v>
      </c>
      <c r="AC1726">
        <v>0</v>
      </c>
      <c r="AD1726">
        <v>0</v>
      </c>
      <c r="AE1726">
        <v>2.1569392188407552</v>
      </c>
    </row>
    <row r="1727" spans="1:31" x14ac:dyDescent="0.25">
      <c r="A1727">
        <v>2308625</v>
      </c>
      <c r="B1727">
        <v>1</v>
      </c>
      <c r="C1727" t="s">
        <v>80</v>
      </c>
      <c r="D1727" t="s">
        <v>106</v>
      </c>
      <c r="E1727" t="s">
        <v>175</v>
      </c>
      <c r="F1727" t="s">
        <v>5267</v>
      </c>
      <c r="G1727" t="s">
        <v>210</v>
      </c>
      <c r="H1727" t="s">
        <v>135</v>
      </c>
      <c r="I1727" t="s">
        <v>136</v>
      </c>
      <c r="J1727" t="s">
        <v>137</v>
      </c>
      <c r="K1727" t="s">
        <v>138</v>
      </c>
      <c r="L1727" t="s">
        <v>5268</v>
      </c>
      <c r="M1727" t="s">
        <v>5269</v>
      </c>
      <c r="N1727">
        <v>3.8502777770000001</v>
      </c>
      <c r="O1727">
        <v>1</v>
      </c>
      <c r="P1727">
        <v>0</v>
      </c>
      <c r="Q1727">
        <v>3</v>
      </c>
      <c r="R1727">
        <v>0</v>
      </c>
      <c r="S1727">
        <v>2</v>
      </c>
      <c r="T1727">
        <v>0</v>
      </c>
      <c r="U1727">
        <v>0</v>
      </c>
      <c r="V1727">
        <v>0</v>
      </c>
      <c r="W1727">
        <v>1.1112384343335</v>
      </c>
      <c r="X1727">
        <v>0</v>
      </c>
      <c r="Y1727">
        <v>6.1468825344183076</v>
      </c>
      <c r="Z1727">
        <v>0</v>
      </c>
      <c r="AA1727">
        <v>2.3154600188984</v>
      </c>
      <c r="AB1727">
        <v>0</v>
      </c>
      <c r="AC1727">
        <v>0</v>
      </c>
      <c r="AD1727">
        <v>0</v>
      </c>
      <c r="AE1727">
        <v>9.5735809876502067</v>
      </c>
    </row>
    <row r="1728" spans="1:31" x14ac:dyDescent="0.25">
      <c r="A1728">
        <v>2309123</v>
      </c>
      <c r="B1728">
        <v>1</v>
      </c>
      <c r="C1728" t="s">
        <v>81</v>
      </c>
      <c r="D1728" t="s">
        <v>117</v>
      </c>
      <c r="E1728" t="s">
        <v>147</v>
      </c>
      <c r="F1728" t="s">
        <v>5270</v>
      </c>
      <c r="G1728" t="s">
        <v>149</v>
      </c>
      <c r="H1728" t="s">
        <v>150</v>
      </c>
      <c r="I1728" t="s">
        <v>136</v>
      </c>
      <c r="J1728" t="s">
        <v>137</v>
      </c>
      <c r="K1728" t="s">
        <v>138</v>
      </c>
      <c r="L1728" t="s">
        <v>5271</v>
      </c>
      <c r="M1728" t="s">
        <v>5272</v>
      </c>
      <c r="N1728">
        <v>1.813055555</v>
      </c>
      <c r="O1728">
        <v>0</v>
      </c>
      <c r="P1728">
        <v>21</v>
      </c>
      <c r="Q1728">
        <v>0</v>
      </c>
      <c r="R1728">
        <v>0</v>
      </c>
      <c r="S1728">
        <v>0</v>
      </c>
      <c r="T1728">
        <v>2</v>
      </c>
      <c r="U1728">
        <v>0</v>
      </c>
      <c r="V1728">
        <v>0</v>
      </c>
      <c r="W1728">
        <v>0</v>
      </c>
      <c r="X1728">
        <v>3.3701998768892993</v>
      </c>
      <c r="Y1728">
        <v>0</v>
      </c>
      <c r="Z1728">
        <v>0</v>
      </c>
      <c r="AA1728">
        <v>0</v>
      </c>
      <c r="AB1728">
        <v>2.2658808729233336E-2</v>
      </c>
      <c r="AC1728">
        <v>0</v>
      </c>
      <c r="AD1728">
        <v>0</v>
      </c>
      <c r="AE1728">
        <v>3.3928586856185325</v>
      </c>
    </row>
    <row r="1729" spans="1:31" x14ac:dyDescent="0.25">
      <c r="A1729">
        <v>2309266</v>
      </c>
      <c r="B1729">
        <v>1</v>
      </c>
      <c r="C1729" t="s">
        <v>80</v>
      </c>
      <c r="D1729" t="s">
        <v>98</v>
      </c>
      <c r="E1729" t="s">
        <v>158</v>
      </c>
      <c r="F1729" t="s">
        <v>5273</v>
      </c>
      <c r="G1729" t="s">
        <v>503</v>
      </c>
      <c r="H1729" t="s">
        <v>150</v>
      </c>
      <c r="I1729" t="s">
        <v>136</v>
      </c>
      <c r="J1729" t="s">
        <v>137</v>
      </c>
      <c r="K1729" t="s">
        <v>138</v>
      </c>
      <c r="L1729" t="s">
        <v>5274</v>
      </c>
      <c r="M1729" t="s">
        <v>5275</v>
      </c>
      <c r="N1729">
        <v>0.35</v>
      </c>
      <c r="O1729">
        <v>0</v>
      </c>
      <c r="P1729">
        <v>16</v>
      </c>
      <c r="Q1729">
        <v>0</v>
      </c>
      <c r="R1729">
        <v>42</v>
      </c>
      <c r="S1729">
        <v>0</v>
      </c>
      <c r="T1729">
        <v>19</v>
      </c>
      <c r="U1729">
        <v>0</v>
      </c>
      <c r="V1729">
        <v>0</v>
      </c>
      <c r="W1729">
        <v>0</v>
      </c>
      <c r="X1729">
        <v>1.288243556019</v>
      </c>
      <c r="Y1729">
        <v>0</v>
      </c>
      <c r="Z1729">
        <v>6.669467722806</v>
      </c>
      <c r="AA1729">
        <v>0</v>
      </c>
      <c r="AB1729">
        <v>3.3302133228874995</v>
      </c>
      <c r="AC1729">
        <v>0</v>
      </c>
      <c r="AD1729">
        <v>0</v>
      </c>
      <c r="AE1729">
        <v>11.287924601712501</v>
      </c>
    </row>
    <row r="1730" spans="1:31" x14ac:dyDescent="0.25">
      <c r="A1730">
        <v>2308639</v>
      </c>
      <c r="B1730">
        <v>1</v>
      </c>
      <c r="C1730" t="s">
        <v>80</v>
      </c>
      <c r="D1730" t="s">
        <v>97</v>
      </c>
      <c r="E1730" t="s">
        <v>147</v>
      </c>
      <c r="F1730" t="s">
        <v>3978</v>
      </c>
      <c r="G1730" t="s">
        <v>177</v>
      </c>
      <c r="H1730" t="s">
        <v>150</v>
      </c>
      <c r="I1730" t="s">
        <v>136</v>
      </c>
      <c r="J1730" t="s">
        <v>137</v>
      </c>
      <c r="K1730" t="s">
        <v>144</v>
      </c>
      <c r="L1730" t="s">
        <v>5276</v>
      </c>
      <c r="M1730" t="s">
        <v>5277</v>
      </c>
      <c r="N1730">
        <v>7.9247222219999998</v>
      </c>
      <c r="O1730">
        <v>0</v>
      </c>
      <c r="P1730">
        <v>86</v>
      </c>
      <c r="Q1730">
        <v>0</v>
      </c>
      <c r="R1730">
        <v>7</v>
      </c>
      <c r="S1730">
        <v>0</v>
      </c>
      <c r="T1730">
        <v>6</v>
      </c>
      <c r="U1730">
        <v>0</v>
      </c>
      <c r="V1730">
        <v>0</v>
      </c>
      <c r="W1730">
        <v>0</v>
      </c>
      <c r="X1730">
        <v>186.1752295819503</v>
      </c>
      <c r="Y1730">
        <v>0</v>
      </c>
      <c r="Z1730">
        <v>14.192524484997099</v>
      </c>
      <c r="AA1730">
        <v>0</v>
      </c>
      <c r="AB1730">
        <v>93.987430866880601</v>
      </c>
      <c r="AC1730">
        <v>0</v>
      </c>
      <c r="AD1730">
        <v>0</v>
      </c>
      <c r="AE1730">
        <v>294.35518493382801</v>
      </c>
    </row>
    <row r="1731" spans="1:31" x14ac:dyDescent="0.25">
      <c r="A1731">
        <v>2309180</v>
      </c>
      <c r="B1731">
        <v>1</v>
      </c>
      <c r="C1731" t="s">
        <v>81</v>
      </c>
      <c r="D1731" t="s">
        <v>118</v>
      </c>
      <c r="E1731" t="s">
        <v>147</v>
      </c>
      <c r="F1731" t="s">
        <v>5278</v>
      </c>
      <c r="G1731" t="s">
        <v>149</v>
      </c>
      <c r="H1731" t="s">
        <v>150</v>
      </c>
      <c r="I1731" t="s">
        <v>136</v>
      </c>
      <c r="J1731" t="s">
        <v>137</v>
      </c>
      <c r="K1731" t="s">
        <v>138</v>
      </c>
      <c r="L1731" t="s">
        <v>5279</v>
      </c>
      <c r="M1731" t="s">
        <v>5280</v>
      </c>
      <c r="N1731">
        <v>1.278888888</v>
      </c>
      <c r="O1731">
        <v>0</v>
      </c>
      <c r="P1731">
        <v>16</v>
      </c>
      <c r="Q1731">
        <v>0</v>
      </c>
      <c r="R1731">
        <v>0</v>
      </c>
      <c r="S1731">
        <v>0</v>
      </c>
      <c r="T1731">
        <v>1</v>
      </c>
      <c r="U1731">
        <v>0</v>
      </c>
      <c r="V1731">
        <v>0</v>
      </c>
      <c r="W1731">
        <v>0</v>
      </c>
      <c r="X1731">
        <v>4.7865546661765004</v>
      </c>
      <c r="Y1731">
        <v>0</v>
      </c>
      <c r="Z1731">
        <v>0</v>
      </c>
      <c r="AA1731">
        <v>0</v>
      </c>
      <c r="AB1731">
        <v>0.26257740595384998</v>
      </c>
      <c r="AC1731">
        <v>0</v>
      </c>
      <c r="AD1731">
        <v>0</v>
      </c>
      <c r="AE1731">
        <v>5.0491320721303508</v>
      </c>
    </row>
    <row r="1732" spans="1:31" x14ac:dyDescent="0.25">
      <c r="A1732">
        <v>2308831</v>
      </c>
      <c r="B1732">
        <v>1</v>
      </c>
      <c r="C1732" t="s">
        <v>80</v>
      </c>
      <c r="D1732" t="s">
        <v>103</v>
      </c>
      <c r="E1732" t="s">
        <v>158</v>
      </c>
      <c r="F1732" t="s">
        <v>5281</v>
      </c>
      <c r="G1732" t="s">
        <v>453</v>
      </c>
      <c r="H1732" t="s">
        <v>150</v>
      </c>
      <c r="I1732" t="s">
        <v>136</v>
      </c>
      <c r="J1732" t="s">
        <v>137</v>
      </c>
      <c r="K1732" t="s">
        <v>138</v>
      </c>
      <c r="L1732" t="s">
        <v>5282</v>
      </c>
      <c r="M1732" t="s">
        <v>5283</v>
      </c>
      <c r="N1732">
        <v>3.2494444439999999</v>
      </c>
      <c r="O1732">
        <v>0</v>
      </c>
      <c r="P1732">
        <v>3</v>
      </c>
      <c r="Q1732">
        <v>0</v>
      </c>
      <c r="R1732">
        <v>18</v>
      </c>
      <c r="S1732">
        <v>0</v>
      </c>
      <c r="T1732">
        <v>3</v>
      </c>
      <c r="U1732">
        <v>0</v>
      </c>
      <c r="V1732">
        <v>0</v>
      </c>
      <c r="W1732">
        <v>0</v>
      </c>
      <c r="X1732">
        <v>3.2577897052350004</v>
      </c>
      <c r="Y1732">
        <v>0</v>
      </c>
      <c r="Z1732">
        <v>414.85473758010164</v>
      </c>
      <c r="AA1732">
        <v>0</v>
      </c>
      <c r="AB1732">
        <v>26.113616712275</v>
      </c>
      <c r="AC1732">
        <v>0</v>
      </c>
      <c r="AD1732">
        <v>0</v>
      </c>
      <c r="AE1732">
        <v>444.22614399761164</v>
      </c>
    </row>
    <row r="1733" spans="1:31" x14ac:dyDescent="0.25">
      <c r="A1733">
        <v>2308931</v>
      </c>
      <c r="B1733">
        <v>1</v>
      </c>
      <c r="C1733" t="s">
        <v>80</v>
      </c>
      <c r="D1733" t="s">
        <v>95</v>
      </c>
      <c r="E1733" t="s">
        <v>285</v>
      </c>
      <c r="F1733" t="s">
        <v>5284</v>
      </c>
      <c r="G1733" t="s">
        <v>703</v>
      </c>
      <c r="H1733" t="s">
        <v>150</v>
      </c>
      <c r="I1733" t="s">
        <v>136</v>
      </c>
      <c r="J1733" t="s">
        <v>137</v>
      </c>
      <c r="K1733" t="s">
        <v>138</v>
      </c>
      <c r="L1733" t="s">
        <v>5285</v>
      </c>
      <c r="M1733" t="s">
        <v>5286</v>
      </c>
      <c r="N1733">
        <v>1.566944444</v>
      </c>
      <c r="O1733">
        <v>0</v>
      </c>
      <c r="P1733">
        <v>13</v>
      </c>
      <c r="Q1733">
        <v>0</v>
      </c>
      <c r="R1733">
        <v>0</v>
      </c>
      <c r="S1733">
        <v>0</v>
      </c>
      <c r="T1733">
        <v>71</v>
      </c>
      <c r="U1733">
        <v>0</v>
      </c>
      <c r="V1733">
        <v>0</v>
      </c>
      <c r="W1733">
        <v>0</v>
      </c>
      <c r="X1733">
        <v>1.8055500308810248</v>
      </c>
      <c r="Y1733">
        <v>0</v>
      </c>
      <c r="Z1733">
        <v>0</v>
      </c>
      <c r="AA1733">
        <v>0</v>
      </c>
      <c r="AB1733">
        <v>91.498326978248627</v>
      </c>
      <c r="AC1733">
        <v>0</v>
      </c>
      <c r="AD1733">
        <v>0</v>
      </c>
      <c r="AE1733">
        <v>93.30387700912965</v>
      </c>
    </row>
    <row r="1734" spans="1:31" x14ac:dyDescent="0.25">
      <c r="A1734">
        <v>2310065</v>
      </c>
      <c r="B1734">
        <v>1</v>
      </c>
      <c r="C1734" t="s">
        <v>81</v>
      </c>
      <c r="D1734" t="s">
        <v>113</v>
      </c>
      <c r="E1734" t="s">
        <v>147</v>
      </c>
      <c r="F1734" t="s">
        <v>5287</v>
      </c>
      <c r="G1734" t="s">
        <v>149</v>
      </c>
      <c r="H1734" t="s">
        <v>150</v>
      </c>
      <c r="I1734" t="s">
        <v>136</v>
      </c>
      <c r="J1734" t="s">
        <v>137</v>
      </c>
      <c r="K1734" t="s">
        <v>138</v>
      </c>
      <c r="L1734" t="s">
        <v>5288</v>
      </c>
      <c r="M1734" t="s">
        <v>5289</v>
      </c>
      <c r="N1734">
        <v>7.2591666659999996</v>
      </c>
      <c r="O1734">
        <v>0</v>
      </c>
      <c r="P1734">
        <v>29</v>
      </c>
      <c r="Q1734">
        <v>0</v>
      </c>
      <c r="R1734">
        <v>15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33.657367794725936</v>
      </c>
      <c r="Y1734">
        <v>0</v>
      </c>
      <c r="Z1734">
        <v>29.923530386223209</v>
      </c>
      <c r="AA1734">
        <v>0</v>
      </c>
      <c r="AB1734">
        <v>0</v>
      </c>
      <c r="AC1734">
        <v>0</v>
      </c>
      <c r="AD1734">
        <v>0</v>
      </c>
      <c r="AE1734">
        <v>63.580898180949148</v>
      </c>
    </row>
    <row r="1735" spans="1:31" x14ac:dyDescent="0.25">
      <c r="A1735">
        <v>2309401</v>
      </c>
      <c r="B1735">
        <v>1</v>
      </c>
      <c r="C1735" t="s">
        <v>81</v>
      </c>
      <c r="D1735" t="s">
        <v>113</v>
      </c>
      <c r="E1735" t="s">
        <v>147</v>
      </c>
      <c r="F1735" t="s">
        <v>5290</v>
      </c>
      <c r="G1735" t="s">
        <v>149</v>
      </c>
      <c r="H1735" t="s">
        <v>150</v>
      </c>
      <c r="I1735" t="s">
        <v>136</v>
      </c>
      <c r="J1735" t="s">
        <v>137</v>
      </c>
      <c r="K1735" t="s">
        <v>138</v>
      </c>
      <c r="L1735" t="s">
        <v>5291</v>
      </c>
      <c r="M1735" t="s">
        <v>5292</v>
      </c>
      <c r="N1735">
        <v>1.440833333</v>
      </c>
      <c r="O1735">
        <v>0</v>
      </c>
      <c r="P1735">
        <v>7</v>
      </c>
      <c r="Q1735">
        <v>0</v>
      </c>
      <c r="R1735">
        <v>2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1.9362701623669498</v>
      </c>
      <c r="Y1735">
        <v>0</v>
      </c>
      <c r="Z1735">
        <v>4.4888263469995104</v>
      </c>
      <c r="AA1735">
        <v>0</v>
      </c>
      <c r="AB1735">
        <v>0</v>
      </c>
      <c r="AC1735">
        <v>0</v>
      </c>
      <c r="AD1735">
        <v>0</v>
      </c>
      <c r="AE1735">
        <v>6.42509650936646</v>
      </c>
    </row>
    <row r="1736" spans="1:31" x14ac:dyDescent="0.25">
      <c r="A1736">
        <v>2309710</v>
      </c>
      <c r="B1736">
        <v>1</v>
      </c>
      <c r="C1736" t="s">
        <v>81</v>
      </c>
      <c r="D1736" t="s">
        <v>128</v>
      </c>
      <c r="E1736" t="s">
        <v>147</v>
      </c>
      <c r="F1736" t="s">
        <v>5293</v>
      </c>
      <c r="G1736" t="s">
        <v>149</v>
      </c>
      <c r="H1736" t="s">
        <v>150</v>
      </c>
      <c r="I1736" t="s">
        <v>136</v>
      </c>
      <c r="J1736" t="s">
        <v>137</v>
      </c>
      <c r="K1736" t="s">
        <v>138</v>
      </c>
      <c r="L1736" t="s">
        <v>5294</v>
      </c>
      <c r="M1736" t="s">
        <v>5295</v>
      </c>
      <c r="N1736">
        <v>8.1961111110000004</v>
      </c>
      <c r="O1736">
        <v>0</v>
      </c>
      <c r="P1736">
        <v>45</v>
      </c>
      <c r="Q1736">
        <v>0</v>
      </c>
      <c r="R1736">
        <v>0</v>
      </c>
      <c r="S1736">
        <v>0</v>
      </c>
      <c r="T1736">
        <v>4</v>
      </c>
      <c r="U1736">
        <v>0</v>
      </c>
      <c r="V1736">
        <v>0</v>
      </c>
      <c r="W1736">
        <v>0</v>
      </c>
      <c r="X1736">
        <v>69.682362914399434</v>
      </c>
      <c r="Y1736">
        <v>0</v>
      </c>
      <c r="Z1736">
        <v>0</v>
      </c>
      <c r="AA1736">
        <v>0</v>
      </c>
      <c r="AB1736">
        <v>67.673527054314746</v>
      </c>
      <c r="AC1736">
        <v>0</v>
      </c>
      <c r="AD1736">
        <v>0</v>
      </c>
      <c r="AE1736">
        <v>137.35588996871417</v>
      </c>
    </row>
    <row r="1737" spans="1:31" x14ac:dyDescent="0.25">
      <c r="A1737">
        <v>2309378</v>
      </c>
      <c r="B1737">
        <v>1</v>
      </c>
      <c r="C1737" t="s">
        <v>80</v>
      </c>
      <c r="D1737" t="s">
        <v>82</v>
      </c>
      <c r="E1737" t="s">
        <v>141</v>
      </c>
      <c r="F1737" t="s">
        <v>5296</v>
      </c>
      <c r="G1737" t="s">
        <v>134</v>
      </c>
      <c r="H1737" t="s">
        <v>135</v>
      </c>
      <c r="I1737" t="s">
        <v>136</v>
      </c>
      <c r="J1737" t="s">
        <v>137</v>
      </c>
      <c r="K1737" t="s">
        <v>138</v>
      </c>
      <c r="L1737" t="s">
        <v>5297</v>
      </c>
      <c r="M1737" t="s">
        <v>5298</v>
      </c>
      <c r="N1737">
        <v>2.0963888879999999</v>
      </c>
      <c r="O1737">
        <v>0</v>
      </c>
      <c r="P1737">
        <v>4896</v>
      </c>
      <c r="Q1737">
        <v>0</v>
      </c>
      <c r="R1737">
        <v>0</v>
      </c>
      <c r="S1737">
        <v>0</v>
      </c>
      <c r="T1737">
        <v>532</v>
      </c>
      <c r="U1737">
        <v>0</v>
      </c>
      <c r="V1737">
        <v>1</v>
      </c>
      <c r="W1737">
        <v>0</v>
      </c>
      <c r="X1737">
        <v>1823.3467552507036</v>
      </c>
      <c r="Y1737">
        <v>0</v>
      </c>
      <c r="Z1737">
        <v>0</v>
      </c>
      <c r="AA1737">
        <v>0</v>
      </c>
      <c r="AB1737">
        <v>645.64038135439216</v>
      </c>
      <c r="AC1737">
        <v>0</v>
      </c>
      <c r="AD1737">
        <v>1.2228730784866169</v>
      </c>
      <c r="AE1737">
        <v>2470.2100096835825</v>
      </c>
    </row>
    <row r="1738" spans="1:31" x14ac:dyDescent="0.25">
      <c r="A1738">
        <v>2309355</v>
      </c>
      <c r="B1738">
        <v>1</v>
      </c>
      <c r="C1738" t="s">
        <v>80</v>
      </c>
      <c r="D1738" t="s">
        <v>106</v>
      </c>
      <c r="E1738" t="s">
        <v>158</v>
      </c>
      <c r="F1738" t="s">
        <v>5299</v>
      </c>
      <c r="G1738" t="s">
        <v>453</v>
      </c>
      <c r="H1738" t="s">
        <v>150</v>
      </c>
      <c r="I1738" t="s">
        <v>136</v>
      </c>
      <c r="J1738" t="s">
        <v>137</v>
      </c>
      <c r="K1738" t="s">
        <v>138</v>
      </c>
      <c r="L1738" t="s">
        <v>5300</v>
      </c>
      <c r="M1738" t="s">
        <v>5301</v>
      </c>
      <c r="N1738">
        <v>0.748611111</v>
      </c>
      <c r="O1738">
        <v>0</v>
      </c>
      <c r="P1738">
        <v>66</v>
      </c>
      <c r="Q1738">
        <v>0</v>
      </c>
      <c r="R1738">
        <v>2</v>
      </c>
      <c r="S1738">
        <v>0</v>
      </c>
      <c r="T1738">
        <v>1</v>
      </c>
      <c r="U1738">
        <v>0</v>
      </c>
      <c r="V1738">
        <v>0</v>
      </c>
      <c r="W1738">
        <v>0</v>
      </c>
      <c r="X1738">
        <v>8.9793266044751263</v>
      </c>
      <c r="Y1738">
        <v>0</v>
      </c>
      <c r="Z1738">
        <v>2.1742173536985998</v>
      </c>
      <c r="AA1738">
        <v>0</v>
      </c>
      <c r="AB1738">
        <v>0.35130460013749998</v>
      </c>
      <c r="AC1738">
        <v>0</v>
      </c>
      <c r="AD1738">
        <v>0</v>
      </c>
      <c r="AE1738">
        <v>11.504848558311226</v>
      </c>
    </row>
    <row r="1739" spans="1:31" x14ac:dyDescent="0.25">
      <c r="A1739">
        <v>2309541</v>
      </c>
      <c r="B1739">
        <v>1</v>
      </c>
      <c r="C1739" t="s">
        <v>80</v>
      </c>
      <c r="D1739" t="s">
        <v>106</v>
      </c>
      <c r="E1739" t="s">
        <v>147</v>
      </c>
      <c r="F1739" t="s">
        <v>5302</v>
      </c>
      <c r="G1739" t="s">
        <v>149</v>
      </c>
      <c r="H1739" t="s">
        <v>150</v>
      </c>
      <c r="I1739" t="s">
        <v>136</v>
      </c>
      <c r="J1739" t="s">
        <v>137</v>
      </c>
      <c r="K1739" t="s">
        <v>138</v>
      </c>
      <c r="L1739" t="s">
        <v>5303</v>
      </c>
      <c r="M1739" t="s">
        <v>5304</v>
      </c>
      <c r="N1739">
        <v>3.6455555550000001</v>
      </c>
      <c r="O1739">
        <v>0</v>
      </c>
      <c r="P1739">
        <v>2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0.70522917482636671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0.70522917482636671</v>
      </c>
    </row>
    <row r="1740" spans="1:31" x14ac:dyDescent="0.25">
      <c r="A1740">
        <v>2309564</v>
      </c>
      <c r="B1740">
        <v>1</v>
      </c>
      <c r="C1740" t="s">
        <v>80</v>
      </c>
      <c r="D1740" t="s">
        <v>93</v>
      </c>
      <c r="E1740" t="s">
        <v>141</v>
      </c>
      <c r="F1740" t="s">
        <v>317</v>
      </c>
      <c r="G1740" t="s">
        <v>134</v>
      </c>
      <c r="H1740" t="s">
        <v>135</v>
      </c>
      <c r="I1740" t="s">
        <v>136</v>
      </c>
      <c r="J1740" t="s">
        <v>137</v>
      </c>
      <c r="K1740" t="s">
        <v>138</v>
      </c>
      <c r="L1740" t="s">
        <v>5305</v>
      </c>
      <c r="M1740" t="s">
        <v>5306</v>
      </c>
      <c r="N1740">
        <v>0.101111111</v>
      </c>
      <c r="O1740">
        <v>0</v>
      </c>
      <c r="P1740">
        <v>693</v>
      </c>
      <c r="Q1740">
        <v>8</v>
      </c>
      <c r="R1740">
        <v>240</v>
      </c>
      <c r="S1740">
        <v>22</v>
      </c>
      <c r="T1740">
        <v>144</v>
      </c>
      <c r="U1740">
        <v>0</v>
      </c>
      <c r="V1740">
        <v>0</v>
      </c>
      <c r="W1740">
        <v>0</v>
      </c>
      <c r="X1740">
        <v>12.411878282209472</v>
      </c>
      <c r="Y1740">
        <v>6.4846719716566668</v>
      </c>
      <c r="Z1740">
        <v>32.752526154733239</v>
      </c>
      <c r="AA1740">
        <v>24.463393118275221</v>
      </c>
      <c r="AB1740">
        <v>15.809423129372592</v>
      </c>
      <c r="AC1740">
        <v>0</v>
      </c>
      <c r="AD1740">
        <v>0</v>
      </c>
      <c r="AE1740">
        <v>91.921892656247195</v>
      </c>
    </row>
    <row r="1741" spans="1:31" x14ac:dyDescent="0.25">
      <c r="A1741">
        <v>2309587</v>
      </c>
      <c r="B1741">
        <v>1</v>
      </c>
      <c r="C1741" t="s">
        <v>80</v>
      </c>
      <c r="D1741" t="s">
        <v>103</v>
      </c>
      <c r="E1741" t="s">
        <v>141</v>
      </c>
      <c r="F1741" t="s">
        <v>2337</v>
      </c>
      <c r="G1741" t="s">
        <v>134</v>
      </c>
      <c r="H1741" t="s">
        <v>135</v>
      </c>
      <c r="I1741" t="s">
        <v>136</v>
      </c>
      <c r="J1741" t="s">
        <v>137</v>
      </c>
      <c r="K1741" t="s">
        <v>138</v>
      </c>
      <c r="L1741" t="s">
        <v>5307</v>
      </c>
      <c r="M1741" t="s">
        <v>5308</v>
      </c>
      <c r="N1741">
        <v>6.5555555000000001E-2</v>
      </c>
      <c r="O1741">
        <v>0</v>
      </c>
      <c r="P1741">
        <v>13</v>
      </c>
      <c r="Q1741">
        <v>13</v>
      </c>
      <c r="R1741">
        <v>80</v>
      </c>
      <c r="S1741">
        <v>7</v>
      </c>
      <c r="T1741">
        <v>14</v>
      </c>
      <c r="U1741">
        <v>1</v>
      </c>
      <c r="V1741">
        <v>0</v>
      </c>
      <c r="W1741">
        <v>0</v>
      </c>
      <c r="X1741">
        <v>0.3375909981927</v>
      </c>
      <c r="Y1741">
        <v>1.5442767091136003</v>
      </c>
      <c r="Z1741">
        <v>17.622551733381073</v>
      </c>
      <c r="AA1741">
        <v>10.658679947169102</v>
      </c>
      <c r="AB1741">
        <v>1.6506849091972893</v>
      </c>
      <c r="AC1741">
        <v>12.011032498735533</v>
      </c>
      <c r="AD1741">
        <v>0</v>
      </c>
      <c r="AE1741">
        <v>43.824816795789296</v>
      </c>
    </row>
    <row r="1742" spans="1:31" x14ac:dyDescent="0.25">
      <c r="A1742">
        <v>2309856</v>
      </c>
      <c r="B1742">
        <v>1</v>
      </c>
      <c r="C1742" t="s">
        <v>80</v>
      </c>
      <c r="D1742" t="s">
        <v>83</v>
      </c>
      <c r="E1742" t="s">
        <v>141</v>
      </c>
      <c r="F1742" t="s">
        <v>5309</v>
      </c>
      <c r="G1742" t="s">
        <v>134</v>
      </c>
      <c r="H1742" t="s">
        <v>135</v>
      </c>
      <c r="I1742" t="s">
        <v>136</v>
      </c>
      <c r="J1742" t="s">
        <v>137</v>
      </c>
      <c r="K1742" t="s">
        <v>138</v>
      </c>
      <c r="L1742" t="s">
        <v>5310</v>
      </c>
      <c r="M1742" t="s">
        <v>5311</v>
      </c>
      <c r="N1742">
        <v>2.3480555550000002</v>
      </c>
      <c r="O1742">
        <v>0</v>
      </c>
      <c r="P1742">
        <v>1219</v>
      </c>
      <c r="Q1742">
        <v>0</v>
      </c>
      <c r="R1742">
        <v>0</v>
      </c>
      <c r="S1742">
        <v>4</v>
      </c>
      <c r="T1742">
        <v>196</v>
      </c>
      <c r="U1742">
        <v>1</v>
      </c>
      <c r="V1742">
        <v>7</v>
      </c>
      <c r="W1742">
        <v>0</v>
      </c>
      <c r="X1742">
        <v>766.24490005006646</v>
      </c>
      <c r="Y1742">
        <v>0</v>
      </c>
      <c r="Z1742">
        <v>0</v>
      </c>
      <c r="AA1742">
        <v>108.86651482786048</v>
      </c>
      <c r="AB1742">
        <v>800.45296200209009</v>
      </c>
      <c r="AC1742">
        <v>44.385837093051997</v>
      </c>
      <c r="AD1742">
        <v>423.96788073013761</v>
      </c>
      <c r="AE1742">
        <v>2143.9180947032064</v>
      </c>
    </row>
    <row r="1743" spans="1:31" x14ac:dyDescent="0.25">
      <c r="A1743">
        <v>2309833</v>
      </c>
      <c r="B1743">
        <v>1</v>
      </c>
      <c r="C1743" t="s">
        <v>80</v>
      </c>
      <c r="D1743" t="s">
        <v>107</v>
      </c>
      <c r="E1743" t="s">
        <v>158</v>
      </c>
      <c r="F1743" t="s">
        <v>5312</v>
      </c>
      <c r="G1743" t="s">
        <v>453</v>
      </c>
      <c r="H1743" t="s">
        <v>150</v>
      </c>
      <c r="I1743" t="s">
        <v>136</v>
      </c>
      <c r="J1743" t="s">
        <v>137</v>
      </c>
      <c r="K1743" t="s">
        <v>138</v>
      </c>
      <c r="L1743" t="s">
        <v>5313</v>
      </c>
      <c r="M1743" t="s">
        <v>5314</v>
      </c>
      <c r="N1743">
        <v>1.1816666659999999</v>
      </c>
      <c r="O1743">
        <v>0</v>
      </c>
      <c r="P1743">
        <v>62</v>
      </c>
      <c r="Q1743">
        <v>0</v>
      </c>
      <c r="R1743">
        <v>1</v>
      </c>
      <c r="S1743">
        <v>0</v>
      </c>
      <c r="T1743">
        <v>3</v>
      </c>
      <c r="U1743">
        <v>0</v>
      </c>
      <c r="V1743">
        <v>0</v>
      </c>
      <c r="W1743">
        <v>0</v>
      </c>
      <c r="X1743">
        <v>12.767071363002135</v>
      </c>
      <c r="Y1743">
        <v>0</v>
      </c>
      <c r="Z1743">
        <v>3.4323518423455415</v>
      </c>
      <c r="AA1743">
        <v>0</v>
      </c>
      <c r="AB1743">
        <v>9.5697911985408339</v>
      </c>
      <c r="AC1743">
        <v>0</v>
      </c>
      <c r="AD1743">
        <v>0</v>
      </c>
      <c r="AE1743">
        <v>25.769214403888512</v>
      </c>
    </row>
    <row r="1744" spans="1:31" x14ac:dyDescent="0.25">
      <c r="A1744">
        <v>2310048</v>
      </c>
      <c r="B1744">
        <v>1</v>
      </c>
      <c r="C1744" t="s">
        <v>80</v>
      </c>
      <c r="D1744" t="s">
        <v>108</v>
      </c>
      <c r="E1744" t="s">
        <v>132</v>
      </c>
      <c r="F1744" t="s">
        <v>5315</v>
      </c>
      <c r="G1744" t="s">
        <v>134</v>
      </c>
      <c r="H1744" t="s">
        <v>135</v>
      </c>
      <c r="I1744" t="s">
        <v>136</v>
      </c>
      <c r="J1744" t="s">
        <v>137</v>
      </c>
      <c r="K1744" t="s">
        <v>138</v>
      </c>
      <c r="L1744" t="s">
        <v>5316</v>
      </c>
      <c r="M1744" t="s">
        <v>5317</v>
      </c>
      <c r="N1744">
        <v>3.150555555</v>
      </c>
      <c r="O1744">
        <v>0</v>
      </c>
      <c r="P1744">
        <v>516</v>
      </c>
      <c r="Q1744">
        <v>2</v>
      </c>
      <c r="R1744">
        <v>204</v>
      </c>
      <c r="S1744">
        <v>3</v>
      </c>
      <c r="T1744">
        <v>116</v>
      </c>
      <c r="U1744">
        <v>0</v>
      </c>
      <c r="V1744">
        <v>0</v>
      </c>
      <c r="W1744">
        <v>0</v>
      </c>
      <c r="X1744">
        <v>347.15604514122344</v>
      </c>
      <c r="Y1744">
        <v>36.980300084123762</v>
      </c>
      <c r="Z1744">
        <v>1272.4517278956616</v>
      </c>
      <c r="AA1744">
        <v>26.781159522845204</v>
      </c>
      <c r="AB1744">
        <v>369.16257384739134</v>
      </c>
      <c r="AC1744">
        <v>0</v>
      </c>
      <c r="AD1744">
        <v>0</v>
      </c>
      <c r="AE1744">
        <v>2052.5318064912453</v>
      </c>
    </row>
    <row r="1745" spans="1:31" x14ac:dyDescent="0.25">
      <c r="A1745">
        <v>2309501</v>
      </c>
      <c r="B1745">
        <v>1</v>
      </c>
      <c r="C1745" t="s">
        <v>80</v>
      </c>
      <c r="D1745" t="s">
        <v>107</v>
      </c>
      <c r="E1745" t="s">
        <v>147</v>
      </c>
      <c r="F1745" t="s">
        <v>5318</v>
      </c>
      <c r="G1745" t="s">
        <v>336</v>
      </c>
      <c r="H1745" t="s">
        <v>150</v>
      </c>
      <c r="I1745" t="s">
        <v>136</v>
      </c>
      <c r="J1745" t="s">
        <v>137</v>
      </c>
      <c r="K1745" t="s">
        <v>138</v>
      </c>
      <c r="L1745" t="s">
        <v>5319</v>
      </c>
      <c r="M1745" t="s">
        <v>5320</v>
      </c>
      <c r="N1745">
        <v>0.91472222199999997</v>
      </c>
      <c r="O1745">
        <v>0</v>
      </c>
      <c r="P1745">
        <v>20</v>
      </c>
      <c r="Q1745">
        <v>0</v>
      </c>
      <c r="R1745">
        <v>0</v>
      </c>
      <c r="S1745">
        <v>0</v>
      </c>
      <c r="T1745">
        <v>2</v>
      </c>
      <c r="U1745">
        <v>0</v>
      </c>
      <c r="V1745">
        <v>0</v>
      </c>
      <c r="W1745">
        <v>0</v>
      </c>
      <c r="X1745">
        <v>2.8339691643784497</v>
      </c>
      <c r="Y1745">
        <v>0</v>
      </c>
      <c r="Z1745">
        <v>0</v>
      </c>
      <c r="AA1745">
        <v>0</v>
      </c>
      <c r="AB1745">
        <v>0.21662544756020835</v>
      </c>
      <c r="AC1745">
        <v>0</v>
      </c>
      <c r="AD1745">
        <v>0</v>
      </c>
      <c r="AE1745">
        <v>3.0505946119386582</v>
      </c>
    </row>
    <row r="1746" spans="1:31" x14ac:dyDescent="0.25">
      <c r="A1746">
        <v>2310082</v>
      </c>
      <c r="B1746">
        <v>1</v>
      </c>
      <c r="C1746" t="s">
        <v>81</v>
      </c>
      <c r="D1746" t="s">
        <v>126</v>
      </c>
      <c r="E1746" t="s">
        <v>147</v>
      </c>
      <c r="F1746" t="s">
        <v>5321</v>
      </c>
      <c r="G1746" t="s">
        <v>149</v>
      </c>
      <c r="H1746" t="s">
        <v>150</v>
      </c>
      <c r="I1746" t="s">
        <v>136</v>
      </c>
      <c r="J1746" t="s">
        <v>137</v>
      </c>
      <c r="K1746" t="s">
        <v>138</v>
      </c>
      <c r="L1746" t="s">
        <v>5322</v>
      </c>
      <c r="M1746" t="s">
        <v>5323</v>
      </c>
      <c r="N1746">
        <v>0.80222222200000004</v>
      </c>
      <c r="O1746">
        <v>0</v>
      </c>
      <c r="P1746">
        <v>4</v>
      </c>
      <c r="Q1746">
        <v>0</v>
      </c>
      <c r="R1746">
        <v>0</v>
      </c>
      <c r="S1746">
        <v>0</v>
      </c>
      <c r="T1746">
        <v>3</v>
      </c>
      <c r="U1746">
        <v>0</v>
      </c>
      <c r="V1746">
        <v>0</v>
      </c>
      <c r="W1746">
        <v>0</v>
      </c>
      <c r="X1746">
        <v>0.32398279625339998</v>
      </c>
      <c r="Y1746">
        <v>0</v>
      </c>
      <c r="Z1746">
        <v>0</v>
      </c>
      <c r="AA1746">
        <v>0</v>
      </c>
      <c r="AB1746">
        <v>6.2292542052871998</v>
      </c>
      <c r="AC1746">
        <v>0</v>
      </c>
      <c r="AD1746">
        <v>0</v>
      </c>
      <c r="AE1746">
        <v>6.5532370015405998</v>
      </c>
    </row>
    <row r="1747" spans="1:31" x14ac:dyDescent="0.25">
      <c r="A1747">
        <v>2309647</v>
      </c>
      <c r="B1747">
        <v>1</v>
      </c>
      <c r="C1747" t="s">
        <v>80</v>
      </c>
      <c r="D1747" t="s">
        <v>96</v>
      </c>
      <c r="E1747" t="s">
        <v>153</v>
      </c>
      <c r="F1747" t="s">
        <v>5324</v>
      </c>
      <c r="G1747" t="s">
        <v>336</v>
      </c>
      <c r="H1747" t="s">
        <v>150</v>
      </c>
      <c r="I1747" t="s">
        <v>136</v>
      </c>
      <c r="J1747" t="s">
        <v>137</v>
      </c>
      <c r="K1747" t="s">
        <v>138</v>
      </c>
      <c r="L1747" t="s">
        <v>5325</v>
      </c>
      <c r="M1747" t="s">
        <v>5326</v>
      </c>
      <c r="N1747">
        <v>0.80722222200000004</v>
      </c>
      <c r="O1747">
        <v>0</v>
      </c>
      <c r="P1747">
        <v>1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0.3390271253249667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0.3390271253249667</v>
      </c>
    </row>
    <row r="1748" spans="1:31" x14ac:dyDescent="0.25">
      <c r="A1748">
        <v>2309693</v>
      </c>
      <c r="B1748">
        <v>1</v>
      </c>
      <c r="C1748" t="s">
        <v>80</v>
      </c>
      <c r="D1748" t="s">
        <v>98</v>
      </c>
      <c r="E1748" t="s">
        <v>153</v>
      </c>
      <c r="F1748" t="s">
        <v>5327</v>
      </c>
      <c r="G1748" t="s">
        <v>336</v>
      </c>
      <c r="H1748" t="s">
        <v>150</v>
      </c>
      <c r="I1748" t="s">
        <v>136</v>
      </c>
      <c r="J1748" t="s">
        <v>137</v>
      </c>
      <c r="K1748" t="s">
        <v>138</v>
      </c>
      <c r="L1748" t="s">
        <v>5328</v>
      </c>
      <c r="M1748" t="s">
        <v>5329</v>
      </c>
      <c r="N1748">
        <v>4.1797222219999997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1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8.0309773289282553</v>
      </c>
      <c r="AC1748">
        <v>0</v>
      </c>
      <c r="AD1748">
        <v>0</v>
      </c>
      <c r="AE1748">
        <v>8.0309773289282553</v>
      </c>
    </row>
    <row r="1749" spans="1:31" x14ac:dyDescent="0.25">
      <c r="A1749">
        <v>2309547</v>
      </c>
      <c r="B1749">
        <v>1</v>
      </c>
      <c r="C1749" t="s">
        <v>80</v>
      </c>
      <c r="D1749" t="s">
        <v>97</v>
      </c>
      <c r="E1749" t="s">
        <v>158</v>
      </c>
      <c r="F1749" t="s">
        <v>5330</v>
      </c>
      <c r="G1749" t="s">
        <v>143</v>
      </c>
      <c r="H1749" t="s">
        <v>150</v>
      </c>
      <c r="I1749" t="s">
        <v>136</v>
      </c>
      <c r="J1749" t="s">
        <v>137</v>
      </c>
      <c r="K1749" t="s">
        <v>144</v>
      </c>
      <c r="L1749" t="s">
        <v>5331</v>
      </c>
      <c r="M1749" t="s">
        <v>5332</v>
      </c>
      <c r="N1749">
        <v>7.7061111110000002</v>
      </c>
      <c r="O1749">
        <v>0</v>
      </c>
      <c r="P1749">
        <v>8</v>
      </c>
      <c r="Q1749">
        <v>0</v>
      </c>
      <c r="R1749">
        <v>29</v>
      </c>
      <c r="S1749">
        <v>0</v>
      </c>
      <c r="T1749">
        <v>13</v>
      </c>
      <c r="U1749">
        <v>0</v>
      </c>
      <c r="V1749">
        <v>0</v>
      </c>
      <c r="W1749">
        <v>0</v>
      </c>
      <c r="X1749">
        <v>15.431269670803204</v>
      </c>
      <c r="Y1749">
        <v>0</v>
      </c>
      <c r="Z1749">
        <v>39.681715066079292</v>
      </c>
      <c r="AA1749">
        <v>0</v>
      </c>
      <c r="AB1749">
        <v>106.83041339462869</v>
      </c>
      <c r="AC1749">
        <v>0</v>
      </c>
      <c r="AD1749">
        <v>0</v>
      </c>
      <c r="AE1749">
        <v>161.94339813151117</v>
      </c>
    </row>
    <row r="1750" spans="1:31" x14ac:dyDescent="0.25">
      <c r="A1750">
        <v>2310088</v>
      </c>
      <c r="B1750">
        <v>1</v>
      </c>
      <c r="C1750" t="s">
        <v>80</v>
      </c>
      <c r="D1750" t="s">
        <v>94</v>
      </c>
      <c r="E1750" t="s">
        <v>141</v>
      </c>
      <c r="F1750" t="s">
        <v>5333</v>
      </c>
      <c r="G1750" t="s">
        <v>134</v>
      </c>
      <c r="H1750" t="s">
        <v>135</v>
      </c>
      <c r="I1750" t="s">
        <v>136</v>
      </c>
      <c r="J1750" t="s">
        <v>137</v>
      </c>
      <c r="K1750" t="s">
        <v>138</v>
      </c>
      <c r="L1750" t="s">
        <v>561</v>
      </c>
      <c r="M1750" t="s">
        <v>5334</v>
      </c>
      <c r="N1750">
        <v>1.1072222220000001</v>
      </c>
      <c r="O1750">
        <v>0</v>
      </c>
      <c r="P1750">
        <v>197</v>
      </c>
      <c r="Q1750">
        <v>0</v>
      </c>
      <c r="R1750">
        <v>5</v>
      </c>
      <c r="S1750">
        <v>0</v>
      </c>
      <c r="T1750">
        <v>7</v>
      </c>
      <c r="U1750">
        <v>0</v>
      </c>
      <c r="V1750">
        <v>0</v>
      </c>
      <c r="W1750">
        <v>0</v>
      </c>
      <c r="X1750">
        <v>19.574684233280454</v>
      </c>
      <c r="Y1750">
        <v>0</v>
      </c>
      <c r="Z1750">
        <v>1.5001271855428833</v>
      </c>
      <c r="AA1750">
        <v>0</v>
      </c>
      <c r="AB1750">
        <v>1.5492126879153556</v>
      </c>
      <c r="AC1750">
        <v>0</v>
      </c>
      <c r="AD1750">
        <v>0</v>
      </c>
      <c r="AE1750">
        <v>22.624024106738695</v>
      </c>
    </row>
    <row r="1751" spans="1:31" x14ac:dyDescent="0.25">
      <c r="A1751">
        <v>2310171</v>
      </c>
      <c r="B1751">
        <v>1</v>
      </c>
      <c r="C1751" t="s">
        <v>80</v>
      </c>
      <c r="D1751" t="s">
        <v>108</v>
      </c>
      <c r="E1751" t="s">
        <v>147</v>
      </c>
      <c r="F1751" t="s">
        <v>5335</v>
      </c>
      <c r="G1751" t="s">
        <v>149</v>
      </c>
      <c r="H1751" t="s">
        <v>150</v>
      </c>
      <c r="I1751" t="s">
        <v>136</v>
      </c>
      <c r="J1751" t="s">
        <v>137</v>
      </c>
      <c r="K1751" t="s">
        <v>138</v>
      </c>
      <c r="L1751" t="s">
        <v>5336</v>
      </c>
      <c r="M1751" t="s">
        <v>5337</v>
      </c>
      <c r="N1751">
        <v>7.3736111109999998</v>
      </c>
      <c r="O1751">
        <v>0</v>
      </c>
      <c r="P1751">
        <v>5</v>
      </c>
      <c r="Q1751">
        <v>0</v>
      </c>
      <c r="R1751">
        <v>1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5.2279399726950002</v>
      </c>
      <c r="Y1751">
        <v>0</v>
      </c>
      <c r="Z1751">
        <v>0.20691711709499996</v>
      </c>
      <c r="AA1751">
        <v>0</v>
      </c>
      <c r="AB1751">
        <v>0</v>
      </c>
      <c r="AC1751">
        <v>0</v>
      </c>
      <c r="AD1751">
        <v>0</v>
      </c>
      <c r="AE1751">
        <v>5.4348570897900004</v>
      </c>
    </row>
    <row r="1752" spans="1:31" x14ac:dyDescent="0.25">
      <c r="A1752">
        <v>2310151</v>
      </c>
      <c r="B1752">
        <v>1</v>
      </c>
      <c r="C1752" t="s">
        <v>81</v>
      </c>
      <c r="D1752" t="s">
        <v>113</v>
      </c>
      <c r="E1752" t="s">
        <v>132</v>
      </c>
      <c r="F1752" t="s">
        <v>5338</v>
      </c>
      <c r="G1752" t="s">
        <v>217</v>
      </c>
      <c r="H1752" t="s">
        <v>135</v>
      </c>
      <c r="I1752" t="s">
        <v>136</v>
      </c>
      <c r="J1752" t="s">
        <v>137</v>
      </c>
      <c r="K1752" t="s">
        <v>138</v>
      </c>
      <c r="L1752" t="s">
        <v>5339</v>
      </c>
      <c r="M1752" t="s">
        <v>5340</v>
      </c>
      <c r="N1752">
        <v>4.7019444439999996</v>
      </c>
      <c r="O1752">
        <v>0</v>
      </c>
      <c r="P1752">
        <v>431</v>
      </c>
      <c r="Q1752">
        <v>2</v>
      </c>
      <c r="R1752">
        <v>30</v>
      </c>
      <c r="S1752">
        <v>7</v>
      </c>
      <c r="T1752">
        <v>12</v>
      </c>
      <c r="U1752">
        <v>0</v>
      </c>
      <c r="V1752">
        <v>0</v>
      </c>
      <c r="W1752">
        <v>0</v>
      </c>
      <c r="X1752">
        <v>209.11245628021578</v>
      </c>
      <c r="Y1752">
        <v>132.20872601149955</v>
      </c>
      <c r="Z1752">
        <v>66.466539395881739</v>
      </c>
      <c r="AA1752">
        <v>32.682802230494481</v>
      </c>
      <c r="AB1752">
        <v>13.393210324206997</v>
      </c>
      <c r="AC1752">
        <v>0</v>
      </c>
      <c r="AD1752">
        <v>0</v>
      </c>
      <c r="AE1752">
        <v>453.86373424229856</v>
      </c>
    </row>
    <row r="1753" spans="1:31" x14ac:dyDescent="0.25">
      <c r="A1753">
        <v>2310145</v>
      </c>
      <c r="B1753">
        <v>1</v>
      </c>
      <c r="C1753" t="s">
        <v>81</v>
      </c>
      <c r="D1753" t="s">
        <v>113</v>
      </c>
      <c r="E1753" t="s">
        <v>147</v>
      </c>
      <c r="F1753" t="s">
        <v>5341</v>
      </c>
      <c r="G1753" t="s">
        <v>149</v>
      </c>
      <c r="H1753" t="s">
        <v>150</v>
      </c>
      <c r="I1753" t="s">
        <v>136</v>
      </c>
      <c r="J1753" t="s">
        <v>137</v>
      </c>
      <c r="K1753" t="s">
        <v>138</v>
      </c>
      <c r="L1753" t="s">
        <v>5342</v>
      </c>
      <c r="M1753" t="s">
        <v>5343</v>
      </c>
      <c r="N1753">
        <v>6.8497222219999996</v>
      </c>
      <c r="O1753">
        <v>0</v>
      </c>
      <c r="P1753">
        <v>3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5.0821083360597257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5.0821083360597257</v>
      </c>
    </row>
    <row r="1754" spans="1:31" x14ac:dyDescent="0.25">
      <c r="A1754">
        <v>2309979</v>
      </c>
      <c r="B1754">
        <v>1</v>
      </c>
      <c r="C1754" t="s">
        <v>80</v>
      </c>
      <c r="D1754" t="s">
        <v>88</v>
      </c>
      <c r="E1754" t="s">
        <v>153</v>
      </c>
      <c r="F1754" t="s">
        <v>5344</v>
      </c>
      <c r="G1754" t="s">
        <v>254</v>
      </c>
      <c r="H1754" t="s">
        <v>150</v>
      </c>
      <c r="I1754" t="s">
        <v>136</v>
      </c>
      <c r="J1754" t="s">
        <v>137</v>
      </c>
      <c r="K1754" t="s">
        <v>138</v>
      </c>
      <c r="L1754" t="s">
        <v>5345</v>
      </c>
      <c r="M1754" t="s">
        <v>5346</v>
      </c>
      <c r="N1754">
        <v>1.543055555</v>
      </c>
      <c r="O1754">
        <v>0</v>
      </c>
      <c r="P1754">
        <v>4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1.7890408510495837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1.7890408510495837</v>
      </c>
    </row>
    <row r="1755" spans="1:31" x14ac:dyDescent="0.25">
      <c r="A1755">
        <v>2310128</v>
      </c>
      <c r="B1755">
        <v>1</v>
      </c>
      <c r="C1755" t="s">
        <v>80</v>
      </c>
      <c r="D1755" t="s">
        <v>93</v>
      </c>
      <c r="E1755" t="s">
        <v>147</v>
      </c>
      <c r="F1755" t="s">
        <v>5347</v>
      </c>
      <c r="G1755" t="s">
        <v>149</v>
      </c>
      <c r="H1755" t="s">
        <v>150</v>
      </c>
      <c r="I1755" t="s">
        <v>136</v>
      </c>
      <c r="J1755" t="s">
        <v>137</v>
      </c>
      <c r="K1755" t="s">
        <v>138</v>
      </c>
      <c r="L1755" t="s">
        <v>5348</v>
      </c>
      <c r="M1755" t="s">
        <v>5349</v>
      </c>
      <c r="N1755">
        <v>2.3233333329999999</v>
      </c>
      <c r="O1755">
        <v>0</v>
      </c>
      <c r="P1755">
        <v>178</v>
      </c>
      <c r="Q1755">
        <v>0</v>
      </c>
      <c r="R1755">
        <v>0</v>
      </c>
      <c r="S1755">
        <v>0</v>
      </c>
      <c r="T1755">
        <v>2</v>
      </c>
      <c r="U1755">
        <v>0</v>
      </c>
      <c r="V1755">
        <v>0</v>
      </c>
      <c r="W1755">
        <v>0</v>
      </c>
      <c r="X1755">
        <v>87.12777296283214</v>
      </c>
      <c r="Y1755">
        <v>0</v>
      </c>
      <c r="Z1755">
        <v>0</v>
      </c>
      <c r="AA1755">
        <v>0</v>
      </c>
      <c r="AB1755">
        <v>2.4445556997842113</v>
      </c>
      <c r="AC1755">
        <v>0</v>
      </c>
      <c r="AD1755">
        <v>0</v>
      </c>
      <c r="AE1755">
        <v>89.572328662616357</v>
      </c>
    </row>
    <row r="1756" spans="1:31" x14ac:dyDescent="0.25">
      <c r="A1756">
        <v>2309630</v>
      </c>
      <c r="B1756">
        <v>1</v>
      </c>
      <c r="C1756" t="s">
        <v>80</v>
      </c>
      <c r="D1756" t="s">
        <v>104</v>
      </c>
      <c r="E1756" t="s">
        <v>175</v>
      </c>
      <c r="F1756" t="s">
        <v>5350</v>
      </c>
      <c r="G1756" t="s">
        <v>177</v>
      </c>
      <c r="H1756" t="s">
        <v>135</v>
      </c>
      <c r="I1756" t="s">
        <v>136</v>
      </c>
      <c r="J1756" t="s">
        <v>137</v>
      </c>
      <c r="K1756" t="s">
        <v>144</v>
      </c>
      <c r="L1756" t="s">
        <v>5351</v>
      </c>
      <c r="M1756" t="s">
        <v>5352</v>
      </c>
      <c r="N1756">
        <v>1.4230555549999999</v>
      </c>
      <c r="O1756">
        <v>0</v>
      </c>
      <c r="P1756">
        <v>1</v>
      </c>
      <c r="Q1756">
        <v>0</v>
      </c>
      <c r="R1756">
        <v>0</v>
      </c>
      <c r="S1756">
        <v>0</v>
      </c>
      <c r="T1756">
        <v>1</v>
      </c>
      <c r="U1756">
        <v>1</v>
      </c>
      <c r="V1756">
        <v>0</v>
      </c>
      <c r="W1756">
        <v>0</v>
      </c>
      <c r="X1756">
        <v>0.36973489507716661</v>
      </c>
      <c r="Y1756">
        <v>0</v>
      </c>
      <c r="Z1756">
        <v>0</v>
      </c>
      <c r="AA1756">
        <v>0</v>
      </c>
      <c r="AB1756">
        <v>0</v>
      </c>
      <c r="AC1756">
        <v>40.624277200794992</v>
      </c>
      <c r="AD1756">
        <v>0</v>
      </c>
      <c r="AE1756">
        <v>40.994012095872158</v>
      </c>
    </row>
    <row r="1757" spans="1:31" x14ac:dyDescent="0.25">
      <c r="A1757">
        <v>2309361</v>
      </c>
      <c r="B1757">
        <v>1</v>
      </c>
      <c r="C1757" t="s">
        <v>81</v>
      </c>
      <c r="D1757" t="s">
        <v>118</v>
      </c>
      <c r="E1757" t="s">
        <v>158</v>
      </c>
      <c r="F1757" t="s">
        <v>5353</v>
      </c>
      <c r="G1757" t="s">
        <v>453</v>
      </c>
      <c r="H1757" t="s">
        <v>150</v>
      </c>
      <c r="I1757" t="s">
        <v>136</v>
      </c>
      <c r="J1757" t="s">
        <v>137</v>
      </c>
      <c r="K1757" t="s">
        <v>138</v>
      </c>
      <c r="L1757" t="s">
        <v>5354</v>
      </c>
      <c r="M1757" t="s">
        <v>5355</v>
      </c>
      <c r="N1757">
        <v>0.85305555499999997</v>
      </c>
      <c r="O1757">
        <v>0</v>
      </c>
      <c r="P1757">
        <v>23</v>
      </c>
      <c r="Q1757">
        <v>0</v>
      </c>
      <c r="R1757">
        <v>9</v>
      </c>
      <c r="S1757">
        <v>0</v>
      </c>
      <c r="T1757">
        <v>5</v>
      </c>
      <c r="U1757">
        <v>0</v>
      </c>
      <c r="V1757">
        <v>0</v>
      </c>
      <c r="W1757">
        <v>0</v>
      </c>
      <c r="X1757">
        <v>4.0943733295078761</v>
      </c>
      <c r="Y1757">
        <v>0</v>
      </c>
      <c r="Z1757">
        <v>6.8317663471396672</v>
      </c>
      <c r="AA1757">
        <v>0</v>
      </c>
      <c r="AB1757">
        <v>1.1592499029799335</v>
      </c>
      <c r="AC1757">
        <v>0</v>
      </c>
      <c r="AD1757">
        <v>0</v>
      </c>
      <c r="AE1757">
        <v>12.085389579627478</v>
      </c>
    </row>
    <row r="1758" spans="1:31" x14ac:dyDescent="0.25">
      <c r="A1758">
        <v>2310002</v>
      </c>
      <c r="B1758">
        <v>1</v>
      </c>
      <c r="C1758" t="s">
        <v>81</v>
      </c>
      <c r="D1758" t="s">
        <v>119</v>
      </c>
      <c r="E1758" t="s">
        <v>147</v>
      </c>
      <c r="F1758" t="s">
        <v>5356</v>
      </c>
      <c r="G1758" t="s">
        <v>622</v>
      </c>
      <c r="H1758" t="s">
        <v>150</v>
      </c>
      <c r="I1758" t="s">
        <v>136</v>
      </c>
      <c r="J1758" t="s">
        <v>137</v>
      </c>
      <c r="K1758" t="s">
        <v>138</v>
      </c>
      <c r="L1758" t="s">
        <v>5357</v>
      </c>
      <c r="M1758" t="s">
        <v>5358</v>
      </c>
      <c r="N1758">
        <v>1.662222222</v>
      </c>
      <c r="O1758">
        <v>0</v>
      </c>
      <c r="P1758">
        <v>58</v>
      </c>
      <c r="Q1758">
        <v>0</v>
      </c>
      <c r="R1758">
        <v>2</v>
      </c>
      <c r="S1758">
        <v>0</v>
      </c>
      <c r="T1758">
        <v>6</v>
      </c>
      <c r="U1758">
        <v>0</v>
      </c>
      <c r="V1758">
        <v>0</v>
      </c>
      <c r="W1758">
        <v>0</v>
      </c>
      <c r="X1758">
        <v>19.399567277757573</v>
      </c>
      <c r="Y1758">
        <v>0</v>
      </c>
      <c r="Z1758">
        <v>0.8162879390997333</v>
      </c>
      <c r="AA1758">
        <v>0</v>
      </c>
      <c r="AB1758">
        <v>2.9057314488714443</v>
      </c>
      <c r="AC1758">
        <v>0</v>
      </c>
      <c r="AD1758">
        <v>0</v>
      </c>
      <c r="AE1758">
        <v>23.121586665728749</v>
      </c>
    </row>
    <row r="1759" spans="1:31" x14ac:dyDescent="0.25">
      <c r="A1759">
        <v>2309338</v>
      </c>
      <c r="B1759">
        <v>1</v>
      </c>
      <c r="C1759" t="s">
        <v>81</v>
      </c>
      <c r="D1759" t="s">
        <v>118</v>
      </c>
      <c r="E1759" t="s">
        <v>175</v>
      </c>
      <c r="F1759" t="s">
        <v>5359</v>
      </c>
      <c r="G1759" t="s">
        <v>210</v>
      </c>
      <c r="H1759" t="s">
        <v>135</v>
      </c>
      <c r="I1759" t="s">
        <v>136</v>
      </c>
      <c r="J1759" t="s">
        <v>137</v>
      </c>
      <c r="K1759" t="s">
        <v>138</v>
      </c>
      <c r="L1759" t="s">
        <v>5360</v>
      </c>
      <c r="M1759" t="s">
        <v>5361</v>
      </c>
      <c r="N1759">
        <v>4.6786111110000004</v>
      </c>
      <c r="O1759">
        <v>0</v>
      </c>
      <c r="P1759">
        <v>135</v>
      </c>
      <c r="Q1759">
        <v>0</v>
      </c>
      <c r="R1759">
        <v>14</v>
      </c>
      <c r="S1759">
        <v>0</v>
      </c>
      <c r="T1759">
        <v>28</v>
      </c>
      <c r="U1759">
        <v>0</v>
      </c>
      <c r="V1759">
        <v>0</v>
      </c>
      <c r="W1759">
        <v>0</v>
      </c>
      <c r="X1759">
        <v>111.32770390317852</v>
      </c>
      <c r="Y1759">
        <v>0</v>
      </c>
      <c r="Z1759">
        <v>51.019376744719942</v>
      </c>
      <c r="AA1759">
        <v>0</v>
      </c>
      <c r="AB1759">
        <v>61.104009789617251</v>
      </c>
      <c r="AC1759">
        <v>0</v>
      </c>
      <c r="AD1759">
        <v>0</v>
      </c>
      <c r="AE1759">
        <v>223.45109043751569</v>
      </c>
    </row>
    <row r="1760" spans="1:31" x14ac:dyDescent="0.25">
      <c r="A1760">
        <v>2309773</v>
      </c>
      <c r="B1760">
        <v>1</v>
      </c>
      <c r="C1760" t="s">
        <v>80</v>
      </c>
      <c r="D1760" t="s">
        <v>106</v>
      </c>
      <c r="E1760" t="s">
        <v>147</v>
      </c>
      <c r="F1760" t="s">
        <v>5362</v>
      </c>
      <c r="G1760" t="s">
        <v>149</v>
      </c>
      <c r="H1760" t="s">
        <v>150</v>
      </c>
      <c r="I1760" t="s">
        <v>136</v>
      </c>
      <c r="J1760" t="s">
        <v>137</v>
      </c>
      <c r="K1760" t="s">
        <v>138</v>
      </c>
      <c r="L1760" t="s">
        <v>5363</v>
      </c>
      <c r="M1760" t="s">
        <v>5364</v>
      </c>
      <c r="N1760">
        <v>3.2372222220000002</v>
      </c>
      <c r="O1760">
        <v>0</v>
      </c>
      <c r="P1760">
        <v>1</v>
      </c>
      <c r="Q1760">
        <v>0</v>
      </c>
      <c r="R1760">
        <v>2</v>
      </c>
      <c r="S1760">
        <v>0</v>
      </c>
      <c r="T1760">
        <v>1</v>
      </c>
      <c r="U1760">
        <v>0</v>
      </c>
      <c r="V1760">
        <v>0</v>
      </c>
      <c r="W1760">
        <v>0</v>
      </c>
      <c r="X1760">
        <v>1.4503178359718834</v>
      </c>
      <c r="Y1760">
        <v>0</v>
      </c>
      <c r="Z1760">
        <v>4.2415343353950004</v>
      </c>
      <c r="AA1760">
        <v>0</v>
      </c>
      <c r="AB1760">
        <v>9.0959350763166675</v>
      </c>
      <c r="AC1760">
        <v>0</v>
      </c>
      <c r="AD1760">
        <v>0</v>
      </c>
      <c r="AE1760">
        <v>14.787787247683552</v>
      </c>
    </row>
    <row r="1761" spans="1:31" x14ac:dyDescent="0.25">
      <c r="A1761">
        <v>2309524</v>
      </c>
      <c r="B1761">
        <v>1</v>
      </c>
      <c r="C1761" t="s">
        <v>80</v>
      </c>
      <c r="D1761" t="s">
        <v>88</v>
      </c>
      <c r="E1761" t="s">
        <v>147</v>
      </c>
      <c r="F1761" t="s">
        <v>5365</v>
      </c>
      <c r="G1761" t="s">
        <v>143</v>
      </c>
      <c r="H1761" t="s">
        <v>150</v>
      </c>
      <c r="I1761" t="s">
        <v>136</v>
      </c>
      <c r="J1761" t="s">
        <v>137</v>
      </c>
      <c r="K1761" t="s">
        <v>144</v>
      </c>
      <c r="L1761" t="s">
        <v>5366</v>
      </c>
      <c r="M1761" t="s">
        <v>5367</v>
      </c>
      <c r="N1761">
        <v>0.93111111099999999</v>
      </c>
      <c r="O1761">
        <v>0</v>
      </c>
      <c r="P1761">
        <v>76</v>
      </c>
      <c r="Q1761">
        <v>0</v>
      </c>
      <c r="R1761">
        <v>0</v>
      </c>
      <c r="S1761">
        <v>0</v>
      </c>
      <c r="T1761">
        <v>5</v>
      </c>
      <c r="U1761">
        <v>0</v>
      </c>
      <c r="V1761">
        <v>0</v>
      </c>
      <c r="W1761">
        <v>0</v>
      </c>
      <c r="X1761">
        <v>17.47825303939667</v>
      </c>
      <c r="Y1761">
        <v>0</v>
      </c>
      <c r="Z1761">
        <v>0</v>
      </c>
      <c r="AA1761">
        <v>0</v>
      </c>
      <c r="AB1761">
        <v>5.3284778509574666</v>
      </c>
      <c r="AC1761">
        <v>0</v>
      </c>
      <c r="AD1761">
        <v>0</v>
      </c>
      <c r="AE1761">
        <v>22.806730890354135</v>
      </c>
    </row>
    <row r="1762" spans="1:31" x14ac:dyDescent="0.25">
      <c r="A1762">
        <v>2309375</v>
      </c>
      <c r="B1762">
        <v>1</v>
      </c>
      <c r="C1762" t="s">
        <v>81</v>
      </c>
      <c r="D1762" t="s">
        <v>120</v>
      </c>
      <c r="E1762" t="s">
        <v>132</v>
      </c>
      <c r="F1762" t="s">
        <v>5368</v>
      </c>
      <c r="G1762" t="s">
        <v>134</v>
      </c>
      <c r="H1762" t="s">
        <v>135</v>
      </c>
      <c r="I1762" t="s">
        <v>136</v>
      </c>
      <c r="J1762" t="s">
        <v>137</v>
      </c>
      <c r="K1762" t="s">
        <v>138</v>
      </c>
      <c r="L1762" t="s">
        <v>5369</v>
      </c>
      <c r="M1762" t="s">
        <v>5370</v>
      </c>
      <c r="N1762">
        <v>1.6274999999999999</v>
      </c>
      <c r="O1762">
        <v>0</v>
      </c>
      <c r="P1762">
        <v>11</v>
      </c>
      <c r="Q1762">
        <v>8</v>
      </c>
      <c r="R1762">
        <v>27</v>
      </c>
      <c r="S1762">
        <v>1</v>
      </c>
      <c r="T1762">
        <v>0</v>
      </c>
      <c r="U1762">
        <v>0</v>
      </c>
      <c r="V1762">
        <v>0</v>
      </c>
      <c r="W1762">
        <v>0</v>
      </c>
      <c r="X1762">
        <v>3.0189497061013997</v>
      </c>
      <c r="Y1762">
        <v>214.10796684119939</v>
      </c>
      <c r="Z1762">
        <v>51.306883904422236</v>
      </c>
      <c r="AA1762">
        <v>1.6054653093548223</v>
      </c>
      <c r="AB1762">
        <v>0</v>
      </c>
      <c r="AC1762">
        <v>0</v>
      </c>
      <c r="AD1762">
        <v>0</v>
      </c>
      <c r="AE1762">
        <v>270.03926576107784</v>
      </c>
    </row>
    <row r="1763" spans="1:31" x14ac:dyDescent="0.25">
      <c r="A1763">
        <v>2309916</v>
      </c>
      <c r="B1763">
        <v>1</v>
      </c>
      <c r="C1763" t="s">
        <v>80</v>
      </c>
      <c r="D1763" t="s">
        <v>96</v>
      </c>
      <c r="E1763" t="s">
        <v>147</v>
      </c>
      <c r="F1763" t="s">
        <v>5371</v>
      </c>
      <c r="G1763" t="s">
        <v>258</v>
      </c>
      <c r="H1763" t="s">
        <v>150</v>
      </c>
      <c r="I1763" t="s">
        <v>136</v>
      </c>
      <c r="J1763" t="s">
        <v>137</v>
      </c>
      <c r="K1763" t="s">
        <v>138</v>
      </c>
      <c r="L1763" t="s">
        <v>5372</v>
      </c>
      <c r="M1763" t="s">
        <v>5373</v>
      </c>
      <c r="N1763">
        <v>0.80777777699999997</v>
      </c>
      <c r="O1763">
        <v>0</v>
      </c>
      <c r="P1763">
        <v>4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0.74970897236592504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0.74970897236592504</v>
      </c>
    </row>
    <row r="1764" spans="1:31" x14ac:dyDescent="0.25">
      <c r="A1764">
        <v>2309899</v>
      </c>
      <c r="B1764">
        <v>1</v>
      </c>
      <c r="C1764" t="s">
        <v>80</v>
      </c>
      <c r="D1764" t="s">
        <v>94</v>
      </c>
      <c r="E1764" t="s">
        <v>158</v>
      </c>
      <c r="F1764" t="s">
        <v>5374</v>
      </c>
      <c r="G1764" t="s">
        <v>143</v>
      </c>
      <c r="H1764" t="s">
        <v>150</v>
      </c>
      <c r="I1764" t="s">
        <v>136</v>
      </c>
      <c r="J1764" t="s">
        <v>137</v>
      </c>
      <c r="K1764" t="s">
        <v>144</v>
      </c>
      <c r="L1764" t="s">
        <v>5375</v>
      </c>
      <c r="M1764" t="s">
        <v>5376</v>
      </c>
      <c r="N1764">
        <v>2.909444444</v>
      </c>
      <c r="O1764">
        <v>0</v>
      </c>
      <c r="P1764">
        <v>24</v>
      </c>
      <c r="Q1764">
        <v>0</v>
      </c>
      <c r="R1764">
        <v>6</v>
      </c>
      <c r="S1764">
        <v>0</v>
      </c>
      <c r="T1764">
        <v>3</v>
      </c>
      <c r="U1764">
        <v>0</v>
      </c>
      <c r="V1764">
        <v>0</v>
      </c>
      <c r="W1764">
        <v>0</v>
      </c>
      <c r="X1764">
        <v>13.153862493858147</v>
      </c>
      <c r="Y1764">
        <v>0</v>
      </c>
      <c r="Z1764">
        <v>7.0359904247979328</v>
      </c>
      <c r="AA1764">
        <v>0</v>
      </c>
      <c r="AB1764">
        <v>10.961151910113367</v>
      </c>
      <c r="AC1764">
        <v>0</v>
      </c>
      <c r="AD1764">
        <v>0</v>
      </c>
      <c r="AE1764">
        <v>31.151004828769445</v>
      </c>
    </row>
    <row r="1765" spans="1:31" x14ac:dyDescent="0.25">
      <c r="A1765">
        <v>2309544</v>
      </c>
      <c r="B1765">
        <v>1</v>
      </c>
      <c r="C1765" t="s">
        <v>80</v>
      </c>
      <c r="D1765" t="s">
        <v>95</v>
      </c>
      <c r="E1765" t="s">
        <v>175</v>
      </c>
      <c r="F1765" t="s">
        <v>5377</v>
      </c>
      <c r="G1765" t="s">
        <v>210</v>
      </c>
      <c r="H1765" t="s">
        <v>135</v>
      </c>
      <c r="I1765" t="s">
        <v>136</v>
      </c>
      <c r="J1765" t="s">
        <v>137</v>
      </c>
      <c r="K1765" t="s">
        <v>138</v>
      </c>
      <c r="L1765" t="s">
        <v>5378</v>
      </c>
      <c r="M1765" t="s">
        <v>5379</v>
      </c>
      <c r="N1765">
        <v>1.8108333329999999</v>
      </c>
      <c r="O1765">
        <v>0</v>
      </c>
      <c r="P1765">
        <v>106</v>
      </c>
      <c r="Q1765">
        <v>0</v>
      </c>
      <c r="R1765">
        <v>1</v>
      </c>
      <c r="S1765">
        <v>0</v>
      </c>
      <c r="T1765">
        <v>4</v>
      </c>
      <c r="U1765">
        <v>0</v>
      </c>
      <c r="V1765">
        <v>0</v>
      </c>
      <c r="W1765">
        <v>0</v>
      </c>
      <c r="X1765">
        <v>45.436505837220643</v>
      </c>
      <c r="Y1765">
        <v>0</v>
      </c>
      <c r="Z1765">
        <v>9.823701572839999E-2</v>
      </c>
      <c r="AA1765">
        <v>0</v>
      </c>
      <c r="AB1765">
        <v>7.4318409554200784</v>
      </c>
      <c r="AC1765">
        <v>0</v>
      </c>
      <c r="AD1765">
        <v>0</v>
      </c>
      <c r="AE1765">
        <v>52.966583808369123</v>
      </c>
    </row>
    <row r="1766" spans="1:31" x14ac:dyDescent="0.25">
      <c r="A1766">
        <v>2309590</v>
      </c>
      <c r="B1766">
        <v>1</v>
      </c>
      <c r="C1766" t="s">
        <v>80</v>
      </c>
      <c r="D1766" t="s">
        <v>103</v>
      </c>
      <c r="E1766" t="s">
        <v>132</v>
      </c>
      <c r="F1766" t="s">
        <v>5380</v>
      </c>
      <c r="G1766" t="s">
        <v>134</v>
      </c>
      <c r="H1766" t="s">
        <v>135</v>
      </c>
      <c r="I1766" t="s">
        <v>136</v>
      </c>
      <c r="J1766" t="s">
        <v>137</v>
      </c>
      <c r="K1766" t="s">
        <v>138</v>
      </c>
      <c r="L1766" t="s">
        <v>5381</v>
      </c>
      <c r="M1766" t="s">
        <v>5382</v>
      </c>
      <c r="N1766">
        <v>0.45111111100000001</v>
      </c>
      <c r="O1766">
        <v>0</v>
      </c>
      <c r="P1766">
        <v>0</v>
      </c>
      <c r="Q1766">
        <v>5</v>
      </c>
      <c r="R1766">
        <v>21</v>
      </c>
      <c r="S1766">
        <v>10</v>
      </c>
      <c r="T1766">
        <v>6</v>
      </c>
      <c r="U1766">
        <v>5</v>
      </c>
      <c r="V1766">
        <v>0</v>
      </c>
      <c r="W1766">
        <v>0</v>
      </c>
      <c r="X1766">
        <v>0</v>
      </c>
      <c r="Y1766">
        <v>13.882920216797624</v>
      </c>
      <c r="Z1766">
        <v>33.391739315876976</v>
      </c>
      <c r="AA1766">
        <v>24.518034912181605</v>
      </c>
      <c r="AB1766">
        <v>11.606356776091875</v>
      </c>
      <c r="AC1766">
        <v>123.79733564437194</v>
      </c>
      <c r="AD1766">
        <v>0</v>
      </c>
      <c r="AE1766">
        <v>207.19638686532002</v>
      </c>
    </row>
    <row r="1767" spans="1:31" x14ac:dyDescent="0.25">
      <c r="A1767">
        <v>2309736</v>
      </c>
      <c r="B1767">
        <v>1</v>
      </c>
      <c r="C1767" t="s">
        <v>80</v>
      </c>
      <c r="D1767" t="s">
        <v>93</v>
      </c>
      <c r="E1767" t="s">
        <v>147</v>
      </c>
      <c r="F1767" t="s">
        <v>5383</v>
      </c>
      <c r="G1767" t="s">
        <v>336</v>
      </c>
      <c r="H1767" t="s">
        <v>150</v>
      </c>
      <c r="I1767" t="s">
        <v>136</v>
      </c>
      <c r="J1767" t="s">
        <v>137</v>
      </c>
      <c r="K1767" t="s">
        <v>138</v>
      </c>
      <c r="L1767" t="s">
        <v>5384</v>
      </c>
      <c r="M1767" t="s">
        <v>5385</v>
      </c>
      <c r="N1767">
        <v>3.8458333329999999</v>
      </c>
      <c r="O1767">
        <v>0</v>
      </c>
      <c r="P1767">
        <v>3</v>
      </c>
      <c r="Q1767">
        <v>0</v>
      </c>
      <c r="R1767">
        <v>5</v>
      </c>
      <c r="S1767">
        <v>0</v>
      </c>
      <c r="T1767">
        <v>9</v>
      </c>
      <c r="U1767">
        <v>0</v>
      </c>
      <c r="V1767">
        <v>0</v>
      </c>
      <c r="W1767">
        <v>0</v>
      </c>
      <c r="X1767">
        <v>1.2270175163359751</v>
      </c>
      <c r="Y1767">
        <v>0</v>
      </c>
      <c r="Z1767">
        <v>92.040348656345628</v>
      </c>
      <c r="AA1767">
        <v>0</v>
      </c>
      <c r="AB1767">
        <v>31.734914069910808</v>
      </c>
      <c r="AC1767">
        <v>0</v>
      </c>
      <c r="AD1767">
        <v>0</v>
      </c>
      <c r="AE1767">
        <v>125.00228024259241</v>
      </c>
    </row>
    <row r="1768" spans="1:31" x14ac:dyDescent="0.25">
      <c r="A1768">
        <v>2309753</v>
      </c>
      <c r="B1768">
        <v>1</v>
      </c>
      <c r="C1768" t="s">
        <v>81</v>
      </c>
      <c r="D1768" t="s">
        <v>114</v>
      </c>
      <c r="E1768" t="s">
        <v>147</v>
      </c>
      <c r="F1768" t="s">
        <v>5386</v>
      </c>
      <c r="G1768" t="s">
        <v>149</v>
      </c>
      <c r="H1768" t="s">
        <v>150</v>
      </c>
      <c r="I1768" t="s">
        <v>136</v>
      </c>
      <c r="J1768" t="s">
        <v>137</v>
      </c>
      <c r="K1768" t="s">
        <v>138</v>
      </c>
      <c r="L1768" t="s">
        <v>5387</v>
      </c>
      <c r="M1768" t="s">
        <v>5388</v>
      </c>
      <c r="N1768">
        <v>1.570277777</v>
      </c>
      <c r="O1768">
        <v>0</v>
      </c>
      <c r="P1768">
        <v>18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3.2541424188898156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3.2541424188898156</v>
      </c>
    </row>
    <row r="1769" spans="1:31" x14ac:dyDescent="0.25">
      <c r="A1769">
        <v>2309999</v>
      </c>
      <c r="B1769">
        <v>1</v>
      </c>
      <c r="C1769" t="s">
        <v>81</v>
      </c>
      <c r="D1769" t="s">
        <v>123</v>
      </c>
      <c r="E1769" t="s">
        <v>153</v>
      </c>
      <c r="F1769" t="s">
        <v>5389</v>
      </c>
      <c r="G1769" t="s">
        <v>203</v>
      </c>
      <c r="H1769" t="s">
        <v>150</v>
      </c>
      <c r="I1769" t="s">
        <v>136</v>
      </c>
      <c r="J1769" t="s">
        <v>137</v>
      </c>
      <c r="K1769" t="s">
        <v>138</v>
      </c>
      <c r="L1769" t="s">
        <v>5390</v>
      </c>
      <c r="M1769" t="s">
        <v>5391</v>
      </c>
      <c r="N1769">
        <v>0.84250000000000003</v>
      </c>
      <c r="O1769">
        <v>0</v>
      </c>
      <c r="P1769">
        <v>1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0.18359010986085003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0.18359010986085003</v>
      </c>
    </row>
    <row r="1770" spans="1:31" x14ac:dyDescent="0.25">
      <c r="A1770">
        <v>2309358</v>
      </c>
      <c r="B1770">
        <v>1</v>
      </c>
      <c r="C1770" t="s">
        <v>81</v>
      </c>
      <c r="D1770" t="s">
        <v>117</v>
      </c>
      <c r="E1770" t="s">
        <v>147</v>
      </c>
      <c r="F1770" t="s">
        <v>5392</v>
      </c>
      <c r="G1770" t="s">
        <v>149</v>
      </c>
      <c r="H1770" t="s">
        <v>150</v>
      </c>
      <c r="I1770" t="s">
        <v>136</v>
      </c>
      <c r="J1770" t="s">
        <v>137</v>
      </c>
      <c r="K1770" t="s">
        <v>138</v>
      </c>
      <c r="L1770" t="s">
        <v>5393</v>
      </c>
      <c r="M1770" t="s">
        <v>5394</v>
      </c>
      <c r="N1770">
        <v>0.89055555500000005</v>
      </c>
      <c r="O1770">
        <v>0</v>
      </c>
      <c r="P1770">
        <v>39</v>
      </c>
      <c r="Q1770">
        <v>0</v>
      </c>
      <c r="R1770">
        <v>0</v>
      </c>
      <c r="S1770">
        <v>0</v>
      </c>
      <c r="T1770">
        <v>1</v>
      </c>
      <c r="U1770">
        <v>0</v>
      </c>
      <c r="V1770">
        <v>0</v>
      </c>
      <c r="W1770">
        <v>0</v>
      </c>
      <c r="X1770">
        <v>2.5488866420362921</v>
      </c>
      <c r="Y1770">
        <v>0</v>
      </c>
      <c r="Z1770">
        <v>0</v>
      </c>
      <c r="AA1770">
        <v>0</v>
      </c>
      <c r="AB1770">
        <v>5.6050703190000002E-4</v>
      </c>
      <c r="AC1770">
        <v>0</v>
      </c>
      <c r="AD1770">
        <v>0</v>
      </c>
      <c r="AE1770">
        <v>2.5494471490681923</v>
      </c>
    </row>
    <row r="1771" spans="1:31" x14ac:dyDescent="0.25">
      <c r="A1771">
        <v>2310045</v>
      </c>
      <c r="B1771">
        <v>1</v>
      </c>
      <c r="C1771" t="s">
        <v>80</v>
      </c>
      <c r="D1771" t="s">
        <v>108</v>
      </c>
      <c r="E1771" t="s">
        <v>132</v>
      </c>
      <c r="F1771" t="s">
        <v>1857</v>
      </c>
      <c r="G1771" t="s">
        <v>134</v>
      </c>
      <c r="H1771" t="s">
        <v>135</v>
      </c>
      <c r="I1771" t="s">
        <v>136</v>
      </c>
      <c r="J1771" t="s">
        <v>137</v>
      </c>
      <c r="K1771" t="s">
        <v>138</v>
      </c>
      <c r="L1771" t="s">
        <v>5395</v>
      </c>
      <c r="M1771" t="s">
        <v>5396</v>
      </c>
      <c r="N1771">
        <v>2.187777777</v>
      </c>
      <c r="O1771">
        <v>0</v>
      </c>
      <c r="P1771">
        <v>710</v>
      </c>
      <c r="Q1771">
        <v>0</v>
      </c>
      <c r="R1771">
        <v>216</v>
      </c>
      <c r="S1771">
        <v>3</v>
      </c>
      <c r="T1771">
        <v>150</v>
      </c>
      <c r="U1771">
        <v>0</v>
      </c>
      <c r="V1771">
        <v>0</v>
      </c>
      <c r="W1771">
        <v>0</v>
      </c>
      <c r="X1771">
        <v>291.07402676476926</v>
      </c>
      <c r="Y1771">
        <v>0</v>
      </c>
      <c r="Z1771">
        <v>750.07935654045491</v>
      </c>
      <c r="AA1771">
        <v>8.4449059338993333</v>
      </c>
      <c r="AB1771">
        <v>310.82107550632361</v>
      </c>
      <c r="AC1771">
        <v>0</v>
      </c>
      <c r="AD1771">
        <v>0</v>
      </c>
      <c r="AE1771">
        <v>1360.4193647454472</v>
      </c>
    </row>
    <row r="1772" spans="1:31" x14ac:dyDescent="0.25">
      <c r="A1772">
        <v>2309939</v>
      </c>
      <c r="B1772">
        <v>1</v>
      </c>
      <c r="C1772" t="s">
        <v>80</v>
      </c>
      <c r="D1772" t="s">
        <v>93</v>
      </c>
      <c r="E1772" t="s">
        <v>141</v>
      </c>
      <c r="F1772" t="s">
        <v>329</v>
      </c>
      <c r="G1772" t="s">
        <v>217</v>
      </c>
      <c r="H1772" t="s">
        <v>135</v>
      </c>
      <c r="I1772" t="s">
        <v>136</v>
      </c>
      <c r="J1772" t="s">
        <v>137</v>
      </c>
      <c r="K1772" t="s">
        <v>138</v>
      </c>
      <c r="L1772" t="s">
        <v>5397</v>
      </c>
      <c r="M1772" t="s">
        <v>5398</v>
      </c>
      <c r="N1772">
        <v>0.30444444399999998</v>
      </c>
      <c r="O1772">
        <v>0</v>
      </c>
      <c r="P1772">
        <v>423</v>
      </c>
      <c r="Q1772">
        <v>47</v>
      </c>
      <c r="R1772">
        <v>319</v>
      </c>
      <c r="S1772">
        <v>14</v>
      </c>
      <c r="T1772">
        <v>224</v>
      </c>
      <c r="U1772">
        <v>0</v>
      </c>
      <c r="V1772">
        <v>1</v>
      </c>
      <c r="W1772">
        <v>0</v>
      </c>
      <c r="X1772">
        <v>30.806362178358555</v>
      </c>
      <c r="Y1772">
        <v>34.583103025930789</v>
      </c>
      <c r="Z1772">
        <v>117.99149498038599</v>
      </c>
      <c r="AA1772">
        <v>22.112518327411554</v>
      </c>
      <c r="AB1772">
        <v>87.558552104041198</v>
      </c>
      <c r="AC1772">
        <v>0</v>
      </c>
      <c r="AD1772">
        <v>35.7269539759994</v>
      </c>
      <c r="AE1772">
        <v>328.77898459212747</v>
      </c>
    </row>
    <row r="1773" spans="1:31" x14ac:dyDescent="0.25">
      <c r="A1773">
        <v>2310148</v>
      </c>
      <c r="B1773">
        <v>1</v>
      </c>
      <c r="C1773" t="s">
        <v>81</v>
      </c>
      <c r="D1773" t="s">
        <v>113</v>
      </c>
      <c r="E1773" t="s">
        <v>147</v>
      </c>
      <c r="F1773" t="s">
        <v>5399</v>
      </c>
      <c r="G1773" t="s">
        <v>149</v>
      </c>
      <c r="H1773" t="s">
        <v>150</v>
      </c>
      <c r="I1773" t="s">
        <v>136</v>
      </c>
      <c r="J1773" t="s">
        <v>137</v>
      </c>
      <c r="K1773" t="s">
        <v>138</v>
      </c>
      <c r="L1773" t="s">
        <v>5400</v>
      </c>
      <c r="M1773" t="s">
        <v>5401</v>
      </c>
      <c r="N1773">
        <v>7.7741666660000002</v>
      </c>
      <c r="O1773">
        <v>0</v>
      </c>
      <c r="P1773">
        <v>18</v>
      </c>
      <c r="Q1773">
        <v>0</v>
      </c>
      <c r="R1773">
        <v>1</v>
      </c>
      <c r="S1773">
        <v>0</v>
      </c>
      <c r="T1773">
        <v>1</v>
      </c>
      <c r="U1773">
        <v>0</v>
      </c>
      <c r="V1773">
        <v>0</v>
      </c>
      <c r="W1773">
        <v>0</v>
      </c>
      <c r="X1773">
        <v>35.967553885070188</v>
      </c>
      <c r="Y1773">
        <v>0</v>
      </c>
      <c r="Z1773">
        <v>9.5819350186629499</v>
      </c>
      <c r="AA1773">
        <v>0</v>
      </c>
      <c r="AB1773">
        <v>0.46203397518849998</v>
      </c>
      <c r="AC1773">
        <v>0</v>
      </c>
      <c r="AD1773">
        <v>0</v>
      </c>
      <c r="AE1773">
        <v>46.011522878921632</v>
      </c>
    </row>
    <row r="1774" spans="1:31" x14ac:dyDescent="0.25">
      <c r="A1774">
        <v>2309650</v>
      </c>
      <c r="B1774">
        <v>1</v>
      </c>
      <c r="C1774" t="s">
        <v>81</v>
      </c>
      <c r="D1774" t="s">
        <v>119</v>
      </c>
      <c r="E1774" t="s">
        <v>132</v>
      </c>
      <c r="F1774" t="s">
        <v>2749</v>
      </c>
      <c r="G1774" t="s">
        <v>134</v>
      </c>
      <c r="H1774" t="s">
        <v>135</v>
      </c>
      <c r="I1774" t="s">
        <v>468</v>
      </c>
      <c r="J1774" t="s">
        <v>137</v>
      </c>
      <c r="K1774" t="s">
        <v>138</v>
      </c>
      <c r="L1774" t="s">
        <v>5402</v>
      </c>
      <c r="M1774" t="s">
        <v>5403</v>
      </c>
      <c r="N1774">
        <v>1.4166666E-2</v>
      </c>
      <c r="O1774">
        <v>0</v>
      </c>
      <c r="P1774">
        <v>1652</v>
      </c>
      <c r="Q1774">
        <v>107</v>
      </c>
      <c r="R1774">
        <v>380</v>
      </c>
      <c r="S1774">
        <v>11</v>
      </c>
      <c r="T1774">
        <v>93</v>
      </c>
      <c r="U1774">
        <v>0</v>
      </c>
      <c r="V1774">
        <v>0</v>
      </c>
      <c r="W1774">
        <v>0</v>
      </c>
      <c r="X1774">
        <v>3.3059596006918115</v>
      </c>
      <c r="Y1774">
        <v>10.311899651988723</v>
      </c>
      <c r="Z1774">
        <v>22.593098291054318</v>
      </c>
      <c r="AA1774">
        <v>0.97739743172527493</v>
      </c>
      <c r="AB1774">
        <v>0.97745701821645803</v>
      </c>
      <c r="AC1774">
        <v>0</v>
      </c>
      <c r="AD1774">
        <v>0</v>
      </c>
      <c r="AE1774">
        <v>38.165811993676577</v>
      </c>
    </row>
    <row r="1775" spans="1:31" x14ac:dyDescent="0.25">
      <c r="A1775">
        <v>2309484</v>
      </c>
      <c r="B1775">
        <v>1</v>
      </c>
      <c r="C1775" t="s">
        <v>80</v>
      </c>
      <c r="D1775" t="s">
        <v>93</v>
      </c>
      <c r="E1775" t="s">
        <v>158</v>
      </c>
      <c r="F1775" t="s">
        <v>5404</v>
      </c>
      <c r="G1775" t="s">
        <v>149</v>
      </c>
      <c r="H1775" t="s">
        <v>150</v>
      </c>
      <c r="I1775" t="s">
        <v>136</v>
      </c>
      <c r="J1775" t="s">
        <v>137</v>
      </c>
      <c r="K1775" t="s">
        <v>138</v>
      </c>
      <c r="L1775" t="s">
        <v>5405</v>
      </c>
      <c r="M1775" t="s">
        <v>5406</v>
      </c>
      <c r="N1775">
        <v>9.6083333329999991</v>
      </c>
      <c r="O1775">
        <v>0</v>
      </c>
      <c r="P1775">
        <v>0</v>
      </c>
      <c r="Q1775">
        <v>0</v>
      </c>
      <c r="R1775">
        <v>0</v>
      </c>
      <c r="S1775">
        <v>1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188.4923960614332</v>
      </c>
      <c r="AB1775">
        <v>0</v>
      </c>
      <c r="AC1775">
        <v>0</v>
      </c>
      <c r="AD1775">
        <v>0</v>
      </c>
      <c r="AE1775">
        <v>188.4923960614332</v>
      </c>
    </row>
    <row r="1776" spans="1:31" x14ac:dyDescent="0.25">
      <c r="A1776">
        <v>2309507</v>
      </c>
      <c r="B1776">
        <v>1</v>
      </c>
      <c r="C1776" t="s">
        <v>80</v>
      </c>
      <c r="D1776" t="s">
        <v>92</v>
      </c>
      <c r="E1776" t="s">
        <v>141</v>
      </c>
      <c r="F1776" t="s">
        <v>5407</v>
      </c>
      <c r="G1776" t="s">
        <v>143</v>
      </c>
      <c r="H1776" t="s">
        <v>135</v>
      </c>
      <c r="I1776" t="s">
        <v>136</v>
      </c>
      <c r="J1776" t="s">
        <v>137</v>
      </c>
      <c r="K1776" t="s">
        <v>144</v>
      </c>
      <c r="L1776" t="s">
        <v>5408</v>
      </c>
      <c r="M1776" t="s">
        <v>5409</v>
      </c>
      <c r="N1776">
        <v>7.1238888879999998</v>
      </c>
      <c r="O1776">
        <v>0</v>
      </c>
      <c r="P1776">
        <v>358</v>
      </c>
      <c r="Q1776">
        <v>0</v>
      </c>
      <c r="R1776">
        <v>3</v>
      </c>
      <c r="S1776">
        <v>8</v>
      </c>
      <c r="T1776">
        <v>16</v>
      </c>
      <c r="U1776">
        <v>0</v>
      </c>
      <c r="V1776">
        <v>1</v>
      </c>
      <c r="W1776">
        <v>0</v>
      </c>
      <c r="X1776">
        <v>667.32870354811541</v>
      </c>
      <c r="Y1776">
        <v>0</v>
      </c>
      <c r="Z1776">
        <v>14.047253064068901</v>
      </c>
      <c r="AA1776">
        <v>1055.5763774716368</v>
      </c>
      <c r="AB1776">
        <v>92.763168153599082</v>
      </c>
      <c r="AC1776">
        <v>0</v>
      </c>
      <c r="AD1776">
        <v>10.03164020005455</v>
      </c>
      <c r="AE1776">
        <v>1839.7471424374746</v>
      </c>
    </row>
    <row r="1777" spans="1:31" x14ac:dyDescent="0.25">
      <c r="A1777">
        <v>2309627</v>
      </c>
      <c r="B1777">
        <v>1</v>
      </c>
      <c r="C1777" t="s">
        <v>80</v>
      </c>
      <c r="D1777" t="s">
        <v>88</v>
      </c>
      <c r="E1777" t="s">
        <v>147</v>
      </c>
      <c r="F1777" t="s">
        <v>5410</v>
      </c>
      <c r="G1777" t="s">
        <v>143</v>
      </c>
      <c r="H1777" t="s">
        <v>150</v>
      </c>
      <c r="I1777" t="s">
        <v>136</v>
      </c>
      <c r="J1777" t="s">
        <v>137</v>
      </c>
      <c r="K1777" t="s">
        <v>144</v>
      </c>
      <c r="L1777" t="s">
        <v>579</v>
      </c>
      <c r="M1777" t="s">
        <v>5411</v>
      </c>
      <c r="N1777">
        <v>1.8788888880000001</v>
      </c>
      <c r="O1777">
        <v>0</v>
      </c>
      <c r="P1777">
        <v>38</v>
      </c>
      <c r="Q1777">
        <v>0</v>
      </c>
      <c r="R1777">
        <v>0</v>
      </c>
      <c r="S1777">
        <v>0</v>
      </c>
      <c r="T1777">
        <v>3</v>
      </c>
      <c r="U1777">
        <v>0</v>
      </c>
      <c r="V1777">
        <v>0</v>
      </c>
      <c r="W1777">
        <v>0</v>
      </c>
      <c r="X1777">
        <v>13.668251260600499</v>
      </c>
      <c r="Y1777">
        <v>0</v>
      </c>
      <c r="Z1777">
        <v>0</v>
      </c>
      <c r="AA1777">
        <v>0</v>
      </c>
      <c r="AB1777">
        <v>1.2493232726778001</v>
      </c>
      <c r="AC1777">
        <v>0</v>
      </c>
      <c r="AD1777">
        <v>0</v>
      </c>
      <c r="AE1777">
        <v>14.9175745332783</v>
      </c>
    </row>
    <row r="1778" spans="1:31" x14ac:dyDescent="0.25">
      <c r="A1778">
        <v>2309458</v>
      </c>
      <c r="B1778">
        <v>1</v>
      </c>
      <c r="C1778" t="s">
        <v>80</v>
      </c>
      <c r="D1778" t="s">
        <v>96</v>
      </c>
      <c r="E1778" t="s">
        <v>153</v>
      </c>
      <c r="F1778" t="s">
        <v>5412</v>
      </c>
      <c r="G1778" t="s">
        <v>203</v>
      </c>
      <c r="H1778" t="s">
        <v>150</v>
      </c>
      <c r="I1778" t="s">
        <v>136</v>
      </c>
      <c r="J1778" t="s">
        <v>137</v>
      </c>
      <c r="K1778" t="s">
        <v>138</v>
      </c>
      <c r="L1778" t="s">
        <v>5413</v>
      </c>
      <c r="M1778" t="s">
        <v>5414</v>
      </c>
      <c r="N1778">
        <v>0.82777777699999999</v>
      </c>
      <c r="O1778">
        <v>0</v>
      </c>
      <c r="P1778">
        <v>1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0.16600079819189997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0.16600079819189997</v>
      </c>
    </row>
    <row r="1779" spans="1:31" x14ac:dyDescent="0.25">
      <c r="A1779">
        <v>2310025</v>
      </c>
      <c r="B1779">
        <v>1</v>
      </c>
      <c r="C1779" t="s">
        <v>80</v>
      </c>
      <c r="D1779" t="s">
        <v>105</v>
      </c>
      <c r="E1779" t="s">
        <v>414</v>
      </c>
      <c r="F1779" t="s">
        <v>5415</v>
      </c>
      <c r="G1779" t="s">
        <v>134</v>
      </c>
      <c r="H1779" t="s">
        <v>135</v>
      </c>
      <c r="I1779" t="s">
        <v>136</v>
      </c>
      <c r="J1779" t="s">
        <v>137</v>
      </c>
      <c r="K1779" t="s">
        <v>138</v>
      </c>
      <c r="L1779" t="s">
        <v>5416</v>
      </c>
      <c r="M1779" t="s">
        <v>5417</v>
      </c>
      <c r="N1779">
        <v>0.115833333</v>
      </c>
      <c r="O1779">
        <v>24</v>
      </c>
      <c r="P1779">
        <v>28250</v>
      </c>
      <c r="Q1779">
        <v>21</v>
      </c>
      <c r="R1779">
        <v>423</v>
      </c>
      <c r="S1779">
        <v>92</v>
      </c>
      <c r="T1779">
        <v>2324</v>
      </c>
      <c r="U1779">
        <v>21</v>
      </c>
      <c r="V1779">
        <v>7</v>
      </c>
      <c r="W1779">
        <v>3.3826459100756248</v>
      </c>
      <c r="X1779">
        <v>734.65692589427965</v>
      </c>
      <c r="Y1779">
        <v>28.379767280984684</v>
      </c>
      <c r="Z1779">
        <v>25.293645243982301</v>
      </c>
      <c r="AA1779">
        <v>188.00815960359535</v>
      </c>
      <c r="AB1779">
        <v>233.83905860672547</v>
      </c>
      <c r="AC1779">
        <v>111.57107165003673</v>
      </c>
      <c r="AD1779">
        <v>3.4181157575939998</v>
      </c>
      <c r="AE1779">
        <v>1328.5493899472738</v>
      </c>
    </row>
    <row r="1780" spans="1:31" x14ac:dyDescent="0.25">
      <c r="A1780">
        <v>2309607</v>
      </c>
      <c r="B1780">
        <v>1</v>
      </c>
      <c r="C1780" t="s">
        <v>80</v>
      </c>
      <c r="D1780" t="s">
        <v>99</v>
      </c>
      <c r="E1780" t="s">
        <v>153</v>
      </c>
      <c r="F1780" t="s">
        <v>5418</v>
      </c>
      <c r="G1780" t="s">
        <v>155</v>
      </c>
      <c r="H1780" t="s">
        <v>150</v>
      </c>
      <c r="I1780" t="s">
        <v>136</v>
      </c>
      <c r="J1780" t="s">
        <v>137</v>
      </c>
      <c r="K1780" t="s">
        <v>138</v>
      </c>
      <c r="L1780" t="s">
        <v>5419</v>
      </c>
      <c r="M1780" t="s">
        <v>5420</v>
      </c>
      <c r="N1780">
        <v>1.7350000000000001</v>
      </c>
      <c r="O1780">
        <v>0</v>
      </c>
      <c r="P1780">
        <v>1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</row>
    <row r="1781" spans="1:31" x14ac:dyDescent="0.25">
      <c r="A1781">
        <v>2310125</v>
      </c>
      <c r="B1781">
        <v>1</v>
      </c>
      <c r="C1781" t="s">
        <v>81</v>
      </c>
      <c r="D1781" t="s">
        <v>120</v>
      </c>
      <c r="E1781" t="s">
        <v>153</v>
      </c>
      <c r="F1781" t="s">
        <v>5421</v>
      </c>
      <c r="G1781" t="s">
        <v>155</v>
      </c>
      <c r="H1781" t="s">
        <v>150</v>
      </c>
      <c r="I1781" t="s">
        <v>136</v>
      </c>
      <c r="J1781" t="s">
        <v>137</v>
      </c>
      <c r="K1781" t="s">
        <v>138</v>
      </c>
      <c r="L1781" t="s">
        <v>5422</v>
      </c>
      <c r="M1781" t="s">
        <v>5423</v>
      </c>
      <c r="N1781">
        <v>1.2608333329999999</v>
      </c>
      <c r="O1781">
        <v>0</v>
      </c>
      <c r="P1781">
        <v>1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0.38441707675038334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0.38441707675038334</v>
      </c>
    </row>
    <row r="1782" spans="1:31" x14ac:dyDescent="0.25">
      <c r="A1782">
        <v>2309335</v>
      </c>
      <c r="B1782">
        <v>1</v>
      </c>
      <c r="C1782" t="s">
        <v>81</v>
      </c>
      <c r="D1782" t="s">
        <v>118</v>
      </c>
      <c r="E1782" t="s">
        <v>158</v>
      </c>
      <c r="F1782" t="s">
        <v>5424</v>
      </c>
      <c r="G1782" t="s">
        <v>453</v>
      </c>
      <c r="H1782" t="s">
        <v>150</v>
      </c>
      <c r="I1782" t="s">
        <v>136</v>
      </c>
      <c r="J1782" t="s">
        <v>137</v>
      </c>
      <c r="K1782" t="s">
        <v>138</v>
      </c>
      <c r="L1782" t="s">
        <v>5425</v>
      </c>
      <c r="M1782" t="s">
        <v>5426</v>
      </c>
      <c r="N1782">
        <v>6.3038888880000004</v>
      </c>
      <c r="O1782">
        <v>0</v>
      </c>
      <c r="P1782">
        <v>23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16.13838095955796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16.13838095955796</v>
      </c>
    </row>
    <row r="1783" spans="1:31" x14ac:dyDescent="0.25">
      <c r="A1783">
        <v>2310105</v>
      </c>
      <c r="B1783">
        <v>1</v>
      </c>
      <c r="C1783" t="s">
        <v>80</v>
      </c>
      <c r="D1783" t="s">
        <v>94</v>
      </c>
      <c r="E1783" t="s">
        <v>175</v>
      </c>
      <c r="F1783" t="s">
        <v>5427</v>
      </c>
      <c r="G1783" t="s">
        <v>210</v>
      </c>
      <c r="H1783" t="s">
        <v>135</v>
      </c>
      <c r="I1783" t="s">
        <v>136</v>
      </c>
      <c r="J1783" t="s">
        <v>137</v>
      </c>
      <c r="K1783" t="s">
        <v>138</v>
      </c>
      <c r="L1783" t="s">
        <v>5428</v>
      </c>
      <c r="M1783" t="s">
        <v>5429</v>
      </c>
      <c r="N1783">
        <v>1.558333333</v>
      </c>
      <c r="O1783">
        <v>0</v>
      </c>
      <c r="P1783">
        <v>75</v>
      </c>
      <c r="Q1783">
        <v>0</v>
      </c>
      <c r="R1783">
        <v>5</v>
      </c>
      <c r="S1783">
        <v>1</v>
      </c>
      <c r="T1783">
        <v>20</v>
      </c>
      <c r="U1783">
        <v>0</v>
      </c>
      <c r="V1783">
        <v>0</v>
      </c>
      <c r="W1783">
        <v>0</v>
      </c>
      <c r="X1783">
        <v>15.936442442407856</v>
      </c>
      <c r="Y1783">
        <v>0</v>
      </c>
      <c r="Z1783">
        <v>1.3950139629006</v>
      </c>
      <c r="AA1783">
        <v>1.9719450893461998</v>
      </c>
      <c r="AB1783">
        <v>14.433964934183884</v>
      </c>
      <c r="AC1783">
        <v>0</v>
      </c>
      <c r="AD1783">
        <v>0</v>
      </c>
      <c r="AE1783">
        <v>33.737366428838541</v>
      </c>
    </row>
    <row r="1784" spans="1:31" x14ac:dyDescent="0.25">
      <c r="A1784">
        <v>2310168</v>
      </c>
      <c r="B1784">
        <v>1</v>
      </c>
      <c r="C1784" t="s">
        <v>80</v>
      </c>
      <c r="D1784" t="s">
        <v>108</v>
      </c>
      <c r="E1784" t="s">
        <v>175</v>
      </c>
      <c r="F1784" t="s">
        <v>5430</v>
      </c>
      <c r="G1784" t="s">
        <v>210</v>
      </c>
      <c r="H1784" t="s">
        <v>135</v>
      </c>
      <c r="I1784" t="s">
        <v>136</v>
      </c>
      <c r="J1784" t="s">
        <v>137</v>
      </c>
      <c r="K1784" t="s">
        <v>138</v>
      </c>
      <c r="L1784" t="s">
        <v>5431</v>
      </c>
      <c r="M1784" t="s">
        <v>5432</v>
      </c>
      <c r="N1784">
        <v>7.4111111110000003</v>
      </c>
      <c r="O1784">
        <v>0</v>
      </c>
      <c r="P1784">
        <v>98</v>
      </c>
      <c r="Q1784">
        <v>0</v>
      </c>
      <c r="R1784">
        <v>10</v>
      </c>
      <c r="S1784">
        <v>0</v>
      </c>
      <c r="T1784">
        <v>32</v>
      </c>
      <c r="U1784">
        <v>0</v>
      </c>
      <c r="V1784">
        <v>0</v>
      </c>
      <c r="W1784">
        <v>0</v>
      </c>
      <c r="X1784">
        <v>113.13329216222151</v>
      </c>
      <c r="Y1784">
        <v>0</v>
      </c>
      <c r="Z1784">
        <v>9.8423003473641657</v>
      </c>
      <c r="AA1784">
        <v>0</v>
      </c>
      <c r="AB1784">
        <v>64.700667151230007</v>
      </c>
      <c r="AC1784">
        <v>0</v>
      </c>
      <c r="AD1784">
        <v>0</v>
      </c>
      <c r="AE1784">
        <v>187.67625966081567</v>
      </c>
    </row>
    <row r="1785" spans="1:31" x14ac:dyDescent="0.25">
      <c r="A1785">
        <v>2309713</v>
      </c>
      <c r="B1785">
        <v>1</v>
      </c>
      <c r="C1785" t="s">
        <v>81</v>
      </c>
      <c r="D1785" t="s">
        <v>124</v>
      </c>
      <c r="E1785" t="s">
        <v>158</v>
      </c>
      <c r="F1785" t="s">
        <v>5433</v>
      </c>
      <c r="G1785" t="s">
        <v>453</v>
      </c>
      <c r="H1785" t="s">
        <v>150</v>
      </c>
      <c r="I1785" t="s">
        <v>136</v>
      </c>
      <c r="J1785" t="s">
        <v>137</v>
      </c>
      <c r="K1785" t="s">
        <v>138</v>
      </c>
      <c r="L1785" t="s">
        <v>5434</v>
      </c>
      <c r="M1785" t="s">
        <v>5435</v>
      </c>
      <c r="N1785">
        <v>0.43583333299999999</v>
      </c>
      <c r="O1785">
        <v>0</v>
      </c>
      <c r="P1785">
        <v>16</v>
      </c>
      <c r="Q1785">
        <v>0</v>
      </c>
      <c r="R1785">
        <v>8</v>
      </c>
      <c r="S1785">
        <v>0</v>
      </c>
      <c r="T1785">
        <v>1</v>
      </c>
      <c r="U1785">
        <v>0</v>
      </c>
      <c r="V1785">
        <v>0</v>
      </c>
      <c r="W1785">
        <v>0</v>
      </c>
      <c r="X1785">
        <v>0.9095181204696835</v>
      </c>
      <c r="Y1785">
        <v>0</v>
      </c>
      <c r="Z1785">
        <v>0.74894563401074998</v>
      </c>
      <c r="AA1785">
        <v>0</v>
      </c>
      <c r="AB1785">
        <v>0.84454668328416671</v>
      </c>
      <c r="AC1785">
        <v>0</v>
      </c>
      <c r="AD1785">
        <v>0</v>
      </c>
      <c r="AE1785">
        <v>2.5030104377646003</v>
      </c>
    </row>
    <row r="1786" spans="1:31" x14ac:dyDescent="0.25">
      <c r="A1786">
        <v>2309819</v>
      </c>
      <c r="B1786">
        <v>1</v>
      </c>
      <c r="C1786" t="s">
        <v>81</v>
      </c>
      <c r="D1786" t="s">
        <v>118</v>
      </c>
      <c r="E1786" t="s">
        <v>147</v>
      </c>
      <c r="F1786" t="s">
        <v>5436</v>
      </c>
      <c r="G1786" t="s">
        <v>149</v>
      </c>
      <c r="H1786" t="s">
        <v>150</v>
      </c>
      <c r="I1786" t="s">
        <v>136</v>
      </c>
      <c r="J1786" t="s">
        <v>137</v>
      </c>
      <c r="K1786" t="s">
        <v>138</v>
      </c>
      <c r="L1786" t="s">
        <v>5437</v>
      </c>
      <c r="M1786" t="s">
        <v>5438</v>
      </c>
      <c r="N1786">
        <v>1.569722222</v>
      </c>
      <c r="O1786">
        <v>0</v>
      </c>
      <c r="P1786">
        <v>19</v>
      </c>
      <c r="Q1786">
        <v>0</v>
      </c>
      <c r="R1786">
        <v>0</v>
      </c>
      <c r="S1786">
        <v>0</v>
      </c>
      <c r="T1786">
        <v>1</v>
      </c>
      <c r="U1786">
        <v>0</v>
      </c>
      <c r="V1786">
        <v>0</v>
      </c>
      <c r="W1786">
        <v>0</v>
      </c>
      <c r="X1786">
        <v>4.2365866103737995</v>
      </c>
      <c r="Y1786">
        <v>0</v>
      </c>
      <c r="Z1786">
        <v>0</v>
      </c>
      <c r="AA1786">
        <v>0</v>
      </c>
      <c r="AB1786">
        <v>0.39471933116333341</v>
      </c>
      <c r="AC1786">
        <v>0</v>
      </c>
      <c r="AD1786">
        <v>0</v>
      </c>
      <c r="AE1786">
        <v>4.6313059415371329</v>
      </c>
    </row>
    <row r="1787" spans="1:31" x14ac:dyDescent="0.25">
      <c r="A1787">
        <v>2309813</v>
      </c>
      <c r="B1787">
        <v>1</v>
      </c>
      <c r="C1787" t="s">
        <v>80</v>
      </c>
      <c r="D1787" t="s">
        <v>100</v>
      </c>
      <c r="E1787" t="s">
        <v>147</v>
      </c>
      <c r="F1787" t="s">
        <v>5439</v>
      </c>
      <c r="G1787" t="s">
        <v>1915</v>
      </c>
      <c r="H1787" t="s">
        <v>150</v>
      </c>
      <c r="I1787" t="s">
        <v>136</v>
      </c>
      <c r="J1787" t="s">
        <v>137</v>
      </c>
      <c r="K1787" t="s">
        <v>138</v>
      </c>
      <c r="L1787" t="s">
        <v>5440</v>
      </c>
      <c r="M1787" t="s">
        <v>5441</v>
      </c>
      <c r="N1787">
        <v>1.2508333330000001</v>
      </c>
      <c r="O1787">
        <v>0</v>
      </c>
      <c r="P1787">
        <v>131</v>
      </c>
      <c r="Q1787">
        <v>0</v>
      </c>
      <c r="R1787">
        <v>0</v>
      </c>
      <c r="S1787">
        <v>0</v>
      </c>
      <c r="T1787">
        <v>12</v>
      </c>
      <c r="U1787">
        <v>0</v>
      </c>
      <c r="V1787">
        <v>0</v>
      </c>
      <c r="W1787">
        <v>0</v>
      </c>
      <c r="X1787">
        <v>29.503320638287413</v>
      </c>
      <c r="Y1787">
        <v>0</v>
      </c>
      <c r="Z1787">
        <v>0</v>
      </c>
      <c r="AA1787">
        <v>0</v>
      </c>
      <c r="AB1787">
        <v>24.302046845245339</v>
      </c>
      <c r="AC1787">
        <v>0</v>
      </c>
      <c r="AD1787">
        <v>0</v>
      </c>
      <c r="AE1787">
        <v>53.805367483532748</v>
      </c>
    </row>
    <row r="1788" spans="1:31" x14ac:dyDescent="0.25">
      <c r="A1788">
        <v>2310068</v>
      </c>
      <c r="B1788">
        <v>1</v>
      </c>
      <c r="C1788" t="s">
        <v>81</v>
      </c>
      <c r="D1788" t="s">
        <v>113</v>
      </c>
      <c r="E1788" t="s">
        <v>147</v>
      </c>
      <c r="F1788" t="s">
        <v>5442</v>
      </c>
      <c r="G1788" t="s">
        <v>258</v>
      </c>
      <c r="H1788" t="s">
        <v>150</v>
      </c>
      <c r="I1788" t="s">
        <v>136</v>
      </c>
      <c r="J1788" t="s">
        <v>137</v>
      </c>
      <c r="K1788" t="s">
        <v>138</v>
      </c>
      <c r="L1788" t="s">
        <v>5443</v>
      </c>
      <c r="M1788" t="s">
        <v>5444</v>
      </c>
      <c r="N1788">
        <v>3.048333333</v>
      </c>
      <c r="O1788">
        <v>0</v>
      </c>
      <c r="P1788">
        <v>1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0.21723183091216669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0.21723183091216669</v>
      </c>
    </row>
    <row r="1789" spans="1:31" x14ac:dyDescent="0.25">
      <c r="A1789">
        <v>2309919</v>
      </c>
      <c r="B1789">
        <v>1</v>
      </c>
      <c r="C1789" t="s">
        <v>81</v>
      </c>
      <c r="D1789" t="s">
        <v>113</v>
      </c>
      <c r="E1789" t="s">
        <v>153</v>
      </c>
      <c r="F1789" t="s">
        <v>5445</v>
      </c>
      <c r="G1789" t="s">
        <v>155</v>
      </c>
      <c r="H1789" t="s">
        <v>150</v>
      </c>
      <c r="I1789" t="s">
        <v>136</v>
      </c>
      <c r="J1789" t="s">
        <v>137</v>
      </c>
      <c r="K1789" t="s">
        <v>138</v>
      </c>
      <c r="L1789" t="s">
        <v>5446</v>
      </c>
      <c r="M1789" t="s">
        <v>5447</v>
      </c>
      <c r="N1789">
        <v>9.9288888879999995</v>
      </c>
      <c r="O1789">
        <v>0</v>
      </c>
      <c r="P1789">
        <v>1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1.4989147006525334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1.4989147006525334</v>
      </c>
    </row>
    <row r="1790" spans="1:31" x14ac:dyDescent="0.25">
      <c r="A1790">
        <v>2309521</v>
      </c>
      <c r="B1790">
        <v>1</v>
      </c>
      <c r="C1790" t="s">
        <v>80</v>
      </c>
      <c r="D1790" t="s">
        <v>97</v>
      </c>
      <c r="E1790" t="s">
        <v>158</v>
      </c>
      <c r="F1790" t="s">
        <v>5448</v>
      </c>
      <c r="G1790" t="s">
        <v>143</v>
      </c>
      <c r="H1790" t="s">
        <v>150</v>
      </c>
      <c r="I1790" t="s">
        <v>136</v>
      </c>
      <c r="J1790" t="s">
        <v>137</v>
      </c>
      <c r="K1790" t="s">
        <v>144</v>
      </c>
      <c r="L1790" t="s">
        <v>5449</v>
      </c>
      <c r="M1790" t="s">
        <v>5450</v>
      </c>
      <c r="N1790">
        <v>7.4541666659999999</v>
      </c>
      <c r="O1790">
        <v>0</v>
      </c>
      <c r="P1790">
        <v>3</v>
      </c>
      <c r="Q1790">
        <v>0</v>
      </c>
      <c r="R1790">
        <v>0</v>
      </c>
      <c r="S1790">
        <v>0</v>
      </c>
      <c r="T1790">
        <v>1</v>
      </c>
      <c r="U1790">
        <v>0</v>
      </c>
      <c r="V1790">
        <v>0</v>
      </c>
      <c r="W1790">
        <v>0</v>
      </c>
      <c r="X1790">
        <v>18.237297736323598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18.237297736323598</v>
      </c>
    </row>
    <row r="1791" spans="1:31" x14ac:dyDescent="0.25">
      <c r="A1791">
        <v>2309670</v>
      </c>
      <c r="B1791">
        <v>1</v>
      </c>
      <c r="C1791" t="s">
        <v>80</v>
      </c>
      <c r="D1791" t="s">
        <v>108</v>
      </c>
      <c r="E1791" t="s">
        <v>147</v>
      </c>
      <c r="F1791" t="s">
        <v>5451</v>
      </c>
      <c r="G1791" t="s">
        <v>258</v>
      </c>
      <c r="H1791" t="s">
        <v>150</v>
      </c>
      <c r="I1791" t="s">
        <v>136</v>
      </c>
      <c r="J1791" t="s">
        <v>137</v>
      </c>
      <c r="K1791" t="s">
        <v>138</v>
      </c>
      <c r="L1791" t="s">
        <v>5452</v>
      </c>
      <c r="M1791" t="s">
        <v>5453</v>
      </c>
      <c r="N1791">
        <v>9.3436111109999995</v>
      </c>
      <c r="O1791">
        <v>0</v>
      </c>
      <c r="P1791">
        <v>6</v>
      </c>
      <c r="Q1791">
        <v>0</v>
      </c>
      <c r="R1791">
        <v>2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10.682390284325551</v>
      </c>
      <c r="Y1791">
        <v>0</v>
      </c>
      <c r="Z1791">
        <v>23.064461483094131</v>
      </c>
      <c r="AA1791">
        <v>0</v>
      </c>
      <c r="AB1791">
        <v>0</v>
      </c>
      <c r="AC1791">
        <v>0</v>
      </c>
      <c r="AD1791">
        <v>0</v>
      </c>
      <c r="AE1791">
        <v>33.746851767419685</v>
      </c>
    </row>
    <row r="1792" spans="1:31" x14ac:dyDescent="0.25">
      <c r="A1792">
        <v>2309616</v>
      </c>
      <c r="B1792">
        <v>1</v>
      </c>
      <c r="C1792" t="s">
        <v>80</v>
      </c>
      <c r="D1792" t="s">
        <v>83</v>
      </c>
      <c r="E1792" t="s">
        <v>132</v>
      </c>
      <c r="F1792" t="s">
        <v>5454</v>
      </c>
      <c r="G1792" t="s">
        <v>134</v>
      </c>
      <c r="H1792" t="s">
        <v>135</v>
      </c>
      <c r="I1792" t="s">
        <v>136</v>
      </c>
      <c r="J1792" t="s">
        <v>137</v>
      </c>
      <c r="K1792" t="s">
        <v>138</v>
      </c>
      <c r="L1792" t="s">
        <v>5455</v>
      </c>
      <c r="M1792" t="s">
        <v>5456</v>
      </c>
      <c r="N1792">
        <v>0.87944444399999999</v>
      </c>
      <c r="O1792">
        <v>0</v>
      </c>
      <c r="P1792">
        <v>544</v>
      </c>
      <c r="Q1792">
        <v>0</v>
      </c>
      <c r="R1792">
        <v>23</v>
      </c>
      <c r="S1792">
        <v>0</v>
      </c>
      <c r="T1792">
        <v>59</v>
      </c>
      <c r="U1792">
        <v>0</v>
      </c>
      <c r="V1792">
        <v>0</v>
      </c>
      <c r="W1792">
        <v>0</v>
      </c>
      <c r="X1792">
        <v>123.42491911678135</v>
      </c>
      <c r="Y1792">
        <v>0</v>
      </c>
      <c r="Z1792">
        <v>12.152109758390413</v>
      </c>
      <c r="AA1792">
        <v>0</v>
      </c>
      <c r="AB1792">
        <v>59.838520362761209</v>
      </c>
      <c r="AC1792">
        <v>0</v>
      </c>
      <c r="AD1792">
        <v>0</v>
      </c>
      <c r="AE1792">
        <v>195.41554923793299</v>
      </c>
    </row>
    <row r="1793" spans="1:31" x14ac:dyDescent="0.25">
      <c r="A1793">
        <v>2309639</v>
      </c>
      <c r="B1793">
        <v>1</v>
      </c>
      <c r="C1793" t="s">
        <v>80</v>
      </c>
      <c r="D1793" t="s">
        <v>110</v>
      </c>
      <c r="E1793" t="s">
        <v>158</v>
      </c>
      <c r="F1793" t="s">
        <v>5457</v>
      </c>
      <c r="G1793" t="s">
        <v>177</v>
      </c>
      <c r="H1793" t="s">
        <v>150</v>
      </c>
      <c r="I1793" t="s">
        <v>136</v>
      </c>
      <c r="J1793" t="s">
        <v>137</v>
      </c>
      <c r="K1793" t="s">
        <v>144</v>
      </c>
      <c r="L1793" t="s">
        <v>5458</v>
      </c>
      <c r="M1793" t="s">
        <v>5459</v>
      </c>
      <c r="N1793">
        <v>1.5733333329999999</v>
      </c>
      <c r="O1793">
        <v>0</v>
      </c>
      <c r="P1793">
        <v>424</v>
      </c>
      <c r="Q1793">
        <v>0</v>
      </c>
      <c r="R1793">
        <v>0</v>
      </c>
      <c r="S1793">
        <v>0</v>
      </c>
      <c r="T1793">
        <v>123</v>
      </c>
      <c r="U1793">
        <v>0</v>
      </c>
      <c r="V1793">
        <v>0</v>
      </c>
      <c r="W1793">
        <v>0</v>
      </c>
      <c r="X1793">
        <v>145.1200396345034</v>
      </c>
      <c r="Y1793">
        <v>0</v>
      </c>
      <c r="Z1793">
        <v>0</v>
      </c>
      <c r="AA1793">
        <v>0</v>
      </c>
      <c r="AB1793">
        <v>277.5764769673309</v>
      </c>
      <c r="AC1793">
        <v>0</v>
      </c>
      <c r="AD1793">
        <v>0</v>
      </c>
      <c r="AE1793">
        <v>422.69651660183433</v>
      </c>
    </row>
    <row r="1794" spans="1:31" x14ac:dyDescent="0.25">
      <c r="A1794">
        <v>2309925</v>
      </c>
      <c r="B1794">
        <v>1</v>
      </c>
      <c r="C1794" t="s">
        <v>81</v>
      </c>
      <c r="D1794" t="s">
        <v>123</v>
      </c>
      <c r="E1794" t="s">
        <v>147</v>
      </c>
      <c r="F1794" t="s">
        <v>5460</v>
      </c>
      <c r="G1794" t="s">
        <v>149</v>
      </c>
      <c r="H1794" t="s">
        <v>150</v>
      </c>
      <c r="I1794" t="s">
        <v>136</v>
      </c>
      <c r="J1794" t="s">
        <v>137</v>
      </c>
      <c r="K1794" t="s">
        <v>138</v>
      </c>
      <c r="L1794" t="s">
        <v>5461</v>
      </c>
      <c r="M1794" t="s">
        <v>5462</v>
      </c>
      <c r="N1794">
        <v>1.6772222219999999</v>
      </c>
      <c r="O1794">
        <v>0</v>
      </c>
      <c r="P1794">
        <v>0</v>
      </c>
      <c r="Q1794">
        <v>0</v>
      </c>
      <c r="R1794">
        <v>3</v>
      </c>
      <c r="S1794">
        <v>0</v>
      </c>
      <c r="T1794">
        <v>1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3.1393662782814253</v>
      </c>
      <c r="AA1794">
        <v>0</v>
      </c>
      <c r="AB1794">
        <v>1.7981758490333334E-3</v>
      </c>
      <c r="AC1794">
        <v>0</v>
      </c>
      <c r="AD1794">
        <v>0</v>
      </c>
      <c r="AE1794">
        <v>3.1411644541304589</v>
      </c>
    </row>
    <row r="1795" spans="1:31" x14ac:dyDescent="0.25">
      <c r="A1795">
        <v>2309779</v>
      </c>
      <c r="B1795">
        <v>1</v>
      </c>
      <c r="C1795" t="s">
        <v>81</v>
      </c>
      <c r="D1795" t="s">
        <v>118</v>
      </c>
      <c r="E1795" t="s">
        <v>175</v>
      </c>
      <c r="F1795" t="s">
        <v>4933</v>
      </c>
      <c r="G1795" t="s">
        <v>210</v>
      </c>
      <c r="H1795" t="s">
        <v>135</v>
      </c>
      <c r="I1795" t="s">
        <v>136</v>
      </c>
      <c r="J1795" t="s">
        <v>137</v>
      </c>
      <c r="K1795" t="s">
        <v>138</v>
      </c>
      <c r="L1795" t="s">
        <v>5463</v>
      </c>
      <c r="M1795" t="s">
        <v>5464</v>
      </c>
      <c r="N1795">
        <v>3.2475000000000001</v>
      </c>
      <c r="O1795">
        <v>0</v>
      </c>
      <c r="P1795">
        <v>146</v>
      </c>
      <c r="Q1795">
        <v>13</v>
      </c>
      <c r="R1795">
        <v>26</v>
      </c>
      <c r="S1795">
        <v>7</v>
      </c>
      <c r="T1795">
        <v>25</v>
      </c>
      <c r="U1795">
        <v>0</v>
      </c>
      <c r="V1795">
        <v>0</v>
      </c>
      <c r="W1795">
        <v>0</v>
      </c>
      <c r="X1795">
        <v>57.427902544669969</v>
      </c>
      <c r="Y1795">
        <v>576.99248018916421</v>
      </c>
      <c r="Z1795">
        <v>7.2164208597743169</v>
      </c>
      <c r="AA1795">
        <v>50.504896837554917</v>
      </c>
      <c r="AB1795">
        <v>25.461024293986494</v>
      </c>
      <c r="AC1795">
        <v>0</v>
      </c>
      <c r="AD1795">
        <v>0</v>
      </c>
      <c r="AE1795">
        <v>717.60272472514998</v>
      </c>
    </row>
    <row r="1796" spans="1:31" x14ac:dyDescent="0.25">
      <c r="A1796">
        <v>2309407</v>
      </c>
      <c r="B1796">
        <v>1</v>
      </c>
      <c r="C1796" t="s">
        <v>81</v>
      </c>
      <c r="D1796" t="s">
        <v>115</v>
      </c>
      <c r="E1796" t="s">
        <v>147</v>
      </c>
      <c r="F1796" t="s">
        <v>5465</v>
      </c>
      <c r="G1796" t="s">
        <v>149</v>
      </c>
      <c r="H1796" t="s">
        <v>150</v>
      </c>
      <c r="I1796" t="s">
        <v>136</v>
      </c>
      <c r="J1796" t="s">
        <v>137</v>
      </c>
      <c r="K1796" t="s">
        <v>138</v>
      </c>
      <c r="L1796" t="s">
        <v>5466</v>
      </c>
      <c r="M1796" t="s">
        <v>5467</v>
      </c>
      <c r="N1796">
        <v>2.0266666660000001</v>
      </c>
      <c r="O1796">
        <v>0</v>
      </c>
      <c r="P1796">
        <v>107</v>
      </c>
      <c r="Q1796">
        <v>0</v>
      </c>
      <c r="R1796">
        <v>0</v>
      </c>
      <c r="S1796">
        <v>0</v>
      </c>
      <c r="T1796">
        <v>5</v>
      </c>
      <c r="U1796">
        <v>0</v>
      </c>
      <c r="V1796">
        <v>0</v>
      </c>
      <c r="W1796">
        <v>0</v>
      </c>
      <c r="X1796">
        <v>11.187120133398</v>
      </c>
      <c r="Y1796">
        <v>0</v>
      </c>
      <c r="Z1796">
        <v>0</v>
      </c>
      <c r="AA1796">
        <v>0</v>
      </c>
      <c r="AB1796">
        <v>6.4561712570997338</v>
      </c>
      <c r="AC1796">
        <v>0</v>
      </c>
      <c r="AD1796">
        <v>0</v>
      </c>
      <c r="AE1796">
        <v>17.643291390497733</v>
      </c>
    </row>
    <row r="1797" spans="1:31" x14ac:dyDescent="0.25">
      <c r="A1797">
        <v>2309988</v>
      </c>
      <c r="B1797">
        <v>1</v>
      </c>
      <c r="C1797" t="s">
        <v>80</v>
      </c>
      <c r="D1797" t="s">
        <v>92</v>
      </c>
      <c r="E1797" t="s">
        <v>147</v>
      </c>
      <c r="F1797" t="s">
        <v>5468</v>
      </c>
      <c r="G1797" t="s">
        <v>622</v>
      </c>
      <c r="H1797" t="s">
        <v>150</v>
      </c>
      <c r="I1797" t="s">
        <v>136</v>
      </c>
      <c r="J1797" t="s">
        <v>137</v>
      </c>
      <c r="K1797" t="s">
        <v>138</v>
      </c>
      <c r="L1797" t="s">
        <v>5469</v>
      </c>
      <c r="M1797" t="s">
        <v>5470</v>
      </c>
      <c r="N1797">
        <v>2.6013888879999998</v>
      </c>
      <c r="O1797">
        <v>0</v>
      </c>
      <c r="P1797">
        <v>129</v>
      </c>
      <c r="Q1797">
        <v>0</v>
      </c>
      <c r="R1797">
        <v>0</v>
      </c>
      <c r="S1797">
        <v>0</v>
      </c>
      <c r="T1797">
        <v>3</v>
      </c>
      <c r="U1797">
        <v>0</v>
      </c>
      <c r="V1797">
        <v>0</v>
      </c>
      <c r="W1797">
        <v>0</v>
      </c>
      <c r="X1797">
        <v>80.546102636992387</v>
      </c>
      <c r="Y1797">
        <v>0</v>
      </c>
      <c r="Z1797">
        <v>0</v>
      </c>
      <c r="AA1797">
        <v>0</v>
      </c>
      <c r="AB1797">
        <v>5.4902374055328336</v>
      </c>
      <c r="AC1797">
        <v>0</v>
      </c>
      <c r="AD1797">
        <v>0</v>
      </c>
      <c r="AE1797">
        <v>86.036340042525225</v>
      </c>
    </row>
    <row r="1798" spans="1:31" x14ac:dyDescent="0.25">
      <c r="A1798">
        <v>2309656</v>
      </c>
      <c r="B1798">
        <v>1</v>
      </c>
      <c r="C1798" t="s">
        <v>80</v>
      </c>
      <c r="D1798" t="s">
        <v>83</v>
      </c>
      <c r="E1798" t="s">
        <v>153</v>
      </c>
      <c r="F1798" t="s">
        <v>5471</v>
      </c>
      <c r="G1798" t="s">
        <v>155</v>
      </c>
      <c r="H1798" t="s">
        <v>150</v>
      </c>
      <c r="I1798" t="s">
        <v>136</v>
      </c>
      <c r="J1798" t="s">
        <v>137</v>
      </c>
      <c r="K1798" t="s">
        <v>138</v>
      </c>
      <c r="L1798" t="s">
        <v>5472</v>
      </c>
      <c r="M1798" t="s">
        <v>5473</v>
      </c>
      <c r="N1798">
        <v>9.1305555550000008</v>
      </c>
      <c r="O1798">
        <v>0</v>
      </c>
      <c r="P1798">
        <v>1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2.0252258326805497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2.0252258326805497</v>
      </c>
    </row>
    <row r="1799" spans="1:31" x14ac:dyDescent="0.25">
      <c r="A1799">
        <v>2309702</v>
      </c>
      <c r="B1799">
        <v>1</v>
      </c>
      <c r="C1799" t="s">
        <v>80</v>
      </c>
      <c r="D1799" t="s">
        <v>106</v>
      </c>
      <c r="E1799" t="s">
        <v>175</v>
      </c>
      <c r="F1799" t="s">
        <v>5474</v>
      </c>
      <c r="G1799" t="s">
        <v>177</v>
      </c>
      <c r="H1799" t="s">
        <v>135</v>
      </c>
      <c r="I1799" t="s">
        <v>136</v>
      </c>
      <c r="J1799" t="s">
        <v>137</v>
      </c>
      <c r="K1799" t="s">
        <v>144</v>
      </c>
      <c r="L1799" t="s">
        <v>5475</v>
      </c>
      <c r="M1799" t="s">
        <v>5476</v>
      </c>
      <c r="N1799">
        <v>4.1952777770000003</v>
      </c>
      <c r="O1799">
        <v>0</v>
      </c>
      <c r="P1799">
        <v>1149</v>
      </c>
      <c r="Q1799">
        <v>0</v>
      </c>
      <c r="R1799">
        <v>0</v>
      </c>
      <c r="S1799">
        <v>0</v>
      </c>
      <c r="T1799">
        <v>885</v>
      </c>
      <c r="U1799">
        <v>0</v>
      </c>
      <c r="V1799">
        <v>1</v>
      </c>
      <c r="W1799">
        <v>0</v>
      </c>
      <c r="X1799">
        <v>770.49773504627251</v>
      </c>
      <c r="Y1799">
        <v>0</v>
      </c>
      <c r="Z1799">
        <v>0</v>
      </c>
      <c r="AA1799">
        <v>0</v>
      </c>
      <c r="AB1799">
        <v>3442.5419705507707</v>
      </c>
      <c r="AC1799">
        <v>0</v>
      </c>
      <c r="AD1799">
        <v>708.28395644941315</v>
      </c>
      <c r="AE1799">
        <v>4921.3236620464568</v>
      </c>
    </row>
    <row r="1800" spans="1:31" x14ac:dyDescent="0.25">
      <c r="A1800">
        <v>2310094</v>
      </c>
      <c r="B1800">
        <v>1</v>
      </c>
      <c r="C1800" t="s">
        <v>81</v>
      </c>
      <c r="D1800" t="s">
        <v>112</v>
      </c>
      <c r="E1800" t="s">
        <v>147</v>
      </c>
      <c r="F1800" t="s">
        <v>5477</v>
      </c>
      <c r="G1800" t="s">
        <v>149</v>
      </c>
      <c r="H1800" t="s">
        <v>150</v>
      </c>
      <c r="I1800" t="s">
        <v>136</v>
      </c>
      <c r="J1800" t="s">
        <v>137</v>
      </c>
      <c r="K1800" t="s">
        <v>138</v>
      </c>
      <c r="L1800" t="s">
        <v>5478</v>
      </c>
      <c r="M1800" t="s">
        <v>5479</v>
      </c>
      <c r="N1800">
        <v>2.8397222219999998</v>
      </c>
      <c r="O1800">
        <v>0</v>
      </c>
      <c r="P1800">
        <v>20</v>
      </c>
      <c r="Q1800">
        <v>0</v>
      </c>
      <c r="R1800">
        <v>4</v>
      </c>
      <c r="S1800">
        <v>0</v>
      </c>
      <c r="T1800">
        <v>1</v>
      </c>
      <c r="U1800">
        <v>0</v>
      </c>
      <c r="V1800">
        <v>0</v>
      </c>
      <c r="W1800">
        <v>0</v>
      </c>
      <c r="X1800">
        <v>9.5248962964328978</v>
      </c>
      <c r="Y1800">
        <v>0</v>
      </c>
      <c r="Z1800">
        <v>0.23208260070080006</v>
      </c>
      <c r="AA1800">
        <v>0</v>
      </c>
      <c r="AB1800">
        <v>3.3882803739518774</v>
      </c>
      <c r="AC1800">
        <v>0</v>
      </c>
      <c r="AD1800">
        <v>0</v>
      </c>
      <c r="AE1800">
        <v>13.145259271085575</v>
      </c>
    </row>
    <row r="1801" spans="1:31" x14ac:dyDescent="0.25">
      <c r="A1801">
        <v>2310180</v>
      </c>
      <c r="B1801">
        <v>1</v>
      </c>
      <c r="C1801" t="s">
        <v>80</v>
      </c>
      <c r="D1801" t="s">
        <v>108</v>
      </c>
      <c r="E1801" t="s">
        <v>158</v>
      </c>
      <c r="F1801" t="s">
        <v>5480</v>
      </c>
      <c r="G1801" t="s">
        <v>453</v>
      </c>
      <c r="H1801" t="s">
        <v>150</v>
      </c>
      <c r="I1801" t="s">
        <v>136</v>
      </c>
      <c r="J1801" t="s">
        <v>137</v>
      </c>
      <c r="K1801" t="s">
        <v>138</v>
      </c>
      <c r="L1801" t="s">
        <v>5481</v>
      </c>
      <c r="M1801" t="s">
        <v>5482</v>
      </c>
      <c r="N1801">
        <v>8.85</v>
      </c>
      <c r="O1801">
        <v>0</v>
      </c>
      <c r="P1801">
        <v>70</v>
      </c>
      <c r="Q1801">
        <v>0</v>
      </c>
      <c r="R1801">
        <v>22</v>
      </c>
      <c r="S1801">
        <v>0</v>
      </c>
      <c r="T1801">
        <v>22</v>
      </c>
      <c r="U1801">
        <v>0</v>
      </c>
      <c r="V1801">
        <v>0</v>
      </c>
      <c r="W1801">
        <v>0</v>
      </c>
      <c r="X1801">
        <v>86.731321531527755</v>
      </c>
      <c r="Y1801">
        <v>0</v>
      </c>
      <c r="Z1801">
        <v>401.47284897011485</v>
      </c>
      <c r="AA1801">
        <v>0</v>
      </c>
      <c r="AB1801">
        <v>193.2735083613812</v>
      </c>
      <c r="AC1801">
        <v>0</v>
      </c>
      <c r="AD1801">
        <v>0</v>
      </c>
      <c r="AE1801">
        <v>681.47767886302381</v>
      </c>
    </row>
    <row r="1802" spans="1:31" x14ac:dyDescent="0.25">
      <c r="A1802">
        <v>2309493</v>
      </c>
      <c r="B1802">
        <v>1</v>
      </c>
      <c r="C1802" t="s">
        <v>80</v>
      </c>
      <c r="D1802" t="s">
        <v>100</v>
      </c>
      <c r="E1802" t="s">
        <v>175</v>
      </c>
      <c r="F1802" t="s">
        <v>5483</v>
      </c>
      <c r="G1802" t="s">
        <v>134</v>
      </c>
      <c r="H1802" t="s">
        <v>135</v>
      </c>
      <c r="I1802" t="s">
        <v>136</v>
      </c>
      <c r="J1802" t="s">
        <v>137</v>
      </c>
      <c r="K1802" t="s">
        <v>138</v>
      </c>
      <c r="L1802" t="s">
        <v>5484</v>
      </c>
      <c r="M1802" t="s">
        <v>5485</v>
      </c>
      <c r="N1802">
        <v>0.33805555500000001</v>
      </c>
      <c r="O1802">
        <v>0</v>
      </c>
      <c r="P1802">
        <v>911</v>
      </c>
      <c r="Q1802">
        <v>0</v>
      </c>
      <c r="R1802">
        <v>127</v>
      </c>
      <c r="S1802">
        <v>0</v>
      </c>
      <c r="T1802">
        <v>108</v>
      </c>
      <c r="U1802">
        <v>0</v>
      </c>
      <c r="V1802">
        <v>0</v>
      </c>
      <c r="W1802">
        <v>0</v>
      </c>
      <c r="X1802">
        <v>107.210504551602</v>
      </c>
      <c r="Y1802">
        <v>0</v>
      </c>
      <c r="Z1802">
        <v>38.523054750057547</v>
      </c>
      <c r="AA1802">
        <v>0</v>
      </c>
      <c r="AB1802">
        <v>33.873834083009193</v>
      </c>
      <c r="AC1802">
        <v>0</v>
      </c>
      <c r="AD1802">
        <v>0</v>
      </c>
      <c r="AE1802">
        <v>179.60739338466874</v>
      </c>
    </row>
    <row r="1803" spans="1:31" x14ac:dyDescent="0.25">
      <c r="A1803">
        <v>2309722</v>
      </c>
      <c r="B1803">
        <v>1</v>
      </c>
      <c r="C1803" t="s">
        <v>80</v>
      </c>
      <c r="D1803" t="s">
        <v>104</v>
      </c>
      <c r="E1803" t="s">
        <v>132</v>
      </c>
      <c r="F1803" t="s">
        <v>5486</v>
      </c>
      <c r="G1803" t="s">
        <v>177</v>
      </c>
      <c r="H1803" t="s">
        <v>135</v>
      </c>
      <c r="I1803" t="s">
        <v>136</v>
      </c>
      <c r="J1803" t="s">
        <v>137</v>
      </c>
      <c r="K1803" t="s">
        <v>144</v>
      </c>
      <c r="L1803" t="s">
        <v>5487</v>
      </c>
      <c r="M1803" t="s">
        <v>5488</v>
      </c>
      <c r="N1803">
        <v>2.4736111109999999</v>
      </c>
      <c r="O1803">
        <v>12</v>
      </c>
      <c r="P1803">
        <v>221</v>
      </c>
      <c r="Q1803">
        <v>37</v>
      </c>
      <c r="R1803">
        <v>16</v>
      </c>
      <c r="S1803">
        <v>51</v>
      </c>
      <c r="T1803">
        <v>41</v>
      </c>
      <c r="U1803">
        <v>12</v>
      </c>
      <c r="V1803">
        <v>0</v>
      </c>
      <c r="W1803">
        <v>10.485090183052469</v>
      </c>
      <c r="X1803">
        <v>149.25327611833472</v>
      </c>
      <c r="Y1803">
        <v>130.88071775649917</v>
      </c>
      <c r="Z1803">
        <v>24.873820801962459</v>
      </c>
      <c r="AA1803">
        <v>770.55149905873282</v>
      </c>
      <c r="AB1803">
        <v>113.49365790872859</v>
      </c>
      <c r="AC1803">
        <v>6407.0553596802501</v>
      </c>
      <c r="AD1803">
        <v>0</v>
      </c>
      <c r="AE1803">
        <v>7606.5934215075604</v>
      </c>
    </row>
    <row r="1804" spans="1:31" x14ac:dyDescent="0.25">
      <c r="A1804">
        <v>2309530</v>
      </c>
      <c r="B1804">
        <v>1</v>
      </c>
      <c r="C1804" t="s">
        <v>80</v>
      </c>
      <c r="D1804" t="s">
        <v>102</v>
      </c>
      <c r="E1804" t="s">
        <v>158</v>
      </c>
      <c r="F1804" t="s">
        <v>5489</v>
      </c>
      <c r="G1804" t="s">
        <v>143</v>
      </c>
      <c r="H1804" t="s">
        <v>150</v>
      </c>
      <c r="I1804" t="s">
        <v>136</v>
      </c>
      <c r="J1804" t="s">
        <v>137</v>
      </c>
      <c r="K1804" t="s">
        <v>144</v>
      </c>
      <c r="L1804" t="s">
        <v>5490</v>
      </c>
      <c r="M1804" t="s">
        <v>5491</v>
      </c>
      <c r="N1804">
        <v>4.5413888880000002</v>
      </c>
      <c r="O1804">
        <v>0</v>
      </c>
      <c r="P1804">
        <v>53</v>
      </c>
      <c r="Q1804">
        <v>0</v>
      </c>
      <c r="R1804">
        <v>0</v>
      </c>
      <c r="S1804">
        <v>0</v>
      </c>
      <c r="T1804">
        <v>4</v>
      </c>
      <c r="U1804">
        <v>0</v>
      </c>
      <c r="V1804">
        <v>0</v>
      </c>
      <c r="W1804">
        <v>0</v>
      </c>
      <c r="X1804">
        <v>31.436105493068872</v>
      </c>
      <c r="Y1804">
        <v>0</v>
      </c>
      <c r="Z1804">
        <v>0</v>
      </c>
      <c r="AA1804">
        <v>0</v>
      </c>
      <c r="AB1804">
        <v>12.888866703948155</v>
      </c>
      <c r="AC1804">
        <v>0</v>
      </c>
      <c r="AD1804">
        <v>0</v>
      </c>
      <c r="AE1804">
        <v>44.324972197017026</v>
      </c>
    </row>
    <row r="1805" spans="1:31" x14ac:dyDescent="0.25">
      <c r="A1805">
        <v>2309367</v>
      </c>
      <c r="B1805">
        <v>1</v>
      </c>
      <c r="C1805" t="s">
        <v>80</v>
      </c>
      <c r="D1805" t="s">
        <v>98</v>
      </c>
      <c r="E1805" t="s">
        <v>141</v>
      </c>
      <c r="F1805" t="s">
        <v>593</v>
      </c>
      <c r="G1805" t="s">
        <v>134</v>
      </c>
      <c r="H1805" t="s">
        <v>135</v>
      </c>
      <c r="I1805" t="s">
        <v>136</v>
      </c>
      <c r="J1805" t="s">
        <v>137</v>
      </c>
      <c r="K1805" t="s">
        <v>138</v>
      </c>
      <c r="L1805" t="s">
        <v>5492</v>
      </c>
      <c r="M1805" t="s">
        <v>5493</v>
      </c>
      <c r="N1805">
        <v>8.9444443999999998E-2</v>
      </c>
      <c r="O1805">
        <v>0</v>
      </c>
      <c r="P1805">
        <v>0</v>
      </c>
      <c r="Q1805">
        <v>9</v>
      </c>
      <c r="R1805">
        <v>95</v>
      </c>
      <c r="S1805">
        <v>5</v>
      </c>
      <c r="T1805">
        <v>24</v>
      </c>
      <c r="U1805">
        <v>1</v>
      </c>
      <c r="V1805">
        <v>0</v>
      </c>
      <c r="W1805">
        <v>0</v>
      </c>
      <c r="X1805">
        <v>0</v>
      </c>
      <c r="Y1805">
        <v>5.583091173352777</v>
      </c>
      <c r="Z1805">
        <v>24.539314618577961</v>
      </c>
      <c r="AA1805">
        <v>0.70278764438508923</v>
      </c>
      <c r="AB1805">
        <v>3.4101344412556549</v>
      </c>
      <c r="AC1805">
        <v>4.4830113216000012</v>
      </c>
      <c r="AD1805">
        <v>0</v>
      </c>
      <c r="AE1805">
        <v>38.718339199171488</v>
      </c>
    </row>
    <row r="1806" spans="1:31" x14ac:dyDescent="0.25">
      <c r="A1806">
        <v>2309344</v>
      </c>
      <c r="B1806">
        <v>1</v>
      </c>
      <c r="C1806" t="s">
        <v>81</v>
      </c>
      <c r="D1806" t="s">
        <v>128</v>
      </c>
      <c r="E1806" t="s">
        <v>153</v>
      </c>
      <c r="F1806" t="s">
        <v>5494</v>
      </c>
      <c r="G1806" t="s">
        <v>203</v>
      </c>
      <c r="H1806" t="s">
        <v>150</v>
      </c>
      <c r="I1806" t="s">
        <v>136</v>
      </c>
      <c r="J1806" t="s">
        <v>137</v>
      </c>
      <c r="K1806" t="s">
        <v>138</v>
      </c>
      <c r="L1806" t="s">
        <v>5495</v>
      </c>
      <c r="M1806" t="s">
        <v>5496</v>
      </c>
      <c r="N1806">
        <v>4.028611111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1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0.47197421506644999</v>
      </c>
      <c r="AC1806">
        <v>0</v>
      </c>
      <c r="AD1806">
        <v>0</v>
      </c>
      <c r="AE1806">
        <v>0.47197421506644999</v>
      </c>
    </row>
    <row r="1807" spans="1:31" x14ac:dyDescent="0.25">
      <c r="A1807">
        <v>2309885</v>
      </c>
      <c r="B1807">
        <v>1</v>
      </c>
      <c r="C1807" t="s">
        <v>80</v>
      </c>
      <c r="D1807" t="s">
        <v>83</v>
      </c>
      <c r="E1807" t="s">
        <v>158</v>
      </c>
      <c r="F1807" t="s">
        <v>5497</v>
      </c>
      <c r="G1807" t="s">
        <v>453</v>
      </c>
      <c r="H1807" t="s">
        <v>150</v>
      </c>
      <c r="I1807" t="s">
        <v>136</v>
      </c>
      <c r="J1807" t="s">
        <v>137</v>
      </c>
      <c r="K1807" t="s">
        <v>138</v>
      </c>
      <c r="L1807" t="s">
        <v>5498</v>
      </c>
      <c r="M1807" t="s">
        <v>5499</v>
      </c>
      <c r="N1807">
        <v>4.8169444439999998</v>
      </c>
      <c r="O1807">
        <v>0</v>
      </c>
      <c r="P1807">
        <v>8</v>
      </c>
      <c r="Q1807">
        <v>0</v>
      </c>
      <c r="R1807">
        <v>0</v>
      </c>
      <c r="S1807">
        <v>0</v>
      </c>
      <c r="T1807">
        <v>5</v>
      </c>
      <c r="U1807">
        <v>0</v>
      </c>
      <c r="V1807">
        <v>0</v>
      </c>
      <c r="W1807">
        <v>0</v>
      </c>
      <c r="X1807">
        <v>22.271541198242385</v>
      </c>
      <c r="Y1807">
        <v>0</v>
      </c>
      <c r="Z1807">
        <v>0</v>
      </c>
      <c r="AA1807">
        <v>0</v>
      </c>
      <c r="AB1807">
        <v>3.8178241803352497</v>
      </c>
      <c r="AC1807">
        <v>0</v>
      </c>
      <c r="AD1807">
        <v>0</v>
      </c>
      <c r="AE1807">
        <v>26.089365378577636</v>
      </c>
    </row>
    <row r="1808" spans="1:31" x14ac:dyDescent="0.25">
      <c r="A1808">
        <v>2309553</v>
      </c>
      <c r="B1808">
        <v>1</v>
      </c>
      <c r="C1808" t="s">
        <v>81</v>
      </c>
      <c r="D1808" t="s">
        <v>118</v>
      </c>
      <c r="E1808" t="s">
        <v>175</v>
      </c>
      <c r="F1808" t="s">
        <v>5500</v>
      </c>
      <c r="G1808" t="s">
        <v>774</v>
      </c>
      <c r="H1808" t="s">
        <v>135</v>
      </c>
      <c r="I1808" t="s">
        <v>136</v>
      </c>
      <c r="J1808" t="s">
        <v>137</v>
      </c>
      <c r="K1808" t="s">
        <v>138</v>
      </c>
      <c r="L1808" t="s">
        <v>5501</v>
      </c>
      <c r="M1808" t="s">
        <v>5502</v>
      </c>
      <c r="N1808">
        <v>6.1233333329999997</v>
      </c>
      <c r="O1808">
        <v>0</v>
      </c>
      <c r="P1808">
        <v>0</v>
      </c>
      <c r="Q1808">
        <v>15</v>
      </c>
      <c r="R1808">
        <v>0</v>
      </c>
      <c r="S1808">
        <v>0</v>
      </c>
      <c r="T1808">
        <v>0</v>
      </c>
      <c r="U1808">
        <v>1</v>
      </c>
      <c r="V1808">
        <v>0</v>
      </c>
      <c r="W1808">
        <v>0</v>
      </c>
      <c r="X1808">
        <v>0</v>
      </c>
      <c r="Y1808">
        <v>173.42860014552991</v>
      </c>
      <c r="Z1808">
        <v>0</v>
      </c>
      <c r="AA1808">
        <v>0</v>
      </c>
      <c r="AB1808">
        <v>0</v>
      </c>
      <c r="AC1808">
        <v>941.09229009087687</v>
      </c>
      <c r="AD1808">
        <v>0</v>
      </c>
      <c r="AE1808">
        <v>1114.5208902364068</v>
      </c>
    </row>
    <row r="1809" spans="1:31" x14ac:dyDescent="0.25">
      <c r="A1809">
        <v>2309653</v>
      </c>
      <c r="B1809">
        <v>1</v>
      </c>
      <c r="C1809" t="s">
        <v>80</v>
      </c>
      <c r="D1809" t="s">
        <v>88</v>
      </c>
      <c r="E1809" t="s">
        <v>414</v>
      </c>
      <c r="F1809" t="s">
        <v>5503</v>
      </c>
      <c r="G1809" t="s">
        <v>134</v>
      </c>
      <c r="H1809" t="s">
        <v>135</v>
      </c>
      <c r="I1809" t="s">
        <v>136</v>
      </c>
      <c r="J1809" t="s">
        <v>137</v>
      </c>
      <c r="K1809" t="s">
        <v>138</v>
      </c>
      <c r="L1809" t="s">
        <v>5504</v>
      </c>
      <c r="M1809" t="s">
        <v>5505</v>
      </c>
      <c r="N1809">
        <v>1.3930555549999999</v>
      </c>
      <c r="O1809">
        <v>0</v>
      </c>
      <c r="P1809">
        <v>687</v>
      </c>
      <c r="Q1809">
        <v>0</v>
      </c>
      <c r="R1809">
        <v>0</v>
      </c>
      <c r="S1809">
        <v>2</v>
      </c>
      <c r="T1809">
        <v>83</v>
      </c>
      <c r="U1809">
        <v>0</v>
      </c>
      <c r="V1809">
        <v>0</v>
      </c>
      <c r="W1809">
        <v>0</v>
      </c>
      <c r="X1809">
        <v>294.55468749353764</v>
      </c>
      <c r="Y1809">
        <v>0</v>
      </c>
      <c r="Z1809">
        <v>0</v>
      </c>
      <c r="AA1809">
        <v>2533.6842213322848</v>
      </c>
      <c r="AB1809">
        <v>268.79247332349803</v>
      </c>
      <c r="AC1809">
        <v>0</v>
      </c>
      <c r="AD1809">
        <v>0</v>
      </c>
      <c r="AE1809">
        <v>3097.0313821493205</v>
      </c>
    </row>
    <row r="1810" spans="1:31" x14ac:dyDescent="0.25">
      <c r="A1810">
        <v>2309410</v>
      </c>
      <c r="B1810">
        <v>1</v>
      </c>
      <c r="C1810" t="s">
        <v>80</v>
      </c>
      <c r="D1810" t="s">
        <v>106</v>
      </c>
      <c r="E1810" t="s">
        <v>147</v>
      </c>
      <c r="F1810" t="s">
        <v>5506</v>
      </c>
      <c r="G1810" t="s">
        <v>149</v>
      </c>
      <c r="H1810" t="s">
        <v>150</v>
      </c>
      <c r="I1810" t="s">
        <v>136</v>
      </c>
      <c r="J1810" t="s">
        <v>137</v>
      </c>
      <c r="K1810" t="s">
        <v>138</v>
      </c>
      <c r="L1810" t="s">
        <v>5507</v>
      </c>
      <c r="M1810" t="s">
        <v>5508</v>
      </c>
      <c r="N1810">
        <v>3.4552777770000001</v>
      </c>
      <c r="O1810">
        <v>0</v>
      </c>
      <c r="P1810">
        <v>7</v>
      </c>
      <c r="Q1810">
        <v>0</v>
      </c>
      <c r="R1810">
        <v>0</v>
      </c>
      <c r="S1810">
        <v>0</v>
      </c>
      <c r="T1810">
        <v>6</v>
      </c>
      <c r="U1810">
        <v>0</v>
      </c>
      <c r="V1810">
        <v>0</v>
      </c>
      <c r="W1810">
        <v>0</v>
      </c>
      <c r="X1810">
        <v>4.5077731817972921</v>
      </c>
      <c r="Y1810">
        <v>0</v>
      </c>
      <c r="Z1810">
        <v>0</v>
      </c>
      <c r="AA1810">
        <v>0</v>
      </c>
      <c r="AB1810">
        <v>2.6881859443906246</v>
      </c>
      <c r="AC1810">
        <v>0</v>
      </c>
      <c r="AD1810">
        <v>0</v>
      </c>
      <c r="AE1810">
        <v>7.1959591261879172</v>
      </c>
    </row>
    <row r="1811" spans="1:31" x14ac:dyDescent="0.25">
      <c r="A1811">
        <v>2309908</v>
      </c>
      <c r="B1811">
        <v>1</v>
      </c>
      <c r="C1811" t="s">
        <v>80</v>
      </c>
      <c r="D1811" t="s">
        <v>98</v>
      </c>
      <c r="E1811" t="s">
        <v>153</v>
      </c>
      <c r="F1811" t="s">
        <v>5509</v>
      </c>
      <c r="G1811" t="s">
        <v>155</v>
      </c>
      <c r="H1811" t="s">
        <v>150</v>
      </c>
      <c r="I1811" t="s">
        <v>136</v>
      </c>
      <c r="J1811" t="s">
        <v>137</v>
      </c>
      <c r="K1811" t="s">
        <v>138</v>
      </c>
      <c r="L1811" t="s">
        <v>5510</v>
      </c>
      <c r="M1811" t="s">
        <v>5511</v>
      </c>
      <c r="N1811">
        <v>2.3572222219999999</v>
      </c>
      <c r="O1811">
        <v>0</v>
      </c>
      <c r="P1811">
        <v>0</v>
      </c>
      <c r="Q1811">
        <v>0</v>
      </c>
      <c r="R1811">
        <v>1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1.2332732066623</v>
      </c>
      <c r="AA1811">
        <v>0</v>
      </c>
      <c r="AB1811">
        <v>0</v>
      </c>
      <c r="AC1811">
        <v>0</v>
      </c>
      <c r="AD1811">
        <v>0</v>
      </c>
      <c r="AE1811">
        <v>1.2332732066623</v>
      </c>
    </row>
    <row r="1812" spans="1:31" x14ac:dyDescent="0.25">
      <c r="A1812">
        <v>2309387</v>
      </c>
      <c r="B1812">
        <v>1</v>
      </c>
      <c r="C1812" t="s">
        <v>81</v>
      </c>
      <c r="D1812" t="s">
        <v>113</v>
      </c>
      <c r="E1812" t="s">
        <v>141</v>
      </c>
      <c r="F1812" t="s">
        <v>5512</v>
      </c>
      <c r="G1812" t="s">
        <v>217</v>
      </c>
      <c r="H1812" t="s">
        <v>135</v>
      </c>
      <c r="I1812" t="s">
        <v>136</v>
      </c>
      <c r="J1812" t="s">
        <v>137</v>
      </c>
      <c r="K1812" t="s">
        <v>138</v>
      </c>
      <c r="L1812" t="s">
        <v>5291</v>
      </c>
      <c r="M1812" t="s">
        <v>5513</v>
      </c>
      <c r="N1812">
        <v>3.5449999999999999</v>
      </c>
      <c r="O1812">
        <v>2</v>
      </c>
      <c r="P1812">
        <v>117</v>
      </c>
      <c r="Q1812">
        <v>6</v>
      </c>
      <c r="R1812">
        <v>22</v>
      </c>
      <c r="S1812">
        <v>8</v>
      </c>
      <c r="T1812">
        <v>21</v>
      </c>
      <c r="U1812">
        <v>5</v>
      </c>
      <c r="V1812">
        <v>1</v>
      </c>
      <c r="W1812">
        <v>2.069970811767067</v>
      </c>
      <c r="X1812">
        <v>76.988546816200369</v>
      </c>
      <c r="Y1812">
        <v>98.252914370908897</v>
      </c>
      <c r="Z1812">
        <v>29.991400888640243</v>
      </c>
      <c r="AA1812">
        <v>1098.5861289829122</v>
      </c>
      <c r="AB1812">
        <v>118.0765862435768</v>
      </c>
      <c r="AC1812">
        <v>3540.6796076548212</v>
      </c>
      <c r="AD1812">
        <v>19.268037163651101</v>
      </c>
      <c r="AE1812">
        <v>4983.9131929324776</v>
      </c>
    </row>
    <row r="1813" spans="1:31" x14ac:dyDescent="0.25">
      <c r="A1813">
        <v>2309510</v>
      </c>
      <c r="B1813">
        <v>1</v>
      </c>
      <c r="C1813" t="s">
        <v>80</v>
      </c>
      <c r="D1813" t="s">
        <v>108</v>
      </c>
      <c r="E1813" t="s">
        <v>147</v>
      </c>
      <c r="F1813" t="s">
        <v>5514</v>
      </c>
      <c r="G1813" t="s">
        <v>258</v>
      </c>
      <c r="H1813" t="s">
        <v>150</v>
      </c>
      <c r="I1813" t="s">
        <v>136</v>
      </c>
      <c r="J1813" t="s">
        <v>137</v>
      </c>
      <c r="K1813" t="s">
        <v>138</v>
      </c>
      <c r="L1813" t="s">
        <v>5515</v>
      </c>
      <c r="M1813" t="s">
        <v>5516</v>
      </c>
      <c r="N1813">
        <v>5.2938888879999997</v>
      </c>
      <c r="O1813">
        <v>0</v>
      </c>
      <c r="P1813">
        <v>11</v>
      </c>
      <c r="Q1813">
        <v>0</v>
      </c>
      <c r="R1813">
        <v>9</v>
      </c>
      <c r="S1813">
        <v>0</v>
      </c>
      <c r="T1813">
        <v>8</v>
      </c>
      <c r="U1813">
        <v>0</v>
      </c>
      <c r="V1813">
        <v>0</v>
      </c>
      <c r="W1813">
        <v>0</v>
      </c>
      <c r="X1813">
        <v>8.3850240706965007</v>
      </c>
      <c r="Y1813">
        <v>0</v>
      </c>
      <c r="Z1813">
        <v>144.51837801833733</v>
      </c>
      <c r="AA1813">
        <v>0</v>
      </c>
      <c r="AB1813">
        <v>45.010947046568702</v>
      </c>
      <c r="AC1813">
        <v>0</v>
      </c>
      <c r="AD1813">
        <v>0</v>
      </c>
      <c r="AE1813">
        <v>197.91434913560252</v>
      </c>
    </row>
    <row r="1814" spans="1:31" x14ac:dyDescent="0.25">
      <c r="A1814">
        <v>2309822</v>
      </c>
      <c r="B1814">
        <v>1</v>
      </c>
      <c r="C1814" t="s">
        <v>80</v>
      </c>
      <c r="D1814" t="s">
        <v>85</v>
      </c>
      <c r="E1814" t="s">
        <v>153</v>
      </c>
      <c r="F1814" t="s">
        <v>5517</v>
      </c>
      <c r="G1814" t="s">
        <v>203</v>
      </c>
      <c r="H1814" t="s">
        <v>150</v>
      </c>
      <c r="I1814" t="s">
        <v>136</v>
      </c>
      <c r="J1814" t="s">
        <v>137</v>
      </c>
      <c r="K1814" t="s">
        <v>138</v>
      </c>
      <c r="L1814" t="s">
        <v>5518</v>
      </c>
      <c r="M1814" t="s">
        <v>5519</v>
      </c>
      <c r="N1814">
        <v>3.9344444439999999</v>
      </c>
      <c r="O1814">
        <v>0</v>
      </c>
      <c r="P1814">
        <v>11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6.2810050867200005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6.2810050867200005</v>
      </c>
    </row>
    <row r="1815" spans="1:31" x14ac:dyDescent="0.25">
      <c r="A1815">
        <v>2309679</v>
      </c>
      <c r="B1815">
        <v>1</v>
      </c>
      <c r="C1815" t="s">
        <v>80</v>
      </c>
      <c r="D1815" t="s">
        <v>85</v>
      </c>
      <c r="E1815" t="s">
        <v>153</v>
      </c>
      <c r="F1815" t="s">
        <v>5520</v>
      </c>
      <c r="G1815" t="s">
        <v>254</v>
      </c>
      <c r="H1815" t="s">
        <v>150</v>
      </c>
      <c r="I1815" t="s">
        <v>136</v>
      </c>
      <c r="J1815" t="s">
        <v>137</v>
      </c>
      <c r="K1815" t="s">
        <v>138</v>
      </c>
      <c r="L1815" t="s">
        <v>5521</v>
      </c>
      <c r="M1815" t="s">
        <v>5522</v>
      </c>
      <c r="N1815">
        <v>2.8736111110000002</v>
      </c>
      <c r="O1815">
        <v>0</v>
      </c>
      <c r="P1815">
        <v>7</v>
      </c>
      <c r="Q1815">
        <v>0</v>
      </c>
      <c r="R1815">
        <v>0</v>
      </c>
      <c r="S1815">
        <v>0</v>
      </c>
      <c r="T1815">
        <v>1</v>
      </c>
      <c r="U1815">
        <v>0</v>
      </c>
      <c r="V1815">
        <v>0</v>
      </c>
      <c r="W1815">
        <v>0</v>
      </c>
      <c r="X1815">
        <v>5.6192336001004506</v>
      </c>
      <c r="Y1815">
        <v>0</v>
      </c>
      <c r="Z1815">
        <v>0</v>
      </c>
      <c r="AA1815">
        <v>0</v>
      </c>
      <c r="AB1815">
        <v>0.66801294867083327</v>
      </c>
      <c r="AC1815">
        <v>0</v>
      </c>
      <c r="AD1815">
        <v>0</v>
      </c>
      <c r="AE1815">
        <v>6.2872465487712841</v>
      </c>
    </row>
    <row r="1816" spans="1:31" x14ac:dyDescent="0.25">
      <c r="A1816">
        <v>2309716</v>
      </c>
      <c r="B1816">
        <v>1</v>
      </c>
      <c r="C1816" t="s">
        <v>80</v>
      </c>
      <c r="D1816" t="s">
        <v>93</v>
      </c>
      <c r="E1816" t="s">
        <v>147</v>
      </c>
      <c r="F1816" t="s">
        <v>5523</v>
      </c>
      <c r="G1816" t="s">
        <v>149</v>
      </c>
      <c r="H1816" t="s">
        <v>150</v>
      </c>
      <c r="I1816" t="s">
        <v>136</v>
      </c>
      <c r="J1816" t="s">
        <v>137</v>
      </c>
      <c r="K1816" t="s">
        <v>138</v>
      </c>
      <c r="L1816" t="s">
        <v>5524</v>
      </c>
      <c r="M1816" t="s">
        <v>5525</v>
      </c>
      <c r="N1816">
        <v>6.2811111110000004</v>
      </c>
      <c r="O1816">
        <v>0</v>
      </c>
      <c r="P1816">
        <v>1</v>
      </c>
      <c r="Q1816">
        <v>0</v>
      </c>
      <c r="R1816">
        <v>5</v>
      </c>
      <c r="S1816">
        <v>0</v>
      </c>
      <c r="T1816">
        <v>3</v>
      </c>
      <c r="U1816">
        <v>0</v>
      </c>
      <c r="V1816">
        <v>0</v>
      </c>
      <c r="W1816">
        <v>0</v>
      </c>
      <c r="X1816">
        <v>0.45166394470166671</v>
      </c>
      <c r="Y1816">
        <v>0</v>
      </c>
      <c r="Z1816">
        <v>39.833187689827874</v>
      </c>
      <c r="AA1816">
        <v>0</v>
      </c>
      <c r="AB1816">
        <v>34.55499411607822</v>
      </c>
      <c r="AC1816">
        <v>0</v>
      </c>
      <c r="AD1816">
        <v>0</v>
      </c>
      <c r="AE1816">
        <v>74.839845750607765</v>
      </c>
    </row>
    <row r="1817" spans="1:31" x14ac:dyDescent="0.25">
      <c r="A1817">
        <v>2310114</v>
      </c>
      <c r="B1817">
        <v>1</v>
      </c>
      <c r="C1817" t="s">
        <v>81</v>
      </c>
      <c r="D1817" t="s">
        <v>117</v>
      </c>
      <c r="E1817" t="s">
        <v>158</v>
      </c>
      <c r="F1817" t="s">
        <v>5526</v>
      </c>
      <c r="G1817" t="s">
        <v>453</v>
      </c>
      <c r="H1817" t="s">
        <v>150</v>
      </c>
      <c r="I1817" t="s">
        <v>136</v>
      </c>
      <c r="J1817" t="s">
        <v>137</v>
      </c>
      <c r="K1817" t="s">
        <v>138</v>
      </c>
      <c r="L1817" t="s">
        <v>5527</v>
      </c>
      <c r="M1817" t="s">
        <v>5528</v>
      </c>
      <c r="N1817">
        <v>1.5519444440000001</v>
      </c>
      <c r="O1817">
        <v>0</v>
      </c>
      <c r="P1817">
        <v>51</v>
      </c>
      <c r="Q1817">
        <v>0</v>
      </c>
      <c r="R1817">
        <v>6</v>
      </c>
      <c r="S1817">
        <v>0</v>
      </c>
      <c r="T1817">
        <v>1</v>
      </c>
      <c r="U1817">
        <v>0</v>
      </c>
      <c r="V1817">
        <v>0</v>
      </c>
      <c r="W1817">
        <v>0</v>
      </c>
      <c r="X1817">
        <v>10.215995742283676</v>
      </c>
      <c r="Y1817">
        <v>0</v>
      </c>
      <c r="Z1817">
        <v>5.8201255157970007</v>
      </c>
      <c r="AA1817">
        <v>0</v>
      </c>
      <c r="AB1817">
        <v>0</v>
      </c>
      <c r="AC1817">
        <v>0</v>
      </c>
      <c r="AD1817">
        <v>0</v>
      </c>
      <c r="AE1817">
        <v>16.036121258080676</v>
      </c>
    </row>
    <row r="1818" spans="1:31" x14ac:dyDescent="0.25">
      <c r="A1818">
        <v>2309473</v>
      </c>
      <c r="B1818">
        <v>1</v>
      </c>
      <c r="C1818" t="s">
        <v>80</v>
      </c>
      <c r="D1818" t="s">
        <v>94</v>
      </c>
      <c r="E1818" t="s">
        <v>147</v>
      </c>
      <c r="F1818" t="s">
        <v>5529</v>
      </c>
      <c r="G1818" t="s">
        <v>336</v>
      </c>
      <c r="H1818" t="s">
        <v>150</v>
      </c>
      <c r="I1818" t="s">
        <v>136</v>
      </c>
      <c r="J1818" t="s">
        <v>137</v>
      </c>
      <c r="K1818" t="s">
        <v>138</v>
      </c>
      <c r="L1818" t="s">
        <v>5530</v>
      </c>
      <c r="M1818" t="s">
        <v>5531</v>
      </c>
      <c r="N1818">
        <v>0.60250000000000004</v>
      </c>
      <c r="O1818">
        <v>0</v>
      </c>
      <c r="P1818">
        <v>83</v>
      </c>
      <c r="Q1818">
        <v>0</v>
      </c>
      <c r="R1818">
        <v>0</v>
      </c>
      <c r="S1818">
        <v>0</v>
      </c>
      <c r="T1818">
        <v>12</v>
      </c>
      <c r="U1818">
        <v>0</v>
      </c>
      <c r="V1818">
        <v>0</v>
      </c>
      <c r="W1818">
        <v>0</v>
      </c>
      <c r="X1818">
        <v>9.3439650222324016</v>
      </c>
      <c r="Y1818">
        <v>0</v>
      </c>
      <c r="Z1818">
        <v>0</v>
      </c>
      <c r="AA1818">
        <v>0</v>
      </c>
      <c r="AB1818">
        <v>3.7447348606237498</v>
      </c>
      <c r="AC1818">
        <v>0</v>
      </c>
      <c r="AD1818">
        <v>0</v>
      </c>
      <c r="AE1818">
        <v>13.088699882856151</v>
      </c>
    </row>
    <row r="1819" spans="1:31" x14ac:dyDescent="0.25">
      <c r="A1819">
        <v>2309945</v>
      </c>
      <c r="B1819">
        <v>1</v>
      </c>
      <c r="C1819" t="s">
        <v>80</v>
      </c>
      <c r="D1819" t="s">
        <v>93</v>
      </c>
      <c r="E1819" t="s">
        <v>153</v>
      </c>
      <c r="F1819" t="s">
        <v>5532</v>
      </c>
      <c r="G1819" t="s">
        <v>155</v>
      </c>
      <c r="H1819" t="s">
        <v>150</v>
      </c>
      <c r="I1819" t="s">
        <v>136</v>
      </c>
      <c r="J1819" t="s">
        <v>137</v>
      </c>
      <c r="K1819" t="s">
        <v>138</v>
      </c>
      <c r="L1819" t="s">
        <v>5533</v>
      </c>
      <c r="M1819" t="s">
        <v>5534</v>
      </c>
      <c r="N1819">
        <v>5.3788888879999996</v>
      </c>
      <c r="O1819">
        <v>0</v>
      </c>
      <c r="P1819">
        <v>1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0.6282798949732501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0.6282798949732501</v>
      </c>
    </row>
    <row r="1820" spans="1:31" x14ac:dyDescent="0.25">
      <c r="A1820">
        <v>2309659</v>
      </c>
      <c r="B1820">
        <v>1</v>
      </c>
      <c r="C1820" t="s">
        <v>80</v>
      </c>
      <c r="D1820" t="s">
        <v>92</v>
      </c>
      <c r="E1820" t="s">
        <v>153</v>
      </c>
      <c r="F1820" t="s">
        <v>5535</v>
      </c>
      <c r="G1820" t="s">
        <v>203</v>
      </c>
      <c r="H1820" t="s">
        <v>150</v>
      </c>
      <c r="I1820" t="s">
        <v>136</v>
      </c>
      <c r="J1820" t="s">
        <v>137</v>
      </c>
      <c r="K1820" t="s">
        <v>138</v>
      </c>
      <c r="L1820" t="s">
        <v>5536</v>
      </c>
      <c r="M1820" t="s">
        <v>5537</v>
      </c>
      <c r="N1820">
        <v>2.7097222219999999</v>
      </c>
      <c r="O1820">
        <v>0</v>
      </c>
      <c r="P1820">
        <v>9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4.8529740415799987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4.8529740415799987</v>
      </c>
    </row>
    <row r="1821" spans="1:31" x14ac:dyDescent="0.25">
      <c r="A1821">
        <v>2309636</v>
      </c>
      <c r="B1821">
        <v>1</v>
      </c>
      <c r="C1821" t="s">
        <v>81</v>
      </c>
      <c r="D1821" t="s">
        <v>118</v>
      </c>
      <c r="E1821" t="s">
        <v>132</v>
      </c>
      <c r="F1821" t="s">
        <v>1279</v>
      </c>
      <c r="G1821" t="s">
        <v>143</v>
      </c>
      <c r="H1821" t="s">
        <v>135</v>
      </c>
      <c r="I1821" t="s">
        <v>136</v>
      </c>
      <c r="J1821" t="s">
        <v>137</v>
      </c>
      <c r="K1821" t="s">
        <v>144</v>
      </c>
      <c r="L1821" t="s">
        <v>5538</v>
      </c>
      <c r="M1821" t="s">
        <v>5539</v>
      </c>
      <c r="N1821">
        <v>6.1091666660000001</v>
      </c>
      <c r="O1821">
        <v>0</v>
      </c>
      <c r="P1821">
        <v>1121</v>
      </c>
      <c r="Q1821">
        <v>0</v>
      </c>
      <c r="R1821">
        <v>2</v>
      </c>
      <c r="S1821">
        <v>4</v>
      </c>
      <c r="T1821">
        <v>130</v>
      </c>
      <c r="U1821">
        <v>0</v>
      </c>
      <c r="V1821">
        <v>0</v>
      </c>
      <c r="W1821">
        <v>0</v>
      </c>
      <c r="X1821">
        <v>1328.4452089463548</v>
      </c>
      <c r="Y1821">
        <v>0</v>
      </c>
      <c r="Z1821">
        <v>35.098055617574587</v>
      </c>
      <c r="AA1821">
        <v>203.61982045319138</v>
      </c>
      <c r="AB1821">
        <v>733.10946063824792</v>
      </c>
      <c r="AC1821">
        <v>0</v>
      </c>
      <c r="AD1821">
        <v>0</v>
      </c>
      <c r="AE1821">
        <v>2300.2725456553685</v>
      </c>
    </row>
    <row r="1822" spans="1:31" x14ac:dyDescent="0.25">
      <c r="A1822">
        <v>2309782</v>
      </c>
      <c r="B1822">
        <v>1</v>
      </c>
      <c r="C1822" t="s">
        <v>81</v>
      </c>
      <c r="D1822" t="s">
        <v>127</v>
      </c>
      <c r="E1822" t="s">
        <v>147</v>
      </c>
      <c r="F1822" t="s">
        <v>5540</v>
      </c>
      <c r="G1822" t="s">
        <v>149</v>
      </c>
      <c r="H1822" t="s">
        <v>150</v>
      </c>
      <c r="I1822" t="s">
        <v>136</v>
      </c>
      <c r="J1822" t="s">
        <v>137</v>
      </c>
      <c r="K1822" t="s">
        <v>138</v>
      </c>
      <c r="L1822" t="s">
        <v>5541</v>
      </c>
      <c r="M1822" t="s">
        <v>5542</v>
      </c>
      <c r="N1822">
        <v>3.1952777769999998</v>
      </c>
      <c r="O1822">
        <v>0</v>
      </c>
      <c r="P1822">
        <v>38</v>
      </c>
      <c r="Q1822">
        <v>0</v>
      </c>
      <c r="R1822">
        <v>2</v>
      </c>
      <c r="S1822">
        <v>0</v>
      </c>
      <c r="T1822">
        <v>7</v>
      </c>
      <c r="U1822">
        <v>0</v>
      </c>
      <c r="V1822">
        <v>0</v>
      </c>
      <c r="W1822">
        <v>0</v>
      </c>
      <c r="X1822">
        <v>25.12249946304668</v>
      </c>
      <c r="Y1822">
        <v>0</v>
      </c>
      <c r="Z1822">
        <v>0.59177437637649999</v>
      </c>
      <c r="AA1822">
        <v>0</v>
      </c>
      <c r="AB1822">
        <v>16.111692509887476</v>
      </c>
      <c r="AC1822">
        <v>0</v>
      </c>
      <c r="AD1822">
        <v>0</v>
      </c>
      <c r="AE1822">
        <v>41.825966349310654</v>
      </c>
    </row>
    <row r="1823" spans="1:31" x14ac:dyDescent="0.25">
      <c r="A1823">
        <v>2309951</v>
      </c>
      <c r="B1823">
        <v>1</v>
      </c>
      <c r="C1823" t="s">
        <v>80</v>
      </c>
      <c r="D1823" t="s">
        <v>106</v>
      </c>
      <c r="E1823" t="s">
        <v>147</v>
      </c>
      <c r="F1823" t="s">
        <v>5543</v>
      </c>
      <c r="G1823" t="s">
        <v>149</v>
      </c>
      <c r="H1823" t="s">
        <v>150</v>
      </c>
      <c r="I1823" t="s">
        <v>136</v>
      </c>
      <c r="J1823" t="s">
        <v>137</v>
      </c>
      <c r="K1823" t="s">
        <v>138</v>
      </c>
      <c r="L1823" t="s">
        <v>5544</v>
      </c>
      <c r="M1823" t="s">
        <v>5545</v>
      </c>
      <c r="N1823">
        <v>2.7838888879999999</v>
      </c>
      <c r="O1823">
        <v>0</v>
      </c>
      <c r="P1823">
        <v>6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1.8349594323314338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1.8349594323314338</v>
      </c>
    </row>
    <row r="1824" spans="1:31" x14ac:dyDescent="0.25">
      <c r="A1824">
        <v>2309928</v>
      </c>
      <c r="B1824">
        <v>1</v>
      </c>
      <c r="C1824" t="s">
        <v>81</v>
      </c>
      <c r="D1824" t="s">
        <v>124</v>
      </c>
      <c r="E1824" t="s">
        <v>147</v>
      </c>
      <c r="F1824" t="s">
        <v>5546</v>
      </c>
      <c r="G1824" t="s">
        <v>149</v>
      </c>
      <c r="H1824" t="s">
        <v>150</v>
      </c>
      <c r="I1824" t="s">
        <v>136</v>
      </c>
      <c r="J1824" t="s">
        <v>137</v>
      </c>
      <c r="K1824" t="s">
        <v>138</v>
      </c>
      <c r="L1824" t="s">
        <v>5547</v>
      </c>
      <c r="M1824" t="s">
        <v>5548</v>
      </c>
      <c r="N1824">
        <v>2.227222222</v>
      </c>
      <c r="O1824">
        <v>0</v>
      </c>
      <c r="P1824">
        <v>63</v>
      </c>
      <c r="Q1824">
        <v>0</v>
      </c>
      <c r="R1824">
        <v>1</v>
      </c>
      <c r="S1824">
        <v>0</v>
      </c>
      <c r="T1824">
        <v>8</v>
      </c>
      <c r="U1824">
        <v>0</v>
      </c>
      <c r="V1824">
        <v>0</v>
      </c>
      <c r="W1824">
        <v>0</v>
      </c>
      <c r="X1824">
        <v>17.431982390212337</v>
      </c>
      <c r="Y1824">
        <v>0</v>
      </c>
      <c r="Z1824">
        <v>0.59093801765533338</v>
      </c>
      <c r="AA1824">
        <v>0</v>
      </c>
      <c r="AB1824">
        <v>4.6677074160327106</v>
      </c>
      <c r="AC1824">
        <v>0</v>
      </c>
      <c r="AD1824">
        <v>0</v>
      </c>
      <c r="AE1824">
        <v>22.690627823900378</v>
      </c>
    </row>
    <row r="1825" spans="1:31" x14ac:dyDescent="0.25">
      <c r="A1825">
        <v>2309550</v>
      </c>
      <c r="B1825">
        <v>1</v>
      </c>
      <c r="C1825" t="s">
        <v>80</v>
      </c>
      <c r="D1825" t="s">
        <v>97</v>
      </c>
      <c r="E1825" t="s">
        <v>158</v>
      </c>
      <c r="F1825" t="s">
        <v>5549</v>
      </c>
      <c r="G1825" t="s">
        <v>143</v>
      </c>
      <c r="H1825" t="s">
        <v>150</v>
      </c>
      <c r="I1825" t="s">
        <v>136</v>
      </c>
      <c r="J1825" t="s">
        <v>137</v>
      </c>
      <c r="K1825" t="s">
        <v>144</v>
      </c>
      <c r="L1825" t="s">
        <v>5550</v>
      </c>
      <c r="M1825" t="s">
        <v>5551</v>
      </c>
      <c r="N1825">
        <v>7.284444444</v>
      </c>
      <c r="O1825">
        <v>0</v>
      </c>
      <c r="P1825">
        <v>98</v>
      </c>
      <c r="Q1825">
        <v>0</v>
      </c>
      <c r="R1825">
        <v>14</v>
      </c>
      <c r="S1825">
        <v>0</v>
      </c>
      <c r="T1825">
        <v>17</v>
      </c>
      <c r="U1825">
        <v>0</v>
      </c>
      <c r="V1825">
        <v>0</v>
      </c>
      <c r="W1825">
        <v>0</v>
      </c>
      <c r="X1825">
        <v>219.7334827267056</v>
      </c>
      <c r="Y1825">
        <v>0</v>
      </c>
      <c r="Z1825">
        <v>350.7846481012146</v>
      </c>
      <c r="AA1825">
        <v>0</v>
      </c>
      <c r="AB1825">
        <v>141.84247740896274</v>
      </c>
      <c r="AC1825">
        <v>0</v>
      </c>
      <c r="AD1825">
        <v>0</v>
      </c>
      <c r="AE1825">
        <v>712.36060823688297</v>
      </c>
    </row>
    <row r="1826" spans="1:31" x14ac:dyDescent="0.25">
      <c r="A1826">
        <v>2309404</v>
      </c>
      <c r="B1826">
        <v>1</v>
      </c>
      <c r="C1826" t="s">
        <v>81</v>
      </c>
      <c r="D1826" t="s">
        <v>121</v>
      </c>
      <c r="E1826" t="s">
        <v>147</v>
      </c>
      <c r="F1826" t="s">
        <v>5552</v>
      </c>
      <c r="G1826" t="s">
        <v>149</v>
      </c>
      <c r="H1826" t="s">
        <v>150</v>
      </c>
      <c r="I1826" t="s">
        <v>136</v>
      </c>
      <c r="J1826" t="s">
        <v>137</v>
      </c>
      <c r="K1826" t="s">
        <v>138</v>
      </c>
      <c r="L1826" t="s">
        <v>5553</v>
      </c>
      <c r="M1826" t="s">
        <v>5554</v>
      </c>
      <c r="N1826">
        <v>1.721944444</v>
      </c>
      <c r="O1826">
        <v>0</v>
      </c>
      <c r="P1826">
        <v>15</v>
      </c>
      <c r="Q1826">
        <v>0</v>
      </c>
      <c r="R1826">
        <v>5</v>
      </c>
      <c r="S1826">
        <v>0</v>
      </c>
      <c r="T1826">
        <v>1</v>
      </c>
      <c r="U1826">
        <v>0</v>
      </c>
      <c r="V1826">
        <v>0</v>
      </c>
      <c r="W1826">
        <v>0</v>
      </c>
      <c r="X1826">
        <v>2.9526996227586753</v>
      </c>
      <c r="Y1826">
        <v>0</v>
      </c>
      <c r="Z1826">
        <v>4.6198704860634754</v>
      </c>
      <c r="AA1826">
        <v>0</v>
      </c>
      <c r="AB1826">
        <v>0.72207771733542503</v>
      </c>
      <c r="AC1826">
        <v>0</v>
      </c>
      <c r="AD1826">
        <v>0</v>
      </c>
      <c r="AE1826">
        <v>8.2946478261575756</v>
      </c>
    </row>
    <row r="1827" spans="1:31" x14ac:dyDescent="0.25">
      <c r="A1827">
        <v>2310091</v>
      </c>
      <c r="B1827">
        <v>1</v>
      </c>
      <c r="C1827" t="s">
        <v>81</v>
      </c>
      <c r="D1827" t="s">
        <v>121</v>
      </c>
      <c r="E1827" t="s">
        <v>147</v>
      </c>
      <c r="F1827" t="s">
        <v>5555</v>
      </c>
      <c r="G1827" t="s">
        <v>149</v>
      </c>
      <c r="H1827" t="s">
        <v>150</v>
      </c>
      <c r="I1827" t="s">
        <v>136</v>
      </c>
      <c r="J1827" t="s">
        <v>137</v>
      </c>
      <c r="K1827" t="s">
        <v>138</v>
      </c>
      <c r="L1827" t="s">
        <v>5556</v>
      </c>
      <c r="M1827" t="s">
        <v>5557</v>
      </c>
      <c r="N1827">
        <v>3.1177777770000001</v>
      </c>
      <c r="O1827">
        <v>0</v>
      </c>
      <c r="P1827">
        <v>5</v>
      </c>
      <c r="Q1827">
        <v>0</v>
      </c>
      <c r="R1827">
        <v>4</v>
      </c>
      <c r="S1827">
        <v>0</v>
      </c>
      <c r="T1827">
        <v>4</v>
      </c>
      <c r="U1827">
        <v>0</v>
      </c>
      <c r="V1827">
        <v>0</v>
      </c>
      <c r="W1827">
        <v>0</v>
      </c>
      <c r="X1827">
        <v>2.4708814946926667</v>
      </c>
      <c r="Y1827">
        <v>0</v>
      </c>
      <c r="Z1827">
        <v>4.3299723325624502</v>
      </c>
      <c r="AA1827">
        <v>0</v>
      </c>
      <c r="AB1827">
        <v>9.7160321370832161</v>
      </c>
      <c r="AC1827">
        <v>0</v>
      </c>
      <c r="AD1827">
        <v>0</v>
      </c>
      <c r="AE1827">
        <v>16.516885964338332</v>
      </c>
    </row>
    <row r="1828" spans="1:31" x14ac:dyDescent="0.25">
      <c r="A1828">
        <v>2310137</v>
      </c>
      <c r="B1828">
        <v>1</v>
      </c>
      <c r="C1828" t="s">
        <v>81</v>
      </c>
      <c r="D1828" t="s">
        <v>116</v>
      </c>
      <c r="E1828" t="s">
        <v>175</v>
      </c>
      <c r="F1828" t="s">
        <v>5558</v>
      </c>
      <c r="G1828" t="s">
        <v>716</v>
      </c>
      <c r="H1828" t="s">
        <v>135</v>
      </c>
      <c r="I1828" t="s">
        <v>136</v>
      </c>
      <c r="J1828" t="s">
        <v>137</v>
      </c>
      <c r="K1828" t="s">
        <v>138</v>
      </c>
      <c r="L1828" t="s">
        <v>5559</v>
      </c>
      <c r="M1828" t="s">
        <v>5560</v>
      </c>
      <c r="N1828">
        <v>5.5625</v>
      </c>
      <c r="O1828">
        <v>0</v>
      </c>
      <c r="P1828">
        <v>97</v>
      </c>
      <c r="Q1828">
        <v>0</v>
      </c>
      <c r="R1828">
        <v>0</v>
      </c>
      <c r="S1828">
        <v>0</v>
      </c>
      <c r="T1828">
        <v>11</v>
      </c>
      <c r="U1828">
        <v>0</v>
      </c>
      <c r="V1828">
        <v>0</v>
      </c>
      <c r="W1828">
        <v>0</v>
      </c>
      <c r="X1828">
        <v>77.847903913002241</v>
      </c>
      <c r="Y1828">
        <v>0</v>
      </c>
      <c r="Z1828">
        <v>0</v>
      </c>
      <c r="AA1828">
        <v>0</v>
      </c>
      <c r="AB1828">
        <v>13.748910198228463</v>
      </c>
      <c r="AC1828">
        <v>0</v>
      </c>
      <c r="AD1828">
        <v>0</v>
      </c>
      <c r="AE1828">
        <v>91.596814111230699</v>
      </c>
    </row>
    <row r="1829" spans="1:31" x14ac:dyDescent="0.25">
      <c r="A1829">
        <v>2309596</v>
      </c>
      <c r="B1829">
        <v>1</v>
      </c>
      <c r="C1829" t="s">
        <v>80</v>
      </c>
      <c r="D1829" t="s">
        <v>88</v>
      </c>
      <c r="E1829" t="s">
        <v>147</v>
      </c>
      <c r="F1829" t="s">
        <v>5561</v>
      </c>
      <c r="G1829" t="s">
        <v>143</v>
      </c>
      <c r="H1829" t="s">
        <v>150</v>
      </c>
      <c r="I1829" t="s">
        <v>136</v>
      </c>
      <c r="J1829" t="s">
        <v>137</v>
      </c>
      <c r="K1829" t="s">
        <v>144</v>
      </c>
      <c r="L1829" t="s">
        <v>5562</v>
      </c>
      <c r="M1829" t="s">
        <v>5563</v>
      </c>
      <c r="N1829">
        <v>0.61</v>
      </c>
      <c r="O1829">
        <v>0</v>
      </c>
      <c r="P1829">
        <v>121</v>
      </c>
      <c r="Q1829">
        <v>0</v>
      </c>
      <c r="R1829">
        <v>0</v>
      </c>
      <c r="S1829">
        <v>0</v>
      </c>
      <c r="T1829">
        <v>20</v>
      </c>
      <c r="U1829">
        <v>0</v>
      </c>
      <c r="V1829">
        <v>0</v>
      </c>
      <c r="W1829">
        <v>0</v>
      </c>
      <c r="X1829">
        <v>15.349564886631295</v>
      </c>
      <c r="Y1829">
        <v>0</v>
      </c>
      <c r="Z1829">
        <v>0</v>
      </c>
      <c r="AA1829">
        <v>0</v>
      </c>
      <c r="AB1829">
        <v>15.783996527630295</v>
      </c>
      <c r="AC1829">
        <v>0</v>
      </c>
      <c r="AD1829">
        <v>0</v>
      </c>
      <c r="AE1829">
        <v>31.133561414261592</v>
      </c>
    </row>
    <row r="1830" spans="1:31" x14ac:dyDescent="0.25">
      <c r="A1830">
        <v>2309556</v>
      </c>
      <c r="B1830">
        <v>1</v>
      </c>
      <c r="C1830" t="s">
        <v>81</v>
      </c>
      <c r="D1830" t="s">
        <v>128</v>
      </c>
      <c r="E1830" t="s">
        <v>175</v>
      </c>
      <c r="F1830" t="s">
        <v>3431</v>
      </c>
      <c r="G1830" t="s">
        <v>134</v>
      </c>
      <c r="H1830" t="s">
        <v>135</v>
      </c>
      <c r="I1830" t="s">
        <v>136</v>
      </c>
      <c r="J1830" t="s">
        <v>137</v>
      </c>
      <c r="K1830" t="s">
        <v>138</v>
      </c>
      <c r="L1830" t="s">
        <v>5564</v>
      </c>
      <c r="M1830" t="s">
        <v>5565</v>
      </c>
      <c r="N1830">
        <v>1.186666666</v>
      </c>
      <c r="O1830">
        <v>0</v>
      </c>
      <c r="P1830">
        <v>15</v>
      </c>
      <c r="Q1830">
        <v>0</v>
      </c>
      <c r="R1830">
        <v>20</v>
      </c>
      <c r="S1830">
        <v>10</v>
      </c>
      <c r="T1830">
        <v>6</v>
      </c>
      <c r="U1830">
        <v>2</v>
      </c>
      <c r="V1830">
        <v>0</v>
      </c>
      <c r="W1830">
        <v>0</v>
      </c>
      <c r="X1830">
        <v>4.8906597943458996</v>
      </c>
      <c r="Y1830">
        <v>0</v>
      </c>
      <c r="Z1830">
        <v>22.202195256344137</v>
      </c>
      <c r="AA1830">
        <v>1274.8465957308581</v>
      </c>
      <c r="AB1830">
        <v>17.199000588425765</v>
      </c>
      <c r="AC1830">
        <v>90.889881619955986</v>
      </c>
      <c r="AD1830">
        <v>0</v>
      </c>
      <c r="AE1830">
        <v>1410.02833298993</v>
      </c>
    </row>
    <row r="1831" spans="1:31" x14ac:dyDescent="0.25">
      <c r="A1831">
        <v>2309390</v>
      </c>
      <c r="B1831">
        <v>1</v>
      </c>
      <c r="C1831" t="s">
        <v>80</v>
      </c>
      <c r="D1831" t="s">
        <v>105</v>
      </c>
      <c r="E1831" t="s">
        <v>141</v>
      </c>
      <c r="F1831" t="s">
        <v>5566</v>
      </c>
      <c r="G1831" t="s">
        <v>134</v>
      </c>
      <c r="H1831" t="s">
        <v>135</v>
      </c>
      <c r="I1831" t="s">
        <v>136</v>
      </c>
      <c r="J1831" t="s">
        <v>137</v>
      </c>
      <c r="K1831" t="s">
        <v>138</v>
      </c>
      <c r="L1831" t="s">
        <v>5567</v>
      </c>
      <c r="M1831" t="s">
        <v>5568</v>
      </c>
      <c r="N1831">
        <v>0.29583333299999998</v>
      </c>
      <c r="O1831">
        <v>18</v>
      </c>
      <c r="P1831">
        <v>815</v>
      </c>
      <c r="Q1831">
        <v>10</v>
      </c>
      <c r="R1831">
        <v>46</v>
      </c>
      <c r="S1831">
        <v>38</v>
      </c>
      <c r="T1831">
        <v>125</v>
      </c>
      <c r="U1831">
        <v>11</v>
      </c>
      <c r="V1831">
        <v>0</v>
      </c>
      <c r="W1831">
        <v>1.7970892872708752</v>
      </c>
      <c r="X1831">
        <v>47.021876684442041</v>
      </c>
      <c r="Y1831">
        <v>10.95934143557025</v>
      </c>
      <c r="Z1831">
        <v>7.3741633702016678</v>
      </c>
      <c r="AA1831">
        <v>72.346060478181741</v>
      </c>
      <c r="AB1831">
        <v>24.923350860120102</v>
      </c>
      <c r="AC1831">
        <v>98.949107421510035</v>
      </c>
      <c r="AD1831">
        <v>0</v>
      </c>
      <c r="AE1831">
        <v>263.37098953729674</v>
      </c>
    </row>
    <row r="1832" spans="1:31" x14ac:dyDescent="0.25">
      <c r="A1832">
        <v>2310054</v>
      </c>
      <c r="B1832">
        <v>1</v>
      </c>
      <c r="C1832" t="s">
        <v>81</v>
      </c>
      <c r="D1832" t="s">
        <v>119</v>
      </c>
      <c r="E1832" t="s">
        <v>147</v>
      </c>
      <c r="F1832" t="s">
        <v>5569</v>
      </c>
      <c r="G1832" t="s">
        <v>258</v>
      </c>
      <c r="H1832" t="s">
        <v>150</v>
      </c>
      <c r="I1832" t="s">
        <v>136</v>
      </c>
      <c r="J1832" t="s">
        <v>137</v>
      </c>
      <c r="K1832" t="s">
        <v>138</v>
      </c>
      <c r="L1832" t="s">
        <v>5570</v>
      </c>
      <c r="M1832" t="s">
        <v>5571</v>
      </c>
      <c r="N1832">
        <v>6.5086111109999996</v>
      </c>
      <c r="O1832">
        <v>0</v>
      </c>
      <c r="P1832">
        <v>6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6.671513014931417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6.671513014931417</v>
      </c>
    </row>
    <row r="1833" spans="1:31" x14ac:dyDescent="0.25">
      <c r="A1833">
        <v>2309699</v>
      </c>
      <c r="B1833">
        <v>1</v>
      </c>
      <c r="C1833" t="s">
        <v>81</v>
      </c>
      <c r="D1833" t="s">
        <v>128</v>
      </c>
      <c r="E1833" t="s">
        <v>285</v>
      </c>
      <c r="F1833" t="s">
        <v>5572</v>
      </c>
      <c r="G1833" t="s">
        <v>149</v>
      </c>
      <c r="H1833" t="s">
        <v>150</v>
      </c>
      <c r="I1833" t="s">
        <v>136</v>
      </c>
      <c r="J1833" t="s">
        <v>137</v>
      </c>
      <c r="K1833" t="s">
        <v>138</v>
      </c>
      <c r="L1833" t="s">
        <v>5573</v>
      </c>
      <c r="M1833" t="s">
        <v>5574</v>
      </c>
      <c r="N1833">
        <v>1.119444444</v>
      </c>
      <c r="O1833">
        <v>0</v>
      </c>
      <c r="P1833">
        <v>43</v>
      </c>
      <c r="Q1833">
        <v>0</v>
      </c>
      <c r="R1833">
        <v>0</v>
      </c>
      <c r="S1833">
        <v>0</v>
      </c>
      <c r="T1833">
        <v>7</v>
      </c>
      <c r="U1833">
        <v>0</v>
      </c>
      <c r="V1833">
        <v>0</v>
      </c>
      <c r="W1833">
        <v>0</v>
      </c>
      <c r="X1833">
        <v>8.590144126061297</v>
      </c>
      <c r="Y1833">
        <v>0</v>
      </c>
      <c r="Z1833">
        <v>0</v>
      </c>
      <c r="AA1833">
        <v>0</v>
      </c>
      <c r="AB1833">
        <v>15.816051824404001</v>
      </c>
      <c r="AC1833">
        <v>0</v>
      </c>
      <c r="AD1833">
        <v>0</v>
      </c>
      <c r="AE1833">
        <v>24.406195950465296</v>
      </c>
    </row>
    <row r="1834" spans="1:31" x14ac:dyDescent="0.25">
      <c r="A1834">
        <v>2309862</v>
      </c>
      <c r="B1834">
        <v>1</v>
      </c>
      <c r="C1834" t="s">
        <v>80</v>
      </c>
      <c r="D1834" t="s">
        <v>101</v>
      </c>
      <c r="E1834" t="s">
        <v>153</v>
      </c>
      <c r="F1834" t="s">
        <v>5575</v>
      </c>
      <c r="G1834" t="s">
        <v>203</v>
      </c>
      <c r="H1834" t="s">
        <v>150</v>
      </c>
      <c r="I1834" t="s">
        <v>136</v>
      </c>
      <c r="J1834" t="s">
        <v>137</v>
      </c>
      <c r="K1834" t="s">
        <v>138</v>
      </c>
      <c r="L1834" t="s">
        <v>5576</v>
      </c>
      <c r="M1834" t="s">
        <v>5577</v>
      </c>
      <c r="N1834">
        <v>0.84277777700000001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1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1.0145040404929753</v>
      </c>
      <c r="AC1834">
        <v>0</v>
      </c>
      <c r="AD1834">
        <v>0</v>
      </c>
      <c r="AE1834">
        <v>1.0145040404929753</v>
      </c>
    </row>
    <row r="1835" spans="1:31" x14ac:dyDescent="0.25">
      <c r="A1835">
        <v>2310031</v>
      </c>
      <c r="B1835">
        <v>1</v>
      </c>
      <c r="C1835" t="s">
        <v>81</v>
      </c>
      <c r="D1835" t="s">
        <v>114</v>
      </c>
      <c r="E1835" t="s">
        <v>141</v>
      </c>
      <c r="F1835" t="s">
        <v>3481</v>
      </c>
      <c r="G1835" t="s">
        <v>134</v>
      </c>
      <c r="H1835" t="s">
        <v>135</v>
      </c>
      <c r="I1835" t="s">
        <v>136</v>
      </c>
      <c r="J1835" t="s">
        <v>137</v>
      </c>
      <c r="K1835" t="s">
        <v>138</v>
      </c>
      <c r="L1835" t="s">
        <v>5578</v>
      </c>
      <c r="M1835" t="s">
        <v>5579</v>
      </c>
      <c r="N1835">
        <v>8.2500000000000004E-2</v>
      </c>
      <c r="O1835">
        <v>0</v>
      </c>
      <c r="P1835">
        <v>770</v>
      </c>
      <c r="Q1835">
        <v>1</v>
      </c>
      <c r="R1835">
        <v>19</v>
      </c>
      <c r="S1835">
        <v>8</v>
      </c>
      <c r="T1835">
        <v>81</v>
      </c>
      <c r="U1835">
        <v>1</v>
      </c>
      <c r="V1835">
        <v>0</v>
      </c>
      <c r="W1835">
        <v>0</v>
      </c>
      <c r="X1835">
        <v>6.564981060973504</v>
      </c>
      <c r="Y1835">
        <v>0.24230486686725003</v>
      </c>
      <c r="Z1835">
        <v>0.46320708750195005</v>
      </c>
      <c r="AA1835">
        <v>0.82737983652390013</v>
      </c>
      <c r="AB1835">
        <v>1.4883404122586998</v>
      </c>
      <c r="AC1835">
        <v>7.381140993706425</v>
      </c>
      <c r="AD1835">
        <v>0</v>
      </c>
      <c r="AE1835">
        <v>16.96735425783173</v>
      </c>
    </row>
    <row r="1836" spans="1:31" x14ac:dyDescent="0.25">
      <c r="A1836">
        <v>2310074</v>
      </c>
      <c r="B1836">
        <v>1</v>
      </c>
      <c r="C1836" t="s">
        <v>80</v>
      </c>
      <c r="D1836" t="s">
        <v>93</v>
      </c>
      <c r="E1836" t="s">
        <v>141</v>
      </c>
      <c r="F1836" t="s">
        <v>3387</v>
      </c>
      <c r="G1836" t="s">
        <v>134</v>
      </c>
      <c r="H1836" t="s">
        <v>135</v>
      </c>
      <c r="I1836" t="s">
        <v>136</v>
      </c>
      <c r="J1836" t="s">
        <v>137</v>
      </c>
      <c r="K1836" t="s">
        <v>138</v>
      </c>
      <c r="L1836" t="s">
        <v>5580</v>
      </c>
      <c r="M1836" t="s">
        <v>5581</v>
      </c>
      <c r="N1836">
        <v>0.98555555500000003</v>
      </c>
      <c r="O1836">
        <v>0</v>
      </c>
      <c r="P1836">
        <v>185</v>
      </c>
      <c r="Q1836">
        <v>2</v>
      </c>
      <c r="R1836">
        <v>44</v>
      </c>
      <c r="S1836">
        <v>3</v>
      </c>
      <c r="T1836">
        <v>40</v>
      </c>
      <c r="U1836">
        <v>0</v>
      </c>
      <c r="V1836">
        <v>0</v>
      </c>
      <c r="W1836">
        <v>0</v>
      </c>
      <c r="X1836">
        <v>22.293710584563694</v>
      </c>
      <c r="Y1836">
        <v>6.5265663626419013</v>
      </c>
      <c r="Z1836">
        <v>18.443992717371678</v>
      </c>
      <c r="AA1836">
        <v>3.8689984370810668</v>
      </c>
      <c r="AB1836">
        <v>14.00863570514189</v>
      </c>
      <c r="AC1836">
        <v>0</v>
      </c>
      <c r="AD1836">
        <v>0</v>
      </c>
      <c r="AE1836">
        <v>65.141903806800229</v>
      </c>
    </row>
    <row r="1837" spans="1:31" x14ac:dyDescent="0.25">
      <c r="A1837">
        <v>2309931</v>
      </c>
      <c r="B1837">
        <v>1</v>
      </c>
      <c r="C1837" t="s">
        <v>80</v>
      </c>
      <c r="D1837" t="s">
        <v>106</v>
      </c>
      <c r="E1837" t="s">
        <v>141</v>
      </c>
      <c r="F1837" t="s">
        <v>5582</v>
      </c>
      <c r="G1837" t="s">
        <v>134</v>
      </c>
      <c r="H1837" t="s">
        <v>135</v>
      </c>
      <c r="I1837" t="s">
        <v>136</v>
      </c>
      <c r="J1837" t="s">
        <v>137</v>
      </c>
      <c r="K1837" t="s">
        <v>138</v>
      </c>
      <c r="L1837" t="s">
        <v>5583</v>
      </c>
      <c r="M1837" t="s">
        <v>5584</v>
      </c>
      <c r="N1837">
        <v>7.4999999999999997E-2</v>
      </c>
      <c r="O1837">
        <v>2</v>
      </c>
      <c r="P1837">
        <v>0</v>
      </c>
      <c r="Q1837">
        <v>20</v>
      </c>
      <c r="R1837">
        <v>226</v>
      </c>
      <c r="S1837">
        <v>12</v>
      </c>
      <c r="T1837">
        <v>60</v>
      </c>
      <c r="U1837">
        <v>0</v>
      </c>
      <c r="V1837">
        <v>0</v>
      </c>
      <c r="W1837">
        <v>6.0882609528000009E-2</v>
      </c>
      <c r="X1837">
        <v>0</v>
      </c>
      <c r="Y1837">
        <v>7.3557425100059994</v>
      </c>
      <c r="Z1837">
        <v>69.268581559595248</v>
      </c>
      <c r="AA1837">
        <v>6.8403784825319995</v>
      </c>
      <c r="AB1837">
        <v>14.69805006354</v>
      </c>
      <c r="AC1837">
        <v>0</v>
      </c>
      <c r="AD1837">
        <v>0</v>
      </c>
      <c r="AE1837">
        <v>98.223635225201249</v>
      </c>
    </row>
    <row r="1838" spans="1:31" x14ac:dyDescent="0.25">
      <c r="A1838">
        <v>2309364</v>
      </c>
      <c r="B1838">
        <v>1</v>
      </c>
      <c r="C1838" t="s">
        <v>81</v>
      </c>
      <c r="D1838" t="s">
        <v>113</v>
      </c>
      <c r="E1838" t="s">
        <v>147</v>
      </c>
      <c r="F1838" t="s">
        <v>4914</v>
      </c>
      <c r="G1838" t="s">
        <v>149</v>
      </c>
      <c r="H1838" t="s">
        <v>150</v>
      </c>
      <c r="I1838" t="s">
        <v>136</v>
      </c>
      <c r="J1838" t="s">
        <v>137</v>
      </c>
      <c r="K1838" t="s">
        <v>138</v>
      </c>
      <c r="L1838" t="s">
        <v>5585</v>
      </c>
      <c r="M1838" t="s">
        <v>5586</v>
      </c>
      <c r="N1838">
        <v>1.8261111109999999</v>
      </c>
      <c r="O1838">
        <v>0</v>
      </c>
      <c r="P1838">
        <v>9</v>
      </c>
      <c r="Q1838">
        <v>0</v>
      </c>
      <c r="R1838">
        <v>0</v>
      </c>
      <c r="S1838">
        <v>0</v>
      </c>
      <c r="T1838">
        <v>1</v>
      </c>
      <c r="U1838">
        <v>0</v>
      </c>
      <c r="V1838">
        <v>0</v>
      </c>
      <c r="W1838">
        <v>0</v>
      </c>
      <c r="X1838">
        <v>1.1769417563197497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1.1769417563197497</v>
      </c>
    </row>
    <row r="1839" spans="1:31" x14ac:dyDescent="0.25">
      <c r="A1839">
        <v>2309533</v>
      </c>
      <c r="B1839">
        <v>1</v>
      </c>
      <c r="C1839" t="s">
        <v>81</v>
      </c>
      <c r="D1839" t="s">
        <v>123</v>
      </c>
      <c r="E1839" t="s">
        <v>141</v>
      </c>
      <c r="F1839" t="s">
        <v>5587</v>
      </c>
      <c r="G1839" t="s">
        <v>143</v>
      </c>
      <c r="H1839" t="s">
        <v>135</v>
      </c>
      <c r="I1839" t="s">
        <v>136</v>
      </c>
      <c r="J1839" t="s">
        <v>137</v>
      </c>
      <c r="K1839" t="s">
        <v>144</v>
      </c>
      <c r="L1839" t="s">
        <v>5588</v>
      </c>
      <c r="M1839" t="s">
        <v>5589</v>
      </c>
      <c r="N1839">
        <v>7.7811111110000004</v>
      </c>
      <c r="O1839">
        <v>0</v>
      </c>
      <c r="P1839">
        <v>926</v>
      </c>
      <c r="Q1839">
        <v>27</v>
      </c>
      <c r="R1839">
        <v>146</v>
      </c>
      <c r="S1839">
        <v>4</v>
      </c>
      <c r="T1839">
        <v>99</v>
      </c>
      <c r="U1839">
        <v>0</v>
      </c>
      <c r="V1839">
        <v>0</v>
      </c>
      <c r="W1839">
        <v>0</v>
      </c>
      <c r="X1839">
        <v>884.5484012040522</v>
      </c>
      <c r="Y1839">
        <v>110.0901387019623</v>
      </c>
      <c r="Z1839">
        <v>454.57109017198064</v>
      </c>
      <c r="AA1839">
        <v>62.514173553427433</v>
      </c>
      <c r="AB1839">
        <v>302.47864598204063</v>
      </c>
      <c r="AC1839">
        <v>0</v>
      </c>
      <c r="AD1839">
        <v>0</v>
      </c>
      <c r="AE1839">
        <v>1814.2024496134632</v>
      </c>
    </row>
    <row r="1840" spans="1:31" x14ac:dyDescent="0.25">
      <c r="A1840">
        <v>2310154</v>
      </c>
      <c r="B1840">
        <v>1</v>
      </c>
      <c r="C1840" t="s">
        <v>80</v>
      </c>
      <c r="D1840" t="s">
        <v>108</v>
      </c>
      <c r="E1840" t="s">
        <v>147</v>
      </c>
      <c r="F1840" t="s">
        <v>5590</v>
      </c>
      <c r="G1840" t="s">
        <v>258</v>
      </c>
      <c r="H1840" t="s">
        <v>150</v>
      </c>
      <c r="I1840" t="s">
        <v>136</v>
      </c>
      <c r="J1840" t="s">
        <v>137</v>
      </c>
      <c r="K1840" t="s">
        <v>138</v>
      </c>
      <c r="L1840" t="s">
        <v>5591</v>
      </c>
      <c r="M1840" t="s">
        <v>5592</v>
      </c>
      <c r="N1840">
        <v>4.72</v>
      </c>
      <c r="O1840">
        <v>0</v>
      </c>
      <c r="P1840">
        <v>5</v>
      </c>
      <c r="Q1840">
        <v>0</v>
      </c>
      <c r="R1840">
        <v>2</v>
      </c>
      <c r="S1840">
        <v>0</v>
      </c>
      <c r="T1840">
        <v>1</v>
      </c>
      <c r="U1840">
        <v>0</v>
      </c>
      <c r="V1840">
        <v>0</v>
      </c>
      <c r="W1840">
        <v>0</v>
      </c>
      <c r="X1840">
        <v>4.2094845914835499</v>
      </c>
      <c r="Y1840">
        <v>0</v>
      </c>
      <c r="Z1840">
        <v>4.4851587951952512</v>
      </c>
      <c r="AA1840">
        <v>0</v>
      </c>
      <c r="AB1840">
        <v>3.3201652185408004</v>
      </c>
      <c r="AC1840">
        <v>0</v>
      </c>
      <c r="AD1840">
        <v>0</v>
      </c>
      <c r="AE1840">
        <v>12.014808605219603</v>
      </c>
    </row>
    <row r="1841" spans="1:31" x14ac:dyDescent="0.25">
      <c r="A1841">
        <v>2309513</v>
      </c>
      <c r="B1841">
        <v>1</v>
      </c>
      <c r="C1841" t="s">
        <v>80</v>
      </c>
      <c r="D1841" t="s">
        <v>85</v>
      </c>
      <c r="E1841" t="s">
        <v>175</v>
      </c>
      <c r="F1841" t="s">
        <v>5593</v>
      </c>
      <c r="G1841" t="s">
        <v>177</v>
      </c>
      <c r="H1841" t="s">
        <v>135</v>
      </c>
      <c r="I1841" t="s">
        <v>136</v>
      </c>
      <c r="J1841" t="s">
        <v>137</v>
      </c>
      <c r="K1841" t="s">
        <v>144</v>
      </c>
      <c r="L1841" t="s">
        <v>5594</v>
      </c>
      <c r="M1841" t="s">
        <v>5595</v>
      </c>
      <c r="N1841">
        <v>9.8972222219999999</v>
      </c>
      <c r="O1841">
        <v>0</v>
      </c>
      <c r="P1841">
        <v>441</v>
      </c>
      <c r="Q1841">
        <v>0</v>
      </c>
      <c r="R1841">
        <v>0</v>
      </c>
      <c r="S1841">
        <v>0</v>
      </c>
      <c r="T1841">
        <v>31</v>
      </c>
      <c r="U1841">
        <v>0</v>
      </c>
      <c r="V1841">
        <v>0</v>
      </c>
      <c r="W1841">
        <v>0</v>
      </c>
      <c r="X1841">
        <v>1190.27258850618</v>
      </c>
      <c r="Y1841">
        <v>0</v>
      </c>
      <c r="Z1841">
        <v>0</v>
      </c>
      <c r="AA1841">
        <v>0</v>
      </c>
      <c r="AB1841">
        <v>348.95077056918706</v>
      </c>
      <c r="AC1841">
        <v>0</v>
      </c>
      <c r="AD1841">
        <v>0</v>
      </c>
      <c r="AE1841">
        <v>1539.2233590753672</v>
      </c>
    </row>
    <row r="1842" spans="1:31" x14ac:dyDescent="0.25">
      <c r="A1842">
        <v>2309384</v>
      </c>
      <c r="B1842">
        <v>1</v>
      </c>
      <c r="C1842" t="s">
        <v>80</v>
      </c>
      <c r="D1842" t="s">
        <v>106</v>
      </c>
      <c r="E1842" t="s">
        <v>175</v>
      </c>
      <c r="F1842" t="s">
        <v>5596</v>
      </c>
      <c r="G1842" t="s">
        <v>716</v>
      </c>
      <c r="H1842" t="s">
        <v>135</v>
      </c>
      <c r="I1842" t="s">
        <v>136</v>
      </c>
      <c r="J1842" t="s">
        <v>137</v>
      </c>
      <c r="K1842" t="s">
        <v>138</v>
      </c>
      <c r="L1842" t="s">
        <v>5597</v>
      </c>
      <c r="M1842" t="s">
        <v>5598</v>
      </c>
      <c r="N1842">
        <v>3.0011111110000002</v>
      </c>
      <c r="O1842">
        <v>0</v>
      </c>
      <c r="P1842">
        <v>0</v>
      </c>
      <c r="Q1842">
        <v>0</v>
      </c>
      <c r="R1842">
        <v>16</v>
      </c>
      <c r="S1842">
        <v>0</v>
      </c>
      <c r="T1842">
        <v>1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185.38997944512261</v>
      </c>
      <c r="AA1842">
        <v>0</v>
      </c>
      <c r="AB1842">
        <v>1.5876025375579501</v>
      </c>
      <c r="AC1842">
        <v>0</v>
      </c>
      <c r="AD1842">
        <v>0</v>
      </c>
      <c r="AE1842">
        <v>186.97758198268056</v>
      </c>
    </row>
    <row r="1843" spans="1:31" x14ac:dyDescent="0.25">
      <c r="A1843">
        <v>2310117</v>
      </c>
      <c r="B1843">
        <v>1</v>
      </c>
      <c r="C1843" t="s">
        <v>81</v>
      </c>
      <c r="D1843" t="s">
        <v>117</v>
      </c>
      <c r="E1843" t="s">
        <v>158</v>
      </c>
      <c r="F1843" t="s">
        <v>5599</v>
      </c>
      <c r="G1843" t="s">
        <v>453</v>
      </c>
      <c r="H1843" t="s">
        <v>150</v>
      </c>
      <c r="I1843" t="s">
        <v>136</v>
      </c>
      <c r="J1843" t="s">
        <v>137</v>
      </c>
      <c r="K1843" t="s">
        <v>138</v>
      </c>
      <c r="L1843" t="s">
        <v>5600</v>
      </c>
      <c r="M1843" t="s">
        <v>5601</v>
      </c>
      <c r="N1843">
        <v>1.6516666659999999</v>
      </c>
      <c r="O1843">
        <v>0</v>
      </c>
      <c r="P1843">
        <v>119</v>
      </c>
      <c r="Q1843">
        <v>0</v>
      </c>
      <c r="R1843">
        <v>4</v>
      </c>
      <c r="S1843">
        <v>0</v>
      </c>
      <c r="T1843">
        <v>2</v>
      </c>
      <c r="U1843">
        <v>0</v>
      </c>
      <c r="V1843">
        <v>0</v>
      </c>
      <c r="W1843">
        <v>0</v>
      </c>
      <c r="X1843">
        <v>27.496559247578947</v>
      </c>
      <c r="Y1843">
        <v>0</v>
      </c>
      <c r="Z1843">
        <v>19.411343469973836</v>
      </c>
      <c r="AA1843">
        <v>0</v>
      </c>
      <c r="AB1843">
        <v>0</v>
      </c>
      <c r="AC1843">
        <v>0</v>
      </c>
      <c r="AD1843">
        <v>0</v>
      </c>
      <c r="AE1843">
        <v>46.907902717552787</v>
      </c>
    </row>
    <row r="1844" spans="1:31" x14ac:dyDescent="0.25">
      <c r="A1844">
        <v>2309321</v>
      </c>
      <c r="B1844">
        <v>1</v>
      </c>
      <c r="C1844" t="s">
        <v>80</v>
      </c>
      <c r="D1844" t="s">
        <v>93</v>
      </c>
      <c r="E1844" t="s">
        <v>175</v>
      </c>
      <c r="F1844" t="s">
        <v>5602</v>
      </c>
      <c r="G1844" t="s">
        <v>210</v>
      </c>
      <c r="H1844" t="s">
        <v>135</v>
      </c>
      <c r="I1844" t="s">
        <v>136</v>
      </c>
      <c r="J1844" t="s">
        <v>137</v>
      </c>
      <c r="K1844" t="s">
        <v>138</v>
      </c>
      <c r="L1844" t="s">
        <v>5603</v>
      </c>
      <c r="M1844" t="s">
        <v>5604</v>
      </c>
      <c r="N1844">
        <v>1.905</v>
      </c>
      <c r="O1844">
        <v>0</v>
      </c>
      <c r="P1844">
        <v>207</v>
      </c>
      <c r="Q1844">
        <v>0</v>
      </c>
      <c r="R1844">
        <v>3</v>
      </c>
      <c r="S1844">
        <v>0</v>
      </c>
      <c r="T1844">
        <v>32</v>
      </c>
      <c r="U1844">
        <v>0</v>
      </c>
      <c r="V1844">
        <v>0</v>
      </c>
      <c r="W1844">
        <v>0</v>
      </c>
      <c r="X1844">
        <v>62.366679472066565</v>
      </c>
      <c r="Y1844">
        <v>0</v>
      </c>
      <c r="Z1844">
        <v>28.018407766104154</v>
      </c>
      <c r="AA1844">
        <v>0</v>
      </c>
      <c r="AB1844">
        <v>23.973883743363846</v>
      </c>
      <c r="AC1844">
        <v>0</v>
      </c>
      <c r="AD1844">
        <v>0</v>
      </c>
      <c r="AE1844">
        <v>114.35897098153455</v>
      </c>
    </row>
    <row r="1845" spans="1:31" x14ac:dyDescent="0.25">
      <c r="A1845">
        <v>2309327</v>
      </c>
      <c r="B1845">
        <v>1</v>
      </c>
      <c r="C1845" t="s">
        <v>81</v>
      </c>
      <c r="D1845" t="s">
        <v>118</v>
      </c>
      <c r="E1845" t="s">
        <v>147</v>
      </c>
      <c r="F1845" t="s">
        <v>5605</v>
      </c>
      <c r="G1845" t="s">
        <v>149</v>
      </c>
      <c r="H1845" t="s">
        <v>150</v>
      </c>
      <c r="I1845" t="s">
        <v>136</v>
      </c>
      <c r="J1845" t="s">
        <v>137</v>
      </c>
      <c r="K1845" t="s">
        <v>138</v>
      </c>
      <c r="L1845" t="s">
        <v>5606</v>
      </c>
      <c r="M1845" t="s">
        <v>5607</v>
      </c>
      <c r="N1845">
        <v>2.9750000000000001</v>
      </c>
      <c r="O1845">
        <v>0</v>
      </c>
      <c r="P1845">
        <v>93</v>
      </c>
      <c r="Q1845">
        <v>0</v>
      </c>
      <c r="R1845">
        <v>0</v>
      </c>
      <c r="S1845">
        <v>0</v>
      </c>
      <c r="T1845">
        <v>22</v>
      </c>
      <c r="U1845">
        <v>0</v>
      </c>
      <c r="V1845">
        <v>0</v>
      </c>
      <c r="W1845">
        <v>0</v>
      </c>
      <c r="X1845">
        <v>41.97937406261191</v>
      </c>
      <c r="Y1845">
        <v>0</v>
      </c>
      <c r="Z1845">
        <v>0</v>
      </c>
      <c r="AA1845">
        <v>0</v>
      </c>
      <c r="AB1845">
        <v>21.689417860189906</v>
      </c>
      <c r="AC1845">
        <v>0</v>
      </c>
      <c r="AD1845">
        <v>0</v>
      </c>
      <c r="AE1845">
        <v>63.668791922801816</v>
      </c>
    </row>
    <row r="1846" spans="1:31" x14ac:dyDescent="0.25">
      <c r="A1846">
        <v>2309576</v>
      </c>
      <c r="B1846">
        <v>1</v>
      </c>
      <c r="C1846" t="s">
        <v>81</v>
      </c>
      <c r="D1846" t="s">
        <v>119</v>
      </c>
      <c r="E1846" t="s">
        <v>158</v>
      </c>
      <c r="F1846" t="s">
        <v>5608</v>
      </c>
      <c r="G1846" t="s">
        <v>453</v>
      </c>
      <c r="H1846" t="s">
        <v>150</v>
      </c>
      <c r="I1846" t="s">
        <v>136</v>
      </c>
      <c r="J1846" t="s">
        <v>137</v>
      </c>
      <c r="K1846" t="s">
        <v>138</v>
      </c>
      <c r="L1846" t="s">
        <v>5609</v>
      </c>
      <c r="M1846" t="s">
        <v>5610</v>
      </c>
      <c r="N1846">
        <v>3.9580555550000001</v>
      </c>
      <c r="O1846">
        <v>0</v>
      </c>
      <c r="P1846">
        <v>0</v>
      </c>
      <c r="Q1846">
        <v>0</v>
      </c>
      <c r="R1846">
        <v>11</v>
      </c>
      <c r="S1846">
        <v>0</v>
      </c>
      <c r="T1846">
        <v>1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149.67800899410159</v>
      </c>
      <c r="AA1846">
        <v>0</v>
      </c>
      <c r="AB1846">
        <v>6.9243906751249886</v>
      </c>
      <c r="AC1846">
        <v>0</v>
      </c>
      <c r="AD1846">
        <v>0</v>
      </c>
      <c r="AE1846">
        <v>156.60239966922657</v>
      </c>
    </row>
    <row r="1847" spans="1:31" x14ac:dyDescent="0.25">
      <c r="A1847">
        <v>2309470</v>
      </c>
      <c r="B1847">
        <v>1</v>
      </c>
      <c r="C1847" t="s">
        <v>81</v>
      </c>
      <c r="D1847" t="s">
        <v>128</v>
      </c>
      <c r="E1847" t="s">
        <v>147</v>
      </c>
      <c r="F1847" t="s">
        <v>5611</v>
      </c>
      <c r="G1847" t="s">
        <v>177</v>
      </c>
      <c r="H1847" t="s">
        <v>150</v>
      </c>
      <c r="I1847" t="s">
        <v>136</v>
      </c>
      <c r="J1847" t="s">
        <v>137</v>
      </c>
      <c r="K1847" t="s">
        <v>144</v>
      </c>
      <c r="L1847" t="s">
        <v>5612</v>
      </c>
      <c r="M1847" t="s">
        <v>5613</v>
      </c>
      <c r="N1847">
        <v>9.5066666659999992</v>
      </c>
      <c r="O1847">
        <v>0</v>
      </c>
      <c r="P1847">
        <v>53</v>
      </c>
      <c r="Q1847">
        <v>0</v>
      </c>
      <c r="R1847">
        <v>0</v>
      </c>
      <c r="S1847">
        <v>0</v>
      </c>
      <c r="T1847">
        <v>1</v>
      </c>
      <c r="U1847">
        <v>0</v>
      </c>
      <c r="V1847">
        <v>0</v>
      </c>
      <c r="W1847">
        <v>0</v>
      </c>
      <c r="X1847">
        <v>111.88297278921053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111.88297278921053</v>
      </c>
    </row>
    <row r="1848" spans="1:31" x14ac:dyDescent="0.25">
      <c r="A1848">
        <v>2309968</v>
      </c>
      <c r="B1848">
        <v>1</v>
      </c>
      <c r="C1848" t="s">
        <v>80</v>
      </c>
      <c r="D1848" t="s">
        <v>86</v>
      </c>
      <c r="E1848" t="s">
        <v>153</v>
      </c>
      <c r="F1848" t="s">
        <v>1584</v>
      </c>
      <c r="G1848" t="s">
        <v>155</v>
      </c>
      <c r="H1848" t="s">
        <v>150</v>
      </c>
      <c r="I1848" t="s">
        <v>136</v>
      </c>
      <c r="J1848" t="s">
        <v>137</v>
      </c>
      <c r="K1848" t="s">
        <v>138</v>
      </c>
      <c r="L1848" t="s">
        <v>5614</v>
      </c>
      <c r="M1848" t="s">
        <v>5615</v>
      </c>
      <c r="N1848">
        <v>0.80444444400000004</v>
      </c>
      <c r="O1848">
        <v>0</v>
      </c>
      <c r="P1848">
        <v>1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0.57584592269013335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0.57584592269013335</v>
      </c>
    </row>
    <row r="1849" spans="1:31" x14ac:dyDescent="0.25">
      <c r="A1849">
        <v>2310111</v>
      </c>
      <c r="B1849">
        <v>1</v>
      </c>
      <c r="C1849" t="s">
        <v>80</v>
      </c>
      <c r="D1849" t="s">
        <v>109</v>
      </c>
      <c r="E1849" t="s">
        <v>147</v>
      </c>
      <c r="F1849" t="s">
        <v>5616</v>
      </c>
      <c r="G1849" t="s">
        <v>149</v>
      </c>
      <c r="H1849" t="s">
        <v>150</v>
      </c>
      <c r="I1849" t="s">
        <v>136</v>
      </c>
      <c r="J1849" t="s">
        <v>137</v>
      </c>
      <c r="K1849" t="s">
        <v>138</v>
      </c>
      <c r="L1849" t="s">
        <v>5617</v>
      </c>
      <c r="M1849" t="s">
        <v>5618</v>
      </c>
      <c r="N1849">
        <v>1.143333333</v>
      </c>
      <c r="O1849">
        <v>0</v>
      </c>
      <c r="P1849">
        <v>63</v>
      </c>
      <c r="Q1849">
        <v>0</v>
      </c>
      <c r="R1849">
        <v>0</v>
      </c>
      <c r="S1849">
        <v>0</v>
      </c>
      <c r="T1849">
        <v>4</v>
      </c>
      <c r="U1849">
        <v>0</v>
      </c>
      <c r="V1849">
        <v>0</v>
      </c>
      <c r="W1849">
        <v>0</v>
      </c>
      <c r="X1849">
        <v>11.142826276893969</v>
      </c>
      <c r="Y1849">
        <v>0</v>
      </c>
      <c r="Z1849">
        <v>0</v>
      </c>
      <c r="AA1849">
        <v>0</v>
      </c>
      <c r="AB1849">
        <v>2.649988170183522</v>
      </c>
      <c r="AC1849">
        <v>0</v>
      </c>
      <c r="AD1849">
        <v>0</v>
      </c>
      <c r="AE1849">
        <v>13.79281444707749</v>
      </c>
    </row>
    <row r="1850" spans="1:31" x14ac:dyDescent="0.25">
      <c r="A1850">
        <v>2309868</v>
      </c>
      <c r="B1850">
        <v>1</v>
      </c>
      <c r="C1850" t="s">
        <v>81</v>
      </c>
      <c r="D1850" t="s">
        <v>123</v>
      </c>
      <c r="E1850" t="s">
        <v>147</v>
      </c>
      <c r="F1850" t="s">
        <v>5619</v>
      </c>
      <c r="G1850" t="s">
        <v>503</v>
      </c>
      <c r="H1850" t="s">
        <v>150</v>
      </c>
      <c r="I1850" t="s">
        <v>136</v>
      </c>
      <c r="J1850" t="s">
        <v>137</v>
      </c>
      <c r="K1850" t="s">
        <v>138</v>
      </c>
      <c r="L1850" t="s">
        <v>5620</v>
      </c>
      <c r="M1850" t="s">
        <v>5621</v>
      </c>
      <c r="N1850">
        <v>1.0375000000000001</v>
      </c>
      <c r="O1850">
        <v>0</v>
      </c>
      <c r="P1850">
        <v>200</v>
      </c>
      <c r="Q1850">
        <v>0</v>
      </c>
      <c r="R1850">
        <v>0</v>
      </c>
      <c r="S1850">
        <v>0</v>
      </c>
      <c r="T1850">
        <v>11</v>
      </c>
      <c r="U1850">
        <v>0</v>
      </c>
      <c r="V1850">
        <v>0</v>
      </c>
      <c r="W1850">
        <v>0</v>
      </c>
      <c r="X1850">
        <v>32.175840389765021</v>
      </c>
      <c r="Y1850">
        <v>0</v>
      </c>
      <c r="Z1850">
        <v>0</v>
      </c>
      <c r="AA1850">
        <v>0</v>
      </c>
      <c r="AB1850">
        <v>9.5549132967833756</v>
      </c>
      <c r="AC1850">
        <v>0</v>
      </c>
      <c r="AD1850">
        <v>0</v>
      </c>
      <c r="AE1850">
        <v>41.730753686548397</v>
      </c>
    </row>
    <row r="1851" spans="1:31" x14ac:dyDescent="0.25">
      <c r="A1851">
        <v>2309719</v>
      </c>
      <c r="B1851">
        <v>1</v>
      </c>
      <c r="C1851" t="s">
        <v>81</v>
      </c>
      <c r="D1851" t="s">
        <v>114</v>
      </c>
      <c r="E1851" t="s">
        <v>153</v>
      </c>
      <c r="F1851" t="s">
        <v>5622</v>
      </c>
      <c r="G1851" t="s">
        <v>155</v>
      </c>
      <c r="H1851" t="s">
        <v>150</v>
      </c>
      <c r="I1851" t="s">
        <v>136</v>
      </c>
      <c r="J1851" t="s">
        <v>137</v>
      </c>
      <c r="K1851" t="s">
        <v>138</v>
      </c>
      <c r="L1851" t="s">
        <v>5623</v>
      </c>
      <c r="M1851" t="s">
        <v>5624</v>
      </c>
      <c r="N1851">
        <v>1.4597222219999999</v>
      </c>
      <c r="O1851">
        <v>0</v>
      </c>
      <c r="P1851">
        <v>1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0.15047649506458335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0.15047649506458335</v>
      </c>
    </row>
    <row r="1852" spans="1:31" x14ac:dyDescent="0.25">
      <c r="A1852">
        <v>2309330</v>
      </c>
      <c r="B1852">
        <v>1</v>
      </c>
      <c r="C1852" t="s">
        <v>80</v>
      </c>
      <c r="D1852" t="s">
        <v>110</v>
      </c>
      <c r="E1852" t="s">
        <v>175</v>
      </c>
      <c r="F1852" t="s">
        <v>5625</v>
      </c>
      <c r="G1852" t="s">
        <v>134</v>
      </c>
      <c r="H1852" t="s">
        <v>135</v>
      </c>
      <c r="I1852" t="s">
        <v>136</v>
      </c>
      <c r="J1852" t="s">
        <v>137</v>
      </c>
      <c r="K1852" t="s">
        <v>138</v>
      </c>
      <c r="L1852" t="s">
        <v>5626</v>
      </c>
      <c r="M1852" t="s">
        <v>5627</v>
      </c>
      <c r="N1852">
        <v>0.21944444399999999</v>
      </c>
      <c r="O1852">
        <v>0</v>
      </c>
      <c r="P1852">
        <v>2702</v>
      </c>
      <c r="Q1852">
        <v>0</v>
      </c>
      <c r="R1852">
        <v>0</v>
      </c>
      <c r="S1852">
        <v>0</v>
      </c>
      <c r="T1852">
        <v>139</v>
      </c>
      <c r="U1852">
        <v>0</v>
      </c>
      <c r="V1852">
        <v>0</v>
      </c>
      <c r="W1852">
        <v>0</v>
      </c>
      <c r="X1852">
        <v>126.36071369295875</v>
      </c>
      <c r="Y1852">
        <v>0</v>
      </c>
      <c r="Z1852">
        <v>0</v>
      </c>
      <c r="AA1852">
        <v>0</v>
      </c>
      <c r="AB1852">
        <v>20.966017270513728</v>
      </c>
      <c r="AC1852">
        <v>0</v>
      </c>
      <c r="AD1852">
        <v>0</v>
      </c>
      <c r="AE1852">
        <v>147.32673096347247</v>
      </c>
    </row>
    <row r="1853" spans="1:31" x14ac:dyDescent="0.25">
      <c r="A1853">
        <v>2309662</v>
      </c>
      <c r="B1853">
        <v>1</v>
      </c>
      <c r="C1853" t="s">
        <v>80</v>
      </c>
      <c r="D1853" t="s">
        <v>94</v>
      </c>
      <c r="E1853" t="s">
        <v>153</v>
      </c>
      <c r="F1853" t="s">
        <v>5628</v>
      </c>
      <c r="G1853" t="s">
        <v>155</v>
      </c>
      <c r="H1853" t="s">
        <v>150</v>
      </c>
      <c r="I1853" t="s">
        <v>136</v>
      </c>
      <c r="J1853" t="s">
        <v>137</v>
      </c>
      <c r="K1853" t="s">
        <v>138</v>
      </c>
      <c r="L1853" t="s">
        <v>5629</v>
      </c>
      <c r="M1853" t="s">
        <v>5630</v>
      </c>
      <c r="N1853">
        <v>3.9722222220000001</v>
      </c>
      <c r="O1853">
        <v>0</v>
      </c>
      <c r="P1853">
        <v>1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</row>
    <row r="1854" spans="1:31" x14ac:dyDescent="0.25">
      <c r="A1854">
        <v>2309353</v>
      </c>
      <c r="B1854">
        <v>1</v>
      </c>
      <c r="C1854" t="s">
        <v>80</v>
      </c>
      <c r="D1854" t="s">
        <v>93</v>
      </c>
      <c r="E1854" t="s">
        <v>147</v>
      </c>
      <c r="F1854" t="s">
        <v>5631</v>
      </c>
      <c r="G1854" t="s">
        <v>149</v>
      </c>
      <c r="H1854" t="s">
        <v>150</v>
      </c>
      <c r="I1854" t="s">
        <v>136</v>
      </c>
      <c r="J1854" t="s">
        <v>137</v>
      </c>
      <c r="K1854" t="s">
        <v>138</v>
      </c>
      <c r="L1854" t="s">
        <v>5632</v>
      </c>
      <c r="M1854" t="s">
        <v>5633</v>
      </c>
      <c r="N1854">
        <v>6.9327777770000001</v>
      </c>
      <c r="O1854">
        <v>0</v>
      </c>
      <c r="P1854">
        <v>4</v>
      </c>
      <c r="Q1854">
        <v>0</v>
      </c>
      <c r="R1854">
        <v>8</v>
      </c>
      <c r="S1854">
        <v>0</v>
      </c>
      <c r="T1854">
        <v>3</v>
      </c>
      <c r="U1854">
        <v>0</v>
      </c>
      <c r="V1854">
        <v>0</v>
      </c>
      <c r="W1854">
        <v>0</v>
      </c>
      <c r="X1854">
        <v>6.700030428540626</v>
      </c>
      <c r="Y1854">
        <v>0</v>
      </c>
      <c r="Z1854">
        <v>122.26518781206933</v>
      </c>
      <c r="AA1854">
        <v>0</v>
      </c>
      <c r="AB1854">
        <v>9.5931158680616928</v>
      </c>
      <c r="AC1854">
        <v>0</v>
      </c>
      <c r="AD1854">
        <v>0</v>
      </c>
      <c r="AE1854">
        <v>138.55833410867163</v>
      </c>
    </row>
    <row r="1855" spans="1:31" x14ac:dyDescent="0.25">
      <c r="A1855">
        <v>2309808</v>
      </c>
      <c r="B1855">
        <v>1</v>
      </c>
      <c r="C1855" t="s">
        <v>81</v>
      </c>
      <c r="D1855" t="s">
        <v>115</v>
      </c>
      <c r="E1855" t="s">
        <v>147</v>
      </c>
      <c r="F1855" t="s">
        <v>5634</v>
      </c>
      <c r="G1855" t="s">
        <v>258</v>
      </c>
      <c r="H1855" t="s">
        <v>150</v>
      </c>
      <c r="I1855" t="s">
        <v>136</v>
      </c>
      <c r="J1855" t="s">
        <v>137</v>
      </c>
      <c r="K1855" t="s">
        <v>138</v>
      </c>
      <c r="L1855" t="s">
        <v>5635</v>
      </c>
      <c r="M1855" t="s">
        <v>5636</v>
      </c>
      <c r="N1855">
        <v>1.303055555</v>
      </c>
      <c r="O1855">
        <v>0</v>
      </c>
      <c r="P1855">
        <v>4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0.22301573858023335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0.22301573858023335</v>
      </c>
    </row>
    <row r="1856" spans="1:31" x14ac:dyDescent="0.25">
      <c r="A1856">
        <v>2309585</v>
      </c>
      <c r="B1856">
        <v>1</v>
      </c>
      <c r="C1856" t="s">
        <v>81</v>
      </c>
      <c r="D1856" t="s">
        <v>121</v>
      </c>
      <c r="E1856" t="s">
        <v>147</v>
      </c>
      <c r="F1856" t="s">
        <v>5637</v>
      </c>
      <c r="G1856" t="s">
        <v>149</v>
      </c>
      <c r="H1856" t="s">
        <v>150</v>
      </c>
      <c r="I1856" t="s">
        <v>136</v>
      </c>
      <c r="J1856" t="s">
        <v>137</v>
      </c>
      <c r="K1856" t="s">
        <v>138</v>
      </c>
      <c r="L1856" t="s">
        <v>5638</v>
      </c>
      <c r="M1856" t="s">
        <v>5639</v>
      </c>
      <c r="N1856">
        <v>5.4688888880000004</v>
      </c>
      <c r="O1856">
        <v>0</v>
      </c>
      <c r="P1856">
        <v>23</v>
      </c>
      <c r="Q1856">
        <v>0</v>
      </c>
      <c r="R1856">
        <v>0</v>
      </c>
      <c r="S1856">
        <v>0</v>
      </c>
      <c r="T1856">
        <v>1</v>
      </c>
      <c r="U1856">
        <v>0</v>
      </c>
      <c r="V1856">
        <v>0</v>
      </c>
      <c r="W1856">
        <v>0</v>
      </c>
      <c r="X1856">
        <v>12.307771836151186</v>
      </c>
      <c r="Y1856">
        <v>0</v>
      </c>
      <c r="Z1856">
        <v>0</v>
      </c>
      <c r="AA1856">
        <v>0</v>
      </c>
      <c r="AB1856">
        <v>0.20009586316747502</v>
      </c>
      <c r="AC1856">
        <v>0</v>
      </c>
      <c r="AD1856">
        <v>0</v>
      </c>
      <c r="AE1856">
        <v>12.507867699318661</v>
      </c>
    </row>
    <row r="1857" spans="1:31" x14ac:dyDescent="0.25">
      <c r="A1857">
        <v>2310000</v>
      </c>
      <c r="B1857">
        <v>1</v>
      </c>
      <c r="C1857" t="s">
        <v>81</v>
      </c>
      <c r="D1857" t="s">
        <v>119</v>
      </c>
      <c r="E1857" t="s">
        <v>147</v>
      </c>
      <c r="F1857" t="s">
        <v>5640</v>
      </c>
      <c r="G1857" t="s">
        <v>149</v>
      </c>
      <c r="H1857" t="s">
        <v>150</v>
      </c>
      <c r="I1857" t="s">
        <v>136</v>
      </c>
      <c r="J1857" t="s">
        <v>137</v>
      </c>
      <c r="K1857" t="s">
        <v>138</v>
      </c>
      <c r="L1857" t="s">
        <v>5641</v>
      </c>
      <c r="M1857" t="s">
        <v>5642</v>
      </c>
      <c r="N1857">
        <v>3.0294444440000001</v>
      </c>
      <c r="O1857">
        <v>0</v>
      </c>
      <c r="P1857">
        <v>10</v>
      </c>
      <c r="Q1857">
        <v>0</v>
      </c>
      <c r="R1857">
        <v>2</v>
      </c>
      <c r="S1857">
        <v>0</v>
      </c>
      <c r="T1857">
        <v>6</v>
      </c>
      <c r="U1857">
        <v>0</v>
      </c>
      <c r="V1857">
        <v>0</v>
      </c>
      <c r="W1857">
        <v>0</v>
      </c>
      <c r="X1857">
        <v>4.761629507666667</v>
      </c>
      <c r="Y1857">
        <v>0</v>
      </c>
      <c r="Z1857">
        <v>15.13480380925175</v>
      </c>
      <c r="AA1857">
        <v>0</v>
      </c>
      <c r="AB1857">
        <v>2.1322960995386002</v>
      </c>
      <c r="AC1857">
        <v>0</v>
      </c>
      <c r="AD1857">
        <v>0</v>
      </c>
      <c r="AE1857">
        <v>22.028729416457018</v>
      </c>
    </row>
    <row r="1858" spans="1:31" x14ac:dyDescent="0.25">
      <c r="A1858">
        <v>2309894</v>
      </c>
      <c r="B1858">
        <v>1</v>
      </c>
      <c r="C1858" t="s">
        <v>81</v>
      </c>
      <c r="D1858" t="s">
        <v>117</v>
      </c>
      <c r="E1858" t="s">
        <v>147</v>
      </c>
      <c r="F1858" t="s">
        <v>5643</v>
      </c>
      <c r="G1858" t="s">
        <v>503</v>
      </c>
      <c r="H1858" t="s">
        <v>150</v>
      </c>
      <c r="I1858" t="s">
        <v>136</v>
      </c>
      <c r="J1858" t="s">
        <v>137</v>
      </c>
      <c r="K1858" t="s">
        <v>138</v>
      </c>
      <c r="L1858" t="s">
        <v>5644</v>
      </c>
      <c r="M1858" t="s">
        <v>5645</v>
      </c>
      <c r="N1858">
        <v>3.5066666660000001</v>
      </c>
      <c r="O1858">
        <v>0</v>
      </c>
      <c r="P1858">
        <v>2</v>
      </c>
      <c r="Q1858">
        <v>0</v>
      </c>
      <c r="R1858">
        <v>0</v>
      </c>
      <c r="S1858">
        <v>0</v>
      </c>
      <c r="T1858">
        <v>1</v>
      </c>
      <c r="U1858">
        <v>0</v>
      </c>
      <c r="V1858">
        <v>0</v>
      </c>
      <c r="W1858">
        <v>0</v>
      </c>
      <c r="X1858">
        <v>0.69589562208730005</v>
      </c>
      <c r="Y1858">
        <v>0</v>
      </c>
      <c r="Z1858">
        <v>0</v>
      </c>
      <c r="AA1858">
        <v>0</v>
      </c>
      <c r="AB1858">
        <v>2.638680903924</v>
      </c>
      <c r="AC1858">
        <v>0</v>
      </c>
      <c r="AD1858">
        <v>0</v>
      </c>
      <c r="AE1858">
        <v>3.3345765260113001</v>
      </c>
    </row>
    <row r="1859" spans="1:31" x14ac:dyDescent="0.25">
      <c r="A1859">
        <v>2309453</v>
      </c>
      <c r="B1859">
        <v>1</v>
      </c>
      <c r="C1859" t="s">
        <v>80</v>
      </c>
      <c r="D1859" t="s">
        <v>95</v>
      </c>
      <c r="E1859" t="s">
        <v>147</v>
      </c>
      <c r="F1859" t="s">
        <v>5646</v>
      </c>
      <c r="G1859" t="s">
        <v>177</v>
      </c>
      <c r="H1859" t="s">
        <v>150</v>
      </c>
      <c r="I1859" t="s">
        <v>136</v>
      </c>
      <c r="J1859" t="s">
        <v>137</v>
      </c>
      <c r="K1859" t="s">
        <v>144</v>
      </c>
      <c r="L1859" t="s">
        <v>5647</v>
      </c>
      <c r="M1859" t="s">
        <v>5648</v>
      </c>
      <c r="N1859">
        <v>7.2380555549999999</v>
      </c>
      <c r="O1859">
        <v>0</v>
      </c>
      <c r="P1859">
        <v>58</v>
      </c>
      <c r="Q1859">
        <v>0</v>
      </c>
      <c r="R1859">
        <v>0</v>
      </c>
      <c r="S1859">
        <v>0</v>
      </c>
      <c r="T1859">
        <v>14</v>
      </c>
      <c r="U1859">
        <v>0</v>
      </c>
      <c r="V1859">
        <v>0</v>
      </c>
      <c r="W1859">
        <v>0</v>
      </c>
      <c r="X1859">
        <v>82.798242777655105</v>
      </c>
      <c r="Y1859">
        <v>0</v>
      </c>
      <c r="Z1859">
        <v>0</v>
      </c>
      <c r="AA1859">
        <v>0</v>
      </c>
      <c r="AB1859">
        <v>147.50158963287259</v>
      </c>
      <c r="AC1859">
        <v>0</v>
      </c>
      <c r="AD1859">
        <v>0</v>
      </c>
      <c r="AE1859">
        <v>230.2998324105277</v>
      </c>
    </row>
    <row r="1860" spans="1:31" x14ac:dyDescent="0.25">
      <c r="A1860">
        <v>2309393</v>
      </c>
      <c r="B1860">
        <v>1</v>
      </c>
      <c r="C1860" t="s">
        <v>81</v>
      </c>
      <c r="D1860" t="s">
        <v>118</v>
      </c>
      <c r="E1860" t="s">
        <v>175</v>
      </c>
      <c r="F1860" t="s">
        <v>4628</v>
      </c>
      <c r="G1860" t="s">
        <v>716</v>
      </c>
      <c r="H1860" t="s">
        <v>135</v>
      </c>
      <c r="I1860" t="s">
        <v>136</v>
      </c>
      <c r="J1860" t="s">
        <v>137</v>
      </c>
      <c r="K1860" t="s">
        <v>138</v>
      </c>
      <c r="L1860" t="s">
        <v>5649</v>
      </c>
      <c r="M1860" t="s">
        <v>5650</v>
      </c>
      <c r="N1860">
        <v>8.5319444440000005</v>
      </c>
      <c r="O1860">
        <v>0</v>
      </c>
      <c r="P1860">
        <v>4</v>
      </c>
      <c r="Q1860">
        <v>23</v>
      </c>
      <c r="R1860">
        <v>9</v>
      </c>
      <c r="S1860">
        <v>1</v>
      </c>
      <c r="T1860">
        <v>2</v>
      </c>
      <c r="U1860">
        <v>0</v>
      </c>
      <c r="V1860">
        <v>0</v>
      </c>
      <c r="W1860">
        <v>0</v>
      </c>
      <c r="X1860">
        <v>6.7284029618364158</v>
      </c>
      <c r="Y1860">
        <v>451.89195017612298</v>
      </c>
      <c r="Z1860">
        <v>58.094117601277361</v>
      </c>
      <c r="AA1860">
        <v>0.78372742100799997</v>
      </c>
      <c r="AB1860">
        <v>29.09254058524931</v>
      </c>
      <c r="AC1860">
        <v>0</v>
      </c>
      <c r="AD1860">
        <v>0</v>
      </c>
      <c r="AE1860">
        <v>546.59073874549404</v>
      </c>
    </row>
    <row r="1861" spans="1:31" x14ac:dyDescent="0.25">
      <c r="A1861">
        <v>2309499</v>
      </c>
      <c r="B1861">
        <v>1</v>
      </c>
      <c r="C1861" t="s">
        <v>80</v>
      </c>
      <c r="D1861" t="s">
        <v>105</v>
      </c>
      <c r="E1861" t="s">
        <v>147</v>
      </c>
      <c r="F1861" t="s">
        <v>5651</v>
      </c>
      <c r="G1861" t="s">
        <v>177</v>
      </c>
      <c r="H1861" t="s">
        <v>150</v>
      </c>
      <c r="I1861" t="s">
        <v>136</v>
      </c>
      <c r="J1861" t="s">
        <v>137</v>
      </c>
      <c r="K1861" t="s">
        <v>144</v>
      </c>
      <c r="L1861" t="s">
        <v>5652</v>
      </c>
      <c r="M1861" t="s">
        <v>5653</v>
      </c>
      <c r="N1861">
        <v>7.8027777770000002</v>
      </c>
      <c r="O1861">
        <v>0</v>
      </c>
      <c r="P1861">
        <v>351</v>
      </c>
      <c r="Q1861">
        <v>0</v>
      </c>
      <c r="R1861">
        <v>0</v>
      </c>
      <c r="S1861">
        <v>0</v>
      </c>
      <c r="T1861">
        <v>61</v>
      </c>
      <c r="U1861">
        <v>0</v>
      </c>
      <c r="V1861">
        <v>0</v>
      </c>
      <c r="W1861">
        <v>0</v>
      </c>
      <c r="X1861">
        <v>559.42436203817783</v>
      </c>
      <c r="Y1861">
        <v>0</v>
      </c>
      <c r="Z1861">
        <v>0</v>
      </c>
      <c r="AA1861">
        <v>0</v>
      </c>
      <c r="AB1861">
        <v>951.8486447652291</v>
      </c>
      <c r="AC1861">
        <v>0</v>
      </c>
      <c r="AD1861">
        <v>0</v>
      </c>
      <c r="AE1861">
        <v>1511.273006803407</v>
      </c>
    </row>
    <row r="1862" spans="1:31" x14ac:dyDescent="0.25">
      <c r="A1862">
        <v>2310140</v>
      </c>
      <c r="B1862">
        <v>1</v>
      </c>
      <c r="C1862" t="s">
        <v>80</v>
      </c>
      <c r="D1862" t="s">
        <v>106</v>
      </c>
      <c r="E1862" t="s">
        <v>141</v>
      </c>
      <c r="F1862" t="s">
        <v>5654</v>
      </c>
      <c r="G1862" t="s">
        <v>134</v>
      </c>
      <c r="H1862" t="s">
        <v>135</v>
      </c>
      <c r="I1862" t="s">
        <v>136</v>
      </c>
      <c r="J1862" t="s">
        <v>137</v>
      </c>
      <c r="K1862" t="s">
        <v>138</v>
      </c>
      <c r="L1862" t="s">
        <v>5655</v>
      </c>
      <c r="M1862" t="s">
        <v>5656</v>
      </c>
      <c r="N1862">
        <v>0.46222222200000002</v>
      </c>
      <c r="O1862">
        <v>0</v>
      </c>
      <c r="P1862">
        <v>4</v>
      </c>
      <c r="Q1862">
        <v>32</v>
      </c>
      <c r="R1862">
        <v>268</v>
      </c>
      <c r="S1862">
        <v>9</v>
      </c>
      <c r="T1862">
        <v>67</v>
      </c>
      <c r="U1862">
        <v>0</v>
      </c>
      <c r="V1862">
        <v>0</v>
      </c>
      <c r="W1862">
        <v>0</v>
      </c>
      <c r="X1862">
        <v>2.3316489095328001</v>
      </c>
      <c r="Y1862">
        <v>73.421297195352892</v>
      </c>
      <c r="Z1862">
        <v>303.22214098854982</v>
      </c>
      <c r="AA1862">
        <v>13.769766800478582</v>
      </c>
      <c r="AB1862">
        <v>77.529528022289725</v>
      </c>
      <c r="AC1862">
        <v>0</v>
      </c>
      <c r="AD1862">
        <v>0</v>
      </c>
      <c r="AE1862">
        <v>470.27438191620377</v>
      </c>
    </row>
    <row r="1863" spans="1:31" x14ac:dyDescent="0.25">
      <c r="A1863">
        <v>2310040</v>
      </c>
      <c r="B1863">
        <v>1</v>
      </c>
      <c r="C1863" t="s">
        <v>81</v>
      </c>
      <c r="D1863" t="s">
        <v>114</v>
      </c>
      <c r="E1863" t="s">
        <v>141</v>
      </c>
      <c r="F1863" t="s">
        <v>3481</v>
      </c>
      <c r="G1863" t="s">
        <v>134</v>
      </c>
      <c r="H1863" t="s">
        <v>135</v>
      </c>
      <c r="I1863" t="s">
        <v>136</v>
      </c>
      <c r="J1863" t="s">
        <v>137</v>
      </c>
      <c r="K1863" t="s">
        <v>138</v>
      </c>
      <c r="L1863" t="s">
        <v>5657</v>
      </c>
      <c r="M1863" t="s">
        <v>5658</v>
      </c>
      <c r="N1863">
        <v>0.24555555500000001</v>
      </c>
      <c r="O1863">
        <v>0</v>
      </c>
      <c r="P1863">
        <v>770</v>
      </c>
      <c r="Q1863">
        <v>1</v>
      </c>
      <c r="R1863">
        <v>19</v>
      </c>
      <c r="S1863">
        <v>8</v>
      </c>
      <c r="T1863">
        <v>81</v>
      </c>
      <c r="U1863">
        <v>1</v>
      </c>
      <c r="V1863">
        <v>0</v>
      </c>
      <c r="W1863">
        <v>0</v>
      </c>
      <c r="X1863">
        <v>19.5402129895642</v>
      </c>
      <c r="Y1863">
        <v>0.72120371148366669</v>
      </c>
      <c r="Z1863">
        <v>1.3787039237431777</v>
      </c>
      <c r="AA1863">
        <v>2.462638974704134</v>
      </c>
      <c r="AB1863">
        <v>4.4299425065208444</v>
      </c>
      <c r="AC1863">
        <v>21.969456695072321</v>
      </c>
      <c r="AD1863">
        <v>0</v>
      </c>
      <c r="AE1863">
        <v>50.502158801088342</v>
      </c>
    </row>
    <row r="1864" spans="1:31" x14ac:dyDescent="0.25">
      <c r="A1864">
        <v>2309791</v>
      </c>
      <c r="B1864">
        <v>1</v>
      </c>
      <c r="C1864" t="s">
        <v>81</v>
      </c>
      <c r="D1864" t="s">
        <v>113</v>
      </c>
      <c r="E1864" t="s">
        <v>153</v>
      </c>
      <c r="F1864" t="s">
        <v>5659</v>
      </c>
      <c r="G1864" t="s">
        <v>155</v>
      </c>
      <c r="H1864" t="s">
        <v>150</v>
      </c>
      <c r="I1864" t="s">
        <v>136</v>
      </c>
      <c r="J1864" t="s">
        <v>137</v>
      </c>
      <c r="K1864" t="s">
        <v>138</v>
      </c>
      <c r="L1864" t="s">
        <v>5630</v>
      </c>
      <c r="M1864" t="s">
        <v>5660</v>
      </c>
      <c r="N1864">
        <v>3.5163888879999998</v>
      </c>
      <c r="O1864">
        <v>0</v>
      </c>
      <c r="P1864">
        <v>2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0.79355986691333336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0.79355986691333336</v>
      </c>
    </row>
    <row r="1865" spans="1:31" x14ac:dyDescent="0.25">
      <c r="A1865">
        <v>2309645</v>
      </c>
      <c r="B1865">
        <v>1</v>
      </c>
      <c r="C1865" t="s">
        <v>80</v>
      </c>
      <c r="D1865" t="s">
        <v>99</v>
      </c>
      <c r="E1865" t="s">
        <v>147</v>
      </c>
      <c r="F1865" t="s">
        <v>5661</v>
      </c>
      <c r="G1865" t="s">
        <v>149</v>
      </c>
      <c r="H1865" t="s">
        <v>150</v>
      </c>
      <c r="I1865" t="s">
        <v>136</v>
      </c>
      <c r="J1865" t="s">
        <v>137</v>
      </c>
      <c r="K1865" t="s">
        <v>138</v>
      </c>
      <c r="L1865" t="s">
        <v>5662</v>
      </c>
      <c r="M1865" t="s">
        <v>5663</v>
      </c>
      <c r="N1865">
        <v>1.5938888879999999</v>
      </c>
      <c r="O1865">
        <v>0</v>
      </c>
      <c r="P1865">
        <v>21</v>
      </c>
      <c r="Q1865">
        <v>0</v>
      </c>
      <c r="R1865">
        <v>2</v>
      </c>
      <c r="S1865">
        <v>0</v>
      </c>
      <c r="T1865">
        <v>9</v>
      </c>
      <c r="U1865">
        <v>0</v>
      </c>
      <c r="V1865">
        <v>1</v>
      </c>
      <c r="W1865">
        <v>0</v>
      </c>
      <c r="X1865">
        <v>8.2667082341313325</v>
      </c>
      <c r="Y1865">
        <v>0</v>
      </c>
      <c r="Z1865">
        <v>0.82396236205240003</v>
      </c>
      <c r="AA1865">
        <v>0</v>
      </c>
      <c r="AB1865">
        <v>16.416943199339023</v>
      </c>
      <c r="AC1865">
        <v>0</v>
      </c>
      <c r="AD1865">
        <v>263.0869199005777</v>
      </c>
      <c r="AE1865">
        <v>288.59453369610048</v>
      </c>
    </row>
    <row r="1866" spans="1:31" x14ac:dyDescent="0.25">
      <c r="A1866">
        <v>2309934</v>
      </c>
      <c r="B1866">
        <v>1</v>
      </c>
      <c r="C1866" t="s">
        <v>80</v>
      </c>
      <c r="D1866" t="s">
        <v>104</v>
      </c>
      <c r="E1866" t="s">
        <v>175</v>
      </c>
      <c r="F1866" t="s">
        <v>5664</v>
      </c>
      <c r="G1866" t="s">
        <v>210</v>
      </c>
      <c r="H1866" t="s">
        <v>135</v>
      </c>
      <c r="I1866" t="s">
        <v>136</v>
      </c>
      <c r="J1866" t="s">
        <v>137</v>
      </c>
      <c r="K1866" t="s">
        <v>138</v>
      </c>
      <c r="L1866" t="s">
        <v>5665</v>
      </c>
      <c r="M1866" t="s">
        <v>5666</v>
      </c>
      <c r="N1866">
        <v>2.313055555</v>
      </c>
      <c r="O1866">
        <v>4</v>
      </c>
      <c r="P1866">
        <v>4</v>
      </c>
      <c r="Q1866">
        <v>17</v>
      </c>
      <c r="R1866">
        <v>12</v>
      </c>
      <c r="S1866">
        <v>4</v>
      </c>
      <c r="T1866">
        <v>18</v>
      </c>
      <c r="U1866">
        <v>1</v>
      </c>
      <c r="V1866">
        <v>0</v>
      </c>
      <c r="W1866">
        <v>2.7553689587189334</v>
      </c>
      <c r="X1866">
        <v>7.7604666615382847</v>
      </c>
      <c r="Y1866">
        <v>46.196249945216579</v>
      </c>
      <c r="Z1866">
        <v>15.477610660597152</v>
      </c>
      <c r="AA1866">
        <v>10.348301013359835</v>
      </c>
      <c r="AB1866">
        <v>49.885317286776377</v>
      </c>
      <c r="AC1866">
        <v>9.9218469293992833</v>
      </c>
      <c r="AD1866">
        <v>0</v>
      </c>
      <c r="AE1866">
        <v>142.34516145560644</v>
      </c>
    </row>
    <row r="1867" spans="1:31" x14ac:dyDescent="0.25">
      <c r="A1867">
        <v>2309602</v>
      </c>
      <c r="B1867">
        <v>1</v>
      </c>
      <c r="C1867" t="s">
        <v>80</v>
      </c>
      <c r="D1867" t="s">
        <v>88</v>
      </c>
      <c r="E1867" t="s">
        <v>147</v>
      </c>
      <c r="F1867" t="s">
        <v>5667</v>
      </c>
      <c r="G1867" t="s">
        <v>143</v>
      </c>
      <c r="H1867" t="s">
        <v>150</v>
      </c>
      <c r="I1867" t="s">
        <v>136</v>
      </c>
      <c r="J1867" t="s">
        <v>137</v>
      </c>
      <c r="K1867" t="s">
        <v>144</v>
      </c>
      <c r="L1867" t="s">
        <v>5668</v>
      </c>
      <c r="M1867" t="s">
        <v>5669</v>
      </c>
      <c r="N1867">
        <v>0.57361111099999995</v>
      </c>
      <c r="O1867">
        <v>0</v>
      </c>
      <c r="P1867">
        <v>62</v>
      </c>
      <c r="Q1867">
        <v>0</v>
      </c>
      <c r="R1867">
        <v>0</v>
      </c>
      <c r="S1867">
        <v>0</v>
      </c>
      <c r="T1867">
        <v>3</v>
      </c>
      <c r="U1867">
        <v>0</v>
      </c>
      <c r="V1867">
        <v>0</v>
      </c>
      <c r="W1867">
        <v>0</v>
      </c>
      <c r="X1867">
        <v>5.9129768549614905</v>
      </c>
      <c r="Y1867">
        <v>0</v>
      </c>
      <c r="Z1867">
        <v>0</v>
      </c>
      <c r="AA1867">
        <v>0</v>
      </c>
      <c r="AB1867">
        <v>1.1689000150915057</v>
      </c>
      <c r="AC1867">
        <v>0</v>
      </c>
      <c r="AD1867">
        <v>0</v>
      </c>
      <c r="AE1867">
        <v>7.0818768700529962</v>
      </c>
    </row>
    <row r="1868" spans="1:31" x14ac:dyDescent="0.25">
      <c r="A1868">
        <v>2309416</v>
      </c>
      <c r="B1868">
        <v>1</v>
      </c>
      <c r="C1868" t="s">
        <v>80</v>
      </c>
      <c r="D1868" t="s">
        <v>106</v>
      </c>
      <c r="E1868" t="s">
        <v>153</v>
      </c>
      <c r="F1868" t="s">
        <v>5670</v>
      </c>
      <c r="G1868" t="s">
        <v>336</v>
      </c>
      <c r="H1868" t="s">
        <v>150</v>
      </c>
      <c r="I1868" t="s">
        <v>136</v>
      </c>
      <c r="J1868" t="s">
        <v>137</v>
      </c>
      <c r="K1868" t="s">
        <v>138</v>
      </c>
      <c r="L1868" t="s">
        <v>5671</v>
      </c>
      <c r="M1868" t="s">
        <v>5672</v>
      </c>
      <c r="N1868">
        <v>4.5322222219999997</v>
      </c>
      <c r="O1868">
        <v>0</v>
      </c>
      <c r="P1868">
        <v>1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</row>
    <row r="1869" spans="1:31" x14ac:dyDescent="0.25">
      <c r="A1869">
        <v>2309536</v>
      </c>
      <c r="B1869">
        <v>1</v>
      </c>
      <c r="C1869" t="s">
        <v>80</v>
      </c>
      <c r="D1869" t="s">
        <v>95</v>
      </c>
      <c r="E1869" t="s">
        <v>175</v>
      </c>
      <c r="F1869" t="s">
        <v>5673</v>
      </c>
      <c r="G1869" t="s">
        <v>177</v>
      </c>
      <c r="H1869" t="s">
        <v>135</v>
      </c>
      <c r="I1869" t="s">
        <v>136</v>
      </c>
      <c r="J1869" t="s">
        <v>137</v>
      </c>
      <c r="K1869" t="s">
        <v>144</v>
      </c>
      <c r="L1869" t="s">
        <v>5674</v>
      </c>
      <c r="M1869" t="s">
        <v>5675</v>
      </c>
      <c r="N1869">
        <v>6.45</v>
      </c>
      <c r="O1869">
        <v>0</v>
      </c>
      <c r="P1869">
        <v>361</v>
      </c>
      <c r="Q1869">
        <v>0</v>
      </c>
      <c r="R1869">
        <v>0</v>
      </c>
      <c r="S1869">
        <v>0</v>
      </c>
      <c r="T1869">
        <v>163</v>
      </c>
      <c r="U1869">
        <v>0</v>
      </c>
      <c r="V1869">
        <v>0</v>
      </c>
      <c r="W1869">
        <v>0</v>
      </c>
      <c r="X1869">
        <v>472.10355723652532</v>
      </c>
      <c r="Y1869">
        <v>0</v>
      </c>
      <c r="Z1869">
        <v>0</v>
      </c>
      <c r="AA1869">
        <v>0</v>
      </c>
      <c r="AB1869">
        <v>1639.2711564106503</v>
      </c>
      <c r="AC1869">
        <v>0</v>
      </c>
      <c r="AD1869">
        <v>0</v>
      </c>
      <c r="AE1869">
        <v>2111.3747136471757</v>
      </c>
    </row>
    <row r="1870" spans="1:31" x14ac:dyDescent="0.25">
      <c r="A1870">
        <v>2310100</v>
      </c>
      <c r="B1870">
        <v>1</v>
      </c>
      <c r="C1870" t="s">
        <v>80</v>
      </c>
      <c r="D1870" t="s">
        <v>106</v>
      </c>
      <c r="E1870" t="s">
        <v>141</v>
      </c>
      <c r="F1870" t="s">
        <v>5676</v>
      </c>
      <c r="G1870" t="s">
        <v>134</v>
      </c>
      <c r="H1870" t="s">
        <v>135</v>
      </c>
      <c r="I1870" t="s">
        <v>136</v>
      </c>
      <c r="J1870" t="s">
        <v>137</v>
      </c>
      <c r="K1870" t="s">
        <v>138</v>
      </c>
      <c r="L1870" t="s">
        <v>5677</v>
      </c>
      <c r="M1870" t="s">
        <v>5678</v>
      </c>
      <c r="N1870">
        <v>0.39138888799999999</v>
      </c>
      <c r="O1870">
        <v>0</v>
      </c>
      <c r="P1870">
        <v>3</v>
      </c>
      <c r="Q1870">
        <v>29</v>
      </c>
      <c r="R1870">
        <v>134</v>
      </c>
      <c r="S1870">
        <v>4</v>
      </c>
      <c r="T1870">
        <v>34</v>
      </c>
      <c r="U1870">
        <v>0</v>
      </c>
      <c r="V1870">
        <v>0</v>
      </c>
      <c r="W1870">
        <v>0</v>
      </c>
      <c r="X1870">
        <v>0.79165584418292501</v>
      </c>
      <c r="Y1870">
        <v>113.22295259085104</v>
      </c>
      <c r="Z1870">
        <v>311.1005253437437</v>
      </c>
      <c r="AA1870">
        <v>7.9010806345591114</v>
      </c>
      <c r="AB1870">
        <v>24.249388966915607</v>
      </c>
      <c r="AC1870">
        <v>0</v>
      </c>
      <c r="AD1870">
        <v>0</v>
      </c>
      <c r="AE1870">
        <v>457.26560338025234</v>
      </c>
    </row>
    <row r="1871" spans="1:31" x14ac:dyDescent="0.25">
      <c r="A1871">
        <v>2309914</v>
      </c>
      <c r="B1871">
        <v>1</v>
      </c>
      <c r="C1871" t="s">
        <v>80</v>
      </c>
      <c r="D1871" t="s">
        <v>93</v>
      </c>
      <c r="E1871" t="s">
        <v>147</v>
      </c>
      <c r="F1871" t="s">
        <v>5679</v>
      </c>
      <c r="G1871" t="s">
        <v>149</v>
      </c>
      <c r="H1871" t="s">
        <v>150</v>
      </c>
      <c r="I1871" t="s">
        <v>136</v>
      </c>
      <c r="J1871" t="s">
        <v>137</v>
      </c>
      <c r="K1871" t="s">
        <v>138</v>
      </c>
      <c r="L1871" t="s">
        <v>5680</v>
      </c>
      <c r="M1871" t="s">
        <v>5681</v>
      </c>
      <c r="N1871">
        <v>7.5183333330000002</v>
      </c>
      <c r="O1871">
        <v>0</v>
      </c>
      <c r="P1871">
        <v>1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</row>
    <row r="1872" spans="1:31" x14ac:dyDescent="0.25">
      <c r="A1872">
        <v>2309522</v>
      </c>
      <c r="B1872">
        <v>1</v>
      </c>
      <c r="C1872" t="s">
        <v>80</v>
      </c>
      <c r="D1872" t="s">
        <v>100</v>
      </c>
      <c r="E1872" t="s">
        <v>153</v>
      </c>
      <c r="F1872" t="s">
        <v>5682</v>
      </c>
      <c r="G1872" t="s">
        <v>155</v>
      </c>
      <c r="H1872" t="s">
        <v>150</v>
      </c>
      <c r="I1872" t="s">
        <v>136</v>
      </c>
      <c r="J1872" t="s">
        <v>137</v>
      </c>
      <c r="K1872" t="s">
        <v>138</v>
      </c>
      <c r="L1872" t="s">
        <v>5683</v>
      </c>
      <c r="M1872" t="s">
        <v>5684</v>
      </c>
      <c r="N1872">
        <v>1.6</v>
      </c>
      <c r="O1872">
        <v>0</v>
      </c>
      <c r="P1872">
        <v>1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0.54490687802475002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0.54490687802475002</v>
      </c>
    </row>
    <row r="1873" spans="1:31" x14ac:dyDescent="0.25">
      <c r="A1873">
        <v>2309496</v>
      </c>
      <c r="B1873">
        <v>1</v>
      </c>
      <c r="C1873" t="s">
        <v>80</v>
      </c>
      <c r="D1873" t="s">
        <v>83</v>
      </c>
      <c r="E1873" t="s">
        <v>147</v>
      </c>
      <c r="F1873" t="s">
        <v>5685</v>
      </c>
      <c r="G1873" t="s">
        <v>143</v>
      </c>
      <c r="H1873" t="s">
        <v>150</v>
      </c>
      <c r="I1873" t="s">
        <v>136</v>
      </c>
      <c r="J1873" t="s">
        <v>137</v>
      </c>
      <c r="K1873" t="s">
        <v>144</v>
      </c>
      <c r="L1873" t="s">
        <v>5686</v>
      </c>
      <c r="M1873" t="s">
        <v>5687</v>
      </c>
      <c r="N1873">
        <v>3.292777777</v>
      </c>
      <c r="O1873">
        <v>0</v>
      </c>
      <c r="P1873">
        <v>139</v>
      </c>
      <c r="Q1873">
        <v>0</v>
      </c>
      <c r="R1873">
        <v>0</v>
      </c>
      <c r="S1873">
        <v>0</v>
      </c>
      <c r="T1873">
        <v>13</v>
      </c>
      <c r="U1873">
        <v>0</v>
      </c>
      <c r="V1873">
        <v>0</v>
      </c>
      <c r="W1873">
        <v>0</v>
      </c>
      <c r="X1873">
        <v>75.488605936264634</v>
      </c>
      <c r="Y1873">
        <v>0</v>
      </c>
      <c r="Z1873">
        <v>0</v>
      </c>
      <c r="AA1873">
        <v>0</v>
      </c>
      <c r="AB1873">
        <v>14.069106770694482</v>
      </c>
      <c r="AC1873">
        <v>0</v>
      </c>
      <c r="AD1873">
        <v>0</v>
      </c>
      <c r="AE1873">
        <v>89.557712706959109</v>
      </c>
    </row>
    <row r="1874" spans="1:31" x14ac:dyDescent="0.25">
      <c r="A1874">
        <v>2309828</v>
      </c>
      <c r="B1874">
        <v>1</v>
      </c>
      <c r="C1874" t="s">
        <v>81</v>
      </c>
      <c r="D1874" t="s">
        <v>116</v>
      </c>
      <c r="E1874" t="s">
        <v>147</v>
      </c>
      <c r="F1874" t="s">
        <v>5688</v>
      </c>
      <c r="G1874" t="s">
        <v>149</v>
      </c>
      <c r="H1874" t="s">
        <v>150</v>
      </c>
      <c r="I1874" t="s">
        <v>136</v>
      </c>
      <c r="J1874" t="s">
        <v>137</v>
      </c>
      <c r="K1874" t="s">
        <v>138</v>
      </c>
      <c r="L1874" t="s">
        <v>5689</v>
      </c>
      <c r="M1874" t="s">
        <v>5690</v>
      </c>
      <c r="N1874">
        <v>2.1324999999999998</v>
      </c>
      <c r="O1874">
        <v>0</v>
      </c>
      <c r="P1874">
        <v>11</v>
      </c>
      <c r="Q1874">
        <v>0</v>
      </c>
      <c r="R1874">
        <v>7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3.3006232346256001</v>
      </c>
      <c r="Y1874">
        <v>0</v>
      </c>
      <c r="Z1874">
        <v>2.5380284514468752</v>
      </c>
      <c r="AA1874">
        <v>0</v>
      </c>
      <c r="AB1874">
        <v>0</v>
      </c>
      <c r="AC1874">
        <v>0</v>
      </c>
      <c r="AD1874">
        <v>0</v>
      </c>
      <c r="AE1874">
        <v>5.8386516860724758</v>
      </c>
    </row>
    <row r="1875" spans="1:31" x14ac:dyDescent="0.25">
      <c r="A1875">
        <v>2309874</v>
      </c>
      <c r="B1875">
        <v>1</v>
      </c>
      <c r="C1875" t="s">
        <v>80</v>
      </c>
      <c r="D1875" t="s">
        <v>90</v>
      </c>
      <c r="E1875" t="s">
        <v>147</v>
      </c>
      <c r="F1875" t="s">
        <v>5691</v>
      </c>
      <c r="G1875" t="s">
        <v>149</v>
      </c>
      <c r="H1875" t="s">
        <v>150</v>
      </c>
      <c r="I1875" t="s">
        <v>136</v>
      </c>
      <c r="J1875" t="s">
        <v>137</v>
      </c>
      <c r="K1875" t="s">
        <v>138</v>
      </c>
      <c r="L1875" t="s">
        <v>5692</v>
      </c>
      <c r="M1875" t="s">
        <v>5693</v>
      </c>
      <c r="N1875">
        <v>4.0738888879999999</v>
      </c>
      <c r="O1875">
        <v>0</v>
      </c>
      <c r="P1875">
        <v>160</v>
      </c>
      <c r="Q1875">
        <v>0</v>
      </c>
      <c r="R1875">
        <v>0</v>
      </c>
      <c r="S1875">
        <v>0</v>
      </c>
      <c r="T1875">
        <v>15</v>
      </c>
      <c r="U1875">
        <v>0</v>
      </c>
      <c r="V1875">
        <v>0</v>
      </c>
      <c r="W1875">
        <v>0</v>
      </c>
      <c r="X1875">
        <v>143.1367113570125</v>
      </c>
      <c r="Y1875">
        <v>0</v>
      </c>
      <c r="Z1875">
        <v>0</v>
      </c>
      <c r="AA1875">
        <v>0</v>
      </c>
      <c r="AB1875">
        <v>28.424846561056174</v>
      </c>
      <c r="AC1875">
        <v>0</v>
      </c>
      <c r="AD1875">
        <v>0</v>
      </c>
      <c r="AE1875">
        <v>171.56155791806867</v>
      </c>
    </row>
    <row r="1876" spans="1:31" x14ac:dyDescent="0.25">
      <c r="A1876">
        <v>2309356</v>
      </c>
      <c r="B1876">
        <v>1</v>
      </c>
      <c r="C1876" t="s">
        <v>80</v>
      </c>
      <c r="D1876" t="s">
        <v>96</v>
      </c>
      <c r="E1876" t="s">
        <v>175</v>
      </c>
      <c r="F1876" t="s">
        <v>5694</v>
      </c>
      <c r="G1876" t="s">
        <v>1463</v>
      </c>
      <c r="H1876" t="s">
        <v>135</v>
      </c>
      <c r="I1876" t="s">
        <v>136</v>
      </c>
      <c r="J1876" t="s">
        <v>137</v>
      </c>
      <c r="K1876" t="s">
        <v>138</v>
      </c>
      <c r="L1876" t="s">
        <v>5695</v>
      </c>
      <c r="M1876" t="s">
        <v>5696</v>
      </c>
      <c r="N1876">
        <v>0.8</v>
      </c>
      <c r="O1876">
        <v>0</v>
      </c>
      <c r="P1876">
        <v>135</v>
      </c>
      <c r="Q1876">
        <v>0</v>
      </c>
      <c r="R1876">
        <v>1</v>
      </c>
      <c r="S1876">
        <v>0</v>
      </c>
      <c r="T1876">
        <v>27</v>
      </c>
      <c r="U1876">
        <v>0</v>
      </c>
      <c r="V1876">
        <v>0</v>
      </c>
      <c r="W1876">
        <v>0</v>
      </c>
      <c r="X1876">
        <v>82.378434674732844</v>
      </c>
      <c r="Y1876">
        <v>0</v>
      </c>
      <c r="Z1876">
        <v>0</v>
      </c>
      <c r="AA1876">
        <v>0</v>
      </c>
      <c r="AB1876">
        <v>35.3560233714148</v>
      </c>
      <c r="AC1876">
        <v>0</v>
      </c>
      <c r="AD1876">
        <v>0</v>
      </c>
      <c r="AE1876">
        <v>117.73445804614764</v>
      </c>
    </row>
    <row r="1877" spans="1:31" x14ac:dyDescent="0.25">
      <c r="A1877">
        <v>2309688</v>
      </c>
      <c r="B1877">
        <v>1</v>
      </c>
      <c r="C1877" t="s">
        <v>80</v>
      </c>
      <c r="D1877" t="s">
        <v>93</v>
      </c>
      <c r="E1877" t="s">
        <v>158</v>
      </c>
      <c r="F1877" t="s">
        <v>5697</v>
      </c>
      <c r="G1877" t="s">
        <v>453</v>
      </c>
      <c r="H1877" t="s">
        <v>150</v>
      </c>
      <c r="I1877" t="s">
        <v>136</v>
      </c>
      <c r="J1877" t="s">
        <v>137</v>
      </c>
      <c r="K1877" t="s">
        <v>138</v>
      </c>
      <c r="L1877" t="s">
        <v>5698</v>
      </c>
      <c r="M1877" t="s">
        <v>5699</v>
      </c>
      <c r="N1877">
        <v>1.355555555</v>
      </c>
      <c r="O1877">
        <v>0</v>
      </c>
      <c r="P1877">
        <v>8</v>
      </c>
      <c r="Q1877">
        <v>0</v>
      </c>
      <c r="R1877">
        <v>7</v>
      </c>
      <c r="S1877">
        <v>0</v>
      </c>
      <c r="T1877">
        <v>4</v>
      </c>
      <c r="U1877">
        <v>0</v>
      </c>
      <c r="V1877">
        <v>0</v>
      </c>
      <c r="W1877">
        <v>0</v>
      </c>
      <c r="X1877">
        <v>1.7570424049625999</v>
      </c>
      <c r="Y1877">
        <v>0</v>
      </c>
      <c r="Z1877">
        <v>8.8489592662644565</v>
      </c>
      <c r="AA1877">
        <v>0</v>
      </c>
      <c r="AB1877">
        <v>1.2798020435184083</v>
      </c>
      <c r="AC1877">
        <v>0</v>
      </c>
      <c r="AD1877">
        <v>0</v>
      </c>
      <c r="AE1877">
        <v>11.885803714745466</v>
      </c>
    </row>
    <row r="1878" spans="1:31" x14ac:dyDescent="0.25">
      <c r="A1878">
        <v>2309333</v>
      </c>
      <c r="B1878">
        <v>1</v>
      </c>
      <c r="C1878" t="s">
        <v>80</v>
      </c>
      <c r="D1878" t="s">
        <v>94</v>
      </c>
      <c r="E1878" t="s">
        <v>141</v>
      </c>
      <c r="F1878" t="s">
        <v>5700</v>
      </c>
      <c r="G1878" t="s">
        <v>134</v>
      </c>
      <c r="H1878" t="s">
        <v>135</v>
      </c>
      <c r="I1878" t="s">
        <v>136</v>
      </c>
      <c r="J1878" t="s">
        <v>137</v>
      </c>
      <c r="K1878" t="s">
        <v>138</v>
      </c>
      <c r="L1878" t="s">
        <v>5701</v>
      </c>
      <c r="M1878" t="s">
        <v>5702</v>
      </c>
      <c r="N1878">
        <v>6.5758333330000003</v>
      </c>
      <c r="O1878">
        <v>0</v>
      </c>
      <c r="P1878">
        <v>350</v>
      </c>
      <c r="Q1878">
        <v>3</v>
      </c>
      <c r="R1878">
        <v>1</v>
      </c>
      <c r="S1878">
        <v>2</v>
      </c>
      <c r="T1878">
        <v>26</v>
      </c>
      <c r="U1878">
        <v>0</v>
      </c>
      <c r="V1878">
        <v>0</v>
      </c>
      <c r="W1878">
        <v>0</v>
      </c>
      <c r="X1878">
        <v>183.30104709317945</v>
      </c>
      <c r="Y1878">
        <v>37.095983465319364</v>
      </c>
      <c r="Z1878">
        <v>0.11705479872933335</v>
      </c>
      <c r="AA1878">
        <v>13.047709216473377</v>
      </c>
      <c r="AB1878">
        <v>24.465472535240558</v>
      </c>
      <c r="AC1878">
        <v>0</v>
      </c>
      <c r="AD1878">
        <v>0</v>
      </c>
      <c r="AE1878">
        <v>258.02726710894206</v>
      </c>
    </row>
    <row r="1879" spans="1:31" x14ac:dyDescent="0.25">
      <c r="A1879">
        <v>2309974</v>
      </c>
      <c r="B1879">
        <v>1</v>
      </c>
      <c r="C1879" t="s">
        <v>80</v>
      </c>
      <c r="D1879" t="s">
        <v>106</v>
      </c>
      <c r="E1879" t="s">
        <v>147</v>
      </c>
      <c r="F1879" t="s">
        <v>5703</v>
      </c>
      <c r="G1879" t="s">
        <v>149</v>
      </c>
      <c r="H1879" t="s">
        <v>150</v>
      </c>
      <c r="I1879" t="s">
        <v>136</v>
      </c>
      <c r="J1879" t="s">
        <v>137</v>
      </c>
      <c r="K1879" t="s">
        <v>138</v>
      </c>
      <c r="L1879" t="s">
        <v>5704</v>
      </c>
      <c r="M1879" t="s">
        <v>5705</v>
      </c>
      <c r="N1879">
        <v>9.7263888880000007</v>
      </c>
      <c r="O1879">
        <v>0</v>
      </c>
      <c r="P1879">
        <v>39</v>
      </c>
      <c r="Q1879">
        <v>0</v>
      </c>
      <c r="R1879">
        <v>1</v>
      </c>
      <c r="S1879">
        <v>0</v>
      </c>
      <c r="T1879">
        <v>3</v>
      </c>
      <c r="U1879">
        <v>0</v>
      </c>
      <c r="V1879">
        <v>0</v>
      </c>
      <c r="W1879">
        <v>0</v>
      </c>
      <c r="X1879">
        <v>43.743855077817159</v>
      </c>
      <c r="Y1879">
        <v>0</v>
      </c>
      <c r="Z1879">
        <v>0.28177219992640834</v>
      </c>
      <c r="AA1879">
        <v>0</v>
      </c>
      <c r="AB1879">
        <v>0.39222311075071675</v>
      </c>
      <c r="AC1879">
        <v>0</v>
      </c>
      <c r="AD1879">
        <v>0</v>
      </c>
      <c r="AE1879">
        <v>44.417850388494287</v>
      </c>
    </row>
    <row r="1880" spans="1:31" x14ac:dyDescent="0.25">
      <c r="A1880">
        <v>2309682</v>
      </c>
      <c r="B1880">
        <v>1</v>
      </c>
      <c r="C1880" t="s">
        <v>81</v>
      </c>
      <c r="D1880" t="s">
        <v>126</v>
      </c>
      <c r="E1880" t="s">
        <v>153</v>
      </c>
      <c r="F1880" t="s">
        <v>5706</v>
      </c>
      <c r="G1880" t="s">
        <v>155</v>
      </c>
      <c r="H1880" t="s">
        <v>150</v>
      </c>
      <c r="I1880" t="s">
        <v>136</v>
      </c>
      <c r="J1880" t="s">
        <v>137</v>
      </c>
      <c r="K1880" t="s">
        <v>138</v>
      </c>
      <c r="L1880" t="s">
        <v>5707</v>
      </c>
      <c r="M1880" t="s">
        <v>5708</v>
      </c>
      <c r="N1880">
        <v>3.4041666660000001</v>
      </c>
      <c r="O1880">
        <v>0</v>
      </c>
      <c r="P1880">
        <v>1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0.53401524580425008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0.53401524580425008</v>
      </c>
    </row>
    <row r="1881" spans="1:31" x14ac:dyDescent="0.25">
      <c r="A1881">
        <v>2309751</v>
      </c>
      <c r="B1881">
        <v>1</v>
      </c>
      <c r="C1881" t="s">
        <v>80</v>
      </c>
      <c r="D1881" t="s">
        <v>92</v>
      </c>
      <c r="E1881" t="s">
        <v>141</v>
      </c>
      <c r="F1881" t="s">
        <v>5709</v>
      </c>
      <c r="G1881" t="s">
        <v>177</v>
      </c>
      <c r="H1881" t="s">
        <v>135</v>
      </c>
      <c r="I1881" t="s">
        <v>136</v>
      </c>
      <c r="J1881" t="s">
        <v>137</v>
      </c>
      <c r="K1881" t="s">
        <v>144</v>
      </c>
      <c r="L1881" t="s">
        <v>5710</v>
      </c>
      <c r="M1881" t="s">
        <v>5711</v>
      </c>
      <c r="N1881">
        <v>1.642222222</v>
      </c>
      <c r="O1881">
        <v>1</v>
      </c>
      <c r="P1881">
        <v>9253</v>
      </c>
      <c r="Q1881">
        <v>2</v>
      </c>
      <c r="R1881">
        <v>415</v>
      </c>
      <c r="S1881">
        <v>23</v>
      </c>
      <c r="T1881">
        <v>670</v>
      </c>
      <c r="U1881">
        <v>3</v>
      </c>
      <c r="V1881">
        <v>7</v>
      </c>
      <c r="W1881">
        <v>0</v>
      </c>
      <c r="X1881">
        <v>3807.6630714374005</v>
      </c>
      <c r="Y1881">
        <v>6.0698360170750671</v>
      </c>
      <c r="Z1881">
        <v>208.83821825353763</v>
      </c>
      <c r="AA1881">
        <v>959.47795893585965</v>
      </c>
      <c r="AB1881">
        <v>1925.0041167334341</v>
      </c>
      <c r="AC1881">
        <v>320.97034842788383</v>
      </c>
      <c r="AD1881">
        <v>38.558481891467864</v>
      </c>
      <c r="AE1881">
        <v>7266.5820316966574</v>
      </c>
    </row>
    <row r="1882" spans="1:31" x14ac:dyDescent="0.25">
      <c r="A1882">
        <v>2309396</v>
      </c>
      <c r="B1882">
        <v>1</v>
      </c>
      <c r="C1882" t="s">
        <v>81</v>
      </c>
      <c r="D1882" t="s">
        <v>119</v>
      </c>
      <c r="E1882" t="s">
        <v>175</v>
      </c>
      <c r="F1882" t="s">
        <v>5712</v>
      </c>
      <c r="G1882" t="s">
        <v>210</v>
      </c>
      <c r="H1882" t="s">
        <v>135</v>
      </c>
      <c r="I1882" t="s">
        <v>136</v>
      </c>
      <c r="J1882" t="s">
        <v>137</v>
      </c>
      <c r="K1882" t="s">
        <v>138</v>
      </c>
      <c r="L1882" t="s">
        <v>5713</v>
      </c>
      <c r="M1882" t="s">
        <v>5714</v>
      </c>
      <c r="N1882">
        <v>2.2138888880000001</v>
      </c>
      <c r="O1882">
        <v>0</v>
      </c>
      <c r="P1882">
        <v>399</v>
      </c>
      <c r="Q1882">
        <v>9</v>
      </c>
      <c r="R1882">
        <v>33</v>
      </c>
      <c r="S1882">
        <v>1</v>
      </c>
      <c r="T1882">
        <v>22</v>
      </c>
      <c r="U1882">
        <v>0</v>
      </c>
      <c r="V1882">
        <v>1</v>
      </c>
      <c r="W1882">
        <v>0</v>
      </c>
      <c r="X1882">
        <v>71.924321762251523</v>
      </c>
      <c r="Y1882">
        <v>25.273355895239664</v>
      </c>
      <c r="Z1882">
        <v>125.06642345523233</v>
      </c>
      <c r="AA1882">
        <v>2.7736758222321001</v>
      </c>
      <c r="AB1882">
        <v>12.849302705330821</v>
      </c>
      <c r="AC1882">
        <v>0</v>
      </c>
      <c r="AD1882">
        <v>277.16165722285939</v>
      </c>
      <c r="AE1882">
        <v>515.04873686314579</v>
      </c>
    </row>
    <row r="1883" spans="1:31" x14ac:dyDescent="0.25">
      <c r="A1883">
        <v>2309788</v>
      </c>
      <c r="B1883">
        <v>1</v>
      </c>
      <c r="C1883" t="s">
        <v>80</v>
      </c>
      <c r="D1883" t="s">
        <v>82</v>
      </c>
      <c r="E1883" t="s">
        <v>285</v>
      </c>
      <c r="F1883" t="s">
        <v>5715</v>
      </c>
      <c r="G1883" t="s">
        <v>149</v>
      </c>
      <c r="H1883" t="s">
        <v>150</v>
      </c>
      <c r="I1883" t="s">
        <v>136</v>
      </c>
      <c r="J1883" t="s">
        <v>137</v>
      </c>
      <c r="K1883" t="s">
        <v>138</v>
      </c>
      <c r="L1883" t="s">
        <v>5716</v>
      </c>
      <c r="M1883" t="s">
        <v>5717</v>
      </c>
      <c r="N1883">
        <v>0.66444444400000002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23</v>
      </c>
      <c r="U1883">
        <v>0</v>
      </c>
      <c r="V1883">
        <v>1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22.467744823180531</v>
      </c>
      <c r="AC1883">
        <v>0</v>
      </c>
      <c r="AD1883">
        <v>13.656365893763901</v>
      </c>
      <c r="AE1883">
        <v>36.124110716944429</v>
      </c>
    </row>
    <row r="1884" spans="1:31" x14ac:dyDescent="0.25">
      <c r="A1884">
        <v>2309456</v>
      </c>
      <c r="B1884">
        <v>1</v>
      </c>
      <c r="C1884" t="s">
        <v>81</v>
      </c>
      <c r="D1884" t="s">
        <v>118</v>
      </c>
      <c r="E1884" t="s">
        <v>175</v>
      </c>
      <c r="F1884" t="s">
        <v>5718</v>
      </c>
      <c r="G1884" t="s">
        <v>143</v>
      </c>
      <c r="H1884" t="s">
        <v>135</v>
      </c>
      <c r="I1884" t="s">
        <v>136</v>
      </c>
      <c r="J1884" t="s">
        <v>137</v>
      </c>
      <c r="K1884" t="s">
        <v>144</v>
      </c>
      <c r="L1884" t="s">
        <v>5719</v>
      </c>
      <c r="M1884" t="s">
        <v>5720</v>
      </c>
      <c r="N1884">
        <v>1.444722222</v>
      </c>
      <c r="O1884">
        <v>0</v>
      </c>
      <c r="P1884">
        <v>28</v>
      </c>
      <c r="Q1884">
        <v>7</v>
      </c>
      <c r="R1884">
        <v>12</v>
      </c>
      <c r="S1884">
        <v>2</v>
      </c>
      <c r="T1884">
        <v>0</v>
      </c>
      <c r="U1884">
        <v>0</v>
      </c>
      <c r="V1884">
        <v>0</v>
      </c>
      <c r="W1884">
        <v>0</v>
      </c>
      <c r="X1884">
        <v>4.3226464574556829</v>
      </c>
      <c r="Y1884">
        <v>89.01809676440871</v>
      </c>
      <c r="Z1884">
        <v>21.271486881155891</v>
      </c>
      <c r="AA1884">
        <v>16.234052939432402</v>
      </c>
      <c r="AB1884">
        <v>0</v>
      </c>
      <c r="AC1884">
        <v>0</v>
      </c>
      <c r="AD1884">
        <v>0</v>
      </c>
      <c r="AE1884">
        <v>130.84628304245268</v>
      </c>
    </row>
    <row r="1885" spans="1:31" x14ac:dyDescent="0.25">
      <c r="A1885">
        <v>2310143</v>
      </c>
      <c r="B1885">
        <v>1</v>
      </c>
      <c r="C1885" t="s">
        <v>80</v>
      </c>
      <c r="D1885" t="s">
        <v>90</v>
      </c>
      <c r="E1885" t="s">
        <v>158</v>
      </c>
      <c r="F1885" t="s">
        <v>5721</v>
      </c>
      <c r="G1885" t="s">
        <v>258</v>
      </c>
      <c r="H1885" t="s">
        <v>150</v>
      </c>
      <c r="I1885" t="s">
        <v>136</v>
      </c>
      <c r="J1885" t="s">
        <v>137</v>
      </c>
      <c r="K1885" t="s">
        <v>138</v>
      </c>
      <c r="L1885" t="s">
        <v>5722</v>
      </c>
      <c r="M1885" t="s">
        <v>5723</v>
      </c>
      <c r="N1885">
        <v>0.51472222199999995</v>
      </c>
      <c r="O1885">
        <v>0</v>
      </c>
      <c r="P1885">
        <v>11</v>
      </c>
      <c r="Q1885">
        <v>0</v>
      </c>
      <c r="R1885">
        <v>0</v>
      </c>
      <c r="S1885">
        <v>0</v>
      </c>
      <c r="T1885">
        <v>155</v>
      </c>
      <c r="U1885">
        <v>0</v>
      </c>
      <c r="V1885">
        <v>2</v>
      </c>
      <c r="W1885">
        <v>0</v>
      </c>
      <c r="X1885">
        <v>1.0194170883779916</v>
      </c>
      <c r="Y1885">
        <v>0</v>
      </c>
      <c r="Z1885">
        <v>0</v>
      </c>
      <c r="AA1885">
        <v>0</v>
      </c>
      <c r="AB1885">
        <v>38.707259764510226</v>
      </c>
      <c r="AC1885">
        <v>0</v>
      </c>
      <c r="AD1885">
        <v>0.74378827472366671</v>
      </c>
      <c r="AE1885">
        <v>40.470465127611888</v>
      </c>
    </row>
    <row r="1886" spans="1:31" x14ac:dyDescent="0.25">
      <c r="A1886">
        <v>2309937</v>
      </c>
      <c r="B1886">
        <v>1</v>
      </c>
      <c r="C1886" t="s">
        <v>80</v>
      </c>
      <c r="D1886" t="s">
        <v>93</v>
      </c>
      <c r="E1886" t="s">
        <v>141</v>
      </c>
      <c r="F1886" t="s">
        <v>317</v>
      </c>
      <c r="G1886" t="s">
        <v>134</v>
      </c>
      <c r="H1886" t="s">
        <v>135</v>
      </c>
      <c r="I1886" t="s">
        <v>136</v>
      </c>
      <c r="J1886" t="s">
        <v>137</v>
      </c>
      <c r="K1886" t="s">
        <v>138</v>
      </c>
      <c r="L1886" t="s">
        <v>5724</v>
      </c>
      <c r="M1886" t="s">
        <v>5725</v>
      </c>
      <c r="N1886">
        <v>0.18777777700000001</v>
      </c>
      <c r="O1886">
        <v>0</v>
      </c>
      <c r="P1886">
        <v>693</v>
      </c>
      <c r="Q1886">
        <v>8</v>
      </c>
      <c r="R1886">
        <v>240</v>
      </c>
      <c r="S1886">
        <v>22</v>
      </c>
      <c r="T1886">
        <v>144</v>
      </c>
      <c r="U1886">
        <v>0</v>
      </c>
      <c r="V1886">
        <v>0</v>
      </c>
      <c r="W1886">
        <v>0</v>
      </c>
      <c r="X1886">
        <v>24.471181355249627</v>
      </c>
      <c r="Y1886">
        <v>8.5941459373951989</v>
      </c>
      <c r="Z1886">
        <v>50.833438075464599</v>
      </c>
      <c r="AA1886">
        <v>38.673584556029503</v>
      </c>
      <c r="AB1886">
        <v>25.800547252607394</v>
      </c>
      <c r="AC1886">
        <v>0</v>
      </c>
      <c r="AD1886">
        <v>0</v>
      </c>
      <c r="AE1886">
        <v>148.37289717674633</v>
      </c>
    </row>
    <row r="1887" spans="1:31" x14ac:dyDescent="0.25">
      <c r="A1887">
        <v>2309350</v>
      </c>
      <c r="B1887">
        <v>1</v>
      </c>
      <c r="C1887" t="s">
        <v>81</v>
      </c>
      <c r="D1887" t="s">
        <v>112</v>
      </c>
      <c r="E1887" t="s">
        <v>175</v>
      </c>
      <c r="F1887" t="s">
        <v>5726</v>
      </c>
      <c r="G1887" t="s">
        <v>210</v>
      </c>
      <c r="H1887" t="s">
        <v>135</v>
      </c>
      <c r="I1887" t="s">
        <v>136</v>
      </c>
      <c r="J1887" t="s">
        <v>137</v>
      </c>
      <c r="K1887" t="s">
        <v>138</v>
      </c>
      <c r="L1887" t="s">
        <v>5727</v>
      </c>
      <c r="M1887" t="s">
        <v>5728</v>
      </c>
      <c r="N1887">
        <v>0.72194444400000002</v>
      </c>
      <c r="O1887">
        <v>0</v>
      </c>
      <c r="P1887">
        <v>308</v>
      </c>
      <c r="Q1887">
        <v>0</v>
      </c>
      <c r="R1887">
        <v>0</v>
      </c>
      <c r="S1887">
        <v>0</v>
      </c>
      <c r="T1887">
        <v>121</v>
      </c>
      <c r="U1887">
        <v>0</v>
      </c>
      <c r="V1887">
        <v>0</v>
      </c>
      <c r="W1887">
        <v>0</v>
      </c>
      <c r="X1887">
        <v>30.582696086816437</v>
      </c>
      <c r="Y1887">
        <v>0</v>
      </c>
      <c r="Z1887">
        <v>0</v>
      </c>
      <c r="AA1887">
        <v>0</v>
      </c>
      <c r="AB1887">
        <v>24.869677118057499</v>
      </c>
      <c r="AC1887">
        <v>0</v>
      </c>
      <c r="AD1887">
        <v>0</v>
      </c>
      <c r="AE1887">
        <v>55.452373204873936</v>
      </c>
    </row>
    <row r="1888" spans="1:31" x14ac:dyDescent="0.25">
      <c r="A1888">
        <v>2309891</v>
      </c>
      <c r="B1888">
        <v>1</v>
      </c>
      <c r="C1888" t="s">
        <v>81</v>
      </c>
      <c r="D1888" t="s">
        <v>117</v>
      </c>
      <c r="E1888" t="s">
        <v>147</v>
      </c>
      <c r="F1888" t="s">
        <v>5729</v>
      </c>
      <c r="G1888" t="s">
        <v>149</v>
      </c>
      <c r="H1888" t="s">
        <v>150</v>
      </c>
      <c r="I1888" t="s">
        <v>136</v>
      </c>
      <c r="J1888" t="s">
        <v>137</v>
      </c>
      <c r="K1888" t="s">
        <v>138</v>
      </c>
      <c r="L1888" t="s">
        <v>5730</v>
      </c>
      <c r="M1888" t="s">
        <v>5731</v>
      </c>
      <c r="N1888">
        <v>5.8088888880000003</v>
      </c>
      <c r="O1888">
        <v>0</v>
      </c>
      <c r="P1888">
        <v>7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5.9718937618469994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5.9718937618469994</v>
      </c>
    </row>
    <row r="1889" spans="1:31" x14ac:dyDescent="0.25">
      <c r="A1889">
        <v>2309911</v>
      </c>
      <c r="B1889">
        <v>1</v>
      </c>
      <c r="C1889" t="s">
        <v>80</v>
      </c>
      <c r="D1889" t="s">
        <v>94</v>
      </c>
      <c r="E1889" t="s">
        <v>175</v>
      </c>
      <c r="F1889" t="s">
        <v>5732</v>
      </c>
      <c r="G1889" t="s">
        <v>2528</v>
      </c>
      <c r="H1889" t="s">
        <v>135</v>
      </c>
      <c r="I1889" t="s">
        <v>136</v>
      </c>
      <c r="J1889" t="s">
        <v>137</v>
      </c>
      <c r="K1889" t="s">
        <v>138</v>
      </c>
      <c r="L1889" t="s">
        <v>5733</v>
      </c>
      <c r="M1889" t="s">
        <v>5734</v>
      </c>
      <c r="N1889">
        <v>4.5094444439999997</v>
      </c>
      <c r="O1889">
        <v>0</v>
      </c>
      <c r="P1889">
        <v>195</v>
      </c>
      <c r="Q1889">
        <v>0</v>
      </c>
      <c r="R1889">
        <v>0</v>
      </c>
      <c r="S1889">
        <v>0</v>
      </c>
      <c r="T1889">
        <v>7</v>
      </c>
      <c r="U1889">
        <v>0</v>
      </c>
      <c r="V1889">
        <v>0</v>
      </c>
      <c r="W1889">
        <v>0</v>
      </c>
      <c r="X1889">
        <v>77.477330775809577</v>
      </c>
      <c r="Y1889">
        <v>0</v>
      </c>
      <c r="Z1889">
        <v>0</v>
      </c>
      <c r="AA1889">
        <v>0</v>
      </c>
      <c r="AB1889">
        <v>7.8229296167386764</v>
      </c>
      <c r="AC1889">
        <v>0</v>
      </c>
      <c r="AD1889">
        <v>0</v>
      </c>
      <c r="AE1889">
        <v>85.300260392548253</v>
      </c>
    </row>
    <row r="1890" spans="1:31" x14ac:dyDescent="0.25">
      <c r="A1890">
        <v>2309433</v>
      </c>
      <c r="B1890">
        <v>1</v>
      </c>
      <c r="C1890" t="s">
        <v>81</v>
      </c>
      <c r="D1890" t="s">
        <v>117</v>
      </c>
      <c r="E1890" t="s">
        <v>158</v>
      </c>
      <c r="F1890" t="s">
        <v>5735</v>
      </c>
      <c r="G1890" t="s">
        <v>453</v>
      </c>
      <c r="H1890" t="s">
        <v>150</v>
      </c>
      <c r="I1890" t="s">
        <v>136</v>
      </c>
      <c r="J1890" t="s">
        <v>137</v>
      </c>
      <c r="K1890" t="s">
        <v>138</v>
      </c>
      <c r="L1890" t="s">
        <v>5736</v>
      </c>
      <c r="M1890" t="s">
        <v>5737</v>
      </c>
      <c r="N1890">
        <v>2.9130555550000001</v>
      </c>
      <c r="O1890">
        <v>0</v>
      </c>
      <c r="P1890">
        <v>26</v>
      </c>
      <c r="Q1890">
        <v>0</v>
      </c>
      <c r="R1890">
        <v>0</v>
      </c>
      <c r="S1890">
        <v>0</v>
      </c>
      <c r="T1890">
        <v>1</v>
      </c>
      <c r="U1890">
        <v>0</v>
      </c>
      <c r="V1890">
        <v>0</v>
      </c>
      <c r="W1890">
        <v>0</v>
      </c>
      <c r="X1890">
        <v>8.8410118324706666</v>
      </c>
      <c r="Y1890">
        <v>0</v>
      </c>
      <c r="Z1890">
        <v>0</v>
      </c>
      <c r="AA1890">
        <v>0</v>
      </c>
      <c r="AB1890">
        <v>9.3853589665500003E-2</v>
      </c>
      <c r="AC1890">
        <v>0</v>
      </c>
      <c r="AD1890">
        <v>0</v>
      </c>
      <c r="AE1890">
        <v>8.9348654221361663</v>
      </c>
    </row>
    <row r="1891" spans="1:31" x14ac:dyDescent="0.25">
      <c r="A1891">
        <v>2309980</v>
      </c>
      <c r="B1891">
        <v>1</v>
      </c>
      <c r="C1891" t="s">
        <v>81</v>
      </c>
      <c r="D1891" t="s">
        <v>128</v>
      </c>
      <c r="E1891" t="s">
        <v>147</v>
      </c>
      <c r="F1891" t="s">
        <v>5738</v>
      </c>
      <c r="G1891" t="s">
        <v>149</v>
      </c>
      <c r="H1891" t="s">
        <v>150</v>
      </c>
      <c r="I1891" t="s">
        <v>136</v>
      </c>
      <c r="J1891" t="s">
        <v>137</v>
      </c>
      <c r="K1891" t="s">
        <v>138</v>
      </c>
      <c r="L1891" t="s">
        <v>5739</v>
      </c>
      <c r="M1891" t="s">
        <v>5740</v>
      </c>
      <c r="N1891">
        <v>1.055555555</v>
      </c>
      <c r="O1891">
        <v>0</v>
      </c>
      <c r="P1891">
        <v>69</v>
      </c>
      <c r="Q1891">
        <v>0</v>
      </c>
      <c r="R1891">
        <v>0</v>
      </c>
      <c r="S1891">
        <v>0</v>
      </c>
      <c r="T1891">
        <v>1</v>
      </c>
      <c r="U1891">
        <v>0</v>
      </c>
      <c r="V1891">
        <v>0</v>
      </c>
      <c r="W1891">
        <v>0</v>
      </c>
      <c r="X1891">
        <v>15.218558619927988</v>
      </c>
      <c r="Y1891">
        <v>0</v>
      </c>
      <c r="Z1891">
        <v>0</v>
      </c>
      <c r="AA1891">
        <v>0</v>
      </c>
      <c r="AB1891">
        <v>5.0233545293166676E-2</v>
      </c>
      <c r="AC1891">
        <v>0</v>
      </c>
      <c r="AD1891">
        <v>0</v>
      </c>
      <c r="AE1891">
        <v>15.268792165221155</v>
      </c>
    </row>
    <row r="1892" spans="1:31" x14ac:dyDescent="0.25">
      <c r="A1892">
        <v>2310146</v>
      </c>
      <c r="B1892">
        <v>1</v>
      </c>
      <c r="C1892" t="s">
        <v>81</v>
      </c>
      <c r="D1892" t="s">
        <v>123</v>
      </c>
      <c r="E1892" t="s">
        <v>153</v>
      </c>
      <c r="F1892" t="s">
        <v>5741</v>
      </c>
      <c r="G1892" t="s">
        <v>155</v>
      </c>
      <c r="H1892" t="s">
        <v>150</v>
      </c>
      <c r="I1892" t="s">
        <v>136</v>
      </c>
      <c r="J1892" t="s">
        <v>137</v>
      </c>
      <c r="K1892" t="s">
        <v>138</v>
      </c>
      <c r="L1892" t="s">
        <v>5742</v>
      </c>
      <c r="M1892" t="s">
        <v>5743</v>
      </c>
      <c r="N1892">
        <v>1.5844444440000001</v>
      </c>
      <c r="O1892">
        <v>0</v>
      </c>
      <c r="P1892">
        <v>1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0.21448775560916672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0.21448775560916672</v>
      </c>
    </row>
    <row r="1893" spans="1:31" x14ac:dyDescent="0.25">
      <c r="A1893">
        <v>2310123</v>
      </c>
      <c r="B1893">
        <v>1</v>
      </c>
      <c r="C1893" t="s">
        <v>80</v>
      </c>
      <c r="D1893" t="s">
        <v>106</v>
      </c>
      <c r="E1893" t="s">
        <v>158</v>
      </c>
      <c r="F1893" t="s">
        <v>5744</v>
      </c>
      <c r="G1893" t="s">
        <v>453</v>
      </c>
      <c r="H1893" t="s">
        <v>150</v>
      </c>
      <c r="I1893" t="s">
        <v>136</v>
      </c>
      <c r="J1893" t="s">
        <v>137</v>
      </c>
      <c r="K1893" t="s">
        <v>138</v>
      </c>
      <c r="L1893" t="s">
        <v>5745</v>
      </c>
      <c r="M1893" t="s">
        <v>5746</v>
      </c>
      <c r="N1893">
        <v>8.0075000000000003</v>
      </c>
      <c r="O1893">
        <v>0</v>
      </c>
      <c r="P1893">
        <v>139</v>
      </c>
      <c r="Q1893">
        <v>0</v>
      </c>
      <c r="R1893">
        <v>5</v>
      </c>
      <c r="S1893">
        <v>0</v>
      </c>
      <c r="T1893">
        <v>20</v>
      </c>
      <c r="U1893">
        <v>0</v>
      </c>
      <c r="V1893">
        <v>0</v>
      </c>
      <c r="W1893">
        <v>0</v>
      </c>
      <c r="X1893">
        <v>161.38902514601344</v>
      </c>
      <c r="Y1893">
        <v>0</v>
      </c>
      <c r="Z1893">
        <v>168.40693472388585</v>
      </c>
      <c r="AA1893">
        <v>0</v>
      </c>
      <c r="AB1893">
        <v>23.164927248750807</v>
      </c>
      <c r="AC1893">
        <v>0</v>
      </c>
      <c r="AD1893">
        <v>0</v>
      </c>
      <c r="AE1893">
        <v>352.96088711865013</v>
      </c>
    </row>
    <row r="1894" spans="1:31" x14ac:dyDescent="0.25">
      <c r="A1894">
        <v>2309917</v>
      </c>
      <c r="B1894">
        <v>1</v>
      </c>
      <c r="C1894" t="s">
        <v>80</v>
      </c>
      <c r="D1894" t="s">
        <v>106</v>
      </c>
      <c r="E1894" t="s">
        <v>147</v>
      </c>
      <c r="F1894" t="s">
        <v>5747</v>
      </c>
      <c r="G1894" t="s">
        <v>1658</v>
      </c>
      <c r="H1894" t="s">
        <v>150</v>
      </c>
      <c r="I1894" t="s">
        <v>136</v>
      </c>
      <c r="J1894" t="s">
        <v>137</v>
      </c>
      <c r="K1894" t="s">
        <v>138</v>
      </c>
      <c r="L1894" t="s">
        <v>5748</v>
      </c>
      <c r="M1894" t="s">
        <v>5749</v>
      </c>
      <c r="N1894">
        <v>9.0433333329999996</v>
      </c>
      <c r="O1894">
        <v>0</v>
      </c>
      <c r="P1894">
        <v>1</v>
      </c>
      <c r="Q1894">
        <v>0</v>
      </c>
      <c r="R1894">
        <v>0</v>
      </c>
      <c r="S1894">
        <v>0</v>
      </c>
      <c r="T1894">
        <v>1</v>
      </c>
      <c r="U1894">
        <v>0</v>
      </c>
      <c r="V1894">
        <v>0</v>
      </c>
      <c r="W1894">
        <v>0</v>
      </c>
      <c r="X1894">
        <v>2.15704355708555</v>
      </c>
      <c r="Y1894">
        <v>0</v>
      </c>
      <c r="Z1894">
        <v>0</v>
      </c>
      <c r="AA1894">
        <v>0</v>
      </c>
      <c r="AB1894">
        <v>0.38586068670186674</v>
      </c>
      <c r="AC1894">
        <v>0</v>
      </c>
      <c r="AD1894">
        <v>0</v>
      </c>
      <c r="AE1894">
        <v>2.5429042437874165</v>
      </c>
    </row>
    <row r="1895" spans="1:31" x14ac:dyDescent="0.25">
      <c r="A1895">
        <v>2309562</v>
      </c>
      <c r="B1895">
        <v>1</v>
      </c>
      <c r="C1895" t="s">
        <v>80</v>
      </c>
      <c r="D1895" t="s">
        <v>96</v>
      </c>
      <c r="E1895" t="s">
        <v>153</v>
      </c>
      <c r="F1895" t="s">
        <v>5750</v>
      </c>
      <c r="G1895" t="s">
        <v>254</v>
      </c>
      <c r="H1895" t="s">
        <v>150</v>
      </c>
      <c r="I1895" t="s">
        <v>136</v>
      </c>
      <c r="J1895" t="s">
        <v>137</v>
      </c>
      <c r="K1895" t="s">
        <v>138</v>
      </c>
      <c r="L1895" t="s">
        <v>5751</v>
      </c>
      <c r="M1895" t="s">
        <v>5752</v>
      </c>
      <c r="N1895">
        <v>1.690555555</v>
      </c>
      <c r="O1895">
        <v>0</v>
      </c>
      <c r="P1895">
        <v>1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0.99216958925106669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0.99216958925106669</v>
      </c>
    </row>
    <row r="1896" spans="1:31" x14ac:dyDescent="0.25">
      <c r="A1896">
        <v>2309370</v>
      </c>
      <c r="B1896">
        <v>1</v>
      </c>
      <c r="C1896" t="s">
        <v>81</v>
      </c>
      <c r="D1896" t="s">
        <v>113</v>
      </c>
      <c r="E1896" t="s">
        <v>147</v>
      </c>
      <c r="F1896" t="s">
        <v>5753</v>
      </c>
      <c r="G1896" t="s">
        <v>149</v>
      </c>
      <c r="H1896" t="s">
        <v>150</v>
      </c>
      <c r="I1896" t="s">
        <v>136</v>
      </c>
      <c r="J1896" t="s">
        <v>137</v>
      </c>
      <c r="K1896" t="s">
        <v>138</v>
      </c>
      <c r="L1896" t="s">
        <v>5754</v>
      </c>
      <c r="M1896" t="s">
        <v>5755</v>
      </c>
      <c r="N1896">
        <v>4.1858333329999997</v>
      </c>
      <c r="O1896">
        <v>0</v>
      </c>
      <c r="P1896">
        <v>30</v>
      </c>
      <c r="Q1896">
        <v>0</v>
      </c>
      <c r="R1896">
        <v>0</v>
      </c>
      <c r="S1896">
        <v>0</v>
      </c>
      <c r="T1896">
        <v>1</v>
      </c>
      <c r="U1896">
        <v>0</v>
      </c>
      <c r="V1896">
        <v>0</v>
      </c>
      <c r="W1896">
        <v>0</v>
      </c>
      <c r="X1896">
        <v>10.236063869606847</v>
      </c>
      <c r="Y1896">
        <v>0</v>
      </c>
      <c r="Z1896">
        <v>0</v>
      </c>
      <c r="AA1896">
        <v>0</v>
      </c>
      <c r="AB1896">
        <v>0.49217980636034997</v>
      </c>
      <c r="AC1896">
        <v>0</v>
      </c>
      <c r="AD1896">
        <v>0</v>
      </c>
      <c r="AE1896">
        <v>10.728243675967196</v>
      </c>
    </row>
    <row r="1897" spans="1:31" x14ac:dyDescent="0.25">
      <c r="A1897">
        <v>2309476</v>
      </c>
      <c r="B1897">
        <v>1</v>
      </c>
      <c r="C1897" t="s">
        <v>81</v>
      </c>
      <c r="D1897" t="s">
        <v>113</v>
      </c>
      <c r="E1897" t="s">
        <v>147</v>
      </c>
      <c r="F1897" t="s">
        <v>5756</v>
      </c>
      <c r="G1897" t="s">
        <v>177</v>
      </c>
      <c r="H1897" t="s">
        <v>150</v>
      </c>
      <c r="I1897" t="s">
        <v>136</v>
      </c>
      <c r="J1897" t="s">
        <v>137</v>
      </c>
      <c r="K1897" t="s">
        <v>144</v>
      </c>
      <c r="L1897" t="s">
        <v>5757</v>
      </c>
      <c r="M1897" t="s">
        <v>5758</v>
      </c>
      <c r="N1897">
        <v>7.7186111110000004</v>
      </c>
      <c r="O1897">
        <v>0</v>
      </c>
      <c r="P1897">
        <v>30</v>
      </c>
      <c r="Q1897">
        <v>0</v>
      </c>
      <c r="R1897">
        <v>0</v>
      </c>
      <c r="S1897">
        <v>0</v>
      </c>
      <c r="T1897">
        <v>6</v>
      </c>
      <c r="U1897">
        <v>0</v>
      </c>
      <c r="V1897">
        <v>0</v>
      </c>
      <c r="W1897">
        <v>0</v>
      </c>
      <c r="X1897">
        <v>42.285920419105047</v>
      </c>
      <c r="Y1897">
        <v>0</v>
      </c>
      <c r="Z1897">
        <v>0</v>
      </c>
      <c r="AA1897">
        <v>0</v>
      </c>
      <c r="AB1897">
        <v>39.907704836249174</v>
      </c>
      <c r="AC1897">
        <v>0</v>
      </c>
      <c r="AD1897">
        <v>0</v>
      </c>
      <c r="AE1897">
        <v>82.19362525535422</v>
      </c>
    </row>
    <row r="1898" spans="1:31" x14ac:dyDescent="0.25">
      <c r="A1898">
        <v>2309591</v>
      </c>
      <c r="B1898">
        <v>1</v>
      </c>
      <c r="C1898" t="s">
        <v>80</v>
      </c>
      <c r="D1898" t="s">
        <v>93</v>
      </c>
      <c r="E1898" t="s">
        <v>147</v>
      </c>
      <c r="F1898" t="s">
        <v>5759</v>
      </c>
      <c r="G1898" t="s">
        <v>258</v>
      </c>
      <c r="H1898" t="s">
        <v>150</v>
      </c>
      <c r="I1898" t="s">
        <v>136</v>
      </c>
      <c r="J1898" t="s">
        <v>137</v>
      </c>
      <c r="K1898" t="s">
        <v>138</v>
      </c>
      <c r="L1898" t="s">
        <v>5760</v>
      </c>
      <c r="M1898" t="s">
        <v>5761</v>
      </c>
      <c r="N1898">
        <v>8.8233333330000008</v>
      </c>
      <c r="O1898">
        <v>0</v>
      </c>
      <c r="P1898">
        <v>0</v>
      </c>
      <c r="Q1898">
        <v>0</v>
      </c>
      <c r="R1898">
        <v>6</v>
      </c>
      <c r="S1898">
        <v>0</v>
      </c>
      <c r="T1898">
        <v>5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77.183950159682595</v>
      </c>
      <c r="AA1898">
        <v>0</v>
      </c>
      <c r="AB1898">
        <v>90.991526134543633</v>
      </c>
      <c r="AC1898">
        <v>0</v>
      </c>
      <c r="AD1898">
        <v>0</v>
      </c>
      <c r="AE1898">
        <v>168.17547629422623</v>
      </c>
    </row>
    <row r="1899" spans="1:31" x14ac:dyDescent="0.25">
      <c r="A1899">
        <v>2309923</v>
      </c>
      <c r="B1899">
        <v>1</v>
      </c>
      <c r="C1899" t="s">
        <v>81</v>
      </c>
      <c r="D1899" t="s">
        <v>112</v>
      </c>
      <c r="E1899" t="s">
        <v>158</v>
      </c>
      <c r="F1899" t="s">
        <v>3369</v>
      </c>
      <c r="G1899" t="s">
        <v>453</v>
      </c>
      <c r="H1899" t="s">
        <v>150</v>
      </c>
      <c r="I1899" t="s">
        <v>136</v>
      </c>
      <c r="J1899" t="s">
        <v>137</v>
      </c>
      <c r="K1899" t="s">
        <v>138</v>
      </c>
      <c r="L1899" t="s">
        <v>5762</v>
      </c>
      <c r="M1899" t="s">
        <v>5763</v>
      </c>
      <c r="N1899">
        <v>1.7583333329999999</v>
      </c>
      <c r="O1899">
        <v>0</v>
      </c>
      <c r="P1899">
        <v>72</v>
      </c>
      <c r="Q1899">
        <v>0</v>
      </c>
      <c r="R1899">
        <v>13</v>
      </c>
      <c r="S1899">
        <v>0</v>
      </c>
      <c r="T1899">
        <v>4</v>
      </c>
      <c r="U1899">
        <v>0</v>
      </c>
      <c r="V1899">
        <v>0</v>
      </c>
      <c r="W1899">
        <v>0</v>
      </c>
      <c r="X1899">
        <v>22.29332604684156</v>
      </c>
      <c r="Y1899">
        <v>0</v>
      </c>
      <c r="Z1899">
        <v>3.9302361922385836</v>
      </c>
      <c r="AA1899">
        <v>0</v>
      </c>
      <c r="AB1899">
        <v>1.3267034175307502</v>
      </c>
      <c r="AC1899">
        <v>0</v>
      </c>
      <c r="AD1899">
        <v>0</v>
      </c>
      <c r="AE1899">
        <v>27.550265656610897</v>
      </c>
    </row>
    <row r="1900" spans="1:31" x14ac:dyDescent="0.25">
      <c r="A1900">
        <v>2309946</v>
      </c>
      <c r="B1900">
        <v>1</v>
      </c>
      <c r="C1900" t="s">
        <v>81</v>
      </c>
      <c r="D1900" t="s">
        <v>128</v>
      </c>
      <c r="E1900" t="s">
        <v>141</v>
      </c>
      <c r="F1900" t="s">
        <v>5764</v>
      </c>
      <c r="G1900" t="s">
        <v>134</v>
      </c>
      <c r="H1900" t="s">
        <v>135</v>
      </c>
      <c r="I1900" t="s">
        <v>136</v>
      </c>
      <c r="J1900" t="s">
        <v>137</v>
      </c>
      <c r="K1900" t="s">
        <v>138</v>
      </c>
      <c r="L1900" t="s">
        <v>5765</v>
      </c>
      <c r="M1900" t="s">
        <v>5766</v>
      </c>
      <c r="N1900">
        <v>0.88388888799999998</v>
      </c>
      <c r="O1900">
        <v>0</v>
      </c>
      <c r="P1900">
        <v>0</v>
      </c>
      <c r="Q1900">
        <v>0</v>
      </c>
      <c r="R1900">
        <v>0</v>
      </c>
      <c r="S1900">
        <v>6</v>
      </c>
      <c r="T1900">
        <v>0</v>
      </c>
      <c r="U1900">
        <v>8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25.383922350162443</v>
      </c>
      <c r="AB1900">
        <v>0</v>
      </c>
      <c r="AC1900">
        <v>98.99482959405897</v>
      </c>
      <c r="AD1900">
        <v>0</v>
      </c>
      <c r="AE1900">
        <v>124.37875194422142</v>
      </c>
    </row>
    <row r="1901" spans="1:31" x14ac:dyDescent="0.25">
      <c r="A1901">
        <v>2309754</v>
      </c>
      <c r="B1901">
        <v>1</v>
      </c>
      <c r="C1901" t="s">
        <v>81</v>
      </c>
      <c r="D1901" t="s">
        <v>125</v>
      </c>
      <c r="E1901" t="s">
        <v>153</v>
      </c>
      <c r="F1901" t="s">
        <v>5767</v>
      </c>
      <c r="G1901" t="s">
        <v>155</v>
      </c>
      <c r="H1901" t="s">
        <v>150</v>
      </c>
      <c r="I1901" t="s">
        <v>136</v>
      </c>
      <c r="J1901" t="s">
        <v>137</v>
      </c>
      <c r="K1901" t="s">
        <v>138</v>
      </c>
      <c r="L1901" t="s">
        <v>5768</v>
      </c>
      <c r="M1901" t="s">
        <v>5766</v>
      </c>
      <c r="N1901">
        <v>4.2819444439999996</v>
      </c>
      <c r="O1901">
        <v>0</v>
      </c>
      <c r="P1901">
        <v>1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1.27079439034365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1.27079439034365</v>
      </c>
    </row>
    <row r="1902" spans="1:31" x14ac:dyDescent="0.25">
      <c r="A1902">
        <v>2309777</v>
      </c>
      <c r="B1902">
        <v>1</v>
      </c>
      <c r="C1902" t="s">
        <v>80</v>
      </c>
      <c r="D1902" t="s">
        <v>90</v>
      </c>
      <c r="E1902" t="s">
        <v>147</v>
      </c>
      <c r="F1902" t="s">
        <v>5769</v>
      </c>
      <c r="G1902" t="s">
        <v>149</v>
      </c>
      <c r="H1902" t="s">
        <v>150</v>
      </c>
      <c r="I1902" t="s">
        <v>136</v>
      </c>
      <c r="J1902" t="s">
        <v>137</v>
      </c>
      <c r="K1902" t="s">
        <v>138</v>
      </c>
      <c r="L1902" t="s">
        <v>5770</v>
      </c>
      <c r="M1902" t="s">
        <v>5771</v>
      </c>
      <c r="N1902">
        <v>2.0952777770000002</v>
      </c>
      <c r="O1902">
        <v>0</v>
      </c>
      <c r="P1902">
        <v>1</v>
      </c>
      <c r="Q1902">
        <v>0</v>
      </c>
      <c r="R1902">
        <v>0</v>
      </c>
      <c r="S1902">
        <v>0</v>
      </c>
      <c r="T1902">
        <v>226</v>
      </c>
      <c r="U1902">
        <v>0</v>
      </c>
      <c r="V1902">
        <v>0</v>
      </c>
      <c r="W1902">
        <v>0</v>
      </c>
      <c r="X1902">
        <v>2.4469198822973333</v>
      </c>
      <c r="Y1902">
        <v>0</v>
      </c>
      <c r="Z1902">
        <v>0</v>
      </c>
      <c r="AA1902">
        <v>0</v>
      </c>
      <c r="AB1902">
        <v>337.15489680799607</v>
      </c>
      <c r="AC1902">
        <v>0</v>
      </c>
      <c r="AD1902">
        <v>0</v>
      </c>
      <c r="AE1902">
        <v>339.60181669029339</v>
      </c>
    </row>
    <row r="1903" spans="1:31" x14ac:dyDescent="0.25">
      <c r="A1903">
        <v>2309877</v>
      </c>
      <c r="B1903">
        <v>1</v>
      </c>
      <c r="C1903" t="s">
        <v>81</v>
      </c>
      <c r="D1903" t="s">
        <v>118</v>
      </c>
      <c r="E1903" t="s">
        <v>147</v>
      </c>
      <c r="F1903" t="s">
        <v>5772</v>
      </c>
      <c r="G1903" t="s">
        <v>353</v>
      </c>
      <c r="H1903" t="s">
        <v>150</v>
      </c>
      <c r="I1903" t="s">
        <v>136</v>
      </c>
      <c r="J1903" t="s">
        <v>137</v>
      </c>
      <c r="K1903" t="s">
        <v>138</v>
      </c>
      <c r="L1903" t="s">
        <v>5773</v>
      </c>
      <c r="M1903" t="s">
        <v>5774</v>
      </c>
      <c r="N1903">
        <v>6.0747222220000001</v>
      </c>
      <c r="O1903">
        <v>0</v>
      </c>
      <c r="P1903">
        <v>3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3.1690853830360082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3.1690853830360082</v>
      </c>
    </row>
    <row r="1904" spans="1:31" x14ac:dyDescent="0.25">
      <c r="A1904">
        <v>2309731</v>
      </c>
      <c r="B1904">
        <v>1</v>
      </c>
      <c r="C1904" t="s">
        <v>81</v>
      </c>
      <c r="D1904" t="s">
        <v>119</v>
      </c>
      <c r="E1904" t="s">
        <v>147</v>
      </c>
      <c r="F1904" t="s">
        <v>5775</v>
      </c>
      <c r="G1904" t="s">
        <v>258</v>
      </c>
      <c r="H1904" t="s">
        <v>150</v>
      </c>
      <c r="I1904" t="s">
        <v>136</v>
      </c>
      <c r="J1904" t="s">
        <v>137</v>
      </c>
      <c r="K1904" t="s">
        <v>138</v>
      </c>
      <c r="L1904" t="s">
        <v>5776</v>
      </c>
      <c r="M1904" t="s">
        <v>5777</v>
      </c>
      <c r="N1904">
        <v>1.7775000000000001</v>
      </c>
      <c r="O1904">
        <v>0</v>
      </c>
      <c r="P1904">
        <v>60</v>
      </c>
      <c r="Q1904">
        <v>0</v>
      </c>
      <c r="R1904">
        <v>3</v>
      </c>
      <c r="S1904">
        <v>0</v>
      </c>
      <c r="T1904">
        <v>5</v>
      </c>
      <c r="U1904">
        <v>0</v>
      </c>
      <c r="V1904">
        <v>0</v>
      </c>
      <c r="W1904">
        <v>0</v>
      </c>
      <c r="X1904">
        <v>22.099530043856419</v>
      </c>
      <c r="Y1904">
        <v>0</v>
      </c>
      <c r="Z1904">
        <v>0.33089623322304174</v>
      </c>
      <c r="AA1904">
        <v>0</v>
      </c>
      <c r="AB1904">
        <v>17.605162068602333</v>
      </c>
      <c r="AC1904">
        <v>0</v>
      </c>
      <c r="AD1904">
        <v>0</v>
      </c>
      <c r="AE1904">
        <v>40.035588345681788</v>
      </c>
    </row>
    <row r="1905" spans="1:31" x14ac:dyDescent="0.25">
      <c r="A1905">
        <v>2309359</v>
      </c>
      <c r="B1905">
        <v>1</v>
      </c>
      <c r="C1905" t="s">
        <v>80</v>
      </c>
      <c r="D1905" t="s">
        <v>106</v>
      </c>
      <c r="E1905" t="s">
        <v>141</v>
      </c>
      <c r="F1905" t="s">
        <v>5654</v>
      </c>
      <c r="G1905" t="s">
        <v>134</v>
      </c>
      <c r="H1905" t="s">
        <v>135</v>
      </c>
      <c r="I1905" t="s">
        <v>136</v>
      </c>
      <c r="J1905" t="s">
        <v>137</v>
      </c>
      <c r="K1905" t="s">
        <v>138</v>
      </c>
      <c r="L1905" t="s">
        <v>5778</v>
      </c>
      <c r="M1905" t="s">
        <v>5779</v>
      </c>
      <c r="N1905">
        <v>0.12055555499999999</v>
      </c>
      <c r="O1905">
        <v>0</v>
      </c>
      <c r="P1905">
        <v>4</v>
      </c>
      <c r="Q1905">
        <v>32</v>
      </c>
      <c r="R1905">
        <v>268</v>
      </c>
      <c r="S1905">
        <v>9</v>
      </c>
      <c r="T1905">
        <v>67</v>
      </c>
      <c r="U1905">
        <v>0</v>
      </c>
      <c r="V1905">
        <v>0</v>
      </c>
      <c r="W1905">
        <v>0</v>
      </c>
      <c r="X1905">
        <v>0.42972860922635003</v>
      </c>
      <c r="Y1905">
        <v>14.774087607871673</v>
      </c>
      <c r="Z1905">
        <v>65.8916035038187</v>
      </c>
      <c r="AA1905">
        <v>2.7865923734566165</v>
      </c>
      <c r="AB1905">
        <v>16.611082399216667</v>
      </c>
      <c r="AC1905">
        <v>0</v>
      </c>
      <c r="AD1905">
        <v>0</v>
      </c>
      <c r="AE1905">
        <v>100.49309449359001</v>
      </c>
    </row>
    <row r="1906" spans="1:31" x14ac:dyDescent="0.25">
      <c r="A1906">
        <v>2309691</v>
      </c>
      <c r="B1906">
        <v>1</v>
      </c>
      <c r="C1906" t="s">
        <v>80</v>
      </c>
      <c r="D1906" t="s">
        <v>98</v>
      </c>
      <c r="E1906" t="s">
        <v>153</v>
      </c>
      <c r="F1906" t="s">
        <v>5780</v>
      </c>
      <c r="G1906" t="s">
        <v>155</v>
      </c>
      <c r="H1906" t="s">
        <v>150</v>
      </c>
      <c r="I1906" t="s">
        <v>136</v>
      </c>
      <c r="J1906" t="s">
        <v>137</v>
      </c>
      <c r="K1906" t="s">
        <v>138</v>
      </c>
      <c r="L1906" t="s">
        <v>5781</v>
      </c>
      <c r="M1906" t="s">
        <v>5782</v>
      </c>
      <c r="N1906">
        <v>2.6913888880000001</v>
      </c>
      <c r="O1906">
        <v>0</v>
      </c>
      <c r="P1906">
        <v>0</v>
      </c>
      <c r="Q1906">
        <v>0</v>
      </c>
      <c r="R1906">
        <v>1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3.2855117730948002</v>
      </c>
      <c r="AA1906">
        <v>0</v>
      </c>
      <c r="AB1906">
        <v>0</v>
      </c>
      <c r="AC1906">
        <v>0</v>
      </c>
      <c r="AD1906">
        <v>0</v>
      </c>
      <c r="AE1906">
        <v>3.2855117730948002</v>
      </c>
    </row>
    <row r="1907" spans="1:31" x14ac:dyDescent="0.25">
      <c r="A1907">
        <v>2310046</v>
      </c>
      <c r="B1907">
        <v>1</v>
      </c>
      <c r="C1907" t="s">
        <v>80</v>
      </c>
      <c r="D1907" t="s">
        <v>100</v>
      </c>
      <c r="E1907" t="s">
        <v>141</v>
      </c>
      <c r="F1907" t="s">
        <v>5783</v>
      </c>
      <c r="G1907" t="s">
        <v>134</v>
      </c>
      <c r="H1907" t="s">
        <v>135</v>
      </c>
      <c r="I1907" t="s">
        <v>136</v>
      </c>
      <c r="J1907" t="s">
        <v>137</v>
      </c>
      <c r="K1907" t="s">
        <v>138</v>
      </c>
      <c r="L1907" t="s">
        <v>5784</v>
      </c>
      <c r="M1907" t="s">
        <v>5785</v>
      </c>
      <c r="N1907">
        <v>6.1111111000000003E-2</v>
      </c>
      <c r="O1907">
        <v>4</v>
      </c>
      <c r="P1907">
        <v>837</v>
      </c>
      <c r="Q1907">
        <v>3</v>
      </c>
      <c r="R1907">
        <v>150</v>
      </c>
      <c r="S1907">
        <v>5</v>
      </c>
      <c r="T1907">
        <v>130</v>
      </c>
      <c r="U1907">
        <v>0</v>
      </c>
      <c r="V1907">
        <v>0</v>
      </c>
      <c r="W1907">
        <v>1.1992059294435</v>
      </c>
      <c r="X1907">
        <v>11.504499769546682</v>
      </c>
      <c r="Y1907">
        <v>0.61618455308483333</v>
      </c>
      <c r="Z1907">
        <v>4.3248890370106654</v>
      </c>
      <c r="AA1907">
        <v>1.4173703603803334</v>
      </c>
      <c r="AB1907">
        <v>9.5145693667371116</v>
      </c>
      <c r="AC1907">
        <v>0</v>
      </c>
      <c r="AD1907">
        <v>0</v>
      </c>
      <c r="AE1907">
        <v>28.576719016203121</v>
      </c>
    </row>
    <row r="1908" spans="1:31" x14ac:dyDescent="0.25">
      <c r="A1908">
        <v>2309883</v>
      </c>
      <c r="B1908">
        <v>1</v>
      </c>
      <c r="C1908" t="s">
        <v>80</v>
      </c>
      <c r="D1908" t="s">
        <v>96</v>
      </c>
      <c r="E1908" t="s">
        <v>153</v>
      </c>
      <c r="F1908" t="s">
        <v>5786</v>
      </c>
      <c r="G1908" t="s">
        <v>254</v>
      </c>
      <c r="H1908" t="s">
        <v>150</v>
      </c>
      <c r="I1908" t="s">
        <v>136</v>
      </c>
      <c r="J1908" t="s">
        <v>137</v>
      </c>
      <c r="K1908" t="s">
        <v>138</v>
      </c>
      <c r="L1908" t="s">
        <v>5787</v>
      </c>
      <c r="M1908" t="s">
        <v>5788</v>
      </c>
      <c r="N1908">
        <v>3.3366666660000002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1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</row>
    <row r="1909" spans="1:31" x14ac:dyDescent="0.25">
      <c r="A1909">
        <v>2310086</v>
      </c>
      <c r="B1909">
        <v>1</v>
      </c>
      <c r="C1909" t="s">
        <v>80</v>
      </c>
      <c r="D1909" t="s">
        <v>109</v>
      </c>
      <c r="E1909" t="s">
        <v>147</v>
      </c>
      <c r="F1909" t="s">
        <v>5095</v>
      </c>
      <c r="G1909" t="s">
        <v>149</v>
      </c>
      <c r="H1909" t="s">
        <v>150</v>
      </c>
      <c r="I1909" t="s">
        <v>136</v>
      </c>
      <c r="J1909" t="s">
        <v>137</v>
      </c>
      <c r="K1909" t="s">
        <v>138</v>
      </c>
      <c r="L1909" t="s">
        <v>5789</v>
      </c>
      <c r="M1909" t="s">
        <v>5790</v>
      </c>
      <c r="N1909">
        <v>1.926666666</v>
      </c>
      <c r="O1909">
        <v>0</v>
      </c>
      <c r="P1909">
        <v>8</v>
      </c>
      <c r="Q1909">
        <v>0</v>
      </c>
      <c r="R1909">
        <v>1</v>
      </c>
      <c r="S1909">
        <v>0</v>
      </c>
      <c r="T1909">
        <v>2</v>
      </c>
      <c r="U1909">
        <v>0</v>
      </c>
      <c r="V1909">
        <v>0</v>
      </c>
      <c r="W1909">
        <v>0</v>
      </c>
      <c r="X1909">
        <v>2.6201668701381249</v>
      </c>
      <c r="Y1909">
        <v>0</v>
      </c>
      <c r="Z1909">
        <v>0.14349372697513332</v>
      </c>
      <c r="AA1909">
        <v>0</v>
      </c>
      <c r="AB1909">
        <v>6.9709217958575001E-2</v>
      </c>
      <c r="AC1909">
        <v>0</v>
      </c>
      <c r="AD1909">
        <v>0</v>
      </c>
      <c r="AE1909">
        <v>2.8333698150718334</v>
      </c>
    </row>
    <row r="1910" spans="1:31" x14ac:dyDescent="0.25">
      <c r="A1910">
        <v>2309837</v>
      </c>
      <c r="B1910">
        <v>1</v>
      </c>
      <c r="C1910" t="s">
        <v>81</v>
      </c>
      <c r="D1910" t="s">
        <v>114</v>
      </c>
      <c r="E1910" t="s">
        <v>147</v>
      </c>
      <c r="F1910" t="s">
        <v>5791</v>
      </c>
      <c r="G1910" t="s">
        <v>149</v>
      </c>
      <c r="H1910" t="s">
        <v>150</v>
      </c>
      <c r="I1910" t="s">
        <v>136</v>
      </c>
      <c r="J1910" t="s">
        <v>137</v>
      </c>
      <c r="K1910" t="s">
        <v>138</v>
      </c>
      <c r="L1910" t="s">
        <v>5792</v>
      </c>
      <c r="M1910" t="s">
        <v>5793</v>
      </c>
      <c r="N1910">
        <v>1.3333333329999999</v>
      </c>
      <c r="O1910">
        <v>0</v>
      </c>
      <c r="P1910">
        <v>37</v>
      </c>
      <c r="Q1910">
        <v>0</v>
      </c>
      <c r="R1910">
        <v>0</v>
      </c>
      <c r="S1910">
        <v>0</v>
      </c>
      <c r="T1910">
        <v>5</v>
      </c>
      <c r="U1910">
        <v>0</v>
      </c>
      <c r="V1910">
        <v>0</v>
      </c>
      <c r="W1910">
        <v>0</v>
      </c>
      <c r="X1910">
        <v>7.4737009489360755</v>
      </c>
      <c r="Y1910">
        <v>0</v>
      </c>
      <c r="Z1910">
        <v>0</v>
      </c>
      <c r="AA1910">
        <v>0</v>
      </c>
      <c r="AB1910">
        <v>3.1140167255012505</v>
      </c>
      <c r="AC1910">
        <v>0</v>
      </c>
      <c r="AD1910">
        <v>0</v>
      </c>
      <c r="AE1910">
        <v>10.587717674437325</v>
      </c>
    </row>
    <row r="1911" spans="1:31" x14ac:dyDescent="0.25">
      <c r="A1911">
        <v>2310092</v>
      </c>
      <c r="B1911">
        <v>1</v>
      </c>
      <c r="C1911" t="s">
        <v>81</v>
      </c>
      <c r="D1911" t="s">
        <v>115</v>
      </c>
      <c r="E1911" t="s">
        <v>147</v>
      </c>
      <c r="F1911" t="s">
        <v>5794</v>
      </c>
      <c r="G1911" t="s">
        <v>149</v>
      </c>
      <c r="H1911" t="s">
        <v>150</v>
      </c>
      <c r="I1911" t="s">
        <v>136</v>
      </c>
      <c r="J1911" t="s">
        <v>137</v>
      </c>
      <c r="K1911" t="s">
        <v>138</v>
      </c>
      <c r="L1911" t="s">
        <v>5795</v>
      </c>
      <c r="M1911" t="s">
        <v>5796</v>
      </c>
      <c r="N1911">
        <v>2.929444444</v>
      </c>
      <c r="O1911">
        <v>0</v>
      </c>
      <c r="P1911">
        <v>55</v>
      </c>
      <c r="Q1911">
        <v>0</v>
      </c>
      <c r="R1911">
        <v>0</v>
      </c>
      <c r="S1911">
        <v>0</v>
      </c>
      <c r="T1911">
        <v>4</v>
      </c>
      <c r="U1911">
        <v>0</v>
      </c>
      <c r="V1911">
        <v>0</v>
      </c>
      <c r="W1911">
        <v>0</v>
      </c>
      <c r="X1911">
        <v>12.303505818238005</v>
      </c>
      <c r="Y1911">
        <v>0</v>
      </c>
      <c r="Z1911">
        <v>0</v>
      </c>
      <c r="AA1911">
        <v>0</v>
      </c>
      <c r="AB1911">
        <v>3.3230584299450419</v>
      </c>
      <c r="AC1911">
        <v>0</v>
      </c>
      <c r="AD1911">
        <v>0</v>
      </c>
      <c r="AE1911">
        <v>15.626564248183048</v>
      </c>
    </row>
    <row r="1912" spans="1:31" x14ac:dyDescent="0.25">
      <c r="A1912">
        <v>2309445</v>
      </c>
      <c r="B1912">
        <v>1</v>
      </c>
      <c r="C1912" t="s">
        <v>80</v>
      </c>
      <c r="D1912" t="s">
        <v>108</v>
      </c>
      <c r="E1912" t="s">
        <v>153</v>
      </c>
      <c r="F1912" t="s">
        <v>5797</v>
      </c>
      <c r="G1912" t="s">
        <v>203</v>
      </c>
      <c r="H1912" t="s">
        <v>150</v>
      </c>
      <c r="I1912" t="s">
        <v>136</v>
      </c>
      <c r="J1912" t="s">
        <v>137</v>
      </c>
      <c r="K1912" t="s">
        <v>138</v>
      </c>
      <c r="L1912" t="s">
        <v>5798</v>
      </c>
      <c r="M1912" t="s">
        <v>5799</v>
      </c>
      <c r="N1912">
        <v>6.9219444440000002</v>
      </c>
      <c r="O1912">
        <v>0</v>
      </c>
      <c r="P1912">
        <v>1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1.5490878682364251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1.5490878682364251</v>
      </c>
    </row>
    <row r="1913" spans="1:31" x14ac:dyDescent="0.25">
      <c r="A1913">
        <v>2309545</v>
      </c>
      <c r="B1913">
        <v>1</v>
      </c>
      <c r="C1913" t="s">
        <v>80</v>
      </c>
      <c r="D1913" t="s">
        <v>83</v>
      </c>
      <c r="E1913" t="s">
        <v>153</v>
      </c>
      <c r="F1913" t="s">
        <v>5800</v>
      </c>
      <c r="G1913" t="s">
        <v>155</v>
      </c>
      <c r="H1913" t="s">
        <v>150</v>
      </c>
      <c r="I1913" t="s">
        <v>136</v>
      </c>
      <c r="J1913" t="s">
        <v>137</v>
      </c>
      <c r="K1913" t="s">
        <v>138</v>
      </c>
      <c r="L1913" t="s">
        <v>5801</v>
      </c>
      <c r="M1913" t="s">
        <v>5802</v>
      </c>
      <c r="N1913">
        <v>1.6675</v>
      </c>
      <c r="O1913">
        <v>0</v>
      </c>
      <c r="P1913">
        <v>6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1.9766605328563664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1.9766605328563664</v>
      </c>
    </row>
    <row r="1914" spans="1:31" x14ac:dyDescent="0.25">
      <c r="A1914">
        <v>2309399</v>
      </c>
      <c r="B1914">
        <v>1</v>
      </c>
      <c r="C1914" t="s">
        <v>81</v>
      </c>
      <c r="D1914" t="s">
        <v>128</v>
      </c>
      <c r="E1914" t="s">
        <v>153</v>
      </c>
      <c r="F1914" t="s">
        <v>5803</v>
      </c>
      <c r="G1914" t="s">
        <v>203</v>
      </c>
      <c r="H1914" t="s">
        <v>150</v>
      </c>
      <c r="I1914" t="s">
        <v>136</v>
      </c>
      <c r="J1914" t="s">
        <v>137</v>
      </c>
      <c r="K1914" t="s">
        <v>138</v>
      </c>
      <c r="L1914" t="s">
        <v>5804</v>
      </c>
      <c r="M1914" t="s">
        <v>5805</v>
      </c>
      <c r="N1914">
        <v>4.3533333330000001</v>
      </c>
      <c r="O1914">
        <v>0</v>
      </c>
      <c r="P1914">
        <v>9</v>
      </c>
      <c r="Q1914">
        <v>0</v>
      </c>
      <c r="R1914">
        <v>0</v>
      </c>
      <c r="S1914">
        <v>0</v>
      </c>
      <c r="T1914">
        <v>2</v>
      </c>
      <c r="U1914">
        <v>0</v>
      </c>
      <c r="V1914">
        <v>0</v>
      </c>
      <c r="W1914">
        <v>0</v>
      </c>
      <c r="X1914">
        <v>7.8399383450404159</v>
      </c>
      <c r="Y1914">
        <v>0</v>
      </c>
      <c r="Z1914">
        <v>0</v>
      </c>
      <c r="AA1914">
        <v>0</v>
      </c>
      <c r="AB1914">
        <v>2.7852045595733332</v>
      </c>
      <c r="AC1914">
        <v>0</v>
      </c>
      <c r="AD1914">
        <v>0</v>
      </c>
      <c r="AE1914">
        <v>10.62514290461375</v>
      </c>
    </row>
    <row r="1915" spans="1:31" x14ac:dyDescent="0.25">
      <c r="A1915">
        <v>2309342</v>
      </c>
      <c r="B1915">
        <v>1</v>
      </c>
      <c r="C1915" t="s">
        <v>80</v>
      </c>
      <c r="D1915" t="s">
        <v>93</v>
      </c>
      <c r="E1915" t="s">
        <v>147</v>
      </c>
      <c r="F1915" t="s">
        <v>5806</v>
      </c>
      <c r="G1915" t="s">
        <v>258</v>
      </c>
      <c r="H1915" t="s">
        <v>150</v>
      </c>
      <c r="I1915" t="s">
        <v>136</v>
      </c>
      <c r="J1915" t="s">
        <v>137</v>
      </c>
      <c r="K1915" t="s">
        <v>138</v>
      </c>
      <c r="L1915" t="s">
        <v>5807</v>
      </c>
      <c r="M1915" t="s">
        <v>5808</v>
      </c>
      <c r="N1915">
        <v>5.1388888880000003</v>
      </c>
      <c r="O1915">
        <v>0</v>
      </c>
      <c r="P1915">
        <v>8</v>
      </c>
      <c r="Q1915">
        <v>0</v>
      </c>
      <c r="R1915">
        <v>8</v>
      </c>
      <c r="S1915">
        <v>0</v>
      </c>
      <c r="T1915">
        <v>3</v>
      </c>
      <c r="U1915">
        <v>0</v>
      </c>
      <c r="V1915">
        <v>1</v>
      </c>
      <c r="W1915">
        <v>0</v>
      </c>
      <c r="X1915">
        <v>11.130731049213333</v>
      </c>
      <c r="Y1915">
        <v>0</v>
      </c>
      <c r="Z1915">
        <v>43.736897414840001</v>
      </c>
      <c r="AA1915">
        <v>0</v>
      </c>
      <c r="AB1915">
        <v>17.739021969933127</v>
      </c>
      <c r="AC1915">
        <v>0</v>
      </c>
      <c r="AD1915">
        <v>81.620735710208336</v>
      </c>
      <c r="AE1915">
        <v>154.22738614419478</v>
      </c>
    </row>
    <row r="1916" spans="1:31" x14ac:dyDescent="0.25">
      <c r="A1916">
        <v>2309840</v>
      </c>
      <c r="B1916">
        <v>1</v>
      </c>
      <c r="C1916" t="s">
        <v>81</v>
      </c>
      <c r="D1916" t="s">
        <v>118</v>
      </c>
      <c r="E1916" t="s">
        <v>153</v>
      </c>
      <c r="F1916" t="s">
        <v>5809</v>
      </c>
      <c r="G1916" t="s">
        <v>155</v>
      </c>
      <c r="H1916" t="s">
        <v>150</v>
      </c>
      <c r="I1916" t="s">
        <v>136</v>
      </c>
      <c r="J1916" t="s">
        <v>137</v>
      </c>
      <c r="K1916" t="s">
        <v>138</v>
      </c>
      <c r="L1916" t="s">
        <v>5810</v>
      </c>
      <c r="M1916" t="s">
        <v>5811</v>
      </c>
      <c r="N1916">
        <v>4.0022222220000003</v>
      </c>
      <c r="O1916">
        <v>0</v>
      </c>
      <c r="P1916">
        <v>4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1.6281136950361002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1.6281136950361002</v>
      </c>
    </row>
    <row r="1917" spans="1:31" x14ac:dyDescent="0.25">
      <c r="A1917">
        <v>2309508</v>
      </c>
      <c r="B1917">
        <v>1</v>
      </c>
      <c r="C1917" t="s">
        <v>81</v>
      </c>
      <c r="D1917" t="s">
        <v>117</v>
      </c>
      <c r="E1917" t="s">
        <v>147</v>
      </c>
      <c r="F1917" t="s">
        <v>5812</v>
      </c>
      <c r="G1917" t="s">
        <v>5813</v>
      </c>
      <c r="H1917" t="s">
        <v>150</v>
      </c>
      <c r="I1917" t="s">
        <v>136</v>
      </c>
      <c r="J1917" t="s">
        <v>137</v>
      </c>
      <c r="K1917" t="s">
        <v>138</v>
      </c>
      <c r="L1917" t="s">
        <v>5814</v>
      </c>
      <c r="M1917" t="s">
        <v>5815</v>
      </c>
      <c r="N1917">
        <v>3.6936111110000001</v>
      </c>
      <c r="O1917">
        <v>0</v>
      </c>
      <c r="P1917">
        <v>65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23.755473159182081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23.755473159182081</v>
      </c>
    </row>
    <row r="1918" spans="1:31" x14ac:dyDescent="0.25">
      <c r="A1918">
        <v>2309628</v>
      </c>
      <c r="B1918">
        <v>1</v>
      </c>
      <c r="C1918" t="s">
        <v>80</v>
      </c>
      <c r="D1918" t="s">
        <v>104</v>
      </c>
      <c r="E1918" t="s">
        <v>175</v>
      </c>
      <c r="F1918" t="s">
        <v>5816</v>
      </c>
      <c r="G1918" t="s">
        <v>177</v>
      </c>
      <c r="H1918" t="s">
        <v>135</v>
      </c>
      <c r="I1918" t="s">
        <v>136</v>
      </c>
      <c r="J1918" t="s">
        <v>137</v>
      </c>
      <c r="K1918" t="s">
        <v>144</v>
      </c>
      <c r="L1918" t="s">
        <v>5817</v>
      </c>
      <c r="M1918" t="s">
        <v>5818</v>
      </c>
      <c r="N1918">
        <v>1.4069444440000001</v>
      </c>
      <c r="O1918">
        <v>0</v>
      </c>
      <c r="P1918">
        <v>0</v>
      </c>
      <c r="Q1918">
        <v>0</v>
      </c>
      <c r="R1918">
        <v>0</v>
      </c>
      <c r="S1918">
        <v>7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9.27576807906045</v>
      </c>
      <c r="AB1918">
        <v>0</v>
      </c>
      <c r="AC1918">
        <v>0</v>
      </c>
      <c r="AD1918">
        <v>0</v>
      </c>
      <c r="AE1918">
        <v>9.27576807906045</v>
      </c>
    </row>
    <row r="1919" spans="1:31" x14ac:dyDescent="0.25">
      <c r="A1919">
        <v>2309983</v>
      </c>
      <c r="B1919">
        <v>1</v>
      </c>
      <c r="C1919" t="s">
        <v>80</v>
      </c>
      <c r="D1919" t="s">
        <v>89</v>
      </c>
      <c r="E1919" t="s">
        <v>285</v>
      </c>
      <c r="F1919" t="s">
        <v>737</v>
      </c>
      <c r="G1919" t="s">
        <v>384</v>
      </c>
      <c r="H1919" t="s">
        <v>150</v>
      </c>
      <c r="I1919" t="s">
        <v>136</v>
      </c>
      <c r="J1919" t="s">
        <v>137</v>
      </c>
      <c r="K1919" t="s">
        <v>138</v>
      </c>
      <c r="L1919" t="s">
        <v>5819</v>
      </c>
      <c r="M1919" t="s">
        <v>5820</v>
      </c>
      <c r="N1919">
        <v>3.0763888879999999</v>
      </c>
      <c r="O1919">
        <v>0</v>
      </c>
      <c r="P1919">
        <v>104</v>
      </c>
      <c r="Q1919">
        <v>0</v>
      </c>
      <c r="R1919">
        <v>0</v>
      </c>
      <c r="S1919">
        <v>0</v>
      </c>
      <c r="T1919">
        <v>11</v>
      </c>
      <c r="U1919">
        <v>0</v>
      </c>
      <c r="V1919">
        <v>0</v>
      </c>
      <c r="W1919">
        <v>0</v>
      </c>
      <c r="X1919">
        <v>86.02993942986248</v>
      </c>
      <c r="Y1919">
        <v>0</v>
      </c>
      <c r="Z1919">
        <v>0</v>
      </c>
      <c r="AA1919">
        <v>0</v>
      </c>
      <c r="AB1919">
        <v>93.352625766933741</v>
      </c>
      <c r="AC1919">
        <v>0</v>
      </c>
      <c r="AD1919">
        <v>0</v>
      </c>
      <c r="AE1919">
        <v>179.38256519679624</v>
      </c>
    </row>
    <row r="1920" spans="1:31" x14ac:dyDescent="0.25">
      <c r="A1920">
        <v>2309651</v>
      </c>
      <c r="B1920">
        <v>1</v>
      </c>
      <c r="C1920" t="s">
        <v>80</v>
      </c>
      <c r="D1920" t="s">
        <v>102</v>
      </c>
      <c r="E1920" t="s">
        <v>147</v>
      </c>
      <c r="F1920" t="s">
        <v>5821</v>
      </c>
      <c r="G1920" t="s">
        <v>149</v>
      </c>
      <c r="H1920" t="s">
        <v>150</v>
      </c>
      <c r="I1920" t="s">
        <v>136</v>
      </c>
      <c r="J1920" t="s">
        <v>137</v>
      </c>
      <c r="K1920" t="s">
        <v>138</v>
      </c>
      <c r="L1920" t="s">
        <v>5822</v>
      </c>
      <c r="M1920" t="s">
        <v>5823</v>
      </c>
      <c r="N1920">
        <v>1.5127777769999999</v>
      </c>
      <c r="O1920">
        <v>0</v>
      </c>
      <c r="P1920">
        <v>0</v>
      </c>
      <c r="Q1920">
        <v>0</v>
      </c>
      <c r="R1920">
        <v>3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9.3029325320544167</v>
      </c>
      <c r="AA1920">
        <v>0</v>
      </c>
      <c r="AB1920">
        <v>0</v>
      </c>
      <c r="AC1920">
        <v>0</v>
      </c>
      <c r="AD1920">
        <v>0</v>
      </c>
      <c r="AE1920">
        <v>9.3029325320544167</v>
      </c>
    </row>
    <row r="1921" spans="1:31" x14ac:dyDescent="0.25">
      <c r="A1921">
        <v>2310175</v>
      </c>
      <c r="B1921">
        <v>1</v>
      </c>
      <c r="C1921" t="s">
        <v>81</v>
      </c>
      <c r="D1921" t="s">
        <v>117</v>
      </c>
      <c r="E1921" t="s">
        <v>141</v>
      </c>
      <c r="F1921" t="s">
        <v>402</v>
      </c>
      <c r="G1921" t="s">
        <v>134</v>
      </c>
      <c r="H1921" t="s">
        <v>135</v>
      </c>
      <c r="I1921" t="s">
        <v>136</v>
      </c>
      <c r="J1921" t="s">
        <v>137</v>
      </c>
      <c r="K1921" t="s">
        <v>138</v>
      </c>
      <c r="L1921" t="s">
        <v>5824</v>
      </c>
      <c r="M1921" t="s">
        <v>5825</v>
      </c>
      <c r="N1921">
        <v>0.12916666600000001</v>
      </c>
      <c r="O1921">
        <v>1</v>
      </c>
      <c r="P1921">
        <v>2400</v>
      </c>
      <c r="Q1921">
        <v>38</v>
      </c>
      <c r="R1921">
        <v>83</v>
      </c>
      <c r="S1921">
        <v>18</v>
      </c>
      <c r="T1921">
        <v>232</v>
      </c>
      <c r="U1921">
        <v>8</v>
      </c>
      <c r="V1921">
        <v>1</v>
      </c>
      <c r="W1921">
        <v>3.0569234768625005E-2</v>
      </c>
      <c r="X1921">
        <v>38.502168345949563</v>
      </c>
      <c r="Y1921">
        <v>32.605757878428378</v>
      </c>
      <c r="Z1921">
        <v>3.7460463420833334</v>
      </c>
      <c r="AA1921">
        <v>7.7366870950533331</v>
      </c>
      <c r="AB1921">
        <v>9.0369335221789111</v>
      </c>
      <c r="AC1921">
        <v>59.741011977654011</v>
      </c>
      <c r="AD1921">
        <v>0.21707327802862503</v>
      </c>
      <c r="AE1921">
        <v>151.6162476741448</v>
      </c>
    </row>
    <row r="1922" spans="1:31" x14ac:dyDescent="0.25">
      <c r="A1922">
        <v>2309316</v>
      </c>
      <c r="B1922">
        <v>1</v>
      </c>
      <c r="C1922" t="s">
        <v>80</v>
      </c>
      <c r="D1922" t="s">
        <v>93</v>
      </c>
      <c r="E1922" t="s">
        <v>175</v>
      </c>
      <c r="F1922" t="s">
        <v>5826</v>
      </c>
      <c r="G1922" t="s">
        <v>134</v>
      </c>
      <c r="H1922" t="s">
        <v>135</v>
      </c>
      <c r="I1922" t="s">
        <v>136</v>
      </c>
      <c r="J1922" t="s">
        <v>137</v>
      </c>
      <c r="K1922" t="s">
        <v>138</v>
      </c>
      <c r="L1922" t="s">
        <v>5827</v>
      </c>
      <c r="M1922" t="s">
        <v>5828</v>
      </c>
      <c r="N1922">
        <v>1.2380555550000001</v>
      </c>
      <c r="O1922">
        <v>0</v>
      </c>
      <c r="P1922">
        <v>202</v>
      </c>
      <c r="Q1922">
        <v>0</v>
      </c>
      <c r="R1922">
        <v>6</v>
      </c>
      <c r="S1922">
        <v>1</v>
      </c>
      <c r="T1922">
        <v>48</v>
      </c>
      <c r="U1922">
        <v>0</v>
      </c>
      <c r="V1922">
        <v>1</v>
      </c>
      <c r="W1922">
        <v>0</v>
      </c>
      <c r="X1922">
        <v>37.882595253204492</v>
      </c>
      <c r="Y1922">
        <v>0</v>
      </c>
      <c r="Z1922">
        <v>16.239058452468026</v>
      </c>
      <c r="AA1922">
        <v>1.3286069177367221</v>
      </c>
      <c r="AB1922">
        <v>20.584624595738344</v>
      </c>
      <c r="AC1922">
        <v>0</v>
      </c>
      <c r="AD1922">
        <v>83.7775674150123</v>
      </c>
      <c r="AE1922">
        <v>159.81245263415988</v>
      </c>
    </row>
    <row r="1923" spans="1:31" x14ac:dyDescent="0.25">
      <c r="A1923">
        <v>2310049</v>
      </c>
      <c r="B1923">
        <v>1</v>
      </c>
      <c r="C1923" t="s">
        <v>81</v>
      </c>
      <c r="D1923" t="s">
        <v>119</v>
      </c>
      <c r="E1923" t="s">
        <v>147</v>
      </c>
      <c r="F1923" t="s">
        <v>5829</v>
      </c>
      <c r="G1923" t="s">
        <v>149</v>
      </c>
      <c r="H1923" t="s">
        <v>150</v>
      </c>
      <c r="I1923" t="s">
        <v>136</v>
      </c>
      <c r="J1923" t="s">
        <v>137</v>
      </c>
      <c r="K1923" t="s">
        <v>138</v>
      </c>
      <c r="L1923" t="s">
        <v>5830</v>
      </c>
      <c r="M1923" t="s">
        <v>5831</v>
      </c>
      <c r="N1923">
        <v>5.631388888</v>
      </c>
      <c r="O1923">
        <v>0</v>
      </c>
      <c r="P1923">
        <v>27</v>
      </c>
      <c r="Q1923">
        <v>0</v>
      </c>
      <c r="R1923">
        <v>2</v>
      </c>
      <c r="S1923">
        <v>0</v>
      </c>
      <c r="T1923">
        <v>5</v>
      </c>
      <c r="U1923">
        <v>0</v>
      </c>
      <c r="V1923">
        <v>0</v>
      </c>
      <c r="W1923">
        <v>0</v>
      </c>
      <c r="X1923">
        <v>26.86803298525037</v>
      </c>
      <c r="Y1923">
        <v>0</v>
      </c>
      <c r="Z1923">
        <v>0</v>
      </c>
      <c r="AA1923">
        <v>0</v>
      </c>
      <c r="AB1923">
        <v>9.5096331987241118</v>
      </c>
      <c r="AC1923">
        <v>0</v>
      </c>
      <c r="AD1923">
        <v>0</v>
      </c>
      <c r="AE1923">
        <v>36.377666183974483</v>
      </c>
    </row>
    <row r="1924" spans="1:31" x14ac:dyDescent="0.25">
      <c r="A1924">
        <v>2310026</v>
      </c>
      <c r="B1924">
        <v>1</v>
      </c>
      <c r="C1924" t="s">
        <v>80</v>
      </c>
      <c r="D1924" t="s">
        <v>104</v>
      </c>
      <c r="E1924" t="s">
        <v>132</v>
      </c>
      <c r="F1924" t="s">
        <v>5832</v>
      </c>
      <c r="G1924" t="s">
        <v>134</v>
      </c>
      <c r="H1924" t="s">
        <v>135</v>
      </c>
      <c r="I1924" t="s">
        <v>136</v>
      </c>
      <c r="J1924" t="s">
        <v>137</v>
      </c>
      <c r="K1924" t="s">
        <v>138</v>
      </c>
      <c r="L1924" t="s">
        <v>5833</v>
      </c>
      <c r="M1924" t="s">
        <v>5834</v>
      </c>
      <c r="N1924">
        <v>7.0833332999999998E-2</v>
      </c>
      <c r="O1924">
        <v>1</v>
      </c>
      <c r="P1924">
        <v>717</v>
      </c>
      <c r="Q1924">
        <v>8</v>
      </c>
      <c r="R1924">
        <v>8</v>
      </c>
      <c r="S1924">
        <v>31</v>
      </c>
      <c r="T1924">
        <v>62</v>
      </c>
      <c r="U1924">
        <v>6</v>
      </c>
      <c r="V1924">
        <v>0</v>
      </c>
      <c r="W1924">
        <v>7.6842861525000007E-3</v>
      </c>
      <c r="X1924">
        <v>10.707322521279753</v>
      </c>
      <c r="Y1924">
        <v>8.3343645241124982</v>
      </c>
      <c r="Z1924">
        <v>0.37017420999441664</v>
      </c>
      <c r="AA1924">
        <v>73.489117602835023</v>
      </c>
      <c r="AB1924">
        <v>1.7114848911241676</v>
      </c>
      <c r="AC1924">
        <v>32.318198196346707</v>
      </c>
      <c r="AD1924">
        <v>0</v>
      </c>
      <c r="AE1924">
        <v>126.93834623184506</v>
      </c>
    </row>
    <row r="1925" spans="1:31" x14ac:dyDescent="0.25">
      <c r="A1925">
        <v>2309608</v>
      </c>
      <c r="B1925">
        <v>1</v>
      </c>
      <c r="C1925" t="s">
        <v>80</v>
      </c>
      <c r="D1925" t="s">
        <v>87</v>
      </c>
      <c r="E1925" t="s">
        <v>147</v>
      </c>
      <c r="F1925" t="s">
        <v>5835</v>
      </c>
      <c r="G1925" t="s">
        <v>503</v>
      </c>
      <c r="H1925" t="s">
        <v>150</v>
      </c>
      <c r="I1925" t="s">
        <v>136</v>
      </c>
      <c r="J1925" t="s">
        <v>137</v>
      </c>
      <c r="K1925" t="s">
        <v>138</v>
      </c>
      <c r="L1925" t="s">
        <v>5836</v>
      </c>
      <c r="M1925" t="s">
        <v>5837</v>
      </c>
      <c r="N1925">
        <v>0.50416666600000004</v>
      </c>
      <c r="O1925">
        <v>0</v>
      </c>
      <c r="P1925">
        <v>204</v>
      </c>
      <c r="Q1925">
        <v>0</v>
      </c>
      <c r="R1925">
        <v>0</v>
      </c>
      <c r="S1925">
        <v>0</v>
      </c>
      <c r="T1925">
        <v>17</v>
      </c>
      <c r="U1925">
        <v>0</v>
      </c>
      <c r="V1925">
        <v>0</v>
      </c>
      <c r="W1925">
        <v>0</v>
      </c>
      <c r="X1925">
        <v>23.538491394759983</v>
      </c>
      <c r="Y1925">
        <v>0</v>
      </c>
      <c r="Z1925">
        <v>0</v>
      </c>
      <c r="AA1925">
        <v>0</v>
      </c>
      <c r="AB1925">
        <v>8.3314854820367792</v>
      </c>
      <c r="AC1925">
        <v>0</v>
      </c>
      <c r="AD1925">
        <v>0</v>
      </c>
      <c r="AE1925">
        <v>31.869976876796763</v>
      </c>
    </row>
    <row r="1926" spans="1:31" x14ac:dyDescent="0.25">
      <c r="A1926">
        <v>2309336</v>
      </c>
      <c r="B1926">
        <v>1</v>
      </c>
      <c r="C1926" t="s">
        <v>80</v>
      </c>
      <c r="D1926" t="s">
        <v>108</v>
      </c>
      <c r="E1926" t="s">
        <v>158</v>
      </c>
      <c r="F1926" t="s">
        <v>5838</v>
      </c>
      <c r="G1926" t="s">
        <v>453</v>
      </c>
      <c r="H1926" t="s">
        <v>150</v>
      </c>
      <c r="I1926" t="s">
        <v>136</v>
      </c>
      <c r="J1926" t="s">
        <v>137</v>
      </c>
      <c r="K1926" t="s">
        <v>138</v>
      </c>
      <c r="L1926" t="s">
        <v>5839</v>
      </c>
      <c r="M1926" t="s">
        <v>5840</v>
      </c>
      <c r="N1926">
        <v>7.6577777769999997</v>
      </c>
      <c r="O1926">
        <v>0</v>
      </c>
      <c r="P1926">
        <v>34</v>
      </c>
      <c r="Q1926">
        <v>0</v>
      </c>
      <c r="R1926">
        <v>0</v>
      </c>
      <c r="S1926">
        <v>0</v>
      </c>
      <c r="T1926">
        <v>4</v>
      </c>
      <c r="U1926">
        <v>0</v>
      </c>
      <c r="V1926">
        <v>0</v>
      </c>
      <c r="W1926">
        <v>0</v>
      </c>
      <c r="X1926">
        <v>23.16652875948229</v>
      </c>
      <c r="Y1926">
        <v>0</v>
      </c>
      <c r="Z1926">
        <v>0</v>
      </c>
      <c r="AA1926">
        <v>0</v>
      </c>
      <c r="AB1926">
        <v>2.3148912094853995</v>
      </c>
      <c r="AC1926">
        <v>0</v>
      </c>
      <c r="AD1926">
        <v>0</v>
      </c>
      <c r="AE1926">
        <v>25.481419968967689</v>
      </c>
    </row>
    <row r="1927" spans="1:31" x14ac:dyDescent="0.25">
      <c r="A1927">
        <v>2309857</v>
      </c>
      <c r="B1927">
        <v>1</v>
      </c>
      <c r="C1927" t="s">
        <v>80</v>
      </c>
      <c r="D1927" t="s">
        <v>108</v>
      </c>
      <c r="E1927" t="s">
        <v>147</v>
      </c>
      <c r="F1927" t="s">
        <v>5841</v>
      </c>
      <c r="G1927" t="s">
        <v>149</v>
      </c>
      <c r="H1927" t="s">
        <v>150</v>
      </c>
      <c r="I1927" t="s">
        <v>136</v>
      </c>
      <c r="J1927" t="s">
        <v>137</v>
      </c>
      <c r="K1927" t="s">
        <v>138</v>
      </c>
      <c r="L1927" t="s">
        <v>5842</v>
      </c>
      <c r="M1927" t="s">
        <v>5843</v>
      </c>
      <c r="N1927">
        <v>3.0480555549999999</v>
      </c>
      <c r="O1927">
        <v>0</v>
      </c>
      <c r="P1927">
        <v>6</v>
      </c>
      <c r="Q1927">
        <v>0</v>
      </c>
      <c r="R1927">
        <v>0</v>
      </c>
      <c r="S1927">
        <v>0</v>
      </c>
      <c r="T1927">
        <v>1</v>
      </c>
      <c r="U1927">
        <v>0</v>
      </c>
      <c r="V1927">
        <v>0</v>
      </c>
      <c r="W1927">
        <v>0</v>
      </c>
      <c r="X1927">
        <v>1.7673183306878584</v>
      </c>
      <c r="Y1927">
        <v>0</v>
      </c>
      <c r="Z1927">
        <v>0</v>
      </c>
      <c r="AA1927">
        <v>0</v>
      </c>
      <c r="AB1927">
        <v>0.48601091090505832</v>
      </c>
      <c r="AC1927">
        <v>0</v>
      </c>
      <c r="AD1927">
        <v>0</v>
      </c>
      <c r="AE1927">
        <v>2.2533292415929167</v>
      </c>
    </row>
    <row r="1928" spans="1:31" x14ac:dyDescent="0.25">
      <c r="A1928">
        <v>2309465</v>
      </c>
      <c r="B1928">
        <v>1</v>
      </c>
      <c r="C1928" t="s">
        <v>81</v>
      </c>
      <c r="D1928" t="s">
        <v>128</v>
      </c>
      <c r="E1928" t="s">
        <v>132</v>
      </c>
      <c r="F1928" t="s">
        <v>5844</v>
      </c>
      <c r="G1928" t="s">
        <v>143</v>
      </c>
      <c r="H1928" t="s">
        <v>135</v>
      </c>
      <c r="I1928" t="s">
        <v>136</v>
      </c>
      <c r="J1928" t="s">
        <v>137</v>
      </c>
      <c r="K1928" t="s">
        <v>144</v>
      </c>
      <c r="L1928" t="s">
        <v>5845</v>
      </c>
      <c r="M1928" t="s">
        <v>5846</v>
      </c>
      <c r="N1928">
        <v>8.2783333330000008</v>
      </c>
      <c r="O1928">
        <v>6</v>
      </c>
      <c r="P1928">
        <v>1026</v>
      </c>
      <c r="Q1928">
        <v>7</v>
      </c>
      <c r="R1928">
        <v>26</v>
      </c>
      <c r="S1928">
        <v>36</v>
      </c>
      <c r="T1928">
        <v>101</v>
      </c>
      <c r="U1928">
        <v>4</v>
      </c>
      <c r="V1928">
        <v>0</v>
      </c>
      <c r="W1928">
        <v>10.028423053711702</v>
      </c>
      <c r="X1928">
        <v>1840.5047336693294</v>
      </c>
      <c r="Y1928">
        <v>203.39058390111123</v>
      </c>
      <c r="Z1928">
        <v>143.34823690483503</v>
      </c>
      <c r="AA1928">
        <v>5190.4293006665721</v>
      </c>
      <c r="AB1928">
        <v>886.50047076583041</v>
      </c>
      <c r="AC1928">
        <v>12818.10557070078</v>
      </c>
      <c r="AD1928">
        <v>0</v>
      </c>
      <c r="AE1928">
        <v>21092.30731966217</v>
      </c>
    </row>
    <row r="1929" spans="1:31" x14ac:dyDescent="0.25">
      <c r="A1929">
        <v>2309528</v>
      </c>
      <c r="B1929">
        <v>1</v>
      </c>
      <c r="C1929" t="s">
        <v>80</v>
      </c>
      <c r="D1929" t="s">
        <v>103</v>
      </c>
      <c r="E1929" t="s">
        <v>175</v>
      </c>
      <c r="F1929" t="s">
        <v>5847</v>
      </c>
      <c r="G1929" t="s">
        <v>716</v>
      </c>
      <c r="H1929" t="s">
        <v>135</v>
      </c>
      <c r="I1929" t="s">
        <v>136</v>
      </c>
      <c r="J1929" t="s">
        <v>137</v>
      </c>
      <c r="K1929" t="s">
        <v>138</v>
      </c>
      <c r="L1929" t="s">
        <v>5848</v>
      </c>
      <c r="M1929" t="s">
        <v>5849</v>
      </c>
      <c r="N1929">
        <v>1.4997222219999999</v>
      </c>
      <c r="O1929">
        <v>0</v>
      </c>
      <c r="P1929">
        <v>91</v>
      </c>
      <c r="Q1929">
        <v>0</v>
      </c>
      <c r="R1929">
        <v>5</v>
      </c>
      <c r="S1929">
        <v>0</v>
      </c>
      <c r="T1929">
        <v>7</v>
      </c>
      <c r="U1929">
        <v>0</v>
      </c>
      <c r="V1929">
        <v>0</v>
      </c>
      <c r="W1929">
        <v>0</v>
      </c>
      <c r="X1929">
        <v>30.669581785448493</v>
      </c>
      <c r="Y1929">
        <v>0</v>
      </c>
      <c r="Z1929">
        <v>26.958077239851676</v>
      </c>
      <c r="AA1929">
        <v>0</v>
      </c>
      <c r="AB1929">
        <v>8.6754760812906664</v>
      </c>
      <c r="AC1929">
        <v>0</v>
      </c>
      <c r="AD1929">
        <v>0</v>
      </c>
      <c r="AE1929">
        <v>66.30313510659083</v>
      </c>
    </row>
    <row r="1930" spans="1:31" x14ac:dyDescent="0.25">
      <c r="A1930">
        <v>2310106</v>
      </c>
      <c r="B1930">
        <v>1</v>
      </c>
      <c r="C1930" t="s">
        <v>80</v>
      </c>
      <c r="D1930" t="s">
        <v>93</v>
      </c>
      <c r="E1930" t="s">
        <v>147</v>
      </c>
      <c r="F1930" t="s">
        <v>5850</v>
      </c>
      <c r="G1930" t="s">
        <v>149</v>
      </c>
      <c r="H1930" t="s">
        <v>150</v>
      </c>
      <c r="I1930" t="s">
        <v>136</v>
      </c>
      <c r="J1930" t="s">
        <v>137</v>
      </c>
      <c r="K1930" t="s">
        <v>138</v>
      </c>
      <c r="L1930" t="s">
        <v>5851</v>
      </c>
      <c r="M1930" t="s">
        <v>5852</v>
      </c>
      <c r="N1930">
        <v>1.405</v>
      </c>
      <c r="O1930">
        <v>0</v>
      </c>
      <c r="P1930">
        <v>6</v>
      </c>
      <c r="Q1930">
        <v>0</v>
      </c>
      <c r="R1930">
        <v>11</v>
      </c>
      <c r="S1930">
        <v>0</v>
      </c>
      <c r="T1930">
        <v>3</v>
      </c>
      <c r="U1930">
        <v>0</v>
      </c>
      <c r="V1930">
        <v>0</v>
      </c>
      <c r="W1930">
        <v>0</v>
      </c>
      <c r="X1930">
        <v>3.8254214634705002</v>
      </c>
      <c r="Y1930">
        <v>0</v>
      </c>
      <c r="Z1930">
        <v>36.001810616345772</v>
      </c>
      <c r="AA1930">
        <v>0</v>
      </c>
      <c r="AB1930">
        <v>10.246688283332798</v>
      </c>
      <c r="AC1930">
        <v>0</v>
      </c>
      <c r="AD1930">
        <v>0</v>
      </c>
      <c r="AE1930">
        <v>50.073920363149071</v>
      </c>
    </row>
    <row r="1931" spans="1:31" x14ac:dyDescent="0.25">
      <c r="A1931">
        <v>2309671</v>
      </c>
      <c r="B1931">
        <v>1</v>
      </c>
      <c r="C1931" t="s">
        <v>80</v>
      </c>
      <c r="D1931" t="s">
        <v>94</v>
      </c>
      <c r="E1931" t="s">
        <v>147</v>
      </c>
      <c r="F1931" t="s">
        <v>5853</v>
      </c>
      <c r="G1931" t="s">
        <v>149</v>
      </c>
      <c r="H1931" t="s">
        <v>150</v>
      </c>
      <c r="I1931" t="s">
        <v>136</v>
      </c>
      <c r="J1931" t="s">
        <v>137</v>
      </c>
      <c r="K1931" t="s">
        <v>138</v>
      </c>
      <c r="L1931" t="s">
        <v>5854</v>
      </c>
      <c r="M1931" t="s">
        <v>5855</v>
      </c>
      <c r="N1931">
        <v>7.3161111109999997</v>
      </c>
      <c r="O1931">
        <v>0</v>
      </c>
      <c r="P1931">
        <v>28</v>
      </c>
      <c r="Q1931">
        <v>0</v>
      </c>
      <c r="R1931">
        <v>0</v>
      </c>
      <c r="S1931">
        <v>0</v>
      </c>
      <c r="T1931">
        <v>15</v>
      </c>
      <c r="U1931">
        <v>0</v>
      </c>
      <c r="V1931">
        <v>0</v>
      </c>
      <c r="W1931">
        <v>0</v>
      </c>
      <c r="X1931">
        <v>26.234393432505772</v>
      </c>
      <c r="Y1931">
        <v>0</v>
      </c>
      <c r="Z1931">
        <v>0</v>
      </c>
      <c r="AA1931">
        <v>0</v>
      </c>
      <c r="AB1931">
        <v>61.825549541509986</v>
      </c>
      <c r="AC1931">
        <v>0</v>
      </c>
      <c r="AD1931">
        <v>0</v>
      </c>
      <c r="AE1931">
        <v>88.059942974015755</v>
      </c>
    </row>
    <row r="1932" spans="1:31" x14ac:dyDescent="0.25">
      <c r="A1932">
        <v>2309920</v>
      </c>
      <c r="B1932">
        <v>1</v>
      </c>
      <c r="C1932" t="s">
        <v>80</v>
      </c>
      <c r="D1932" t="s">
        <v>107</v>
      </c>
      <c r="E1932" t="s">
        <v>153</v>
      </c>
      <c r="F1932" t="s">
        <v>5856</v>
      </c>
      <c r="G1932" t="s">
        <v>254</v>
      </c>
      <c r="H1932" t="s">
        <v>150</v>
      </c>
      <c r="I1932" t="s">
        <v>136</v>
      </c>
      <c r="J1932" t="s">
        <v>137</v>
      </c>
      <c r="K1932" t="s">
        <v>138</v>
      </c>
      <c r="L1932" t="s">
        <v>5857</v>
      </c>
      <c r="M1932" t="s">
        <v>5858</v>
      </c>
      <c r="N1932">
        <v>0.86333333300000004</v>
      </c>
      <c r="O1932">
        <v>0</v>
      </c>
      <c r="P1932">
        <v>1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0.20127909317422499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0.20127909317422499</v>
      </c>
    </row>
    <row r="1933" spans="1:31" x14ac:dyDescent="0.25">
      <c r="A1933">
        <v>2310112</v>
      </c>
      <c r="B1933">
        <v>1</v>
      </c>
      <c r="C1933" t="s">
        <v>81</v>
      </c>
      <c r="D1933" t="s">
        <v>121</v>
      </c>
      <c r="E1933" t="s">
        <v>147</v>
      </c>
      <c r="F1933" t="s">
        <v>5859</v>
      </c>
      <c r="G1933" t="s">
        <v>149</v>
      </c>
      <c r="H1933" t="s">
        <v>150</v>
      </c>
      <c r="I1933" t="s">
        <v>136</v>
      </c>
      <c r="J1933" t="s">
        <v>137</v>
      </c>
      <c r="K1933" t="s">
        <v>138</v>
      </c>
      <c r="L1933" t="s">
        <v>5860</v>
      </c>
      <c r="M1933" t="s">
        <v>5861</v>
      </c>
      <c r="N1933">
        <v>2.466111111</v>
      </c>
      <c r="O1933">
        <v>0</v>
      </c>
      <c r="P1933">
        <v>4</v>
      </c>
      <c r="Q1933">
        <v>0</v>
      </c>
      <c r="R1933">
        <v>21</v>
      </c>
      <c r="S1933">
        <v>0</v>
      </c>
      <c r="T1933">
        <v>2</v>
      </c>
      <c r="U1933">
        <v>0</v>
      </c>
      <c r="V1933">
        <v>0</v>
      </c>
      <c r="W1933">
        <v>0</v>
      </c>
      <c r="X1933">
        <v>2.6867936115004998</v>
      </c>
      <c r="Y1933">
        <v>0</v>
      </c>
      <c r="Z1933">
        <v>4.6733294544005508</v>
      </c>
      <c r="AA1933">
        <v>0</v>
      </c>
      <c r="AB1933">
        <v>2.7668239361244003</v>
      </c>
      <c r="AC1933">
        <v>0</v>
      </c>
      <c r="AD1933">
        <v>0</v>
      </c>
      <c r="AE1933">
        <v>10.126947002025451</v>
      </c>
    </row>
    <row r="1934" spans="1:31" x14ac:dyDescent="0.25">
      <c r="A1934">
        <v>2310089</v>
      </c>
      <c r="B1934">
        <v>1</v>
      </c>
      <c r="C1934" t="s">
        <v>81</v>
      </c>
      <c r="D1934" t="s">
        <v>119</v>
      </c>
      <c r="E1934" t="s">
        <v>132</v>
      </c>
      <c r="F1934" t="s">
        <v>5862</v>
      </c>
      <c r="G1934" t="s">
        <v>134</v>
      </c>
      <c r="H1934" t="s">
        <v>135</v>
      </c>
      <c r="I1934" t="s">
        <v>468</v>
      </c>
      <c r="J1934" t="s">
        <v>137</v>
      </c>
      <c r="K1934" t="s">
        <v>138</v>
      </c>
      <c r="L1934" t="s">
        <v>5863</v>
      </c>
      <c r="M1934" t="s">
        <v>5864</v>
      </c>
      <c r="N1934">
        <v>2.3611111000000001E-2</v>
      </c>
      <c r="O1934">
        <v>4</v>
      </c>
      <c r="P1934">
        <v>2469</v>
      </c>
      <c r="Q1934">
        <v>269</v>
      </c>
      <c r="R1934">
        <v>429</v>
      </c>
      <c r="S1934">
        <v>16</v>
      </c>
      <c r="T1934">
        <v>162</v>
      </c>
      <c r="U1934">
        <v>0</v>
      </c>
      <c r="V1934">
        <v>1</v>
      </c>
      <c r="W1934">
        <v>1.1020377654416666E-2</v>
      </c>
      <c r="X1934">
        <v>8.3582914838494329</v>
      </c>
      <c r="Y1934">
        <v>19.291184328159947</v>
      </c>
      <c r="Z1934">
        <v>10.455702282763461</v>
      </c>
      <c r="AA1934">
        <v>0.80252128808666667</v>
      </c>
      <c r="AB1934">
        <v>1.9650424563462487</v>
      </c>
      <c r="AC1934">
        <v>0</v>
      </c>
      <c r="AD1934">
        <v>1.7891130549827499</v>
      </c>
      <c r="AE1934">
        <v>42.672875271842919</v>
      </c>
    </row>
    <row r="1935" spans="1:31" x14ac:dyDescent="0.25">
      <c r="A1935">
        <v>2309425</v>
      </c>
      <c r="B1935">
        <v>1</v>
      </c>
      <c r="C1935" t="s">
        <v>80</v>
      </c>
      <c r="D1935" t="s">
        <v>104</v>
      </c>
      <c r="E1935" t="s">
        <v>147</v>
      </c>
      <c r="F1935" t="s">
        <v>5865</v>
      </c>
      <c r="G1935" t="s">
        <v>149</v>
      </c>
      <c r="H1935" t="s">
        <v>150</v>
      </c>
      <c r="I1935" t="s">
        <v>136</v>
      </c>
      <c r="J1935" t="s">
        <v>137</v>
      </c>
      <c r="K1935" t="s">
        <v>138</v>
      </c>
      <c r="L1935" t="s">
        <v>5866</v>
      </c>
      <c r="M1935" t="s">
        <v>5867</v>
      </c>
      <c r="N1935">
        <v>6.8119444439999999</v>
      </c>
      <c r="O1935">
        <v>0</v>
      </c>
      <c r="P1935">
        <v>1</v>
      </c>
      <c r="Q1935">
        <v>0</v>
      </c>
      <c r="R1935">
        <v>0</v>
      </c>
      <c r="S1935">
        <v>0</v>
      </c>
      <c r="T1935">
        <v>1</v>
      </c>
      <c r="U1935">
        <v>0</v>
      </c>
      <c r="V1935">
        <v>0</v>
      </c>
      <c r="W1935">
        <v>0</v>
      </c>
      <c r="X1935">
        <v>5.0475752761961168</v>
      </c>
      <c r="Y1935">
        <v>0</v>
      </c>
      <c r="Z1935">
        <v>0</v>
      </c>
      <c r="AA1935">
        <v>0</v>
      </c>
      <c r="AB1935">
        <v>0.19711907773904999</v>
      </c>
      <c r="AC1935">
        <v>0</v>
      </c>
      <c r="AD1935">
        <v>0</v>
      </c>
      <c r="AE1935">
        <v>5.2446943539351665</v>
      </c>
    </row>
    <row r="1936" spans="1:31" x14ac:dyDescent="0.25">
      <c r="A1936">
        <v>2309402</v>
      </c>
      <c r="B1936">
        <v>1</v>
      </c>
      <c r="C1936" t="s">
        <v>80</v>
      </c>
      <c r="D1936" t="s">
        <v>93</v>
      </c>
      <c r="E1936" t="s">
        <v>147</v>
      </c>
      <c r="F1936" t="s">
        <v>5868</v>
      </c>
      <c r="G1936" t="s">
        <v>258</v>
      </c>
      <c r="H1936" t="s">
        <v>150</v>
      </c>
      <c r="I1936" t="s">
        <v>136</v>
      </c>
      <c r="J1936" t="s">
        <v>137</v>
      </c>
      <c r="K1936" t="s">
        <v>138</v>
      </c>
      <c r="L1936" t="s">
        <v>5869</v>
      </c>
      <c r="M1936" t="s">
        <v>5870</v>
      </c>
      <c r="N1936">
        <v>8.0274999999999999</v>
      </c>
      <c r="O1936">
        <v>0</v>
      </c>
      <c r="P1936">
        <v>2</v>
      </c>
      <c r="Q1936">
        <v>0</v>
      </c>
      <c r="R1936">
        <v>5</v>
      </c>
      <c r="S1936">
        <v>0</v>
      </c>
      <c r="T1936">
        <v>3</v>
      </c>
      <c r="U1936">
        <v>0</v>
      </c>
      <c r="V1936">
        <v>0</v>
      </c>
      <c r="W1936">
        <v>0</v>
      </c>
      <c r="X1936">
        <v>2.3482972584572663</v>
      </c>
      <c r="Y1936">
        <v>0</v>
      </c>
      <c r="Z1936">
        <v>45.125994405796931</v>
      </c>
      <c r="AA1936">
        <v>0</v>
      </c>
      <c r="AB1936">
        <v>32.082705283507501</v>
      </c>
      <c r="AC1936">
        <v>0</v>
      </c>
      <c r="AD1936">
        <v>0</v>
      </c>
      <c r="AE1936">
        <v>79.556996947761689</v>
      </c>
    </row>
    <row r="1937" spans="1:31" x14ac:dyDescent="0.25">
      <c r="A1937">
        <v>2309379</v>
      </c>
      <c r="B1937">
        <v>1</v>
      </c>
      <c r="C1937" t="s">
        <v>81</v>
      </c>
      <c r="D1937" t="s">
        <v>124</v>
      </c>
      <c r="E1937" t="s">
        <v>158</v>
      </c>
      <c r="F1937" t="s">
        <v>5433</v>
      </c>
      <c r="G1937" t="s">
        <v>453</v>
      </c>
      <c r="H1937" t="s">
        <v>150</v>
      </c>
      <c r="I1937" t="s">
        <v>136</v>
      </c>
      <c r="J1937" t="s">
        <v>137</v>
      </c>
      <c r="K1937" t="s">
        <v>138</v>
      </c>
      <c r="L1937" t="s">
        <v>5871</v>
      </c>
      <c r="M1937" t="s">
        <v>5872</v>
      </c>
      <c r="N1937">
        <v>3.4269444440000001</v>
      </c>
      <c r="O1937">
        <v>0</v>
      </c>
      <c r="P1937">
        <v>16</v>
      </c>
      <c r="Q1937">
        <v>0</v>
      </c>
      <c r="R1937">
        <v>8</v>
      </c>
      <c r="S1937">
        <v>0</v>
      </c>
      <c r="T1937">
        <v>1</v>
      </c>
      <c r="U1937">
        <v>0</v>
      </c>
      <c r="V1937">
        <v>0</v>
      </c>
      <c r="W1937">
        <v>0</v>
      </c>
      <c r="X1937">
        <v>6.0844211793241678</v>
      </c>
      <c r="Y1937">
        <v>0</v>
      </c>
      <c r="Z1937">
        <v>5.2844019424615505</v>
      </c>
      <c r="AA1937">
        <v>0</v>
      </c>
      <c r="AB1937">
        <v>4.5576097260052553</v>
      </c>
      <c r="AC1937">
        <v>0</v>
      </c>
      <c r="AD1937">
        <v>0</v>
      </c>
      <c r="AE1937">
        <v>15.926432847790974</v>
      </c>
    </row>
    <row r="1938" spans="1:31" x14ac:dyDescent="0.25">
      <c r="A1938">
        <v>2310043</v>
      </c>
      <c r="B1938">
        <v>1</v>
      </c>
      <c r="C1938" t="s">
        <v>81</v>
      </c>
      <c r="D1938" t="s">
        <v>117</v>
      </c>
      <c r="E1938" t="s">
        <v>175</v>
      </c>
      <c r="F1938" t="s">
        <v>5873</v>
      </c>
      <c r="G1938" t="s">
        <v>134</v>
      </c>
      <c r="H1938" t="s">
        <v>135</v>
      </c>
      <c r="I1938" t="s">
        <v>136</v>
      </c>
      <c r="J1938" t="s">
        <v>137</v>
      </c>
      <c r="K1938" t="s">
        <v>138</v>
      </c>
      <c r="L1938" t="s">
        <v>5874</v>
      </c>
      <c r="M1938" t="s">
        <v>5875</v>
      </c>
      <c r="N1938">
        <v>1.183333333</v>
      </c>
      <c r="O1938">
        <v>0</v>
      </c>
      <c r="P1938">
        <v>82</v>
      </c>
      <c r="Q1938">
        <v>0</v>
      </c>
      <c r="R1938">
        <v>47</v>
      </c>
      <c r="S1938">
        <v>1</v>
      </c>
      <c r="T1938">
        <v>15</v>
      </c>
      <c r="U1938">
        <v>0</v>
      </c>
      <c r="V1938">
        <v>0</v>
      </c>
      <c r="W1938">
        <v>0</v>
      </c>
      <c r="X1938">
        <v>19.86152365377675</v>
      </c>
      <c r="Y1938">
        <v>0</v>
      </c>
      <c r="Z1938">
        <v>15.06043895715738</v>
      </c>
      <c r="AA1938">
        <v>2.3565783461352003</v>
      </c>
      <c r="AB1938">
        <v>15.739262940794198</v>
      </c>
      <c r="AC1938">
        <v>0</v>
      </c>
      <c r="AD1938">
        <v>0</v>
      </c>
      <c r="AE1938">
        <v>53.01780389786353</v>
      </c>
    </row>
    <row r="1939" spans="1:31" x14ac:dyDescent="0.25">
      <c r="A1939">
        <v>2309565</v>
      </c>
      <c r="B1939">
        <v>1</v>
      </c>
      <c r="C1939" t="s">
        <v>81</v>
      </c>
      <c r="D1939" t="s">
        <v>123</v>
      </c>
      <c r="E1939" t="s">
        <v>141</v>
      </c>
      <c r="F1939" t="s">
        <v>5876</v>
      </c>
      <c r="G1939" t="s">
        <v>134</v>
      </c>
      <c r="H1939" t="s">
        <v>135</v>
      </c>
      <c r="I1939" t="s">
        <v>136</v>
      </c>
      <c r="J1939" t="s">
        <v>137</v>
      </c>
      <c r="K1939" t="s">
        <v>138</v>
      </c>
      <c r="L1939" t="s">
        <v>5877</v>
      </c>
      <c r="M1939" t="s">
        <v>5878</v>
      </c>
      <c r="N1939">
        <v>0.69888888800000004</v>
      </c>
      <c r="O1939">
        <v>8</v>
      </c>
      <c r="P1939">
        <v>1376</v>
      </c>
      <c r="Q1939">
        <v>111</v>
      </c>
      <c r="R1939">
        <v>76</v>
      </c>
      <c r="S1939">
        <v>44</v>
      </c>
      <c r="T1939">
        <v>151</v>
      </c>
      <c r="U1939">
        <v>5</v>
      </c>
      <c r="V1939">
        <v>0</v>
      </c>
      <c r="W1939">
        <v>1.2654066722264996</v>
      </c>
      <c r="X1939">
        <v>171.3822591682617</v>
      </c>
      <c r="Y1939">
        <v>65.152514793348942</v>
      </c>
      <c r="Z1939">
        <v>56.578491503109348</v>
      </c>
      <c r="AA1939">
        <v>113.99341824444318</v>
      </c>
      <c r="AB1939">
        <v>81.686148837107524</v>
      </c>
      <c r="AC1939">
        <v>339.89103536321034</v>
      </c>
      <c r="AD1939">
        <v>0</v>
      </c>
      <c r="AE1939">
        <v>829.94927458170764</v>
      </c>
    </row>
    <row r="1940" spans="1:31" x14ac:dyDescent="0.25">
      <c r="A1940">
        <v>2309634</v>
      </c>
      <c r="B1940">
        <v>1</v>
      </c>
      <c r="C1940" t="s">
        <v>81</v>
      </c>
      <c r="D1940" t="s">
        <v>118</v>
      </c>
      <c r="E1940" t="s">
        <v>175</v>
      </c>
      <c r="F1940" t="s">
        <v>5879</v>
      </c>
      <c r="G1940" t="s">
        <v>210</v>
      </c>
      <c r="H1940" t="s">
        <v>135</v>
      </c>
      <c r="I1940" t="s">
        <v>136</v>
      </c>
      <c r="J1940" t="s">
        <v>137</v>
      </c>
      <c r="K1940" t="s">
        <v>138</v>
      </c>
      <c r="L1940" t="s">
        <v>5880</v>
      </c>
      <c r="M1940" t="s">
        <v>5881</v>
      </c>
      <c r="N1940">
        <v>4.6441666660000003</v>
      </c>
      <c r="O1940">
        <v>0</v>
      </c>
      <c r="P1940">
        <v>5</v>
      </c>
      <c r="Q1940">
        <v>0</v>
      </c>
      <c r="R1940">
        <v>1</v>
      </c>
      <c r="S1940">
        <v>0</v>
      </c>
      <c r="T1940">
        <v>3</v>
      </c>
      <c r="U1940">
        <v>0</v>
      </c>
      <c r="V1940">
        <v>0</v>
      </c>
      <c r="W1940">
        <v>0</v>
      </c>
      <c r="X1940">
        <v>2.0221869301228002</v>
      </c>
      <c r="Y1940">
        <v>0</v>
      </c>
      <c r="Z1940">
        <v>7.7501915756981248</v>
      </c>
      <c r="AA1940">
        <v>0</v>
      </c>
      <c r="AB1940">
        <v>12.332422745170001</v>
      </c>
      <c r="AC1940">
        <v>0</v>
      </c>
      <c r="AD1940">
        <v>0</v>
      </c>
      <c r="AE1940">
        <v>22.104801250990924</v>
      </c>
    </row>
    <row r="1941" spans="1:31" x14ac:dyDescent="0.25">
      <c r="A1941">
        <v>2309880</v>
      </c>
      <c r="B1941">
        <v>1</v>
      </c>
      <c r="C1941" t="s">
        <v>80</v>
      </c>
      <c r="D1941" t="s">
        <v>93</v>
      </c>
      <c r="E1941" t="s">
        <v>153</v>
      </c>
      <c r="F1941" t="s">
        <v>5882</v>
      </c>
      <c r="G1941" t="s">
        <v>155</v>
      </c>
      <c r="H1941" t="s">
        <v>150</v>
      </c>
      <c r="I1941" t="s">
        <v>136</v>
      </c>
      <c r="J1941" t="s">
        <v>137</v>
      </c>
      <c r="K1941" t="s">
        <v>138</v>
      </c>
      <c r="L1941" t="s">
        <v>5883</v>
      </c>
      <c r="M1941" t="s">
        <v>5884</v>
      </c>
      <c r="N1941">
        <v>5.1722222220000003</v>
      </c>
      <c r="O1941">
        <v>0</v>
      </c>
      <c r="P1941">
        <v>1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0.86712298964783341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0.86712298964783341</v>
      </c>
    </row>
    <row r="1942" spans="1:31" x14ac:dyDescent="0.25">
      <c r="A1942">
        <v>2309780</v>
      </c>
      <c r="B1942">
        <v>1</v>
      </c>
      <c r="C1942" t="s">
        <v>80</v>
      </c>
      <c r="D1942" t="s">
        <v>86</v>
      </c>
      <c r="E1942" t="s">
        <v>158</v>
      </c>
      <c r="F1942" t="s">
        <v>5885</v>
      </c>
      <c r="G1942" t="s">
        <v>453</v>
      </c>
      <c r="H1942" t="s">
        <v>150</v>
      </c>
      <c r="I1942" t="s">
        <v>136</v>
      </c>
      <c r="J1942" t="s">
        <v>137</v>
      </c>
      <c r="K1942" t="s">
        <v>138</v>
      </c>
      <c r="L1942" t="s">
        <v>5886</v>
      </c>
      <c r="M1942" t="s">
        <v>5887</v>
      </c>
      <c r="N1942">
        <v>0.55972222199999999</v>
      </c>
      <c r="O1942">
        <v>0</v>
      </c>
      <c r="P1942">
        <v>163</v>
      </c>
      <c r="Q1942">
        <v>0</v>
      </c>
      <c r="R1942">
        <v>0</v>
      </c>
      <c r="S1942">
        <v>0</v>
      </c>
      <c r="T1942">
        <v>7</v>
      </c>
      <c r="U1942">
        <v>0</v>
      </c>
      <c r="V1942">
        <v>0</v>
      </c>
      <c r="W1942">
        <v>0</v>
      </c>
      <c r="X1942">
        <v>25.884741645742036</v>
      </c>
      <c r="Y1942">
        <v>0</v>
      </c>
      <c r="Z1942">
        <v>0</v>
      </c>
      <c r="AA1942">
        <v>0</v>
      </c>
      <c r="AB1942">
        <v>2.7106389078485331</v>
      </c>
      <c r="AC1942">
        <v>0</v>
      </c>
      <c r="AD1942">
        <v>0</v>
      </c>
      <c r="AE1942">
        <v>28.595380553590569</v>
      </c>
    </row>
    <row r="1943" spans="1:31" x14ac:dyDescent="0.25">
      <c r="A1943">
        <v>2309903</v>
      </c>
      <c r="B1943">
        <v>1</v>
      </c>
      <c r="C1943" t="s">
        <v>80</v>
      </c>
      <c r="D1943" t="s">
        <v>108</v>
      </c>
      <c r="E1943" t="s">
        <v>147</v>
      </c>
      <c r="F1943" t="s">
        <v>5888</v>
      </c>
      <c r="G1943" t="s">
        <v>258</v>
      </c>
      <c r="H1943" t="s">
        <v>150</v>
      </c>
      <c r="I1943" t="s">
        <v>136</v>
      </c>
      <c r="J1943" t="s">
        <v>137</v>
      </c>
      <c r="K1943" t="s">
        <v>138</v>
      </c>
      <c r="L1943" t="s">
        <v>5889</v>
      </c>
      <c r="M1943" t="s">
        <v>5890</v>
      </c>
      <c r="N1943">
        <v>2.4069444440000001</v>
      </c>
      <c r="O1943">
        <v>0</v>
      </c>
      <c r="P1943">
        <v>0</v>
      </c>
      <c r="Q1943">
        <v>0</v>
      </c>
      <c r="R1943">
        <v>9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100.28210743859604</v>
      </c>
      <c r="AA1943">
        <v>0</v>
      </c>
      <c r="AB1943">
        <v>0</v>
      </c>
      <c r="AC1943">
        <v>0</v>
      </c>
      <c r="AD1943">
        <v>0</v>
      </c>
      <c r="AE1943">
        <v>100.28210743859604</v>
      </c>
    </row>
    <row r="1944" spans="1:31" x14ac:dyDescent="0.25">
      <c r="A1944">
        <v>2309502</v>
      </c>
      <c r="B1944">
        <v>1</v>
      </c>
      <c r="C1944" t="s">
        <v>80</v>
      </c>
      <c r="D1944" t="s">
        <v>92</v>
      </c>
      <c r="E1944" t="s">
        <v>141</v>
      </c>
      <c r="F1944" t="s">
        <v>5891</v>
      </c>
      <c r="G1944" t="s">
        <v>143</v>
      </c>
      <c r="H1944" t="s">
        <v>135</v>
      </c>
      <c r="I1944" t="s">
        <v>136</v>
      </c>
      <c r="J1944" t="s">
        <v>137</v>
      </c>
      <c r="K1944" t="s">
        <v>144</v>
      </c>
      <c r="L1944" t="s">
        <v>5892</v>
      </c>
      <c r="M1944" t="s">
        <v>5893</v>
      </c>
      <c r="N1944">
        <v>5.4124999999999996</v>
      </c>
      <c r="O1944">
        <v>0</v>
      </c>
      <c r="P1944">
        <v>91</v>
      </c>
      <c r="Q1944">
        <v>7</v>
      </c>
      <c r="R1944">
        <v>19</v>
      </c>
      <c r="S1944">
        <v>4</v>
      </c>
      <c r="T1944">
        <v>7</v>
      </c>
      <c r="U1944">
        <v>0</v>
      </c>
      <c r="V1944">
        <v>0</v>
      </c>
      <c r="W1944">
        <v>0</v>
      </c>
      <c r="X1944">
        <v>114.26396456432661</v>
      </c>
      <c r="Y1944">
        <v>466.82816788912754</v>
      </c>
      <c r="Z1944">
        <v>23.333317382294005</v>
      </c>
      <c r="AA1944">
        <v>1144.2530267783475</v>
      </c>
      <c r="AB1944">
        <v>77.222664570302015</v>
      </c>
      <c r="AC1944">
        <v>0</v>
      </c>
      <c r="AD1944">
        <v>0</v>
      </c>
      <c r="AE1944">
        <v>1825.9011411843976</v>
      </c>
    </row>
    <row r="1945" spans="1:31" x14ac:dyDescent="0.25">
      <c r="A1945">
        <v>2309797</v>
      </c>
      <c r="B1945">
        <v>1</v>
      </c>
      <c r="C1945" t="s">
        <v>81</v>
      </c>
      <c r="D1945" t="s">
        <v>115</v>
      </c>
      <c r="E1945" t="s">
        <v>147</v>
      </c>
      <c r="F1945" t="s">
        <v>5894</v>
      </c>
      <c r="G1945" t="s">
        <v>149</v>
      </c>
      <c r="H1945" t="s">
        <v>150</v>
      </c>
      <c r="I1945" t="s">
        <v>136</v>
      </c>
      <c r="J1945" t="s">
        <v>137</v>
      </c>
      <c r="K1945" t="s">
        <v>138</v>
      </c>
      <c r="L1945" t="s">
        <v>5895</v>
      </c>
      <c r="M1945" t="s">
        <v>5896</v>
      </c>
      <c r="N1945">
        <v>2.4575</v>
      </c>
      <c r="O1945">
        <v>0</v>
      </c>
      <c r="P1945">
        <v>4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2.7807679174583999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2.7807679174583999</v>
      </c>
    </row>
    <row r="1946" spans="1:31" x14ac:dyDescent="0.25">
      <c r="A1946">
        <v>2309442</v>
      </c>
      <c r="B1946">
        <v>1</v>
      </c>
      <c r="C1946" t="s">
        <v>80</v>
      </c>
      <c r="D1946" t="s">
        <v>103</v>
      </c>
      <c r="E1946" t="s">
        <v>414</v>
      </c>
      <c r="F1946" t="s">
        <v>5897</v>
      </c>
      <c r="G1946" t="s">
        <v>134</v>
      </c>
      <c r="H1946" t="s">
        <v>135</v>
      </c>
      <c r="I1946" t="s">
        <v>136</v>
      </c>
      <c r="J1946" t="s">
        <v>137</v>
      </c>
      <c r="K1946" t="s">
        <v>138</v>
      </c>
      <c r="L1946" t="s">
        <v>5898</v>
      </c>
      <c r="M1946" t="s">
        <v>5899</v>
      </c>
      <c r="N1946">
        <v>0.49277777699999997</v>
      </c>
      <c r="O1946">
        <v>1</v>
      </c>
      <c r="P1946">
        <v>12226</v>
      </c>
      <c r="Q1946">
        <v>31</v>
      </c>
      <c r="R1946">
        <v>66</v>
      </c>
      <c r="S1946">
        <v>49</v>
      </c>
      <c r="T1946">
        <v>1676</v>
      </c>
      <c r="U1946">
        <v>16</v>
      </c>
      <c r="V1946">
        <v>13</v>
      </c>
      <c r="W1946">
        <v>0.11067752331013334</v>
      </c>
      <c r="X1946">
        <v>1269.9962166660889</v>
      </c>
      <c r="Y1946">
        <v>171.64318991890659</v>
      </c>
      <c r="Z1946">
        <v>97.770935213116331</v>
      </c>
      <c r="AA1946">
        <v>770.4937177766526</v>
      </c>
      <c r="AB1946">
        <v>919.40780661825443</v>
      </c>
      <c r="AC1946">
        <v>487.23933707256037</v>
      </c>
      <c r="AD1946">
        <v>163.09815722965249</v>
      </c>
      <c r="AE1946">
        <v>3879.7600380185422</v>
      </c>
    </row>
    <row r="1947" spans="1:31" x14ac:dyDescent="0.25">
      <c r="A1947">
        <v>2309648</v>
      </c>
      <c r="B1947">
        <v>1</v>
      </c>
      <c r="C1947" t="s">
        <v>80</v>
      </c>
      <c r="D1947" t="s">
        <v>92</v>
      </c>
      <c r="E1947" t="s">
        <v>285</v>
      </c>
      <c r="F1947" t="s">
        <v>5900</v>
      </c>
      <c r="G1947" t="s">
        <v>384</v>
      </c>
      <c r="H1947" t="s">
        <v>150</v>
      </c>
      <c r="I1947" t="s">
        <v>136</v>
      </c>
      <c r="J1947" t="s">
        <v>137</v>
      </c>
      <c r="K1947" t="s">
        <v>138</v>
      </c>
      <c r="L1947" t="s">
        <v>5901</v>
      </c>
      <c r="M1947" t="s">
        <v>5902</v>
      </c>
      <c r="N1947">
        <v>1.196111111</v>
      </c>
      <c r="O1947">
        <v>0</v>
      </c>
      <c r="P1947">
        <v>18</v>
      </c>
      <c r="Q1947">
        <v>0</v>
      </c>
      <c r="R1947">
        <v>0</v>
      </c>
      <c r="S1947">
        <v>0</v>
      </c>
      <c r="T1947">
        <v>1</v>
      </c>
      <c r="U1947">
        <v>0</v>
      </c>
      <c r="V1947">
        <v>0</v>
      </c>
      <c r="W1947">
        <v>0</v>
      </c>
      <c r="X1947">
        <v>2.8423760721683506</v>
      </c>
      <c r="Y1947">
        <v>0</v>
      </c>
      <c r="Z1947">
        <v>0</v>
      </c>
      <c r="AA1947">
        <v>0</v>
      </c>
      <c r="AB1947">
        <v>0.8163685809382667</v>
      </c>
      <c r="AC1947">
        <v>0</v>
      </c>
      <c r="AD1947">
        <v>0</v>
      </c>
      <c r="AE1947">
        <v>3.6587446531066172</v>
      </c>
    </row>
    <row r="1948" spans="1:31" x14ac:dyDescent="0.25">
      <c r="A1948">
        <v>2309943</v>
      </c>
      <c r="B1948">
        <v>1</v>
      </c>
      <c r="C1948" t="s">
        <v>81</v>
      </c>
      <c r="D1948" t="s">
        <v>116</v>
      </c>
      <c r="E1948" t="s">
        <v>147</v>
      </c>
      <c r="F1948" t="s">
        <v>5903</v>
      </c>
      <c r="G1948" t="s">
        <v>622</v>
      </c>
      <c r="H1948" t="s">
        <v>150</v>
      </c>
      <c r="I1948" t="s">
        <v>136</v>
      </c>
      <c r="J1948" t="s">
        <v>137</v>
      </c>
      <c r="K1948" t="s">
        <v>138</v>
      </c>
      <c r="L1948" t="s">
        <v>5904</v>
      </c>
      <c r="M1948" t="s">
        <v>5905</v>
      </c>
      <c r="N1948">
        <v>0.64694444399999995</v>
      </c>
      <c r="O1948">
        <v>0</v>
      </c>
      <c r="P1948">
        <v>85</v>
      </c>
      <c r="Q1948">
        <v>0</v>
      </c>
      <c r="R1948">
        <v>4</v>
      </c>
      <c r="S1948">
        <v>0</v>
      </c>
      <c r="T1948">
        <v>4</v>
      </c>
      <c r="U1948">
        <v>0</v>
      </c>
      <c r="V1948">
        <v>0</v>
      </c>
      <c r="W1948">
        <v>0</v>
      </c>
      <c r="X1948">
        <v>10.751970278368004</v>
      </c>
      <c r="Y1948">
        <v>0</v>
      </c>
      <c r="Z1948">
        <v>0.77139244814125008</v>
      </c>
      <c r="AA1948">
        <v>0</v>
      </c>
      <c r="AB1948">
        <v>1.2239461253650723</v>
      </c>
      <c r="AC1948">
        <v>0</v>
      </c>
      <c r="AD1948">
        <v>0</v>
      </c>
      <c r="AE1948">
        <v>12.747308851874328</v>
      </c>
    </row>
    <row r="1949" spans="1:31" x14ac:dyDescent="0.25">
      <c r="A1949">
        <v>2309548</v>
      </c>
      <c r="B1949">
        <v>1</v>
      </c>
      <c r="C1949" t="s">
        <v>80</v>
      </c>
      <c r="D1949" t="s">
        <v>97</v>
      </c>
      <c r="E1949" t="s">
        <v>158</v>
      </c>
      <c r="F1949" t="s">
        <v>5906</v>
      </c>
      <c r="G1949" t="s">
        <v>143</v>
      </c>
      <c r="H1949" t="s">
        <v>150</v>
      </c>
      <c r="I1949" t="s">
        <v>136</v>
      </c>
      <c r="J1949" t="s">
        <v>137</v>
      </c>
      <c r="K1949" t="s">
        <v>144</v>
      </c>
      <c r="L1949" t="s">
        <v>5907</v>
      </c>
      <c r="M1949" t="s">
        <v>5908</v>
      </c>
      <c r="N1949">
        <v>7.2147222219999998</v>
      </c>
      <c r="O1949">
        <v>0</v>
      </c>
      <c r="P1949">
        <v>287</v>
      </c>
      <c r="Q1949">
        <v>0</v>
      </c>
      <c r="R1949">
        <v>4</v>
      </c>
      <c r="S1949">
        <v>0</v>
      </c>
      <c r="T1949">
        <v>21</v>
      </c>
      <c r="U1949">
        <v>0</v>
      </c>
      <c r="V1949">
        <v>0</v>
      </c>
      <c r="W1949">
        <v>0</v>
      </c>
      <c r="X1949">
        <v>461.76028765572886</v>
      </c>
      <c r="Y1949">
        <v>0</v>
      </c>
      <c r="Z1949">
        <v>1.9027490390151249</v>
      </c>
      <c r="AA1949">
        <v>0</v>
      </c>
      <c r="AB1949">
        <v>147.60448524654143</v>
      </c>
      <c r="AC1949">
        <v>0</v>
      </c>
      <c r="AD1949">
        <v>0</v>
      </c>
      <c r="AE1949">
        <v>611.26752194128539</v>
      </c>
    </row>
    <row r="1950" spans="1:31" x14ac:dyDescent="0.25">
      <c r="A1950">
        <v>2309694</v>
      </c>
      <c r="B1950">
        <v>1</v>
      </c>
      <c r="C1950" t="s">
        <v>81</v>
      </c>
      <c r="D1950" t="s">
        <v>118</v>
      </c>
      <c r="E1950" t="s">
        <v>153</v>
      </c>
      <c r="F1950" t="s">
        <v>5187</v>
      </c>
      <c r="G1950" t="s">
        <v>155</v>
      </c>
      <c r="H1950" t="s">
        <v>150</v>
      </c>
      <c r="I1950" t="s">
        <v>136</v>
      </c>
      <c r="J1950" t="s">
        <v>137</v>
      </c>
      <c r="K1950" t="s">
        <v>138</v>
      </c>
      <c r="L1950" t="s">
        <v>5909</v>
      </c>
      <c r="M1950" t="s">
        <v>5910</v>
      </c>
      <c r="N1950">
        <v>4.3202777770000003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3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2.9650224310197659</v>
      </c>
      <c r="AC1950">
        <v>0</v>
      </c>
      <c r="AD1950">
        <v>0</v>
      </c>
      <c r="AE1950">
        <v>2.9650224310197659</v>
      </c>
    </row>
    <row r="1951" spans="1:31" x14ac:dyDescent="0.25">
      <c r="A1951">
        <v>2309674</v>
      </c>
      <c r="B1951">
        <v>1</v>
      </c>
      <c r="C1951" t="s">
        <v>80</v>
      </c>
      <c r="D1951" t="s">
        <v>90</v>
      </c>
      <c r="E1951" t="s">
        <v>147</v>
      </c>
      <c r="F1951" t="s">
        <v>5911</v>
      </c>
      <c r="G1951" t="s">
        <v>258</v>
      </c>
      <c r="H1951" t="s">
        <v>150</v>
      </c>
      <c r="I1951" t="s">
        <v>136</v>
      </c>
      <c r="J1951" t="s">
        <v>137</v>
      </c>
      <c r="K1951" t="s">
        <v>138</v>
      </c>
      <c r="L1951" t="s">
        <v>5912</v>
      </c>
      <c r="M1951" t="s">
        <v>5913</v>
      </c>
      <c r="N1951">
        <v>3.3230555549999998</v>
      </c>
      <c r="O1951">
        <v>0</v>
      </c>
      <c r="P1951">
        <v>181</v>
      </c>
      <c r="Q1951">
        <v>0</v>
      </c>
      <c r="R1951">
        <v>0</v>
      </c>
      <c r="S1951">
        <v>0</v>
      </c>
      <c r="T1951">
        <v>6</v>
      </c>
      <c r="U1951">
        <v>0</v>
      </c>
      <c r="V1951">
        <v>0</v>
      </c>
      <c r="W1951">
        <v>0</v>
      </c>
      <c r="X1951">
        <v>122.62351200059967</v>
      </c>
      <c r="Y1951">
        <v>0</v>
      </c>
      <c r="Z1951">
        <v>0</v>
      </c>
      <c r="AA1951">
        <v>0</v>
      </c>
      <c r="AB1951">
        <v>2.6034384408710336</v>
      </c>
      <c r="AC1951">
        <v>0</v>
      </c>
      <c r="AD1951">
        <v>0</v>
      </c>
      <c r="AE1951">
        <v>125.22695044147071</v>
      </c>
    </row>
    <row r="1952" spans="1:31" x14ac:dyDescent="0.25">
      <c r="A1952">
        <v>2310172</v>
      </c>
      <c r="B1952">
        <v>1</v>
      </c>
      <c r="C1952" t="s">
        <v>80</v>
      </c>
      <c r="D1952" t="s">
        <v>106</v>
      </c>
      <c r="E1952" t="s">
        <v>153</v>
      </c>
      <c r="F1952" t="s">
        <v>5914</v>
      </c>
      <c r="G1952" t="s">
        <v>155</v>
      </c>
      <c r="H1952" t="s">
        <v>150</v>
      </c>
      <c r="I1952" t="s">
        <v>136</v>
      </c>
      <c r="J1952" t="s">
        <v>137</v>
      </c>
      <c r="K1952" t="s">
        <v>138</v>
      </c>
      <c r="L1952" t="s">
        <v>5915</v>
      </c>
      <c r="M1952" t="s">
        <v>5916</v>
      </c>
      <c r="N1952">
        <v>1.743333333</v>
      </c>
      <c r="O1952">
        <v>0</v>
      </c>
      <c r="P1952">
        <v>1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0.21350215887060001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0.21350215887060001</v>
      </c>
    </row>
    <row r="1953" spans="1:31" x14ac:dyDescent="0.25">
      <c r="A1953">
        <v>2309960</v>
      </c>
      <c r="B1953">
        <v>1</v>
      </c>
      <c r="C1953" t="s">
        <v>81</v>
      </c>
      <c r="D1953" t="s">
        <v>121</v>
      </c>
      <c r="E1953" t="s">
        <v>175</v>
      </c>
      <c r="F1953" t="s">
        <v>209</v>
      </c>
      <c r="G1953" t="s">
        <v>1721</v>
      </c>
      <c r="H1953" t="s">
        <v>135</v>
      </c>
      <c r="I1953" t="s">
        <v>136</v>
      </c>
      <c r="J1953" t="s">
        <v>137</v>
      </c>
      <c r="K1953" t="s">
        <v>138</v>
      </c>
      <c r="L1953" t="s">
        <v>5917</v>
      </c>
      <c r="M1953" t="s">
        <v>5918</v>
      </c>
      <c r="N1953">
        <v>1.5008333330000001</v>
      </c>
      <c r="O1953">
        <v>0</v>
      </c>
      <c r="P1953">
        <v>48</v>
      </c>
      <c r="Q1953">
        <v>0</v>
      </c>
      <c r="R1953">
        <v>0</v>
      </c>
      <c r="S1953">
        <v>0</v>
      </c>
      <c r="T1953">
        <v>1</v>
      </c>
      <c r="U1953">
        <v>0</v>
      </c>
      <c r="V1953">
        <v>0</v>
      </c>
      <c r="W1953">
        <v>0</v>
      </c>
      <c r="X1953">
        <v>7.7610402122652493</v>
      </c>
      <c r="Y1953">
        <v>0</v>
      </c>
      <c r="Z1953">
        <v>0</v>
      </c>
      <c r="AA1953">
        <v>0</v>
      </c>
      <c r="AB1953">
        <v>0.39581007879379998</v>
      </c>
      <c r="AC1953">
        <v>0</v>
      </c>
      <c r="AD1953">
        <v>0</v>
      </c>
      <c r="AE1953">
        <v>8.1568502910590492</v>
      </c>
    </row>
    <row r="1954" spans="1:31" x14ac:dyDescent="0.25">
      <c r="A1954">
        <v>2309319</v>
      </c>
      <c r="B1954">
        <v>1</v>
      </c>
      <c r="C1954" t="s">
        <v>80</v>
      </c>
      <c r="D1954" t="s">
        <v>82</v>
      </c>
      <c r="E1954" t="s">
        <v>153</v>
      </c>
      <c r="F1954" t="s">
        <v>5919</v>
      </c>
      <c r="G1954" t="s">
        <v>203</v>
      </c>
      <c r="H1954" t="s">
        <v>150</v>
      </c>
      <c r="I1954" t="s">
        <v>136</v>
      </c>
      <c r="J1954" t="s">
        <v>137</v>
      </c>
      <c r="K1954" t="s">
        <v>138</v>
      </c>
      <c r="L1954" t="s">
        <v>5920</v>
      </c>
      <c r="M1954" t="s">
        <v>5921</v>
      </c>
      <c r="N1954">
        <v>0.57861111099999996</v>
      </c>
      <c r="O1954">
        <v>0</v>
      </c>
      <c r="P1954">
        <v>4</v>
      </c>
      <c r="Q1954">
        <v>0</v>
      </c>
      <c r="R1954">
        <v>0</v>
      </c>
      <c r="S1954">
        <v>0</v>
      </c>
      <c r="T1954">
        <v>22</v>
      </c>
      <c r="U1954">
        <v>0</v>
      </c>
      <c r="V1954">
        <v>0</v>
      </c>
      <c r="W1954">
        <v>0</v>
      </c>
      <c r="X1954">
        <v>0.40107550671224995</v>
      </c>
      <c r="Y1954">
        <v>0</v>
      </c>
      <c r="Z1954">
        <v>0</v>
      </c>
      <c r="AA1954">
        <v>0</v>
      </c>
      <c r="AB1954">
        <v>2.3000152595193581</v>
      </c>
      <c r="AC1954">
        <v>0</v>
      </c>
      <c r="AD1954">
        <v>0</v>
      </c>
      <c r="AE1954">
        <v>2.7010907662316082</v>
      </c>
    </row>
    <row r="1955" spans="1:31" x14ac:dyDescent="0.25">
      <c r="A1955">
        <v>2309339</v>
      </c>
      <c r="B1955">
        <v>1</v>
      </c>
      <c r="C1955" t="s">
        <v>81</v>
      </c>
      <c r="D1955" t="s">
        <v>118</v>
      </c>
      <c r="E1955" t="s">
        <v>175</v>
      </c>
      <c r="F1955" t="s">
        <v>5922</v>
      </c>
      <c r="G1955" t="s">
        <v>210</v>
      </c>
      <c r="H1955" t="s">
        <v>135</v>
      </c>
      <c r="I1955" t="s">
        <v>136</v>
      </c>
      <c r="J1955" t="s">
        <v>137</v>
      </c>
      <c r="K1955" t="s">
        <v>138</v>
      </c>
      <c r="L1955" t="s">
        <v>5923</v>
      </c>
      <c r="M1955" t="s">
        <v>5924</v>
      </c>
      <c r="N1955">
        <v>3.0461111110000001</v>
      </c>
      <c r="O1955">
        <v>0</v>
      </c>
      <c r="P1955">
        <v>4</v>
      </c>
      <c r="Q1955">
        <v>17</v>
      </c>
      <c r="R1955">
        <v>10</v>
      </c>
      <c r="S1955">
        <v>2</v>
      </c>
      <c r="T1955">
        <v>0</v>
      </c>
      <c r="U1955">
        <v>0</v>
      </c>
      <c r="V1955">
        <v>0</v>
      </c>
      <c r="W1955">
        <v>0</v>
      </c>
      <c r="X1955">
        <v>1.9376052410826499</v>
      </c>
      <c r="Y1955">
        <v>86.291915935113991</v>
      </c>
      <c r="Z1955">
        <v>35.971765816912296</v>
      </c>
      <c r="AA1955">
        <v>6.0605712572307997</v>
      </c>
      <c r="AB1955">
        <v>0</v>
      </c>
      <c r="AC1955">
        <v>0</v>
      </c>
      <c r="AD1955">
        <v>0</v>
      </c>
      <c r="AE1955">
        <v>130.26185825033974</v>
      </c>
    </row>
    <row r="1956" spans="1:31" x14ac:dyDescent="0.25">
      <c r="A1956">
        <v>2309654</v>
      </c>
      <c r="B1956">
        <v>1</v>
      </c>
      <c r="C1956" t="s">
        <v>80</v>
      </c>
      <c r="D1956" t="s">
        <v>97</v>
      </c>
      <c r="E1956" t="s">
        <v>153</v>
      </c>
      <c r="F1956" t="s">
        <v>5925</v>
      </c>
      <c r="G1956" t="s">
        <v>155</v>
      </c>
      <c r="H1956" t="s">
        <v>150</v>
      </c>
      <c r="I1956" t="s">
        <v>136</v>
      </c>
      <c r="J1956" t="s">
        <v>137</v>
      </c>
      <c r="K1956" t="s">
        <v>138</v>
      </c>
      <c r="L1956" t="s">
        <v>5926</v>
      </c>
      <c r="M1956" t="s">
        <v>5927</v>
      </c>
      <c r="N1956">
        <v>8.1999999999999993</v>
      </c>
      <c r="O1956">
        <v>0</v>
      </c>
      <c r="P1956">
        <v>2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5.8808658118728001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5.8808658118728001</v>
      </c>
    </row>
    <row r="1957" spans="1:31" x14ac:dyDescent="0.25">
      <c r="A1957">
        <v>2309462</v>
      </c>
      <c r="B1957">
        <v>1</v>
      </c>
      <c r="C1957" t="s">
        <v>81</v>
      </c>
      <c r="D1957" t="s">
        <v>124</v>
      </c>
      <c r="E1957" t="s">
        <v>141</v>
      </c>
      <c r="F1957" t="s">
        <v>5928</v>
      </c>
      <c r="G1957" t="s">
        <v>143</v>
      </c>
      <c r="H1957" t="s">
        <v>135</v>
      </c>
      <c r="I1957" t="s">
        <v>136</v>
      </c>
      <c r="J1957" t="s">
        <v>137</v>
      </c>
      <c r="K1957" t="s">
        <v>144</v>
      </c>
      <c r="L1957" t="s">
        <v>5929</v>
      </c>
      <c r="M1957" t="s">
        <v>5930</v>
      </c>
      <c r="N1957">
        <v>7.954722222</v>
      </c>
      <c r="O1957">
        <v>1</v>
      </c>
      <c r="P1957">
        <v>1054</v>
      </c>
      <c r="Q1957">
        <v>10</v>
      </c>
      <c r="R1957">
        <v>22</v>
      </c>
      <c r="S1957">
        <v>4</v>
      </c>
      <c r="T1957">
        <v>104</v>
      </c>
      <c r="U1957">
        <v>1</v>
      </c>
      <c r="V1957">
        <v>0</v>
      </c>
      <c r="W1957">
        <v>7.4595980048757493</v>
      </c>
      <c r="X1957">
        <v>1193.2779609876</v>
      </c>
      <c r="Y1957">
        <v>473.39863298147344</v>
      </c>
      <c r="Z1957">
        <v>489.77686238377805</v>
      </c>
      <c r="AA1957">
        <v>236.94750285947208</v>
      </c>
      <c r="AB1957">
        <v>668.64001268827576</v>
      </c>
      <c r="AC1957">
        <v>341.04059272744382</v>
      </c>
      <c r="AD1957">
        <v>0</v>
      </c>
      <c r="AE1957">
        <v>3410.5411626329187</v>
      </c>
    </row>
    <row r="1958" spans="1:31" x14ac:dyDescent="0.25">
      <c r="A1958">
        <v>2309419</v>
      </c>
      <c r="B1958">
        <v>1</v>
      </c>
      <c r="C1958" t="s">
        <v>80</v>
      </c>
      <c r="D1958" t="s">
        <v>93</v>
      </c>
      <c r="E1958" t="s">
        <v>147</v>
      </c>
      <c r="F1958" t="s">
        <v>5931</v>
      </c>
      <c r="G1958" t="s">
        <v>149</v>
      </c>
      <c r="H1958" t="s">
        <v>150</v>
      </c>
      <c r="I1958" t="s">
        <v>136</v>
      </c>
      <c r="J1958" t="s">
        <v>137</v>
      </c>
      <c r="K1958" t="s">
        <v>138</v>
      </c>
      <c r="L1958" t="s">
        <v>5932</v>
      </c>
      <c r="M1958" t="s">
        <v>5933</v>
      </c>
      <c r="N1958">
        <v>9.1380555549999993</v>
      </c>
      <c r="O1958">
        <v>0</v>
      </c>
      <c r="P1958">
        <v>3</v>
      </c>
      <c r="Q1958">
        <v>0</v>
      </c>
      <c r="R1958">
        <v>6</v>
      </c>
      <c r="S1958">
        <v>0</v>
      </c>
      <c r="T1958">
        <v>1</v>
      </c>
      <c r="U1958">
        <v>0</v>
      </c>
      <c r="V1958">
        <v>0</v>
      </c>
      <c r="W1958">
        <v>0</v>
      </c>
      <c r="X1958">
        <v>24.6601180855025</v>
      </c>
      <c r="Y1958">
        <v>0</v>
      </c>
      <c r="Z1958">
        <v>138.2421659083038</v>
      </c>
      <c r="AA1958">
        <v>0</v>
      </c>
      <c r="AB1958">
        <v>18.732501461924926</v>
      </c>
      <c r="AC1958">
        <v>0</v>
      </c>
      <c r="AD1958">
        <v>0</v>
      </c>
      <c r="AE1958">
        <v>181.63478545573122</v>
      </c>
    </row>
    <row r="1959" spans="1:31" x14ac:dyDescent="0.25">
      <c r="A1959">
        <v>2309525</v>
      </c>
      <c r="B1959">
        <v>1</v>
      </c>
      <c r="C1959" t="s">
        <v>80</v>
      </c>
      <c r="D1959" t="s">
        <v>85</v>
      </c>
      <c r="E1959" t="s">
        <v>175</v>
      </c>
      <c r="F1959" t="s">
        <v>5934</v>
      </c>
      <c r="G1959" t="s">
        <v>143</v>
      </c>
      <c r="H1959" t="s">
        <v>135</v>
      </c>
      <c r="I1959" t="s">
        <v>136</v>
      </c>
      <c r="J1959" t="s">
        <v>137</v>
      </c>
      <c r="K1959" t="s">
        <v>144</v>
      </c>
      <c r="L1959" t="s">
        <v>5935</v>
      </c>
      <c r="M1959" t="s">
        <v>5936</v>
      </c>
      <c r="N1959">
        <v>5.2238888880000003</v>
      </c>
      <c r="O1959">
        <v>0</v>
      </c>
      <c r="P1959">
        <v>4227</v>
      </c>
      <c r="Q1959">
        <v>0</v>
      </c>
      <c r="R1959">
        <v>0</v>
      </c>
      <c r="S1959">
        <v>0</v>
      </c>
      <c r="T1959">
        <v>401</v>
      </c>
      <c r="U1959">
        <v>0</v>
      </c>
      <c r="V1959">
        <v>0</v>
      </c>
      <c r="W1959">
        <v>0</v>
      </c>
      <c r="X1959">
        <v>4840.6023395367647</v>
      </c>
      <c r="Y1959">
        <v>0</v>
      </c>
      <c r="Z1959">
        <v>0</v>
      </c>
      <c r="AA1959">
        <v>0</v>
      </c>
      <c r="AB1959">
        <v>2701.5390971606689</v>
      </c>
      <c r="AC1959">
        <v>0</v>
      </c>
      <c r="AD1959">
        <v>0</v>
      </c>
      <c r="AE1959">
        <v>7542.1414366974332</v>
      </c>
    </row>
    <row r="1960" spans="1:31" x14ac:dyDescent="0.25">
      <c r="A1960">
        <v>2309382</v>
      </c>
      <c r="B1960">
        <v>1</v>
      </c>
      <c r="C1960" t="s">
        <v>81</v>
      </c>
      <c r="D1960" t="s">
        <v>128</v>
      </c>
      <c r="E1960" t="s">
        <v>147</v>
      </c>
      <c r="F1960" t="s">
        <v>5937</v>
      </c>
      <c r="G1960" t="s">
        <v>258</v>
      </c>
      <c r="H1960" t="s">
        <v>150</v>
      </c>
      <c r="I1960" t="s">
        <v>136</v>
      </c>
      <c r="J1960" t="s">
        <v>137</v>
      </c>
      <c r="K1960" t="s">
        <v>138</v>
      </c>
      <c r="L1960" t="s">
        <v>5938</v>
      </c>
      <c r="M1960" t="s">
        <v>5939</v>
      </c>
      <c r="N1960">
        <v>3.9927777770000001</v>
      </c>
      <c r="O1960">
        <v>0</v>
      </c>
      <c r="P1960">
        <v>27</v>
      </c>
      <c r="Q1960">
        <v>0</v>
      </c>
      <c r="R1960">
        <v>0</v>
      </c>
      <c r="S1960">
        <v>0</v>
      </c>
      <c r="T1960">
        <v>14</v>
      </c>
      <c r="U1960">
        <v>0</v>
      </c>
      <c r="V1960">
        <v>0</v>
      </c>
      <c r="W1960">
        <v>0</v>
      </c>
      <c r="X1960">
        <v>14.800221989563333</v>
      </c>
      <c r="Y1960">
        <v>0</v>
      </c>
      <c r="Z1960">
        <v>0</v>
      </c>
      <c r="AA1960">
        <v>0</v>
      </c>
      <c r="AB1960">
        <v>22.909548007210006</v>
      </c>
      <c r="AC1960">
        <v>0</v>
      </c>
      <c r="AD1960">
        <v>0</v>
      </c>
      <c r="AE1960">
        <v>37.709769996773339</v>
      </c>
    </row>
    <row r="1961" spans="1:31" x14ac:dyDescent="0.25">
      <c r="A1961">
        <v>2309468</v>
      </c>
      <c r="B1961">
        <v>1</v>
      </c>
      <c r="C1961" t="s">
        <v>80</v>
      </c>
      <c r="D1961" t="s">
        <v>102</v>
      </c>
      <c r="E1961" t="s">
        <v>158</v>
      </c>
      <c r="F1961" t="s">
        <v>5940</v>
      </c>
      <c r="G1961" t="s">
        <v>177</v>
      </c>
      <c r="H1961" t="s">
        <v>150</v>
      </c>
      <c r="I1961" t="s">
        <v>136</v>
      </c>
      <c r="J1961" t="s">
        <v>137</v>
      </c>
      <c r="K1961" t="s">
        <v>144</v>
      </c>
      <c r="L1961" t="s">
        <v>5941</v>
      </c>
      <c r="M1961" t="s">
        <v>5942</v>
      </c>
      <c r="N1961">
        <v>5.3672222219999997</v>
      </c>
      <c r="O1961">
        <v>0</v>
      </c>
      <c r="P1961">
        <v>53</v>
      </c>
      <c r="Q1961">
        <v>0</v>
      </c>
      <c r="R1961">
        <v>2</v>
      </c>
      <c r="S1961">
        <v>0</v>
      </c>
      <c r="T1961">
        <v>2</v>
      </c>
      <c r="U1961">
        <v>0</v>
      </c>
      <c r="V1961">
        <v>0</v>
      </c>
      <c r="W1961">
        <v>0</v>
      </c>
      <c r="X1961">
        <v>72.93098263143942</v>
      </c>
      <c r="Y1961">
        <v>0</v>
      </c>
      <c r="Z1961">
        <v>53.663954670736302</v>
      </c>
      <c r="AA1961">
        <v>0</v>
      </c>
      <c r="AB1961">
        <v>0.23714794092133332</v>
      </c>
      <c r="AC1961">
        <v>0</v>
      </c>
      <c r="AD1961">
        <v>0</v>
      </c>
      <c r="AE1961">
        <v>126.83208524309705</v>
      </c>
    </row>
    <row r="1962" spans="1:31" x14ac:dyDescent="0.25">
      <c r="A1962">
        <v>2309860</v>
      </c>
      <c r="B1962">
        <v>1</v>
      </c>
      <c r="C1962" t="s">
        <v>80</v>
      </c>
      <c r="D1962" t="s">
        <v>93</v>
      </c>
      <c r="E1962" t="s">
        <v>285</v>
      </c>
      <c r="F1962" t="s">
        <v>5943</v>
      </c>
      <c r="G1962" t="s">
        <v>287</v>
      </c>
      <c r="H1962" t="s">
        <v>150</v>
      </c>
      <c r="I1962" t="s">
        <v>136</v>
      </c>
      <c r="J1962" t="s">
        <v>137</v>
      </c>
      <c r="K1962" t="s">
        <v>138</v>
      </c>
      <c r="L1962" t="s">
        <v>5944</v>
      </c>
      <c r="M1962" t="s">
        <v>5945</v>
      </c>
      <c r="N1962">
        <v>3.1008333330000002</v>
      </c>
      <c r="O1962">
        <v>0</v>
      </c>
      <c r="P1962">
        <v>66</v>
      </c>
      <c r="Q1962">
        <v>0</v>
      </c>
      <c r="R1962">
        <v>0</v>
      </c>
      <c r="S1962">
        <v>0</v>
      </c>
      <c r="T1962">
        <v>3</v>
      </c>
      <c r="U1962">
        <v>0</v>
      </c>
      <c r="V1962">
        <v>0</v>
      </c>
      <c r="W1962">
        <v>0</v>
      </c>
      <c r="X1962">
        <v>48.480965383859413</v>
      </c>
      <c r="Y1962">
        <v>0</v>
      </c>
      <c r="Z1962">
        <v>0</v>
      </c>
      <c r="AA1962">
        <v>0</v>
      </c>
      <c r="AB1962">
        <v>0.85412086253356667</v>
      </c>
      <c r="AC1962">
        <v>0</v>
      </c>
      <c r="AD1962">
        <v>0</v>
      </c>
      <c r="AE1962">
        <v>49.335086246392983</v>
      </c>
    </row>
    <row r="1963" spans="1:31" x14ac:dyDescent="0.25">
      <c r="A1963">
        <v>2310009</v>
      </c>
      <c r="B1963">
        <v>1</v>
      </c>
      <c r="C1963" t="s">
        <v>81</v>
      </c>
      <c r="D1963" t="s">
        <v>113</v>
      </c>
      <c r="E1963" t="s">
        <v>141</v>
      </c>
      <c r="F1963" t="s">
        <v>5946</v>
      </c>
      <c r="G1963" t="s">
        <v>134</v>
      </c>
      <c r="H1963" t="s">
        <v>135</v>
      </c>
      <c r="I1963" t="s">
        <v>136</v>
      </c>
      <c r="J1963" t="s">
        <v>137</v>
      </c>
      <c r="K1963" t="s">
        <v>138</v>
      </c>
      <c r="L1963" t="s">
        <v>5947</v>
      </c>
      <c r="M1963" t="s">
        <v>5948</v>
      </c>
      <c r="N1963">
        <v>0.47138888800000001</v>
      </c>
      <c r="O1963">
        <v>6</v>
      </c>
      <c r="P1963">
        <v>1336</v>
      </c>
      <c r="Q1963">
        <v>55</v>
      </c>
      <c r="R1963">
        <v>400</v>
      </c>
      <c r="S1963">
        <v>44</v>
      </c>
      <c r="T1963">
        <v>453</v>
      </c>
      <c r="U1963">
        <v>21</v>
      </c>
      <c r="V1963">
        <v>6</v>
      </c>
      <c r="W1963">
        <v>0.79049365463332499</v>
      </c>
      <c r="X1963">
        <v>119.96575049836999</v>
      </c>
      <c r="Y1963">
        <v>107.15564732276829</v>
      </c>
      <c r="Z1963">
        <v>178.13764378466473</v>
      </c>
      <c r="AA1963">
        <v>525.96321650822438</v>
      </c>
      <c r="AB1963">
        <v>147.87253107611122</v>
      </c>
      <c r="AC1963">
        <v>1174.5988843777477</v>
      </c>
      <c r="AD1963">
        <v>6.3306527658370015</v>
      </c>
      <c r="AE1963">
        <v>2260.8148199883562</v>
      </c>
    </row>
    <row r="1964" spans="1:31" x14ac:dyDescent="0.25">
      <c r="A1964">
        <v>2310109</v>
      </c>
      <c r="B1964">
        <v>1</v>
      </c>
      <c r="C1964" t="s">
        <v>81</v>
      </c>
      <c r="D1964" t="s">
        <v>119</v>
      </c>
      <c r="E1964" t="s">
        <v>147</v>
      </c>
      <c r="F1964" t="s">
        <v>5949</v>
      </c>
      <c r="G1964" t="s">
        <v>149</v>
      </c>
      <c r="H1964" t="s">
        <v>150</v>
      </c>
      <c r="I1964" t="s">
        <v>136</v>
      </c>
      <c r="J1964" t="s">
        <v>137</v>
      </c>
      <c r="K1964" t="s">
        <v>138</v>
      </c>
      <c r="L1964" t="s">
        <v>5950</v>
      </c>
      <c r="M1964" t="s">
        <v>5951</v>
      </c>
      <c r="N1964">
        <v>7.0980555550000002</v>
      </c>
      <c r="O1964">
        <v>0</v>
      </c>
      <c r="P1964">
        <v>3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1.1180385082566002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1.1180385082566002</v>
      </c>
    </row>
    <row r="1965" spans="1:31" x14ac:dyDescent="0.25">
      <c r="A1965">
        <v>2309966</v>
      </c>
      <c r="B1965">
        <v>1</v>
      </c>
      <c r="C1965" t="s">
        <v>80</v>
      </c>
      <c r="D1965" t="s">
        <v>104</v>
      </c>
      <c r="E1965" t="s">
        <v>175</v>
      </c>
      <c r="F1965" t="s">
        <v>5952</v>
      </c>
      <c r="G1965" t="s">
        <v>210</v>
      </c>
      <c r="H1965" t="s">
        <v>135</v>
      </c>
      <c r="I1965" t="s">
        <v>136</v>
      </c>
      <c r="J1965" t="s">
        <v>137</v>
      </c>
      <c r="K1965" t="s">
        <v>138</v>
      </c>
      <c r="L1965" t="s">
        <v>5953</v>
      </c>
      <c r="M1965" t="s">
        <v>5954</v>
      </c>
      <c r="N1965">
        <v>1.0652777769999999</v>
      </c>
      <c r="O1965">
        <v>9</v>
      </c>
      <c r="P1965">
        <v>104</v>
      </c>
      <c r="Q1965">
        <v>11</v>
      </c>
      <c r="R1965">
        <v>20</v>
      </c>
      <c r="S1965">
        <v>16</v>
      </c>
      <c r="T1965">
        <v>26</v>
      </c>
      <c r="U1965">
        <v>2</v>
      </c>
      <c r="V1965">
        <v>0</v>
      </c>
      <c r="W1965">
        <v>2.8786144331489991</v>
      </c>
      <c r="X1965">
        <v>24.572061687618682</v>
      </c>
      <c r="Y1965">
        <v>8.9305414313456328</v>
      </c>
      <c r="Z1965">
        <v>8.0693059712679904</v>
      </c>
      <c r="AA1965">
        <v>91.160564999298899</v>
      </c>
      <c r="AB1965">
        <v>5.8200799986516891</v>
      </c>
      <c r="AC1965">
        <v>44.999645672187157</v>
      </c>
      <c r="AD1965">
        <v>0</v>
      </c>
      <c r="AE1965">
        <v>186.43081419351904</v>
      </c>
    </row>
    <row r="1966" spans="1:31" x14ac:dyDescent="0.25">
      <c r="A1966">
        <v>2309637</v>
      </c>
      <c r="B1966">
        <v>1</v>
      </c>
      <c r="C1966" t="s">
        <v>81</v>
      </c>
      <c r="D1966" t="s">
        <v>125</v>
      </c>
      <c r="E1966" t="s">
        <v>175</v>
      </c>
      <c r="F1966" t="s">
        <v>5955</v>
      </c>
      <c r="G1966" t="s">
        <v>210</v>
      </c>
      <c r="H1966" t="s">
        <v>135</v>
      </c>
      <c r="I1966" t="s">
        <v>136</v>
      </c>
      <c r="J1966" t="s">
        <v>137</v>
      </c>
      <c r="K1966" t="s">
        <v>138</v>
      </c>
      <c r="L1966" t="s">
        <v>5956</v>
      </c>
      <c r="M1966" t="s">
        <v>5957</v>
      </c>
      <c r="N1966">
        <v>3.2119444439999998</v>
      </c>
      <c r="O1966">
        <v>0</v>
      </c>
      <c r="P1966">
        <v>0</v>
      </c>
      <c r="Q1966">
        <v>0</v>
      </c>
      <c r="R1966">
        <v>4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15.808226537283085</v>
      </c>
      <c r="AA1966">
        <v>0</v>
      </c>
      <c r="AB1966">
        <v>0</v>
      </c>
      <c r="AC1966">
        <v>0</v>
      </c>
      <c r="AD1966">
        <v>0</v>
      </c>
      <c r="AE1966">
        <v>15.808226537283085</v>
      </c>
    </row>
    <row r="1967" spans="1:31" x14ac:dyDescent="0.25">
      <c r="A1967">
        <v>2309614</v>
      </c>
      <c r="B1967">
        <v>1</v>
      </c>
      <c r="C1967" t="s">
        <v>81</v>
      </c>
      <c r="D1967" t="s">
        <v>113</v>
      </c>
      <c r="E1967" t="s">
        <v>141</v>
      </c>
      <c r="F1967" t="s">
        <v>5958</v>
      </c>
      <c r="G1967" t="s">
        <v>177</v>
      </c>
      <c r="H1967" t="s">
        <v>135</v>
      </c>
      <c r="I1967" t="s">
        <v>136</v>
      </c>
      <c r="J1967" t="s">
        <v>137</v>
      </c>
      <c r="K1967" t="s">
        <v>144</v>
      </c>
      <c r="L1967" t="s">
        <v>5959</v>
      </c>
      <c r="M1967" t="s">
        <v>5960</v>
      </c>
      <c r="N1967">
        <v>7.1555555550000003</v>
      </c>
      <c r="O1967">
        <v>0</v>
      </c>
      <c r="P1967">
        <v>1285</v>
      </c>
      <c r="Q1967">
        <v>2</v>
      </c>
      <c r="R1967">
        <v>423</v>
      </c>
      <c r="S1967">
        <v>5</v>
      </c>
      <c r="T1967">
        <v>73</v>
      </c>
      <c r="U1967">
        <v>0</v>
      </c>
      <c r="V1967">
        <v>2</v>
      </c>
      <c r="W1967">
        <v>0</v>
      </c>
      <c r="X1967">
        <v>1269.264755848325</v>
      </c>
      <c r="Y1967">
        <v>302.1795165108104</v>
      </c>
      <c r="Z1967">
        <v>1783.081422661428</v>
      </c>
      <c r="AA1967">
        <v>60.683834975758643</v>
      </c>
      <c r="AB1967">
        <v>378.61019832866367</v>
      </c>
      <c r="AC1967">
        <v>0</v>
      </c>
      <c r="AD1967">
        <v>1193.9037227909544</v>
      </c>
      <c r="AE1967">
        <v>4987.7234511159395</v>
      </c>
    </row>
    <row r="1968" spans="1:31" x14ac:dyDescent="0.25">
      <c r="A1968">
        <v>2309806</v>
      </c>
      <c r="B1968">
        <v>1</v>
      </c>
      <c r="C1968" t="s">
        <v>80</v>
      </c>
      <c r="D1968" t="s">
        <v>100</v>
      </c>
      <c r="E1968" t="s">
        <v>147</v>
      </c>
      <c r="F1968" t="s">
        <v>5961</v>
      </c>
      <c r="G1968" t="s">
        <v>463</v>
      </c>
      <c r="H1968" t="s">
        <v>150</v>
      </c>
      <c r="I1968" t="s">
        <v>136</v>
      </c>
      <c r="J1968" t="s">
        <v>137</v>
      </c>
      <c r="K1968" t="s">
        <v>138</v>
      </c>
      <c r="L1968" t="s">
        <v>5962</v>
      </c>
      <c r="M1968" t="s">
        <v>5963</v>
      </c>
      <c r="N1968">
        <v>0.39972222200000002</v>
      </c>
      <c r="O1968">
        <v>0</v>
      </c>
      <c r="P1968">
        <v>6</v>
      </c>
      <c r="Q1968">
        <v>0</v>
      </c>
      <c r="R1968">
        <v>10</v>
      </c>
      <c r="S1968">
        <v>0</v>
      </c>
      <c r="T1968">
        <v>4</v>
      </c>
      <c r="U1968">
        <v>0</v>
      </c>
      <c r="V1968">
        <v>0</v>
      </c>
      <c r="W1968">
        <v>0</v>
      </c>
      <c r="X1968">
        <v>1.1241196284292665</v>
      </c>
      <c r="Y1968">
        <v>0</v>
      </c>
      <c r="Z1968">
        <v>1.7403545786269499</v>
      </c>
      <c r="AA1968">
        <v>0</v>
      </c>
      <c r="AB1968">
        <v>4.4394856933159081</v>
      </c>
      <c r="AC1968">
        <v>0</v>
      </c>
      <c r="AD1968">
        <v>0</v>
      </c>
      <c r="AE1968">
        <v>7.3039599003721243</v>
      </c>
    </row>
    <row r="1969" spans="1:31" x14ac:dyDescent="0.25">
      <c r="A1969">
        <v>2309952</v>
      </c>
      <c r="B1969">
        <v>1</v>
      </c>
      <c r="C1969" t="s">
        <v>80</v>
      </c>
      <c r="D1969" t="s">
        <v>83</v>
      </c>
      <c r="E1969" t="s">
        <v>175</v>
      </c>
      <c r="F1969" t="s">
        <v>5964</v>
      </c>
      <c r="G1969" t="s">
        <v>134</v>
      </c>
      <c r="H1969" t="s">
        <v>135</v>
      </c>
      <c r="I1969" t="s">
        <v>136</v>
      </c>
      <c r="J1969" t="s">
        <v>137</v>
      </c>
      <c r="K1969" t="s">
        <v>138</v>
      </c>
      <c r="L1969" t="s">
        <v>5965</v>
      </c>
      <c r="M1969" t="s">
        <v>5966</v>
      </c>
      <c r="N1969">
        <v>0.39611111100000002</v>
      </c>
      <c r="O1969">
        <v>0</v>
      </c>
      <c r="P1969">
        <v>0</v>
      </c>
      <c r="Q1969">
        <v>0</v>
      </c>
      <c r="R1969">
        <v>0</v>
      </c>
      <c r="S1969">
        <v>2</v>
      </c>
      <c r="T1969">
        <v>224</v>
      </c>
      <c r="U1969">
        <v>1</v>
      </c>
      <c r="V1969">
        <v>9</v>
      </c>
      <c r="W1969">
        <v>0</v>
      </c>
      <c r="X1969">
        <v>0</v>
      </c>
      <c r="Y1969">
        <v>0</v>
      </c>
      <c r="Z1969">
        <v>0</v>
      </c>
      <c r="AA1969">
        <v>10.384345974293664</v>
      </c>
      <c r="AB1969">
        <v>166.44984827784529</v>
      </c>
      <c r="AC1969">
        <v>18.732171504084128</v>
      </c>
      <c r="AD1969">
        <v>120.60608526759209</v>
      </c>
      <c r="AE1969">
        <v>316.1724510238152</v>
      </c>
    </row>
    <row r="1970" spans="1:31" x14ac:dyDescent="0.25">
      <c r="A1970">
        <v>2310178</v>
      </c>
      <c r="B1970">
        <v>1</v>
      </c>
      <c r="C1970" t="s">
        <v>81</v>
      </c>
      <c r="D1970" t="s">
        <v>113</v>
      </c>
      <c r="E1970" t="s">
        <v>285</v>
      </c>
      <c r="F1970" t="s">
        <v>5967</v>
      </c>
      <c r="G1970" t="s">
        <v>149</v>
      </c>
      <c r="H1970" t="s">
        <v>150</v>
      </c>
      <c r="I1970" t="s">
        <v>136</v>
      </c>
      <c r="J1970" t="s">
        <v>137</v>
      </c>
      <c r="K1970" t="s">
        <v>138</v>
      </c>
      <c r="L1970" t="s">
        <v>5968</v>
      </c>
      <c r="M1970" t="s">
        <v>5969</v>
      </c>
      <c r="N1970">
        <v>6.0819444440000003</v>
      </c>
      <c r="O1970">
        <v>0</v>
      </c>
      <c r="P1970">
        <v>175</v>
      </c>
      <c r="Q1970">
        <v>0</v>
      </c>
      <c r="R1970">
        <v>0</v>
      </c>
      <c r="S1970">
        <v>0</v>
      </c>
      <c r="T1970">
        <v>18</v>
      </c>
      <c r="U1970">
        <v>0</v>
      </c>
      <c r="V1970">
        <v>0</v>
      </c>
      <c r="W1970">
        <v>0</v>
      </c>
      <c r="X1970">
        <v>255.77918402129316</v>
      </c>
      <c r="Y1970">
        <v>0</v>
      </c>
      <c r="Z1970">
        <v>0</v>
      </c>
      <c r="AA1970">
        <v>0</v>
      </c>
      <c r="AB1970">
        <v>109.50735360932866</v>
      </c>
      <c r="AC1970">
        <v>0</v>
      </c>
      <c r="AD1970">
        <v>0</v>
      </c>
      <c r="AE1970">
        <v>365.28653763062181</v>
      </c>
    </row>
    <row r="1971" spans="1:31" x14ac:dyDescent="0.25">
      <c r="A1971">
        <v>2309537</v>
      </c>
      <c r="B1971">
        <v>1</v>
      </c>
      <c r="C1971" t="s">
        <v>80</v>
      </c>
      <c r="D1971" t="s">
        <v>104</v>
      </c>
      <c r="E1971" t="s">
        <v>132</v>
      </c>
      <c r="F1971" t="s">
        <v>5486</v>
      </c>
      <c r="G1971" t="s">
        <v>467</v>
      </c>
      <c r="H1971" t="s">
        <v>135</v>
      </c>
      <c r="I1971" t="s">
        <v>136</v>
      </c>
      <c r="J1971" t="s">
        <v>137</v>
      </c>
      <c r="K1971" t="s">
        <v>144</v>
      </c>
      <c r="L1971" t="s">
        <v>5970</v>
      </c>
      <c r="M1971" t="s">
        <v>5971</v>
      </c>
      <c r="N1971">
        <v>9.4166665999999996E-2</v>
      </c>
      <c r="O1971">
        <v>12</v>
      </c>
      <c r="P1971">
        <v>220</v>
      </c>
      <c r="Q1971">
        <v>37</v>
      </c>
      <c r="R1971">
        <v>16</v>
      </c>
      <c r="S1971">
        <v>51</v>
      </c>
      <c r="T1971">
        <v>41</v>
      </c>
      <c r="U1971">
        <v>10</v>
      </c>
      <c r="V1971">
        <v>0</v>
      </c>
      <c r="W1971">
        <v>0.38348547898760005</v>
      </c>
      <c r="X1971">
        <v>5.0695402328525514</v>
      </c>
      <c r="Y1971">
        <v>4.6593839113650173</v>
      </c>
      <c r="Z1971">
        <v>0.92957333085402516</v>
      </c>
      <c r="AA1971">
        <v>26.332775631300375</v>
      </c>
      <c r="AB1971">
        <v>3.8543838906268508</v>
      </c>
      <c r="AC1971">
        <v>225.98184082301307</v>
      </c>
      <c r="AD1971">
        <v>0</v>
      </c>
      <c r="AE1971">
        <v>267.21098329899951</v>
      </c>
    </row>
    <row r="1972" spans="1:31" x14ac:dyDescent="0.25">
      <c r="A1972">
        <v>2309345</v>
      </c>
      <c r="B1972">
        <v>1</v>
      </c>
      <c r="C1972" t="s">
        <v>81</v>
      </c>
      <c r="D1972" t="s">
        <v>114</v>
      </c>
      <c r="E1972" t="s">
        <v>158</v>
      </c>
      <c r="F1972" t="s">
        <v>5972</v>
      </c>
      <c r="G1972" t="s">
        <v>453</v>
      </c>
      <c r="H1972" t="s">
        <v>150</v>
      </c>
      <c r="I1972" t="s">
        <v>136</v>
      </c>
      <c r="J1972" t="s">
        <v>137</v>
      </c>
      <c r="K1972" t="s">
        <v>138</v>
      </c>
      <c r="L1972" t="s">
        <v>5973</v>
      </c>
      <c r="M1972" t="s">
        <v>5974</v>
      </c>
      <c r="N1972">
        <v>1.078333333</v>
      </c>
      <c r="O1972">
        <v>0</v>
      </c>
      <c r="P1972">
        <v>164</v>
      </c>
      <c r="Q1972">
        <v>0</v>
      </c>
      <c r="R1972">
        <v>1</v>
      </c>
      <c r="S1972">
        <v>0</v>
      </c>
      <c r="T1972">
        <v>11</v>
      </c>
      <c r="U1972">
        <v>0</v>
      </c>
      <c r="V1972">
        <v>0</v>
      </c>
      <c r="W1972">
        <v>0</v>
      </c>
      <c r="X1972">
        <v>10.887198119430956</v>
      </c>
      <c r="Y1972">
        <v>0</v>
      </c>
      <c r="Z1972">
        <v>4.3684232802000001E-3</v>
      </c>
      <c r="AA1972">
        <v>0</v>
      </c>
      <c r="AB1972">
        <v>2.4208792718203167</v>
      </c>
      <c r="AC1972">
        <v>0</v>
      </c>
      <c r="AD1972">
        <v>0</v>
      </c>
      <c r="AE1972">
        <v>13.312445814531472</v>
      </c>
    </row>
    <row r="1973" spans="1:31" x14ac:dyDescent="0.25">
      <c r="A1973">
        <v>2309351</v>
      </c>
      <c r="B1973">
        <v>1</v>
      </c>
      <c r="C1973" t="s">
        <v>80</v>
      </c>
      <c r="D1973" t="s">
        <v>98</v>
      </c>
      <c r="E1973" t="s">
        <v>147</v>
      </c>
      <c r="F1973" t="s">
        <v>5975</v>
      </c>
      <c r="G1973" t="s">
        <v>463</v>
      </c>
      <c r="H1973" t="s">
        <v>150</v>
      </c>
      <c r="I1973" t="s">
        <v>136</v>
      </c>
      <c r="J1973" t="s">
        <v>137</v>
      </c>
      <c r="K1973" t="s">
        <v>138</v>
      </c>
      <c r="L1973" t="s">
        <v>5976</v>
      </c>
      <c r="M1973" t="s">
        <v>5977</v>
      </c>
      <c r="N1973">
        <v>1.345555555</v>
      </c>
      <c r="O1973">
        <v>0</v>
      </c>
      <c r="P1973">
        <v>14</v>
      </c>
      <c r="Q1973">
        <v>0</v>
      </c>
      <c r="R1973">
        <v>1</v>
      </c>
      <c r="S1973">
        <v>0</v>
      </c>
      <c r="T1973">
        <v>13</v>
      </c>
      <c r="U1973">
        <v>0</v>
      </c>
      <c r="V1973">
        <v>0</v>
      </c>
      <c r="W1973">
        <v>0</v>
      </c>
      <c r="X1973">
        <v>3.8464061687527673</v>
      </c>
      <c r="Y1973">
        <v>0</v>
      </c>
      <c r="Z1973">
        <v>0.60995250071956675</v>
      </c>
      <c r="AA1973">
        <v>0</v>
      </c>
      <c r="AB1973">
        <v>4.3504880288503998</v>
      </c>
      <c r="AC1973">
        <v>0</v>
      </c>
      <c r="AD1973">
        <v>0</v>
      </c>
      <c r="AE1973">
        <v>8.8068466983227331</v>
      </c>
    </row>
    <row r="1974" spans="1:31" x14ac:dyDescent="0.25">
      <c r="A1974">
        <v>2309451</v>
      </c>
      <c r="B1974">
        <v>1</v>
      </c>
      <c r="C1974" t="s">
        <v>80</v>
      </c>
      <c r="D1974" t="s">
        <v>96</v>
      </c>
      <c r="E1974" t="s">
        <v>175</v>
      </c>
      <c r="F1974" t="s">
        <v>5978</v>
      </c>
      <c r="G1974" t="s">
        <v>143</v>
      </c>
      <c r="H1974" t="s">
        <v>135</v>
      </c>
      <c r="I1974" t="s">
        <v>136</v>
      </c>
      <c r="J1974" t="s">
        <v>137</v>
      </c>
      <c r="K1974" t="s">
        <v>144</v>
      </c>
      <c r="L1974" t="s">
        <v>5979</v>
      </c>
      <c r="M1974" t="s">
        <v>5980</v>
      </c>
      <c r="N1974">
        <v>9.8255555549999993</v>
      </c>
      <c r="O1974">
        <v>0</v>
      </c>
      <c r="P1974">
        <v>585</v>
      </c>
      <c r="Q1974">
        <v>2</v>
      </c>
      <c r="R1974">
        <v>52</v>
      </c>
      <c r="S1974">
        <v>1</v>
      </c>
      <c r="T1974">
        <v>95</v>
      </c>
      <c r="U1974">
        <v>0</v>
      </c>
      <c r="V1974">
        <v>0</v>
      </c>
      <c r="W1974">
        <v>0</v>
      </c>
      <c r="X1974">
        <v>3788.7686622447327</v>
      </c>
      <c r="Y1974">
        <v>27.694033779785997</v>
      </c>
      <c r="Z1974">
        <v>980.99911614565951</v>
      </c>
      <c r="AA1974">
        <v>609.59001677895981</v>
      </c>
      <c r="AB1974">
        <v>3084.8191534281482</v>
      </c>
      <c r="AC1974">
        <v>0</v>
      </c>
      <c r="AD1974">
        <v>0</v>
      </c>
      <c r="AE1974">
        <v>8491.8709823772861</v>
      </c>
    </row>
    <row r="1975" spans="1:31" x14ac:dyDescent="0.25">
      <c r="A1975">
        <v>2310138</v>
      </c>
      <c r="B1975">
        <v>1</v>
      </c>
      <c r="C1975" t="s">
        <v>81</v>
      </c>
      <c r="D1975" t="s">
        <v>116</v>
      </c>
      <c r="E1975" t="s">
        <v>153</v>
      </c>
      <c r="F1975" t="s">
        <v>5981</v>
      </c>
      <c r="G1975" t="s">
        <v>155</v>
      </c>
      <c r="H1975" t="s">
        <v>150</v>
      </c>
      <c r="I1975" t="s">
        <v>136</v>
      </c>
      <c r="J1975" t="s">
        <v>137</v>
      </c>
      <c r="K1975" t="s">
        <v>138</v>
      </c>
      <c r="L1975" t="s">
        <v>5982</v>
      </c>
      <c r="M1975" t="s">
        <v>5983</v>
      </c>
      <c r="N1975">
        <v>5.3758333330000001</v>
      </c>
      <c r="O1975">
        <v>0</v>
      </c>
      <c r="P1975">
        <v>1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1.1612705455426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1.1612705455426</v>
      </c>
    </row>
    <row r="1976" spans="1:31" x14ac:dyDescent="0.25">
      <c r="A1976">
        <v>2309743</v>
      </c>
      <c r="B1976">
        <v>1</v>
      </c>
      <c r="C1976" t="s">
        <v>80</v>
      </c>
      <c r="D1976" t="s">
        <v>93</v>
      </c>
      <c r="E1976" t="s">
        <v>147</v>
      </c>
      <c r="F1976" t="s">
        <v>5984</v>
      </c>
      <c r="G1976" t="s">
        <v>258</v>
      </c>
      <c r="H1976" t="s">
        <v>150</v>
      </c>
      <c r="I1976" t="s">
        <v>136</v>
      </c>
      <c r="J1976" t="s">
        <v>137</v>
      </c>
      <c r="K1976" t="s">
        <v>138</v>
      </c>
      <c r="L1976" t="s">
        <v>5985</v>
      </c>
      <c r="M1976" t="s">
        <v>5986</v>
      </c>
      <c r="N1976">
        <v>7.8788888879999996</v>
      </c>
      <c r="O1976">
        <v>0</v>
      </c>
      <c r="P1976">
        <v>0</v>
      </c>
      <c r="Q1976">
        <v>0</v>
      </c>
      <c r="R1976">
        <v>1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86.810590062588005</v>
      </c>
      <c r="AA1976">
        <v>0</v>
      </c>
      <c r="AB1976">
        <v>0</v>
      </c>
      <c r="AC1976">
        <v>0</v>
      </c>
      <c r="AD1976">
        <v>0</v>
      </c>
      <c r="AE1976">
        <v>86.810590062588005</v>
      </c>
    </row>
    <row r="1977" spans="1:31" x14ac:dyDescent="0.25">
      <c r="A1977">
        <v>2309365</v>
      </c>
      <c r="B1977">
        <v>1</v>
      </c>
      <c r="C1977" t="s">
        <v>80</v>
      </c>
      <c r="D1977" t="s">
        <v>107</v>
      </c>
      <c r="E1977" t="s">
        <v>141</v>
      </c>
      <c r="F1977" t="s">
        <v>5987</v>
      </c>
      <c r="G1977" t="s">
        <v>134</v>
      </c>
      <c r="H1977" t="s">
        <v>135</v>
      </c>
      <c r="I1977" t="s">
        <v>136</v>
      </c>
      <c r="J1977" t="s">
        <v>137</v>
      </c>
      <c r="K1977" t="s">
        <v>138</v>
      </c>
      <c r="L1977" t="s">
        <v>5988</v>
      </c>
      <c r="M1977" t="s">
        <v>5989</v>
      </c>
      <c r="N1977">
        <v>1.5438888879999999</v>
      </c>
      <c r="O1977">
        <v>0</v>
      </c>
      <c r="P1977">
        <v>3303</v>
      </c>
      <c r="Q1977">
        <v>0</v>
      </c>
      <c r="R1977">
        <v>6</v>
      </c>
      <c r="S1977">
        <v>2</v>
      </c>
      <c r="T1977">
        <v>237</v>
      </c>
      <c r="U1977">
        <v>0</v>
      </c>
      <c r="V1977">
        <v>1</v>
      </c>
      <c r="W1977">
        <v>0</v>
      </c>
      <c r="X1977">
        <v>774.37857290377076</v>
      </c>
      <c r="Y1977">
        <v>0</v>
      </c>
      <c r="Z1977">
        <v>1.0502124732392666</v>
      </c>
      <c r="AA1977">
        <v>40.001516846299538</v>
      </c>
      <c r="AB1977">
        <v>195.4596471328509</v>
      </c>
      <c r="AC1977">
        <v>0</v>
      </c>
      <c r="AD1977">
        <v>1.3973083524907499</v>
      </c>
      <c r="AE1977">
        <v>1012.2872577086513</v>
      </c>
    </row>
    <row r="1978" spans="1:31" x14ac:dyDescent="0.25">
      <c r="A1978">
        <v>2309912</v>
      </c>
      <c r="B1978">
        <v>1</v>
      </c>
      <c r="C1978" t="s">
        <v>81</v>
      </c>
      <c r="D1978" t="s">
        <v>123</v>
      </c>
      <c r="E1978" t="s">
        <v>158</v>
      </c>
      <c r="F1978" t="s">
        <v>5990</v>
      </c>
      <c r="G1978" t="s">
        <v>453</v>
      </c>
      <c r="H1978" t="s">
        <v>150</v>
      </c>
      <c r="I1978" t="s">
        <v>136</v>
      </c>
      <c r="J1978" t="s">
        <v>137</v>
      </c>
      <c r="K1978" t="s">
        <v>138</v>
      </c>
      <c r="L1978" t="s">
        <v>5991</v>
      </c>
      <c r="M1978" t="s">
        <v>5992</v>
      </c>
      <c r="N1978">
        <v>0.888055555</v>
      </c>
      <c r="O1978">
        <v>0</v>
      </c>
      <c r="P1978">
        <v>155</v>
      </c>
      <c r="Q1978">
        <v>0</v>
      </c>
      <c r="R1978">
        <v>3</v>
      </c>
      <c r="S1978">
        <v>0</v>
      </c>
      <c r="T1978">
        <v>8</v>
      </c>
      <c r="U1978">
        <v>0</v>
      </c>
      <c r="V1978">
        <v>0</v>
      </c>
      <c r="W1978">
        <v>0</v>
      </c>
      <c r="X1978">
        <v>16.304689263804363</v>
      </c>
      <c r="Y1978">
        <v>0</v>
      </c>
      <c r="Z1978">
        <v>3.2397016088492245</v>
      </c>
      <c r="AA1978">
        <v>0</v>
      </c>
      <c r="AB1978">
        <v>1.7554863956012001</v>
      </c>
      <c r="AC1978">
        <v>0</v>
      </c>
      <c r="AD1978">
        <v>0</v>
      </c>
      <c r="AE1978">
        <v>21.299877268254786</v>
      </c>
    </row>
    <row r="1979" spans="1:31" x14ac:dyDescent="0.25">
      <c r="A1979">
        <v>2310055</v>
      </c>
      <c r="B1979">
        <v>1</v>
      </c>
      <c r="C1979" t="s">
        <v>81</v>
      </c>
      <c r="D1979" t="s">
        <v>119</v>
      </c>
      <c r="E1979" t="s">
        <v>147</v>
      </c>
      <c r="F1979" t="s">
        <v>5993</v>
      </c>
      <c r="G1979" t="s">
        <v>149</v>
      </c>
      <c r="H1979" t="s">
        <v>150</v>
      </c>
      <c r="I1979" t="s">
        <v>136</v>
      </c>
      <c r="J1979" t="s">
        <v>137</v>
      </c>
      <c r="K1979" t="s">
        <v>138</v>
      </c>
      <c r="L1979" t="s">
        <v>5994</v>
      </c>
      <c r="M1979" t="s">
        <v>5995</v>
      </c>
      <c r="N1979">
        <v>7.2602777769999998</v>
      </c>
      <c r="O1979">
        <v>0</v>
      </c>
      <c r="P1979">
        <v>128</v>
      </c>
      <c r="Q1979">
        <v>0</v>
      </c>
      <c r="R1979">
        <v>0</v>
      </c>
      <c r="S1979">
        <v>0</v>
      </c>
      <c r="T1979">
        <v>13</v>
      </c>
      <c r="U1979">
        <v>0</v>
      </c>
      <c r="V1979">
        <v>0</v>
      </c>
      <c r="W1979">
        <v>0</v>
      </c>
      <c r="X1979">
        <v>103.66820704746243</v>
      </c>
      <c r="Y1979">
        <v>0</v>
      </c>
      <c r="Z1979">
        <v>0</v>
      </c>
      <c r="AA1979">
        <v>0</v>
      </c>
      <c r="AB1979">
        <v>22.779888154833944</v>
      </c>
      <c r="AC1979">
        <v>0</v>
      </c>
      <c r="AD1979">
        <v>0</v>
      </c>
      <c r="AE1979">
        <v>126.44809520229637</v>
      </c>
    </row>
    <row r="1980" spans="1:31" x14ac:dyDescent="0.25">
      <c r="A1980">
        <v>2309391</v>
      </c>
      <c r="B1980">
        <v>1</v>
      </c>
      <c r="C1980" t="s">
        <v>81</v>
      </c>
      <c r="D1980" t="s">
        <v>115</v>
      </c>
      <c r="E1980" t="s">
        <v>147</v>
      </c>
      <c r="F1980" t="s">
        <v>5996</v>
      </c>
      <c r="G1980" t="s">
        <v>149</v>
      </c>
      <c r="H1980" t="s">
        <v>150</v>
      </c>
      <c r="I1980" t="s">
        <v>136</v>
      </c>
      <c r="J1980" t="s">
        <v>137</v>
      </c>
      <c r="K1980" t="s">
        <v>138</v>
      </c>
      <c r="L1980" t="s">
        <v>5997</v>
      </c>
      <c r="M1980" t="s">
        <v>5998</v>
      </c>
      <c r="N1980">
        <v>1.7480555550000001</v>
      </c>
      <c r="O1980">
        <v>0</v>
      </c>
      <c r="P1980">
        <v>1</v>
      </c>
      <c r="Q1980">
        <v>0</v>
      </c>
      <c r="R1980">
        <v>5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0.22108912142940002</v>
      </c>
      <c r="Y1980">
        <v>0</v>
      </c>
      <c r="Z1980">
        <v>8.7710719817388778</v>
      </c>
      <c r="AA1980">
        <v>0</v>
      </c>
      <c r="AB1980">
        <v>0</v>
      </c>
      <c r="AC1980">
        <v>0</v>
      </c>
      <c r="AD1980">
        <v>0</v>
      </c>
      <c r="AE1980">
        <v>8.9921611031682787</v>
      </c>
    </row>
    <row r="1981" spans="1:31" x14ac:dyDescent="0.25">
      <c r="A1981">
        <v>2309932</v>
      </c>
      <c r="B1981">
        <v>1</v>
      </c>
      <c r="C1981" t="s">
        <v>81</v>
      </c>
      <c r="D1981" t="s">
        <v>118</v>
      </c>
      <c r="E1981" t="s">
        <v>147</v>
      </c>
      <c r="F1981" t="s">
        <v>5999</v>
      </c>
      <c r="G1981" t="s">
        <v>149</v>
      </c>
      <c r="H1981" t="s">
        <v>150</v>
      </c>
      <c r="I1981" t="s">
        <v>136</v>
      </c>
      <c r="J1981" t="s">
        <v>137</v>
      </c>
      <c r="K1981" t="s">
        <v>138</v>
      </c>
      <c r="L1981" t="s">
        <v>6000</v>
      </c>
      <c r="M1981" t="s">
        <v>6001</v>
      </c>
      <c r="N1981">
        <v>0.93305555500000004</v>
      </c>
      <c r="O1981">
        <v>0</v>
      </c>
      <c r="P1981">
        <v>1</v>
      </c>
      <c r="Q1981">
        <v>0</v>
      </c>
      <c r="R1981">
        <v>1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0.37517528370834163</v>
      </c>
      <c r="Y1981">
        <v>0</v>
      </c>
      <c r="Z1981">
        <v>2.8529030220018252</v>
      </c>
      <c r="AA1981">
        <v>0</v>
      </c>
      <c r="AB1981">
        <v>0</v>
      </c>
      <c r="AC1981">
        <v>0</v>
      </c>
      <c r="AD1981">
        <v>0</v>
      </c>
      <c r="AE1981">
        <v>3.228078305710167</v>
      </c>
    </row>
    <row r="1982" spans="1:31" x14ac:dyDescent="0.25">
      <c r="A1982">
        <v>2309385</v>
      </c>
      <c r="B1982">
        <v>1</v>
      </c>
      <c r="C1982" t="s">
        <v>80</v>
      </c>
      <c r="D1982" t="s">
        <v>108</v>
      </c>
      <c r="E1982" t="s">
        <v>147</v>
      </c>
      <c r="F1982" t="s">
        <v>6002</v>
      </c>
      <c r="G1982" t="s">
        <v>149</v>
      </c>
      <c r="H1982" t="s">
        <v>150</v>
      </c>
      <c r="I1982" t="s">
        <v>136</v>
      </c>
      <c r="J1982" t="s">
        <v>137</v>
      </c>
      <c r="K1982" t="s">
        <v>138</v>
      </c>
      <c r="L1982" t="s">
        <v>6003</v>
      </c>
      <c r="M1982" t="s">
        <v>6004</v>
      </c>
      <c r="N1982">
        <v>5.403333333</v>
      </c>
      <c r="O1982">
        <v>0</v>
      </c>
      <c r="P1982">
        <v>10</v>
      </c>
      <c r="Q1982">
        <v>0</v>
      </c>
      <c r="R1982">
        <v>1</v>
      </c>
      <c r="S1982">
        <v>0</v>
      </c>
      <c r="T1982">
        <v>1</v>
      </c>
      <c r="U1982">
        <v>0</v>
      </c>
      <c r="V1982">
        <v>0</v>
      </c>
      <c r="W1982">
        <v>0</v>
      </c>
      <c r="X1982">
        <v>8.521010456682502</v>
      </c>
      <c r="Y1982">
        <v>0</v>
      </c>
      <c r="Z1982">
        <v>3.7769639029833337</v>
      </c>
      <c r="AA1982">
        <v>0</v>
      </c>
      <c r="AB1982">
        <v>0</v>
      </c>
      <c r="AC1982">
        <v>0</v>
      </c>
      <c r="AD1982">
        <v>0</v>
      </c>
      <c r="AE1982">
        <v>12.297974359665837</v>
      </c>
    </row>
    <row r="1983" spans="1:31" x14ac:dyDescent="0.25">
      <c r="A1983">
        <v>2309557</v>
      </c>
      <c r="B1983">
        <v>1</v>
      </c>
      <c r="C1983" t="s">
        <v>80</v>
      </c>
      <c r="D1983" t="s">
        <v>96</v>
      </c>
      <c r="E1983" t="s">
        <v>285</v>
      </c>
      <c r="F1983" t="s">
        <v>6005</v>
      </c>
      <c r="G1983" t="s">
        <v>703</v>
      </c>
      <c r="H1983" t="s">
        <v>150</v>
      </c>
      <c r="I1983" t="s">
        <v>136</v>
      </c>
      <c r="J1983" t="s">
        <v>137</v>
      </c>
      <c r="K1983" t="s">
        <v>138</v>
      </c>
      <c r="L1983" t="s">
        <v>6006</v>
      </c>
      <c r="M1983" t="s">
        <v>6007</v>
      </c>
      <c r="N1983">
        <v>5.8255555550000002</v>
      </c>
      <c r="O1983">
        <v>0</v>
      </c>
      <c r="P1983">
        <v>1</v>
      </c>
      <c r="Q1983">
        <v>0</v>
      </c>
      <c r="R1983">
        <v>0</v>
      </c>
      <c r="S1983">
        <v>0</v>
      </c>
      <c r="T1983">
        <v>2</v>
      </c>
      <c r="U1983">
        <v>0</v>
      </c>
      <c r="V1983">
        <v>0</v>
      </c>
      <c r="W1983">
        <v>0</v>
      </c>
      <c r="X1983">
        <v>12.251104928132374</v>
      </c>
      <c r="Y1983">
        <v>0</v>
      </c>
      <c r="Z1983">
        <v>0</v>
      </c>
      <c r="AA1983">
        <v>0</v>
      </c>
      <c r="AB1983">
        <v>24.633471768776857</v>
      </c>
      <c r="AC1983">
        <v>0</v>
      </c>
      <c r="AD1983">
        <v>0</v>
      </c>
      <c r="AE1983">
        <v>36.884576696909235</v>
      </c>
    </row>
    <row r="1984" spans="1:31" x14ac:dyDescent="0.25">
      <c r="A1984">
        <v>2309534</v>
      </c>
      <c r="B1984">
        <v>1</v>
      </c>
      <c r="C1984" t="s">
        <v>80</v>
      </c>
      <c r="D1984" t="s">
        <v>110</v>
      </c>
      <c r="E1984" t="s">
        <v>147</v>
      </c>
      <c r="F1984" t="s">
        <v>6008</v>
      </c>
      <c r="G1984" t="s">
        <v>1915</v>
      </c>
      <c r="H1984" t="s">
        <v>150</v>
      </c>
      <c r="I1984" t="s">
        <v>136</v>
      </c>
      <c r="J1984" t="s">
        <v>137</v>
      </c>
      <c r="K1984" t="s">
        <v>138</v>
      </c>
      <c r="L1984" t="s">
        <v>6009</v>
      </c>
      <c r="M1984" t="s">
        <v>6010</v>
      </c>
      <c r="N1984">
        <v>1.938055555</v>
      </c>
      <c r="O1984">
        <v>0</v>
      </c>
      <c r="P1984">
        <v>171</v>
      </c>
      <c r="Q1984">
        <v>0</v>
      </c>
      <c r="R1984">
        <v>0</v>
      </c>
      <c r="S1984">
        <v>0</v>
      </c>
      <c r="T1984">
        <v>12</v>
      </c>
      <c r="U1984">
        <v>0</v>
      </c>
      <c r="V1984">
        <v>0</v>
      </c>
      <c r="W1984">
        <v>0</v>
      </c>
      <c r="X1984">
        <v>68.44134026271999</v>
      </c>
      <c r="Y1984">
        <v>0</v>
      </c>
      <c r="Z1984">
        <v>0</v>
      </c>
      <c r="AA1984">
        <v>0</v>
      </c>
      <c r="AB1984">
        <v>34.579028058077064</v>
      </c>
      <c r="AC1984">
        <v>0</v>
      </c>
      <c r="AD1984">
        <v>0</v>
      </c>
      <c r="AE1984">
        <v>103.02036832079705</v>
      </c>
    </row>
    <row r="1985" spans="1:31" x14ac:dyDescent="0.25">
      <c r="A1985">
        <v>2309514</v>
      </c>
      <c r="B1985">
        <v>1</v>
      </c>
      <c r="C1985" t="s">
        <v>80</v>
      </c>
      <c r="D1985" t="s">
        <v>84</v>
      </c>
      <c r="E1985" t="s">
        <v>158</v>
      </c>
      <c r="F1985" t="s">
        <v>6011</v>
      </c>
      <c r="G1985" t="s">
        <v>177</v>
      </c>
      <c r="H1985" t="s">
        <v>150</v>
      </c>
      <c r="I1985" t="s">
        <v>136</v>
      </c>
      <c r="J1985" t="s">
        <v>137</v>
      </c>
      <c r="K1985" t="s">
        <v>144</v>
      </c>
      <c r="L1985" t="s">
        <v>6012</v>
      </c>
      <c r="M1985" t="s">
        <v>6013</v>
      </c>
      <c r="N1985">
        <v>8.3758333329999992</v>
      </c>
      <c r="O1985">
        <v>0</v>
      </c>
      <c r="P1985">
        <v>548</v>
      </c>
      <c r="Q1985">
        <v>0</v>
      </c>
      <c r="R1985">
        <v>0</v>
      </c>
      <c r="S1985">
        <v>0</v>
      </c>
      <c r="T1985">
        <v>67</v>
      </c>
      <c r="U1985">
        <v>0</v>
      </c>
      <c r="V1985">
        <v>0</v>
      </c>
      <c r="W1985">
        <v>0</v>
      </c>
      <c r="X1985">
        <v>949.95678874439068</v>
      </c>
      <c r="Y1985">
        <v>0</v>
      </c>
      <c r="Z1985">
        <v>0</v>
      </c>
      <c r="AA1985">
        <v>0</v>
      </c>
      <c r="AB1985">
        <v>604.67070094526264</v>
      </c>
      <c r="AC1985">
        <v>0</v>
      </c>
      <c r="AD1985">
        <v>0</v>
      </c>
      <c r="AE1985">
        <v>1554.6274896896534</v>
      </c>
    </row>
    <row r="1986" spans="1:31" x14ac:dyDescent="0.25">
      <c r="A1986">
        <v>2309371</v>
      </c>
      <c r="B1986">
        <v>1</v>
      </c>
      <c r="C1986" t="s">
        <v>81</v>
      </c>
      <c r="D1986" t="s">
        <v>121</v>
      </c>
      <c r="E1986" t="s">
        <v>147</v>
      </c>
      <c r="F1986" t="s">
        <v>6014</v>
      </c>
      <c r="G1986" t="s">
        <v>149</v>
      </c>
      <c r="H1986" t="s">
        <v>150</v>
      </c>
      <c r="I1986" t="s">
        <v>136</v>
      </c>
      <c r="J1986" t="s">
        <v>137</v>
      </c>
      <c r="K1986" t="s">
        <v>138</v>
      </c>
      <c r="L1986" t="s">
        <v>6015</v>
      </c>
      <c r="M1986" t="s">
        <v>6016</v>
      </c>
      <c r="N1986">
        <v>3.9533333329999998</v>
      </c>
      <c r="O1986">
        <v>0</v>
      </c>
      <c r="P1986">
        <v>24</v>
      </c>
      <c r="Q1986">
        <v>0</v>
      </c>
      <c r="R1986">
        <v>7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12.834712644903902</v>
      </c>
      <c r="Y1986">
        <v>0</v>
      </c>
      <c r="Z1986">
        <v>12.694240305631398</v>
      </c>
      <c r="AA1986">
        <v>0</v>
      </c>
      <c r="AB1986">
        <v>0</v>
      </c>
      <c r="AC1986">
        <v>0</v>
      </c>
      <c r="AD1986">
        <v>0</v>
      </c>
      <c r="AE1986">
        <v>25.528952950535299</v>
      </c>
    </row>
    <row r="1987" spans="1:31" x14ac:dyDescent="0.25">
      <c r="A1987">
        <v>2309428</v>
      </c>
      <c r="B1987">
        <v>1</v>
      </c>
      <c r="C1987" t="s">
        <v>80</v>
      </c>
      <c r="D1987" t="s">
        <v>90</v>
      </c>
      <c r="E1987" t="s">
        <v>147</v>
      </c>
      <c r="F1987" t="s">
        <v>6017</v>
      </c>
      <c r="G1987" t="s">
        <v>149</v>
      </c>
      <c r="H1987" t="s">
        <v>150</v>
      </c>
      <c r="I1987" t="s">
        <v>136</v>
      </c>
      <c r="J1987" t="s">
        <v>137</v>
      </c>
      <c r="K1987" t="s">
        <v>138</v>
      </c>
      <c r="L1987" t="s">
        <v>6018</v>
      </c>
      <c r="M1987" t="s">
        <v>6019</v>
      </c>
      <c r="N1987">
        <v>3.6724999999999999</v>
      </c>
      <c r="O1987">
        <v>0</v>
      </c>
      <c r="P1987">
        <v>43</v>
      </c>
      <c r="Q1987">
        <v>0</v>
      </c>
      <c r="R1987">
        <v>0</v>
      </c>
      <c r="S1987">
        <v>0</v>
      </c>
      <c r="T1987">
        <v>4</v>
      </c>
      <c r="U1987">
        <v>0</v>
      </c>
      <c r="V1987">
        <v>0</v>
      </c>
      <c r="W1987">
        <v>0</v>
      </c>
      <c r="X1987">
        <v>34.934876346075256</v>
      </c>
      <c r="Y1987">
        <v>0</v>
      </c>
      <c r="Z1987">
        <v>0</v>
      </c>
      <c r="AA1987">
        <v>0</v>
      </c>
      <c r="AB1987">
        <v>9.4253726654597898</v>
      </c>
      <c r="AC1987">
        <v>0</v>
      </c>
      <c r="AD1987">
        <v>0</v>
      </c>
      <c r="AE1987">
        <v>44.360249011535046</v>
      </c>
    </row>
    <row r="1988" spans="1:31" x14ac:dyDescent="0.25">
      <c r="A1988">
        <v>2309328</v>
      </c>
      <c r="B1988">
        <v>1</v>
      </c>
      <c r="C1988" t="s">
        <v>81</v>
      </c>
      <c r="D1988" t="s">
        <v>121</v>
      </c>
      <c r="E1988" t="s">
        <v>147</v>
      </c>
      <c r="F1988" t="s">
        <v>6020</v>
      </c>
      <c r="G1988" t="s">
        <v>258</v>
      </c>
      <c r="H1988" t="s">
        <v>150</v>
      </c>
      <c r="I1988" t="s">
        <v>136</v>
      </c>
      <c r="J1988" t="s">
        <v>137</v>
      </c>
      <c r="K1988" t="s">
        <v>138</v>
      </c>
      <c r="L1988" t="s">
        <v>6021</v>
      </c>
      <c r="M1988" t="s">
        <v>6022</v>
      </c>
      <c r="N1988">
        <v>6.7222222220000001</v>
      </c>
      <c r="O1988">
        <v>0</v>
      </c>
      <c r="P1988">
        <v>7</v>
      </c>
      <c r="Q1988">
        <v>0</v>
      </c>
      <c r="R1988">
        <v>0</v>
      </c>
      <c r="S1988">
        <v>0</v>
      </c>
      <c r="T1988">
        <v>2</v>
      </c>
      <c r="U1988">
        <v>0</v>
      </c>
      <c r="V1988">
        <v>0</v>
      </c>
      <c r="W1988">
        <v>0</v>
      </c>
      <c r="X1988">
        <v>6.1630676050720847</v>
      </c>
      <c r="Y1988">
        <v>0</v>
      </c>
      <c r="Z1988">
        <v>0</v>
      </c>
      <c r="AA1988">
        <v>0</v>
      </c>
      <c r="AB1988">
        <v>5.8969522222917217</v>
      </c>
      <c r="AC1988">
        <v>0</v>
      </c>
      <c r="AD1988">
        <v>0</v>
      </c>
      <c r="AE1988">
        <v>12.060019827363806</v>
      </c>
    </row>
    <row r="1989" spans="1:31" x14ac:dyDescent="0.25">
      <c r="A1989">
        <v>2309663</v>
      </c>
      <c r="B1989">
        <v>1</v>
      </c>
      <c r="C1989" t="s">
        <v>80</v>
      </c>
      <c r="D1989" t="s">
        <v>100</v>
      </c>
      <c r="E1989" t="s">
        <v>132</v>
      </c>
      <c r="F1989" t="s">
        <v>1055</v>
      </c>
      <c r="G1989" t="s">
        <v>143</v>
      </c>
      <c r="H1989" t="s">
        <v>135</v>
      </c>
      <c r="I1989" t="s">
        <v>136</v>
      </c>
      <c r="J1989" t="s">
        <v>137</v>
      </c>
      <c r="K1989" t="s">
        <v>144</v>
      </c>
      <c r="L1989" t="s">
        <v>6023</v>
      </c>
      <c r="M1989" t="s">
        <v>6024</v>
      </c>
      <c r="N1989">
        <v>1.9544444439999999</v>
      </c>
      <c r="O1989">
        <v>4</v>
      </c>
      <c r="P1989">
        <v>154</v>
      </c>
      <c r="Q1989">
        <v>6</v>
      </c>
      <c r="R1989">
        <v>60</v>
      </c>
      <c r="S1989">
        <v>12</v>
      </c>
      <c r="T1989">
        <v>63</v>
      </c>
      <c r="U1989">
        <v>2</v>
      </c>
      <c r="V1989">
        <v>0</v>
      </c>
      <c r="W1989">
        <v>5.0891056512568502</v>
      </c>
      <c r="X1989">
        <v>75.781927837028746</v>
      </c>
      <c r="Y1989">
        <v>37.650543261054175</v>
      </c>
      <c r="Z1989">
        <v>90.976645117113989</v>
      </c>
      <c r="AA1989">
        <v>186.73609101406473</v>
      </c>
      <c r="AB1989">
        <v>104.45804477700199</v>
      </c>
      <c r="AC1989">
        <v>210.99024950311619</v>
      </c>
      <c r="AD1989">
        <v>0</v>
      </c>
      <c r="AE1989">
        <v>711.68260716063662</v>
      </c>
    </row>
    <row r="1990" spans="1:31" x14ac:dyDescent="0.25">
      <c r="A1990">
        <v>2309849</v>
      </c>
      <c r="B1990">
        <v>1</v>
      </c>
      <c r="C1990" t="s">
        <v>80</v>
      </c>
      <c r="D1990" t="s">
        <v>88</v>
      </c>
      <c r="E1990" t="s">
        <v>285</v>
      </c>
      <c r="F1990" t="s">
        <v>6025</v>
      </c>
      <c r="G1990" t="s">
        <v>287</v>
      </c>
      <c r="H1990" t="s">
        <v>150</v>
      </c>
      <c r="I1990" t="s">
        <v>136</v>
      </c>
      <c r="J1990" t="s">
        <v>137</v>
      </c>
      <c r="K1990" t="s">
        <v>138</v>
      </c>
      <c r="L1990" t="s">
        <v>6026</v>
      </c>
      <c r="M1990" t="s">
        <v>6027</v>
      </c>
      <c r="N1990">
        <v>2.0952777770000002</v>
      </c>
      <c r="O1990">
        <v>0</v>
      </c>
      <c r="P1990">
        <v>101</v>
      </c>
      <c r="Q1990">
        <v>0</v>
      </c>
      <c r="R1990">
        <v>0</v>
      </c>
      <c r="S1990">
        <v>0</v>
      </c>
      <c r="T1990">
        <v>3</v>
      </c>
      <c r="U1990">
        <v>0</v>
      </c>
      <c r="V1990">
        <v>0</v>
      </c>
      <c r="W1990">
        <v>0</v>
      </c>
      <c r="X1990">
        <v>43.942628631406244</v>
      </c>
      <c r="Y1990">
        <v>0</v>
      </c>
      <c r="Z1990">
        <v>0</v>
      </c>
      <c r="AA1990">
        <v>0</v>
      </c>
      <c r="AB1990">
        <v>18.815441529254461</v>
      </c>
      <c r="AC1990">
        <v>0</v>
      </c>
      <c r="AD1990">
        <v>0</v>
      </c>
      <c r="AE1990">
        <v>62.758070160660708</v>
      </c>
    </row>
    <row r="1991" spans="1:31" x14ac:dyDescent="0.25">
      <c r="A1991">
        <v>2309926</v>
      </c>
      <c r="B1991">
        <v>1</v>
      </c>
      <c r="C1991" t="s">
        <v>81</v>
      </c>
      <c r="D1991" t="s">
        <v>117</v>
      </c>
      <c r="E1991" t="s">
        <v>147</v>
      </c>
      <c r="F1991" t="s">
        <v>6028</v>
      </c>
      <c r="G1991" t="s">
        <v>149</v>
      </c>
      <c r="H1991" t="s">
        <v>150</v>
      </c>
      <c r="I1991" t="s">
        <v>136</v>
      </c>
      <c r="J1991" t="s">
        <v>137</v>
      </c>
      <c r="K1991" t="s">
        <v>138</v>
      </c>
      <c r="L1991" t="s">
        <v>5547</v>
      </c>
      <c r="M1991" t="s">
        <v>6029</v>
      </c>
      <c r="N1991">
        <v>7.1286111109999997</v>
      </c>
      <c r="O1991">
        <v>0</v>
      </c>
      <c r="P1991">
        <v>27</v>
      </c>
      <c r="Q1991">
        <v>0</v>
      </c>
      <c r="R1991">
        <v>1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30.318234399301804</v>
      </c>
      <c r="Y1991">
        <v>0</v>
      </c>
      <c r="Z1991">
        <v>4.1917514868366673E-2</v>
      </c>
      <c r="AA1991">
        <v>0</v>
      </c>
      <c r="AB1991">
        <v>0</v>
      </c>
      <c r="AC1991">
        <v>0</v>
      </c>
      <c r="AD1991">
        <v>0</v>
      </c>
      <c r="AE1991">
        <v>30.360151914170171</v>
      </c>
    </row>
    <row r="1992" spans="1:31" x14ac:dyDescent="0.25">
      <c r="A1992">
        <v>2309826</v>
      </c>
      <c r="B1992">
        <v>1</v>
      </c>
      <c r="C1992" t="s">
        <v>80</v>
      </c>
      <c r="D1992" t="s">
        <v>103</v>
      </c>
      <c r="E1992" t="s">
        <v>147</v>
      </c>
      <c r="F1992" t="s">
        <v>6030</v>
      </c>
      <c r="G1992" t="s">
        <v>149</v>
      </c>
      <c r="H1992" t="s">
        <v>150</v>
      </c>
      <c r="I1992" t="s">
        <v>136</v>
      </c>
      <c r="J1992" t="s">
        <v>137</v>
      </c>
      <c r="K1992" t="s">
        <v>138</v>
      </c>
      <c r="L1992" t="s">
        <v>6031</v>
      </c>
      <c r="M1992" t="s">
        <v>6032</v>
      </c>
      <c r="N1992">
        <v>1.234722222</v>
      </c>
      <c r="O1992">
        <v>0</v>
      </c>
      <c r="P1992">
        <v>57</v>
      </c>
      <c r="Q1992">
        <v>0</v>
      </c>
      <c r="R1992">
        <v>0</v>
      </c>
      <c r="S1992">
        <v>0</v>
      </c>
      <c r="T1992">
        <v>2</v>
      </c>
      <c r="U1992">
        <v>0</v>
      </c>
      <c r="V1992">
        <v>0</v>
      </c>
      <c r="W1992">
        <v>0</v>
      </c>
      <c r="X1992">
        <v>14.626133041968833</v>
      </c>
      <c r="Y1992">
        <v>0</v>
      </c>
      <c r="Z1992">
        <v>0</v>
      </c>
      <c r="AA1992">
        <v>0</v>
      </c>
      <c r="AB1992">
        <v>2.3553317287500002E-4</v>
      </c>
      <c r="AC1992">
        <v>0</v>
      </c>
      <c r="AD1992">
        <v>0</v>
      </c>
      <c r="AE1992">
        <v>14.626368575141708</v>
      </c>
    </row>
    <row r="1993" spans="1:31" x14ac:dyDescent="0.25">
      <c r="A1993">
        <v>2321930</v>
      </c>
      <c r="B1993">
        <v>1</v>
      </c>
      <c r="C1993" t="s">
        <v>81</v>
      </c>
      <c r="D1993" t="s">
        <v>123</v>
      </c>
      <c r="E1993" t="s">
        <v>141</v>
      </c>
      <c r="F1993" t="s">
        <v>6033</v>
      </c>
      <c r="G1993" t="s">
        <v>134</v>
      </c>
      <c r="H1993" t="s">
        <v>135</v>
      </c>
      <c r="I1993" t="s">
        <v>136</v>
      </c>
      <c r="J1993" t="s">
        <v>137</v>
      </c>
      <c r="K1993" t="s">
        <v>138</v>
      </c>
      <c r="L1993" t="s">
        <v>6034</v>
      </c>
      <c r="M1993" t="s">
        <v>6035</v>
      </c>
      <c r="N1993">
        <v>0.65111111099999996</v>
      </c>
      <c r="O1993">
        <v>0</v>
      </c>
      <c r="P1993">
        <v>10</v>
      </c>
      <c r="Q1993">
        <v>0</v>
      </c>
      <c r="R1993">
        <v>40</v>
      </c>
      <c r="S1993">
        <v>15</v>
      </c>
      <c r="T1993">
        <v>394</v>
      </c>
      <c r="U1993">
        <v>14</v>
      </c>
      <c r="V1993">
        <v>14</v>
      </c>
      <c r="W1993">
        <v>0</v>
      </c>
      <c r="X1993">
        <v>2.5384179996991998</v>
      </c>
      <c r="Y1993">
        <v>0</v>
      </c>
      <c r="Z1993">
        <v>21.373080858389468</v>
      </c>
      <c r="AA1993">
        <v>177.39459969987703</v>
      </c>
      <c r="AB1993">
        <v>409.00808186351878</v>
      </c>
      <c r="AC1993">
        <v>1862.021766482568</v>
      </c>
      <c r="AD1993">
        <v>293.90597412319244</v>
      </c>
      <c r="AE1993">
        <v>2766.2419210272446</v>
      </c>
    </row>
    <row r="1994" spans="1:31" x14ac:dyDescent="0.25">
      <c r="A1994">
        <v>2321512</v>
      </c>
      <c r="B1994">
        <v>1</v>
      </c>
      <c r="C1994" t="s">
        <v>80</v>
      </c>
      <c r="D1994" t="s">
        <v>89</v>
      </c>
      <c r="E1994" t="s">
        <v>175</v>
      </c>
      <c r="F1994" t="s">
        <v>6036</v>
      </c>
      <c r="G1994" t="s">
        <v>210</v>
      </c>
      <c r="H1994" t="s">
        <v>135</v>
      </c>
      <c r="I1994" t="s">
        <v>136</v>
      </c>
      <c r="J1994" t="s">
        <v>137</v>
      </c>
      <c r="K1994" t="s">
        <v>138</v>
      </c>
      <c r="L1994" t="s">
        <v>6037</v>
      </c>
      <c r="M1994" t="s">
        <v>6038</v>
      </c>
      <c r="N1994">
        <v>0.56055555499999998</v>
      </c>
      <c r="O1994">
        <v>0</v>
      </c>
      <c r="P1994">
        <v>163</v>
      </c>
      <c r="Q1994">
        <v>0</v>
      </c>
      <c r="R1994">
        <v>5</v>
      </c>
      <c r="S1994">
        <v>0</v>
      </c>
      <c r="T1994">
        <v>1</v>
      </c>
      <c r="U1994">
        <v>0</v>
      </c>
      <c r="V1994">
        <v>0</v>
      </c>
      <c r="W1994">
        <v>0</v>
      </c>
      <c r="X1994">
        <v>24.056838334511593</v>
      </c>
      <c r="Y1994">
        <v>0</v>
      </c>
      <c r="Z1994">
        <v>0.84039524815175004</v>
      </c>
      <c r="AA1994">
        <v>0</v>
      </c>
      <c r="AB1994">
        <v>2.1093499663500003E-2</v>
      </c>
      <c r="AC1994">
        <v>0</v>
      </c>
      <c r="AD1994">
        <v>0</v>
      </c>
      <c r="AE1994">
        <v>24.918327082326844</v>
      </c>
    </row>
    <row r="1995" spans="1:31" x14ac:dyDescent="0.25">
      <c r="A1995">
        <v>2321632</v>
      </c>
      <c r="B1995">
        <v>1</v>
      </c>
      <c r="C1995" t="s">
        <v>81</v>
      </c>
      <c r="D1995" t="s">
        <v>123</v>
      </c>
      <c r="E1995" t="s">
        <v>147</v>
      </c>
      <c r="F1995" t="s">
        <v>6039</v>
      </c>
      <c r="G1995" t="s">
        <v>149</v>
      </c>
      <c r="H1995" t="s">
        <v>150</v>
      </c>
      <c r="I1995" t="s">
        <v>136</v>
      </c>
      <c r="J1995" t="s">
        <v>137</v>
      </c>
      <c r="K1995" t="s">
        <v>138</v>
      </c>
      <c r="L1995" t="s">
        <v>6040</v>
      </c>
      <c r="M1995" t="s">
        <v>6041</v>
      </c>
      <c r="N1995">
        <v>0.468888888</v>
      </c>
      <c r="O1995">
        <v>0</v>
      </c>
      <c r="P1995">
        <v>0</v>
      </c>
      <c r="Q1995">
        <v>0</v>
      </c>
      <c r="R1995">
        <v>1</v>
      </c>
      <c r="S1995">
        <v>0</v>
      </c>
      <c r="T1995">
        <v>2</v>
      </c>
      <c r="U1995">
        <v>0</v>
      </c>
      <c r="V1995">
        <v>1</v>
      </c>
      <c r="W1995">
        <v>0</v>
      </c>
      <c r="X1995">
        <v>0</v>
      </c>
      <c r="Y1995">
        <v>0</v>
      </c>
      <c r="Z1995">
        <v>3.4041785858000002E-2</v>
      </c>
      <c r="AA1995">
        <v>0</v>
      </c>
      <c r="AB1995">
        <v>1.0199403402250002</v>
      </c>
      <c r="AC1995">
        <v>0</v>
      </c>
      <c r="AD1995">
        <v>5.1936785229160014</v>
      </c>
      <c r="AE1995">
        <v>6.2476606489990019</v>
      </c>
    </row>
    <row r="1996" spans="1:31" x14ac:dyDescent="0.25">
      <c r="A1996">
        <v>2322010</v>
      </c>
      <c r="B1996">
        <v>1</v>
      </c>
      <c r="C1996" t="s">
        <v>80</v>
      </c>
      <c r="D1996" t="s">
        <v>96</v>
      </c>
      <c r="E1996" t="s">
        <v>147</v>
      </c>
      <c r="F1996" t="s">
        <v>6042</v>
      </c>
      <c r="G1996" t="s">
        <v>149</v>
      </c>
      <c r="H1996" t="s">
        <v>150</v>
      </c>
      <c r="I1996" t="s">
        <v>136</v>
      </c>
      <c r="J1996" t="s">
        <v>137</v>
      </c>
      <c r="K1996" t="s">
        <v>138</v>
      </c>
      <c r="L1996" t="s">
        <v>6043</v>
      </c>
      <c r="M1996" t="s">
        <v>6044</v>
      </c>
      <c r="N1996">
        <v>1.8347222219999999</v>
      </c>
      <c r="O1996">
        <v>0</v>
      </c>
      <c r="P1996">
        <v>30</v>
      </c>
      <c r="Q1996">
        <v>0</v>
      </c>
      <c r="R1996">
        <v>0</v>
      </c>
      <c r="S1996">
        <v>0</v>
      </c>
      <c r="T1996">
        <v>2</v>
      </c>
      <c r="U1996">
        <v>0</v>
      </c>
      <c r="V1996">
        <v>0</v>
      </c>
      <c r="W1996">
        <v>0</v>
      </c>
      <c r="X1996">
        <v>29.531532164327597</v>
      </c>
      <c r="Y1996">
        <v>0</v>
      </c>
      <c r="Z1996">
        <v>0</v>
      </c>
      <c r="AA1996">
        <v>0</v>
      </c>
      <c r="AB1996">
        <v>2.1767931407432579</v>
      </c>
      <c r="AC1996">
        <v>0</v>
      </c>
      <c r="AD1996">
        <v>0</v>
      </c>
      <c r="AE1996">
        <v>31.708325305070854</v>
      </c>
    </row>
    <row r="1997" spans="1:31" x14ac:dyDescent="0.25">
      <c r="A1997">
        <v>2321761</v>
      </c>
      <c r="B1997">
        <v>1</v>
      </c>
      <c r="C1997" t="s">
        <v>80</v>
      </c>
      <c r="D1997" t="s">
        <v>89</v>
      </c>
      <c r="E1997" t="s">
        <v>153</v>
      </c>
      <c r="F1997" t="s">
        <v>6045</v>
      </c>
      <c r="G1997" t="s">
        <v>254</v>
      </c>
      <c r="H1997" t="s">
        <v>150</v>
      </c>
      <c r="I1997" t="s">
        <v>136</v>
      </c>
      <c r="J1997" t="s">
        <v>137</v>
      </c>
      <c r="K1997" t="s">
        <v>138</v>
      </c>
      <c r="L1997" t="s">
        <v>6046</v>
      </c>
      <c r="M1997" t="s">
        <v>6047</v>
      </c>
      <c r="N1997">
        <v>1.370833333</v>
      </c>
      <c r="O1997">
        <v>0</v>
      </c>
      <c r="P1997">
        <v>1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0.23954263495820002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0.23954263495820002</v>
      </c>
    </row>
    <row r="1998" spans="1:31" x14ac:dyDescent="0.25">
      <c r="A1998">
        <v>2321824</v>
      </c>
      <c r="B1998">
        <v>1</v>
      </c>
      <c r="C1998" t="s">
        <v>80</v>
      </c>
      <c r="D1998" t="s">
        <v>93</v>
      </c>
      <c r="E1998" t="s">
        <v>153</v>
      </c>
      <c r="F1998" t="s">
        <v>6048</v>
      </c>
      <c r="G1998" t="s">
        <v>254</v>
      </c>
      <c r="H1998" t="s">
        <v>150</v>
      </c>
      <c r="I1998" t="s">
        <v>136</v>
      </c>
      <c r="J1998" t="s">
        <v>137</v>
      </c>
      <c r="K1998" t="s">
        <v>138</v>
      </c>
      <c r="L1998" t="s">
        <v>6049</v>
      </c>
      <c r="M1998" t="s">
        <v>6050</v>
      </c>
      <c r="N1998">
        <v>2.2655555550000002</v>
      </c>
      <c r="O1998">
        <v>0</v>
      </c>
      <c r="P1998">
        <v>1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0.96978662893816669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0.96978662893816669</v>
      </c>
    </row>
    <row r="1999" spans="1:31" x14ac:dyDescent="0.25">
      <c r="A1999">
        <v>2321967</v>
      </c>
      <c r="B1999">
        <v>1</v>
      </c>
      <c r="C1999" t="s">
        <v>80</v>
      </c>
      <c r="D1999" t="s">
        <v>86</v>
      </c>
      <c r="E1999" t="s">
        <v>147</v>
      </c>
      <c r="F1999" t="s">
        <v>6051</v>
      </c>
      <c r="G1999" t="s">
        <v>1130</v>
      </c>
      <c r="H1999" t="s">
        <v>150</v>
      </c>
      <c r="I1999" t="s">
        <v>136</v>
      </c>
      <c r="J1999" t="s">
        <v>137</v>
      </c>
      <c r="K1999" t="s">
        <v>138</v>
      </c>
      <c r="L1999" t="s">
        <v>6052</v>
      </c>
      <c r="M1999" t="s">
        <v>6053</v>
      </c>
      <c r="N1999">
        <v>0.62305555499999998</v>
      </c>
      <c r="O1999">
        <v>0</v>
      </c>
      <c r="P1999">
        <v>18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2.1365362505150411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2.1365362505150411</v>
      </c>
    </row>
    <row r="2000" spans="1:31" x14ac:dyDescent="0.25">
      <c r="A2000">
        <v>2321618</v>
      </c>
      <c r="B2000">
        <v>1</v>
      </c>
      <c r="C2000" t="s">
        <v>80</v>
      </c>
      <c r="D2000" t="s">
        <v>93</v>
      </c>
      <c r="E2000" t="s">
        <v>147</v>
      </c>
      <c r="F2000" t="s">
        <v>6054</v>
      </c>
      <c r="G2000" t="s">
        <v>513</v>
      </c>
      <c r="H2000" t="s">
        <v>150</v>
      </c>
      <c r="I2000" t="s">
        <v>136</v>
      </c>
      <c r="J2000" t="s">
        <v>137</v>
      </c>
      <c r="K2000" t="s">
        <v>138</v>
      </c>
      <c r="L2000" t="s">
        <v>6055</v>
      </c>
      <c r="M2000" t="s">
        <v>6056</v>
      </c>
      <c r="N2000">
        <v>0.38972222200000001</v>
      </c>
      <c r="O2000">
        <v>0</v>
      </c>
      <c r="P2000">
        <v>5</v>
      </c>
      <c r="Q2000">
        <v>0</v>
      </c>
      <c r="R2000">
        <v>1</v>
      </c>
      <c r="S2000">
        <v>0</v>
      </c>
      <c r="T2000">
        <v>3</v>
      </c>
      <c r="U2000">
        <v>0</v>
      </c>
      <c r="V2000">
        <v>0</v>
      </c>
      <c r="W2000">
        <v>0</v>
      </c>
      <c r="X2000">
        <v>0.73707962439913344</v>
      </c>
      <c r="Y2000">
        <v>0</v>
      </c>
      <c r="Z2000">
        <v>1.1222767825772502</v>
      </c>
      <c r="AA2000">
        <v>0</v>
      </c>
      <c r="AB2000">
        <v>0.16735611404062503</v>
      </c>
      <c r="AC2000">
        <v>0</v>
      </c>
      <c r="AD2000">
        <v>0</v>
      </c>
      <c r="AE2000">
        <v>2.0267125210170089</v>
      </c>
    </row>
    <row r="2001" spans="1:31" x14ac:dyDescent="0.25">
      <c r="A2001">
        <v>2321575</v>
      </c>
      <c r="B2001">
        <v>1</v>
      </c>
      <c r="C2001" t="s">
        <v>81</v>
      </c>
      <c r="D2001" t="s">
        <v>123</v>
      </c>
      <c r="E2001" t="s">
        <v>175</v>
      </c>
      <c r="F2001" t="s">
        <v>6057</v>
      </c>
      <c r="G2001" t="s">
        <v>134</v>
      </c>
      <c r="H2001" t="s">
        <v>135</v>
      </c>
      <c r="I2001" t="s">
        <v>136</v>
      </c>
      <c r="J2001" t="s">
        <v>137</v>
      </c>
      <c r="K2001" t="s">
        <v>138</v>
      </c>
      <c r="L2001" t="s">
        <v>6058</v>
      </c>
      <c r="M2001" t="s">
        <v>6059</v>
      </c>
      <c r="N2001">
        <v>0.97916666600000002</v>
      </c>
      <c r="O2001">
        <v>2</v>
      </c>
      <c r="P2001">
        <v>19</v>
      </c>
      <c r="Q2001">
        <v>93</v>
      </c>
      <c r="R2001">
        <v>18</v>
      </c>
      <c r="S2001">
        <v>7</v>
      </c>
      <c r="T2001">
        <v>25</v>
      </c>
      <c r="U2001">
        <v>0</v>
      </c>
      <c r="V2001">
        <v>0</v>
      </c>
      <c r="W2001">
        <v>0.36642132049340004</v>
      </c>
      <c r="X2001">
        <v>3.7036333346573742</v>
      </c>
      <c r="Y2001">
        <v>92.094156245171135</v>
      </c>
      <c r="Z2001">
        <v>10.273674899505007</v>
      </c>
      <c r="AA2001">
        <v>14.192529651018251</v>
      </c>
      <c r="AB2001">
        <v>2.4571330912961251</v>
      </c>
      <c r="AC2001">
        <v>0</v>
      </c>
      <c r="AD2001">
        <v>0</v>
      </c>
      <c r="AE2001">
        <v>123.08754854214129</v>
      </c>
    </row>
    <row r="2002" spans="1:31" x14ac:dyDescent="0.25">
      <c r="A2002">
        <v>2321993</v>
      </c>
      <c r="B2002">
        <v>1</v>
      </c>
      <c r="C2002" t="s">
        <v>81</v>
      </c>
      <c r="D2002" t="s">
        <v>118</v>
      </c>
      <c r="E2002" t="s">
        <v>175</v>
      </c>
      <c r="F2002" t="s">
        <v>608</v>
      </c>
      <c r="G2002" t="s">
        <v>134</v>
      </c>
      <c r="H2002" t="s">
        <v>135</v>
      </c>
      <c r="I2002" t="s">
        <v>136</v>
      </c>
      <c r="J2002" t="s">
        <v>137</v>
      </c>
      <c r="K2002" t="s">
        <v>138</v>
      </c>
      <c r="L2002" t="s">
        <v>6060</v>
      </c>
      <c r="M2002" t="s">
        <v>6061</v>
      </c>
      <c r="N2002">
        <v>0.84888888799999995</v>
      </c>
      <c r="O2002">
        <v>1</v>
      </c>
      <c r="P2002">
        <v>458</v>
      </c>
      <c r="Q2002">
        <v>4</v>
      </c>
      <c r="R2002">
        <v>13</v>
      </c>
      <c r="S2002">
        <v>0</v>
      </c>
      <c r="T2002">
        <v>51</v>
      </c>
      <c r="U2002">
        <v>0</v>
      </c>
      <c r="V2002">
        <v>0</v>
      </c>
      <c r="W2002">
        <v>0.46444867582750005</v>
      </c>
      <c r="X2002">
        <v>73.582075440842189</v>
      </c>
      <c r="Y2002">
        <v>12.201450355198126</v>
      </c>
      <c r="Z2002">
        <v>14.474963212138178</v>
      </c>
      <c r="AA2002">
        <v>0</v>
      </c>
      <c r="AB2002">
        <v>28.31897070674944</v>
      </c>
      <c r="AC2002">
        <v>0</v>
      </c>
      <c r="AD2002">
        <v>0</v>
      </c>
      <c r="AE2002">
        <v>129.04190839075545</v>
      </c>
    </row>
    <row r="2003" spans="1:31" x14ac:dyDescent="0.25">
      <c r="A2003">
        <v>2321592</v>
      </c>
      <c r="B2003">
        <v>1</v>
      </c>
      <c r="C2003" t="s">
        <v>80</v>
      </c>
      <c r="D2003" t="s">
        <v>103</v>
      </c>
      <c r="E2003" t="s">
        <v>141</v>
      </c>
      <c r="F2003" t="s">
        <v>2337</v>
      </c>
      <c r="G2003" t="s">
        <v>134</v>
      </c>
      <c r="H2003" t="s">
        <v>135</v>
      </c>
      <c r="I2003" t="s">
        <v>136</v>
      </c>
      <c r="J2003" t="s">
        <v>137</v>
      </c>
      <c r="K2003" t="s">
        <v>138</v>
      </c>
      <c r="L2003" t="s">
        <v>6062</v>
      </c>
      <c r="M2003" t="s">
        <v>6063</v>
      </c>
      <c r="N2003">
        <v>7.7777777000000006E-2</v>
      </c>
      <c r="O2003">
        <v>0</v>
      </c>
      <c r="P2003">
        <v>13</v>
      </c>
      <c r="Q2003">
        <v>13</v>
      </c>
      <c r="R2003">
        <v>80</v>
      </c>
      <c r="S2003">
        <v>7</v>
      </c>
      <c r="T2003">
        <v>14</v>
      </c>
      <c r="U2003">
        <v>1</v>
      </c>
      <c r="V2003">
        <v>0</v>
      </c>
      <c r="W2003">
        <v>0</v>
      </c>
      <c r="X2003">
        <v>0.37765315486499995</v>
      </c>
      <c r="Y2003">
        <v>1.7162328874320001</v>
      </c>
      <c r="Z2003">
        <v>20.540097938679661</v>
      </c>
      <c r="AA2003">
        <v>10.413902876888001</v>
      </c>
      <c r="AB2003">
        <v>1.5309832909964445</v>
      </c>
      <c r="AC2003">
        <v>12.365022757091667</v>
      </c>
      <c r="AD2003">
        <v>0</v>
      </c>
      <c r="AE2003">
        <v>46.943892905952772</v>
      </c>
    </row>
    <row r="2004" spans="1:31" x14ac:dyDescent="0.25">
      <c r="A2004">
        <v>2321947</v>
      </c>
      <c r="B2004">
        <v>1</v>
      </c>
      <c r="C2004" t="s">
        <v>80</v>
      </c>
      <c r="D2004" t="s">
        <v>87</v>
      </c>
      <c r="E2004" t="s">
        <v>153</v>
      </c>
      <c r="F2004" t="s">
        <v>6064</v>
      </c>
      <c r="G2004" t="s">
        <v>155</v>
      </c>
      <c r="H2004" t="s">
        <v>150</v>
      </c>
      <c r="I2004" t="s">
        <v>136</v>
      </c>
      <c r="J2004" t="s">
        <v>137</v>
      </c>
      <c r="K2004" t="s">
        <v>138</v>
      </c>
      <c r="L2004" t="s">
        <v>6065</v>
      </c>
      <c r="M2004" t="s">
        <v>6066</v>
      </c>
      <c r="N2004">
        <v>1.721666666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1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0.91362198093279168</v>
      </c>
      <c r="AC2004">
        <v>0</v>
      </c>
      <c r="AD2004">
        <v>0</v>
      </c>
      <c r="AE2004">
        <v>0.91362198093279168</v>
      </c>
    </row>
    <row r="2005" spans="1:31" x14ac:dyDescent="0.25">
      <c r="A2005">
        <v>2321784</v>
      </c>
      <c r="B2005">
        <v>1</v>
      </c>
      <c r="C2005" t="s">
        <v>81</v>
      </c>
      <c r="D2005" t="s">
        <v>122</v>
      </c>
      <c r="E2005" t="s">
        <v>147</v>
      </c>
      <c r="F2005" t="s">
        <v>6067</v>
      </c>
      <c r="G2005" t="s">
        <v>149</v>
      </c>
      <c r="H2005" t="s">
        <v>150</v>
      </c>
      <c r="I2005" t="s">
        <v>136</v>
      </c>
      <c r="J2005" t="s">
        <v>137</v>
      </c>
      <c r="K2005" t="s">
        <v>138</v>
      </c>
      <c r="L2005" t="s">
        <v>6068</v>
      </c>
      <c r="M2005" t="s">
        <v>6069</v>
      </c>
      <c r="N2005">
        <v>0.44027777699999998</v>
      </c>
      <c r="O2005">
        <v>0</v>
      </c>
      <c r="P2005">
        <v>21</v>
      </c>
      <c r="Q2005">
        <v>0</v>
      </c>
      <c r="R2005">
        <v>0</v>
      </c>
      <c r="S2005">
        <v>0</v>
      </c>
      <c r="T2005">
        <v>9</v>
      </c>
      <c r="U2005">
        <v>0</v>
      </c>
      <c r="V2005">
        <v>0</v>
      </c>
      <c r="W2005">
        <v>0</v>
      </c>
      <c r="X2005">
        <v>1.317479704466767</v>
      </c>
      <c r="Y2005">
        <v>0</v>
      </c>
      <c r="Z2005">
        <v>0</v>
      </c>
      <c r="AA2005">
        <v>0</v>
      </c>
      <c r="AB2005">
        <v>1.0955144824022001</v>
      </c>
      <c r="AC2005">
        <v>0</v>
      </c>
      <c r="AD2005">
        <v>0</v>
      </c>
      <c r="AE2005">
        <v>2.4129941868689668</v>
      </c>
    </row>
    <row r="2006" spans="1:31" x14ac:dyDescent="0.25">
      <c r="A2006">
        <v>2321778</v>
      </c>
      <c r="B2006">
        <v>1</v>
      </c>
      <c r="C2006" t="s">
        <v>80</v>
      </c>
      <c r="D2006" t="s">
        <v>92</v>
      </c>
      <c r="E2006" t="s">
        <v>175</v>
      </c>
      <c r="F2006" t="s">
        <v>6070</v>
      </c>
      <c r="G2006" t="s">
        <v>134</v>
      </c>
      <c r="H2006" t="s">
        <v>135</v>
      </c>
      <c r="I2006" t="s">
        <v>468</v>
      </c>
      <c r="J2006" t="s">
        <v>137</v>
      </c>
      <c r="K2006" t="s">
        <v>138</v>
      </c>
      <c r="L2006" t="s">
        <v>6071</v>
      </c>
      <c r="M2006" t="s">
        <v>6072</v>
      </c>
      <c r="N2006">
        <v>1.7500000000000002E-2</v>
      </c>
      <c r="O2006">
        <v>0</v>
      </c>
      <c r="P2006">
        <v>803</v>
      </c>
      <c r="Q2006">
        <v>1</v>
      </c>
      <c r="R2006">
        <v>254</v>
      </c>
      <c r="S2006">
        <v>5</v>
      </c>
      <c r="T2006">
        <v>78</v>
      </c>
      <c r="U2006">
        <v>0</v>
      </c>
      <c r="V2006">
        <v>1</v>
      </c>
      <c r="W2006">
        <v>0</v>
      </c>
      <c r="X2006">
        <v>2.8584662782672567</v>
      </c>
      <c r="Y2006">
        <v>4.8591805122000006E-3</v>
      </c>
      <c r="Z2006">
        <v>2.1977882111157019</v>
      </c>
      <c r="AA2006">
        <v>0.21799489447260004</v>
      </c>
      <c r="AB2006">
        <v>0.91319836098435014</v>
      </c>
      <c r="AC2006">
        <v>0</v>
      </c>
      <c r="AD2006">
        <v>3.1018193823750006E-3</v>
      </c>
      <c r="AE2006">
        <v>6.1954087447344843</v>
      </c>
    </row>
    <row r="2007" spans="1:31" x14ac:dyDescent="0.25">
      <c r="A2007">
        <v>2348359</v>
      </c>
      <c r="B2007">
        <v>1</v>
      </c>
      <c r="C2007" t="s">
        <v>81</v>
      </c>
      <c r="D2007" t="s">
        <v>113</v>
      </c>
      <c r="E2007" t="s">
        <v>414</v>
      </c>
      <c r="F2007" t="s">
        <v>6073</v>
      </c>
      <c r="G2007" t="s">
        <v>6074</v>
      </c>
      <c r="H2007" t="s">
        <v>2425</v>
      </c>
      <c r="I2007" t="s">
        <v>136</v>
      </c>
      <c r="J2007" t="s">
        <v>137</v>
      </c>
      <c r="K2007" t="s">
        <v>138</v>
      </c>
      <c r="L2007" t="s">
        <v>6075</v>
      </c>
      <c r="M2007" t="s">
        <v>6076</v>
      </c>
      <c r="N2007">
        <v>0.79166666600000002</v>
      </c>
      <c r="O2007">
        <v>12</v>
      </c>
      <c r="P2007">
        <v>27754</v>
      </c>
      <c r="Q2007">
        <v>627</v>
      </c>
      <c r="R2007">
        <v>3257</v>
      </c>
      <c r="S2007">
        <v>119</v>
      </c>
      <c r="T2007">
        <v>4147</v>
      </c>
      <c r="U2007">
        <v>6</v>
      </c>
      <c r="V2007">
        <v>17</v>
      </c>
      <c r="W2007">
        <v>3.2602847854657502</v>
      </c>
      <c r="X2007">
        <v>3925.6457463873862</v>
      </c>
      <c r="Y2007">
        <v>1980.6656337356392</v>
      </c>
      <c r="Z2007">
        <v>4429.9818172630958</v>
      </c>
      <c r="AA2007">
        <v>1732.9914797379613</v>
      </c>
      <c r="AB2007">
        <v>2004.0768457528709</v>
      </c>
      <c r="AC2007">
        <v>655.99437732974445</v>
      </c>
      <c r="AD2007">
        <v>308.82085218594978</v>
      </c>
      <c r="AE2007">
        <v>15041.437037178113</v>
      </c>
    </row>
    <row r="2008" spans="1:31" x14ac:dyDescent="0.25">
      <c r="A2008">
        <v>2321987</v>
      </c>
      <c r="B2008">
        <v>1</v>
      </c>
      <c r="C2008" t="s">
        <v>81</v>
      </c>
      <c r="D2008" t="s">
        <v>113</v>
      </c>
      <c r="E2008" t="s">
        <v>147</v>
      </c>
      <c r="F2008" t="s">
        <v>6077</v>
      </c>
      <c r="G2008" t="s">
        <v>149</v>
      </c>
      <c r="H2008" t="s">
        <v>150</v>
      </c>
      <c r="I2008" t="s">
        <v>136</v>
      </c>
      <c r="J2008" t="s">
        <v>137</v>
      </c>
      <c r="K2008" t="s">
        <v>138</v>
      </c>
      <c r="L2008" t="s">
        <v>6078</v>
      </c>
      <c r="M2008" t="s">
        <v>6079</v>
      </c>
      <c r="N2008">
        <v>2.193888888</v>
      </c>
      <c r="O2008">
        <v>0</v>
      </c>
      <c r="P2008">
        <v>106</v>
      </c>
      <c r="Q2008">
        <v>0</v>
      </c>
      <c r="R2008">
        <v>2</v>
      </c>
      <c r="S2008">
        <v>0</v>
      </c>
      <c r="T2008">
        <v>10</v>
      </c>
      <c r="U2008">
        <v>0</v>
      </c>
      <c r="V2008">
        <v>0</v>
      </c>
      <c r="W2008">
        <v>0</v>
      </c>
      <c r="X2008">
        <v>63.067975155990986</v>
      </c>
      <c r="Y2008">
        <v>0</v>
      </c>
      <c r="Z2008">
        <v>7.5525708508499338</v>
      </c>
      <c r="AA2008">
        <v>0</v>
      </c>
      <c r="AB2008">
        <v>8.9516756593044011</v>
      </c>
      <c r="AC2008">
        <v>0</v>
      </c>
      <c r="AD2008">
        <v>0</v>
      </c>
      <c r="AE2008">
        <v>79.572221666145325</v>
      </c>
    </row>
    <row r="2009" spans="1:31" x14ac:dyDescent="0.25">
      <c r="A2009">
        <v>2322033</v>
      </c>
      <c r="B2009">
        <v>1</v>
      </c>
      <c r="C2009" t="s">
        <v>80</v>
      </c>
      <c r="D2009" t="s">
        <v>103</v>
      </c>
      <c r="E2009" t="s">
        <v>147</v>
      </c>
      <c r="F2009" t="s">
        <v>6080</v>
      </c>
      <c r="G2009" t="s">
        <v>149</v>
      </c>
      <c r="H2009" t="s">
        <v>150</v>
      </c>
      <c r="I2009" t="s">
        <v>136</v>
      </c>
      <c r="J2009" t="s">
        <v>137</v>
      </c>
      <c r="K2009" t="s">
        <v>138</v>
      </c>
      <c r="L2009" t="s">
        <v>6081</v>
      </c>
      <c r="M2009" t="s">
        <v>6082</v>
      </c>
      <c r="N2009">
        <v>1.3758333330000001</v>
      </c>
      <c r="O2009">
        <v>0</v>
      </c>
      <c r="P2009">
        <v>4</v>
      </c>
      <c r="Q2009">
        <v>0</v>
      </c>
      <c r="R2009">
        <v>2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1.1957850369687</v>
      </c>
      <c r="Y2009">
        <v>0</v>
      </c>
      <c r="Z2009">
        <v>13.184639480545499</v>
      </c>
      <c r="AA2009">
        <v>0</v>
      </c>
      <c r="AB2009">
        <v>0</v>
      </c>
      <c r="AC2009">
        <v>0</v>
      </c>
      <c r="AD2009">
        <v>0</v>
      </c>
      <c r="AE2009">
        <v>14.3804245175142</v>
      </c>
    </row>
    <row r="2010" spans="1:31" x14ac:dyDescent="0.25">
      <c r="A2010">
        <v>2321738</v>
      </c>
      <c r="B2010">
        <v>1</v>
      </c>
      <c r="C2010" t="s">
        <v>81</v>
      </c>
      <c r="D2010" t="s">
        <v>112</v>
      </c>
      <c r="E2010" t="s">
        <v>153</v>
      </c>
      <c r="F2010" t="s">
        <v>6083</v>
      </c>
      <c r="G2010" t="s">
        <v>155</v>
      </c>
      <c r="H2010" t="s">
        <v>150</v>
      </c>
      <c r="I2010" t="s">
        <v>136</v>
      </c>
      <c r="J2010" t="s">
        <v>137</v>
      </c>
      <c r="K2010" t="s">
        <v>138</v>
      </c>
      <c r="L2010" t="s">
        <v>6084</v>
      </c>
      <c r="M2010" t="s">
        <v>6085</v>
      </c>
      <c r="N2010">
        <v>3.602777777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1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7.4735006357500005E-3</v>
      </c>
      <c r="AC2010">
        <v>0</v>
      </c>
      <c r="AD2010">
        <v>0</v>
      </c>
      <c r="AE2010">
        <v>7.4735006357500005E-3</v>
      </c>
    </row>
    <row r="2011" spans="1:31" x14ac:dyDescent="0.25">
      <c r="A2011">
        <v>2321529</v>
      </c>
      <c r="B2011">
        <v>1</v>
      </c>
      <c r="C2011" t="s">
        <v>80</v>
      </c>
      <c r="D2011" t="s">
        <v>105</v>
      </c>
      <c r="E2011" t="s">
        <v>175</v>
      </c>
      <c r="F2011" t="s">
        <v>6086</v>
      </c>
      <c r="G2011" t="s">
        <v>134</v>
      </c>
      <c r="H2011" t="s">
        <v>135</v>
      </c>
      <c r="I2011" t="s">
        <v>136</v>
      </c>
      <c r="J2011" t="s">
        <v>137</v>
      </c>
      <c r="K2011" t="s">
        <v>138</v>
      </c>
      <c r="L2011" t="s">
        <v>6087</v>
      </c>
      <c r="M2011" t="s">
        <v>6088</v>
      </c>
      <c r="N2011">
        <v>0.65138888800000005</v>
      </c>
      <c r="O2011">
        <v>0</v>
      </c>
      <c r="P2011">
        <v>130</v>
      </c>
      <c r="Q2011">
        <v>0</v>
      </c>
      <c r="R2011">
        <v>0</v>
      </c>
      <c r="S2011">
        <v>0</v>
      </c>
      <c r="T2011">
        <v>8</v>
      </c>
      <c r="U2011">
        <v>0</v>
      </c>
      <c r="V2011">
        <v>0</v>
      </c>
      <c r="W2011">
        <v>0</v>
      </c>
      <c r="X2011">
        <v>16.507583252366814</v>
      </c>
      <c r="Y2011">
        <v>0</v>
      </c>
      <c r="Z2011">
        <v>0</v>
      </c>
      <c r="AA2011">
        <v>0</v>
      </c>
      <c r="AB2011">
        <v>8.5706201523590302</v>
      </c>
      <c r="AC2011">
        <v>0</v>
      </c>
      <c r="AD2011">
        <v>0</v>
      </c>
      <c r="AE2011">
        <v>25.078203404725844</v>
      </c>
    </row>
    <row r="2012" spans="1:31" x14ac:dyDescent="0.25">
      <c r="A2012">
        <v>2322050</v>
      </c>
      <c r="B2012">
        <v>1</v>
      </c>
      <c r="C2012" t="s">
        <v>80</v>
      </c>
      <c r="D2012" t="s">
        <v>97</v>
      </c>
      <c r="E2012" t="s">
        <v>132</v>
      </c>
      <c r="F2012" t="s">
        <v>6089</v>
      </c>
      <c r="G2012" t="s">
        <v>134</v>
      </c>
      <c r="H2012" t="s">
        <v>135</v>
      </c>
      <c r="I2012" t="s">
        <v>136</v>
      </c>
      <c r="J2012" t="s">
        <v>137</v>
      </c>
      <c r="K2012" t="s">
        <v>138</v>
      </c>
      <c r="L2012" t="s">
        <v>6090</v>
      </c>
      <c r="M2012" t="s">
        <v>6091</v>
      </c>
      <c r="N2012">
        <v>0.83361111099999996</v>
      </c>
      <c r="O2012">
        <v>3</v>
      </c>
      <c r="P2012">
        <v>355</v>
      </c>
      <c r="Q2012">
        <v>5</v>
      </c>
      <c r="R2012">
        <v>67</v>
      </c>
      <c r="S2012">
        <v>11</v>
      </c>
      <c r="T2012">
        <v>45</v>
      </c>
      <c r="U2012">
        <v>0</v>
      </c>
      <c r="V2012">
        <v>0</v>
      </c>
      <c r="W2012">
        <v>215.99452431372606</v>
      </c>
      <c r="X2012">
        <v>116.0395645200704</v>
      </c>
      <c r="Y2012">
        <v>334.47842578052558</v>
      </c>
      <c r="Z2012">
        <v>19.405595167892592</v>
      </c>
      <c r="AA2012">
        <v>77.84852418833259</v>
      </c>
      <c r="AB2012">
        <v>65.739658477442092</v>
      </c>
      <c r="AC2012">
        <v>0</v>
      </c>
      <c r="AD2012">
        <v>0</v>
      </c>
      <c r="AE2012">
        <v>829.50629244798927</v>
      </c>
    </row>
    <row r="2013" spans="1:31" x14ac:dyDescent="0.25">
      <c r="A2013">
        <v>2321884</v>
      </c>
      <c r="B2013">
        <v>1</v>
      </c>
      <c r="C2013" t="s">
        <v>80</v>
      </c>
      <c r="D2013" t="s">
        <v>83</v>
      </c>
      <c r="E2013" t="s">
        <v>158</v>
      </c>
      <c r="F2013" t="s">
        <v>6092</v>
      </c>
      <c r="G2013" t="s">
        <v>149</v>
      </c>
      <c r="H2013" t="s">
        <v>150</v>
      </c>
      <c r="I2013" t="s">
        <v>136</v>
      </c>
      <c r="J2013" t="s">
        <v>137</v>
      </c>
      <c r="K2013" t="s">
        <v>138</v>
      </c>
      <c r="L2013" t="s">
        <v>6093</v>
      </c>
      <c r="M2013" t="s">
        <v>6094</v>
      </c>
      <c r="N2013">
        <v>5.4872222219999998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3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59.032428786402676</v>
      </c>
      <c r="AC2013">
        <v>0</v>
      </c>
      <c r="AD2013">
        <v>0</v>
      </c>
      <c r="AE2013">
        <v>59.032428786402676</v>
      </c>
    </row>
    <row r="2014" spans="1:31" x14ac:dyDescent="0.25">
      <c r="A2014">
        <v>2321509</v>
      </c>
      <c r="B2014">
        <v>1</v>
      </c>
      <c r="C2014" t="s">
        <v>81</v>
      </c>
      <c r="D2014" t="s">
        <v>112</v>
      </c>
      <c r="E2014" t="s">
        <v>147</v>
      </c>
      <c r="F2014" t="s">
        <v>6095</v>
      </c>
      <c r="G2014" t="s">
        <v>336</v>
      </c>
      <c r="H2014" t="s">
        <v>150</v>
      </c>
      <c r="I2014" t="s">
        <v>136</v>
      </c>
      <c r="J2014" t="s">
        <v>137</v>
      </c>
      <c r="K2014" t="s">
        <v>138</v>
      </c>
      <c r="L2014" t="s">
        <v>6096</v>
      </c>
      <c r="M2014" t="s">
        <v>6097</v>
      </c>
      <c r="N2014">
        <v>1.1016666660000001</v>
      </c>
      <c r="O2014">
        <v>0</v>
      </c>
      <c r="P2014">
        <v>0</v>
      </c>
      <c r="Q2014">
        <v>0</v>
      </c>
      <c r="R2014">
        <v>2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7.9694770308870009</v>
      </c>
      <c r="AA2014">
        <v>0</v>
      </c>
      <c r="AB2014">
        <v>0</v>
      </c>
      <c r="AC2014">
        <v>0</v>
      </c>
      <c r="AD2014">
        <v>0</v>
      </c>
      <c r="AE2014">
        <v>7.9694770308870009</v>
      </c>
    </row>
    <row r="2015" spans="1:31" x14ac:dyDescent="0.25">
      <c r="A2015">
        <v>2322076</v>
      </c>
      <c r="B2015">
        <v>1</v>
      </c>
      <c r="C2015" t="s">
        <v>81</v>
      </c>
      <c r="D2015" t="s">
        <v>122</v>
      </c>
      <c r="E2015" t="s">
        <v>141</v>
      </c>
      <c r="F2015" t="s">
        <v>3106</v>
      </c>
      <c r="G2015" t="s">
        <v>134</v>
      </c>
      <c r="H2015" t="s">
        <v>135</v>
      </c>
      <c r="I2015" t="s">
        <v>136</v>
      </c>
      <c r="J2015" t="s">
        <v>137</v>
      </c>
      <c r="K2015" t="s">
        <v>138</v>
      </c>
      <c r="L2015" t="s">
        <v>6098</v>
      </c>
      <c r="M2015" t="s">
        <v>6099</v>
      </c>
      <c r="N2015">
        <v>0.32250000000000001</v>
      </c>
      <c r="O2015">
        <v>14</v>
      </c>
      <c r="P2015">
        <v>898</v>
      </c>
      <c r="Q2015">
        <v>1</v>
      </c>
      <c r="R2015">
        <v>23</v>
      </c>
      <c r="S2015">
        <v>5</v>
      </c>
      <c r="T2015">
        <v>66</v>
      </c>
      <c r="U2015">
        <v>1</v>
      </c>
      <c r="V2015">
        <v>0</v>
      </c>
      <c r="W2015">
        <v>0.98977483549215017</v>
      </c>
      <c r="X2015">
        <v>34.688055678076786</v>
      </c>
      <c r="Y2015">
        <v>1.0031593893750001E-2</v>
      </c>
      <c r="Z2015">
        <v>3.039892036772625</v>
      </c>
      <c r="AA2015">
        <v>19.456226951530944</v>
      </c>
      <c r="AB2015">
        <v>5.1389710548992973</v>
      </c>
      <c r="AC2015">
        <v>0.323875080501975</v>
      </c>
      <c r="AD2015">
        <v>0</v>
      </c>
      <c r="AE2015">
        <v>63.646827231167535</v>
      </c>
    </row>
    <row r="2016" spans="1:31" x14ac:dyDescent="0.25">
      <c r="A2016">
        <v>2321821</v>
      </c>
      <c r="B2016">
        <v>1</v>
      </c>
      <c r="C2016" t="s">
        <v>80</v>
      </c>
      <c r="D2016" t="s">
        <v>104</v>
      </c>
      <c r="E2016" t="s">
        <v>175</v>
      </c>
      <c r="F2016" t="s">
        <v>6100</v>
      </c>
      <c r="G2016" t="s">
        <v>612</v>
      </c>
      <c r="H2016" t="s">
        <v>135</v>
      </c>
      <c r="I2016" t="s">
        <v>136</v>
      </c>
      <c r="J2016" t="s">
        <v>137</v>
      </c>
      <c r="K2016" t="s">
        <v>138</v>
      </c>
      <c r="L2016" t="s">
        <v>6101</v>
      </c>
      <c r="M2016" t="s">
        <v>6102</v>
      </c>
      <c r="N2016">
        <v>1.1019444439999999</v>
      </c>
      <c r="O2016">
        <v>21</v>
      </c>
      <c r="P2016">
        <v>171</v>
      </c>
      <c r="Q2016">
        <v>43</v>
      </c>
      <c r="R2016">
        <v>91</v>
      </c>
      <c r="S2016">
        <v>24</v>
      </c>
      <c r="T2016">
        <v>64</v>
      </c>
      <c r="U2016">
        <v>2</v>
      </c>
      <c r="V2016">
        <v>1</v>
      </c>
      <c r="W2016">
        <v>22.041886054362305</v>
      </c>
      <c r="X2016">
        <v>67.077601760687472</v>
      </c>
      <c r="Y2016">
        <v>52.18447618919393</v>
      </c>
      <c r="Z2016">
        <v>53.620315319450654</v>
      </c>
      <c r="AA2016">
        <v>174.50670017940229</v>
      </c>
      <c r="AB2016">
        <v>62.118764584396985</v>
      </c>
      <c r="AC2016">
        <v>16.126493715426601</v>
      </c>
      <c r="AD2016">
        <v>3.2537086383117497</v>
      </c>
      <c r="AE2016">
        <v>450.929946441232</v>
      </c>
    </row>
    <row r="2017" spans="1:31" x14ac:dyDescent="0.25">
      <c r="A2017">
        <v>2321678</v>
      </c>
      <c r="B2017">
        <v>1</v>
      </c>
      <c r="C2017" t="s">
        <v>80</v>
      </c>
      <c r="D2017" t="s">
        <v>84</v>
      </c>
      <c r="E2017" t="s">
        <v>175</v>
      </c>
      <c r="F2017" t="s">
        <v>6103</v>
      </c>
      <c r="G2017" t="s">
        <v>134</v>
      </c>
      <c r="H2017" t="s">
        <v>135</v>
      </c>
      <c r="I2017" t="s">
        <v>136</v>
      </c>
      <c r="J2017" t="s">
        <v>137</v>
      </c>
      <c r="K2017" t="s">
        <v>138</v>
      </c>
      <c r="L2017" t="s">
        <v>6104</v>
      </c>
      <c r="M2017" t="s">
        <v>6105</v>
      </c>
      <c r="N2017">
        <v>1.880833333</v>
      </c>
      <c r="O2017">
        <v>0</v>
      </c>
      <c r="P2017">
        <v>1157</v>
      </c>
      <c r="Q2017">
        <v>0</v>
      </c>
      <c r="R2017">
        <v>0</v>
      </c>
      <c r="S2017">
        <v>1</v>
      </c>
      <c r="T2017">
        <v>57</v>
      </c>
      <c r="U2017">
        <v>0</v>
      </c>
      <c r="V2017">
        <v>0</v>
      </c>
      <c r="W2017">
        <v>0</v>
      </c>
      <c r="X2017">
        <v>465.67077134911472</v>
      </c>
      <c r="Y2017">
        <v>0</v>
      </c>
      <c r="Z2017">
        <v>0</v>
      </c>
      <c r="AA2017">
        <v>3.2128185494563444</v>
      </c>
      <c r="AB2017">
        <v>43.85210370061295</v>
      </c>
      <c r="AC2017">
        <v>0</v>
      </c>
      <c r="AD2017">
        <v>0</v>
      </c>
      <c r="AE2017">
        <v>512.73569359918406</v>
      </c>
    </row>
    <row r="2018" spans="1:31" x14ac:dyDescent="0.25">
      <c r="A2018">
        <v>2322013</v>
      </c>
      <c r="B2018">
        <v>1</v>
      </c>
      <c r="C2018" t="s">
        <v>80</v>
      </c>
      <c r="D2018" t="s">
        <v>93</v>
      </c>
      <c r="E2018" t="s">
        <v>153</v>
      </c>
      <c r="F2018" t="s">
        <v>6106</v>
      </c>
      <c r="G2018" t="s">
        <v>203</v>
      </c>
      <c r="H2018" t="s">
        <v>150</v>
      </c>
      <c r="I2018" t="s">
        <v>136</v>
      </c>
      <c r="J2018" t="s">
        <v>137</v>
      </c>
      <c r="K2018" t="s">
        <v>138</v>
      </c>
      <c r="L2018" t="s">
        <v>6107</v>
      </c>
      <c r="M2018" t="s">
        <v>6108</v>
      </c>
      <c r="N2018">
        <v>3.9127777770000001</v>
      </c>
      <c r="O2018">
        <v>0</v>
      </c>
      <c r="P2018">
        <v>5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3.6843815925825831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3.6843815925825831</v>
      </c>
    </row>
    <row r="2019" spans="1:31" x14ac:dyDescent="0.25">
      <c r="A2019">
        <v>2322113</v>
      </c>
      <c r="B2019">
        <v>1</v>
      </c>
      <c r="C2019" t="s">
        <v>81</v>
      </c>
      <c r="D2019" t="s">
        <v>119</v>
      </c>
      <c r="E2019" t="s">
        <v>147</v>
      </c>
      <c r="F2019" t="s">
        <v>6109</v>
      </c>
      <c r="G2019" t="s">
        <v>463</v>
      </c>
      <c r="H2019" t="s">
        <v>150</v>
      </c>
      <c r="I2019" t="s">
        <v>136</v>
      </c>
      <c r="J2019" t="s">
        <v>137</v>
      </c>
      <c r="K2019" t="s">
        <v>138</v>
      </c>
      <c r="L2019" t="s">
        <v>6110</v>
      </c>
      <c r="M2019" t="s">
        <v>6111</v>
      </c>
      <c r="N2019">
        <v>2.7069444439999999</v>
      </c>
      <c r="O2019">
        <v>0</v>
      </c>
      <c r="P2019">
        <v>9</v>
      </c>
      <c r="Q2019">
        <v>0</v>
      </c>
      <c r="R2019">
        <v>0</v>
      </c>
      <c r="S2019">
        <v>0</v>
      </c>
      <c r="T2019">
        <v>1</v>
      </c>
      <c r="U2019">
        <v>0</v>
      </c>
      <c r="V2019">
        <v>0</v>
      </c>
      <c r="W2019">
        <v>0</v>
      </c>
      <c r="X2019">
        <v>3.9062400820295675</v>
      </c>
      <c r="Y2019">
        <v>0</v>
      </c>
      <c r="Z2019">
        <v>0</v>
      </c>
      <c r="AA2019">
        <v>0</v>
      </c>
      <c r="AB2019">
        <v>9.0180051036302498</v>
      </c>
      <c r="AC2019">
        <v>0</v>
      </c>
      <c r="AD2019">
        <v>0</v>
      </c>
      <c r="AE2019">
        <v>12.924245185659817</v>
      </c>
    </row>
    <row r="2020" spans="1:31" x14ac:dyDescent="0.25">
      <c r="A2020">
        <v>2321572</v>
      </c>
      <c r="B2020">
        <v>1</v>
      </c>
      <c r="C2020" t="s">
        <v>80</v>
      </c>
      <c r="D2020" t="s">
        <v>82</v>
      </c>
      <c r="E2020" t="s">
        <v>153</v>
      </c>
      <c r="F2020" t="s">
        <v>6112</v>
      </c>
      <c r="G2020" t="s">
        <v>155</v>
      </c>
      <c r="H2020" t="s">
        <v>150</v>
      </c>
      <c r="I2020" t="s">
        <v>136</v>
      </c>
      <c r="J2020" t="s">
        <v>137</v>
      </c>
      <c r="K2020" t="s">
        <v>138</v>
      </c>
      <c r="L2020" t="s">
        <v>6113</v>
      </c>
      <c r="M2020" t="s">
        <v>6114</v>
      </c>
      <c r="N2020">
        <v>1.122777777</v>
      </c>
      <c r="O2020">
        <v>0</v>
      </c>
      <c r="P2020">
        <v>2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0.44714273020275003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0.44714273020275003</v>
      </c>
    </row>
    <row r="2021" spans="1:31" x14ac:dyDescent="0.25">
      <c r="A2021">
        <v>2321827</v>
      </c>
      <c r="B2021">
        <v>1</v>
      </c>
      <c r="C2021" t="s">
        <v>81</v>
      </c>
      <c r="D2021" t="s">
        <v>123</v>
      </c>
      <c r="E2021" t="s">
        <v>147</v>
      </c>
      <c r="F2021" t="s">
        <v>6115</v>
      </c>
      <c r="G2021" t="s">
        <v>622</v>
      </c>
      <c r="H2021" t="s">
        <v>150</v>
      </c>
      <c r="I2021" t="s">
        <v>136</v>
      </c>
      <c r="J2021" t="s">
        <v>137</v>
      </c>
      <c r="K2021" t="s">
        <v>138</v>
      </c>
      <c r="L2021" t="s">
        <v>6116</v>
      </c>
      <c r="M2021" t="s">
        <v>6117</v>
      </c>
      <c r="N2021">
        <v>1.8122222219999999</v>
      </c>
      <c r="O2021">
        <v>0</v>
      </c>
      <c r="P2021">
        <v>3</v>
      </c>
      <c r="Q2021">
        <v>0</v>
      </c>
      <c r="R2021">
        <v>13</v>
      </c>
      <c r="S2021">
        <v>0</v>
      </c>
      <c r="T2021">
        <v>19</v>
      </c>
      <c r="U2021">
        <v>0</v>
      </c>
      <c r="V2021">
        <v>0</v>
      </c>
      <c r="W2021">
        <v>0</v>
      </c>
      <c r="X2021">
        <v>2.2696039599720996</v>
      </c>
      <c r="Y2021">
        <v>0</v>
      </c>
      <c r="Z2021">
        <v>15.706540864971043</v>
      </c>
      <c r="AA2021">
        <v>0</v>
      </c>
      <c r="AB2021">
        <v>5.4785289169045415</v>
      </c>
      <c r="AC2021">
        <v>0</v>
      </c>
      <c r="AD2021">
        <v>0</v>
      </c>
      <c r="AE2021">
        <v>23.454673741847682</v>
      </c>
    </row>
    <row r="2022" spans="1:31" x14ac:dyDescent="0.25">
      <c r="A2022">
        <v>2322019</v>
      </c>
      <c r="B2022">
        <v>1</v>
      </c>
      <c r="C2022" t="s">
        <v>80</v>
      </c>
      <c r="D2022" t="s">
        <v>96</v>
      </c>
      <c r="E2022" t="s">
        <v>175</v>
      </c>
      <c r="F2022" t="s">
        <v>6118</v>
      </c>
      <c r="G2022" t="s">
        <v>210</v>
      </c>
      <c r="H2022" t="s">
        <v>135</v>
      </c>
      <c r="I2022" t="s">
        <v>136</v>
      </c>
      <c r="J2022" t="s">
        <v>137</v>
      </c>
      <c r="K2022" t="s">
        <v>138</v>
      </c>
      <c r="L2022" t="s">
        <v>6119</v>
      </c>
      <c r="M2022" t="s">
        <v>6120</v>
      </c>
      <c r="N2022">
        <v>2.9386111110000002</v>
      </c>
      <c r="O2022">
        <v>0</v>
      </c>
      <c r="P2022">
        <v>6</v>
      </c>
      <c r="Q2022">
        <v>0</v>
      </c>
      <c r="R2022">
        <v>24</v>
      </c>
      <c r="S2022">
        <v>0</v>
      </c>
      <c r="T2022">
        <v>3</v>
      </c>
      <c r="U2022">
        <v>0</v>
      </c>
      <c r="V2022">
        <v>0</v>
      </c>
      <c r="W2022">
        <v>0</v>
      </c>
      <c r="X2022">
        <v>6.7910680715244505</v>
      </c>
      <c r="Y2022">
        <v>0</v>
      </c>
      <c r="Z2022">
        <v>51.944315844591763</v>
      </c>
      <c r="AA2022">
        <v>0</v>
      </c>
      <c r="AB2022">
        <v>9.6749648249204245</v>
      </c>
      <c r="AC2022">
        <v>0</v>
      </c>
      <c r="AD2022">
        <v>0</v>
      </c>
      <c r="AE2022">
        <v>68.410348741036643</v>
      </c>
    </row>
    <row r="2023" spans="1:31" x14ac:dyDescent="0.25">
      <c r="A2023">
        <v>2321664</v>
      </c>
      <c r="B2023">
        <v>1</v>
      </c>
      <c r="C2023" t="s">
        <v>81</v>
      </c>
      <c r="D2023" t="s">
        <v>118</v>
      </c>
      <c r="E2023" t="s">
        <v>153</v>
      </c>
      <c r="F2023" t="s">
        <v>6121</v>
      </c>
      <c r="G2023" t="s">
        <v>203</v>
      </c>
      <c r="H2023" t="s">
        <v>150</v>
      </c>
      <c r="I2023" t="s">
        <v>136</v>
      </c>
      <c r="J2023" t="s">
        <v>137</v>
      </c>
      <c r="K2023" t="s">
        <v>138</v>
      </c>
      <c r="L2023" t="s">
        <v>6122</v>
      </c>
      <c r="M2023" t="s">
        <v>6123</v>
      </c>
      <c r="N2023">
        <v>1.1916666659999999</v>
      </c>
      <c r="O2023">
        <v>0</v>
      </c>
      <c r="P2023">
        <v>9</v>
      </c>
      <c r="Q2023">
        <v>0</v>
      </c>
      <c r="R2023">
        <v>0</v>
      </c>
      <c r="S2023">
        <v>0</v>
      </c>
      <c r="T2023">
        <v>2</v>
      </c>
      <c r="U2023">
        <v>0</v>
      </c>
      <c r="V2023">
        <v>0</v>
      </c>
      <c r="W2023">
        <v>0</v>
      </c>
      <c r="X2023">
        <v>2.4573940225105</v>
      </c>
      <c r="Y2023">
        <v>0</v>
      </c>
      <c r="Z2023">
        <v>0</v>
      </c>
      <c r="AA2023">
        <v>0</v>
      </c>
      <c r="AB2023">
        <v>23.443999898689999</v>
      </c>
      <c r="AC2023">
        <v>0</v>
      </c>
      <c r="AD2023">
        <v>0</v>
      </c>
      <c r="AE2023">
        <v>25.901393921200498</v>
      </c>
    </row>
    <row r="2024" spans="1:31" x14ac:dyDescent="0.25">
      <c r="A2024">
        <v>2321541</v>
      </c>
      <c r="B2024">
        <v>1</v>
      </c>
      <c r="C2024" t="s">
        <v>80</v>
      </c>
      <c r="D2024" t="s">
        <v>103</v>
      </c>
      <c r="E2024" t="s">
        <v>132</v>
      </c>
      <c r="F2024" t="s">
        <v>6124</v>
      </c>
      <c r="G2024" t="s">
        <v>134</v>
      </c>
      <c r="H2024" t="s">
        <v>135</v>
      </c>
      <c r="I2024" t="s">
        <v>468</v>
      </c>
      <c r="J2024" t="s">
        <v>137</v>
      </c>
      <c r="K2024" t="s">
        <v>138</v>
      </c>
      <c r="L2024" t="s">
        <v>6125</v>
      </c>
      <c r="M2024" t="s">
        <v>6126</v>
      </c>
      <c r="N2024">
        <v>1.1111111E-2</v>
      </c>
      <c r="O2024">
        <v>3</v>
      </c>
      <c r="P2024">
        <v>1990</v>
      </c>
      <c r="Q2024">
        <v>21</v>
      </c>
      <c r="R2024">
        <v>282</v>
      </c>
      <c r="S2024">
        <v>33</v>
      </c>
      <c r="T2024">
        <v>662</v>
      </c>
      <c r="U2024">
        <v>1</v>
      </c>
      <c r="V2024">
        <v>1</v>
      </c>
      <c r="W2024">
        <v>4.5088174266666673E-3</v>
      </c>
      <c r="X2024">
        <v>2.6320582212100097</v>
      </c>
      <c r="Y2024">
        <v>0.40087522430111117</v>
      </c>
      <c r="Z2024">
        <v>1.071577077345778</v>
      </c>
      <c r="AA2024">
        <v>0.58390185079144474</v>
      </c>
      <c r="AB2024">
        <v>1.7902165066948912</v>
      </c>
      <c r="AC2024">
        <v>3.5403506712000002E-2</v>
      </c>
      <c r="AD2024">
        <v>5.7306038833333335E-3</v>
      </c>
      <c r="AE2024">
        <v>6.5242718083652349</v>
      </c>
    </row>
    <row r="2025" spans="1:31" x14ac:dyDescent="0.25">
      <c r="A2025">
        <v>2321564</v>
      </c>
      <c r="B2025">
        <v>1</v>
      </c>
      <c r="C2025" t="s">
        <v>80</v>
      </c>
      <c r="D2025" t="s">
        <v>88</v>
      </c>
      <c r="E2025" t="s">
        <v>175</v>
      </c>
      <c r="F2025" t="s">
        <v>6127</v>
      </c>
      <c r="G2025" t="s">
        <v>134</v>
      </c>
      <c r="H2025" t="s">
        <v>135</v>
      </c>
      <c r="I2025" t="s">
        <v>136</v>
      </c>
      <c r="J2025" t="s">
        <v>137</v>
      </c>
      <c r="K2025" t="s">
        <v>138</v>
      </c>
      <c r="L2025" t="s">
        <v>6128</v>
      </c>
      <c r="M2025" t="s">
        <v>6129</v>
      </c>
      <c r="N2025">
        <v>2.3691666659999999</v>
      </c>
      <c r="O2025">
        <v>0</v>
      </c>
      <c r="P2025">
        <v>1410</v>
      </c>
      <c r="Q2025">
        <v>0</v>
      </c>
      <c r="R2025">
        <v>0</v>
      </c>
      <c r="S2025">
        <v>0</v>
      </c>
      <c r="T2025">
        <v>28</v>
      </c>
      <c r="U2025">
        <v>0</v>
      </c>
      <c r="V2025">
        <v>0</v>
      </c>
      <c r="W2025">
        <v>0</v>
      </c>
      <c r="X2025">
        <v>705.30379720917097</v>
      </c>
      <c r="Y2025">
        <v>0</v>
      </c>
      <c r="Z2025">
        <v>0</v>
      </c>
      <c r="AA2025">
        <v>0</v>
      </c>
      <c r="AB2025">
        <v>112.58698557958617</v>
      </c>
      <c r="AC2025">
        <v>0</v>
      </c>
      <c r="AD2025">
        <v>0</v>
      </c>
      <c r="AE2025">
        <v>817.89078278875718</v>
      </c>
    </row>
    <row r="2026" spans="1:31" x14ac:dyDescent="0.25">
      <c r="A2026">
        <v>2321833</v>
      </c>
      <c r="B2026">
        <v>1</v>
      </c>
      <c r="C2026" t="s">
        <v>80</v>
      </c>
      <c r="D2026" t="s">
        <v>84</v>
      </c>
      <c r="E2026" t="s">
        <v>147</v>
      </c>
      <c r="F2026" t="s">
        <v>6130</v>
      </c>
      <c r="G2026" t="s">
        <v>503</v>
      </c>
      <c r="H2026" t="s">
        <v>150</v>
      </c>
      <c r="I2026" t="s">
        <v>136</v>
      </c>
      <c r="J2026" t="s">
        <v>137</v>
      </c>
      <c r="K2026" t="s">
        <v>138</v>
      </c>
      <c r="L2026" t="s">
        <v>6131</v>
      </c>
      <c r="M2026" t="s">
        <v>6132</v>
      </c>
      <c r="N2026">
        <v>0.57611111100000001</v>
      </c>
      <c r="O2026">
        <v>0</v>
      </c>
      <c r="P2026">
        <v>204</v>
      </c>
      <c r="Q2026">
        <v>0</v>
      </c>
      <c r="R2026">
        <v>0</v>
      </c>
      <c r="S2026">
        <v>0</v>
      </c>
      <c r="T2026">
        <v>6</v>
      </c>
      <c r="U2026">
        <v>0</v>
      </c>
      <c r="V2026">
        <v>0</v>
      </c>
      <c r="W2026">
        <v>0</v>
      </c>
      <c r="X2026">
        <v>26.254073730568582</v>
      </c>
      <c r="Y2026">
        <v>0</v>
      </c>
      <c r="Z2026">
        <v>0</v>
      </c>
      <c r="AA2026">
        <v>0</v>
      </c>
      <c r="AB2026">
        <v>1.6393135642997112</v>
      </c>
      <c r="AC2026">
        <v>0</v>
      </c>
      <c r="AD2026">
        <v>0</v>
      </c>
      <c r="AE2026">
        <v>27.893387294868294</v>
      </c>
    </row>
    <row r="2027" spans="1:31" x14ac:dyDescent="0.25">
      <c r="A2027">
        <v>2321704</v>
      </c>
      <c r="B2027">
        <v>1</v>
      </c>
      <c r="C2027" t="s">
        <v>80</v>
      </c>
      <c r="D2027" t="s">
        <v>105</v>
      </c>
      <c r="E2027" t="s">
        <v>141</v>
      </c>
      <c r="F2027" t="s">
        <v>6133</v>
      </c>
      <c r="G2027" t="s">
        <v>134</v>
      </c>
      <c r="H2027" t="s">
        <v>135</v>
      </c>
      <c r="I2027" t="s">
        <v>136</v>
      </c>
      <c r="J2027" t="s">
        <v>137</v>
      </c>
      <c r="K2027" t="s">
        <v>138</v>
      </c>
      <c r="L2027" t="s">
        <v>6134</v>
      </c>
      <c r="M2027" t="s">
        <v>6135</v>
      </c>
      <c r="N2027">
        <v>0.95722222199999996</v>
      </c>
      <c r="O2027">
        <v>0</v>
      </c>
      <c r="P2027">
        <v>0</v>
      </c>
      <c r="Q2027">
        <v>0</v>
      </c>
      <c r="R2027">
        <v>0</v>
      </c>
      <c r="S2027">
        <v>1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1.6634774720967003</v>
      </c>
      <c r="AB2027">
        <v>0</v>
      </c>
      <c r="AC2027">
        <v>0</v>
      </c>
      <c r="AD2027">
        <v>0</v>
      </c>
      <c r="AE2027">
        <v>1.6634774720967003</v>
      </c>
    </row>
    <row r="2028" spans="1:31" x14ac:dyDescent="0.25">
      <c r="A2028">
        <v>2321641</v>
      </c>
      <c r="B2028">
        <v>1</v>
      </c>
      <c r="C2028" t="s">
        <v>81</v>
      </c>
      <c r="D2028" t="s">
        <v>120</v>
      </c>
      <c r="E2028" t="s">
        <v>141</v>
      </c>
      <c r="F2028" t="s">
        <v>6136</v>
      </c>
      <c r="G2028" t="s">
        <v>134</v>
      </c>
      <c r="H2028" t="s">
        <v>135</v>
      </c>
      <c r="I2028" t="s">
        <v>136</v>
      </c>
      <c r="J2028" t="s">
        <v>137</v>
      </c>
      <c r="K2028" t="s">
        <v>138</v>
      </c>
      <c r="L2028" t="s">
        <v>6137</v>
      </c>
      <c r="M2028" t="s">
        <v>6138</v>
      </c>
      <c r="N2028">
        <v>0.22888888800000001</v>
      </c>
      <c r="O2028">
        <v>7</v>
      </c>
      <c r="P2028">
        <v>10413</v>
      </c>
      <c r="Q2028">
        <v>711</v>
      </c>
      <c r="R2028">
        <v>633</v>
      </c>
      <c r="S2028">
        <v>146</v>
      </c>
      <c r="T2028">
        <v>1113</v>
      </c>
      <c r="U2028">
        <v>15</v>
      </c>
      <c r="V2028">
        <v>6</v>
      </c>
      <c r="W2028">
        <v>0.36465449202200007</v>
      </c>
      <c r="X2028">
        <v>391.00854199097375</v>
      </c>
      <c r="Y2028">
        <v>442.23694079980032</v>
      </c>
      <c r="Z2028">
        <v>383.7850755064423</v>
      </c>
      <c r="AA2028">
        <v>118.16384159109424</v>
      </c>
      <c r="AB2028">
        <v>311.20612007855817</v>
      </c>
      <c r="AC2028">
        <v>245.88448232298836</v>
      </c>
      <c r="AD2028">
        <v>2.8055191359164668</v>
      </c>
      <c r="AE2028">
        <v>1895.4551759177957</v>
      </c>
    </row>
    <row r="2029" spans="1:31" x14ac:dyDescent="0.25">
      <c r="A2029">
        <v>2321604</v>
      </c>
      <c r="B2029">
        <v>1</v>
      </c>
      <c r="C2029" t="s">
        <v>80</v>
      </c>
      <c r="D2029" t="s">
        <v>90</v>
      </c>
      <c r="E2029" t="s">
        <v>175</v>
      </c>
      <c r="F2029" t="s">
        <v>6139</v>
      </c>
      <c r="G2029" t="s">
        <v>143</v>
      </c>
      <c r="H2029" t="s">
        <v>135</v>
      </c>
      <c r="I2029" t="s">
        <v>136</v>
      </c>
      <c r="J2029" t="s">
        <v>137</v>
      </c>
      <c r="K2029" t="s">
        <v>144</v>
      </c>
      <c r="L2029" t="s">
        <v>6140</v>
      </c>
      <c r="M2029" t="s">
        <v>6141</v>
      </c>
      <c r="N2029">
        <v>4.1530555549999999</v>
      </c>
      <c r="O2029">
        <v>0</v>
      </c>
      <c r="P2029">
        <v>480</v>
      </c>
      <c r="Q2029">
        <v>0</v>
      </c>
      <c r="R2029">
        <v>0</v>
      </c>
      <c r="S2029">
        <v>0</v>
      </c>
      <c r="T2029">
        <v>87</v>
      </c>
      <c r="U2029">
        <v>0</v>
      </c>
      <c r="V2029">
        <v>0</v>
      </c>
      <c r="W2029">
        <v>0</v>
      </c>
      <c r="X2029">
        <v>408.22207039809211</v>
      </c>
      <c r="Y2029">
        <v>0</v>
      </c>
      <c r="Z2029">
        <v>0</v>
      </c>
      <c r="AA2029">
        <v>0</v>
      </c>
      <c r="AB2029">
        <v>277.6673239467687</v>
      </c>
      <c r="AC2029">
        <v>0</v>
      </c>
      <c r="AD2029">
        <v>0</v>
      </c>
      <c r="AE2029">
        <v>685.88939434486088</v>
      </c>
    </row>
    <row r="2030" spans="1:31" x14ac:dyDescent="0.25">
      <c r="A2030">
        <v>2321936</v>
      </c>
      <c r="B2030">
        <v>1</v>
      </c>
      <c r="C2030" t="s">
        <v>80</v>
      </c>
      <c r="D2030" t="s">
        <v>84</v>
      </c>
      <c r="E2030" t="s">
        <v>153</v>
      </c>
      <c r="F2030" t="s">
        <v>6142</v>
      </c>
      <c r="G2030" t="s">
        <v>203</v>
      </c>
      <c r="H2030" t="s">
        <v>150</v>
      </c>
      <c r="I2030" t="s">
        <v>136</v>
      </c>
      <c r="J2030" t="s">
        <v>137</v>
      </c>
      <c r="K2030" t="s">
        <v>138</v>
      </c>
      <c r="L2030" t="s">
        <v>6143</v>
      </c>
      <c r="M2030" t="s">
        <v>6144</v>
      </c>
      <c r="N2030">
        <v>0.92555555499999997</v>
      </c>
      <c r="O2030">
        <v>0</v>
      </c>
      <c r="P2030">
        <v>1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0.25896015299023334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0.25896015299023334</v>
      </c>
    </row>
    <row r="2031" spans="1:31" x14ac:dyDescent="0.25">
      <c r="A2031">
        <v>2321959</v>
      </c>
      <c r="B2031">
        <v>1</v>
      </c>
      <c r="C2031" t="s">
        <v>80</v>
      </c>
      <c r="D2031" t="s">
        <v>84</v>
      </c>
      <c r="E2031" t="s">
        <v>153</v>
      </c>
      <c r="F2031" t="s">
        <v>6145</v>
      </c>
      <c r="G2031" t="s">
        <v>703</v>
      </c>
      <c r="H2031" t="s">
        <v>150</v>
      </c>
      <c r="I2031" t="s">
        <v>136</v>
      </c>
      <c r="J2031" t="s">
        <v>3</v>
      </c>
      <c r="K2031" t="s">
        <v>138</v>
      </c>
      <c r="L2031" t="s">
        <v>6146</v>
      </c>
      <c r="M2031" t="s">
        <v>6147</v>
      </c>
      <c r="N2031">
        <v>2.5819444439999999</v>
      </c>
      <c r="O2031">
        <v>0</v>
      </c>
      <c r="P2031">
        <v>7</v>
      </c>
      <c r="Q2031">
        <v>0</v>
      </c>
      <c r="R2031">
        <v>0</v>
      </c>
      <c r="S2031">
        <v>0</v>
      </c>
      <c r="T2031">
        <v>1</v>
      </c>
      <c r="U2031">
        <v>0</v>
      </c>
      <c r="V2031">
        <v>0</v>
      </c>
      <c r="W2031">
        <v>0</v>
      </c>
      <c r="X2031">
        <v>5.5658202450615004</v>
      </c>
      <c r="Y2031">
        <v>0</v>
      </c>
      <c r="Z2031">
        <v>0</v>
      </c>
      <c r="AA2031">
        <v>0</v>
      </c>
      <c r="AB2031">
        <v>47.176413235455264</v>
      </c>
      <c r="AC2031">
        <v>0</v>
      </c>
      <c r="AD2031">
        <v>0</v>
      </c>
      <c r="AE2031">
        <v>52.742233480516767</v>
      </c>
    </row>
    <row r="2032" spans="1:31" x14ac:dyDescent="0.25">
      <c r="A2032">
        <v>2321979</v>
      </c>
      <c r="B2032">
        <v>1</v>
      </c>
      <c r="C2032" t="s">
        <v>80</v>
      </c>
      <c r="D2032" t="s">
        <v>100</v>
      </c>
      <c r="E2032" t="s">
        <v>153</v>
      </c>
      <c r="F2032" t="s">
        <v>6148</v>
      </c>
      <c r="G2032" t="s">
        <v>155</v>
      </c>
      <c r="H2032" t="s">
        <v>150</v>
      </c>
      <c r="I2032" t="s">
        <v>136</v>
      </c>
      <c r="J2032" t="s">
        <v>137</v>
      </c>
      <c r="K2032" t="s">
        <v>138</v>
      </c>
      <c r="L2032" t="s">
        <v>6149</v>
      </c>
      <c r="M2032" t="s">
        <v>6150</v>
      </c>
      <c r="N2032">
        <v>5.5166666659999999</v>
      </c>
      <c r="O2032">
        <v>0</v>
      </c>
      <c r="P2032">
        <v>1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1.5942324087284165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1.5942324087284165</v>
      </c>
    </row>
    <row r="2033" spans="1:31" x14ac:dyDescent="0.25">
      <c r="A2033">
        <v>2322079</v>
      </c>
      <c r="B2033">
        <v>1</v>
      </c>
      <c r="C2033" t="s">
        <v>80</v>
      </c>
      <c r="D2033" t="s">
        <v>100</v>
      </c>
      <c r="E2033" t="s">
        <v>141</v>
      </c>
      <c r="F2033" t="s">
        <v>1261</v>
      </c>
      <c r="G2033" t="s">
        <v>134</v>
      </c>
      <c r="H2033" t="s">
        <v>135</v>
      </c>
      <c r="I2033" t="s">
        <v>136</v>
      </c>
      <c r="J2033" t="s">
        <v>137</v>
      </c>
      <c r="K2033" t="s">
        <v>138</v>
      </c>
      <c r="L2033" t="s">
        <v>6151</v>
      </c>
      <c r="M2033" t="s">
        <v>6152</v>
      </c>
      <c r="N2033">
        <v>0.79277777699999996</v>
      </c>
      <c r="O2033">
        <v>6</v>
      </c>
      <c r="P2033">
        <v>13</v>
      </c>
      <c r="Q2033">
        <v>59</v>
      </c>
      <c r="R2033">
        <v>34</v>
      </c>
      <c r="S2033">
        <v>8</v>
      </c>
      <c r="T2033">
        <v>12</v>
      </c>
      <c r="U2033">
        <v>0</v>
      </c>
      <c r="V2033">
        <v>0</v>
      </c>
      <c r="W2033">
        <v>4.2782490706403005</v>
      </c>
      <c r="X2033">
        <v>2.1956694390742002</v>
      </c>
      <c r="Y2033">
        <v>47.054178118236969</v>
      </c>
      <c r="Z2033">
        <v>24.305493641888948</v>
      </c>
      <c r="AA2033">
        <v>10.636544281676521</v>
      </c>
      <c r="AB2033">
        <v>7.1256254438040276</v>
      </c>
      <c r="AC2033">
        <v>0</v>
      </c>
      <c r="AD2033">
        <v>0</v>
      </c>
      <c r="AE2033">
        <v>95.595759995320961</v>
      </c>
    </row>
    <row r="2034" spans="1:31" x14ac:dyDescent="0.25">
      <c r="A2034">
        <v>2322122</v>
      </c>
      <c r="B2034">
        <v>1</v>
      </c>
      <c r="C2034" t="s">
        <v>80</v>
      </c>
      <c r="D2034" t="s">
        <v>94</v>
      </c>
      <c r="E2034" t="s">
        <v>158</v>
      </c>
      <c r="F2034" t="s">
        <v>6153</v>
      </c>
      <c r="G2034" t="s">
        <v>149</v>
      </c>
      <c r="H2034" t="s">
        <v>150</v>
      </c>
      <c r="I2034" t="s">
        <v>136</v>
      </c>
      <c r="J2034" t="s">
        <v>137</v>
      </c>
      <c r="K2034" t="s">
        <v>138</v>
      </c>
      <c r="L2034" t="s">
        <v>6154</v>
      </c>
      <c r="M2034" t="s">
        <v>6155</v>
      </c>
      <c r="N2034">
        <v>7.3897222219999996</v>
      </c>
      <c r="O2034">
        <v>0</v>
      </c>
      <c r="P2034">
        <v>0</v>
      </c>
      <c r="Q2034">
        <v>0</v>
      </c>
      <c r="R2034">
        <v>13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49.540682086429513</v>
      </c>
      <c r="AA2034">
        <v>0</v>
      </c>
      <c r="AB2034">
        <v>0</v>
      </c>
      <c r="AC2034">
        <v>0</v>
      </c>
      <c r="AD2034">
        <v>0</v>
      </c>
      <c r="AE2034">
        <v>49.540682086429513</v>
      </c>
    </row>
    <row r="2035" spans="1:31" x14ac:dyDescent="0.25">
      <c r="A2035">
        <v>2321953</v>
      </c>
      <c r="B2035">
        <v>1</v>
      </c>
      <c r="C2035" t="s">
        <v>80</v>
      </c>
      <c r="D2035" t="s">
        <v>99</v>
      </c>
      <c r="E2035" t="s">
        <v>175</v>
      </c>
      <c r="F2035" t="s">
        <v>6156</v>
      </c>
      <c r="G2035" t="s">
        <v>210</v>
      </c>
      <c r="H2035" t="s">
        <v>135</v>
      </c>
      <c r="I2035" t="s">
        <v>136</v>
      </c>
      <c r="J2035" t="s">
        <v>137</v>
      </c>
      <c r="K2035" t="s">
        <v>138</v>
      </c>
      <c r="L2035" t="s">
        <v>6157</v>
      </c>
      <c r="M2035" t="s">
        <v>6158</v>
      </c>
      <c r="N2035">
        <v>1.98</v>
      </c>
      <c r="O2035">
        <v>0</v>
      </c>
      <c r="P2035">
        <v>22</v>
      </c>
      <c r="Q2035">
        <v>0</v>
      </c>
      <c r="R2035">
        <v>22</v>
      </c>
      <c r="S2035">
        <v>0</v>
      </c>
      <c r="T2035">
        <v>4</v>
      </c>
      <c r="U2035">
        <v>0</v>
      </c>
      <c r="V2035">
        <v>0</v>
      </c>
      <c r="W2035">
        <v>0</v>
      </c>
      <c r="X2035">
        <v>10.094800218928004</v>
      </c>
      <c r="Y2035">
        <v>0</v>
      </c>
      <c r="Z2035">
        <v>7.3954197914553124</v>
      </c>
      <c r="AA2035">
        <v>0</v>
      </c>
      <c r="AB2035">
        <v>1.9088747045309669</v>
      </c>
      <c r="AC2035">
        <v>0</v>
      </c>
      <c r="AD2035">
        <v>0</v>
      </c>
      <c r="AE2035">
        <v>19.399094714914284</v>
      </c>
    </row>
    <row r="2036" spans="1:31" x14ac:dyDescent="0.25">
      <c r="A2036">
        <v>2321810</v>
      </c>
      <c r="B2036">
        <v>1</v>
      </c>
      <c r="C2036" t="s">
        <v>81</v>
      </c>
      <c r="D2036" t="s">
        <v>123</v>
      </c>
      <c r="E2036" t="s">
        <v>141</v>
      </c>
      <c r="F2036" t="s">
        <v>5876</v>
      </c>
      <c r="G2036" t="s">
        <v>134</v>
      </c>
      <c r="H2036" t="s">
        <v>135</v>
      </c>
      <c r="I2036" t="s">
        <v>136</v>
      </c>
      <c r="J2036" t="s">
        <v>137</v>
      </c>
      <c r="K2036" t="s">
        <v>138</v>
      </c>
      <c r="L2036" t="s">
        <v>6159</v>
      </c>
      <c r="M2036" t="s">
        <v>6160</v>
      </c>
      <c r="N2036">
        <v>0.32</v>
      </c>
      <c r="O2036">
        <v>8</v>
      </c>
      <c r="P2036">
        <v>1376</v>
      </c>
      <c r="Q2036">
        <v>111</v>
      </c>
      <c r="R2036">
        <v>76</v>
      </c>
      <c r="S2036">
        <v>44</v>
      </c>
      <c r="T2036">
        <v>151</v>
      </c>
      <c r="U2036">
        <v>5</v>
      </c>
      <c r="V2036">
        <v>0</v>
      </c>
      <c r="W2036">
        <v>0.49832777577600001</v>
      </c>
      <c r="X2036">
        <v>83.066197449504131</v>
      </c>
      <c r="Y2036">
        <v>30.552651421798405</v>
      </c>
      <c r="Z2036">
        <v>28.739585736601601</v>
      </c>
      <c r="AA2036">
        <v>52.664061282976014</v>
      </c>
      <c r="AB2036">
        <v>39.15731148228479</v>
      </c>
      <c r="AC2036">
        <v>133.54576046012161</v>
      </c>
      <c r="AD2036">
        <v>0</v>
      </c>
      <c r="AE2036">
        <v>368.22389560906254</v>
      </c>
    </row>
    <row r="2037" spans="1:31" x14ac:dyDescent="0.25">
      <c r="A2037">
        <v>2321561</v>
      </c>
      <c r="B2037">
        <v>1</v>
      </c>
      <c r="C2037" t="s">
        <v>80</v>
      </c>
      <c r="D2037" t="s">
        <v>96</v>
      </c>
      <c r="E2037" t="s">
        <v>132</v>
      </c>
      <c r="F2037" t="s">
        <v>6161</v>
      </c>
      <c r="G2037" t="s">
        <v>134</v>
      </c>
      <c r="H2037" t="s">
        <v>135</v>
      </c>
      <c r="I2037" t="s">
        <v>136</v>
      </c>
      <c r="J2037" t="s">
        <v>137</v>
      </c>
      <c r="K2037" t="s">
        <v>138</v>
      </c>
      <c r="L2037" t="s">
        <v>6162</v>
      </c>
      <c r="M2037" t="s">
        <v>6163</v>
      </c>
      <c r="N2037">
        <v>2.5136111109999999</v>
      </c>
      <c r="O2037">
        <v>0</v>
      </c>
      <c r="P2037">
        <v>466</v>
      </c>
      <c r="Q2037">
        <v>4</v>
      </c>
      <c r="R2037">
        <v>0</v>
      </c>
      <c r="S2037">
        <v>0</v>
      </c>
      <c r="T2037">
        <v>12</v>
      </c>
      <c r="U2037">
        <v>0</v>
      </c>
      <c r="V2037">
        <v>0</v>
      </c>
      <c r="W2037">
        <v>0</v>
      </c>
      <c r="X2037">
        <v>293.48127306951943</v>
      </c>
      <c r="Y2037">
        <v>1246.7604647128398</v>
      </c>
      <c r="Z2037">
        <v>0</v>
      </c>
      <c r="AA2037">
        <v>0</v>
      </c>
      <c r="AB2037">
        <v>73.740250471176296</v>
      </c>
      <c r="AC2037">
        <v>0</v>
      </c>
      <c r="AD2037">
        <v>0</v>
      </c>
      <c r="AE2037">
        <v>1613.9819882535355</v>
      </c>
    </row>
    <row r="2038" spans="1:31" x14ac:dyDescent="0.25">
      <c r="A2038">
        <v>2322022</v>
      </c>
      <c r="B2038">
        <v>1</v>
      </c>
      <c r="C2038" t="s">
        <v>81</v>
      </c>
      <c r="D2038" t="s">
        <v>117</v>
      </c>
      <c r="E2038" t="s">
        <v>153</v>
      </c>
      <c r="F2038" t="s">
        <v>6164</v>
      </c>
      <c r="G2038" t="s">
        <v>155</v>
      </c>
      <c r="H2038" t="s">
        <v>150</v>
      </c>
      <c r="I2038" t="s">
        <v>136</v>
      </c>
      <c r="J2038" t="s">
        <v>137</v>
      </c>
      <c r="K2038" t="s">
        <v>138</v>
      </c>
      <c r="L2038" t="s">
        <v>6165</v>
      </c>
      <c r="M2038" t="s">
        <v>6166</v>
      </c>
      <c r="N2038">
        <v>2.1516666660000001</v>
      </c>
      <c r="O2038">
        <v>0</v>
      </c>
      <c r="P2038">
        <v>1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0.46643722494600004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0.46643722494600004</v>
      </c>
    </row>
    <row r="2039" spans="1:31" x14ac:dyDescent="0.25">
      <c r="A2039">
        <v>2321624</v>
      </c>
      <c r="B2039">
        <v>1</v>
      </c>
      <c r="C2039" t="s">
        <v>81</v>
      </c>
      <c r="D2039" t="s">
        <v>114</v>
      </c>
      <c r="E2039" t="s">
        <v>175</v>
      </c>
      <c r="F2039" t="s">
        <v>6167</v>
      </c>
      <c r="G2039" t="s">
        <v>143</v>
      </c>
      <c r="H2039" t="s">
        <v>135</v>
      </c>
      <c r="I2039" t="s">
        <v>136</v>
      </c>
      <c r="J2039" t="s">
        <v>137</v>
      </c>
      <c r="K2039" t="s">
        <v>144</v>
      </c>
      <c r="L2039" t="s">
        <v>6168</v>
      </c>
      <c r="M2039" t="s">
        <v>6169</v>
      </c>
      <c r="N2039">
        <v>8.1238888879999998</v>
      </c>
      <c r="O2039">
        <v>0</v>
      </c>
      <c r="P2039">
        <v>652</v>
      </c>
      <c r="Q2039">
        <v>0</v>
      </c>
      <c r="R2039">
        <v>7</v>
      </c>
      <c r="S2039">
        <v>4</v>
      </c>
      <c r="T2039">
        <v>104</v>
      </c>
      <c r="U2039">
        <v>1</v>
      </c>
      <c r="V2039">
        <v>1</v>
      </c>
      <c r="W2039">
        <v>0</v>
      </c>
      <c r="X2039">
        <v>556.67811449811734</v>
      </c>
      <c r="Y2039">
        <v>0</v>
      </c>
      <c r="Z2039">
        <v>22.508744015195447</v>
      </c>
      <c r="AA2039">
        <v>42.123378502528396</v>
      </c>
      <c r="AB2039">
        <v>197.92450385687309</v>
      </c>
      <c r="AC2039">
        <v>1265.8560196533667</v>
      </c>
      <c r="AD2039">
        <v>0</v>
      </c>
      <c r="AE2039">
        <v>2085.0907605260809</v>
      </c>
    </row>
    <row r="2040" spans="1:31" x14ac:dyDescent="0.25">
      <c r="A2040">
        <v>2322016</v>
      </c>
      <c r="B2040">
        <v>1</v>
      </c>
      <c r="C2040" t="s">
        <v>80</v>
      </c>
      <c r="D2040" t="s">
        <v>84</v>
      </c>
      <c r="E2040" t="s">
        <v>414</v>
      </c>
      <c r="F2040" t="s">
        <v>6170</v>
      </c>
      <c r="G2040" t="s">
        <v>134</v>
      </c>
      <c r="H2040" t="s">
        <v>135</v>
      </c>
      <c r="I2040" t="s">
        <v>136</v>
      </c>
      <c r="J2040" t="s">
        <v>137</v>
      </c>
      <c r="K2040" t="s">
        <v>138</v>
      </c>
      <c r="L2040" t="s">
        <v>6171</v>
      </c>
      <c r="M2040" t="s">
        <v>6172</v>
      </c>
      <c r="N2040">
        <v>9.1666665999999994E-2</v>
      </c>
      <c r="O2040">
        <v>0</v>
      </c>
      <c r="P2040">
        <v>12921</v>
      </c>
      <c r="Q2040">
        <v>0</v>
      </c>
      <c r="R2040">
        <v>0</v>
      </c>
      <c r="S2040">
        <v>0</v>
      </c>
      <c r="T2040">
        <v>1482</v>
      </c>
      <c r="U2040">
        <v>0</v>
      </c>
      <c r="V2040">
        <v>4</v>
      </c>
      <c r="W2040">
        <v>0</v>
      </c>
      <c r="X2040">
        <v>257.49902302428723</v>
      </c>
      <c r="Y2040">
        <v>0</v>
      </c>
      <c r="Z2040">
        <v>0</v>
      </c>
      <c r="AA2040">
        <v>0</v>
      </c>
      <c r="AB2040">
        <v>200.79614606481641</v>
      </c>
      <c r="AC2040">
        <v>0</v>
      </c>
      <c r="AD2040">
        <v>8.305208678184</v>
      </c>
      <c r="AE2040">
        <v>466.60037776728763</v>
      </c>
    </row>
    <row r="2041" spans="1:31" x14ac:dyDescent="0.25">
      <c r="A2041">
        <v>2321916</v>
      </c>
      <c r="B2041">
        <v>1</v>
      </c>
      <c r="C2041" t="s">
        <v>80</v>
      </c>
      <c r="D2041" t="s">
        <v>83</v>
      </c>
      <c r="E2041" t="s">
        <v>153</v>
      </c>
      <c r="F2041" t="s">
        <v>6173</v>
      </c>
      <c r="G2041" t="s">
        <v>155</v>
      </c>
      <c r="H2041" t="s">
        <v>150</v>
      </c>
      <c r="I2041" t="s">
        <v>136</v>
      </c>
      <c r="J2041" t="s">
        <v>137</v>
      </c>
      <c r="K2041" t="s">
        <v>138</v>
      </c>
      <c r="L2041" t="s">
        <v>6174</v>
      </c>
      <c r="M2041" t="s">
        <v>6175</v>
      </c>
      <c r="N2041">
        <v>2.5302777769999998</v>
      </c>
      <c r="O2041">
        <v>0</v>
      </c>
      <c r="P2041">
        <v>1</v>
      </c>
      <c r="Q2041">
        <v>0</v>
      </c>
      <c r="R2041">
        <v>0</v>
      </c>
      <c r="S2041">
        <v>0</v>
      </c>
      <c r="T2041">
        <v>1</v>
      </c>
      <c r="U2041">
        <v>0</v>
      </c>
      <c r="V2041">
        <v>0</v>
      </c>
      <c r="W2041">
        <v>0</v>
      </c>
      <c r="X2041">
        <v>1.4565467462575499</v>
      </c>
      <c r="Y2041">
        <v>0</v>
      </c>
      <c r="Z2041">
        <v>0</v>
      </c>
      <c r="AA2041">
        <v>0</v>
      </c>
      <c r="AB2041">
        <v>4.4270991650000001E-3</v>
      </c>
      <c r="AC2041">
        <v>0</v>
      </c>
      <c r="AD2041">
        <v>0</v>
      </c>
      <c r="AE2041">
        <v>1.4609738454225498</v>
      </c>
    </row>
    <row r="2042" spans="1:31" x14ac:dyDescent="0.25">
      <c r="A2042">
        <v>2321876</v>
      </c>
      <c r="B2042">
        <v>1</v>
      </c>
      <c r="C2042" t="s">
        <v>80</v>
      </c>
      <c r="D2042" t="s">
        <v>108</v>
      </c>
      <c r="E2042" t="s">
        <v>147</v>
      </c>
      <c r="F2042" t="s">
        <v>6176</v>
      </c>
      <c r="G2042" t="s">
        <v>149</v>
      </c>
      <c r="H2042" t="s">
        <v>150</v>
      </c>
      <c r="I2042" t="s">
        <v>136</v>
      </c>
      <c r="J2042" t="s">
        <v>137</v>
      </c>
      <c r="K2042" t="s">
        <v>138</v>
      </c>
      <c r="L2042" t="s">
        <v>6177</v>
      </c>
      <c r="M2042" t="s">
        <v>6178</v>
      </c>
      <c r="N2042">
        <v>0.54472222199999998</v>
      </c>
      <c r="O2042">
        <v>0</v>
      </c>
      <c r="P2042">
        <v>24</v>
      </c>
      <c r="Q2042">
        <v>0</v>
      </c>
      <c r="R2042">
        <v>1</v>
      </c>
      <c r="S2042">
        <v>0</v>
      </c>
      <c r="T2042">
        <v>8</v>
      </c>
      <c r="U2042">
        <v>0</v>
      </c>
      <c r="V2042">
        <v>0</v>
      </c>
      <c r="W2042">
        <v>0</v>
      </c>
      <c r="X2042">
        <v>1.7626296227369505</v>
      </c>
      <c r="Y2042">
        <v>0</v>
      </c>
      <c r="Z2042">
        <v>1.7987798636300002E-2</v>
      </c>
      <c r="AA2042">
        <v>0</v>
      </c>
      <c r="AB2042">
        <v>5.991412544574791</v>
      </c>
      <c r="AC2042">
        <v>0</v>
      </c>
      <c r="AD2042">
        <v>0</v>
      </c>
      <c r="AE2042">
        <v>7.7720299659480414</v>
      </c>
    </row>
    <row r="2043" spans="1:31" x14ac:dyDescent="0.25">
      <c r="A2043">
        <v>2321730</v>
      </c>
      <c r="B2043">
        <v>1</v>
      </c>
      <c r="C2043" t="s">
        <v>80</v>
      </c>
      <c r="D2043" t="s">
        <v>96</v>
      </c>
      <c r="E2043" t="s">
        <v>153</v>
      </c>
      <c r="F2043" t="s">
        <v>6179</v>
      </c>
      <c r="G2043" t="s">
        <v>254</v>
      </c>
      <c r="H2043" t="s">
        <v>150</v>
      </c>
      <c r="I2043" t="s">
        <v>136</v>
      </c>
      <c r="J2043" t="s">
        <v>137</v>
      </c>
      <c r="K2043" t="s">
        <v>138</v>
      </c>
      <c r="L2043" t="s">
        <v>6180</v>
      </c>
      <c r="M2043" t="s">
        <v>6181</v>
      </c>
      <c r="N2043">
        <v>0.85472222200000003</v>
      </c>
      <c r="O2043">
        <v>0</v>
      </c>
      <c r="P2043">
        <v>1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0.18602249637173332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0.18602249637173332</v>
      </c>
    </row>
    <row r="2044" spans="1:31" x14ac:dyDescent="0.25">
      <c r="A2044">
        <v>2321684</v>
      </c>
      <c r="B2044">
        <v>1</v>
      </c>
      <c r="C2044" t="s">
        <v>80</v>
      </c>
      <c r="D2044" t="s">
        <v>104</v>
      </c>
      <c r="E2044" t="s">
        <v>153</v>
      </c>
      <c r="F2044" t="s">
        <v>6182</v>
      </c>
      <c r="G2044" t="s">
        <v>155</v>
      </c>
      <c r="H2044" t="s">
        <v>150</v>
      </c>
      <c r="I2044" t="s">
        <v>136</v>
      </c>
      <c r="J2044" t="s">
        <v>137</v>
      </c>
      <c r="K2044" t="s">
        <v>138</v>
      </c>
      <c r="L2044" t="s">
        <v>6183</v>
      </c>
      <c r="M2044" t="s">
        <v>6184</v>
      </c>
      <c r="N2044">
        <v>1.4980555550000001</v>
      </c>
      <c r="O2044">
        <v>0</v>
      </c>
      <c r="P2044">
        <v>1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0.57525518314110835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0.57525518314110835</v>
      </c>
    </row>
    <row r="2045" spans="1:31" x14ac:dyDescent="0.25">
      <c r="A2045">
        <v>2321853</v>
      </c>
      <c r="B2045">
        <v>1</v>
      </c>
      <c r="C2045" t="s">
        <v>80</v>
      </c>
      <c r="D2045" t="s">
        <v>96</v>
      </c>
      <c r="E2045" t="s">
        <v>153</v>
      </c>
      <c r="F2045" t="s">
        <v>6185</v>
      </c>
      <c r="G2045" t="s">
        <v>203</v>
      </c>
      <c r="H2045" t="s">
        <v>150</v>
      </c>
      <c r="I2045" t="s">
        <v>136</v>
      </c>
      <c r="J2045" t="s">
        <v>137</v>
      </c>
      <c r="K2045" t="s">
        <v>138</v>
      </c>
      <c r="L2045" t="s">
        <v>6186</v>
      </c>
      <c r="M2045" t="s">
        <v>6187</v>
      </c>
      <c r="N2045">
        <v>1.7027777770000001</v>
      </c>
      <c r="O2045">
        <v>0</v>
      </c>
      <c r="P2045">
        <v>2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1.1570264711967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1.1570264711967</v>
      </c>
    </row>
    <row r="2046" spans="1:31" x14ac:dyDescent="0.25">
      <c r="A2046">
        <v>2321830</v>
      </c>
      <c r="B2046">
        <v>1</v>
      </c>
      <c r="C2046" t="s">
        <v>80</v>
      </c>
      <c r="D2046" t="s">
        <v>110</v>
      </c>
      <c r="E2046" t="s">
        <v>414</v>
      </c>
      <c r="F2046" t="s">
        <v>6188</v>
      </c>
      <c r="G2046" t="s">
        <v>193</v>
      </c>
      <c r="H2046" t="s">
        <v>135</v>
      </c>
      <c r="I2046" t="s">
        <v>136</v>
      </c>
      <c r="J2046" t="s">
        <v>3</v>
      </c>
      <c r="K2046" t="s">
        <v>138</v>
      </c>
      <c r="L2046" t="s">
        <v>6189</v>
      </c>
      <c r="M2046" t="s">
        <v>6190</v>
      </c>
      <c r="N2046">
        <v>1.047222222</v>
      </c>
      <c r="O2046">
        <v>0</v>
      </c>
      <c r="P2046">
        <v>6103</v>
      </c>
      <c r="Q2046">
        <v>0</v>
      </c>
      <c r="R2046">
        <v>0</v>
      </c>
      <c r="S2046">
        <v>0</v>
      </c>
      <c r="T2046">
        <v>567</v>
      </c>
      <c r="U2046">
        <v>0</v>
      </c>
      <c r="V2046">
        <v>0</v>
      </c>
      <c r="W2046">
        <v>0</v>
      </c>
      <c r="X2046">
        <v>1340.045347149269</v>
      </c>
      <c r="Y2046">
        <v>0</v>
      </c>
      <c r="Z2046">
        <v>0</v>
      </c>
      <c r="AA2046">
        <v>0</v>
      </c>
      <c r="AB2046">
        <v>484.79549297607377</v>
      </c>
      <c r="AC2046">
        <v>0</v>
      </c>
      <c r="AD2046">
        <v>0</v>
      </c>
      <c r="AE2046">
        <v>1824.8408401253428</v>
      </c>
    </row>
    <row r="2047" spans="1:31" x14ac:dyDescent="0.25">
      <c r="A2047">
        <v>2321707</v>
      </c>
      <c r="B2047">
        <v>1</v>
      </c>
      <c r="C2047" t="s">
        <v>81</v>
      </c>
      <c r="D2047" t="s">
        <v>118</v>
      </c>
      <c r="E2047" t="s">
        <v>175</v>
      </c>
      <c r="F2047" t="s">
        <v>6191</v>
      </c>
      <c r="G2047" t="s">
        <v>210</v>
      </c>
      <c r="H2047" t="s">
        <v>135</v>
      </c>
      <c r="I2047" t="s">
        <v>136</v>
      </c>
      <c r="J2047" t="s">
        <v>137</v>
      </c>
      <c r="K2047" t="s">
        <v>138</v>
      </c>
      <c r="L2047" t="s">
        <v>6192</v>
      </c>
      <c r="M2047" t="s">
        <v>6193</v>
      </c>
      <c r="N2047">
        <v>1.2780555549999999</v>
      </c>
      <c r="O2047">
        <v>1</v>
      </c>
      <c r="P2047">
        <v>0</v>
      </c>
      <c r="Q2047">
        <v>5</v>
      </c>
      <c r="R2047">
        <v>0</v>
      </c>
      <c r="S2047">
        <v>1</v>
      </c>
      <c r="T2047">
        <v>0</v>
      </c>
      <c r="U2047">
        <v>0</v>
      </c>
      <c r="V2047">
        <v>0</v>
      </c>
      <c r="W2047">
        <v>1.2195932314128</v>
      </c>
      <c r="X2047">
        <v>0</v>
      </c>
      <c r="Y2047">
        <v>124.72003159762122</v>
      </c>
      <c r="Z2047">
        <v>0</v>
      </c>
      <c r="AA2047">
        <v>0.71655503564519996</v>
      </c>
      <c r="AB2047">
        <v>0</v>
      </c>
      <c r="AC2047">
        <v>0</v>
      </c>
      <c r="AD2047">
        <v>0</v>
      </c>
      <c r="AE2047">
        <v>126.65617986467922</v>
      </c>
    </row>
    <row r="2048" spans="1:31" x14ac:dyDescent="0.25">
      <c r="A2048">
        <v>2321999</v>
      </c>
      <c r="B2048">
        <v>1</v>
      </c>
      <c r="C2048" t="s">
        <v>80</v>
      </c>
      <c r="D2048" t="s">
        <v>95</v>
      </c>
      <c r="E2048" t="s">
        <v>141</v>
      </c>
      <c r="F2048" t="s">
        <v>2818</v>
      </c>
      <c r="G2048" t="s">
        <v>134</v>
      </c>
      <c r="H2048" t="s">
        <v>135</v>
      </c>
      <c r="I2048" t="s">
        <v>136</v>
      </c>
      <c r="J2048" t="s">
        <v>137</v>
      </c>
      <c r="K2048" t="s">
        <v>138</v>
      </c>
      <c r="L2048" t="s">
        <v>6194</v>
      </c>
      <c r="M2048" t="s">
        <v>6195</v>
      </c>
      <c r="N2048">
        <v>0.20277777699999999</v>
      </c>
      <c r="O2048">
        <v>0</v>
      </c>
      <c r="P2048">
        <v>97</v>
      </c>
      <c r="Q2048">
        <v>0</v>
      </c>
      <c r="R2048">
        <v>0</v>
      </c>
      <c r="S2048">
        <v>6</v>
      </c>
      <c r="T2048">
        <v>8</v>
      </c>
      <c r="U2048">
        <v>3</v>
      </c>
      <c r="V2048">
        <v>0</v>
      </c>
      <c r="W2048">
        <v>0</v>
      </c>
      <c r="X2048">
        <v>5.7993287565000813</v>
      </c>
      <c r="Y2048">
        <v>0</v>
      </c>
      <c r="Z2048">
        <v>0</v>
      </c>
      <c r="AA2048">
        <v>17.839583115229559</v>
      </c>
      <c r="AB2048">
        <v>1.2121929853611111</v>
      </c>
      <c r="AC2048">
        <v>67.684703372085835</v>
      </c>
      <c r="AD2048">
        <v>0</v>
      </c>
      <c r="AE2048">
        <v>92.535808229176581</v>
      </c>
    </row>
    <row r="2049" spans="1:31" x14ac:dyDescent="0.25">
      <c r="A2049">
        <v>2321538</v>
      </c>
      <c r="B2049">
        <v>1</v>
      </c>
      <c r="C2049" t="s">
        <v>81</v>
      </c>
      <c r="D2049" t="s">
        <v>123</v>
      </c>
      <c r="E2049" t="s">
        <v>132</v>
      </c>
      <c r="F2049" t="s">
        <v>5243</v>
      </c>
      <c r="G2049" t="s">
        <v>134</v>
      </c>
      <c r="H2049" t="s">
        <v>135</v>
      </c>
      <c r="I2049" t="s">
        <v>136</v>
      </c>
      <c r="J2049" t="s">
        <v>137</v>
      </c>
      <c r="K2049" t="s">
        <v>138</v>
      </c>
      <c r="L2049" t="s">
        <v>6196</v>
      </c>
      <c r="M2049" t="s">
        <v>6197</v>
      </c>
      <c r="N2049">
        <v>0.91111111099999997</v>
      </c>
      <c r="O2049">
        <v>0</v>
      </c>
      <c r="P2049">
        <v>361</v>
      </c>
      <c r="Q2049">
        <v>137</v>
      </c>
      <c r="R2049">
        <v>53</v>
      </c>
      <c r="S2049">
        <v>15</v>
      </c>
      <c r="T2049">
        <v>36</v>
      </c>
      <c r="U2049">
        <v>0</v>
      </c>
      <c r="V2049">
        <v>0</v>
      </c>
      <c r="W2049">
        <v>0</v>
      </c>
      <c r="X2049">
        <v>45.336352591811924</v>
      </c>
      <c r="Y2049">
        <v>232.93822278354989</v>
      </c>
      <c r="Z2049">
        <v>61.301795367489596</v>
      </c>
      <c r="AA2049">
        <v>13.689400133208556</v>
      </c>
      <c r="AB2049">
        <v>11.26344192731214</v>
      </c>
      <c r="AC2049">
        <v>0</v>
      </c>
      <c r="AD2049">
        <v>0</v>
      </c>
      <c r="AE2049">
        <v>364.5292128033721</v>
      </c>
    </row>
    <row r="2050" spans="1:31" x14ac:dyDescent="0.25">
      <c r="A2050">
        <v>2321747</v>
      </c>
      <c r="B2050">
        <v>1</v>
      </c>
      <c r="C2050" t="s">
        <v>81</v>
      </c>
      <c r="D2050" t="s">
        <v>113</v>
      </c>
      <c r="E2050" t="s">
        <v>175</v>
      </c>
      <c r="F2050" t="s">
        <v>6198</v>
      </c>
      <c r="G2050" t="s">
        <v>716</v>
      </c>
      <c r="H2050" t="s">
        <v>135</v>
      </c>
      <c r="I2050" t="s">
        <v>136</v>
      </c>
      <c r="J2050" t="s">
        <v>137</v>
      </c>
      <c r="K2050" t="s">
        <v>138</v>
      </c>
      <c r="L2050" t="s">
        <v>6199</v>
      </c>
      <c r="M2050" t="s">
        <v>6200</v>
      </c>
      <c r="N2050">
        <v>3.230277777</v>
      </c>
      <c r="O2050">
        <v>0</v>
      </c>
      <c r="P2050">
        <v>63</v>
      </c>
      <c r="Q2050">
        <v>3</v>
      </c>
      <c r="R2050">
        <v>4</v>
      </c>
      <c r="S2050">
        <v>1</v>
      </c>
      <c r="T2050">
        <v>7</v>
      </c>
      <c r="U2050">
        <v>0</v>
      </c>
      <c r="V2050">
        <v>0</v>
      </c>
      <c r="W2050">
        <v>0</v>
      </c>
      <c r="X2050">
        <v>51.113365853597685</v>
      </c>
      <c r="Y2050">
        <v>17.036200747767502</v>
      </c>
      <c r="Z2050">
        <v>12.408519339173372</v>
      </c>
      <c r="AA2050">
        <v>5.6961278875447672</v>
      </c>
      <c r="AB2050">
        <v>6.690832617775075</v>
      </c>
      <c r="AC2050">
        <v>0</v>
      </c>
      <c r="AD2050">
        <v>0</v>
      </c>
      <c r="AE2050">
        <v>92.945046445858395</v>
      </c>
    </row>
    <row r="2051" spans="1:31" x14ac:dyDescent="0.25">
      <c r="A2051">
        <v>2322039</v>
      </c>
      <c r="B2051">
        <v>1</v>
      </c>
      <c r="C2051" t="s">
        <v>81</v>
      </c>
      <c r="D2051" t="s">
        <v>120</v>
      </c>
      <c r="E2051" t="s">
        <v>132</v>
      </c>
      <c r="F2051" t="s">
        <v>4654</v>
      </c>
      <c r="G2051" t="s">
        <v>134</v>
      </c>
      <c r="H2051" t="s">
        <v>135</v>
      </c>
      <c r="I2051" t="s">
        <v>136</v>
      </c>
      <c r="J2051" t="s">
        <v>137</v>
      </c>
      <c r="K2051" t="s">
        <v>138</v>
      </c>
      <c r="L2051" t="s">
        <v>6201</v>
      </c>
      <c r="M2051" t="s">
        <v>6202</v>
      </c>
      <c r="N2051">
        <v>1.531111111</v>
      </c>
      <c r="O2051">
        <v>0</v>
      </c>
      <c r="P2051">
        <v>75</v>
      </c>
      <c r="Q2051">
        <v>38</v>
      </c>
      <c r="R2051">
        <v>2</v>
      </c>
      <c r="S2051">
        <v>14</v>
      </c>
      <c r="T2051">
        <v>3</v>
      </c>
      <c r="U2051">
        <v>0</v>
      </c>
      <c r="V2051">
        <v>0</v>
      </c>
      <c r="W2051">
        <v>0</v>
      </c>
      <c r="X2051">
        <v>37.403398881044509</v>
      </c>
      <c r="Y2051">
        <v>149.44373737555657</v>
      </c>
      <c r="Z2051">
        <v>1.1185648722950001E-2</v>
      </c>
      <c r="AA2051">
        <v>62.875656233479056</v>
      </c>
      <c r="AB2051">
        <v>0.30055882671360001</v>
      </c>
      <c r="AC2051">
        <v>0</v>
      </c>
      <c r="AD2051">
        <v>0</v>
      </c>
      <c r="AE2051">
        <v>250.03453696551665</v>
      </c>
    </row>
    <row r="2052" spans="1:31" x14ac:dyDescent="0.25">
      <c r="A2052">
        <v>2321558</v>
      </c>
      <c r="B2052">
        <v>1</v>
      </c>
      <c r="C2052" t="s">
        <v>81</v>
      </c>
      <c r="D2052" t="s">
        <v>112</v>
      </c>
      <c r="E2052" t="s">
        <v>141</v>
      </c>
      <c r="F2052" t="s">
        <v>6203</v>
      </c>
      <c r="G2052" t="s">
        <v>134</v>
      </c>
      <c r="H2052" t="s">
        <v>135</v>
      </c>
      <c r="I2052" t="s">
        <v>136</v>
      </c>
      <c r="J2052" t="s">
        <v>137</v>
      </c>
      <c r="K2052" t="s">
        <v>138</v>
      </c>
      <c r="L2052" t="s">
        <v>6204</v>
      </c>
      <c r="M2052" t="s">
        <v>6205</v>
      </c>
      <c r="N2052">
        <v>0.757222222</v>
      </c>
      <c r="O2052">
        <v>0</v>
      </c>
      <c r="P2052">
        <v>9948</v>
      </c>
      <c r="Q2052">
        <v>11</v>
      </c>
      <c r="R2052">
        <v>127</v>
      </c>
      <c r="S2052">
        <v>3</v>
      </c>
      <c r="T2052">
        <v>991</v>
      </c>
      <c r="U2052">
        <v>2</v>
      </c>
      <c r="V2052">
        <v>5</v>
      </c>
      <c r="W2052">
        <v>0</v>
      </c>
      <c r="X2052">
        <v>1079.7461000988928</v>
      </c>
      <c r="Y2052">
        <v>5.2250830533769008</v>
      </c>
      <c r="Z2052">
        <v>21.090432669235341</v>
      </c>
      <c r="AA2052">
        <v>31.065191370272601</v>
      </c>
      <c r="AB2052">
        <v>309.85579835113174</v>
      </c>
      <c r="AC2052">
        <v>26.799606050487416</v>
      </c>
      <c r="AD2052">
        <v>34.735366083786595</v>
      </c>
      <c r="AE2052">
        <v>1508.5175776771835</v>
      </c>
    </row>
    <row r="2053" spans="1:31" x14ac:dyDescent="0.25">
      <c r="A2053">
        <v>2321956</v>
      </c>
      <c r="B2053">
        <v>1</v>
      </c>
      <c r="C2053" t="s">
        <v>80</v>
      </c>
      <c r="D2053" t="s">
        <v>91</v>
      </c>
      <c r="E2053" t="s">
        <v>141</v>
      </c>
      <c r="F2053" t="s">
        <v>6206</v>
      </c>
      <c r="G2053" t="s">
        <v>210</v>
      </c>
      <c r="H2053" t="s">
        <v>135</v>
      </c>
      <c r="I2053" t="s">
        <v>136</v>
      </c>
      <c r="J2053" t="s">
        <v>137</v>
      </c>
      <c r="K2053" t="s">
        <v>138</v>
      </c>
      <c r="L2053" t="s">
        <v>6207</v>
      </c>
      <c r="M2053" t="s">
        <v>6208</v>
      </c>
      <c r="N2053">
        <v>1.957777777</v>
      </c>
      <c r="O2053">
        <v>2</v>
      </c>
      <c r="P2053">
        <v>0</v>
      </c>
      <c r="Q2053">
        <v>15</v>
      </c>
      <c r="R2053">
        <v>23</v>
      </c>
      <c r="S2053">
        <v>10</v>
      </c>
      <c r="T2053">
        <v>4</v>
      </c>
      <c r="U2053">
        <v>0</v>
      </c>
      <c r="V2053">
        <v>0</v>
      </c>
      <c r="W2053">
        <v>8.5345170514891837</v>
      </c>
      <c r="X2053">
        <v>0</v>
      </c>
      <c r="Y2053">
        <v>170.42012547164148</v>
      </c>
      <c r="Z2053">
        <v>35.738720758172413</v>
      </c>
      <c r="AA2053">
        <v>295.16971747034137</v>
      </c>
      <c r="AB2053">
        <v>26.978937664974652</v>
      </c>
      <c r="AC2053">
        <v>0</v>
      </c>
      <c r="AD2053">
        <v>0</v>
      </c>
      <c r="AE2053">
        <v>536.84201841661911</v>
      </c>
    </row>
    <row r="2054" spans="1:31" x14ac:dyDescent="0.25">
      <c r="A2054">
        <v>2321584</v>
      </c>
      <c r="B2054">
        <v>1</v>
      </c>
      <c r="C2054" t="s">
        <v>80</v>
      </c>
      <c r="D2054" t="s">
        <v>93</v>
      </c>
      <c r="E2054" t="s">
        <v>147</v>
      </c>
      <c r="F2054" t="s">
        <v>6209</v>
      </c>
      <c r="G2054" t="s">
        <v>258</v>
      </c>
      <c r="H2054" t="s">
        <v>150</v>
      </c>
      <c r="I2054" t="s">
        <v>136</v>
      </c>
      <c r="J2054" t="s">
        <v>137</v>
      </c>
      <c r="K2054" t="s">
        <v>138</v>
      </c>
      <c r="L2054" t="s">
        <v>6210</v>
      </c>
      <c r="M2054" t="s">
        <v>6211</v>
      </c>
      <c r="N2054">
        <v>2.8361111110000001</v>
      </c>
      <c r="O2054">
        <v>0</v>
      </c>
      <c r="P2054">
        <v>39</v>
      </c>
      <c r="Q2054">
        <v>0</v>
      </c>
      <c r="R2054">
        <v>2</v>
      </c>
      <c r="S2054">
        <v>0</v>
      </c>
      <c r="T2054">
        <v>2</v>
      </c>
      <c r="U2054">
        <v>0</v>
      </c>
      <c r="V2054">
        <v>0</v>
      </c>
      <c r="W2054">
        <v>0</v>
      </c>
      <c r="X2054">
        <v>12.453386192921696</v>
      </c>
      <c r="Y2054">
        <v>0</v>
      </c>
      <c r="Z2054">
        <v>0.54587672516999997</v>
      </c>
      <c r="AA2054">
        <v>0</v>
      </c>
      <c r="AB2054">
        <v>1.0442063526126417</v>
      </c>
      <c r="AC2054">
        <v>0</v>
      </c>
      <c r="AD2054">
        <v>0</v>
      </c>
      <c r="AE2054">
        <v>14.043469270704339</v>
      </c>
    </row>
    <row r="2055" spans="1:31" x14ac:dyDescent="0.25">
      <c r="A2055">
        <v>2321976</v>
      </c>
      <c r="B2055">
        <v>1</v>
      </c>
      <c r="C2055" t="s">
        <v>80</v>
      </c>
      <c r="D2055" t="s">
        <v>88</v>
      </c>
      <c r="E2055" t="s">
        <v>285</v>
      </c>
      <c r="F2055" t="s">
        <v>6212</v>
      </c>
      <c r="G2055" t="s">
        <v>149</v>
      </c>
      <c r="H2055" t="s">
        <v>150</v>
      </c>
      <c r="I2055" t="s">
        <v>136</v>
      </c>
      <c r="J2055" t="s">
        <v>137</v>
      </c>
      <c r="K2055" t="s">
        <v>138</v>
      </c>
      <c r="L2055" t="s">
        <v>6213</v>
      </c>
      <c r="M2055" t="s">
        <v>6214</v>
      </c>
      <c r="N2055">
        <v>2.906111111</v>
      </c>
      <c r="O2055">
        <v>0</v>
      </c>
      <c r="P2055">
        <v>164</v>
      </c>
      <c r="Q2055">
        <v>0</v>
      </c>
      <c r="R2055">
        <v>0</v>
      </c>
      <c r="S2055">
        <v>0</v>
      </c>
      <c r="T2055">
        <v>39</v>
      </c>
      <c r="U2055">
        <v>0</v>
      </c>
      <c r="V2055">
        <v>0</v>
      </c>
      <c r="W2055">
        <v>0</v>
      </c>
      <c r="X2055">
        <v>92.03054411395749</v>
      </c>
      <c r="Y2055">
        <v>0</v>
      </c>
      <c r="Z2055">
        <v>0</v>
      </c>
      <c r="AA2055">
        <v>0</v>
      </c>
      <c r="AB2055">
        <v>126.47925710382412</v>
      </c>
      <c r="AC2055">
        <v>0</v>
      </c>
      <c r="AD2055">
        <v>0</v>
      </c>
      <c r="AE2055">
        <v>218.50980121778161</v>
      </c>
    </row>
    <row r="2056" spans="1:31" x14ac:dyDescent="0.25">
      <c r="A2056">
        <v>2321727</v>
      </c>
      <c r="B2056">
        <v>1</v>
      </c>
      <c r="C2056" t="s">
        <v>80</v>
      </c>
      <c r="D2056" t="s">
        <v>92</v>
      </c>
      <c r="E2056" t="s">
        <v>147</v>
      </c>
      <c r="F2056" t="s">
        <v>6215</v>
      </c>
      <c r="G2056" t="s">
        <v>916</v>
      </c>
      <c r="H2056" t="s">
        <v>150</v>
      </c>
      <c r="I2056" t="s">
        <v>136</v>
      </c>
      <c r="J2056" t="s">
        <v>137</v>
      </c>
      <c r="K2056" t="s">
        <v>138</v>
      </c>
      <c r="L2056" t="s">
        <v>6216</v>
      </c>
      <c r="M2056" t="s">
        <v>6217</v>
      </c>
      <c r="N2056">
        <v>1.491666666</v>
      </c>
      <c r="O2056">
        <v>0</v>
      </c>
      <c r="P2056">
        <v>116</v>
      </c>
      <c r="Q2056">
        <v>0</v>
      </c>
      <c r="R2056">
        <v>0</v>
      </c>
      <c r="S2056">
        <v>0</v>
      </c>
      <c r="T2056">
        <v>21</v>
      </c>
      <c r="U2056">
        <v>0</v>
      </c>
      <c r="V2056">
        <v>0</v>
      </c>
      <c r="W2056">
        <v>0</v>
      </c>
      <c r="X2056">
        <v>43.500898909707594</v>
      </c>
      <c r="Y2056">
        <v>0</v>
      </c>
      <c r="Z2056">
        <v>0</v>
      </c>
      <c r="AA2056">
        <v>0</v>
      </c>
      <c r="AB2056">
        <v>18.283938896685047</v>
      </c>
      <c r="AC2056">
        <v>0</v>
      </c>
      <c r="AD2056">
        <v>0</v>
      </c>
      <c r="AE2056">
        <v>61.784837806392645</v>
      </c>
    </row>
    <row r="2057" spans="1:31" x14ac:dyDescent="0.25">
      <c r="A2057">
        <v>2321515</v>
      </c>
      <c r="B2057">
        <v>1</v>
      </c>
      <c r="C2057" t="s">
        <v>80</v>
      </c>
      <c r="D2057" t="s">
        <v>82</v>
      </c>
      <c r="E2057" t="s">
        <v>158</v>
      </c>
      <c r="F2057" t="s">
        <v>6218</v>
      </c>
      <c r="G2057" t="s">
        <v>336</v>
      </c>
      <c r="H2057" t="s">
        <v>150</v>
      </c>
      <c r="I2057" t="s">
        <v>136</v>
      </c>
      <c r="J2057" t="s">
        <v>137</v>
      </c>
      <c r="K2057" t="s">
        <v>138</v>
      </c>
      <c r="L2057" t="s">
        <v>6219</v>
      </c>
      <c r="M2057" t="s">
        <v>6220</v>
      </c>
      <c r="N2057">
        <v>0.21694444399999999</v>
      </c>
      <c r="O2057">
        <v>0</v>
      </c>
      <c r="P2057">
        <v>355</v>
      </c>
      <c r="Q2057">
        <v>0</v>
      </c>
      <c r="R2057">
        <v>0</v>
      </c>
      <c r="S2057">
        <v>0</v>
      </c>
      <c r="T2057">
        <v>27</v>
      </c>
      <c r="U2057">
        <v>0</v>
      </c>
      <c r="V2057">
        <v>0</v>
      </c>
      <c r="W2057">
        <v>0</v>
      </c>
      <c r="X2057">
        <v>13.349856166427866</v>
      </c>
      <c r="Y2057">
        <v>0</v>
      </c>
      <c r="Z2057">
        <v>0</v>
      </c>
      <c r="AA2057">
        <v>0</v>
      </c>
      <c r="AB2057">
        <v>0.50385956130251675</v>
      </c>
      <c r="AC2057">
        <v>0</v>
      </c>
      <c r="AD2057">
        <v>0</v>
      </c>
      <c r="AE2057">
        <v>13.853715727730382</v>
      </c>
    </row>
    <row r="2058" spans="1:31" x14ac:dyDescent="0.25">
      <c r="A2058">
        <v>2321813</v>
      </c>
      <c r="B2058">
        <v>1</v>
      </c>
      <c r="C2058" t="s">
        <v>80</v>
      </c>
      <c r="D2058" t="s">
        <v>99</v>
      </c>
      <c r="E2058" t="s">
        <v>147</v>
      </c>
      <c r="F2058" t="s">
        <v>6221</v>
      </c>
      <c r="G2058" t="s">
        <v>336</v>
      </c>
      <c r="H2058" t="s">
        <v>150</v>
      </c>
      <c r="I2058" t="s">
        <v>136</v>
      </c>
      <c r="J2058" t="s">
        <v>137</v>
      </c>
      <c r="K2058" t="s">
        <v>138</v>
      </c>
      <c r="L2058" t="s">
        <v>6222</v>
      </c>
      <c r="M2058" t="s">
        <v>6223</v>
      </c>
      <c r="N2058">
        <v>2.5527777770000002</v>
      </c>
      <c r="O2058">
        <v>0</v>
      </c>
      <c r="P2058">
        <v>75</v>
      </c>
      <c r="Q2058">
        <v>0</v>
      </c>
      <c r="R2058">
        <v>0</v>
      </c>
      <c r="S2058">
        <v>0</v>
      </c>
      <c r="T2058">
        <v>44</v>
      </c>
      <c r="U2058">
        <v>0</v>
      </c>
      <c r="V2058">
        <v>0</v>
      </c>
      <c r="W2058">
        <v>0</v>
      </c>
      <c r="X2058">
        <v>39.251607371740334</v>
      </c>
      <c r="Y2058">
        <v>0</v>
      </c>
      <c r="Z2058">
        <v>0</v>
      </c>
      <c r="AA2058">
        <v>0</v>
      </c>
      <c r="AB2058">
        <v>48.951556552841573</v>
      </c>
      <c r="AC2058">
        <v>0</v>
      </c>
      <c r="AD2058">
        <v>0</v>
      </c>
      <c r="AE2058">
        <v>88.203163924581901</v>
      </c>
    </row>
    <row r="2059" spans="1:31" x14ac:dyDescent="0.25">
      <c r="A2059">
        <v>2321770</v>
      </c>
      <c r="B2059">
        <v>1</v>
      </c>
      <c r="C2059" t="s">
        <v>80</v>
      </c>
      <c r="D2059" t="s">
        <v>97</v>
      </c>
      <c r="E2059" t="s">
        <v>132</v>
      </c>
      <c r="F2059" t="s">
        <v>6224</v>
      </c>
      <c r="G2059" t="s">
        <v>210</v>
      </c>
      <c r="H2059" t="s">
        <v>135</v>
      </c>
      <c r="I2059" t="s">
        <v>136</v>
      </c>
      <c r="J2059" t="s">
        <v>137</v>
      </c>
      <c r="K2059" t="s">
        <v>138</v>
      </c>
      <c r="L2059" t="s">
        <v>6225</v>
      </c>
      <c r="M2059" t="s">
        <v>6226</v>
      </c>
      <c r="N2059">
        <v>4.7713888879999997</v>
      </c>
      <c r="O2059">
        <v>3</v>
      </c>
      <c r="P2059">
        <v>355</v>
      </c>
      <c r="Q2059">
        <v>5</v>
      </c>
      <c r="R2059">
        <v>67</v>
      </c>
      <c r="S2059">
        <v>11</v>
      </c>
      <c r="T2059">
        <v>45</v>
      </c>
      <c r="U2059">
        <v>0</v>
      </c>
      <c r="V2059">
        <v>0</v>
      </c>
      <c r="W2059">
        <v>1101.6959780105799</v>
      </c>
      <c r="X2059">
        <v>658.75621858269619</v>
      </c>
      <c r="Y2059">
        <v>2139.8721251307607</v>
      </c>
      <c r="Z2059">
        <v>122.46296835400379</v>
      </c>
      <c r="AA2059">
        <v>564.57635959606489</v>
      </c>
      <c r="AB2059">
        <v>492.9529961974722</v>
      </c>
      <c r="AC2059">
        <v>0</v>
      </c>
      <c r="AD2059">
        <v>0</v>
      </c>
      <c r="AE2059">
        <v>5080.3166458715777</v>
      </c>
    </row>
    <row r="2060" spans="1:31" x14ac:dyDescent="0.25">
      <c r="A2060">
        <v>2321621</v>
      </c>
      <c r="B2060">
        <v>1</v>
      </c>
      <c r="C2060" t="s">
        <v>81</v>
      </c>
      <c r="D2060" t="s">
        <v>112</v>
      </c>
      <c r="E2060" t="s">
        <v>147</v>
      </c>
      <c r="F2060" t="s">
        <v>6227</v>
      </c>
      <c r="G2060" t="s">
        <v>149</v>
      </c>
      <c r="H2060" t="s">
        <v>150</v>
      </c>
      <c r="I2060" t="s">
        <v>136</v>
      </c>
      <c r="J2060" t="s">
        <v>137</v>
      </c>
      <c r="K2060" t="s">
        <v>138</v>
      </c>
      <c r="L2060" t="s">
        <v>6228</v>
      </c>
      <c r="M2060" t="s">
        <v>6229</v>
      </c>
      <c r="N2060">
        <v>1.726111111</v>
      </c>
      <c r="O2060">
        <v>0</v>
      </c>
      <c r="P2060">
        <v>1</v>
      </c>
      <c r="Q2060">
        <v>0</v>
      </c>
      <c r="R2060">
        <v>12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0.31865984343856668</v>
      </c>
      <c r="Y2060">
        <v>0</v>
      </c>
      <c r="Z2060">
        <v>2.1263788868883342</v>
      </c>
      <c r="AA2060">
        <v>0</v>
      </c>
      <c r="AB2060">
        <v>0</v>
      </c>
      <c r="AC2060">
        <v>0</v>
      </c>
      <c r="AD2060">
        <v>0</v>
      </c>
      <c r="AE2060">
        <v>2.445038730326901</v>
      </c>
    </row>
    <row r="2061" spans="1:31" x14ac:dyDescent="0.25">
      <c r="A2061">
        <v>2321710</v>
      </c>
      <c r="B2061">
        <v>1</v>
      </c>
      <c r="C2061" t="s">
        <v>80</v>
      </c>
      <c r="D2061" t="s">
        <v>85</v>
      </c>
      <c r="E2061" t="s">
        <v>285</v>
      </c>
      <c r="F2061" t="s">
        <v>6230</v>
      </c>
      <c r="G2061" t="s">
        <v>149</v>
      </c>
      <c r="H2061" t="s">
        <v>150</v>
      </c>
      <c r="I2061" t="s">
        <v>136</v>
      </c>
      <c r="J2061" t="s">
        <v>137</v>
      </c>
      <c r="K2061" t="s">
        <v>138</v>
      </c>
      <c r="L2061" t="s">
        <v>6231</v>
      </c>
      <c r="M2061" t="s">
        <v>6232</v>
      </c>
      <c r="N2061">
        <v>7.4850000000000003</v>
      </c>
      <c r="O2061">
        <v>0</v>
      </c>
      <c r="P2061">
        <v>231</v>
      </c>
      <c r="Q2061">
        <v>0</v>
      </c>
      <c r="R2061">
        <v>0</v>
      </c>
      <c r="S2061">
        <v>0</v>
      </c>
      <c r="T2061">
        <v>5</v>
      </c>
      <c r="U2061">
        <v>0</v>
      </c>
      <c r="V2061">
        <v>0</v>
      </c>
      <c r="W2061">
        <v>0</v>
      </c>
      <c r="X2061">
        <v>315.40763279744482</v>
      </c>
      <c r="Y2061">
        <v>0</v>
      </c>
      <c r="Z2061">
        <v>0</v>
      </c>
      <c r="AA2061">
        <v>0</v>
      </c>
      <c r="AB2061">
        <v>1.9225487625781255</v>
      </c>
      <c r="AC2061">
        <v>0</v>
      </c>
      <c r="AD2061">
        <v>0</v>
      </c>
      <c r="AE2061">
        <v>317.33018156002294</v>
      </c>
    </row>
    <row r="2062" spans="1:31" x14ac:dyDescent="0.25">
      <c r="A2062">
        <v>2321925</v>
      </c>
      <c r="B2062">
        <v>1</v>
      </c>
      <c r="C2062" t="s">
        <v>81</v>
      </c>
      <c r="D2062" t="s">
        <v>121</v>
      </c>
      <c r="E2062" t="s">
        <v>132</v>
      </c>
      <c r="F2062" t="s">
        <v>6233</v>
      </c>
      <c r="G2062" t="s">
        <v>134</v>
      </c>
      <c r="H2062" t="s">
        <v>135</v>
      </c>
      <c r="I2062" t="s">
        <v>468</v>
      </c>
      <c r="J2062" t="s">
        <v>137</v>
      </c>
      <c r="K2062" t="s">
        <v>138</v>
      </c>
      <c r="L2062" t="s">
        <v>6234</v>
      </c>
      <c r="M2062" t="s">
        <v>6235</v>
      </c>
      <c r="N2062">
        <v>2.7777777E-2</v>
      </c>
      <c r="O2062">
        <v>0</v>
      </c>
      <c r="P2062">
        <v>703</v>
      </c>
      <c r="Q2062">
        <v>0</v>
      </c>
      <c r="R2062">
        <v>12</v>
      </c>
      <c r="S2062">
        <v>4</v>
      </c>
      <c r="T2062">
        <v>45</v>
      </c>
      <c r="U2062">
        <v>0</v>
      </c>
      <c r="V2062">
        <v>0</v>
      </c>
      <c r="W2062">
        <v>0</v>
      </c>
      <c r="X2062">
        <v>2.1706652408841638</v>
      </c>
      <c r="Y2062">
        <v>0</v>
      </c>
      <c r="Z2062">
        <v>0.15413669049666667</v>
      </c>
      <c r="AA2062">
        <v>0.19730688283111111</v>
      </c>
      <c r="AB2062">
        <v>0.56467195293277772</v>
      </c>
      <c r="AC2062">
        <v>0</v>
      </c>
      <c r="AD2062">
        <v>0</v>
      </c>
      <c r="AE2062">
        <v>3.0867807671447194</v>
      </c>
    </row>
    <row r="2063" spans="1:31" x14ac:dyDescent="0.25">
      <c r="A2063">
        <v>2321756</v>
      </c>
      <c r="B2063">
        <v>1</v>
      </c>
      <c r="C2063" t="s">
        <v>81</v>
      </c>
      <c r="D2063" t="s">
        <v>113</v>
      </c>
      <c r="E2063" t="s">
        <v>158</v>
      </c>
      <c r="F2063" t="s">
        <v>6236</v>
      </c>
      <c r="G2063" t="s">
        <v>453</v>
      </c>
      <c r="H2063" t="s">
        <v>150</v>
      </c>
      <c r="I2063" t="s">
        <v>136</v>
      </c>
      <c r="J2063" t="s">
        <v>137</v>
      </c>
      <c r="K2063" t="s">
        <v>138</v>
      </c>
      <c r="L2063" t="s">
        <v>6237</v>
      </c>
      <c r="M2063" t="s">
        <v>6238</v>
      </c>
      <c r="N2063">
        <v>2.247222222</v>
      </c>
      <c r="O2063">
        <v>0</v>
      </c>
      <c r="P2063">
        <v>0</v>
      </c>
      <c r="Q2063">
        <v>0</v>
      </c>
      <c r="R2063">
        <v>8</v>
      </c>
      <c r="S2063">
        <v>0</v>
      </c>
      <c r="T2063">
        <v>1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156.87143921815604</v>
      </c>
      <c r="AA2063">
        <v>0</v>
      </c>
      <c r="AB2063">
        <v>4.3054091906536662</v>
      </c>
      <c r="AC2063">
        <v>0</v>
      </c>
      <c r="AD2063">
        <v>0</v>
      </c>
      <c r="AE2063">
        <v>161.17684840880972</v>
      </c>
    </row>
    <row r="2064" spans="1:31" x14ac:dyDescent="0.25">
      <c r="A2064">
        <v>2321879</v>
      </c>
      <c r="B2064">
        <v>1</v>
      </c>
      <c r="C2064" t="s">
        <v>80</v>
      </c>
      <c r="D2064" t="s">
        <v>110</v>
      </c>
      <c r="E2064" t="s">
        <v>153</v>
      </c>
      <c r="F2064" t="s">
        <v>6239</v>
      </c>
      <c r="G2064" t="s">
        <v>203</v>
      </c>
      <c r="H2064" t="s">
        <v>150</v>
      </c>
      <c r="I2064" t="s">
        <v>136</v>
      </c>
      <c r="J2064" t="s">
        <v>137</v>
      </c>
      <c r="K2064" t="s">
        <v>138</v>
      </c>
      <c r="L2064" t="s">
        <v>6240</v>
      </c>
      <c r="M2064" t="s">
        <v>6241</v>
      </c>
      <c r="N2064">
        <v>2.0138888879999999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1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59.587542323243994</v>
      </c>
      <c r="AC2064">
        <v>0</v>
      </c>
      <c r="AD2064">
        <v>0</v>
      </c>
      <c r="AE2064">
        <v>59.587542323243994</v>
      </c>
    </row>
    <row r="2065" spans="1:31" x14ac:dyDescent="0.25">
      <c r="A2065">
        <v>2321988</v>
      </c>
      <c r="B2065">
        <v>1</v>
      </c>
      <c r="C2065" t="s">
        <v>80</v>
      </c>
      <c r="D2065" t="s">
        <v>107</v>
      </c>
      <c r="E2065" t="s">
        <v>147</v>
      </c>
      <c r="F2065" t="s">
        <v>6242</v>
      </c>
      <c r="G2065" t="s">
        <v>149</v>
      </c>
      <c r="H2065" t="s">
        <v>150</v>
      </c>
      <c r="I2065" t="s">
        <v>136</v>
      </c>
      <c r="J2065" t="s">
        <v>137</v>
      </c>
      <c r="K2065" t="s">
        <v>138</v>
      </c>
      <c r="L2065" t="s">
        <v>6243</v>
      </c>
      <c r="M2065" t="s">
        <v>6244</v>
      </c>
      <c r="N2065">
        <v>1.564444444</v>
      </c>
      <c r="O2065">
        <v>0</v>
      </c>
      <c r="P2065">
        <v>3</v>
      </c>
      <c r="Q2065">
        <v>0</v>
      </c>
      <c r="R2065">
        <v>5</v>
      </c>
      <c r="S2065">
        <v>0</v>
      </c>
      <c r="T2065">
        <v>2</v>
      </c>
      <c r="U2065">
        <v>0</v>
      </c>
      <c r="V2065">
        <v>0</v>
      </c>
      <c r="W2065">
        <v>0</v>
      </c>
      <c r="X2065">
        <v>0.75464094799928327</v>
      </c>
      <c r="Y2065">
        <v>0</v>
      </c>
      <c r="Z2065">
        <v>1.0020528269005999</v>
      </c>
      <c r="AA2065">
        <v>0</v>
      </c>
      <c r="AB2065">
        <v>3.362979999850511</v>
      </c>
      <c r="AC2065">
        <v>0</v>
      </c>
      <c r="AD2065">
        <v>0</v>
      </c>
      <c r="AE2065">
        <v>5.1196737747503942</v>
      </c>
    </row>
    <row r="2066" spans="1:31" x14ac:dyDescent="0.25">
      <c r="A2066">
        <v>2321796</v>
      </c>
      <c r="B2066">
        <v>1</v>
      </c>
      <c r="C2066" t="s">
        <v>80</v>
      </c>
      <c r="D2066" t="s">
        <v>95</v>
      </c>
      <c r="E2066" t="s">
        <v>141</v>
      </c>
      <c r="F2066" t="s">
        <v>6245</v>
      </c>
      <c r="G2066" t="s">
        <v>134</v>
      </c>
      <c r="H2066" t="s">
        <v>135</v>
      </c>
      <c r="I2066" t="s">
        <v>136</v>
      </c>
      <c r="J2066" t="s">
        <v>137</v>
      </c>
      <c r="K2066" t="s">
        <v>138</v>
      </c>
      <c r="L2066" t="s">
        <v>6246</v>
      </c>
      <c r="M2066" t="s">
        <v>6247</v>
      </c>
      <c r="N2066">
        <v>0.18333333299999999</v>
      </c>
      <c r="O2066">
        <v>0</v>
      </c>
      <c r="P2066">
        <v>2003</v>
      </c>
      <c r="Q2066">
        <v>0</v>
      </c>
      <c r="R2066">
        <v>1</v>
      </c>
      <c r="S2066">
        <v>1</v>
      </c>
      <c r="T2066">
        <v>150</v>
      </c>
      <c r="U2066">
        <v>0</v>
      </c>
      <c r="V2066">
        <v>2</v>
      </c>
      <c r="W2066">
        <v>0</v>
      </c>
      <c r="X2066">
        <v>70.550423844152917</v>
      </c>
      <c r="Y2066">
        <v>0</v>
      </c>
      <c r="Z2066">
        <v>0</v>
      </c>
      <c r="AA2066">
        <v>0.16974587529349999</v>
      </c>
      <c r="AB2066">
        <v>25.996744096649341</v>
      </c>
      <c r="AC2066">
        <v>0</v>
      </c>
      <c r="AD2066">
        <v>3.6428113656000005</v>
      </c>
      <c r="AE2066">
        <v>100.35972518169575</v>
      </c>
    </row>
    <row r="2067" spans="1:31" x14ac:dyDescent="0.25">
      <c r="A2067">
        <v>2321547</v>
      </c>
      <c r="B2067">
        <v>1</v>
      </c>
      <c r="C2067" t="s">
        <v>80</v>
      </c>
      <c r="D2067" t="s">
        <v>100</v>
      </c>
      <c r="E2067" t="s">
        <v>132</v>
      </c>
      <c r="F2067" t="s">
        <v>6248</v>
      </c>
      <c r="G2067" t="s">
        <v>134</v>
      </c>
      <c r="H2067" t="s">
        <v>135</v>
      </c>
      <c r="I2067" t="s">
        <v>136</v>
      </c>
      <c r="J2067" t="s">
        <v>137</v>
      </c>
      <c r="K2067" t="s">
        <v>138</v>
      </c>
      <c r="L2067" t="s">
        <v>6249</v>
      </c>
      <c r="M2067" t="s">
        <v>6250</v>
      </c>
      <c r="N2067">
        <v>1.064166666</v>
      </c>
      <c r="O2067">
        <v>0</v>
      </c>
      <c r="P2067">
        <v>957</v>
      </c>
      <c r="Q2067">
        <v>0</v>
      </c>
      <c r="R2067">
        <v>8</v>
      </c>
      <c r="S2067">
        <v>0</v>
      </c>
      <c r="T2067">
        <v>57</v>
      </c>
      <c r="U2067">
        <v>0</v>
      </c>
      <c r="V2067">
        <v>0</v>
      </c>
      <c r="W2067">
        <v>0</v>
      </c>
      <c r="X2067">
        <v>162.75166623464503</v>
      </c>
      <c r="Y2067">
        <v>0</v>
      </c>
      <c r="Z2067">
        <v>4.0961579365909504</v>
      </c>
      <c r="AA2067">
        <v>0</v>
      </c>
      <c r="AB2067">
        <v>58.89785664663664</v>
      </c>
      <c r="AC2067">
        <v>0</v>
      </c>
      <c r="AD2067">
        <v>0</v>
      </c>
      <c r="AE2067">
        <v>225.7456808178726</v>
      </c>
    </row>
    <row r="2068" spans="1:31" x14ac:dyDescent="0.25">
      <c r="A2068">
        <v>2321673</v>
      </c>
      <c r="B2068">
        <v>1</v>
      </c>
      <c r="C2068" t="s">
        <v>80</v>
      </c>
      <c r="D2068" t="s">
        <v>94</v>
      </c>
      <c r="E2068" t="s">
        <v>175</v>
      </c>
      <c r="F2068" t="s">
        <v>6251</v>
      </c>
      <c r="G2068" t="s">
        <v>143</v>
      </c>
      <c r="H2068" t="s">
        <v>135</v>
      </c>
      <c r="I2068" t="s">
        <v>136</v>
      </c>
      <c r="J2068" t="s">
        <v>137</v>
      </c>
      <c r="K2068" t="s">
        <v>144</v>
      </c>
      <c r="L2068" t="s">
        <v>6252</v>
      </c>
      <c r="M2068" t="s">
        <v>6253</v>
      </c>
      <c r="N2068">
        <v>7.9997222219999999</v>
      </c>
      <c r="O2068">
        <v>0</v>
      </c>
      <c r="P2068">
        <v>184</v>
      </c>
      <c r="Q2068">
        <v>0</v>
      </c>
      <c r="R2068">
        <v>105</v>
      </c>
      <c r="S2068">
        <v>0</v>
      </c>
      <c r="T2068">
        <v>16</v>
      </c>
      <c r="U2068">
        <v>0</v>
      </c>
      <c r="V2068">
        <v>0</v>
      </c>
      <c r="W2068">
        <v>0</v>
      </c>
      <c r="X2068">
        <v>313.63449892192591</v>
      </c>
      <c r="Y2068">
        <v>0</v>
      </c>
      <c r="Z2068">
        <v>340.83145907187543</v>
      </c>
      <c r="AA2068">
        <v>0</v>
      </c>
      <c r="AB2068">
        <v>219.87204866349438</v>
      </c>
      <c r="AC2068">
        <v>0</v>
      </c>
      <c r="AD2068">
        <v>0</v>
      </c>
      <c r="AE2068">
        <v>874.33800665729575</v>
      </c>
    </row>
    <row r="2069" spans="1:31" x14ac:dyDescent="0.25">
      <c r="A2069">
        <v>2321530</v>
      </c>
      <c r="B2069">
        <v>1</v>
      </c>
      <c r="C2069" t="s">
        <v>80</v>
      </c>
      <c r="D2069" t="s">
        <v>101</v>
      </c>
      <c r="E2069" t="s">
        <v>141</v>
      </c>
      <c r="F2069" t="s">
        <v>142</v>
      </c>
      <c r="G2069" t="s">
        <v>134</v>
      </c>
      <c r="H2069" t="s">
        <v>135</v>
      </c>
      <c r="I2069" t="s">
        <v>136</v>
      </c>
      <c r="J2069" t="s">
        <v>137</v>
      </c>
      <c r="K2069" t="s">
        <v>138</v>
      </c>
      <c r="L2069" t="s">
        <v>6254</v>
      </c>
      <c r="M2069" t="s">
        <v>6255</v>
      </c>
      <c r="N2069">
        <v>0.185277777</v>
      </c>
      <c r="O2069">
        <v>0</v>
      </c>
      <c r="P2069">
        <v>2281</v>
      </c>
      <c r="Q2069">
        <v>0</v>
      </c>
      <c r="R2069">
        <v>0</v>
      </c>
      <c r="S2069">
        <v>3</v>
      </c>
      <c r="T2069">
        <v>145</v>
      </c>
      <c r="U2069">
        <v>0</v>
      </c>
      <c r="V2069">
        <v>0</v>
      </c>
      <c r="W2069">
        <v>0</v>
      </c>
      <c r="X2069">
        <v>61.323249395694845</v>
      </c>
      <c r="Y2069">
        <v>0</v>
      </c>
      <c r="Z2069">
        <v>0</v>
      </c>
      <c r="AA2069">
        <v>1.9533510946480419</v>
      </c>
      <c r="AB2069">
        <v>12.251197457224695</v>
      </c>
      <c r="AC2069">
        <v>0</v>
      </c>
      <c r="AD2069">
        <v>0</v>
      </c>
      <c r="AE2069">
        <v>75.527797947567578</v>
      </c>
    </row>
    <row r="2070" spans="1:31" x14ac:dyDescent="0.25">
      <c r="A2070">
        <v>2321653</v>
      </c>
      <c r="B2070">
        <v>1</v>
      </c>
      <c r="C2070" t="s">
        <v>80</v>
      </c>
      <c r="D2070" t="s">
        <v>88</v>
      </c>
      <c r="E2070" t="s">
        <v>175</v>
      </c>
      <c r="F2070" t="s">
        <v>6256</v>
      </c>
      <c r="G2070" t="s">
        <v>134</v>
      </c>
      <c r="H2070" t="s">
        <v>135</v>
      </c>
      <c r="I2070" t="s">
        <v>136</v>
      </c>
      <c r="J2070" t="s">
        <v>137</v>
      </c>
      <c r="K2070" t="s">
        <v>138</v>
      </c>
      <c r="L2070" t="s">
        <v>6257</v>
      </c>
      <c r="M2070" t="s">
        <v>6258</v>
      </c>
      <c r="N2070">
        <v>0.123611111</v>
      </c>
      <c r="O2070">
        <v>0</v>
      </c>
      <c r="P2070">
        <v>0</v>
      </c>
      <c r="Q2070">
        <v>0</v>
      </c>
      <c r="R2070">
        <v>0</v>
      </c>
      <c r="S2070">
        <v>6</v>
      </c>
      <c r="T2070">
        <v>4</v>
      </c>
      <c r="U2070">
        <v>5</v>
      </c>
      <c r="V2070">
        <v>1</v>
      </c>
      <c r="W2070">
        <v>0</v>
      </c>
      <c r="X2070">
        <v>0</v>
      </c>
      <c r="Y2070">
        <v>0</v>
      </c>
      <c r="Z2070">
        <v>0</v>
      </c>
      <c r="AA2070">
        <v>4.172239767083445</v>
      </c>
      <c r="AB2070">
        <v>18.616507632098958</v>
      </c>
      <c r="AC2070">
        <v>87.719330307797165</v>
      </c>
      <c r="AD2070">
        <v>23.937048306253338</v>
      </c>
      <c r="AE2070">
        <v>134.44512601323291</v>
      </c>
    </row>
    <row r="2071" spans="1:31" x14ac:dyDescent="0.25">
      <c r="A2071">
        <v>2322128</v>
      </c>
      <c r="B2071">
        <v>1</v>
      </c>
      <c r="C2071" t="s">
        <v>80</v>
      </c>
      <c r="D2071" t="s">
        <v>99</v>
      </c>
      <c r="E2071" t="s">
        <v>153</v>
      </c>
      <c r="F2071" t="s">
        <v>6259</v>
      </c>
      <c r="G2071" t="s">
        <v>155</v>
      </c>
      <c r="H2071" t="s">
        <v>150</v>
      </c>
      <c r="I2071" t="s">
        <v>136</v>
      </c>
      <c r="J2071" t="s">
        <v>137</v>
      </c>
      <c r="K2071" t="s">
        <v>138</v>
      </c>
      <c r="L2071" t="s">
        <v>6260</v>
      </c>
      <c r="M2071" t="s">
        <v>6261</v>
      </c>
      <c r="N2071">
        <v>2.247222222</v>
      </c>
      <c r="O2071">
        <v>0</v>
      </c>
      <c r="P2071">
        <v>2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0.31895977308983336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0.31895977308983336</v>
      </c>
    </row>
    <row r="2072" spans="1:31" x14ac:dyDescent="0.25">
      <c r="A2072">
        <v>2322028</v>
      </c>
      <c r="B2072">
        <v>1</v>
      </c>
      <c r="C2072" t="s">
        <v>81</v>
      </c>
      <c r="D2072" t="s">
        <v>113</v>
      </c>
      <c r="E2072" t="s">
        <v>147</v>
      </c>
      <c r="F2072" t="s">
        <v>6262</v>
      </c>
      <c r="G2072" t="s">
        <v>149</v>
      </c>
      <c r="H2072" t="s">
        <v>150</v>
      </c>
      <c r="I2072" t="s">
        <v>136</v>
      </c>
      <c r="J2072" t="s">
        <v>137</v>
      </c>
      <c r="K2072" t="s">
        <v>138</v>
      </c>
      <c r="L2072" t="s">
        <v>6263</v>
      </c>
      <c r="M2072" t="s">
        <v>6264</v>
      </c>
      <c r="N2072">
        <v>1.3986111109999999</v>
      </c>
      <c r="O2072">
        <v>0</v>
      </c>
      <c r="P2072">
        <v>10</v>
      </c>
      <c r="Q2072">
        <v>0</v>
      </c>
      <c r="R2072">
        <v>1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1.8033635500334999</v>
      </c>
      <c r="Y2072">
        <v>0</v>
      </c>
      <c r="Z2072">
        <v>0.22140696164705836</v>
      </c>
      <c r="AA2072">
        <v>0</v>
      </c>
      <c r="AB2072">
        <v>0</v>
      </c>
      <c r="AC2072">
        <v>0</v>
      </c>
      <c r="AD2072">
        <v>0</v>
      </c>
      <c r="AE2072">
        <v>2.0247705116805581</v>
      </c>
    </row>
    <row r="2073" spans="1:31" x14ac:dyDescent="0.25">
      <c r="A2073">
        <v>2322002</v>
      </c>
      <c r="B2073">
        <v>1</v>
      </c>
      <c r="C2073" t="s">
        <v>80</v>
      </c>
      <c r="D2073" t="s">
        <v>108</v>
      </c>
      <c r="E2073" t="s">
        <v>147</v>
      </c>
      <c r="F2073" t="s">
        <v>6265</v>
      </c>
      <c r="G2073" t="s">
        <v>258</v>
      </c>
      <c r="H2073" t="s">
        <v>150</v>
      </c>
      <c r="I2073" t="s">
        <v>136</v>
      </c>
      <c r="J2073" t="s">
        <v>137</v>
      </c>
      <c r="K2073" t="s">
        <v>138</v>
      </c>
      <c r="L2073" t="s">
        <v>6266</v>
      </c>
      <c r="M2073" t="s">
        <v>6267</v>
      </c>
      <c r="N2073">
        <v>1.1044444440000001</v>
      </c>
      <c r="O2073">
        <v>0</v>
      </c>
      <c r="P2073">
        <v>5</v>
      </c>
      <c r="Q2073">
        <v>0</v>
      </c>
      <c r="R2073">
        <v>2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1.1360097693447748</v>
      </c>
      <c r="Y2073">
        <v>0</v>
      </c>
      <c r="Z2073">
        <v>2.4036031638429165</v>
      </c>
      <c r="AA2073">
        <v>0</v>
      </c>
      <c r="AB2073">
        <v>0</v>
      </c>
      <c r="AC2073">
        <v>0</v>
      </c>
      <c r="AD2073">
        <v>0</v>
      </c>
      <c r="AE2073">
        <v>3.5396129331876915</v>
      </c>
    </row>
    <row r="2074" spans="1:31" x14ac:dyDescent="0.25">
      <c r="A2074">
        <v>2321716</v>
      </c>
      <c r="B2074">
        <v>1</v>
      </c>
      <c r="C2074" t="s">
        <v>80</v>
      </c>
      <c r="D2074" t="s">
        <v>105</v>
      </c>
      <c r="E2074" t="s">
        <v>141</v>
      </c>
      <c r="F2074" t="s">
        <v>6268</v>
      </c>
      <c r="G2074" t="s">
        <v>134</v>
      </c>
      <c r="H2074" t="s">
        <v>135</v>
      </c>
      <c r="I2074" t="s">
        <v>136</v>
      </c>
      <c r="J2074" t="s">
        <v>137</v>
      </c>
      <c r="K2074" t="s">
        <v>138</v>
      </c>
      <c r="L2074" t="s">
        <v>6269</v>
      </c>
      <c r="M2074" t="s">
        <v>6270</v>
      </c>
      <c r="N2074">
        <v>0.67416666599999997</v>
      </c>
      <c r="O2074">
        <v>0</v>
      </c>
      <c r="P2074">
        <v>2483</v>
      </c>
      <c r="Q2074">
        <v>0</v>
      </c>
      <c r="R2074">
        <v>0</v>
      </c>
      <c r="S2074">
        <v>1</v>
      </c>
      <c r="T2074">
        <v>746</v>
      </c>
      <c r="U2074">
        <v>0</v>
      </c>
      <c r="V2074">
        <v>1</v>
      </c>
      <c r="W2074">
        <v>0</v>
      </c>
      <c r="X2074">
        <v>327.85238098394893</v>
      </c>
      <c r="Y2074">
        <v>0</v>
      </c>
      <c r="Z2074">
        <v>0</v>
      </c>
      <c r="AA2074">
        <v>43.699955482033701</v>
      </c>
      <c r="AB2074">
        <v>637.06710423228697</v>
      </c>
      <c r="AC2074">
        <v>0</v>
      </c>
      <c r="AD2074">
        <v>3.6580404958186836</v>
      </c>
      <c r="AE2074">
        <v>1012.2774811940883</v>
      </c>
    </row>
    <row r="2075" spans="1:31" x14ac:dyDescent="0.25">
      <c r="A2075">
        <v>2322108</v>
      </c>
      <c r="B2075">
        <v>1</v>
      </c>
      <c r="C2075" t="s">
        <v>80</v>
      </c>
      <c r="D2075" t="s">
        <v>88</v>
      </c>
      <c r="E2075" t="s">
        <v>153</v>
      </c>
      <c r="F2075" t="s">
        <v>6271</v>
      </c>
      <c r="G2075" t="s">
        <v>203</v>
      </c>
      <c r="H2075" t="s">
        <v>150</v>
      </c>
      <c r="I2075" t="s">
        <v>136</v>
      </c>
      <c r="J2075" t="s">
        <v>137</v>
      </c>
      <c r="K2075" t="s">
        <v>138</v>
      </c>
      <c r="L2075" t="s">
        <v>6272</v>
      </c>
      <c r="M2075" t="s">
        <v>6273</v>
      </c>
      <c r="N2075">
        <v>4.0497222219999998</v>
      </c>
      <c r="O2075">
        <v>0</v>
      </c>
      <c r="P2075">
        <v>37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35.943386428500503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35.943386428500503</v>
      </c>
    </row>
    <row r="2076" spans="1:31" x14ac:dyDescent="0.25">
      <c r="A2076">
        <v>2321965</v>
      </c>
      <c r="B2076">
        <v>1</v>
      </c>
      <c r="C2076" t="s">
        <v>80</v>
      </c>
      <c r="D2076" t="s">
        <v>107</v>
      </c>
      <c r="E2076" t="s">
        <v>153</v>
      </c>
      <c r="F2076" t="s">
        <v>6274</v>
      </c>
      <c r="G2076" t="s">
        <v>254</v>
      </c>
      <c r="H2076" t="s">
        <v>150</v>
      </c>
      <c r="I2076" t="s">
        <v>136</v>
      </c>
      <c r="J2076" t="s">
        <v>137</v>
      </c>
      <c r="K2076" t="s">
        <v>138</v>
      </c>
      <c r="L2076" t="s">
        <v>6275</v>
      </c>
      <c r="M2076" t="s">
        <v>6276</v>
      </c>
      <c r="N2076">
        <v>1.932222222</v>
      </c>
      <c r="O2076">
        <v>0</v>
      </c>
      <c r="P2076">
        <v>1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6.2567213992933329E-2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6.2567213992933329E-2</v>
      </c>
    </row>
    <row r="2077" spans="1:31" x14ac:dyDescent="0.25">
      <c r="A2077">
        <v>2321567</v>
      </c>
      <c r="B2077">
        <v>1</v>
      </c>
      <c r="C2077" t="s">
        <v>81</v>
      </c>
      <c r="D2077" t="s">
        <v>127</v>
      </c>
      <c r="E2077" t="s">
        <v>175</v>
      </c>
      <c r="F2077" t="s">
        <v>6277</v>
      </c>
      <c r="G2077" t="s">
        <v>134</v>
      </c>
      <c r="H2077" t="s">
        <v>135</v>
      </c>
      <c r="I2077" t="s">
        <v>136</v>
      </c>
      <c r="J2077" t="s">
        <v>137</v>
      </c>
      <c r="K2077" t="s">
        <v>138</v>
      </c>
      <c r="L2077" t="s">
        <v>6278</v>
      </c>
      <c r="M2077" t="s">
        <v>6279</v>
      </c>
      <c r="N2077">
        <v>1.4924999999999999</v>
      </c>
      <c r="O2077">
        <v>1</v>
      </c>
      <c r="P2077">
        <v>448</v>
      </c>
      <c r="Q2077">
        <v>141</v>
      </c>
      <c r="R2077">
        <v>81</v>
      </c>
      <c r="S2077">
        <v>10</v>
      </c>
      <c r="T2077">
        <v>60</v>
      </c>
      <c r="U2077">
        <v>0</v>
      </c>
      <c r="V2077">
        <v>1</v>
      </c>
      <c r="W2077">
        <v>0</v>
      </c>
      <c r="X2077">
        <v>127.07334252991711</v>
      </c>
      <c r="Y2077">
        <v>919.55147745504473</v>
      </c>
      <c r="Z2077">
        <v>118.56913367676923</v>
      </c>
      <c r="AA2077">
        <v>71.020638486190833</v>
      </c>
      <c r="AB2077">
        <v>30.21390716828612</v>
      </c>
      <c r="AC2077">
        <v>0</v>
      </c>
      <c r="AD2077">
        <v>215.48913512935036</v>
      </c>
      <c r="AE2077">
        <v>1481.9176344455586</v>
      </c>
    </row>
    <row r="2078" spans="1:31" x14ac:dyDescent="0.25">
      <c r="A2078">
        <v>2321544</v>
      </c>
      <c r="B2078">
        <v>1</v>
      </c>
      <c r="C2078" t="s">
        <v>81</v>
      </c>
      <c r="D2078" t="s">
        <v>113</v>
      </c>
      <c r="E2078" t="s">
        <v>147</v>
      </c>
      <c r="F2078" t="s">
        <v>6280</v>
      </c>
      <c r="G2078" t="s">
        <v>353</v>
      </c>
      <c r="H2078" t="s">
        <v>150</v>
      </c>
      <c r="I2078" t="s">
        <v>136</v>
      </c>
      <c r="J2078" t="s">
        <v>137</v>
      </c>
      <c r="K2078" t="s">
        <v>138</v>
      </c>
      <c r="L2078" t="s">
        <v>6281</v>
      </c>
      <c r="M2078" t="s">
        <v>6282</v>
      </c>
      <c r="N2078">
        <v>4.7416666660000004</v>
      </c>
      <c r="O2078">
        <v>0</v>
      </c>
      <c r="P2078">
        <v>28</v>
      </c>
      <c r="Q2078">
        <v>0</v>
      </c>
      <c r="R2078">
        <v>20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13.330007879486079</v>
      </c>
      <c r="Y2078">
        <v>0</v>
      </c>
      <c r="Z2078">
        <v>32.909724099536206</v>
      </c>
      <c r="AA2078">
        <v>0</v>
      </c>
      <c r="AB2078">
        <v>0</v>
      </c>
      <c r="AC2078">
        <v>0</v>
      </c>
      <c r="AD2078">
        <v>0</v>
      </c>
      <c r="AE2078">
        <v>46.239731979022281</v>
      </c>
    </row>
    <row r="2079" spans="1:31" x14ac:dyDescent="0.25">
      <c r="A2079">
        <v>2321945</v>
      </c>
      <c r="B2079">
        <v>1</v>
      </c>
      <c r="C2079" t="s">
        <v>81</v>
      </c>
      <c r="D2079" t="s">
        <v>118</v>
      </c>
      <c r="E2079" t="s">
        <v>153</v>
      </c>
      <c r="F2079" t="s">
        <v>6283</v>
      </c>
      <c r="G2079" t="s">
        <v>254</v>
      </c>
      <c r="H2079" t="s">
        <v>150</v>
      </c>
      <c r="I2079" t="s">
        <v>136</v>
      </c>
      <c r="J2079" t="s">
        <v>137</v>
      </c>
      <c r="K2079" t="s">
        <v>138</v>
      </c>
      <c r="L2079" t="s">
        <v>6284</v>
      </c>
      <c r="M2079" t="s">
        <v>6285</v>
      </c>
      <c r="N2079">
        <v>1.0127777769999999</v>
      </c>
      <c r="O2079">
        <v>0</v>
      </c>
      <c r="P2079">
        <v>8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1.2316629295782999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1.2316629295782999</v>
      </c>
    </row>
    <row r="2080" spans="1:31" x14ac:dyDescent="0.25">
      <c r="A2080">
        <v>2321922</v>
      </c>
      <c r="B2080">
        <v>1</v>
      </c>
      <c r="C2080" t="s">
        <v>81</v>
      </c>
      <c r="D2080" t="s">
        <v>128</v>
      </c>
      <c r="E2080" t="s">
        <v>147</v>
      </c>
      <c r="F2080" t="s">
        <v>6286</v>
      </c>
      <c r="G2080" t="s">
        <v>287</v>
      </c>
      <c r="H2080" t="s">
        <v>150</v>
      </c>
      <c r="I2080" t="s">
        <v>136</v>
      </c>
      <c r="J2080" t="s">
        <v>137</v>
      </c>
      <c r="K2080" t="s">
        <v>138</v>
      </c>
      <c r="L2080" t="s">
        <v>6287</v>
      </c>
      <c r="M2080" t="s">
        <v>6288</v>
      </c>
      <c r="N2080">
        <v>3.1438888880000002</v>
      </c>
      <c r="O2080">
        <v>0</v>
      </c>
      <c r="P2080">
        <v>44</v>
      </c>
      <c r="Q2080">
        <v>0</v>
      </c>
      <c r="R2080">
        <v>0</v>
      </c>
      <c r="S2080">
        <v>0</v>
      </c>
      <c r="T2080">
        <v>42</v>
      </c>
      <c r="U2080">
        <v>0</v>
      </c>
      <c r="V2080">
        <v>0</v>
      </c>
      <c r="W2080">
        <v>0</v>
      </c>
      <c r="X2080">
        <v>36.433138354087852</v>
      </c>
      <c r="Y2080">
        <v>0</v>
      </c>
      <c r="Z2080">
        <v>0</v>
      </c>
      <c r="AA2080">
        <v>0</v>
      </c>
      <c r="AB2080">
        <v>184.74204836903232</v>
      </c>
      <c r="AC2080">
        <v>0</v>
      </c>
      <c r="AD2080">
        <v>0</v>
      </c>
      <c r="AE2080">
        <v>221.17518672312016</v>
      </c>
    </row>
    <row r="2081" spans="1:31" x14ac:dyDescent="0.25">
      <c r="A2081">
        <v>2321590</v>
      </c>
      <c r="B2081">
        <v>1</v>
      </c>
      <c r="C2081" t="s">
        <v>81</v>
      </c>
      <c r="D2081" t="s">
        <v>117</v>
      </c>
      <c r="E2081" t="s">
        <v>153</v>
      </c>
      <c r="F2081" t="s">
        <v>6289</v>
      </c>
      <c r="G2081" t="s">
        <v>203</v>
      </c>
      <c r="H2081" t="s">
        <v>150</v>
      </c>
      <c r="I2081" t="s">
        <v>136</v>
      </c>
      <c r="J2081" t="s">
        <v>137</v>
      </c>
      <c r="K2081" t="s">
        <v>138</v>
      </c>
      <c r="L2081" t="s">
        <v>6290</v>
      </c>
      <c r="M2081" t="s">
        <v>6291</v>
      </c>
      <c r="N2081">
        <v>2.2033333329999998</v>
      </c>
      <c r="O2081">
        <v>0</v>
      </c>
      <c r="P2081">
        <v>1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0.51845448823626672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0.51845448823626672</v>
      </c>
    </row>
    <row r="2082" spans="1:31" x14ac:dyDescent="0.25">
      <c r="A2082">
        <v>2321736</v>
      </c>
      <c r="B2082">
        <v>1</v>
      </c>
      <c r="C2082" t="s">
        <v>80</v>
      </c>
      <c r="D2082" t="s">
        <v>103</v>
      </c>
      <c r="E2082" t="s">
        <v>175</v>
      </c>
      <c r="F2082" t="s">
        <v>6292</v>
      </c>
      <c r="G2082" t="s">
        <v>716</v>
      </c>
      <c r="H2082" t="s">
        <v>135</v>
      </c>
      <c r="I2082" t="s">
        <v>136</v>
      </c>
      <c r="J2082" t="s">
        <v>137</v>
      </c>
      <c r="K2082" t="s">
        <v>138</v>
      </c>
      <c r="L2082" t="s">
        <v>6293</v>
      </c>
      <c r="M2082" t="s">
        <v>6294</v>
      </c>
      <c r="N2082">
        <v>0.86277777700000002</v>
      </c>
      <c r="O2082">
        <v>0</v>
      </c>
      <c r="P2082">
        <v>0</v>
      </c>
      <c r="Q2082">
        <v>0</v>
      </c>
      <c r="R2082">
        <v>16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52.811849990695741</v>
      </c>
      <c r="AA2082">
        <v>0</v>
      </c>
      <c r="AB2082">
        <v>0</v>
      </c>
      <c r="AC2082">
        <v>0</v>
      </c>
      <c r="AD2082">
        <v>0</v>
      </c>
      <c r="AE2082">
        <v>52.811849990695741</v>
      </c>
    </row>
    <row r="2083" spans="1:31" x14ac:dyDescent="0.25">
      <c r="A2083">
        <v>2321753</v>
      </c>
      <c r="B2083">
        <v>1</v>
      </c>
      <c r="C2083" t="s">
        <v>80</v>
      </c>
      <c r="D2083" t="s">
        <v>90</v>
      </c>
      <c r="E2083" t="s">
        <v>147</v>
      </c>
      <c r="F2083" t="s">
        <v>6295</v>
      </c>
      <c r="G2083" t="s">
        <v>353</v>
      </c>
      <c r="H2083" t="s">
        <v>150</v>
      </c>
      <c r="I2083" t="s">
        <v>136</v>
      </c>
      <c r="J2083" t="s">
        <v>137</v>
      </c>
      <c r="K2083" t="s">
        <v>138</v>
      </c>
      <c r="L2083" t="s">
        <v>6296</v>
      </c>
      <c r="M2083" t="s">
        <v>6297</v>
      </c>
      <c r="N2083">
        <v>2.0619444439999999</v>
      </c>
      <c r="O2083">
        <v>0</v>
      </c>
      <c r="P2083">
        <v>49</v>
      </c>
      <c r="Q2083">
        <v>0</v>
      </c>
      <c r="R2083">
        <v>0</v>
      </c>
      <c r="S2083">
        <v>0</v>
      </c>
      <c r="T2083">
        <v>73</v>
      </c>
      <c r="U2083">
        <v>0</v>
      </c>
      <c r="V2083">
        <v>0</v>
      </c>
      <c r="W2083">
        <v>0</v>
      </c>
      <c r="X2083">
        <v>25.652251498188175</v>
      </c>
      <c r="Y2083">
        <v>0</v>
      </c>
      <c r="Z2083">
        <v>0</v>
      </c>
      <c r="AA2083">
        <v>0</v>
      </c>
      <c r="AB2083">
        <v>147.33835351032252</v>
      </c>
      <c r="AC2083">
        <v>0</v>
      </c>
      <c r="AD2083">
        <v>0</v>
      </c>
      <c r="AE2083">
        <v>172.9906050085107</v>
      </c>
    </row>
    <row r="2084" spans="1:31" x14ac:dyDescent="0.25">
      <c r="A2084">
        <v>2321550</v>
      </c>
      <c r="B2084">
        <v>1</v>
      </c>
      <c r="C2084" t="s">
        <v>80</v>
      </c>
      <c r="D2084" t="s">
        <v>104</v>
      </c>
      <c r="E2084" t="s">
        <v>132</v>
      </c>
      <c r="F2084" t="s">
        <v>3548</v>
      </c>
      <c r="G2084" t="s">
        <v>134</v>
      </c>
      <c r="H2084" t="s">
        <v>135</v>
      </c>
      <c r="I2084" t="s">
        <v>136</v>
      </c>
      <c r="J2084" t="s">
        <v>137</v>
      </c>
      <c r="K2084" t="s">
        <v>138</v>
      </c>
      <c r="L2084" t="s">
        <v>6298</v>
      </c>
      <c r="M2084" t="s">
        <v>6299</v>
      </c>
      <c r="N2084">
        <v>1.6369444440000001</v>
      </c>
      <c r="O2084">
        <v>4</v>
      </c>
      <c r="P2084">
        <v>0</v>
      </c>
      <c r="Q2084">
        <v>3</v>
      </c>
      <c r="R2084">
        <v>0</v>
      </c>
      <c r="S2084">
        <v>8</v>
      </c>
      <c r="T2084">
        <v>0</v>
      </c>
      <c r="U2084">
        <v>0</v>
      </c>
      <c r="V2084">
        <v>0</v>
      </c>
      <c r="W2084">
        <v>0.95925271935791667</v>
      </c>
      <c r="X2084">
        <v>0</v>
      </c>
      <c r="Y2084">
        <v>0.88398348220000011</v>
      </c>
      <c r="Z2084">
        <v>0</v>
      </c>
      <c r="AA2084">
        <v>6.7074605484482213</v>
      </c>
      <c r="AB2084">
        <v>0</v>
      </c>
      <c r="AC2084">
        <v>0</v>
      </c>
      <c r="AD2084">
        <v>0</v>
      </c>
      <c r="AE2084">
        <v>8.5506967500061375</v>
      </c>
    </row>
    <row r="2085" spans="1:31" x14ac:dyDescent="0.25">
      <c r="A2085">
        <v>2322131</v>
      </c>
      <c r="B2085">
        <v>1</v>
      </c>
      <c r="C2085" t="s">
        <v>80</v>
      </c>
      <c r="D2085" t="s">
        <v>105</v>
      </c>
      <c r="E2085" t="s">
        <v>141</v>
      </c>
      <c r="F2085" t="s">
        <v>6300</v>
      </c>
      <c r="G2085" t="s">
        <v>134</v>
      </c>
      <c r="H2085" t="s">
        <v>135</v>
      </c>
      <c r="I2085" t="s">
        <v>136</v>
      </c>
      <c r="J2085" t="s">
        <v>137</v>
      </c>
      <c r="K2085" t="s">
        <v>138</v>
      </c>
      <c r="L2085" t="s">
        <v>6301</v>
      </c>
      <c r="M2085" t="s">
        <v>6302</v>
      </c>
      <c r="N2085">
        <v>0.95833333300000001</v>
      </c>
      <c r="O2085">
        <v>4</v>
      </c>
      <c r="P2085">
        <v>377</v>
      </c>
      <c r="Q2085">
        <v>6</v>
      </c>
      <c r="R2085">
        <v>4</v>
      </c>
      <c r="S2085">
        <v>36</v>
      </c>
      <c r="T2085">
        <v>159</v>
      </c>
      <c r="U2085">
        <v>23</v>
      </c>
      <c r="V2085">
        <v>40</v>
      </c>
      <c r="W2085">
        <v>22.435883790655851</v>
      </c>
      <c r="X2085">
        <v>112.85932238459012</v>
      </c>
      <c r="Y2085">
        <v>3.9069824582641335</v>
      </c>
      <c r="Z2085">
        <v>9.7241185668847496</v>
      </c>
      <c r="AA2085">
        <v>157.34566879613121</v>
      </c>
      <c r="AB2085">
        <v>290.04307025473497</v>
      </c>
      <c r="AC2085">
        <v>1884.1503122861118</v>
      </c>
      <c r="AD2085">
        <v>1308.3234853742506</v>
      </c>
      <c r="AE2085">
        <v>3788.7888439116232</v>
      </c>
    </row>
    <row r="2086" spans="1:31" x14ac:dyDescent="0.25">
      <c r="A2086">
        <v>2321504</v>
      </c>
      <c r="B2086">
        <v>1</v>
      </c>
      <c r="C2086" t="s">
        <v>80</v>
      </c>
      <c r="D2086" t="s">
        <v>82</v>
      </c>
      <c r="E2086" t="s">
        <v>153</v>
      </c>
      <c r="F2086" t="s">
        <v>2803</v>
      </c>
      <c r="G2086" t="s">
        <v>155</v>
      </c>
      <c r="H2086" t="s">
        <v>150</v>
      </c>
      <c r="I2086" t="s">
        <v>136</v>
      </c>
      <c r="J2086" t="s">
        <v>137</v>
      </c>
      <c r="K2086" t="s">
        <v>138</v>
      </c>
      <c r="L2086" t="s">
        <v>6303</v>
      </c>
      <c r="M2086" t="s">
        <v>6304</v>
      </c>
      <c r="N2086">
        <v>2.0322222220000001</v>
      </c>
      <c r="O2086">
        <v>0</v>
      </c>
      <c r="P2086">
        <v>2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0.37086534109742503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0.37086534109742503</v>
      </c>
    </row>
    <row r="2087" spans="1:31" x14ac:dyDescent="0.25">
      <c r="A2087">
        <v>2321836</v>
      </c>
      <c r="B2087">
        <v>1</v>
      </c>
      <c r="C2087" t="s">
        <v>81</v>
      </c>
      <c r="D2087" t="s">
        <v>118</v>
      </c>
      <c r="E2087" t="s">
        <v>153</v>
      </c>
      <c r="F2087" t="s">
        <v>6305</v>
      </c>
      <c r="G2087" t="s">
        <v>155</v>
      </c>
      <c r="H2087" t="s">
        <v>150</v>
      </c>
      <c r="I2087" t="s">
        <v>136</v>
      </c>
      <c r="J2087" t="s">
        <v>137</v>
      </c>
      <c r="K2087" t="s">
        <v>138</v>
      </c>
      <c r="L2087" t="s">
        <v>6306</v>
      </c>
      <c r="M2087" t="s">
        <v>6307</v>
      </c>
      <c r="N2087">
        <v>3.1755555549999999</v>
      </c>
      <c r="O2087">
        <v>0</v>
      </c>
      <c r="P2087">
        <v>1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0.23988540457933336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0.23988540457933336</v>
      </c>
    </row>
    <row r="2088" spans="1:31" x14ac:dyDescent="0.25">
      <c r="A2088">
        <v>2321985</v>
      </c>
      <c r="B2088">
        <v>1</v>
      </c>
      <c r="C2088" t="s">
        <v>81</v>
      </c>
      <c r="D2088" t="s">
        <v>118</v>
      </c>
      <c r="E2088" t="s">
        <v>153</v>
      </c>
      <c r="F2088" t="s">
        <v>6308</v>
      </c>
      <c r="G2088" t="s">
        <v>155</v>
      </c>
      <c r="H2088" t="s">
        <v>150</v>
      </c>
      <c r="I2088" t="s">
        <v>136</v>
      </c>
      <c r="J2088" t="s">
        <v>137</v>
      </c>
      <c r="K2088" t="s">
        <v>138</v>
      </c>
      <c r="L2088" t="s">
        <v>6309</v>
      </c>
      <c r="M2088" t="s">
        <v>6310</v>
      </c>
      <c r="N2088">
        <v>1.3544444440000001</v>
      </c>
      <c r="O2088">
        <v>0</v>
      </c>
      <c r="P2088">
        <v>1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0.22348360140609999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0.22348360140609999</v>
      </c>
    </row>
    <row r="2089" spans="1:31" x14ac:dyDescent="0.25">
      <c r="A2089">
        <v>2322085</v>
      </c>
      <c r="B2089">
        <v>1</v>
      </c>
      <c r="C2089" t="s">
        <v>81</v>
      </c>
      <c r="D2089" t="s">
        <v>118</v>
      </c>
      <c r="E2089" t="s">
        <v>147</v>
      </c>
      <c r="F2089" t="s">
        <v>6311</v>
      </c>
      <c r="G2089" t="s">
        <v>149</v>
      </c>
      <c r="H2089" t="s">
        <v>150</v>
      </c>
      <c r="I2089" t="s">
        <v>136</v>
      </c>
      <c r="J2089" t="s">
        <v>137</v>
      </c>
      <c r="K2089" t="s">
        <v>138</v>
      </c>
      <c r="L2089" t="s">
        <v>6312</v>
      </c>
      <c r="M2089" t="s">
        <v>6313</v>
      </c>
      <c r="N2089">
        <v>1.5080555550000001</v>
      </c>
      <c r="O2089">
        <v>0</v>
      </c>
      <c r="P2089">
        <v>80</v>
      </c>
      <c r="Q2089">
        <v>0</v>
      </c>
      <c r="R2089">
        <v>1</v>
      </c>
      <c r="S2089">
        <v>0</v>
      </c>
      <c r="T2089">
        <v>8</v>
      </c>
      <c r="U2089">
        <v>0</v>
      </c>
      <c r="V2089">
        <v>0</v>
      </c>
      <c r="W2089">
        <v>0</v>
      </c>
      <c r="X2089">
        <v>9.7500937777286172</v>
      </c>
      <c r="Y2089">
        <v>0</v>
      </c>
      <c r="Z2089">
        <v>0.79137894777222484</v>
      </c>
      <c r="AA2089">
        <v>0</v>
      </c>
      <c r="AB2089">
        <v>5.044758482668489</v>
      </c>
      <c r="AC2089">
        <v>0</v>
      </c>
      <c r="AD2089">
        <v>0</v>
      </c>
      <c r="AE2089">
        <v>15.58623120816933</v>
      </c>
    </row>
    <row r="2090" spans="1:31" x14ac:dyDescent="0.25">
      <c r="A2090">
        <v>2321696</v>
      </c>
      <c r="B2090">
        <v>1</v>
      </c>
      <c r="C2090" t="s">
        <v>80</v>
      </c>
      <c r="D2090" t="s">
        <v>84</v>
      </c>
      <c r="E2090" t="s">
        <v>132</v>
      </c>
      <c r="F2090" t="s">
        <v>6314</v>
      </c>
      <c r="G2090" t="s">
        <v>177</v>
      </c>
      <c r="H2090" t="s">
        <v>135</v>
      </c>
      <c r="I2090" t="s">
        <v>136</v>
      </c>
      <c r="J2090" t="s">
        <v>137</v>
      </c>
      <c r="K2090" t="s">
        <v>144</v>
      </c>
      <c r="L2090" t="s">
        <v>6315</v>
      </c>
      <c r="M2090" t="s">
        <v>6316</v>
      </c>
      <c r="N2090">
        <v>9.1936111109999992</v>
      </c>
      <c r="O2090">
        <v>15</v>
      </c>
      <c r="P2090">
        <v>2046</v>
      </c>
      <c r="Q2090">
        <v>5</v>
      </c>
      <c r="R2090">
        <v>280</v>
      </c>
      <c r="S2090">
        <v>14</v>
      </c>
      <c r="T2090">
        <v>238</v>
      </c>
      <c r="U2090">
        <v>0</v>
      </c>
      <c r="V2090">
        <v>0</v>
      </c>
      <c r="W2090">
        <v>66.035163599147921</v>
      </c>
      <c r="X2090">
        <v>4026.6510972618771</v>
      </c>
      <c r="Y2090">
        <v>500.17140396573058</v>
      </c>
      <c r="Z2090">
        <v>2454.087349393099</v>
      </c>
      <c r="AA2090">
        <v>324.76318193423043</v>
      </c>
      <c r="AB2090">
        <v>2021.951020594224</v>
      </c>
      <c r="AC2090">
        <v>0</v>
      </c>
      <c r="AD2090">
        <v>0</v>
      </c>
      <c r="AE2090">
        <v>9393.6592167483086</v>
      </c>
    </row>
    <row r="2091" spans="1:31" x14ac:dyDescent="0.25">
      <c r="A2091">
        <v>2321650</v>
      </c>
      <c r="B2091">
        <v>1</v>
      </c>
      <c r="C2091" t="s">
        <v>80</v>
      </c>
      <c r="D2091" t="s">
        <v>100</v>
      </c>
      <c r="E2091" t="s">
        <v>132</v>
      </c>
      <c r="F2091" t="s">
        <v>4584</v>
      </c>
      <c r="G2091" t="s">
        <v>134</v>
      </c>
      <c r="H2091" t="s">
        <v>135</v>
      </c>
      <c r="I2091" t="s">
        <v>136</v>
      </c>
      <c r="J2091" t="s">
        <v>137</v>
      </c>
      <c r="K2091" t="s">
        <v>138</v>
      </c>
      <c r="L2091" t="s">
        <v>6317</v>
      </c>
      <c r="M2091" t="s">
        <v>6318</v>
      </c>
      <c r="N2091">
        <v>1.4524999999999999</v>
      </c>
      <c r="O2091">
        <v>1</v>
      </c>
      <c r="P2091">
        <v>10</v>
      </c>
      <c r="Q2091">
        <v>165</v>
      </c>
      <c r="R2091">
        <v>173</v>
      </c>
      <c r="S2091">
        <v>10</v>
      </c>
      <c r="T2091">
        <v>13</v>
      </c>
      <c r="U2091">
        <v>1</v>
      </c>
      <c r="V2091">
        <v>0</v>
      </c>
      <c r="W2091">
        <v>1.3187033469176002</v>
      </c>
      <c r="X2091">
        <v>18.777307521950377</v>
      </c>
      <c r="Y2091">
        <v>1205.6515562395612</v>
      </c>
      <c r="Z2091">
        <v>1134.9425174637427</v>
      </c>
      <c r="AA2091">
        <v>55.560123420128448</v>
      </c>
      <c r="AB2091">
        <v>40.580268563392536</v>
      </c>
      <c r="AC2091">
        <v>318.78142502836505</v>
      </c>
      <c r="AD2091">
        <v>0</v>
      </c>
      <c r="AE2091">
        <v>2775.6119015840582</v>
      </c>
    </row>
    <row r="2092" spans="1:31" x14ac:dyDescent="0.25">
      <c r="A2092">
        <v>2321982</v>
      </c>
      <c r="B2092">
        <v>1</v>
      </c>
      <c r="C2092" t="s">
        <v>80</v>
      </c>
      <c r="D2092" t="s">
        <v>89</v>
      </c>
      <c r="E2092" t="s">
        <v>175</v>
      </c>
      <c r="F2092" t="s">
        <v>6319</v>
      </c>
      <c r="G2092" t="s">
        <v>4051</v>
      </c>
      <c r="H2092" t="s">
        <v>135</v>
      </c>
      <c r="I2092" t="s">
        <v>136</v>
      </c>
      <c r="J2092" t="s">
        <v>137</v>
      </c>
      <c r="K2092" t="s">
        <v>138</v>
      </c>
      <c r="L2092" t="s">
        <v>6320</v>
      </c>
      <c r="M2092" t="s">
        <v>6321</v>
      </c>
      <c r="N2092">
        <v>7.9766666659999999</v>
      </c>
      <c r="O2092">
        <v>0</v>
      </c>
      <c r="P2092">
        <v>205</v>
      </c>
      <c r="Q2092">
        <v>0</v>
      </c>
      <c r="R2092">
        <v>0</v>
      </c>
      <c r="S2092">
        <v>0</v>
      </c>
      <c r="T2092">
        <v>21</v>
      </c>
      <c r="U2092">
        <v>0</v>
      </c>
      <c r="V2092">
        <v>0</v>
      </c>
      <c r="W2092">
        <v>0</v>
      </c>
      <c r="X2092">
        <v>514.51230887069948</v>
      </c>
      <c r="Y2092">
        <v>0</v>
      </c>
      <c r="Z2092">
        <v>0</v>
      </c>
      <c r="AA2092">
        <v>0</v>
      </c>
      <c r="AB2092">
        <v>765.5062646571472</v>
      </c>
      <c r="AC2092">
        <v>0</v>
      </c>
      <c r="AD2092">
        <v>0</v>
      </c>
      <c r="AE2092">
        <v>1280.0185735278467</v>
      </c>
    </row>
    <row r="2093" spans="1:31" x14ac:dyDescent="0.25">
      <c r="A2093">
        <v>2321507</v>
      </c>
      <c r="B2093">
        <v>1</v>
      </c>
      <c r="C2093" t="s">
        <v>81</v>
      </c>
      <c r="D2093" t="s">
        <v>120</v>
      </c>
      <c r="E2093" t="s">
        <v>153</v>
      </c>
      <c r="F2093" t="s">
        <v>6322</v>
      </c>
      <c r="G2093" t="s">
        <v>155</v>
      </c>
      <c r="H2093" t="s">
        <v>150</v>
      </c>
      <c r="I2093" t="s">
        <v>136</v>
      </c>
      <c r="J2093" t="s">
        <v>137</v>
      </c>
      <c r="K2093" t="s">
        <v>138</v>
      </c>
      <c r="L2093" t="s">
        <v>6323</v>
      </c>
      <c r="M2093" t="s">
        <v>6324</v>
      </c>
      <c r="N2093">
        <v>0.98166666599999997</v>
      </c>
      <c r="O2093">
        <v>0</v>
      </c>
      <c r="P2093">
        <v>2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0.31211887598325005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0.31211887598325005</v>
      </c>
    </row>
    <row r="2094" spans="1:31" x14ac:dyDescent="0.25">
      <c r="A2094">
        <v>2321627</v>
      </c>
      <c r="B2094">
        <v>1</v>
      </c>
      <c r="C2094" t="s">
        <v>80</v>
      </c>
      <c r="D2094" t="s">
        <v>84</v>
      </c>
      <c r="E2094" t="s">
        <v>175</v>
      </c>
      <c r="F2094" t="s">
        <v>6325</v>
      </c>
      <c r="G2094" t="s">
        <v>143</v>
      </c>
      <c r="H2094" t="s">
        <v>135</v>
      </c>
      <c r="I2094" t="s">
        <v>136</v>
      </c>
      <c r="J2094" t="s">
        <v>137</v>
      </c>
      <c r="K2094" t="s">
        <v>144</v>
      </c>
      <c r="L2094" t="s">
        <v>6326</v>
      </c>
      <c r="M2094" t="s">
        <v>6327</v>
      </c>
      <c r="N2094">
        <v>9.3822222219999993</v>
      </c>
      <c r="O2094">
        <v>0</v>
      </c>
      <c r="P2094">
        <v>1956</v>
      </c>
      <c r="Q2094">
        <v>0</v>
      </c>
      <c r="R2094">
        <v>0</v>
      </c>
      <c r="S2094">
        <v>0</v>
      </c>
      <c r="T2094">
        <v>313</v>
      </c>
      <c r="U2094">
        <v>0</v>
      </c>
      <c r="V2094">
        <v>0</v>
      </c>
      <c r="W2094">
        <v>0</v>
      </c>
      <c r="X2094">
        <v>3802.2406913414402</v>
      </c>
      <c r="Y2094">
        <v>0</v>
      </c>
      <c r="Z2094">
        <v>0</v>
      </c>
      <c r="AA2094">
        <v>0</v>
      </c>
      <c r="AB2094">
        <v>4426.9085933180386</v>
      </c>
      <c r="AC2094">
        <v>0</v>
      </c>
      <c r="AD2094">
        <v>0</v>
      </c>
      <c r="AE2094">
        <v>8229.1492846594792</v>
      </c>
    </row>
    <row r="2095" spans="1:31" x14ac:dyDescent="0.25">
      <c r="A2095">
        <v>2322025</v>
      </c>
      <c r="B2095">
        <v>1</v>
      </c>
      <c r="C2095" t="s">
        <v>81</v>
      </c>
      <c r="D2095" t="s">
        <v>118</v>
      </c>
      <c r="E2095" t="s">
        <v>153</v>
      </c>
      <c r="F2095" t="s">
        <v>6328</v>
      </c>
      <c r="G2095" t="s">
        <v>155</v>
      </c>
      <c r="H2095" t="s">
        <v>150</v>
      </c>
      <c r="I2095" t="s">
        <v>136</v>
      </c>
      <c r="J2095" t="s">
        <v>137</v>
      </c>
      <c r="K2095" t="s">
        <v>138</v>
      </c>
      <c r="L2095" t="s">
        <v>6329</v>
      </c>
      <c r="M2095" t="s">
        <v>6330</v>
      </c>
      <c r="N2095">
        <v>1.83</v>
      </c>
      <c r="O2095">
        <v>0</v>
      </c>
      <c r="P2095">
        <v>1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0.63403457220885007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0.63403457220885007</v>
      </c>
    </row>
    <row r="2096" spans="1:31" x14ac:dyDescent="0.25">
      <c r="A2096">
        <v>2321527</v>
      </c>
      <c r="B2096">
        <v>1</v>
      </c>
      <c r="C2096" t="s">
        <v>80</v>
      </c>
      <c r="D2096" t="s">
        <v>105</v>
      </c>
      <c r="E2096" t="s">
        <v>175</v>
      </c>
      <c r="F2096" t="s">
        <v>6331</v>
      </c>
      <c r="G2096" t="s">
        <v>134</v>
      </c>
      <c r="H2096" t="s">
        <v>135</v>
      </c>
      <c r="I2096" t="s">
        <v>136</v>
      </c>
      <c r="J2096" t="s">
        <v>137</v>
      </c>
      <c r="K2096" t="s">
        <v>138</v>
      </c>
      <c r="L2096" t="s">
        <v>6332</v>
      </c>
      <c r="M2096" t="s">
        <v>6333</v>
      </c>
      <c r="N2096">
        <v>1.2011111109999999</v>
      </c>
      <c r="O2096">
        <v>0</v>
      </c>
      <c r="P2096">
        <v>602</v>
      </c>
      <c r="Q2096">
        <v>0</v>
      </c>
      <c r="R2096">
        <v>0</v>
      </c>
      <c r="S2096">
        <v>0</v>
      </c>
      <c r="T2096">
        <v>43</v>
      </c>
      <c r="U2096">
        <v>0</v>
      </c>
      <c r="V2096">
        <v>1</v>
      </c>
      <c r="W2096">
        <v>0</v>
      </c>
      <c r="X2096">
        <v>147.76372054530032</v>
      </c>
      <c r="Y2096">
        <v>0</v>
      </c>
      <c r="Z2096">
        <v>0</v>
      </c>
      <c r="AA2096">
        <v>0</v>
      </c>
      <c r="AB2096">
        <v>43.436590159486485</v>
      </c>
      <c r="AC2096">
        <v>0</v>
      </c>
      <c r="AD2096">
        <v>4.6179414795343998</v>
      </c>
      <c r="AE2096">
        <v>195.81825218432121</v>
      </c>
    </row>
    <row r="2097" spans="1:31" x14ac:dyDescent="0.25">
      <c r="A2097">
        <v>2321776</v>
      </c>
      <c r="B2097">
        <v>1</v>
      </c>
      <c r="C2097" t="s">
        <v>80</v>
      </c>
      <c r="D2097" t="s">
        <v>96</v>
      </c>
      <c r="E2097" t="s">
        <v>153</v>
      </c>
      <c r="F2097" t="s">
        <v>6334</v>
      </c>
      <c r="G2097" t="s">
        <v>155</v>
      </c>
      <c r="H2097" t="s">
        <v>150</v>
      </c>
      <c r="I2097" t="s">
        <v>136</v>
      </c>
      <c r="J2097" t="s">
        <v>137</v>
      </c>
      <c r="K2097" t="s">
        <v>138</v>
      </c>
      <c r="L2097" t="s">
        <v>6335</v>
      </c>
      <c r="M2097" t="s">
        <v>6336</v>
      </c>
      <c r="N2097">
        <v>7.6697222219999999</v>
      </c>
      <c r="O2097">
        <v>0</v>
      </c>
      <c r="P2097">
        <v>1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2.2447093556720001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2.2447093556720001</v>
      </c>
    </row>
    <row r="2098" spans="1:31" x14ac:dyDescent="0.25">
      <c r="A2098">
        <v>2321819</v>
      </c>
      <c r="B2098">
        <v>1</v>
      </c>
      <c r="C2098" t="s">
        <v>81</v>
      </c>
      <c r="D2098" t="s">
        <v>120</v>
      </c>
      <c r="E2098" t="s">
        <v>158</v>
      </c>
      <c r="F2098" t="s">
        <v>6337</v>
      </c>
      <c r="G2098" t="s">
        <v>453</v>
      </c>
      <c r="H2098" t="s">
        <v>150</v>
      </c>
      <c r="I2098" t="s">
        <v>136</v>
      </c>
      <c r="J2098" t="s">
        <v>137</v>
      </c>
      <c r="K2098" t="s">
        <v>138</v>
      </c>
      <c r="L2098" t="s">
        <v>6338</v>
      </c>
      <c r="M2098" t="s">
        <v>6339</v>
      </c>
      <c r="N2098">
        <v>0.59333333300000002</v>
      </c>
      <c r="O2098">
        <v>0</v>
      </c>
      <c r="P2098">
        <v>0</v>
      </c>
      <c r="Q2098">
        <v>1</v>
      </c>
      <c r="R2098">
        <v>7</v>
      </c>
      <c r="S2098">
        <v>0</v>
      </c>
      <c r="T2098">
        <v>1</v>
      </c>
      <c r="U2098">
        <v>0</v>
      </c>
      <c r="V2098">
        <v>0</v>
      </c>
      <c r="W2098">
        <v>0</v>
      </c>
      <c r="X2098">
        <v>0</v>
      </c>
      <c r="Y2098">
        <v>2.5717909958448004</v>
      </c>
      <c r="Z2098">
        <v>29.857704738636006</v>
      </c>
      <c r="AA2098">
        <v>0</v>
      </c>
      <c r="AB2098">
        <v>1.1504273846981332</v>
      </c>
      <c r="AC2098">
        <v>0</v>
      </c>
      <c r="AD2098">
        <v>0</v>
      </c>
      <c r="AE2098">
        <v>33.579923119178943</v>
      </c>
    </row>
    <row r="2099" spans="1:31" x14ac:dyDescent="0.25">
      <c r="A2099">
        <v>2321570</v>
      </c>
      <c r="B2099">
        <v>1</v>
      </c>
      <c r="C2099" t="s">
        <v>80</v>
      </c>
      <c r="D2099" t="s">
        <v>100</v>
      </c>
      <c r="E2099" t="s">
        <v>141</v>
      </c>
      <c r="F2099" t="s">
        <v>349</v>
      </c>
      <c r="G2099" t="s">
        <v>134</v>
      </c>
      <c r="H2099" t="s">
        <v>135</v>
      </c>
      <c r="I2099" t="s">
        <v>136</v>
      </c>
      <c r="J2099" t="s">
        <v>137</v>
      </c>
      <c r="K2099" t="s">
        <v>138</v>
      </c>
      <c r="L2099" t="s">
        <v>6340</v>
      </c>
      <c r="M2099" t="s">
        <v>6341</v>
      </c>
      <c r="N2099">
        <v>0.18333333299999999</v>
      </c>
      <c r="O2099">
        <v>4</v>
      </c>
      <c r="P2099">
        <v>1646</v>
      </c>
      <c r="Q2099">
        <v>4</v>
      </c>
      <c r="R2099">
        <v>101</v>
      </c>
      <c r="S2099">
        <v>9</v>
      </c>
      <c r="T2099">
        <v>74</v>
      </c>
      <c r="U2099">
        <v>0</v>
      </c>
      <c r="V2099">
        <v>0</v>
      </c>
      <c r="W2099">
        <v>16.676390150419998</v>
      </c>
      <c r="X2099">
        <v>63.812650420035013</v>
      </c>
      <c r="Y2099">
        <v>1.6094251057500002</v>
      </c>
      <c r="Z2099">
        <v>6.2300673661325003</v>
      </c>
      <c r="AA2099">
        <v>18.517314808796833</v>
      </c>
      <c r="AB2099">
        <v>9.5921606641703274</v>
      </c>
      <c r="AC2099">
        <v>0</v>
      </c>
      <c r="AD2099">
        <v>0</v>
      </c>
      <c r="AE2099">
        <v>116.43800851530467</v>
      </c>
    </row>
    <row r="2100" spans="1:31" x14ac:dyDescent="0.25">
      <c r="A2100">
        <v>2322111</v>
      </c>
      <c r="B2100">
        <v>1</v>
      </c>
      <c r="C2100" t="s">
        <v>81</v>
      </c>
      <c r="D2100" t="s">
        <v>118</v>
      </c>
      <c r="E2100" t="s">
        <v>147</v>
      </c>
      <c r="F2100" t="s">
        <v>6342</v>
      </c>
      <c r="G2100" t="s">
        <v>149</v>
      </c>
      <c r="H2100" t="s">
        <v>150</v>
      </c>
      <c r="I2100" t="s">
        <v>136</v>
      </c>
      <c r="J2100" t="s">
        <v>137</v>
      </c>
      <c r="K2100" t="s">
        <v>138</v>
      </c>
      <c r="L2100" t="s">
        <v>6343</v>
      </c>
      <c r="M2100" t="s">
        <v>6344</v>
      </c>
      <c r="N2100">
        <v>1.4102777769999999</v>
      </c>
      <c r="O2100">
        <v>0</v>
      </c>
      <c r="P2100">
        <v>24</v>
      </c>
      <c r="Q2100">
        <v>0</v>
      </c>
      <c r="R2100">
        <v>1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3.9466400834011997</v>
      </c>
      <c r="Y2100">
        <v>0</v>
      </c>
      <c r="Z2100">
        <v>1.1159556476475001E-2</v>
      </c>
      <c r="AA2100">
        <v>0</v>
      </c>
      <c r="AB2100">
        <v>0</v>
      </c>
      <c r="AC2100">
        <v>0</v>
      </c>
      <c r="AD2100">
        <v>0</v>
      </c>
      <c r="AE2100">
        <v>3.9577996398776745</v>
      </c>
    </row>
    <row r="2101" spans="1:31" x14ac:dyDescent="0.25">
      <c r="A2101">
        <v>2321948</v>
      </c>
      <c r="B2101">
        <v>1</v>
      </c>
      <c r="C2101" t="s">
        <v>81</v>
      </c>
      <c r="D2101" t="s">
        <v>112</v>
      </c>
      <c r="E2101" t="s">
        <v>153</v>
      </c>
      <c r="F2101" t="s">
        <v>6345</v>
      </c>
      <c r="G2101" t="s">
        <v>203</v>
      </c>
      <c r="H2101" t="s">
        <v>150</v>
      </c>
      <c r="I2101" t="s">
        <v>136</v>
      </c>
      <c r="J2101" t="s">
        <v>137</v>
      </c>
      <c r="K2101" t="s">
        <v>138</v>
      </c>
      <c r="L2101" t="s">
        <v>6346</v>
      </c>
      <c r="M2101" t="s">
        <v>6347</v>
      </c>
      <c r="N2101">
        <v>0.634444444</v>
      </c>
      <c r="O2101">
        <v>0</v>
      </c>
      <c r="P2101">
        <v>8</v>
      </c>
      <c r="Q2101">
        <v>0</v>
      </c>
      <c r="R2101">
        <v>0</v>
      </c>
      <c r="S2101">
        <v>0</v>
      </c>
      <c r="T2101">
        <v>1</v>
      </c>
      <c r="U2101">
        <v>0</v>
      </c>
      <c r="V2101">
        <v>0</v>
      </c>
      <c r="W2101">
        <v>0</v>
      </c>
      <c r="X2101">
        <v>0.46214087307489998</v>
      </c>
      <c r="Y2101">
        <v>0</v>
      </c>
      <c r="Z2101">
        <v>0</v>
      </c>
      <c r="AA2101">
        <v>0</v>
      </c>
      <c r="AB2101">
        <v>8.1521177125666672E-2</v>
      </c>
      <c r="AC2101">
        <v>0</v>
      </c>
      <c r="AD2101">
        <v>0</v>
      </c>
      <c r="AE2101">
        <v>0.54366205020056668</v>
      </c>
    </row>
    <row r="2102" spans="1:31" x14ac:dyDescent="0.25">
      <c r="A2102">
        <v>2321639</v>
      </c>
      <c r="B2102">
        <v>1</v>
      </c>
      <c r="C2102" t="s">
        <v>80</v>
      </c>
      <c r="D2102" t="s">
        <v>96</v>
      </c>
      <c r="E2102" t="s">
        <v>147</v>
      </c>
      <c r="F2102" t="s">
        <v>6348</v>
      </c>
      <c r="G2102" t="s">
        <v>143</v>
      </c>
      <c r="H2102" t="s">
        <v>150</v>
      </c>
      <c r="I2102" t="s">
        <v>136</v>
      </c>
      <c r="J2102" t="s">
        <v>137</v>
      </c>
      <c r="K2102" t="s">
        <v>144</v>
      </c>
      <c r="L2102" t="s">
        <v>6349</v>
      </c>
      <c r="M2102" t="s">
        <v>6350</v>
      </c>
      <c r="N2102">
        <v>5.5730555549999998</v>
      </c>
      <c r="O2102">
        <v>0</v>
      </c>
      <c r="P2102">
        <v>28</v>
      </c>
      <c r="Q2102">
        <v>0</v>
      </c>
      <c r="R2102">
        <v>0</v>
      </c>
      <c r="S2102">
        <v>0</v>
      </c>
      <c r="T2102">
        <v>1</v>
      </c>
      <c r="U2102">
        <v>0</v>
      </c>
      <c r="V2102">
        <v>0</v>
      </c>
      <c r="W2102">
        <v>0</v>
      </c>
      <c r="X2102">
        <v>119.86870199060827</v>
      </c>
      <c r="Y2102">
        <v>0</v>
      </c>
      <c r="Z2102">
        <v>0</v>
      </c>
      <c r="AA2102">
        <v>0</v>
      </c>
      <c r="AB2102">
        <v>8.6571635715949995</v>
      </c>
      <c r="AC2102">
        <v>0</v>
      </c>
      <c r="AD2102">
        <v>0</v>
      </c>
      <c r="AE2102">
        <v>128.52586556220328</v>
      </c>
    </row>
    <row r="2103" spans="1:31" x14ac:dyDescent="0.25">
      <c r="A2103">
        <v>2321825</v>
      </c>
      <c r="B2103">
        <v>1</v>
      </c>
      <c r="C2103" t="s">
        <v>80</v>
      </c>
      <c r="D2103" t="s">
        <v>85</v>
      </c>
      <c r="E2103" t="s">
        <v>153</v>
      </c>
      <c r="F2103" t="s">
        <v>6351</v>
      </c>
      <c r="G2103" t="s">
        <v>254</v>
      </c>
      <c r="H2103" t="s">
        <v>150</v>
      </c>
      <c r="I2103" t="s">
        <v>136</v>
      </c>
      <c r="J2103" t="s">
        <v>137</v>
      </c>
      <c r="K2103" t="s">
        <v>138</v>
      </c>
      <c r="L2103" t="s">
        <v>6352</v>
      </c>
      <c r="M2103" t="s">
        <v>6353</v>
      </c>
      <c r="N2103">
        <v>7.716111111</v>
      </c>
      <c r="O2103">
        <v>0</v>
      </c>
      <c r="P2103">
        <v>50</v>
      </c>
      <c r="Q2103">
        <v>0</v>
      </c>
      <c r="R2103">
        <v>0</v>
      </c>
      <c r="S2103">
        <v>0</v>
      </c>
      <c r="T2103">
        <v>4</v>
      </c>
      <c r="U2103">
        <v>0</v>
      </c>
      <c r="V2103">
        <v>0</v>
      </c>
      <c r="W2103">
        <v>0</v>
      </c>
      <c r="X2103">
        <v>127.41541206717751</v>
      </c>
      <c r="Y2103">
        <v>0</v>
      </c>
      <c r="Z2103">
        <v>0</v>
      </c>
      <c r="AA2103">
        <v>0</v>
      </c>
      <c r="AB2103">
        <v>6.3688305413801256</v>
      </c>
      <c r="AC2103">
        <v>0</v>
      </c>
      <c r="AD2103">
        <v>0</v>
      </c>
      <c r="AE2103">
        <v>133.78424260855763</v>
      </c>
    </row>
    <row r="2104" spans="1:31" x14ac:dyDescent="0.25">
      <c r="A2104">
        <v>2321802</v>
      </c>
      <c r="B2104">
        <v>1</v>
      </c>
      <c r="C2104" t="s">
        <v>80</v>
      </c>
      <c r="D2104" t="s">
        <v>107</v>
      </c>
      <c r="E2104" t="s">
        <v>147</v>
      </c>
      <c r="F2104" t="s">
        <v>6354</v>
      </c>
      <c r="G2104" t="s">
        <v>336</v>
      </c>
      <c r="H2104" t="s">
        <v>150</v>
      </c>
      <c r="I2104" t="s">
        <v>136</v>
      </c>
      <c r="J2104" t="s">
        <v>137</v>
      </c>
      <c r="K2104" t="s">
        <v>138</v>
      </c>
      <c r="L2104" t="s">
        <v>6355</v>
      </c>
      <c r="M2104" t="s">
        <v>6356</v>
      </c>
      <c r="N2104">
        <v>0.98444444399999997</v>
      </c>
      <c r="O2104">
        <v>0</v>
      </c>
      <c r="P2104">
        <v>41</v>
      </c>
      <c r="Q2104">
        <v>0</v>
      </c>
      <c r="R2104">
        <v>0</v>
      </c>
      <c r="S2104">
        <v>0</v>
      </c>
      <c r="T2104">
        <v>11</v>
      </c>
      <c r="U2104">
        <v>0</v>
      </c>
      <c r="V2104">
        <v>0</v>
      </c>
      <c r="W2104">
        <v>0</v>
      </c>
      <c r="X2104">
        <v>5.7846769543482903</v>
      </c>
      <c r="Y2104">
        <v>0</v>
      </c>
      <c r="Z2104">
        <v>0</v>
      </c>
      <c r="AA2104">
        <v>0</v>
      </c>
      <c r="AB2104">
        <v>26.820133931100582</v>
      </c>
      <c r="AC2104">
        <v>0</v>
      </c>
      <c r="AD2104">
        <v>0</v>
      </c>
      <c r="AE2104">
        <v>32.60481088544887</v>
      </c>
    </row>
    <row r="2105" spans="1:31" x14ac:dyDescent="0.25">
      <c r="A2105">
        <v>2321656</v>
      </c>
      <c r="B2105">
        <v>1</v>
      </c>
      <c r="C2105" t="s">
        <v>81</v>
      </c>
      <c r="D2105" t="s">
        <v>120</v>
      </c>
      <c r="E2105" t="s">
        <v>132</v>
      </c>
      <c r="F2105" t="s">
        <v>6357</v>
      </c>
      <c r="G2105" t="s">
        <v>134</v>
      </c>
      <c r="H2105" t="s">
        <v>135</v>
      </c>
      <c r="I2105" t="s">
        <v>136</v>
      </c>
      <c r="J2105" t="s">
        <v>137</v>
      </c>
      <c r="K2105" t="s">
        <v>138</v>
      </c>
      <c r="L2105" t="s">
        <v>6358</v>
      </c>
      <c r="M2105" t="s">
        <v>6359</v>
      </c>
      <c r="N2105">
        <v>0.37666666599999998</v>
      </c>
      <c r="O2105">
        <v>0</v>
      </c>
      <c r="P2105">
        <v>3265</v>
      </c>
      <c r="Q2105">
        <v>206</v>
      </c>
      <c r="R2105">
        <v>160</v>
      </c>
      <c r="S2105">
        <v>42</v>
      </c>
      <c r="T2105">
        <v>321</v>
      </c>
      <c r="U2105">
        <v>2</v>
      </c>
      <c r="V2105">
        <v>0</v>
      </c>
      <c r="W2105">
        <v>0</v>
      </c>
      <c r="X2105">
        <v>207.47085936522484</v>
      </c>
      <c r="Y2105">
        <v>190.97308954469241</v>
      </c>
      <c r="Z2105">
        <v>88.332132172492237</v>
      </c>
      <c r="AA2105">
        <v>71.023327297166858</v>
      </c>
      <c r="AB2105">
        <v>71.449132823331269</v>
      </c>
      <c r="AC2105">
        <v>25.32684409187625</v>
      </c>
      <c r="AD2105">
        <v>0</v>
      </c>
      <c r="AE2105">
        <v>654.57538529478393</v>
      </c>
    </row>
    <row r="2106" spans="1:31" x14ac:dyDescent="0.25">
      <c r="A2106">
        <v>2321739</v>
      </c>
      <c r="B2106">
        <v>1</v>
      </c>
      <c r="C2106" t="s">
        <v>80</v>
      </c>
      <c r="D2106" t="s">
        <v>96</v>
      </c>
      <c r="E2106" t="s">
        <v>153</v>
      </c>
      <c r="F2106" t="s">
        <v>6360</v>
      </c>
      <c r="G2106" t="s">
        <v>155</v>
      </c>
      <c r="H2106" t="s">
        <v>150</v>
      </c>
      <c r="I2106" t="s">
        <v>136</v>
      </c>
      <c r="J2106" t="s">
        <v>137</v>
      </c>
      <c r="K2106" t="s">
        <v>138</v>
      </c>
      <c r="L2106" t="s">
        <v>6361</v>
      </c>
      <c r="M2106" t="s">
        <v>6362</v>
      </c>
      <c r="N2106">
        <v>3.7494444439999999</v>
      </c>
      <c r="O2106">
        <v>0</v>
      </c>
      <c r="P2106">
        <v>1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0.60502299750189992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0.60502299750189992</v>
      </c>
    </row>
    <row r="2107" spans="1:31" x14ac:dyDescent="0.25">
      <c r="A2107">
        <v>2321702</v>
      </c>
      <c r="B2107">
        <v>1</v>
      </c>
      <c r="C2107" t="s">
        <v>80</v>
      </c>
      <c r="D2107" t="s">
        <v>93</v>
      </c>
      <c r="E2107" t="s">
        <v>153</v>
      </c>
      <c r="F2107" t="s">
        <v>6363</v>
      </c>
      <c r="G2107" t="s">
        <v>155</v>
      </c>
      <c r="H2107" t="s">
        <v>150</v>
      </c>
      <c r="I2107" t="s">
        <v>136</v>
      </c>
      <c r="J2107" t="s">
        <v>137</v>
      </c>
      <c r="K2107" t="s">
        <v>138</v>
      </c>
      <c r="L2107" t="s">
        <v>6364</v>
      </c>
      <c r="M2107" t="s">
        <v>6365</v>
      </c>
      <c r="N2107">
        <v>1.747222222</v>
      </c>
      <c r="O2107">
        <v>0</v>
      </c>
      <c r="P2107">
        <v>1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0.8562983054195501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0.8562983054195501</v>
      </c>
    </row>
    <row r="2108" spans="1:31" x14ac:dyDescent="0.25">
      <c r="A2108">
        <v>2322094</v>
      </c>
      <c r="B2108">
        <v>1</v>
      </c>
      <c r="C2108" t="s">
        <v>81</v>
      </c>
      <c r="D2108" t="s">
        <v>123</v>
      </c>
      <c r="E2108" t="s">
        <v>132</v>
      </c>
      <c r="F2108" t="s">
        <v>6366</v>
      </c>
      <c r="G2108" t="s">
        <v>134</v>
      </c>
      <c r="H2108" t="s">
        <v>135</v>
      </c>
      <c r="I2108" t="s">
        <v>136</v>
      </c>
      <c r="J2108" t="s">
        <v>137</v>
      </c>
      <c r="K2108" t="s">
        <v>138</v>
      </c>
      <c r="L2108" t="s">
        <v>6367</v>
      </c>
      <c r="M2108" t="s">
        <v>6368</v>
      </c>
      <c r="N2108">
        <v>0.79916666599999997</v>
      </c>
      <c r="O2108">
        <v>2</v>
      </c>
      <c r="P2108">
        <v>0</v>
      </c>
      <c r="Q2108">
        <v>60</v>
      </c>
      <c r="R2108">
        <v>0</v>
      </c>
      <c r="S2108">
        <v>10</v>
      </c>
      <c r="T2108">
        <v>0</v>
      </c>
      <c r="U2108">
        <v>0</v>
      </c>
      <c r="V2108">
        <v>0</v>
      </c>
      <c r="W2108">
        <v>0.22336088119936667</v>
      </c>
      <c r="X2108">
        <v>0</v>
      </c>
      <c r="Y2108">
        <v>58.589631711275743</v>
      </c>
      <c r="Z2108">
        <v>0</v>
      </c>
      <c r="AA2108">
        <v>5.4339681277577236</v>
      </c>
      <c r="AB2108">
        <v>0</v>
      </c>
      <c r="AC2108">
        <v>0</v>
      </c>
      <c r="AD2108">
        <v>0</v>
      </c>
      <c r="AE2108">
        <v>64.246960720232835</v>
      </c>
    </row>
    <row r="2109" spans="1:31" x14ac:dyDescent="0.25">
      <c r="A2109">
        <v>2322077</v>
      </c>
      <c r="B2109">
        <v>1</v>
      </c>
      <c r="C2109" t="s">
        <v>80</v>
      </c>
      <c r="D2109" t="s">
        <v>84</v>
      </c>
      <c r="E2109" t="s">
        <v>285</v>
      </c>
      <c r="F2109" t="s">
        <v>6369</v>
      </c>
      <c r="G2109" t="s">
        <v>287</v>
      </c>
      <c r="H2109" t="s">
        <v>150</v>
      </c>
      <c r="I2109" t="s">
        <v>136</v>
      </c>
      <c r="J2109" t="s">
        <v>137</v>
      </c>
      <c r="K2109" t="s">
        <v>138</v>
      </c>
      <c r="L2109" t="s">
        <v>6370</v>
      </c>
      <c r="M2109" t="s">
        <v>6371</v>
      </c>
      <c r="N2109">
        <v>1.82</v>
      </c>
      <c r="O2109">
        <v>0</v>
      </c>
      <c r="P2109">
        <v>113</v>
      </c>
      <c r="Q2109">
        <v>0</v>
      </c>
      <c r="R2109">
        <v>0</v>
      </c>
      <c r="S2109">
        <v>0</v>
      </c>
      <c r="T2109">
        <v>10</v>
      </c>
      <c r="U2109">
        <v>0</v>
      </c>
      <c r="V2109">
        <v>0</v>
      </c>
      <c r="W2109">
        <v>0</v>
      </c>
      <c r="X2109">
        <v>44.268720270503707</v>
      </c>
      <c r="Y2109">
        <v>0</v>
      </c>
      <c r="Z2109">
        <v>0</v>
      </c>
      <c r="AA2109">
        <v>0</v>
      </c>
      <c r="AB2109">
        <v>20.713937590174847</v>
      </c>
      <c r="AC2109">
        <v>0</v>
      </c>
      <c r="AD2109">
        <v>0</v>
      </c>
      <c r="AE2109">
        <v>64.982657860678557</v>
      </c>
    </row>
    <row r="2110" spans="1:31" x14ac:dyDescent="0.25">
      <c r="A2110">
        <v>2321553</v>
      </c>
      <c r="B2110">
        <v>1</v>
      </c>
      <c r="C2110" t="s">
        <v>80</v>
      </c>
      <c r="D2110" t="s">
        <v>104</v>
      </c>
      <c r="E2110" t="s">
        <v>175</v>
      </c>
      <c r="F2110" t="s">
        <v>6372</v>
      </c>
      <c r="G2110" t="s">
        <v>134</v>
      </c>
      <c r="H2110" t="s">
        <v>135</v>
      </c>
      <c r="I2110" t="s">
        <v>136</v>
      </c>
      <c r="J2110" t="s">
        <v>137</v>
      </c>
      <c r="K2110" t="s">
        <v>138</v>
      </c>
      <c r="L2110" t="s">
        <v>6373</v>
      </c>
      <c r="M2110" t="s">
        <v>6374</v>
      </c>
      <c r="N2110">
        <v>0.55833333299999999</v>
      </c>
      <c r="O2110">
        <v>0</v>
      </c>
      <c r="P2110">
        <v>7</v>
      </c>
      <c r="Q2110">
        <v>4</v>
      </c>
      <c r="R2110">
        <v>13</v>
      </c>
      <c r="S2110">
        <v>6</v>
      </c>
      <c r="T2110">
        <v>5</v>
      </c>
      <c r="U2110">
        <v>5</v>
      </c>
      <c r="V2110">
        <v>0</v>
      </c>
      <c r="W2110">
        <v>0</v>
      </c>
      <c r="X2110">
        <v>0.33672565736000004</v>
      </c>
      <c r="Y2110">
        <v>0.59385391388400011</v>
      </c>
      <c r="Z2110">
        <v>2.4999527358670006</v>
      </c>
      <c r="AA2110">
        <v>3.7493693546231666</v>
      </c>
      <c r="AB2110">
        <v>1.8480055658750001</v>
      </c>
      <c r="AC2110">
        <v>66.943214877351991</v>
      </c>
      <c r="AD2110">
        <v>0</v>
      </c>
      <c r="AE2110">
        <v>75.971122104961154</v>
      </c>
    </row>
    <row r="2111" spans="1:31" x14ac:dyDescent="0.25">
      <c r="A2111">
        <v>2321536</v>
      </c>
      <c r="B2111">
        <v>1</v>
      </c>
      <c r="C2111" t="s">
        <v>80</v>
      </c>
      <c r="D2111" t="s">
        <v>94</v>
      </c>
      <c r="E2111" t="s">
        <v>158</v>
      </c>
      <c r="F2111" t="s">
        <v>6375</v>
      </c>
      <c r="G2111" t="s">
        <v>149</v>
      </c>
      <c r="H2111" t="s">
        <v>150</v>
      </c>
      <c r="I2111" t="s">
        <v>136</v>
      </c>
      <c r="J2111" t="s">
        <v>137</v>
      </c>
      <c r="K2111" t="s">
        <v>138</v>
      </c>
      <c r="L2111" t="s">
        <v>6376</v>
      </c>
      <c r="M2111" t="s">
        <v>6377</v>
      </c>
      <c r="N2111">
        <v>1.273055555</v>
      </c>
      <c r="O2111">
        <v>0</v>
      </c>
      <c r="P2111">
        <v>0</v>
      </c>
      <c r="Q2111">
        <v>0</v>
      </c>
      <c r="R2111">
        <v>10</v>
      </c>
      <c r="S2111">
        <v>0</v>
      </c>
      <c r="T2111">
        <v>2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9.6193873348364161</v>
      </c>
      <c r="AA2111">
        <v>0</v>
      </c>
      <c r="AB2111">
        <v>2.4083457503479337</v>
      </c>
      <c r="AC2111">
        <v>0</v>
      </c>
      <c r="AD2111">
        <v>0</v>
      </c>
      <c r="AE2111">
        <v>12.02773308518435</v>
      </c>
    </row>
    <row r="2112" spans="1:31" x14ac:dyDescent="0.25">
      <c r="A2112">
        <v>2321559</v>
      </c>
      <c r="B2112">
        <v>1</v>
      </c>
      <c r="C2112" t="s">
        <v>80</v>
      </c>
      <c r="D2112" t="s">
        <v>85</v>
      </c>
      <c r="E2112" t="s">
        <v>285</v>
      </c>
      <c r="F2112" t="s">
        <v>6230</v>
      </c>
      <c r="G2112" t="s">
        <v>287</v>
      </c>
      <c r="H2112" t="s">
        <v>150</v>
      </c>
      <c r="I2112" t="s">
        <v>136</v>
      </c>
      <c r="J2112" t="s">
        <v>137</v>
      </c>
      <c r="K2112" t="s">
        <v>138</v>
      </c>
      <c r="L2112" t="s">
        <v>6378</v>
      </c>
      <c r="M2112" t="s">
        <v>6379</v>
      </c>
      <c r="N2112">
        <v>3.0605555550000001</v>
      </c>
      <c r="O2112">
        <v>0</v>
      </c>
      <c r="P2112">
        <v>231</v>
      </c>
      <c r="Q2112">
        <v>0</v>
      </c>
      <c r="R2112">
        <v>0</v>
      </c>
      <c r="S2112">
        <v>0</v>
      </c>
      <c r="T2112">
        <v>5</v>
      </c>
      <c r="U2112">
        <v>0</v>
      </c>
      <c r="V2112">
        <v>0</v>
      </c>
      <c r="W2112">
        <v>0</v>
      </c>
      <c r="X2112">
        <v>115.8103235117823</v>
      </c>
      <c r="Y2112">
        <v>0</v>
      </c>
      <c r="Z2112">
        <v>0</v>
      </c>
      <c r="AA2112">
        <v>0</v>
      </c>
      <c r="AB2112">
        <v>0.62199327371875013</v>
      </c>
      <c r="AC2112">
        <v>0</v>
      </c>
      <c r="AD2112">
        <v>0</v>
      </c>
      <c r="AE2112">
        <v>116.43231678550104</v>
      </c>
    </row>
    <row r="2113" spans="1:31" x14ac:dyDescent="0.25">
      <c r="A2113">
        <v>2321510</v>
      </c>
      <c r="B2113">
        <v>1</v>
      </c>
      <c r="C2113" t="s">
        <v>80</v>
      </c>
      <c r="D2113" t="s">
        <v>96</v>
      </c>
      <c r="E2113" t="s">
        <v>147</v>
      </c>
      <c r="F2113" t="s">
        <v>6380</v>
      </c>
      <c r="G2113" t="s">
        <v>336</v>
      </c>
      <c r="H2113" t="s">
        <v>150</v>
      </c>
      <c r="I2113" t="s">
        <v>136</v>
      </c>
      <c r="J2113" t="s">
        <v>137</v>
      </c>
      <c r="K2113" t="s">
        <v>138</v>
      </c>
      <c r="L2113" t="s">
        <v>6381</v>
      </c>
      <c r="M2113" t="s">
        <v>6382</v>
      </c>
      <c r="N2113">
        <v>3.0538888879999999</v>
      </c>
      <c r="O2113">
        <v>0</v>
      </c>
      <c r="P2113">
        <v>4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5.2224004938570667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5.2224004938570667</v>
      </c>
    </row>
    <row r="2114" spans="1:31" x14ac:dyDescent="0.25">
      <c r="A2114">
        <v>2321573</v>
      </c>
      <c r="B2114">
        <v>1</v>
      </c>
      <c r="C2114" t="s">
        <v>81</v>
      </c>
      <c r="D2114" t="s">
        <v>112</v>
      </c>
      <c r="E2114" t="s">
        <v>158</v>
      </c>
      <c r="F2114" t="s">
        <v>6383</v>
      </c>
      <c r="G2114" t="s">
        <v>453</v>
      </c>
      <c r="H2114" t="s">
        <v>150</v>
      </c>
      <c r="I2114" t="s">
        <v>136</v>
      </c>
      <c r="J2114" t="s">
        <v>137</v>
      </c>
      <c r="K2114" t="s">
        <v>138</v>
      </c>
      <c r="L2114" t="s">
        <v>6384</v>
      </c>
      <c r="M2114" t="s">
        <v>6385</v>
      </c>
      <c r="N2114">
        <v>0.68138888799999997</v>
      </c>
      <c r="O2114">
        <v>0</v>
      </c>
      <c r="P2114">
        <v>262</v>
      </c>
      <c r="Q2114">
        <v>0</v>
      </c>
      <c r="R2114">
        <v>0</v>
      </c>
      <c r="S2114">
        <v>0</v>
      </c>
      <c r="T2114">
        <v>9</v>
      </c>
      <c r="U2114">
        <v>0</v>
      </c>
      <c r="V2114">
        <v>0</v>
      </c>
      <c r="W2114">
        <v>0</v>
      </c>
      <c r="X2114">
        <v>23.49567802343622</v>
      </c>
      <c r="Y2114">
        <v>0</v>
      </c>
      <c r="Z2114">
        <v>0</v>
      </c>
      <c r="AA2114">
        <v>0</v>
      </c>
      <c r="AB2114">
        <v>2.3047158613364114</v>
      </c>
      <c r="AC2114">
        <v>0</v>
      </c>
      <c r="AD2114">
        <v>0</v>
      </c>
      <c r="AE2114">
        <v>25.800393884772632</v>
      </c>
    </row>
    <row r="2115" spans="1:31" x14ac:dyDescent="0.25">
      <c r="A2115">
        <v>2321679</v>
      </c>
      <c r="B2115">
        <v>1</v>
      </c>
      <c r="C2115" t="s">
        <v>81</v>
      </c>
      <c r="D2115" t="s">
        <v>127</v>
      </c>
      <c r="E2115" t="s">
        <v>175</v>
      </c>
      <c r="F2115" t="s">
        <v>6386</v>
      </c>
      <c r="G2115" t="s">
        <v>210</v>
      </c>
      <c r="H2115" t="s">
        <v>135</v>
      </c>
      <c r="I2115" t="s">
        <v>136</v>
      </c>
      <c r="J2115" t="s">
        <v>137</v>
      </c>
      <c r="K2115" t="s">
        <v>138</v>
      </c>
      <c r="L2115" t="s">
        <v>6387</v>
      </c>
      <c r="M2115" t="s">
        <v>6388</v>
      </c>
      <c r="N2115">
        <v>2.591388888</v>
      </c>
      <c r="O2115">
        <v>0</v>
      </c>
      <c r="P2115">
        <v>44</v>
      </c>
      <c r="Q2115">
        <v>0</v>
      </c>
      <c r="R2115">
        <v>9</v>
      </c>
      <c r="S2115">
        <v>0</v>
      </c>
      <c r="T2115">
        <v>8</v>
      </c>
      <c r="U2115">
        <v>0</v>
      </c>
      <c r="V2115">
        <v>0</v>
      </c>
      <c r="W2115">
        <v>0</v>
      </c>
      <c r="X2115">
        <v>24.159906203803406</v>
      </c>
      <c r="Y2115">
        <v>0</v>
      </c>
      <c r="Z2115">
        <v>11.753902155914211</v>
      </c>
      <c r="AA2115">
        <v>0</v>
      </c>
      <c r="AB2115">
        <v>17.074267908450128</v>
      </c>
      <c r="AC2115">
        <v>0</v>
      </c>
      <c r="AD2115">
        <v>0</v>
      </c>
      <c r="AE2115">
        <v>52.988076268167745</v>
      </c>
    </row>
    <row r="2116" spans="1:31" x14ac:dyDescent="0.25">
      <c r="A2116">
        <v>2321871</v>
      </c>
      <c r="B2116">
        <v>1</v>
      </c>
      <c r="C2116" t="s">
        <v>81</v>
      </c>
      <c r="D2116" t="s">
        <v>121</v>
      </c>
      <c r="E2116" t="s">
        <v>147</v>
      </c>
      <c r="F2116" t="s">
        <v>755</v>
      </c>
      <c r="G2116" t="s">
        <v>149</v>
      </c>
      <c r="H2116" t="s">
        <v>150</v>
      </c>
      <c r="I2116" t="s">
        <v>136</v>
      </c>
      <c r="J2116" t="s">
        <v>137</v>
      </c>
      <c r="K2116" t="s">
        <v>138</v>
      </c>
      <c r="L2116" t="s">
        <v>6389</v>
      </c>
      <c r="M2116" t="s">
        <v>6390</v>
      </c>
      <c r="N2116">
        <v>4.3688888879999999</v>
      </c>
      <c r="O2116">
        <v>0</v>
      </c>
      <c r="P2116">
        <v>15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3.7215247860633331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3.7215247860633331</v>
      </c>
    </row>
    <row r="2117" spans="1:31" x14ac:dyDescent="0.25">
      <c r="A2117">
        <v>2321516</v>
      </c>
      <c r="B2117">
        <v>1</v>
      </c>
      <c r="C2117" t="s">
        <v>80</v>
      </c>
      <c r="D2117" t="s">
        <v>108</v>
      </c>
      <c r="E2117" t="s">
        <v>158</v>
      </c>
      <c r="F2117" t="s">
        <v>6391</v>
      </c>
      <c r="G2117" t="s">
        <v>336</v>
      </c>
      <c r="H2117" t="s">
        <v>150</v>
      </c>
      <c r="I2117" t="s">
        <v>136</v>
      </c>
      <c r="J2117" t="s">
        <v>137</v>
      </c>
      <c r="K2117" t="s">
        <v>138</v>
      </c>
      <c r="L2117" t="s">
        <v>6392</v>
      </c>
      <c r="M2117" t="s">
        <v>6393</v>
      </c>
      <c r="N2117">
        <v>1.8061111110000001</v>
      </c>
      <c r="O2117">
        <v>0</v>
      </c>
      <c r="P2117">
        <v>40</v>
      </c>
      <c r="Q2117">
        <v>0</v>
      </c>
      <c r="R2117">
        <v>5</v>
      </c>
      <c r="S2117">
        <v>0</v>
      </c>
      <c r="T2117">
        <v>3</v>
      </c>
      <c r="U2117">
        <v>0</v>
      </c>
      <c r="V2117">
        <v>0</v>
      </c>
      <c r="W2117">
        <v>0</v>
      </c>
      <c r="X2117">
        <v>9.3435669567852049</v>
      </c>
      <c r="Y2117">
        <v>0</v>
      </c>
      <c r="Z2117">
        <v>0.15490759530166667</v>
      </c>
      <c r="AA2117">
        <v>0</v>
      </c>
      <c r="AB2117">
        <v>0.27996047317799999</v>
      </c>
      <c r="AC2117">
        <v>0</v>
      </c>
      <c r="AD2117">
        <v>0</v>
      </c>
      <c r="AE2117">
        <v>9.7784350252648728</v>
      </c>
    </row>
    <row r="2118" spans="1:31" x14ac:dyDescent="0.25">
      <c r="A2118">
        <v>2321765</v>
      </c>
      <c r="B2118">
        <v>1</v>
      </c>
      <c r="C2118" t="s">
        <v>81</v>
      </c>
      <c r="D2118" t="s">
        <v>113</v>
      </c>
      <c r="E2118" t="s">
        <v>153</v>
      </c>
      <c r="F2118" t="s">
        <v>6394</v>
      </c>
      <c r="G2118" t="s">
        <v>155</v>
      </c>
      <c r="H2118" t="s">
        <v>150</v>
      </c>
      <c r="I2118" t="s">
        <v>136</v>
      </c>
      <c r="J2118" t="s">
        <v>137</v>
      </c>
      <c r="K2118" t="s">
        <v>138</v>
      </c>
      <c r="L2118" t="s">
        <v>6395</v>
      </c>
      <c r="M2118" t="s">
        <v>6396</v>
      </c>
      <c r="N2118">
        <v>1.040277777</v>
      </c>
      <c r="O2118">
        <v>0</v>
      </c>
      <c r="P2118">
        <v>1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</row>
    <row r="2119" spans="1:31" x14ac:dyDescent="0.25">
      <c r="A2119">
        <v>2322014</v>
      </c>
      <c r="B2119">
        <v>1</v>
      </c>
      <c r="C2119" t="s">
        <v>80</v>
      </c>
      <c r="D2119" t="s">
        <v>106</v>
      </c>
      <c r="E2119" t="s">
        <v>153</v>
      </c>
      <c r="F2119" t="s">
        <v>6397</v>
      </c>
      <c r="G2119" t="s">
        <v>155</v>
      </c>
      <c r="H2119" t="s">
        <v>150</v>
      </c>
      <c r="I2119" t="s">
        <v>136</v>
      </c>
      <c r="J2119" t="s">
        <v>137</v>
      </c>
      <c r="K2119" t="s">
        <v>138</v>
      </c>
      <c r="L2119" t="s">
        <v>6398</v>
      </c>
      <c r="M2119" t="s">
        <v>6399</v>
      </c>
      <c r="N2119">
        <v>1.8719444439999999</v>
      </c>
      <c r="O2119">
        <v>0</v>
      </c>
      <c r="P2119">
        <v>0</v>
      </c>
      <c r="Q2119">
        <v>0</v>
      </c>
      <c r="R2119">
        <v>1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3.7060573700438506</v>
      </c>
      <c r="AA2119">
        <v>0</v>
      </c>
      <c r="AB2119">
        <v>0</v>
      </c>
      <c r="AC2119">
        <v>0</v>
      </c>
      <c r="AD2119">
        <v>0</v>
      </c>
      <c r="AE2119">
        <v>3.7060573700438506</v>
      </c>
    </row>
    <row r="2120" spans="1:31" x14ac:dyDescent="0.25">
      <c r="A2120">
        <v>2321828</v>
      </c>
      <c r="B2120">
        <v>1</v>
      </c>
      <c r="C2120" t="s">
        <v>80</v>
      </c>
      <c r="D2120" t="s">
        <v>84</v>
      </c>
      <c r="E2120" t="s">
        <v>147</v>
      </c>
      <c r="F2120" t="s">
        <v>6400</v>
      </c>
      <c r="G2120" t="s">
        <v>258</v>
      </c>
      <c r="H2120" t="s">
        <v>150</v>
      </c>
      <c r="I2120" t="s">
        <v>136</v>
      </c>
      <c r="J2120" t="s">
        <v>137</v>
      </c>
      <c r="K2120" t="s">
        <v>138</v>
      </c>
      <c r="L2120" t="s">
        <v>6401</v>
      </c>
      <c r="M2120" t="s">
        <v>6402</v>
      </c>
      <c r="N2120">
        <v>1.240277777</v>
      </c>
      <c r="O2120">
        <v>0</v>
      </c>
      <c r="P2120">
        <v>33</v>
      </c>
      <c r="Q2120">
        <v>0</v>
      </c>
      <c r="R2120">
        <v>11</v>
      </c>
      <c r="S2120">
        <v>0</v>
      </c>
      <c r="T2120">
        <v>7</v>
      </c>
      <c r="U2120">
        <v>0</v>
      </c>
      <c r="V2120">
        <v>0</v>
      </c>
      <c r="W2120">
        <v>0</v>
      </c>
      <c r="X2120">
        <v>8.1789284733047101</v>
      </c>
      <c r="Y2120">
        <v>0</v>
      </c>
      <c r="Z2120">
        <v>5.697472952374083</v>
      </c>
      <c r="AA2120">
        <v>0</v>
      </c>
      <c r="AB2120">
        <v>8.6849912884279608</v>
      </c>
      <c r="AC2120">
        <v>0</v>
      </c>
      <c r="AD2120">
        <v>0</v>
      </c>
      <c r="AE2120">
        <v>22.561392714106752</v>
      </c>
    </row>
    <row r="2121" spans="1:31" x14ac:dyDescent="0.25">
      <c r="A2121">
        <v>2321636</v>
      </c>
      <c r="B2121">
        <v>1</v>
      </c>
      <c r="C2121" t="s">
        <v>80</v>
      </c>
      <c r="D2121" t="s">
        <v>93</v>
      </c>
      <c r="E2121" t="s">
        <v>141</v>
      </c>
      <c r="F2121" t="s">
        <v>2205</v>
      </c>
      <c r="G2121" t="s">
        <v>143</v>
      </c>
      <c r="H2121" t="s">
        <v>135</v>
      </c>
      <c r="I2121" t="s">
        <v>136</v>
      </c>
      <c r="J2121" t="s">
        <v>137</v>
      </c>
      <c r="K2121" t="s">
        <v>144</v>
      </c>
      <c r="L2121" t="s">
        <v>6403</v>
      </c>
      <c r="M2121" t="s">
        <v>6404</v>
      </c>
      <c r="N2121">
        <v>7.8780555550000004</v>
      </c>
      <c r="O2121">
        <v>0</v>
      </c>
      <c r="P2121">
        <v>506</v>
      </c>
      <c r="Q2121">
        <v>0</v>
      </c>
      <c r="R2121">
        <v>29</v>
      </c>
      <c r="S2121">
        <v>0</v>
      </c>
      <c r="T2121">
        <v>71</v>
      </c>
      <c r="U2121">
        <v>1</v>
      </c>
      <c r="V2121">
        <v>0</v>
      </c>
      <c r="W2121">
        <v>0</v>
      </c>
      <c r="X2121">
        <v>612.60754822689694</v>
      </c>
      <c r="Y2121">
        <v>0</v>
      </c>
      <c r="Z2121">
        <v>153.11352868408912</v>
      </c>
      <c r="AA2121">
        <v>0</v>
      </c>
      <c r="AB2121">
        <v>562.23440703034737</v>
      </c>
      <c r="AC2121">
        <v>14.496382258076551</v>
      </c>
      <c r="AD2121">
        <v>0</v>
      </c>
      <c r="AE2121">
        <v>1342.4518661994102</v>
      </c>
    </row>
    <row r="2122" spans="1:31" x14ac:dyDescent="0.25">
      <c r="A2122">
        <v>2321974</v>
      </c>
      <c r="B2122">
        <v>1</v>
      </c>
      <c r="C2122" t="s">
        <v>80</v>
      </c>
      <c r="D2122" t="s">
        <v>85</v>
      </c>
      <c r="E2122" t="s">
        <v>147</v>
      </c>
      <c r="F2122" t="s">
        <v>6405</v>
      </c>
      <c r="G2122" t="s">
        <v>149</v>
      </c>
      <c r="H2122" t="s">
        <v>150</v>
      </c>
      <c r="I2122" t="s">
        <v>136</v>
      </c>
      <c r="J2122" t="s">
        <v>137</v>
      </c>
      <c r="K2122" t="s">
        <v>138</v>
      </c>
      <c r="L2122" t="s">
        <v>6406</v>
      </c>
      <c r="M2122" t="s">
        <v>6407</v>
      </c>
      <c r="N2122">
        <v>0.60666666599999997</v>
      </c>
      <c r="O2122">
        <v>0</v>
      </c>
      <c r="P2122">
        <v>121</v>
      </c>
      <c r="Q2122">
        <v>0</v>
      </c>
      <c r="R2122">
        <v>0</v>
      </c>
      <c r="S2122">
        <v>0</v>
      </c>
      <c r="T2122">
        <v>1</v>
      </c>
      <c r="U2122">
        <v>0</v>
      </c>
      <c r="V2122">
        <v>0</v>
      </c>
      <c r="W2122">
        <v>0</v>
      </c>
      <c r="X2122">
        <v>17.384564227430392</v>
      </c>
      <c r="Y2122">
        <v>0</v>
      </c>
      <c r="Z2122">
        <v>0</v>
      </c>
      <c r="AA2122">
        <v>0</v>
      </c>
      <c r="AB2122">
        <v>1.2014555984339998</v>
      </c>
      <c r="AC2122">
        <v>0</v>
      </c>
      <c r="AD2122">
        <v>0</v>
      </c>
      <c r="AE2122">
        <v>18.58601982586439</v>
      </c>
    </row>
    <row r="2123" spans="1:31" x14ac:dyDescent="0.25">
      <c r="A2123">
        <v>2321991</v>
      </c>
      <c r="B2123">
        <v>1</v>
      </c>
      <c r="C2123" t="s">
        <v>81</v>
      </c>
      <c r="D2123" t="s">
        <v>112</v>
      </c>
      <c r="E2123" t="s">
        <v>147</v>
      </c>
      <c r="F2123" t="s">
        <v>6408</v>
      </c>
      <c r="G2123" t="s">
        <v>149</v>
      </c>
      <c r="H2123" t="s">
        <v>150</v>
      </c>
      <c r="I2123" t="s">
        <v>136</v>
      </c>
      <c r="J2123" t="s">
        <v>137</v>
      </c>
      <c r="K2123" t="s">
        <v>138</v>
      </c>
      <c r="L2123" t="s">
        <v>6409</v>
      </c>
      <c r="M2123" t="s">
        <v>6410</v>
      </c>
      <c r="N2123">
        <v>2.9019444440000002</v>
      </c>
      <c r="O2123">
        <v>0</v>
      </c>
      <c r="P2123">
        <v>5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1.2498818373578835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1.2498818373578835</v>
      </c>
    </row>
    <row r="2124" spans="1:31" x14ac:dyDescent="0.25">
      <c r="A2124">
        <v>2321642</v>
      </c>
      <c r="B2124">
        <v>1</v>
      </c>
      <c r="C2124" t="s">
        <v>80</v>
      </c>
      <c r="D2124" t="s">
        <v>89</v>
      </c>
      <c r="E2124" t="s">
        <v>158</v>
      </c>
      <c r="F2124" t="s">
        <v>1869</v>
      </c>
      <c r="G2124" t="s">
        <v>177</v>
      </c>
      <c r="H2124" t="s">
        <v>150</v>
      </c>
      <c r="I2124" t="s">
        <v>136</v>
      </c>
      <c r="J2124" t="s">
        <v>137</v>
      </c>
      <c r="K2124" t="s">
        <v>144</v>
      </c>
      <c r="L2124" t="s">
        <v>6411</v>
      </c>
      <c r="M2124" t="s">
        <v>6412</v>
      </c>
      <c r="N2124">
        <v>7.9580555549999996</v>
      </c>
      <c r="O2124">
        <v>0</v>
      </c>
      <c r="P2124">
        <v>48</v>
      </c>
      <c r="Q2124">
        <v>0</v>
      </c>
      <c r="R2124">
        <v>0</v>
      </c>
      <c r="S2124">
        <v>0</v>
      </c>
      <c r="T2124">
        <v>7</v>
      </c>
      <c r="U2124">
        <v>0</v>
      </c>
      <c r="V2124">
        <v>0</v>
      </c>
      <c r="W2124">
        <v>0</v>
      </c>
      <c r="X2124">
        <v>96.828593878085613</v>
      </c>
      <c r="Y2124">
        <v>0</v>
      </c>
      <c r="Z2124">
        <v>0</v>
      </c>
      <c r="AA2124">
        <v>0</v>
      </c>
      <c r="AB2124">
        <v>364.88335760899707</v>
      </c>
      <c r="AC2124">
        <v>0</v>
      </c>
      <c r="AD2124">
        <v>0</v>
      </c>
      <c r="AE2124">
        <v>461.71195148708267</v>
      </c>
    </row>
    <row r="2125" spans="1:31" x14ac:dyDescent="0.25">
      <c r="A2125">
        <v>2322097</v>
      </c>
      <c r="B2125">
        <v>1</v>
      </c>
      <c r="C2125" t="s">
        <v>80</v>
      </c>
      <c r="D2125" t="s">
        <v>96</v>
      </c>
      <c r="E2125" t="s">
        <v>132</v>
      </c>
      <c r="F2125" t="s">
        <v>6413</v>
      </c>
      <c r="G2125" t="s">
        <v>210</v>
      </c>
      <c r="H2125" t="s">
        <v>135</v>
      </c>
      <c r="I2125" t="s">
        <v>136</v>
      </c>
      <c r="J2125" t="s">
        <v>137</v>
      </c>
      <c r="K2125" t="s">
        <v>138</v>
      </c>
      <c r="L2125" t="s">
        <v>6414</v>
      </c>
      <c r="M2125" t="s">
        <v>6415</v>
      </c>
      <c r="N2125">
        <v>1.563055555</v>
      </c>
      <c r="O2125">
        <v>2</v>
      </c>
      <c r="P2125">
        <v>121</v>
      </c>
      <c r="Q2125">
        <v>1</v>
      </c>
      <c r="R2125">
        <v>182</v>
      </c>
      <c r="S2125">
        <v>1</v>
      </c>
      <c r="T2125">
        <v>41</v>
      </c>
      <c r="U2125">
        <v>0</v>
      </c>
      <c r="V2125">
        <v>0</v>
      </c>
      <c r="W2125">
        <v>113.97580718724366</v>
      </c>
      <c r="X2125">
        <v>110.74828188989225</v>
      </c>
      <c r="Y2125">
        <v>1.8282191844953166</v>
      </c>
      <c r="Z2125">
        <v>225.97251168642478</v>
      </c>
      <c r="AA2125">
        <v>34.258144155871648</v>
      </c>
      <c r="AB2125">
        <v>102.19203489123841</v>
      </c>
      <c r="AC2125">
        <v>0</v>
      </c>
      <c r="AD2125">
        <v>0</v>
      </c>
      <c r="AE2125">
        <v>588.97499899516606</v>
      </c>
    </row>
    <row r="2126" spans="1:31" x14ac:dyDescent="0.25">
      <c r="A2126">
        <v>2321931</v>
      </c>
      <c r="B2126">
        <v>1</v>
      </c>
      <c r="C2126" t="s">
        <v>81</v>
      </c>
      <c r="D2126" t="s">
        <v>119</v>
      </c>
      <c r="E2126" t="s">
        <v>175</v>
      </c>
      <c r="F2126" t="s">
        <v>6416</v>
      </c>
      <c r="G2126" t="s">
        <v>475</v>
      </c>
      <c r="H2126" t="s">
        <v>135</v>
      </c>
      <c r="I2126" t="s">
        <v>136</v>
      </c>
      <c r="J2126" t="s">
        <v>3</v>
      </c>
      <c r="K2126" t="s">
        <v>138</v>
      </c>
      <c r="L2126" t="s">
        <v>6417</v>
      </c>
      <c r="M2126" t="s">
        <v>6418</v>
      </c>
      <c r="N2126">
        <v>5.1086111110000001</v>
      </c>
      <c r="O2126">
        <v>0</v>
      </c>
      <c r="P2126">
        <v>22</v>
      </c>
      <c r="Q2126">
        <v>15</v>
      </c>
      <c r="R2126">
        <v>2</v>
      </c>
      <c r="S2126">
        <v>1</v>
      </c>
      <c r="T2126">
        <v>0</v>
      </c>
      <c r="U2126">
        <v>0</v>
      </c>
      <c r="V2126">
        <v>0</v>
      </c>
      <c r="W2126">
        <v>0</v>
      </c>
      <c r="X2126">
        <v>12.830609434933336</v>
      </c>
      <c r="Y2126">
        <v>247.30874099322344</v>
      </c>
      <c r="Z2126">
        <v>9.1800257535176346</v>
      </c>
      <c r="AA2126">
        <v>28.096272121787081</v>
      </c>
      <c r="AB2126">
        <v>0</v>
      </c>
      <c r="AC2126">
        <v>0</v>
      </c>
      <c r="AD2126">
        <v>0</v>
      </c>
      <c r="AE2126">
        <v>297.41564830346147</v>
      </c>
    </row>
    <row r="2127" spans="1:31" x14ac:dyDescent="0.25">
      <c r="A2127">
        <v>2321513</v>
      </c>
      <c r="B2127">
        <v>1</v>
      </c>
      <c r="C2127" t="s">
        <v>80</v>
      </c>
      <c r="D2127" t="s">
        <v>99</v>
      </c>
      <c r="E2127" t="s">
        <v>141</v>
      </c>
      <c r="F2127" t="s">
        <v>6419</v>
      </c>
      <c r="G2127" t="s">
        <v>134</v>
      </c>
      <c r="H2127" t="s">
        <v>135</v>
      </c>
      <c r="I2127" t="s">
        <v>468</v>
      </c>
      <c r="J2127" t="s">
        <v>137</v>
      </c>
      <c r="K2127" t="s">
        <v>138</v>
      </c>
      <c r="L2127" t="s">
        <v>6420</v>
      </c>
      <c r="M2127" t="s">
        <v>6421</v>
      </c>
      <c r="N2127">
        <v>3.6388888000000001E-2</v>
      </c>
      <c r="O2127">
        <v>4</v>
      </c>
      <c r="P2127">
        <v>861</v>
      </c>
      <c r="Q2127">
        <v>1</v>
      </c>
      <c r="R2127">
        <v>37</v>
      </c>
      <c r="S2127">
        <v>2</v>
      </c>
      <c r="T2127">
        <v>83</v>
      </c>
      <c r="U2127">
        <v>0</v>
      </c>
      <c r="V2127">
        <v>1</v>
      </c>
      <c r="W2127">
        <v>1.0316429501440001</v>
      </c>
      <c r="X2127">
        <v>5.7594792393084147</v>
      </c>
      <c r="Y2127">
        <v>1.0644583963466668E-2</v>
      </c>
      <c r="Z2127">
        <v>0.13904386272365835</v>
      </c>
      <c r="AA2127">
        <v>7.6958882199199982E-2</v>
      </c>
      <c r="AB2127">
        <v>1.4757413202416236</v>
      </c>
      <c r="AC2127">
        <v>0</v>
      </c>
      <c r="AD2127">
        <v>7.9508813729216657E-2</v>
      </c>
      <c r="AE2127">
        <v>8.5730196523095792</v>
      </c>
    </row>
    <row r="2128" spans="1:31" x14ac:dyDescent="0.25">
      <c r="A2128">
        <v>2322117</v>
      </c>
      <c r="B2128">
        <v>1</v>
      </c>
      <c r="C2128" t="s">
        <v>80</v>
      </c>
      <c r="D2128" t="s">
        <v>84</v>
      </c>
      <c r="E2128" t="s">
        <v>147</v>
      </c>
      <c r="F2128" t="s">
        <v>6422</v>
      </c>
      <c r="G2128" t="s">
        <v>463</v>
      </c>
      <c r="H2128" t="s">
        <v>150</v>
      </c>
      <c r="I2128" t="s">
        <v>136</v>
      </c>
      <c r="J2128" t="s">
        <v>137</v>
      </c>
      <c r="K2128" t="s">
        <v>138</v>
      </c>
      <c r="L2128" t="s">
        <v>6423</v>
      </c>
      <c r="M2128" t="s">
        <v>6424</v>
      </c>
      <c r="N2128">
        <v>3.690833333</v>
      </c>
      <c r="O2128">
        <v>0</v>
      </c>
      <c r="P2128">
        <v>84</v>
      </c>
      <c r="Q2128">
        <v>0</v>
      </c>
      <c r="R2128">
        <v>0</v>
      </c>
      <c r="S2128">
        <v>0</v>
      </c>
      <c r="T2128">
        <v>8</v>
      </c>
      <c r="U2128">
        <v>0</v>
      </c>
      <c r="V2128">
        <v>0</v>
      </c>
      <c r="W2128">
        <v>0</v>
      </c>
      <c r="X2128">
        <v>57.120464015555356</v>
      </c>
      <c r="Y2128">
        <v>0</v>
      </c>
      <c r="Z2128">
        <v>0</v>
      </c>
      <c r="AA2128">
        <v>0</v>
      </c>
      <c r="AB2128">
        <v>22.45807374042732</v>
      </c>
      <c r="AC2128">
        <v>0</v>
      </c>
      <c r="AD2128">
        <v>0</v>
      </c>
      <c r="AE2128">
        <v>79.57853775598268</v>
      </c>
    </row>
    <row r="2129" spans="1:31" x14ac:dyDescent="0.25">
      <c r="A2129">
        <v>2321576</v>
      </c>
      <c r="B2129">
        <v>1</v>
      </c>
      <c r="C2129" t="s">
        <v>80</v>
      </c>
      <c r="D2129" t="s">
        <v>103</v>
      </c>
      <c r="E2129" t="s">
        <v>158</v>
      </c>
      <c r="F2129" t="s">
        <v>6425</v>
      </c>
      <c r="G2129" t="s">
        <v>503</v>
      </c>
      <c r="H2129" t="s">
        <v>150</v>
      </c>
      <c r="I2129" t="s">
        <v>136</v>
      </c>
      <c r="J2129" t="s">
        <v>137</v>
      </c>
      <c r="K2129" t="s">
        <v>138</v>
      </c>
      <c r="L2129" t="s">
        <v>6426</v>
      </c>
      <c r="M2129" t="s">
        <v>6427</v>
      </c>
      <c r="N2129">
        <v>1.944722222</v>
      </c>
      <c r="O2129">
        <v>0</v>
      </c>
      <c r="P2129">
        <v>134</v>
      </c>
      <c r="Q2129">
        <v>0</v>
      </c>
      <c r="R2129">
        <v>1</v>
      </c>
      <c r="S2129">
        <v>0</v>
      </c>
      <c r="T2129">
        <v>37</v>
      </c>
      <c r="U2129">
        <v>0</v>
      </c>
      <c r="V2129">
        <v>0</v>
      </c>
      <c r="W2129">
        <v>0</v>
      </c>
      <c r="X2129">
        <v>54.603991639652691</v>
      </c>
      <c r="Y2129">
        <v>0</v>
      </c>
      <c r="Z2129">
        <v>0</v>
      </c>
      <c r="AA2129">
        <v>0</v>
      </c>
      <c r="AB2129">
        <v>60.872011505828866</v>
      </c>
      <c r="AC2129">
        <v>0</v>
      </c>
      <c r="AD2129">
        <v>0</v>
      </c>
      <c r="AE2129">
        <v>115.47600314548156</v>
      </c>
    </row>
    <row r="2130" spans="1:31" x14ac:dyDescent="0.25">
      <c r="A2130">
        <v>2321968</v>
      </c>
      <c r="B2130">
        <v>1</v>
      </c>
      <c r="C2130" t="s">
        <v>80</v>
      </c>
      <c r="D2130" t="s">
        <v>96</v>
      </c>
      <c r="E2130" t="s">
        <v>153</v>
      </c>
      <c r="F2130" t="s">
        <v>6428</v>
      </c>
      <c r="G2130" t="s">
        <v>336</v>
      </c>
      <c r="H2130" t="s">
        <v>150</v>
      </c>
      <c r="I2130" t="s">
        <v>136</v>
      </c>
      <c r="J2130" t="s">
        <v>137</v>
      </c>
      <c r="K2130" t="s">
        <v>138</v>
      </c>
      <c r="L2130" t="s">
        <v>6429</v>
      </c>
      <c r="M2130" t="s">
        <v>6430</v>
      </c>
      <c r="N2130">
        <v>6.4516666660000004</v>
      </c>
      <c r="O2130">
        <v>0</v>
      </c>
      <c r="P2130">
        <v>2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4.9157623891312499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4.9157623891312499</v>
      </c>
    </row>
    <row r="2131" spans="1:31" x14ac:dyDescent="0.25">
      <c r="A2131">
        <v>2321868</v>
      </c>
      <c r="B2131">
        <v>1</v>
      </c>
      <c r="C2131" t="s">
        <v>80</v>
      </c>
      <c r="D2131" t="s">
        <v>89</v>
      </c>
      <c r="E2131" t="s">
        <v>153</v>
      </c>
      <c r="F2131" t="s">
        <v>6431</v>
      </c>
      <c r="G2131" t="s">
        <v>203</v>
      </c>
      <c r="H2131" t="s">
        <v>150</v>
      </c>
      <c r="I2131" t="s">
        <v>136</v>
      </c>
      <c r="J2131" t="s">
        <v>137</v>
      </c>
      <c r="K2131" t="s">
        <v>138</v>
      </c>
      <c r="L2131" t="s">
        <v>6432</v>
      </c>
      <c r="M2131" t="s">
        <v>6433</v>
      </c>
      <c r="N2131">
        <v>1.6788888879999999</v>
      </c>
      <c r="O2131">
        <v>0</v>
      </c>
      <c r="P2131">
        <v>1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0.37712769820099995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0.37712769820099995</v>
      </c>
    </row>
    <row r="2132" spans="1:31" x14ac:dyDescent="0.25">
      <c r="A2132">
        <v>2321719</v>
      </c>
      <c r="B2132">
        <v>1</v>
      </c>
      <c r="C2132" t="s">
        <v>80</v>
      </c>
      <c r="D2132" t="s">
        <v>83</v>
      </c>
      <c r="E2132" t="s">
        <v>153</v>
      </c>
      <c r="F2132" t="s">
        <v>6434</v>
      </c>
      <c r="G2132" t="s">
        <v>703</v>
      </c>
      <c r="H2132" t="s">
        <v>150</v>
      </c>
      <c r="I2132" t="s">
        <v>136</v>
      </c>
      <c r="J2132" t="s">
        <v>3</v>
      </c>
      <c r="K2132" t="s">
        <v>138</v>
      </c>
      <c r="L2132" t="s">
        <v>6435</v>
      </c>
      <c r="M2132" t="s">
        <v>6436</v>
      </c>
      <c r="N2132">
        <v>2.4674999999999998</v>
      </c>
      <c r="O2132">
        <v>0</v>
      </c>
      <c r="P2132">
        <v>4</v>
      </c>
      <c r="Q2132">
        <v>0</v>
      </c>
      <c r="R2132">
        <v>0</v>
      </c>
      <c r="S2132">
        <v>0</v>
      </c>
      <c r="T2132">
        <v>1</v>
      </c>
      <c r="U2132">
        <v>0</v>
      </c>
      <c r="V2132">
        <v>0</v>
      </c>
      <c r="W2132">
        <v>0</v>
      </c>
      <c r="X2132">
        <v>2.2729773537844005</v>
      </c>
      <c r="Y2132">
        <v>0</v>
      </c>
      <c r="Z2132">
        <v>0</v>
      </c>
      <c r="AA2132">
        <v>0</v>
      </c>
      <c r="AB2132">
        <v>4.8089415513265008</v>
      </c>
      <c r="AC2132">
        <v>0</v>
      </c>
      <c r="AD2132">
        <v>0</v>
      </c>
      <c r="AE2132">
        <v>7.0819189051109017</v>
      </c>
    </row>
    <row r="2133" spans="1:31" x14ac:dyDescent="0.25">
      <c r="A2133">
        <v>2321685</v>
      </c>
      <c r="B2133">
        <v>1</v>
      </c>
      <c r="C2133" t="s">
        <v>80</v>
      </c>
      <c r="D2133" t="s">
        <v>85</v>
      </c>
      <c r="E2133" t="s">
        <v>147</v>
      </c>
      <c r="F2133" t="s">
        <v>6437</v>
      </c>
      <c r="G2133" t="s">
        <v>177</v>
      </c>
      <c r="H2133" t="s">
        <v>150</v>
      </c>
      <c r="I2133" t="s">
        <v>136</v>
      </c>
      <c r="J2133" t="s">
        <v>137</v>
      </c>
      <c r="K2133" t="s">
        <v>144</v>
      </c>
      <c r="L2133" t="s">
        <v>6438</v>
      </c>
      <c r="M2133" t="s">
        <v>6439</v>
      </c>
      <c r="N2133">
        <v>7.4855555550000004</v>
      </c>
      <c r="O2133">
        <v>0</v>
      </c>
      <c r="P2133">
        <v>270</v>
      </c>
      <c r="Q2133">
        <v>0</v>
      </c>
      <c r="R2133">
        <v>0</v>
      </c>
      <c r="S2133">
        <v>0</v>
      </c>
      <c r="T2133">
        <v>38</v>
      </c>
      <c r="U2133">
        <v>0</v>
      </c>
      <c r="V2133">
        <v>0</v>
      </c>
      <c r="W2133">
        <v>0</v>
      </c>
      <c r="X2133">
        <v>425.75599016087028</v>
      </c>
      <c r="Y2133">
        <v>0</v>
      </c>
      <c r="Z2133">
        <v>0</v>
      </c>
      <c r="AA2133">
        <v>0</v>
      </c>
      <c r="AB2133">
        <v>164.3418357832218</v>
      </c>
      <c r="AC2133">
        <v>0</v>
      </c>
      <c r="AD2133">
        <v>0</v>
      </c>
      <c r="AE2133">
        <v>590.09782594409205</v>
      </c>
    </row>
    <row r="2134" spans="1:31" x14ac:dyDescent="0.25">
      <c r="A2134">
        <v>2321831</v>
      </c>
      <c r="B2134">
        <v>1</v>
      </c>
      <c r="C2134" t="s">
        <v>81</v>
      </c>
      <c r="D2134" t="s">
        <v>122</v>
      </c>
      <c r="E2134" t="s">
        <v>147</v>
      </c>
      <c r="F2134" t="s">
        <v>6440</v>
      </c>
      <c r="G2134" t="s">
        <v>258</v>
      </c>
      <c r="H2134" t="s">
        <v>150</v>
      </c>
      <c r="I2134" t="s">
        <v>136</v>
      </c>
      <c r="J2134" t="s">
        <v>137</v>
      </c>
      <c r="K2134" t="s">
        <v>138</v>
      </c>
      <c r="L2134" t="s">
        <v>6441</v>
      </c>
      <c r="M2134" t="s">
        <v>6442</v>
      </c>
      <c r="N2134">
        <v>2.5291666660000001</v>
      </c>
      <c r="O2134">
        <v>0</v>
      </c>
      <c r="P2134">
        <v>56</v>
      </c>
      <c r="Q2134">
        <v>0</v>
      </c>
      <c r="R2134">
        <v>2</v>
      </c>
      <c r="S2134">
        <v>0</v>
      </c>
      <c r="T2134">
        <v>11</v>
      </c>
      <c r="U2134">
        <v>0</v>
      </c>
      <c r="V2134">
        <v>0</v>
      </c>
      <c r="W2134">
        <v>0</v>
      </c>
      <c r="X2134">
        <v>21.010185875191155</v>
      </c>
      <c r="Y2134">
        <v>0</v>
      </c>
      <c r="Z2134">
        <v>2.1121597468003754</v>
      </c>
      <c r="AA2134">
        <v>0</v>
      </c>
      <c r="AB2134">
        <v>13.147218531143293</v>
      </c>
      <c r="AC2134">
        <v>0</v>
      </c>
      <c r="AD2134">
        <v>0</v>
      </c>
      <c r="AE2134">
        <v>36.269564153134823</v>
      </c>
    </row>
    <row r="2135" spans="1:31" x14ac:dyDescent="0.25">
      <c r="A2135">
        <v>2321754</v>
      </c>
      <c r="B2135">
        <v>1</v>
      </c>
      <c r="C2135" t="s">
        <v>80</v>
      </c>
      <c r="D2135" t="s">
        <v>96</v>
      </c>
      <c r="E2135" t="s">
        <v>158</v>
      </c>
      <c r="F2135" t="s">
        <v>6443</v>
      </c>
      <c r="G2135" t="s">
        <v>453</v>
      </c>
      <c r="H2135" t="s">
        <v>150</v>
      </c>
      <c r="I2135" t="s">
        <v>136</v>
      </c>
      <c r="J2135" t="s">
        <v>137</v>
      </c>
      <c r="K2135" t="s">
        <v>138</v>
      </c>
      <c r="L2135" t="s">
        <v>6444</v>
      </c>
      <c r="M2135" t="s">
        <v>6445</v>
      </c>
      <c r="N2135">
        <v>6.1497222220000003</v>
      </c>
      <c r="O2135">
        <v>0</v>
      </c>
      <c r="P2135">
        <v>72</v>
      </c>
      <c r="Q2135">
        <v>0</v>
      </c>
      <c r="R2135">
        <v>0</v>
      </c>
      <c r="S2135">
        <v>0</v>
      </c>
      <c r="T2135">
        <v>3</v>
      </c>
      <c r="U2135">
        <v>0</v>
      </c>
      <c r="V2135">
        <v>0</v>
      </c>
      <c r="W2135">
        <v>0</v>
      </c>
      <c r="X2135">
        <v>54.927736634602546</v>
      </c>
      <c r="Y2135">
        <v>0</v>
      </c>
      <c r="Z2135">
        <v>0</v>
      </c>
      <c r="AA2135">
        <v>0</v>
      </c>
      <c r="AB2135">
        <v>59.145644582259166</v>
      </c>
      <c r="AC2135">
        <v>0</v>
      </c>
      <c r="AD2135">
        <v>0</v>
      </c>
      <c r="AE2135">
        <v>114.07338121686172</v>
      </c>
    </row>
    <row r="2136" spans="1:31" x14ac:dyDescent="0.25">
      <c r="A2136">
        <v>2321708</v>
      </c>
      <c r="B2136">
        <v>1</v>
      </c>
      <c r="C2136" t="s">
        <v>80</v>
      </c>
      <c r="D2136" t="s">
        <v>85</v>
      </c>
      <c r="E2136" t="s">
        <v>153</v>
      </c>
      <c r="F2136" t="s">
        <v>6446</v>
      </c>
      <c r="G2136" t="s">
        <v>203</v>
      </c>
      <c r="H2136" t="s">
        <v>150</v>
      </c>
      <c r="I2136" t="s">
        <v>136</v>
      </c>
      <c r="J2136" t="s">
        <v>137</v>
      </c>
      <c r="K2136" t="s">
        <v>138</v>
      </c>
      <c r="L2136" t="s">
        <v>6447</v>
      </c>
      <c r="M2136" t="s">
        <v>6448</v>
      </c>
      <c r="N2136">
        <v>2.6475</v>
      </c>
      <c r="O2136">
        <v>0</v>
      </c>
      <c r="P2136">
        <v>11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7.6991849091849502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7.6991849091849502</v>
      </c>
    </row>
    <row r="2137" spans="1:31" x14ac:dyDescent="0.25">
      <c r="A2137">
        <v>2321731</v>
      </c>
      <c r="B2137">
        <v>1</v>
      </c>
      <c r="C2137" t="s">
        <v>80</v>
      </c>
      <c r="D2137" t="s">
        <v>107</v>
      </c>
      <c r="E2137" t="s">
        <v>141</v>
      </c>
      <c r="F2137" t="s">
        <v>6449</v>
      </c>
      <c r="G2137" t="s">
        <v>134</v>
      </c>
      <c r="H2137" t="s">
        <v>135</v>
      </c>
      <c r="I2137" t="s">
        <v>136</v>
      </c>
      <c r="J2137" t="s">
        <v>137</v>
      </c>
      <c r="K2137" t="s">
        <v>138</v>
      </c>
      <c r="L2137" t="s">
        <v>6450</v>
      </c>
      <c r="M2137" t="s">
        <v>6451</v>
      </c>
      <c r="N2137">
        <v>1.1941666660000001</v>
      </c>
      <c r="O2137">
        <v>15</v>
      </c>
      <c r="P2137">
        <v>2337</v>
      </c>
      <c r="Q2137">
        <v>45</v>
      </c>
      <c r="R2137">
        <v>106</v>
      </c>
      <c r="S2137">
        <v>17</v>
      </c>
      <c r="T2137">
        <v>237</v>
      </c>
      <c r="U2137">
        <v>3</v>
      </c>
      <c r="V2137">
        <v>1</v>
      </c>
      <c r="W2137">
        <v>24.001839159553498</v>
      </c>
      <c r="X2137">
        <v>518.98316799588883</v>
      </c>
      <c r="Y2137">
        <v>97.274263305495083</v>
      </c>
      <c r="Z2137">
        <v>39.252114727861617</v>
      </c>
      <c r="AA2137">
        <v>120.23890842569124</v>
      </c>
      <c r="AB2137">
        <v>278.98380438321163</v>
      </c>
      <c r="AC2137">
        <v>669.57993372810029</v>
      </c>
      <c r="AD2137">
        <v>9.2896162244933329</v>
      </c>
      <c r="AE2137">
        <v>1757.6036479502955</v>
      </c>
    </row>
    <row r="2138" spans="1:31" x14ac:dyDescent="0.25">
      <c r="A2138">
        <v>2321585</v>
      </c>
      <c r="B2138">
        <v>1</v>
      </c>
      <c r="C2138" t="s">
        <v>81</v>
      </c>
      <c r="D2138" t="s">
        <v>127</v>
      </c>
      <c r="E2138" t="s">
        <v>132</v>
      </c>
      <c r="F2138" t="s">
        <v>6452</v>
      </c>
      <c r="G2138" t="s">
        <v>774</v>
      </c>
      <c r="H2138" t="s">
        <v>135</v>
      </c>
      <c r="I2138" t="s">
        <v>136</v>
      </c>
      <c r="J2138" t="s">
        <v>137</v>
      </c>
      <c r="K2138" t="s">
        <v>138</v>
      </c>
      <c r="L2138" t="s">
        <v>6453</v>
      </c>
      <c r="M2138" t="s">
        <v>6454</v>
      </c>
      <c r="N2138">
        <v>2.3358333330000001</v>
      </c>
      <c r="O2138">
        <v>3</v>
      </c>
      <c r="P2138">
        <v>36</v>
      </c>
      <c r="Q2138">
        <v>89</v>
      </c>
      <c r="R2138">
        <v>133</v>
      </c>
      <c r="S2138">
        <v>11</v>
      </c>
      <c r="T2138">
        <v>7</v>
      </c>
      <c r="U2138">
        <v>0</v>
      </c>
      <c r="V2138">
        <v>0</v>
      </c>
      <c r="W2138">
        <v>1.5898584097844999</v>
      </c>
      <c r="X2138">
        <v>13.045715590527397</v>
      </c>
      <c r="Y2138">
        <v>183.47784604580767</v>
      </c>
      <c r="Z2138">
        <v>185.0504515061227</v>
      </c>
      <c r="AA2138">
        <v>123.71420562540911</v>
      </c>
      <c r="AB2138">
        <v>12.977967323160598</v>
      </c>
      <c r="AC2138">
        <v>0</v>
      </c>
      <c r="AD2138">
        <v>0</v>
      </c>
      <c r="AE2138">
        <v>519.85604450081189</v>
      </c>
    </row>
    <row r="2139" spans="1:31" x14ac:dyDescent="0.25">
      <c r="A2139">
        <v>2321894</v>
      </c>
      <c r="B2139">
        <v>1</v>
      </c>
      <c r="C2139" t="s">
        <v>80</v>
      </c>
      <c r="D2139" t="s">
        <v>90</v>
      </c>
      <c r="E2139" t="s">
        <v>153</v>
      </c>
      <c r="F2139" t="s">
        <v>6455</v>
      </c>
      <c r="G2139" t="s">
        <v>203</v>
      </c>
      <c r="H2139" t="s">
        <v>150</v>
      </c>
      <c r="I2139" t="s">
        <v>136</v>
      </c>
      <c r="J2139" t="s">
        <v>137</v>
      </c>
      <c r="K2139" t="s">
        <v>138</v>
      </c>
      <c r="L2139" t="s">
        <v>6456</v>
      </c>
      <c r="M2139" t="s">
        <v>6457</v>
      </c>
      <c r="N2139">
        <v>3.1241666659999998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2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1.2397853839831252</v>
      </c>
      <c r="AC2139">
        <v>0</v>
      </c>
      <c r="AD2139">
        <v>0</v>
      </c>
      <c r="AE2139">
        <v>1.2397853839831252</v>
      </c>
    </row>
    <row r="2140" spans="1:31" x14ac:dyDescent="0.25">
      <c r="A2140">
        <v>2321691</v>
      </c>
      <c r="B2140">
        <v>1</v>
      </c>
      <c r="C2140" t="s">
        <v>80</v>
      </c>
      <c r="D2140" t="s">
        <v>85</v>
      </c>
      <c r="E2140" t="s">
        <v>147</v>
      </c>
      <c r="F2140" t="s">
        <v>6458</v>
      </c>
      <c r="G2140" t="s">
        <v>177</v>
      </c>
      <c r="H2140" t="s">
        <v>150</v>
      </c>
      <c r="I2140" t="s">
        <v>136</v>
      </c>
      <c r="J2140" t="s">
        <v>137</v>
      </c>
      <c r="K2140" t="s">
        <v>144</v>
      </c>
      <c r="L2140" t="s">
        <v>6459</v>
      </c>
      <c r="M2140" t="s">
        <v>6460</v>
      </c>
      <c r="N2140">
        <v>7.2275</v>
      </c>
      <c r="O2140">
        <v>0</v>
      </c>
      <c r="P2140">
        <v>11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13.045320126204569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13.045320126204569</v>
      </c>
    </row>
    <row r="2141" spans="1:31" x14ac:dyDescent="0.25">
      <c r="A2141">
        <v>2321539</v>
      </c>
      <c r="B2141">
        <v>1</v>
      </c>
      <c r="C2141" t="s">
        <v>80</v>
      </c>
      <c r="D2141" t="s">
        <v>100</v>
      </c>
      <c r="E2141" t="s">
        <v>141</v>
      </c>
      <c r="F2141" t="s">
        <v>6461</v>
      </c>
      <c r="G2141" t="s">
        <v>134</v>
      </c>
      <c r="H2141" t="s">
        <v>135</v>
      </c>
      <c r="I2141" t="s">
        <v>136</v>
      </c>
      <c r="J2141" t="s">
        <v>137</v>
      </c>
      <c r="K2141" t="s">
        <v>138</v>
      </c>
      <c r="L2141" t="s">
        <v>6462</v>
      </c>
      <c r="M2141" t="s">
        <v>6463</v>
      </c>
      <c r="N2141">
        <v>0.244166666</v>
      </c>
      <c r="O2141">
        <v>4</v>
      </c>
      <c r="P2141">
        <v>927</v>
      </c>
      <c r="Q2141">
        <v>26</v>
      </c>
      <c r="R2141">
        <v>383</v>
      </c>
      <c r="S2141">
        <v>13</v>
      </c>
      <c r="T2141">
        <v>193</v>
      </c>
      <c r="U2141">
        <v>2</v>
      </c>
      <c r="V2141">
        <v>0</v>
      </c>
      <c r="W2141">
        <v>0.35235406890199999</v>
      </c>
      <c r="X2141">
        <v>36.705472075670592</v>
      </c>
      <c r="Y2141">
        <v>2.5339880731353994</v>
      </c>
      <c r="Z2141">
        <v>28.621007331529906</v>
      </c>
      <c r="AA2141">
        <v>45.997010147385907</v>
      </c>
      <c r="AB2141">
        <v>16.926094410309911</v>
      </c>
      <c r="AC2141">
        <v>1.5921359072073</v>
      </c>
      <c r="AD2141">
        <v>0</v>
      </c>
      <c r="AE2141">
        <v>132.72806201414102</v>
      </c>
    </row>
    <row r="2142" spans="1:31" x14ac:dyDescent="0.25">
      <c r="A2142">
        <v>2322086</v>
      </c>
      <c r="B2142">
        <v>1</v>
      </c>
      <c r="C2142" t="s">
        <v>81</v>
      </c>
      <c r="D2142" t="s">
        <v>120</v>
      </c>
      <c r="E2142" t="s">
        <v>158</v>
      </c>
      <c r="F2142" t="s">
        <v>6464</v>
      </c>
      <c r="G2142" t="s">
        <v>453</v>
      </c>
      <c r="H2142" t="s">
        <v>150</v>
      </c>
      <c r="I2142" t="s">
        <v>136</v>
      </c>
      <c r="J2142" t="s">
        <v>137</v>
      </c>
      <c r="K2142" t="s">
        <v>138</v>
      </c>
      <c r="L2142" t="s">
        <v>6465</v>
      </c>
      <c r="M2142" t="s">
        <v>6466</v>
      </c>
      <c r="N2142">
        <v>1.082222222</v>
      </c>
      <c r="O2142">
        <v>0</v>
      </c>
      <c r="P2142">
        <v>91</v>
      </c>
      <c r="Q2142">
        <v>0</v>
      </c>
      <c r="R2142">
        <v>5</v>
      </c>
      <c r="S2142">
        <v>0</v>
      </c>
      <c r="T2142">
        <v>2</v>
      </c>
      <c r="U2142">
        <v>0</v>
      </c>
      <c r="V2142">
        <v>0</v>
      </c>
      <c r="W2142">
        <v>0</v>
      </c>
      <c r="X2142">
        <v>21.35368817194119</v>
      </c>
      <c r="Y2142">
        <v>0</v>
      </c>
      <c r="Z2142">
        <v>3.7362838075770002</v>
      </c>
      <c r="AA2142">
        <v>0</v>
      </c>
      <c r="AB2142">
        <v>2.8232661819236444</v>
      </c>
      <c r="AC2142">
        <v>0</v>
      </c>
      <c r="AD2142">
        <v>0</v>
      </c>
      <c r="AE2142">
        <v>27.913238161441832</v>
      </c>
    </row>
    <row r="2143" spans="1:31" x14ac:dyDescent="0.25">
      <c r="A2143">
        <v>2321837</v>
      </c>
      <c r="B2143">
        <v>1</v>
      </c>
      <c r="C2143" t="s">
        <v>81</v>
      </c>
      <c r="D2143" t="s">
        <v>117</v>
      </c>
      <c r="E2143" t="s">
        <v>175</v>
      </c>
      <c r="F2143" t="s">
        <v>6467</v>
      </c>
      <c r="G2143" t="s">
        <v>177</v>
      </c>
      <c r="H2143" t="s">
        <v>135</v>
      </c>
      <c r="I2143" t="s">
        <v>136</v>
      </c>
      <c r="J2143" t="s">
        <v>137</v>
      </c>
      <c r="K2143" t="s">
        <v>144</v>
      </c>
      <c r="L2143" t="s">
        <v>6468</v>
      </c>
      <c r="M2143" t="s">
        <v>6469</v>
      </c>
      <c r="N2143">
        <v>3.6405555550000002</v>
      </c>
      <c r="O2143">
        <v>0</v>
      </c>
      <c r="P2143">
        <v>0</v>
      </c>
      <c r="Q2143">
        <v>0</v>
      </c>
      <c r="R2143">
        <v>0</v>
      </c>
      <c r="S2143">
        <v>1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6.2828338788976339</v>
      </c>
      <c r="AB2143">
        <v>0</v>
      </c>
      <c r="AC2143">
        <v>0</v>
      </c>
      <c r="AD2143">
        <v>0</v>
      </c>
      <c r="AE2143">
        <v>6.2828338788976339</v>
      </c>
    </row>
    <row r="2144" spans="1:31" x14ac:dyDescent="0.25">
      <c r="A2144">
        <v>2321545</v>
      </c>
      <c r="B2144">
        <v>1</v>
      </c>
      <c r="C2144" t="s">
        <v>80</v>
      </c>
      <c r="D2144" t="s">
        <v>101</v>
      </c>
      <c r="E2144" t="s">
        <v>175</v>
      </c>
      <c r="F2144" t="s">
        <v>6470</v>
      </c>
      <c r="G2144" t="s">
        <v>210</v>
      </c>
      <c r="H2144" t="s">
        <v>135</v>
      </c>
      <c r="I2144" t="s">
        <v>136</v>
      </c>
      <c r="J2144" t="s">
        <v>137</v>
      </c>
      <c r="K2144" t="s">
        <v>138</v>
      </c>
      <c r="L2144" t="s">
        <v>6471</v>
      </c>
      <c r="M2144" t="s">
        <v>6472</v>
      </c>
      <c r="N2144">
        <v>2.9327777770000001</v>
      </c>
      <c r="O2144">
        <v>0</v>
      </c>
      <c r="P2144">
        <v>70</v>
      </c>
      <c r="Q2144">
        <v>0</v>
      </c>
      <c r="R2144">
        <v>1</v>
      </c>
      <c r="S2144">
        <v>0</v>
      </c>
      <c r="T2144">
        <v>9</v>
      </c>
      <c r="U2144">
        <v>0</v>
      </c>
      <c r="V2144">
        <v>0</v>
      </c>
      <c r="W2144">
        <v>0</v>
      </c>
      <c r="X2144">
        <v>58.4501587556774</v>
      </c>
      <c r="Y2144">
        <v>0</v>
      </c>
      <c r="Z2144">
        <v>0</v>
      </c>
      <c r="AA2144">
        <v>0</v>
      </c>
      <c r="AB2144">
        <v>47.368299115496228</v>
      </c>
      <c r="AC2144">
        <v>0</v>
      </c>
      <c r="AD2144">
        <v>0</v>
      </c>
      <c r="AE2144">
        <v>105.81845787117362</v>
      </c>
    </row>
    <row r="2145" spans="1:31" x14ac:dyDescent="0.25">
      <c r="A2145">
        <v>2321628</v>
      </c>
      <c r="B2145">
        <v>1</v>
      </c>
      <c r="C2145" t="s">
        <v>80</v>
      </c>
      <c r="D2145" t="s">
        <v>103</v>
      </c>
      <c r="E2145" t="s">
        <v>414</v>
      </c>
      <c r="F2145" t="s">
        <v>6473</v>
      </c>
      <c r="G2145" t="s">
        <v>134</v>
      </c>
      <c r="H2145" t="s">
        <v>135</v>
      </c>
      <c r="I2145" t="s">
        <v>136</v>
      </c>
      <c r="J2145" t="s">
        <v>137</v>
      </c>
      <c r="K2145" t="s">
        <v>138</v>
      </c>
      <c r="L2145" t="s">
        <v>6474</v>
      </c>
      <c r="M2145" t="s">
        <v>6475</v>
      </c>
      <c r="N2145">
        <v>0.324444444</v>
      </c>
      <c r="O2145">
        <v>24</v>
      </c>
      <c r="P2145">
        <v>5746</v>
      </c>
      <c r="Q2145">
        <v>67</v>
      </c>
      <c r="R2145">
        <v>628</v>
      </c>
      <c r="S2145">
        <v>126</v>
      </c>
      <c r="T2145">
        <v>1601</v>
      </c>
      <c r="U2145">
        <v>18</v>
      </c>
      <c r="V2145">
        <v>3</v>
      </c>
      <c r="W2145">
        <v>4.7867951469605332</v>
      </c>
      <c r="X2145">
        <v>303.16437605577232</v>
      </c>
      <c r="Y2145">
        <v>113.54143302654199</v>
      </c>
      <c r="Z2145">
        <v>91.782280063803285</v>
      </c>
      <c r="AA2145">
        <v>245.72312770648409</v>
      </c>
      <c r="AB2145">
        <v>289.74214961649568</v>
      </c>
      <c r="AC2145">
        <v>739.86854922235523</v>
      </c>
      <c r="AD2145">
        <v>8.3471366088742673</v>
      </c>
      <c r="AE2145">
        <v>1796.9558474472874</v>
      </c>
    </row>
    <row r="2146" spans="1:31" x14ac:dyDescent="0.25">
      <c r="A2146">
        <v>2321983</v>
      </c>
      <c r="B2146">
        <v>1</v>
      </c>
      <c r="C2146" t="s">
        <v>81</v>
      </c>
      <c r="D2146" t="s">
        <v>117</v>
      </c>
      <c r="E2146" t="s">
        <v>147</v>
      </c>
      <c r="F2146" t="s">
        <v>6476</v>
      </c>
      <c r="G2146" t="s">
        <v>258</v>
      </c>
      <c r="H2146" t="s">
        <v>150</v>
      </c>
      <c r="I2146" t="s">
        <v>136</v>
      </c>
      <c r="J2146" t="s">
        <v>137</v>
      </c>
      <c r="K2146" t="s">
        <v>138</v>
      </c>
      <c r="L2146" t="s">
        <v>6477</v>
      </c>
      <c r="M2146" t="s">
        <v>6478</v>
      </c>
      <c r="N2146">
        <v>2.193888888</v>
      </c>
      <c r="O2146">
        <v>0</v>
      </c>
      <c r="P2146">
        <v>1</v>
      </c>
      <c r="Q2146">
        <v>0</v>
      </c>
      <c r="R2146">
        <v>3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4.6073315346000007E-3</v>
      </c>
      <c r="Y2146">
        <v>0</v>
      </c>
      <c r="Z2146">
        <v>2.5477620705079502</v>
      </c>
      <c r="AA2146">
        <v>0</v>
      </c>
      <c r="AB2146">
        <v>0</v>
      </c>
      <c r="AC2146">
        <v>0</v>
      </c>
      <c r="AD2146">
        <v>0</v>
      </c>
      <c r="AE2146">
        <v>2.55236940204255</v>
      </c>
    </row>
    <row r="2147" spans="1:31" x14ac:dyDescent="0.25">
      <c r="A2147">
        <v>2322126</v>
      </c>
      <c r="B2147">
        <v>1</v>
      </c>
      <c r="C2147" t="s">
        <v>81</v>
      </c>
      <c r="D2147" t="s">
        <v>116</v>
      </c>
      <c r="E2147" t="s">
        <v>132</v>
      </c>
      <c r="F2147" t="s">
        <v>6479</v>
      </c>
      <c r="G2147" t="s">
        <v>467</v>
      </c>
      <c r="H2147" t="s">
        <v>135</v>
      </c>
      <c r="I2147" t="s">
        <v>136</v>
      </c>
      <c r="J2147" t="s">
        <v>137</v>
      </c>
      <c r="K2147" t="s">
        <v>138</v>
      </c>
      <c r="L2147" t="s">
        <v>6480</v>
      </c>
      <c r="M2147" t="s">
        <v>6481</v>
      </c>
      <c r="N2147">
        <v>0.22277777700000001</v>
      </c>
      <c r="O2147">
        <v>0</v>
      </c>
      <c r="P2147">
        <v>312</v>
      </c>
      <c r="Q2147">
        <v>1</v>
      </c>
      <c r="R2147">
        <v>2</v>
      </c>
      <c r="S2147">
        <v>2</v>
      </c>
      <c r="T2147">
        <v>16</v>
      </c>
      <c r="U2147">
        <v>0</v>
      </c>
      <c r="V2147">
        <v>0</v>
      </c>
      <c r="W2147">
        <v>0</v>
      </c>
      <c r="X2147">
        <v>8.2597973665536628</v>
      </c>
      <c r="Y2147">
        <v>0.22379806427090002</v>
      </c>
      <c r="Z2147">
        <v>0.42487137216639997</v>
      </c>
      <c r="AA2147">
        <v>0.28397879164443329</v>
      </c>
      <c r="AB2147">
        <v>0.3121353739203333</v>
      </c>
      <c r="AC2147">
        <v>0</v>
      </c>
      <c r="AD2147">
        <v>0</v>
      </c>
      <c r="AE2147">
        <v>9.5045809685557288</v>
      </c>
    </row>
    <row r="2148" spans="1:31" x14ac:dyDescent="0.25">
      <c r="A2148">
        <v>2321977</v>
      </c>
      <c r="B2148">
        <v>1</v>
      </c>
      <c r="C2148" t="s">
        <v>80</v>
      </c>
      <c r="D2148" t="s">
        <v>92</v>
      </c>
      <c r="E2148" t="s">
        <v>158</v>
      </c>
      <c r="F2148" t="s">
        <v>6482</v>
      </c>
      <c r="G2148" t="s">
        <v>453</v>
      </c>
      <c r="H2148" t="s">
        <v>150</v>
      </c>
      <c r="I2148" t="s">
        <v>136</v>
      </c>
      <c r="J2148" t="s">
        <v>137</v>
      </c>
      <c r="K2148" t="s">
        <v>138</v>
      </c>
      <c r="L2148" t="s">
        <v>6483</v>
      </c>
      <c r="M2148" t="s">
        <v>6484</v>
      </c>
      <c r="N2148">
        <v>1.164722222</v>
      </c>
      <c r="O2148">
        <v>0</v>
      </c>
      <c r="P2148">
        <v>176</v>
      </c>
      <c r="Q2148">
        <v>0</v>
      </c>
      <c r="R2148">
        <v>2</v>
      </c>
      <c r="S2148">
        <v>0</v>
      </c>
      <c r="T2148">
        <v>9</v>
      </c>
      <c r="U2148">
        <v>0</v>
      </c>
      <c r="V2148">
        <v>0</v>
      </c>
      <c r="W2148">
        <v>0</v>
      </c>
      <c r="X2148">
        <v>94.494779272960656</v>
      </c>
      <c r="Y2148">
        <v>0</v>
      </c>
      <c r="Z2148">
        <v>1.2435849225146669</v>
      </c>
      <c r="AA2148">
        <v>0</v>
      </c>
      <c r="AB2148">
        <v>17.84695258240437</v>
      </c>
      <c r="AC2148">
        <v>0</v>
      </c>
      <c r="AD2148">
        <v>0</v>
      </c>
      <c r="AE2148">
        <v>113.5853167778797</v>
      </c>
    </row>
    <row r="2149" spans="1:31" x14ac:dyDescent="0.25">
      <c r="A2149">
        <v>2321857</v>
      </c>
      <c r="B2149">
        <v>1</v>
      </c>
      <c r="C2149" t="s">
        <v>80</v>
      </c>
      <c r="D2149" t="s">
        <v>101</v>
      </c>
      <c r="E2149" t="s">
        <v>153</v>
      </c>
      <c r="F2149" t="s">
        <v>6485</v>
      </c>
      <c r="G2149" t="s">
        <v>155</v>
      </c>
      <c r="H2149" t="s">
        <v>150</v>
      </c>
      <c r="I2149" t="s">
        <v>136</v>
      </c>
      <c r="J2149" t="s">
        <v>137</v>
      </c>
      <c r="K2149" t="s">
        <v>138</v>
      </c>
      <c r="L2149" t="s">
        <v>6486</v>
      </c>
      <c r="M2149" t="s">
        <v>6487</v>
      </c>
      <c r="N2149">
        <v>4.3102777769999996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2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</row>
    <row r="2150" spans="1:31" x14ac:dyDescent="0.25">
      <c r="A2150">
        <v>2321728</v>
      </c>
      <c r="B2150">
        <v>1</v>
      </c>
      <c r="C2150" t="s">
        <v>80</v>
      </c>
      <c r="D2150" t="s">
        <v>85</v>
      </c>
      <c r="E2150" t="s">
        <v>153</v>
      </c>
      <c r="F2150" t="s">
        <v>6488</v>
      </c>
      <c r="G2150" t="s">
        <v>203</v>
      </c>
      <c r="H2150" t="s">
        <v>150</v>
      </c>
      <c r="I2150" t="s">
        <v>136</v>
      </c>
      <c r="J2150" t="s">
        <v>137</v>
      </c>
      <c r="K2150" t="s">
        <v>138</v>
      </c>
      <c r="L2150" t="s">
        <v>6489</v>
      </c>
      <c r="M2150" t="s">
        <v>6490</v>
      </c>
      <c r="N2150">
        <v>1.8997222220000001</v>
      </c>
      <c r="O2150">
        <v>0</v>
      </c>
      <c r="P2150">
        <v>11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4.6448786717101997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4.6448786717101997</v>
      </c>
    </row>
    <row r="2151" spans="1:31" x14ac:dyDescent="0.25">
      <c r="A2151">
        <v>2321914</v>
      </c>
      <c r="B2151">
        <v>1</v>
      </c>
      <c r="C2151" t="s">
        <v>80</v>
      </c>
      <c r="D2151" t="s">
        <v>92</v>
      </c>
      <c r="E2151" t="s">
        <v>153</v>
      </c>
      <c r="F2151" t="s">
        <v>6491</v>
      </c>
      <c r="G2151" t="s">
        <v>254</v>
      </c>
      <c r="H2151" t="s">
        <v>150</v>
      </c>
      <c r="I2151" t="s">
        <v>136</v>
      </c>
      <c r="J2151" t="s">
        <v>137</v>
      </c>
      <c r="K2151" t="s">
        <v>138</v>
      </c>
      <c r="L2151" t="s">
        <v>6492</v>
      </c>
      <c r="M2151" t="s">
        <v>6493</v>
      </c>
      <c r="N2151">
        <v>5.7469444440000004</v>
      </c>
      <c r="O2151">
        <v>0</v>
      </c>
      <c r="P2151">
        <v>1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0.43929591970734161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0.43929591970734161</v>
      </c>
    </row>
    <row r="2152" spans="1:31" x14ac:dyDescent="0.25">
      <c r="A2152">
        <v>2321622</v>
      </c>
      <c r="B2152">
        <v>1</v>
      </c>
      <c r="C2152" t="s">
        <v>80</v>
      </c>
      <c r="D2152" t="s">
        <v>83</v>
      </c>
      <c r="E2152" t="s">
        <v>158</v>
      </c>
      <c r="F2152" t="s">
        <v>6494</v>
      </c>
      <c r="G2152" t="s">
        <v>177</v>
      </c>
      <c r="H2152" t="s">
        <v>150</v>
      </c>
      <c r="I2152" t="s">
        <v>136</v>
      </c>
      <c r="J2152" t="s">
        <v>137</v>
      </c>
      <c r="K2152" t="s">
        <v>144</v>
      </c>
      <c r="L2152" t="s">
        <v>6495</v>
      </c>
      <c r="M2152" t="s">
        <v>6496</v>
      </c>
      <c r="N2152">
        <v>1.622222222</v>
      </c>
      <c r="O2152">
        <v>0</v>
      </c>
      <c r="P2152">
        <v>73</v>
      </c>
      <c r="Q2152">
        <v>0</v>
      </c>
      <c r="R2152">
        <v>0</v>
      </c>
      <c r="S2152">
        <v>0</v>
      </c>
      <c r="T2152">
        <v>22</v>
      </c>
      <c r="U2152">
        <v>0</v>
      </c>
      <c r="V2152">
        <v>0</v>
      </c>
      <c r="W2152">
        <v>0</v>
      </c>
      <c r="X2152">
        <v>29.614838128607339</v>
      </c>
      <c r="Y2152">
        <v>0</v>
      </c>
      <c r="Z2152">
        <v>0</v>
      </c>
      <c r="AA2152">
        <v>0</v>
      </c>
      <c r="AB2152">
        <v>173.92056171128627</v>
      </c>
      <c r="AC2152">
        <v>0</v>
      </c>
      <c r="AD2152">
        <v>0</v>
      </c>
      <c r="AE2152">
        <v>203.53539983989361</v>
      </c>
    </row>
    <row r="2153" spans="1:31" x14ac:dyDescent="0.25">
      <c r="A2153">
        <v>2322063</v>
      </c>
      <c r="B2153">
        <v>1</v>
      </c>
      <c r="C2153" t="s">
        <v>81</v>
      </c>
      <c r="D2153" t="s">
        <v>123</v>
      </c>
      <c r="E2153" t="s">
        <v>141</v>
      </c>
      <c r="F2153" t="s">
        <v>5876</v>
      </c>
      <c r="G2153" t="s">
        <v>134</v>
      </c>
      <c r="H2153" t="s">
        <v>135</v>
      </c>
      <c r="I2153" t="s">
        <v>136</v>
      </c>
      <c r="J2153" t="s">
        <v>137</v>
      </c>
      <c r="K2153" t="s">
        <v>138</v>
      </c>
      <c r="L2153" t="s">
        <v>6497</v>
      </c>
      <c r="M2153" t="s">
        <v>6498</v>
      </c>
      <c r="N2153">
        <v>0.78083333300000002</v>
      </c>
      <c r="O2153">
        <v>8</v>
      </c>
      <c r="P2153">
        <v>1377</v>
      </c>
      <c r="Q2153">
        <v>111</v>
      </c>
      <c r="R2153">
        <v>76</v>
      </c>
      <c r="S2153">
        <v>44</v>
      </c>
      <c r="T2153">
        <v>151</v>
      </c>
      <c r="U2153">
        <v>5</v>
      </c>
      <c r="V2153">
        <v>0</v>
      </c>
      <c r="W2153">
        <v>1.380574964798025</v>
      </c>
      <c r="X2153">
        <v>210.1850312174958</v>
      </c>
      <c r="Y2153">
        <v>66.738436358878587</v>
      </c>
      <c r="Z2153">
        <v>61.654052709390399</v>
      </c>
      <c r="AA2153">
        <v>103.28074619197403</v>
      </c>
      <c r="AB2153">
        <v>73.909751876124417</v>
      </c>
      <c r="AC2153">
        <v>222.3370906072353</v>
      </c>
      <c r="AD2153">
        <v>0</v>
      </c>
      <c r="AE2153">
        <v>739.48568392589652</v>
      </c>
    </row>
    <row r="2154" spans="1:31" x14ac:dyDescent="0.25">
      <c r="A2154">
        <v>2321522</v>
      </c>
      <c r="B2154">
        <v>1</v>
      </c>
      <c r="C2154" t="s">
        <v>80</v>
      </c>
      <c r="D2154" t="s">
        <v>99</v>
      </c>
      <c r="E2154" t="s">
        <v>175</v>
      </c>
      <c r="F2154" t="s">
        <v>6499</v>
      </c>
      <c r="G2154" t="s">
        <v>210</v>
      </c>
      <c r="H2154" t="s">
        <v>135</v>
      </c>
      <c r="I2154" t="s">
        <v>136</v>
      </c>
      <c r="J2154" t="s">
        <v>137</v>
      </c>
      <c r="K2154" t="s">
        <v>138</v>
      </c>
      <c r="L2154" t="s">
        <v>6500</v>
      </c>
      <c r="M2154" t="s">
        <v>6501</v>
      </c>
      <c r="N2154">
        <v>1.4213888880000001</v>
      </c>
      <c r="O2154">
        <v>0</v>
      </c>
      <c r="P2154">
        <v>31</v>
      </c>
      <c r="Q2154">
        <v>0</v>
      </c>
      <c r="R2154">
        <v>9</v>
      </c>
      <c r="S2154">
        <v>0</v>
      </c>
      <c r="T2154">
        <v>1</v>
      </c>
      <c r="U2154">
        <v>0</v>
      </c>
      <c r="V2154">
        <v>0</v>
      </c>
      <c r="W2154">
        <v>0</v>
      </c>
      <c r="X2154">
        <v>9.4876596913808111</v>
      </c>
      <c r="Y2154">
        <v>0</v>
      </c>
      <c r="Z2154">
        <v>0.10209398293950001</v>
      </c>
      <c r="AA2154">
        <v>0</v>
      </c>
      <c r="AB2154">
        <v>1.2393922039867333</v>
      </c>
      <c r="AC2154">
        <v>0</v>
      </c>
      <c r="AD2154">
        <v>0</v>
      </c>
      <c r="AE2154">
        <v>10.829145878307045</v>
      </c>
    </row>
    <row r="2155" spans="1:31" x14ac:dyDescent="0.25">
      <c r="A2155">
        <v>2322066</v>
      </c>
      <c r="B2155">
        <v>1</v>
      </c>
      <c r="C2155" t="s">
        <v>80</v>
      </c>
      <c r="D2155" t="s">
        <v>106</v>
      </c>
      <c r="E2155" t="s">
        <v>141</v>
      </c>
      <c r="F2155" t="s">
        <v>6502</v>
      </c>
      <c r="G2155" t="s">
        <v>134</v>
      </c>
      <c r="H2155" t="s">
        <v>135</v>
      </c>
      <c r="I2155" t="s">
        <v>136</v>
      </c>
      <c r="J2155" t="s">
        <v>137</v>
      </c>
      <c r="K2155" t="s">
        <v>138</v>
      </c>
      <c r="L2155" t="s">
        <v>6503</v>
      </c>
      <c r="M2155" t="s">
        <v>6504</v>
      </c>
      <c r="N2155">
        <v>0.55444444400000004</v>
      </c>
      <c r="O2155">
        <v>2</v>
      </c>
      <c r="P2155">
        <v>830</v>
      </c>
      <c r="Q2155">
        <v>132</v>
      </c>
      <c r="R2155">
        <v>263</v>
      </c>
      <c r="S2155">
        <v>21</v>
      </c>
      <c r="T2155">
        <v>190</v>
      </c>
      <c r="U2155">
        <v>0</v>
      </c>
      <c r="V2155">
        <v>0</v>
      </c>
      <c r="W2155">
        <v>0.36032162231754172</v>
      </c>
      <c r="X2155">
        <v>109.02742363100579</v>
      </c>
      <c r="Y2155">
        <v>314.34973591902525</v>
      </c>
      <c r="Z2155">
        <v>419.1023333092445</v>
      </c>
      <c r="AA2155">
        <v>42.577702730414778</v>
      </c>
      <c r="AB2155">
        <v>98.760869647680394</v>
      </c>
      <c r="AC2155">
        <v>0</v>
      </c>
      <c r="AD2155">
        <v>0</v>
      </c>
      <c r="AE2155">
        <v>984.1783868596882</v>
      </c>
    </row>
    <row r="2156" spans="1:31" x14ac:dyDescent="0.25">
      <c r="A2156">
        <v>2321542</v>
      </c>
      <c r="B2156">
        <v>1</v>
      </c>
      <c r="C2156" t="s">
        <v>81</v>
      </c>
      <c r="D2156" t="s">
        <v>121</v>
      </c>
      <c r="E2156" t="s">
        <v>175</v>
      </c>
      <c r="F2156" t="s">
        <v>6505</v>
      </c>
      <c r="G2156" t="s">
        <v>134</v>
      </c>
      <c r="H2156" t="s">
        <v>135</v>
      </c>
      <c r="I2156" t="s">
        <v>136</v>
      </c>
      <c r="J2156" t="s">
        <v>137</v>
      </c>
      <c r="K2156" t="s">
        <v>138</v>
      </c>
      <c r="L2156" t="s">
        <v>6506</v>
      </c>
      <c r="M2156" t="s">
        <v>6507</v>
      </c>
      <c r="N2156">
        <v>1.676388888</v>
      </c>
      <c r="O2156">
        <v>0</v>
      </c>
      <c r="P2156">
        <v>447</v>
      </c>
      <c r="Q2156">
        <v>0</v>
      </c>
      <c r="R2156">
        <v>117</v>
      </c>
      <c r="S2156">
        <v>0</v>
      </c>
      <c r="T2156">
        <v>65</v>
      </c>
      <c r="U2156">
        <v>1</v>
      </c>
      <c r="V2156">
        <v>1</v>
      </c>
      <c r="W2156">
        <v>0</v>
      </c>
      <c r="X2156">
        <v>100.9344985956981</v>
      </c>
      <c r="Y2156">
        <v>0</v>
      </c>
      <c r="Z2156">
        <v>42.729646916492079</v>
      </c>
      <c r="AA2156">
        <v>0</v>
      </c>
      <c r="AB2156">
        <v>48.752244498287475</v>
      </c>
      <c r="AC2156">
        <v>162.19327608303405</v>
      </c>
      <c r="AD2156">
        <v>175.63797480065855</v>
      </c>
      <c r="AE2156">
        <v>530.24764089417022</v>
      </c>
    </row>
    <row r="2157" spans="1:31" x14ac:dyDescent="0.25">
      <c r="A2157">
        <v>2322020</v>
      </c>
      <c r="B2157">
        <v>1</v>
      </c>
      <c r="C2157" t="s">
        <v>81</v>
      </c>
      <c r="D2157" t="s">
        <v>118</v>
      </c>
      <c r="E2157" t="s">
        <v>175</v>
      </c>
      <c r="F2157" t="s">
        <v>6508</v>
      </c>
      <c r="G2157" t="s">
        <v>210</v>
      </c>
      <c r="H2157" t="s">
        <v>135</v>
      </c>
      <c r="I2157" t="s">
        <v>136</v>
      </c>
      <c r="J2157" t="s">
        <v>137</v>
      </c>
      <c r="K2157" t="s">
        <v>138</v>
      </c>
      <c r="L2157" t="s">
        <v>6509</v>
      </c>
      <c r="M2157" t="s">
        <v>6510</v>
      </c>
      <c r="N2157">
        <v>1.0119444440000001</v>
      </c>
      <c r="O2157">
        <v>0</v>
      </c>
      <c r="P2157">
        <v>0</v>
      </c>
      <c r="Q2157">
        <v>0</v>
      </c>
      <c r="R2157">
        <v>8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91.474963396217603</v>
      </c>
      <c r="AA2157">
        <v>0</v>
      </c>
      <c r="AB2157">
        <v>0</v>
      </c>
      <c r="AC2157">
        <v>0</v>
      </c>
      <c r="AD2157">
        <v>0</v>
      </c>
      <c r="AE2157">
        <v>91.474963396217603</v>
      </c>
    </row>
    <row r="2158" spans="1:31" x14ac:dyDescent="0.25">
      <c r="A2158">
        <v>2321997</v>
      </c>
      <c r="B2158">
        <v>1</v>
      </c>
      <c r="C2158" t="s">
        <v>80</v>
      </c>
      <c r="D2158" t="s">
        <v>100</v>
      </c>
      <c r="E2158" t="s">
        <v>153</v>
      </c>
      <c r="F2158" t="s">
        <v>6511</v>
      </c>
      <c r="G2158" t="s">
        <v>155</v>
      </c>
      <c r="H2158" t="s">
        <v>150</v>
      </c>
      <c r="I2158" t="s">
        <v>136</v>
      </c>
      <c r="J2158" t="s">
        <v>137</v>
      </c>
      <c r="K2158" t="s">
        <v>138</v>
      </c>
      <c r="L2158" t="s">
        <v>6512</v>
      </c>
      <c r="M2158" t="s">
        <v>6513</v>
      </c>
      <c r="N2158">
        <v>1.4797222219999999</v>
      </c>
      <c r="O2158">
        <v>0</v>
      </c>
      <c r="P2158">
        <v>2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0.42675445538996659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0.42675445538996659</v>
      </c>
    </row>
    <row r="2159" spans="1:31" x14ac:dyDescent="0.25">
      <c r="A2159">
        <v>2321705</v>
      </c>
      <c r="B2159">
        <v>1</v>
      </c>
      <c r="C2159" t="s">
        <v>80</v>
      </c>
      <c r="D2159" t="s">
        <v>96</v>
      </c>
      <c r="E2159" t="s">
        <v>153</v>
      </c>
      <c r="F2159" t="s">
        <v>6514</v>
      </c>
      <c r="G2159" t="s">
        <v>254</v>
      </c>
      <c r="H2159" t="s">
        <v>150</v>
      </c>
      <c r="I2159" t="s">
        <v>136</v>
      </c>
      <c r="J2159" t="s">
        <v>137</v>
      </c>
      <c r="K2159" t="s">
        <v>138</v>
      </c>
      <c r="L2159" t="s">
        <v>6515</v>
      </c>
      <c r="M2159" t="s">
        <v>6516</v>
      </c>
      <c r="N2159">
        <v>5.0863888880000001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1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0.16519090175937501</v>
      </c>
      <c r="AC2159">
        <v>0</v>
      </c>
      <c r="AD2159">
        <v>0</v>
      </c>
      <c r="AE2159">
        <v>0.16519090175937501</v>
      </c>
    </row>
    <row r="2160" spans="1:31" x14ac:dyDescent="0.25">
      <c r="A2160">
        <v>2321751</v>
      </c>
      <c r="B2160">
        <v>1</v>
      </c>
      <c r="C2160" t="s">
        <v>80</v>
      </c>
      <c r="D2160" t="s">
        <v>93</v>
      </c>
      <c r="E2160" t="s">
        <v>153</v>
      </c>
      <c r="F2160" t="s">
        <v>6517</v>
      </c>
      <c r="G2160" t="s">
        <v>155</v>
      </c>
      <c r="H2160" t="s">
        <v>150</v>
      </c>
      <c r="I2160" t="s">
        <v>136</v>
      </c>
      <c r="J2160" t="s">
        <v>137</v>
      </c>
      <c r="K2160" t="s">
        <v>138</v>
      </c>
      <c r="L2160" t="s">
        <v>6518</v>
      </c>
      <c r="M2160" t="s">
        <v>6519</v>
      </c>
      <c r="N2160">
        <v>1.2761111110000001</v>
      </c>
      <c r="O2160">
        <v>0</v>
      </c>
      <c r="P2160">
        <v>1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6.436105853153333E-2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6.436105853153333E-2</v>
      </c>
    </row>
    <row r="2161" spans="1:31" x14ac:dyDescent="0.25">
      <c r="A2161">
        <v>2321834</v>
      </c>
      <c r="B2161">
        <v>1</v>
      </c>
      <c r="C2161" t="s">
        <v>80</v>
      </c>
      <c r="D2161" t="s">
        <v>101</v>
      </c>
      <c r="E2161" t="s">
        <v>153</v>
      </c>
      <c r="F2161" t="s">
        <v>6520</v>
      </c>
      <c r="G2161" t="s">
        <v>203</v>
      </c>
      <c r="H2161" t="s">
        <v>150</v>
      </c>
      <c r="I2161" t="s">
        <v>136</v>
      </c>
      <c r="J2161" t="s">
        <v>137</v>
      </c>
      <c r="K2161" t="s">
        <v>138</v>
      </c>
      <c r="L2161" t="s">
        <v>6521</v>
      </c>
      <c r="M2161" t="s">
        <v>6522</v>
      </c>
      <c r="N2161">
        <v>1.9216666659999999</v>
      </c>
      <c r="O2161">
        <v>0</v>
      </c>
      <c r="P2161">
        <v>1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0.55555297597930009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0.55555297597930009</v>
      </c>
    </row>
    <row r="2162" spans="1:31" x14ac:dyDescent="0.25">
      <c r="A2162">
        <v>2321648</v>
      </c>
      <c r="B2162">
        <v>1</v>
      </c>
      <c r="C2162" t="s">
        <v>80</v>
      </c>
      <c r="D2162" t="s">
        <v>84</v>
      </c>
      <c r="E2162" t="s">
        <v>158</v>
      </c>
      <c r="F2162" t="s">
        <v>6523</v>
      </c>
      <c r="G2162" t="s">
        <v>177</v>
      </c>
      <c r="H2162" t="s">
        <v>150</v>
      </c>
      <c r="I2162" t="s">
        <v>136</v>
      </c>
      <c r="J2162" t="s">
        <v>137</v>
      </c>
      <c r="K2162" t="s">
        <v>144</v>
      </c>
      <c r="L2162" t="s">
        <v>6524</v>
      </c>
      <c r="M2162" t="s">
        <v>6525</v>
      </c>
      <c r="N2162">
        <v>7.7561111110000001</v>
      </c>
      <c r="O2162">
        <v>0</v>
      </c>
      <c r="P2162">
        <v>410</v>
      </c>
      <c r="Q2162">
        <v>0</v>
      </c>
      <c r="R2162">
        <v>9</v>
      </c>
      <c r="S2162">
        <v>0</v>
      </c>
      <c r="T2162">
        <v>44</v>
      </c>
      <c r="U2162">
        <v>0</v>
      </c>
      <c r="V2162">
        <v>0</v>
      </c>
      <c r="W2162">
        <v>0</v>
      </c>
      <c r="X2162">
        <v>544.21475007903325</v>
      </c>
      <c r="Y2162">
        <v>0</v>
      </c>
      <c r="Z2162">
        <v>75.589801321703774</v>
      </c>
      <c r="AA2162">
        <v>0</v>
      </c>
      <c r="AB2162">
        <v>255.89946789164563</v>
      </c>
      <c r="AC2162">
        <v>0</v>
      </c>
      <c r="AD2162">
        <v>0</v>
      </c>
      <c r="AE2162">
        <v>875.70401929238267</v>
      </c>
    </row>
    <row r="2163" spans="1:31" x14ac:dyDescent="0.25">
      <c r="A2163">
        <v>2321625</v>
      </c>
      <c r="B2163">
        <v>1</v>
      </c>
      <c r="C2163" t="s">
        <v>80</v>
      </c>
      <c r="D2163" t="s">
        <v>92</v>
      </c>
      <c r="E2163" t="s">
        <v>141</v>
      </c>
      <c r="F2163" t="s">
        <v>6526</v>
      </c>
      <c r="G2163" t="s">
        <v>143</v>
      </c>
      <c r="H2163" t="s">
        <v>135</v>
      </c>
      <c r="I2163" t="s">
        <v>136</v>
      </c>
      <c r="J2163" t="s">
        <v>137</v>
      </c>
      <c r="K2163" t="s">
        <v>144</v>
      </c>
      <c r="L2163" t="s">
        <v>6527</v>
      </c>
      <c r="M2163" t="s">
        <v>6528</v>
      </c>
      <c r="N2163">
        <v>8.1883333329999992</v>
      </c>
      <c r="O2163">
        <v>9</v>
      </c>
      <c r="P2163">
        <v>2649</v>
      </c>
      <c r="Q2163">
        <v>9</v>
      </c>
      <c r="R2163">
        <v>118</v>
      </c>
      <c r="S2163">
        <v>26</v>
      </c>
      <c r="T2163">
        <v>329</v>
      </c>
      <c r="U2163">
        <v>0</v>
      </c>
      <c r="V2163">
        <v>3</v>
      </c>
      <c r="W2163">
        <v>1099.3571569695791</v>
      </c>
      <c r="X2163">
        <v>6650.3651463974493</v>
      </c>
      <c r="Y2163">
        <v>128.62625386127999</v>
      </c>
      <c r="Z2163">
        <v>438.26849518496266</v>
      </c>
      <c r="AA2163">
        <v>1422.9196669709906</v>
      </c>
      <c r="AB2163">
        <v>2945.2544387075818</v>
      </c>
      <c r="AC2163">
        <v>0</v>
      </c>
      <c r="AD2163">
        <v>27.882440142903558</v>
      </c>
      <c r="AE2163">
        <v>12712.673598234747</v>
      </c>
    </row>
    <row r="2164" spans="1:31" x14ac:dyDescent="0.25">
      <c r="A2164">
        <v>2322103</v>
      </c>
      <c r="B2164">
        <v>1</v>
      </c>
      <c r="C2164" t="s">
        <v>81</v>
      </c>
      <c r="D2164" t="s">
        <v>123</v>
      </c>
      <c r="E2164" t="s">
        <v>153</v>
      </c>
      <c r="F2164" t="s">
        <v>6529</v>
      </c>
      <c r="G2164" t="s">
        <v>155</v>
      </c>
      <c r="H2164" t="s">
        <v>150</v>
      </c>
      <c r="I2164" t="s">
        <v>136</v>
      </c>
      <c r="J2164" t="s">
        <v>137</v>
      </c>
      <c r="K2164" t="s">
        <v>138</v>
      </c>
      <c r="L2164" t="s">
        <v>6530</v>
      </c>
      <c r="M2164" t="s">
        <v>6531</v>
      </c>
      <c r="N2164">
        <v>0.814722222</v>
      </c>
      <c r="O2164">
        <v>0</v>
      </c>
      <c r="P2164">
        <v>2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0.46618920167446676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0.46618920167446676</v>
      </c>
    </row>
    <row r="2165" spans="1:31" x14ac:dyDescent="0.25">
      <c r="A2165">
        <v>2322123</v>
      </c>
      <c r="B2165">
        <v>1</v>
      </c>
      <c r="C2165" t="s">
        <v>81</v>
      </c>
      <c r="D2165" t="s">
        <v>113</v>
      </c>
      <c r="E2165" t="s">
        <v>147</v>
      </c>
      <c r="F2165" t="s">
        <v>6532</v>
      </c>
      <c r="G2165" t="s">
        <v>149</v>
      </c>
      <c r="H2165" t="s">
        <v>150</v>
      </c>
      <c r="I2165" t="s">
        <v>136</v>
      </c>
      <c r="J2165" t="s">
        <v>137</v>
      </c>
      <c r="K2165" t="s">
        <v>138</v>
      </c>
      <c r="L2165" t="s">
        <v>6533</v>
      </c>
      <c r="M2165" t="s">
        <v>6534</v>
      </c>
      <c r="N2165">
        <v>1.0233333330000001</v>
      </c>
      <c r="O2165">
        <v>0</v>
      </c>
      <c r="P2165">
        <v>39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6.2344109398949961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6.2344109398949961</v>
      </c>
    </row>
    <row r="2166" spans="1:31" x14ac:dyDescent="0.25">
      <c r="A2166">
        <v>2321525</v>
      </c>
      <c r="B2166">
        <v>1</v>
      </c>
      <c r="C2166" t="s">
        <v>80</v>
      </c>
      <c r="D2166" t="s">
        <v>83</v>
      </c>
      <c r="E2166" t="s">
        <v>132</v>
      </c>
      <c r="F2166" t="s">
        <v>6535</v>
      </c>
      <c r="G2166" t="s">
        <v>134</v>
      </c>
      <c r="H2166" t="s">
        <v>135</v>
      </c>
      <c r="I2166" t="s">
        <v>136</v>
      </c>
      <c r="J2166" t="s">
        <v>137</v>
      </c>
      <c r="K2166" t="s">
        <v>138</v>
      </c>
      <c r="L2166" t="s">
        <v>6536</v>
      </c>
      <c r="M2166" t="s">
        <v>6537</v>
      </c>
      <c r="N2166">
        <v>8.9722222000000004E-2</v>
      </c>
      <c r="O2166">
        <v>8</v>
      </c>
      <c r="P2166">
        <v>647</v>
      </c>
      <c r="Q2166">
        <v>14</v>
      </c>
      <c r="R2166">
        <v>42</v>
      </c>
      <c r="S2166">
        <v>28</v>
      </c>
      <c r="T2166">
        <v>50</v>
      </c>
      <c r="U2166">
        <v>1</v>
      </c>
      <c r="V2166">
        <v>0</v>
      </c>
      <c r="W2166">
        <v>0.70835404169009997</v>
      </c>
      <c r="X2166">
        <v>11.575812612790635</v>
      </c>
      <c r="Y2166">
        <v>1.2281967451766671</v>
      </c>
      <c r="Z2166">
        <v>1.0820285390725</v>
      </c>
      <c r="AA2166">
        <v>18.789389866463608</v>
      </c>
      <c r="AB2166">
        <v>2.1343669929571831</v>
      </c>
      <c r="AC2166">
        <v>1.2246337452043334</v>
      </c>
      <c r="AD2166">
        <v>0</v>
      </c>
      <c r="AE2166">
        <v>36.742782543355027</v>
      </c>
    </row>
    <row r="2167" spans="1:31" x14ac:dyDescent="0.25">
      <c r="A2167">
        <v>2322023</v>
      </c>
      <c r="B2167">
        <v>1</v>
      </c>
      <c r="C2167" t="s">
        <v>81</v>
      </c>
      <c r="D2167" t="s">
        <v>122</v>
      </c>
      <c r="E2167" t="s">
        <v>175</v>
      </c>
      <c r="F2167" t="s">
        <v>1729</v>
      </c>
      <c r="G2167" t="s">
        <v>210</v>
      </c>
      <c r="H2167" t="s">
        <v>135</v>
      </c>
      <c r="I2167" t="s">
        <v>136</v>
      </c>
      <c r="J2167" t="s">
        <v>137</v>
      </c>
      <c r="K2167" t="s">
        <v>138</v>
      </c>
      <c r="L2167" t="s">
        <v>6538</v>
      </c>
      <c r="M2167" t="s">
        <v>6539</v>
      </c>
      <c r="N2167">
        <v>1.8163888880000001</v>
      </c>
      <c r="O2167">
        <v>0</v>
      </c>
      <c r="P2167">
        <v>82</v>
      </c>
      <c r="Q2167">
        <v>12</v>
      </c>
      <c r="R2167">
        <v>0</v>
      </c>
      <c r="S2167">
        <v>0</v>
      </c>
      <c r="T2167">
        <v>3</v>
      </c>
      <c r="U2167">
        <v>0</v>
      </c>
      <c r="V2167">
        <v>0</v>
      </c>
      <c r="W2167">
        <v>0</v>
      </c>
      <c r="X2167">
        <v>20.119182489834753</v>
      </c>
      <c r="Y2167">
        <v>36.96473099274494</v>
      </c>
      <c r="Z2167">
        <v>0</v>
      </c>
      <c r="AA2167">
        <v>0</v>
      </c>
      <c r="AB2167">
        <v>0.33891789966273334</v>
      </c>
      <c r="AC2167">
        <v>0</v>
      </c>
      <c r="AD2167">
        <v>0</v>
      </c>
      <c r="AE2167">
        <v>57.422831382242421</v>
      </c>
    </row>
    <row r="2168" spans="1:31" x14ac:dyDescent="0.25">
      <c r="A2168">
        <v>2321774</v>
      </c>
      <c r="B2168">
        <v>1</v>
      </c>
      <c r="C2168" t="s">
        <v>80</v>
      </c>
      <c r="D2168" t="s">
        <v>101</v>
      </c>
      <c r="E2168" t="s">
        <v>147</v>
      </c>
      <c r="F2168" t="s">
        <v>6540</v>
      </c>
      <c r="G2168" t="s">
        <v>336</v>
      </c>
      <c r="H2168" t="s">
        <v>150</v>
      </c>
      <c r="I2168" t="s">
        <v>136</v>
      </c>
      <c r="J2168" t="s">
        <v>137</v>
      </c>
      <c r="K2168" t="s">
        <v>138</v>
      </c>
      <c r="L2168" t="s">
        <v>6541</v>
      </c>
      <c r="M2168" t="s">
        <v>6542</v>
      </c>
      <c r="N2168">
        <v>0.887222222</v>
      </c>
      <c r="O2168">
        <v>0</v>
      </c>
      <c r="P2168">
        <v>67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12.673005667218549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12.673005667218549</v>
      </c>
    </row>
    <row r="2169" spans="1:31" x14ac:dyDescent="0.25">
      <c r="A2169">
        <v>2321568</v>
      </c>
      <c r="B2169">
        <v>1</v>
      </c>
      <c r="C2169" t="s">
        <v>80</v>
      </c>
      <c r="D2169" t="s">
        <v>97</v>
      </c>
      <c r="E2169" t="s">
        <v>175</v>
      </c>
      <c r="F2169" t="s">
        <v>6543</v>
      </c>
      <c r="G2169" t="s">
        <v>134</v>
      </c>
      <c r="H2169" t="s">
        <v>135</v>
      </c>
      <c r="I2169" t="s">
        <v>136</v>
      </c>
      <c r="J2169" t="s">
        <v>137</v>
      </c>
      <c r="K2169" t="s">
        <v>138</v>
      </c>
      <c r="L2169" t="s">
        <v>6544</v>
      </c>
      <c r="M2169" t="s">
        <v>6545</v>
      </c>
      <c r="N2169">
        <v>0.88388888799999998</v>
      </c>
      <c r="O2169">
        <v>6</v>
      </c>
      <c r="P2169">
        <v>807</v>
      </c>
      <c r="Q2169">
        <v>0</v>
      </c>
      <c r="R2169">
        <v>14</v>
      </c>
      <c r="S2169">
        <v>3</v>
      </c>
      <c r="T2169">
        <v>53</v>
      </c>
      <c r="U2169">
        <v>0</v>
      </c>
      <c r="V2169">
        <v>0</v>
      </c>
      <c r="W2169">
        <v>24.401211589249005</v>
      </c>
      <c r="X2169">
        <v>221.61610331710477</v>
      </c>
      <c r="Y2169">
        <v>0</v>
      </c>
      <c r="Z2169">
        <v>7.2952575850297983</v>
      </c>
      <c r="AA2169">
        <v>31.890876683632044</v>
      </c>
      <c r="AB2169">
        <v>56.082764949312647</v>
      </c>
      <c r="AC2169">
        <v>0</v>
      </c>
      <c r="AD2169">
        <v>0</v>
      </c>
      <c r="AE2169">
        <v>341.2862141243283</v>
      </c>
    </row>
    <row r="2170" spans="1:31" x14ac:dyDescent="0.25">
      <c r="A2170">
        <v>2321900</v>
      </c>
      <c r="B2170">
        <v>1</v>
      </c>
      <c r="C2170" t="s">
        <v>80</v>
      </c>
      <c r="D2170" t="s">
        <v>98</v>
      </c>
      <c r="E2170" t="s">
        <v>147</v>
      </c>
      <c r="F2170" t="s">
        <v>6546</v>
      </c>
      <c r="G2170" t="s">
        <v>149</v>
      </c>
      <c r="H2170" t="s">
        <v>150</v>
      </c>
      <c r="I2170" t="s">
        <v>136</v>
      </c>
      <c r="J2170" t="s">
        <v>137</v>
      </c>
      <c r="K2170" t="s">
        <v>138</v>
      </c>
      <c r="L2170" t="s">
        <v>6547</v>
      </c>
      <c r="M2170" t="s">
        <v>6548</v>
      </c>
      <c r="N2170">
        <v>2.2966666660000001</v>
      </c>
      <c r="O2170">
        <v>0</v>
      </c>
      <c r="P2170">
        <v>0</v>
      </c>
      <c r="Q2170">
        <v>0</v>
      </c>
      <c r="R2170">
        <v>2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12.476690481097666</v>
      </c>
      <c r="AA2170">
        <v>0</v>
      </c>
      <c r="AB2170">
        <v>0</v>
      </c>
      <c r="AC2170">
        <v>0</v>
      </c>
      <c r="AD2170">
        <v>0</v>
      </c>
      <c r="AE2170">
        <v>12.476690481097666</v>
      </c>
    </row>
    <row r="2171" spans="1:31" x14ac:dyDescent="0.25">
      <c r="A2171">
        <v>2321637</v>
      </c>
      <c r="B2171">
        <v>1</v>
      </c>
      <c r="C2171" t="s">
        <v>81</v>
      </c>
      <c r="D2171" t="s">
        <v>113</v>
      </c>
      <c r="E2171" t="s">
        <v>132</v>
      </c>
      <c r="F2171" t="s">
        <v>6549</v>
      </c>
      <c r="G2171" t="s">
        <v>143</v>
      </c>
      <c r="H2171" t="s">
        <v>135</v>
      </c>
      <c r="I2171" t="s">
        <v>136</v>
      </c>
      <c r="J2171" t="s">
        <v>137</v>
      </c>
      <c r="K2171" t="s">
        <v>144</v>
      </c>
      <c r="L2171" t="s">
        <v>6550</v>
      </c>
      <c r="M2171" t="s">
        <v>6551</v>
      </c>
      <c r="N2171">
        <v>8.1944444440000002</v>
      </c>
      <c r="O2171">
        <v>0</v>
      </c>
      <c r="P2171">
        <v>468</v>
      </c>
      <c r="Q2171">
        <v>0</v>
      </c>
      <c r="R2171">
        <v>71</v>
      </c>
      <c r="S2171">
        <v>3</v>
      </c>
      <c r="T2171">
        <v>12</v>
      </c>
      <c r="U2171">
        <v>0</v>
      </c>
      <c r="V2171">
        <v>0</v>
      </c>
      <c r="W2171">
        <v>0</v>
      </c>
      <c r="X2171">
        <v>622.87188735575864</v>
      </c>
      <c r="Y2171">
        <v>0</v>
      </c>
      <c r="Z2171">
        <v>474.21160592790909</v>
      </c>
      <c r="AA2171">
        <v>55.378908225888601</v>
      </c>
      <c r="AB2171">
        <v>89.544459138847174</v>
      </c>
      <c r="AC2171">
        <v>0</v>
      </c>
      <c r="AD2171">
        <v>0</v>
      </c>
      <c r="AE2171">
        <v>1242.0068606484037</v>
      </c>
    </row>
    <row r="2172" spans="1:31" x14ac:dyDescent="0.25">
      <c r="A2172">
        <v>2321551</v>
      </c>
      <c r="B2172">
        <v>1</v>
      </c>
      <c r="C2172" t="s">
        <v>80</v>
      </c>
      <c r="D2172" t="s">
        <v>85</v>
      </c>
      <c r="E2172" t="s">
        <v>285</v>
      </c>
      <c r="F2172" t="s">
        <v>6552</v>
      </c>
      <c r="G2172" t="s">
        <v>193</v>
      </c>
      <c r="H2172" t="s">
        <v>150</v>
      </c>
      <c r="I2172" t="s">
        <v>136</v>
      </c>
      <c r="J2172" t="s">
        <v>137</v>
      </c>
      <c r="K2172" t="s">
        <v>138</v>
      </c>
      <c r="L2172" t="s">
        <v>6553</v>
      </c>
      <c r="M2172" t="s">
        <v>6554</v>
      </c>
      <c r="N2172">
        <v>1.9983333329999999</v>
      </c>
      <c r="O2172">
        <v>0</v>
      </c>
      <c r="P2172">
        <v>42</v>
      </c>
      <c r="Q2172">
        <v>0</v>
      </c>
      <c r="R2172">
        <v>0</v>
      </c>
      <c r="S2172">
        <v>0</v>
      </c>
      <c r="T2172">
        <v>1</v>
      </c>
      <c r="U2172">
        <v>0</v>
      </c>
      <c r="V2172">
        <v>0</v>
      </c>
      <c r="W2172">
        <v>0</v>
      </c>
      <c r="X2172">
        <v>19.605566002951502</v>
      </c>
      <c r="Y2172">
        <v>0</v>
      </c>
      <c r="Z2172">
        <v>0</v>
      </c>
      <c r="AA2172">
        <v>0</v>
      </c>
      <c r="AB2172">
        <v>2.5191506706310554</v>
      </c>
      <c r="AC2172">
        <v>0</v>
      </c>
      <c r="AD2172">
        <v>0</v>
      </c>
      <c r="AE2172">
        <v>22.124716673582558</v>
      </c>
    </row>
    <row r="2173" spans="1:31" x14ac:dyDescent="0.25">
      <c r="A2173">
        <v>2321883</v>
      </c>
      <c r="B2173">
        <v>1</v>
      </c>
      <c r="C2173" t="s">
        <v>80</v>
      </c>
      <c r="D2173" t="s">
        <v>103</v>
      </c>
      <c r="E2173" t="s">
        <v>158</v>
      </c>
      <c r="F2173" t="s">
        <v>6555</v>
      </c>
      <c r="G2173" t="s">
        <v>258</v>
      </c>
      <c r="H2173" t="s">
        <v>150</v>
      </c>
      <c r="I2173" t="s">
        <v>136</v>
      </c>
      <c r="J2173" t="s">
        <v>137</v>
      </c>
      <c r="K2173" t="s">
        <v>138</v>
      </c>
      <c r="L2173" t="s">
        <v>6556</v>
      </c>
      <c r="M2173" t="s">
        <v>6557</v>
      </c>
      <c r="N2173">
        <v>1.0758333330000001</v>
      </c>
      <c r="O2173">
        <v>0</v>
      </c>
      <c r="P2173">
        <v>212</v>
      </c>
      <c r="Q2173">
        <v>0</v>
      </c>
      <c r="R2173">
        <v>12</v>
      </c>
      <c r="S2173">
        <v>0</v>
      </c>
      <c r="T2173">
        <v>31</v>
      </c>
      <c r="U2173">
        <v>0</v>
      </c>
      <c r="V2173">
        <v>0</v>
      </c>
      <c r="W2173">
        <v>0</v>
      </c>
      <c r="X2173">
        <v>51.765498585345981</v>
      </c>
      <c r="Y2173">
        <v>0</v>
      </c>
      <c r="Z2173">
        <v>4.6928523619553335</v>
      </c>
      <c r="AA2173">
        <v>0</v>
      </c>
      <c r="AB2173">
        <v>21.515391253744145</v>
      </c>
      <c r="AC2173">
        <v>0</v>
      </c>
      <c r="AD2173">
        <v>0</v>
      </c>
      <c r="AE2173">
        <v>77.973742201045454</v>
      </c>
    </row>
    <row r="2174" spans="1:31" x14ac:dyDescent="0.25">
      <c r="A2174">
        <v>2322046</v>
      </c>
      <c r="B2174">
        <v>1</v>
      </c>
      <c r="C2174" t="s">
        <v>81</v>
      </c>
      <c r="D2174" t="s">
        <v>128</v>
      </c>
      <c r="E2174" t="s">
        <v>158</v>
      </c>
      <c r="F2174" t="s">
        <v>6558</v>
      </c>
      <c r="G2174" t="s">
        <v>453</v>
      </c>
      <c r="H2174" t="s">
        <v>150</v>
      </c>
      <c r="I2174" t="s">
        <v>136</v>
      </c>
      <c r="J2174" t="s">
        <v>137</v>
      </c>
      <c r="K2174" t="s">
        <v>138</v>
      </c>
      <c r="L2174" t="s">
        <v>6559</v>
      </c>
      <c r="M2174" t="s">
        <v>6560</v>
      </c>
      <c r="N2174">
        <v>0.96194444400000001</v>
      </c>
      <c r="O2174">
        <v>0</v>
      </c>
      <c r="P2174">
        <v>316</v>
      </c>
      <c r="Q2174">
        <v>0</v>
      </c>
      <c r="R2174">
        <v>0</v>
      </c>
      <c r="S2174">
        <v>0</v>
      </c>
      <c r="T2174">
        <v>31</v>
      </c>
      <c r="U2174">
        <v>0</v>
      </c>
      <c r="V2174">
        <v>0</v>
      </c>
      <c r="W2174">
        <v>0</v>
      </c>
      <c r="X2174">
        <v>66.176387073653387</v>
      </c>
      <c r="Y2174">
        <v>0</v>
      </c>
      <c r="Z2174">
        <v>0</v>
      </c>
      <c r="AA2174">
        <v>0</v>
      </c>
      <c r="AB2174">
        <v>68.990350587855474</v>
      </c>
      <c r="AC2174">
        <v>0</v>
      </c>
      <c r="AD2174">
        <v>0</v>
      </c>
      <c r="AE2174">
        <v>135.16673766150888</v>
      </c>
    </row>
    <row r="2175" spans="1:31" x14ac:dyDescent="0.25">
      <c r="A2175">
        <v>2322132</v>
      </c>
      <c r="B2175">
        <v>1</v>
      </c>
      <c r="C2175" t="s">
        <v>80</v>
      </c>
      <c r="D2175" t="s">
        <v>96</v>
      </c>
      <c r="E2175" t="s">
        <v>147</v>
      </c>
      <c r="F2175" t="s">
        <v>6561</v>
      </c>
      <c r="G2175" t="s">
        <v>258</v>
      </c>
      <c r="H2175" t="s">
        <v>150</v>
      </c>
      <c r="I2175" t="s">
        <v>136</v>
      </c>
      <c r="J2175" t="s">
        <v>137</v>
      </c>
      <c r="K2175" t="s">
        <v>138</v>
      </c>
      <c r="L2175" t="s">
        <v>6562</v>
      </c>
      <c r="M2175" t="s">
        <v>6563</v>
      </c>
      <c r="N2175">
        <v>2.1441666659999998</v>
      </c>
      <c r="O2175">
        <v>0</v>
      </c>
      <c r="P2175">
        <v>30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21.61937625858009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21.61937625858009</v>
      </c>
    </row>
    <row r="2176" spans="1:31" x14ac:dyDescent="0.25">
      <c r="A2176">
        <v>2321508</v>
      </c>
      <c r="B2176">
        <v>1</v>
      </c>
      <c r="C2176" t="s">
        <v>80</v>
      </c>
      <c r="D2176" t="s">
        <v>103</v>
      </c>
      <c r="E2176" t="s">
        <v>158</v>
      </c>
      <c r="F2176" t="s">
        <v>6425</v>
      </c>
      <c r="G2176" t="s">
        <v>453</v>
      </c>
      <c r="H2176" t="s">
        <v>150</v>
      </c>
      <c r="I2176" t="s">
        <v>136</v>
      </c>
      <c r="J2176" t="s">
        <v>137</v>
      </c>
      <c r="K2176" t="s">
        <v>138</v>
      </c>
      <c r="L2176" t="s">
        <v>6564</v>
      </c>
      <c r="M2176" t="s">
        <v>6565</v>
      </c>
      <c r="N2176">
        <v>0.50666666599999999</v>
      </c>
      <c r="O2176">
        <v>0</v>
      </c>
      <c r="P2176">
        <v>134</v>
      </c>
      <c r="Q2176">
        <v>0</v>
      </c>
      <c r="R2176">
        <v>1</v>
      </c>
      <c r="S2176">
        <v>0</v>
      </c>
      <c r="T2176">
        <v>37</v>
      </c>
      <c r="U2176">
        <v>0</v>
      </c>
      <c r="V2176">
        <v>0</v>
      </c>
      <c r="W2176">
        <v>0</v>
      </c>
      <c r="X2176">
        <v>13.707615207880595</v>
      </c>
      <c r="Y2176">
        <v>0</v>
      </c>
      <c r="Z2176">
        <v>0</v>
      </c>
      <c r="AA2176">
        <v>0</v>
      </c>
      <c r="AB2176">
        <v>9.0002838101057563</v>
      </c>
      <c r="AC2176">
        <v>0</v>
      </c>
      <c r="AD2176">
        <v>0</v>
      </c>
      <c r="AE2176">
        <v>22.70789901798635</v>
      </c>
    </row>
    <row r="2177" spans="1:31" x14ac:dyDescent="0.25">
      <c r="A2177">
        <v>2321840</v>
      </c>
      <c r="B2177">
        <v>1</v>
      </c>
      <c r="C2177" t="s">
        <v>80</v>
      </c>
      <c r="D2177" t="s">
        <v>109</v>
      </c>
      <c r="E2177" t="s">
        <v>147</v>
      </c>
      <c r="F2177" t="s">
        <v>6566</v>
      </c>
      <c r="G2177" t="s">
        <v>622</v>
      </c>
      <c r="H2177" t="s">
        <v>150</v>
      </c>
      <c r="I2177" t="s">
        <v>136</v>
      </c>
      <c r="J2177" t="s">
        <v>137</v>
      </c>
      <c r="K2177" t="s">
        <v>138</v>
      </c>
      <c r="L2177" t="s">
        <v>6567</v>
      </c>
      <c r="M2177" t="s">
        <v>6568</v>
      </c>
      <c r="N2177">
        <v>2.7638888879999999</v>
      </c>
      <c r="O2177">
        <v>0</v>
      </c>
      <c r="P2177">
        <v>4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1.4435508126289167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1.4435508126289167</v>
      </c>
    </row>
    <row r="2178" spans="1:31" x14ac:dyDescent="0.25">
      <c r="A2178">
        <v>2333367</v>
      </c>
      <c r="B2178">
        <v>1</v>
      </c>
      <c r="C2178" t="s">
        <v>80</v>
      </c>
      <c r="D2178" t="s">
        <v>97</v>
      </c>
      <c r="E2178" t="s">
        <v>175</v>
      </c>
      <c r="F2178" t="s">
        <v>6569</v>
      </c>
      <c r="G2178" t="s">
        <v>134</v>
      </c>
      <c r="H2178" t="s">
        <v>135</v>
      </c>
      <c r="I2178" t="s">
        <v>136</v>
      </c>
      <c r="J2178" t="s">
        <v>137</v>
      </c>
      <c r="K2178" t="s">
        <v>138</v>
      </c>
      <c r="L2178" t="s">
        <v>6570</v>
      </c>
      <c r="M2178" t="s">
        <v>6571</v>
      </c>
      <c r="N2178">
        <v>0.92055555499999997</v>
      </c>
      <c r="O2178">
        <v>23</v>
      </c>
      <c r="P2178">
        <v>245</v>
      </c>
      <c r="Q2178">
        <v>0</v>
      </c>
      <c r="R2178">
        <v>50</v>
      </c>
      <c r="S2178">
        <v>5</v>
      </c>
      <c r="T2178">
        <v>34</v>
      </c>
      <c r="U2178">
        <v>0</v>
      </c>
      <c r="V2178">
        <v>0</v>
      </c>
      <c r="W2178">
        <v>259.5279460069998</v>
      </c>
      <c r="X2178">
        <v>329.94939008541684</v>
      </c>
      <c r="Y2178">
        <v>0</v>
      </c>
      <c r="Z2178">
        <v>39.53414542085487</v>
      </c>
      <c r="AA2178">
        <v>95.969568259700949</v>
      </c>
      <c r="AB2178">
        <v>51.857940761395376</v>
      </c>
      <c r="AC2178">
        <v>0</v>
      </c>
      <c r="AD2178">
        <v>0</v>
      </c>
      <c r="AE2178">
        <v>776.83899053436789</v>
      </c>
    </row>
    <row r="2179" spans="1:31" x14ac:dyDescent="0.25">
      <c r="A2179">
        <v>2322032</v>
      </c>
      <c r="B2179">
        <v>1</v>
      </c>
      <c r="C2179" t="s">
        <v>80</v>
      </c>
      <c r="D2179" t="s">
        <v>100</v>
      </c>
      <c r="E2179" t="s">
        <v>153</v>
      </c>
      <c r="F2179" t="s">
        <v>6572</v>
      </c>
      <c r="G2179" t="s">
        <v>155</v>
      </c>
      <c r="H2179" t="s">
        <v>150</v>
      </c>
      <c r="I2179" t="s">
        <v>136</v>
      </c>
      <c r="J2179" t="s">
        <v>137</v>
      </c>
      <c r="K2179" t="s">
        <v>138</v>
      </c>
      <c r="L2179" t="s">
        <v>6573</v>
      </c>
      <c r="M2179" t="s">
        <v>6574</v>
      </c>
      <c r="N2179">
        <v>0.80500000000000005</v>
      </c>
      <c r="O2179">
        <v>0</v>
      </c>
      <c r="P2179">
        <v>1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0.32340651586739999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0.32340651586739999</v>
      </c>
    </row>
    <row r="2180" spans="1:31" x14ac:dyDescent="0.25">
      <c r="A2180">
        <v>2321651</v>
      </c>
      <c r="B2180">
        <v>1</v>
      </c>
      <c r="C2180" t="s">
        <v>80</v>
      </c>
      <c r="D2180" t="s">
        <v>98</v>
      </c>
      <c r="E2180" t="s">
        <v>141</v>
      </c>
      <c r="F2180" t="s">
        <v>3914</v>
      </c>
      <c r="G2180" t="s">
        <v>134</v>
      </c>
      <c r="H2180" t="s">
        <v>135</v>
      </c>
      <c r="I2180" t="s">
        <v>136</v>
      </c>
      <c r="J2180" t="s">
        <v>137</v>
      </c>
      <c r="K2180" t="s">
        <v>138</v>
      </c>
      <c r="L2180" t="s">
        <v>6575</v>
      </c>
      <c r="M2180" t="s">
        <v>6576</v>
      </c>
      <c r="N2180">
        <v>1.0744444440000001</v>
      </c>
      <c r="O2180">
        <v>0</v>
      </c>
      <c r="P2180">
        <v>21</v>
      </c>
      <c r="Q2180">
        <v>29</v>
      </c>
      <c r="R2180">
        <v>188</v>
      </c>
      <c r="S2180">
        <v>11</v>
      </c>
      <c r="T2180">
        <v>65</v>
      </c>
      <c r="U2180">
        <v>2</v>
      </c>
      <c r="V2180">
        <v>0</v>
      </c>
      <c r="W2180">
        <v>0</v>
      </c>
      <c r="X2180">
        <v>9.8889892474551857</v>
      </c>
      <c r="Y2180">
        <v>308.13189859171308</v>
      </c>
      <c r="Z2180">
        <v>812.25264487701406</v>
      </c>
      <c r="AA2180">
        <v>89.621055925479709</v>
      </c>
      <c r="AB2180">
        <v>202.29186136809992</v>
      </c>
      <c r="AC2180">
        <v>244.28855968731003</v>
      </c>
      <c r="AD2180">
        <v>0</v>
      </c>
      <c r="AE2180">
        <v>1666.4750096970718</v>
      </c>
    </row>
    <row r="2181" spans="1:31" x14ac:dyDescent="0.25">
      <c r="A2181">
        <v>2322026</v>
      </c>
      <c r="B2181">
        <v>1</v>
      </c>
      <c r="C2181" t="s">
        <v>80</v>
      </c>
      <c r="D2181" t="s">
        <v>85</v>
      </c>
      <c r="E2181" t="s">
        <v>285</v>
      </c>
      <c r="F2181" t="s">
        <v>6230</v>
      </c>
      <c r="G2181" t="s">
        <v>384</v>
      </c>
      <c r="H2181" t="s">
        <v>150</v>
      </c>
      <c r="I2181" t="s">
        <v>136</v>
      </c>
      <c r="J2181" t="s">
        <v>137</v>
      </c>
      <c r="K2181" t="s">
        <v>138</v>
      </c>
      <c r="L2181" t="s">
        <v>6577</v>
      </c>
      <c r="M2181" t="s">
        <v>6578</v>
      </c>
      <c r="N2181">
        <v>5.3683333329999998</v>
      </c>
      <c r="O2181">
        <v>0</v>
      </c>
      <c r="P2181">
        <v>231</v>
      </c>
      <c r="Q2181">
        <v>0</v>
      </c>
      <c r="R2181">
        <v>0</v>
      </c>
      <c r="S2181">
        <v>0</v>
      </c>
      <c r="T2181">
        <v>5</v>
      </c>
      <c r="U2181">
        <v>0</v>
      </c>
      <c r="V2181">
        <v>0</v>
      </c>
      <c r="W2181">
        <v>0</v>
      </c>
      <c r="X2181">
        <v>231.19984641852895</v>
      </c>
      <c r="Y2181">
        <v>0</v>
      </c>
      <c r="Z2181">
        <v>0</v>
      </c>
      <c r="AA2181">
        <v>0</v>
      </c>
      <c r="AB2181">
        <v>0.89770270181625023</v>
      </c>
      <c r="AC2181">
        <v>0</v>
      </c>
      <c r="AD2181">
        <v>0</v>
      </c>
      <c r="AE2181">
        <v>232.09754912034521</v>
      </c>
    </row>
    <row r="2182" spans="1:31" x14ac:dyDescent="0.25">
      <c r="A2182">
        <v>2321528</v>
      </c>
      <c r="B2182">
        <v>1</v>
      </c>
      <c r="C2182" t="s">
        <v>80</v>
      </c>
      <c r="D2182" t="s">
        <v>99</v>
      </c>
      <c r="E2182" t="s">
        <v>141</v>
      </c>
      <c r="F2182" t="s">
        <v>6419</v>
      </c>
      <c r="G2182" t="s">
        <v>134</v>
      </c>
      <c r="H2182" t="s">
        <v>135</v>
      </c>
      <c r="I2182" t="s">
        <v>136</v>
      </c>
      <c r="J2182" t="s">
        <v>137</v>
      </c>
      <c r="K2182" t="s">
        <v>138</v>
      </c>
      <c r="L2182" t="s">
        <v>6579</v>
      </c>
      <c r="M2182" t="s">
        <v>6580</v>
      </c>
      <c r="N2182">
        <v>0.11444444400000001</v>
      </c>
      <c r="O2182">
        <v>4</v>
      </c>
      <c r="P2182">
        <v>830</v>
      </c>
      <c r="Q2182">
        <v>1</v>
      </c>
      <c r="R2182">
        <v>28</v>
      </c>
      <c r="S2182">
        <v>2</v>
      </c>
      <c r="T2182">
        <v>82</v>
      </c>
      <c r="U2182">
        <v>0</v>
      </c>
      <c r="V2182">
        <v>1</v>
      </c>
      <c r="W2182">
        <v>2.7203774623808004</v>
      </c>
      <c r="X2182">
        <v>16.335110446305134</v>
      </c>
      <c r="Y2182">
        <v>3.1254736195533338E-2</v>
      </c>
      <c r="Z2182">
        <v>0.40973726304000008</v>
      </c>
      <c r="AA2182">
        <v>0.22857694262195558</v>
      </c>
      <c r="AB2182">
        <v>4.4750935909965968</v>
      </c>
      <c r="AC2182">
        <v>0</v>
      </c>
      <c r="AD2182">
        <v>0.24770139991776668</v>
      </c>
      <c r="AE2182">
        <v>24.447851841457783</v>
      </c>
    </row>
    <row r="2183" spans="1:31" x14ac:dyDescent="0.25">
      <c r="A2183">
        <v>2321671</v>
      </c>
      <c r="B2183">
        <v>1</v>
      </c>
      <c r="C2183" t="s">
        <v>81</v>
      </c>
      <c r="D2183" t="s">
        <v>112</v>
      </c>
      <c r="E2183" t="s">
        <v>147</v>
      </c>
      <c r="F2183" t="s">
        <v>6581</v>
      </c>
      <c r="G2183" t="s">
        <v>149</v>
      </c>
      <c r="H2183" t="s">
        <v>150</v>
      </c>
      <c r="I2183" t="s">
        <v>136</v>
      </c>
      <c r="J2183" t="s">
        <v>137</v>
      </c>
      <c r="K2183" t="s">
        <v>138</v>
      </c>
      <c r="L2183" t="s">
        <v>6582</v>
      </c>
      <c r="M2183" t="s">
        <v>6583</v>
      </c>
      <c r="N2183">
        <v>0.99527777699999997</v>
      </c>
      <c r="O2183">
        <v>0</v>
      </c>
      <c r="P2183">
        <v>103</v>
      </c>
      <c r="Q2183">
        <v>0</v>
      </c>
      <c r="R2183">
        <v>0</v>
      </c>
      <c r="S2183">
        <v>0</v>
      </c>
      <c r="T2183">
        <v>1</v>
      </c>
      <c r="U2183">
        <v>0</v>
      </c>
      <c r="V2183">
        <v>0</v>
      </c>
      <c r="W2183">
        <v>0</v>
      </c>
      <c r="X2183">
        <v>16.007850933377345</v>
      </c>
      <c r="Y2183">
        <v>0</v>
      </c>
      <c r="Z2183">
        <v>0</v>
      </c>
      <c r="AA2183">
        <v>0</v>
      </c>
      <c r="AB2183">
        <v>1.8074132601141666</v>
      </c>
      <c r="AC2183">
        <v>0</v>
      </c>
      <c r="AD2183">
        <v>0</v>
      </c>
      <c r="AE2183">
        <v>17.815264193491512</v>
      </c>
    </row>
    <row r="2184" spans="1:31" x14ac:dyDescent="0.25">
      <c r="A2184">
        <v>2321820</v>
      </c>
      <c r="B2184">
        <v>1</v>
      </c>
      <c r="C2184" t="s">
        <v>80</v>
      </c>
      <c r="D2184" t="s">
        <v>91</v>
      </c>
      <c r="E2184" t="s">
        <v>153</v>
      </c>
      <c r="F2184" t="s">
        <v>6584</v>
      </c>
      <c r="G2184" t="s">
        <v>203</v>
      </c>
      <c r="H2184" t="s">
        <v>150</v>
      </c>
      <c r="I2184" t="s">
        <v>136</v>
      </c>
      <c r="J2184" t="s">
        <v>137</v>
      </c>
      <c r="K2184" t="s">
        <v>138</v>
      </c>
      <c r="L2184" t="s">
        <v>6585</v>
      </c>
      <c r="M2184" t="s">
        <v>6586</v>
      </c>
      <c r="N2184">
        <v>1.1758333329999999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1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0.4575418192270001</v>
      </c>
      <c r="AC2184">
        <v>0</v>
      </c>
      <c r="AD2184">
        <v>0</v>
      </c>
      <c r="AE2184">
        <v>0.4575418192270001</v>
      </c>
    </row>
    <row r="2185" spans="1:31" x14ac:dyDescent="0.25">
      <c r="A2185">
        <v>2321720</v>
      </c>
      <c r="B2185">
        <v>1</v>
      </c>
      <c r="C2185" t="s">
        <v>80</v>
      </c>
      <c r="D2185" t="s">
        <v>103</v>
      </c>
      <c r="E2185" t="s">
        <v>147</v>
      </c>
      <c r="F2185" t="s">
        <v>6587</v>
      </c>
      <c r="G2185" t="s">
        <v>258</v>
      </c>
      <c r="H2185" t="s">
        <v>150</v>
      </c>
      <c r="I2185" t="s">
        <v>136</v>
      </c>
      <c r="J2185" t="s">
        <v>137</v>
      </c>
      <c r="K2185" t="s">
        <v>138</v>
      </c>
      <c r="L2185" t="s">
        <v>6588</v>
      </c>
      <c r="M2185" t="s">
        <v>6589</v>
      </c>
      <c r="N2185">
        <v>3.07</v>
      </c>
      <c r="O2185">
        <v>0</v>
      </c>
      <c r="P2185">
        <v>104</v>
      </c>
      <c r="Q2185">
        <v>0</v>
      </c>
      <c r="R2185">
        <v>3</v>
      </c>
      <c r="S2185">
        <v>0</v>
      </c>
      <c r="T2185">
        <v>4</v>
      </c>
      <c r="U2185">
        <v>0</v>
      </c>
      <c r="V2185">
        <v>0</v>
      </c>
      <c r="W2185">
        <v>0</v>
      </c>
      <c r="X2185">
        <v>72.094148917562876</v>
      </c>
      <c r="Y2185">
        <v>0</v>
      </c>
      <c r="Z2185">
        <v>4.6763342725981332</v>
      </c>
      <c r="AA2185">
        <v>0</v>
      </c>
      <c r="AB2185">
        <v>10.210280756253553</v>
      </c>
      <c r="AC2185">
        <v>0</v>
      </c>
      <c r="AD2185">
        <v>0</v>
      </c>
      <c r="AE2185">
        <v>86.980763946414555</v>
      </c>
    </row>
    <row r="2186" spans="1:31" x14ac:dyDescent="0.25">
      <c r="A2186">
        <v>2321963</v>
      </c>
      <c r="B2186">
        <v>1</v>
      </c>
      <c r="C2186" t="s">
        <v>80</v>
      </c>
      <c r="D2186" t="s">
        <v>84</v>
      </c>
      <c r="E2186" t="s">
        <v>175</v>
      </c>
      <c r="F2186" t="s">
        <v>6590</v>
      </c>
      <c r="G2186" t="s">
        <v>143</v>
      </c>
      <c r="H2186" t="s">
        <v>135</v>
      </c>
      <c r="I2186" t="s">
        <v>136</v>
      </c>
      <c r="J2186" t="s">
        <v>137</v>
      </c>
      <c r="K2186" t="s">
        <v>144</v>
      </c>
      <c r="L2186" t="s">
        <v>6591</v>
      </c>
      <c r="M2186" t="s">
        <v>6592</v>
      </c>
      <c r="N2186">
        <v>11.039166666</v>
      </c>
      <c r="O2186">
        <v>0</v>
      </c>
      <c r="P2186">
        <v>3455</v>
      </c>
      <c r="Q2186">
        <v>0</v>
      </c>
      <c r="R2186">
        <v>0</v>
      </c>
      <c r="S2186">
        <v>0</v>
      </c>
      <c r="T2186">
        <v>130</v>
      </c>
      <c r="U2186">
        <v>0</v>
      </c>
      <c r="V2186">
        <v>1</v>
      </c>
      <c r="W2186">
        <v>0</v>
      </c>
      <c r="X2186">
        <v>8217.2692319328889</v>
      </c>
      <c r="Y2186">
        <v>0</v>
      </c>
      <c r="Z2186">
        <v>0</v>
      </c>
      <c r="AA2186">
        <v>0</v>
      </c>
      <c r="AB2186">
        <v>1493.5861144313087</v>
      </c>
      <c r="AC2186">
        <v>0</v>
      </c>
      <c r="AD2186">
        <v>1780.1157456025037</v>
      </c>
      <c r="AE2186">
        <v>11490.971091966701</v>
      </c>
    </row>
    <row r="2187" spans="1:31" x14ac:dyDescent="0.25">
      <c r="A2187">
        <v>2321571</v>
      </c>
      <c r="B2187">
        <v>1</v>
      </c>
      <c r="C2187" t="s">
        <v>81</v>
      </c>
      <c r="D2187" t="s">
        <v>125</v>
      </c>
      <c r="E2187" t="s">
        <v>175</v>
      </c>
      <c r="F2187" t="s">
        <v>6593</v>
      </c>
      <c r="G2187" t="s">
        <v>134</v>
      </c>
      <c r="H2187" t="s">
        <v>135</v>
      </c>
      <c r="I2187" t="s">
        <v>136</v>
      </c>
      <c r="J2187" t="s">
        <v>137</v>
      </c>
      <c r="K2187" t="s">
        <v>138</v>
      </c>
      <c r="L2187" t="s">
        <v>6594</v>
      </c>
      <c r="M2187" t="s">
        <v>6595</v>
      </c>
      <c r="N2187">
        <v>0.765833333</v>
      </c>
      <c r="O2187">
        <v>0</v>
      </c>
      <c r="P2187">
        <v>144</v>
      </c>
      <c r="Q2187">
        <v>0</v>
      </c>
      <c r="R2187">
        <v>0</v>
      </c>
      <c r="S2187">
        <v>0</v>
      </c>
      <c r="T2187">
        <v>2</v>
      </c>
      <c r="U2187">
        <v>0</v>
      </c>
      <c r="V2187">
        <v>0</v>
      </c>
      <c r="W2187">
        <v>0</v>
      </c>
      <c r="X2187">
        <v>18.79815181220237</v>
      </c>
      <c r="Y2187">
        <v>0</v>
      </c>
      <c r="Z2187">
        <v>0</v>
      </c>
      <c r="AA2187">
        <v>0</v>
      </c>
      <c r="AB2187">
        <v>2.0590251838465168</v>
      </c>
      <c r="AC2187">
        <v>0</v>
      </c>
      <c r="AD2187">
        <v>0</v>
      </c>
      <c r="AE2187">
        <v>20.857176996048885</v>
      </c>
    </row>
    <row r="2188" spans="1:31" x14ac:dyDescent="0.25">
      <c r="A2188">
        <v>2322112</v>
      </c>
      <c r="B2188">
        <v>1</v>
      </c>
      <c r="C2188" t="s">
        <v>81</v>
      </c>
      <c r="D2188" t="s">
        <v>113</v>
      </c>
      <c r="E2188" t="s">
        <v>147</v>
      </c>
      <c r="F2188" t="s">
        <v>6596</v>
      </c>
      <c r="G2188" t="s">
        <v>149</v>
      </c>
      <c r="H2188" t="s">
        <v>150</v>
      </c>
      <c r="I2188" t="s">
        <v>136</v>
      </c>
      <c r="J2188" t="s">
        <v>137</v>
      </c>
      <c r="K2188" t="s">
        <v>138</v>
      </c>
      <c r="L2188" t="s">
        <v>6597</v>
      </c>
      <c r="M2188" t="s">
        <v>6598</v>
      </c>
      <c r="N2188">
        <v>1.9936111110000001</v>
      </c>
      <c r="O2188">
        <v>0</v>
      </c>
      <c r="P2188">
        <v>16</v>
      </c>
      <c r="Q2188">
        <v>0</v>
      </c>
      <c r="R2188">
        <v>3</v>
      </c>
      <c r="S2188">
        <v>0</v>
      </c>
      <c r="T2188">
        <v>2</v>
      </c>
      <c r="U2188">
        <v>0</v>
      </c>
      <c r="V2188">
        <v>0</v>
      </c>
      <c r="W2188">
        <v>0</v>
      </c>
      <c r="X2188">
        <v>4.5010540943431749</v>
      </c>
      <c r="Y2188">
        <v>0</v>
      </c>
      <c r="Z2188">
        <v>9.7397599990372505</v>
      </c>
      <c r="AA2188">
        <v>0</v>
      </c>
      <c r="AB2188">
        <v>2.1817026745193333</v>
      </c>
      <c r="AC2188">
        <v>0</v>
      </c>
      <c r="AD2188">
        <v>0</v>
      </c>
      <c r="AE2188">
        <v>16.422516767899758</v>
      </c>
    </row>
    <row r="2189" spans="1:31" x14ac:dyDescent="0.25">
      <c r="A2189">
        <v>2321734</v>
      </c>
      <c r="B2189">
        <v>1</v>
      </c>
      <c r="C2189" t="s">
        <v>81</v>
      </c>
      <c r="D2189" t="s">
        <v>118</v>
      </c>
      <c r="E2189" t="s">
        <v>147</v>
      </c>
      <c r="F2189" t="s">
        <v>6599</v>
      </c>
      <c r="G2189" t="s">
        <v>149</v>
      </c>
      <c r="H2189" t="s">
        <v>150</v>
      </c>
      <c r="I2189" t="s">
        <v>136</v>
      </c>
      <c r="J2189" t="s">
        <v>137</v>
      </c>
      <c r="K2189" t="s">
        <v>138</v>
      </c>
      <c r="L2189" t="s">
        <v>6600</v>
      </c>
      <c r="M2189" t="s">
        <v>6601</v>
      </c>
      <c r="N2189">
        <v>2.2805555549999998</v>
      </c>
      <c r="O2189">
        <v>0</v>
      </c>
      <c r="P2189">
        <v>3</v>
      </c>
      <c r="Q2189">
        <v>0</v>
      </c>
      <c r="R2189">
        <v>8</v>
      </c>
      <c r="S2189">
        <v>0</v>
      </c>
      <c r="T2189">
        <v>10</v>
      </c>
      <c r="U2189">
        <v>0</v>
      </c>
      <c r="V2189">
        <v>0</v>
      </c>
      <c r="W2189">
        <v>0</v>
      </c>
      <c r="X2189">
        <v>0.94929676349812508</v>
      </c>
      <c r="Y2189">
        <v>0</v>
      </c>
      <c r="Z2189">
        <v>0.98562459524210011</v>
      </c>
      <c r="AA2189">
        <v>0</v>
      </c>
      <c r="AB2189">
        <v>2.4501595941106249</v>
      </c>
      <c r="AC2189">
        <v>0</v>
      </c>
      <c r="AD2189">
        <v>0</v>
      </c>
      <c r="AE2189">
        <v>4.3850809528508501</v>
      </c>
    </row>
    <row r="2190" spans="1:31" x14ac:dyDescent="0.25">
      <c r="A2190">
        <v>2321949</v>
      </c>
      <c r="B2190">
        <v>1</v>
      </c>
      <c r="C2190" t="s">
        <v>80</v>
      </c>
      <c r="D2190" t="s">
        <v>100</v>
      </c>
      <c r="E2190" t="s">
        <v>153</v>
      </c>
      <c r="F2190" t="s">
        <v>6602</v>
      </c>
      <c r="G2190" t="s">
        <v>155</v>
      </c>
      <c r="H2190" t="s">
        <v>150</v>
      </c>
      <c r="I2190" t="s">
        <v>136</v>
      </c>
      <c r="J2190" t="s">
        <v>137</v>
      </c>
      <c r="K2190" t="s">
        <v>138</v>
      </c>
      <c r="L2190" t="s">
        <v>6603</v>
      </c>
      <c r="M2190" t="s">
        <v>6604</v>
      </c>
      <c r="N2190">
        <v>1.4950000000000001</v>
      </c>
      <c r="O2190">
        <v>0</v>
      </c>
      <c r="P2190">
        <v>1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0.19760418153394999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0.19760418153394999</v>
      </c>
    </row>
    <row r="2191" spans="1:31" x14ac:dyDescent="0.25">
      <c r="A2191">
        <v>2321903</v>
      </c>
      <c r="B2191">
        <v>1</v>
      </c>
      <c r="C2191" t="s">
        <v>80</v>
      </c>
      <c r="D2191" t="s">
        <v>108</v>
      </c>
      <c r="E2191" t="s">
        <v>147</v>
      </c>
      <c r="F2191" t="s">
        <v>6605</v>
      </c>
      <c r="G2191" t="s">
        <v>149</v>
      </c>
      <c r="H2191" t="s">
        <v>150</v>
      </c>
      <c r="I2191" t="s">
        <v>136</v>
      </c>
      <c r="J2191" t="s">
        <v>137</v>
      </c>
      <c r="K2191" t="s">
        <v>138</v>
      </c>
      <c r="L2191" t="s">
        <v>6606</v>
      </c>
      <c r="M2191" t="s">
        <v>6607</v>
      </c>
      <c r="N2191">
        <v>3.6272222219999999</v>
      </c>
      <c r="O2191">
        <v>0</v>
      </c>
      <c r="P2191">
        <v>31</v>
      </c>
      <c r="Q2191">
        <v>0</v>
      </c>
      <c r="R2191">
        <v>7</v>
      </c>
      <c r="S2191">
        <v>0</v>
      </c>
      <c r="T2191">
        <v>3</v>
      </c>
      <c r="U2191">
        <v>0</v>
      </c>
      <c r="V2191">
        <v>0</v>
      </c>
      <c r="W2191">
        <v>0</v>
      </c>
      <c r="X2191">
        <v>13.964575692763397</v>
      </c>
      <c r="Y2191">
        <v>0</v>
      </c>
      <c r="Z2191">
        <v>14.0948919056517</v>
      </c>
      <c r="AA2191">
        <v>0</v>
      </c>
      <c r="AB2191">
        <v>1.0852559951729166</v>
      </c>
      <c r="AC2191">
        <v>0</v>
      </c>
      <c r="AD2191">
        <v>0</v>
      </c>
      <c r="AE2191">
        <v>29.144723593588012</v>
      </c>
    </row>
    <row r="2192" spans="1:31" x14ac:dyDescent="0.25">
      <c r="A2192">
        <v>2321740</v>
      </c>
      <c r="B2192">
        <v>1</v>
      </c>
      <c r="C2192" t="s">
        <v>81</v>
      </c>
      <c r="D2192" t="s">
        <v>118</v>
      </c>
      <c r="E2192" t="s">
        <v>147</v>
      </c>
      <c r="F2192" t="s">
        <v>6608</v>
      </c>
      <c r="G2192" t="s">
        <v>258</v>
      </c>
      <c r="H2192" t="s">
        <v>150</v>
      </c>
      <c r="I2192" t="s">
        <v>136</v>
      </c>
      <c r="J2192" t="s">
        <v>137</v>
      </c>
      <c r="K2192" t="s">
        <v>138</v>
      </c>
      <c r="L2192" t="s">
        <v>6609</v>
      </c>
      <c r="M2192" t="s">
        <v>6610</v>
      </c>
      <c r="N2192">
        <v>4.0566666659999999</v>
      </c>
      <c r="O2192">
        <v>0</v>
      </c>
      <c r="P2192">
        <v>38</v>
      </c>
      <c r="Q2192">
        <v>0</v>
      </c>
      <c r="R2192">
        <v>0</v>
      </c>
      <c r="S2192">
        <v>0</v>
      </c>
      <c r="T2192">
        <v>12</v>
      </c>
      <c r="U2192">
        <v>0</v>
      </c>
      <c r="V2192">
        <v>0</v>
      </c>
      <c r="W2192">
        <v>0</v>
      </c>
      <c r="X2192">
        <v>7.2022745944658029</v>
      </c>
      <c r="Y2192">
        <v>0</v>
      </c>
      <c r="Z2192">
        <v>0</v>
      </c>
      <c r="AA2192">
        <v>0</v>
      </c>
      <c r="AB2192">
        <v>41.121368855341814</v>
      </c>
      <c r="AC2192">
        <v>0</v>
      </c>
      <c r="AD2192">
        <v>0</v>
      </c>
      <c r="AE2192">
        <v>48.323643449807619</v>
      </c>
    </row>
    <row r="2193" spans="1:31" x14ac:dyDescent="0.25">
      <c r="A2193">
        <v>2321594</v>
      </c>
      <c r="B2193">
        <v>1</v>
      </c>
      <c r="C2193" t="s">
        <v>80</v>
      </c>
      <c r="D2193" t="s">
        <v>106</v>
      </c>
      <c r="E2193" t="s">
        <v>141</v>
      </c>
      <c r="F2193" t="s">
        <v>1093</v>
      </c>
      <c r="G2193" t="s">
        <v>134</v>
      </c>
      <c r="H2193" t="s">
        <v>135</v>
      </c>
      <c r="I2193" t="s">
        <v>136</v>
      </c>
      <c r="J2193" t="s">
        <v>137</v>
      </c>
      <c r="K2193" t="s">
        <v>138</v>
      </c>
      <c r="L2193" t="s">
        <v>6611</v>
      </c>
      <c r="M2193" t="s">
        <v>6612</v>
      </c>
      <c r="N2193">
        <v>0.101111111</v>
      </c>
      <c r="O2193">
        <v>1</v>
      </c>
      <c r="P2193">
        <v>1296</v>
      </c>
      <c r="Q2193">
        <v>80</v>
      </c>
      <c r="R2193">
        <v>136</v>
      </c>
      <c r="S2193">
        <v>22</v>
      </c>
      <c r="T2193">
        <v>171</v>
      </c>
      <c r="U2193">
        <v>2</v>
      </c>
      <c r="V2193">
        <v>0</v>
      </c>
      <c r="W2193">
        <v>1.7098560494166668E-2</v>
      </c>
      <c r="X2193">
        <v>25.52210871745385</v>
      </c>
      <c r="Y2193">
        <v>98.177073371067564</v>
      </c>
      <c r="Z2193">
        <v>40.917039785810061</v>
      </c>
      <c r="AA2193">
        <v>19.214562158994223</v>
      </c>
      <c r="AB2193">
        <v>13.10909517295762</v>
      </c>
      <c r="AC2193">
        <v>19.17243935212667</v>
      </c>
      <c r="AD2193">
        <v>0</v>
      </c>
      <c r="AE2193">
        <v>216.12941711890414</v>
      </c>
    </row>
    <row r="2194" spans="1:31" x14ac:dyDescent="0.25">
      <c r="A2194">
        <v>2322135</v>
      </c>
      <c r="B2194">
        <v>1</v>
      </c>
      <c r="C2194" t="s">
        <v>81</v>
      </c>
      <c r="D2194" t="s">
        <v>122</v>
      </c>
      <c r="E2194" t="s">
        <v>153</v>
      </c>
      <c r="F2194" t="s">
        <v>6613</v>
      </c>
      <c r="G2194" t="s">
        <v>155</v>
      </c>
      <c r="H2194" t="s">
        <v>150</v>
      </c>
      <c r="I2194" t="s">
        <v>136</v>
      </c>
      <c r="J2194" t="s">
        <v>137</v>
      </c>
      <c r="K2194" t="s">
        <v>138</v>
      </c>
      <c r="L2194" t="s">
        <v>6614</v>
      </c>
      <c r="M2194" t="s">
        <v>6615</v>
      </c>
      <c r="N2194">
        <v>0.71027777700000005</v>
      </c>
      <c r="O2194">
        <v>0</v>
      </c>
      <c r="P2194">
        <v>4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0.34803756803876668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0.34803756803876668</v>
      </c>
    </row>
    <row r="2195" spans="1:31" x14ac:dyDescent="0.25">
      <c r="A2195">
        <v>2321674</v>
      </c>
      <c r="B2195">
        <v>1</v>
      </c>
      <c r="C2195" t="s">
        <v>80</v>
      </c>
      <c r="D2195" t="s">
        <v>106</v>
      </c>
      <c r="E2195" t="s">
        <v>141</v>
      </c>
      <c r="F2195" t="s">
        <v>282</v>
      </c>
      <c r="G2195" t="s">
        <v>134</v>
      </c>
      <c r="H2195" t="s">
        <v>135</v>
      </c>
      <c r="I2195" t="s">
        <v>136</v>
      </c>
      <c r="J2195" t="s">
        <v>137</v>
      </c>
      <c r="K2195" t="s">
        <v>138</v>
      </c>
      <c r="L2195" t="s">
        <v>6616</v>
      </c>
      <c r="M2195" t="s">
        <v>6617</v>
      </c>
      <c r="N2195">
        <v>0.131111111</v>
      </c>
      <c r="O2195">
        <v>1</v>
      </c>
      <c r="P2195">
        <v>38</v>
      </c>
      <c r="Q2195">
        <v>17</v>
      </c>
      <c r="R2195">
        <v>47</v>
      </c>
      <c r="S2195">
        <v>13</v>
      </c>
      <c r="T2195">
        <v>30</v>
      </c>
      <c r="U2195">
        <v>6</v>
      </c>
      <c r="V2195">
        <v>0</v>
      </c>
      <c r="W2195">
        <v>3.9517384837083336E-2</v>
      </c>
      <c r="X2195">
        <v>1.8243687174956995</v>
      </c>
      <c r="Y2195">
        <v>16.135107950686049</v>
      </c>
      <c r="Z2195">
        <v>15.567512438076381</v>
      </c>
      <c r="AA2195">
        <v>12.269250629436128</v>
      </c>
      <c r="AB2195">
        <v>11.677653416782492</v>
      </c>
      <c r="AC2195">
        <v>57.431314939934744</v>
      </c>
      <c r="AD2195">
        <v>0</v>
      </c>
      <c r="AE2195">
        <v>114.94472547724857</v>
      </c>
    </row>
    <row r="2196" spans="1:31" x14ac:dyDescent="0.25">
      <c r="A2196">
        <v>2321697</v>
      </c>
      <c r="B2196">
        <v>1</v>
      </c>
      <c r="C2196" t="s">
        <v>80</v>
      </c>
      <c r="D2196" t="s">
        <v>82</v>
      </c>
      <c r="E2196" t="s">
        <v>153</v>
      </c>
      <c r="F2196" t="s">
        <v>6618</v>
      </c>
      <c r="G2196" t="s">
        <v>203</v>
      </c>
      <c r="H2196" t="s">
        <v>150</v>
      </c>
      <c r="I2196" t="s">
        <v>136</v>
      </c>
      <c r="J2196" t="s">
        <v>137</v>
      </c>
      <c r="K2196" t="s">
        <v>138</v>
      </c>
      <c r="L2196" t="s">
        <v>6619</v>
      </c>
      <c r="M2196" t="s">
        <v>6620</v>
      </c>
      <c r="N2196">
        <v>1.3988888880000001</v>
      </c>
      <c r="O2196">
        <v>0</v>
      </c>
      <c r="P2196">
        <v>14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4.8249264180252922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4.8249264180252922</v>
      </c>
    </row>
    <row r="2197" spans="1:31" x14ac:dyDescent="0.25">
      <c r="A2197">
        <v>2321531</v>
      </c>
      <c r="B2197">
        <v>1</v>
      </c>
      <c r="C2197" t="s">
        <v>80</v>
      </c>
      <c r="D2197" t="s">
        <v>97</v>
      </c>
      <c r="E2197" t="s">
        <v>141</v>
      </c>
      <c r="F2197" t="s">
        <v>1525</v>
      </c>
      <c r="G2197" t="s">
        <v>210</v>
      </c>
      <c r="H2197" t="s">
        <v>135</v>
      </c>
      <c r="I2197" t="s">
        <v>136</v>
      </c>
      <c r="J2197" t="s">
        <v>137</v>
      </c>
      <c r="K2197" t="s">
        <v>138</v>
      </c>
      <c r="L2197" t="s">
        <v>6621</v>
      </c>
      <c r="M2197" t="s">
        <v>6622</v>
      </c>
      <c r="N2197">
        <v>1.2436111110000001</v>
      </c>
      <c r="O2197">
        <v>13</v>
      </c>
      <c r="P2197">
        <v>1178</v>
      </c>
      <c r="Q2197">
        <v>12</v>
      </c>
      <c r="R2197">
        <v>164</v>
      </c>
      <c r="S2197">
        <v>30</v>
      </c>
      <c r="T2197">
        <v>222</v>
      </c>
      <c r="U2197">
        <v>2</v>
      </c>
      <c r="V2197">
        <v>1</v>
      </c>
      <c r="W2197">
        <v>10.998833026622831</v>
      </c>
      <c r="X2197">
        <v>288.61643856192865</v>
      </c>
      <c r="Y2197">
        <v>14.850877244273375</v>
      </c>
      <c r="Z2197">
        <v>88.226637624873902</v>
      </c>
      <c r="AA2197">
        <v>80.222933431707361</v>
      </c>
      <c r="AB2197">
        <v>109.84981287855032</v>
      </c>
      <c r="AC2197">
        <v>184.19799282157771</v>
      </c>
      <c r="AD2197">
        <v>8.0959483144915581</v>
      </c>
      <c r="AE2197">
        <v>785.05947390402571</v>
      </c>
    </row>
    <row r="2198" spans="1:31" x14ac:dyDescent="0.25">
      <c r="A2198">
        <v>2321511</v>
      </c>
      <c r="B2198">
        <v>1</v>
      </c>
      <c r="C2198" t="s">
        <v>80</v>
      </c>
      <c r="D2198" t="s">
        <v>110</v>
      </c>
      <c r="E2198" t="s">
        <v>153</v>
      </c>
      <c r="F2198" t="s">
        <v>6623</v>
      </c>
      <c r="G2198" t="s">
        <v>155</v>
      </c>
      <c r="H2198" t="s">
        <v>150</v>
      </c>
      <c r="I2198" t="s">
        <v>136</v>
      </c>
      <c r="J2198" t="s">
        <v>137</v>
      </c>
      <c r="K2198" t="s">
        <v>138</v>
      </c>
      <c r="L2198" t="s">
        <v>6624</v>
      </c>
      <c r="M2198" t="s">
        <v>6625</v>
      </c>
      <c r="N2198">
        <v>1.749166666</v>
      </c>
      <c r="O2198">
        <v>0</v>
      </c>
      <c r="P2198">
        <v>1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0.50754779816002504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0.50754779816002504</v>
      </c>
    </row>
    <row r="2199" spans="1:31" x14ac:dyDescent="0.25">
      <c r="A2199">
        <v>2321505</v>
      </c>
      <c r="B2199">
        <v>1</v>
      </c>
      <c r="C2199" t="s">
        <v>80</v>
      </c>
      <c r="D2199" t="s">
        <v>110</v>
      </c>
      <c r="E2199" t="s">
        <v>175</v>
      </c>
      <c r="F2199" t="s">
        <v>6626</v>
      </c>
      <c r="G2199" t="s">
        <v>612</v>
      </c>
      <c r="H2199" t="s">
        <v>135</v>
      </c>
      <c r="I2199" t="s">
        <v>136</v>
      </c>
      <c r="J2199" t="s">
        <v>137</v>
      </c>
      <c r="K2199" t="s">
        <v>138</v>
      </c>
      <c r="L2199" t="s">
        <v>6627</v>
      </c>
      <c r="M2199" t="s">
        <v>6628</v>
      </c>
      <c r="N2199">
        <v>1.404722222</v>
      </c>
      <c r="O2199">
        <v>0</v>
      </c>
      <c r="P2199">
        <v>169</v>
      </c>
      <c r="Q2199">
        <v>0</v>
      </c>
      <c r="R2199">
        <v>0</v>
      </c>
      <c r="S2199">
        <v>0</v>
      </c>
      <c r="T2199">
        <v>20</v>
      </c>
      <c r="U2199">
        <v>0</v>
      </c>
      <c r="V2199">
        <v>0</v>
      </c>
      <c r="W2199">
        <v>0</v>
      </c>
      <c r="X2199">
        <v>36.356494460250595</v>
      </c>
      <c r="Y2199">
        <v>0</v>
      </c>
      <c r="Z2199">
        <v>0</v>
      </c>
      <c r="AA2199">
        <v>0</v>
      </c>
      <c r="AB2199">
        <v>10.942476616116267</v>
      </c>
      <c r="AC2199">
        <v>0</v>
      </c>
      <c r="AD2199">
        <v>0</v>
      </c>
      <c r="AE2199">
        <v>47.298971076366861</v>
      </c>
    </row>
    <row r="2200" spans="1:31" x14ac:dyDescent="0.25">
      <c r="A2200">
        <v>2321631</v>
      </c>
      <c r="B2200">
        <v>1</v>
      </c>
      <c r="C2200" t="s">
        <v>81</v>
      </c>
      <c r="D2200" t="s">
        <v>113</v>
      </c>
      <c r="E2200" t="s">
        <v>175</v>
      </c>
      <c r="F2200" t="s">
        <v>6629</v>
      </c>
      <c r="G2200" t="s">
        <v>177</v>
      </c>
      <c r="H2200" t="s">
        <v>135</v>
      </c>
      <c r="I2200" t="s">
        <v>136</v>
      </c>
      <c r="J2200" t="s">
        <v>137</v>
      </c>
      <c r="K2200" t="s">
        <v>144</v>
      </c>
      <c r="L2200" t="s">
        <v>6630</v>
      </c>
      <c r="M2200" t="s">
        <v>6631</v>
      </c>
      <c r="N2200">
        <v>8.7961111110000001</v>
      </c>
      <c r="O2200">
        <v>0</v>
      </c>
      <c r="P2200">
        <v>94</v>
      </c>
      <c r="Q2200">
        <v>0</v>
      </c>
      <c r="R2200">
        <v>2</v>
      </c>
      <c r="S2200">
        <v>0</v>
      </c>
      <c r="T2200">
        <v>12</v>
      </c>
      <c r="U2200">
        <v>0</v>
      </c>
      <c r="V2200">
        <v>0</v>
      </c>
      <c r="W2200">
        <v>0</v>
      </c>
      <c r="X2200">
        <v>189.57141019022657</v>
      </c>
      <c r="Y2200">
        <v>0</v>
      </c>
      <c r="Z2200">
        <v>4.7473534931321328</v>
      </c>
      <c r="AA2200">
        <v>0</v>
      </c>
      <c r="AB2200">
        <v>187.95264032374573</v>
      </c>
      <c r="AC2200">
        <v>0</v>
      </c>
      <c r="AD2200">
        <v>0</v>
      </c>
      <c r="AE2200">
        <v>382.27140400710442</v>
      </c>
    </row>
    <row r="2201" spans="1:31" x14ac:dyDescent="0.25">
      <c r="A2201">
        <v>2322115</v>
      </c>
      <c r="B2201">
        <v>1</v>
      </c>
      <c r="C2201" t="s">
        <v>81</v>
      </c>
      <c r="D2201" t="s">
        <v>113</v>
      </c>
      <c r="E2201" t="s">
        <v>147</v>
      </c>
      <c r="F2201" t="s">
        <v>6632</v>
      </c>
      <c r="G2201" t="s">
        <v>149</v>
      </c>
      <c r="H2201" t="s">
        <v>150</v>
      </c>
      <c r="I2201" t="s">
        <v>136</v>
      </c>
      <c r="J2201" t="s">
        <v>137</v>
      </c>
      <c r="K2201" t="s">
        <v>138</v>
      </c>
      <c r="L2201" t="s">
        <v>6633</v>
      </c>
      <c r="M2201" t="s">
        <v>6634</v>
      </c>
      <c r="N2201">
        <v>1.5902777770000001</v>
      </c>
      <c r="O2201">
        <v>0</v>
      </c>
      <c r="P2201">
        <v>39</v>
      </c>
      <c r="Q2201">
        <v>0</v>
      </c>
      <c r="R2201">
        <v>1</v>
      </c>
      <c r="S2201">
        <v>0</v>
      </c>
      <c r="T2201">
        <v>2</v>
      </c>
      <c r="U2201">
        <v>0</v>
      </c>
      <c r="V2201">
        <v>0</v>
      </c>
      <c r="W2201">
        <v>0</v>
      </c>
      <c r="X2201">
        <v>6.9365512939143743</v>
      </c>
      <c r="Y2201">
        <v>0</v>
      </c>
      <c r="Z2201">
        <v>1.9732854861790499</v>
      </c>
      <c r="AA2201">
        <v>0</v>
      </c>
      <c r="AB2201">
        <v>1.7282853358462889</v>
      </c>
      <c r="AC2201">
        <v>0</v>
      </c>
      <c r="AD2201">
        <v>0</v>
      </c>
      <c r="AE2201">
        <v>10.638122115939714</v>
      </c>
    </row>
    <row r="2202" spans="1:31" x14ac:dyDescent="0.25">
      <c r="A2202">
        <v>2322109</v>
      </c>
      <c r="B2202">
        <v>1</v>
      </c>
      <c r="C2202" t="s">
        <v>80</v>
      </c>
      <c r="D2202" t="s">
        <v>108</v>
      </c>
      <c r="E2202" t="s">
        <v>158</v>
      </c>
      <c r="F2202" t="s">
        <v>2491</v>
      </c>
      <c r="G2202" t="s">
        <v>453</v>
      </c>
      <c r="H2202" t="s">
        <v>150</v>
      </c>
      <c r="I2202" t="s">
        <v>136</v>
      </c>
      <c r="J2202" t="s">
        <v>137</v>
      </c>
      <c r="K2202" t="s">
        <v>138</v>
      </c>
      <c r="L2202" t="s">
        <v>6635</v>
      </c>
      <c r="M2202" t="s">
        <v>6636</v>
      </c>
      <c r="N2202">
        <v>0.76388888799999999</v>
      </c>
      <c r="O2202">
        <v>0</v>
      </c>
      <c r="P2202">
        <v>22</v>
      </c>
      <c r="Q2202">
        <v>0</v>
      </c>
      <c r="R2202">
        <v>22</v>
      </c>
      <c r="S2202">
        <v>0</v>
      </c>
      <c r="T2202">
        <v>13</v>
      </c>
      <c r="U2202">
        <v>0</v>
      </c>
      <c r="V2202">
        <v>0</v>
      </c>
      <c r="W2202">
        <v>0</v>
      </c>
      <c r="X2202">
        <v>4.865587029390551</v>
      </c>
      <c r="Y2202">
        <v>0</v>
      </c>
      <c r="Z2202">
        <v>56.294116232430198</v>
      </c>
      <c r="AA2202">
        <v>0</v>
      </c>
      <c r="AB2202">
        <v>13.470645160634634</v>
      </c>
      <c r="AC2202">
        <v>0</v>
      </c>
      <c r="AD2202">
        <v>0</v>
      </c>
      <c r="AE2202">
        <v>74.630348422455384</v>
      </c>
    </row>
    <row r="2203" spans="1:31" x14ac:dyDescent="0.25">
      <c r="A2203">
        <v>2321817</v>
      </c>
      <c r="B2203">
        <v>1</v>
      </c>
      <c r="C2203" t="s">
        <v>80</v>
      </c>
      <c r="D2203" t="s">
        <v>96</v>
      </c>
      <c r="E2203" t="s">
        <v>147</v>
      </c>
      <c r="F2203" t="s">
        <v>6637</v>
      </c>
      <c r="G2203" t="s">
        <v>353</v>
      </c>
      <c r="H2203" t="s">
        <v>150</v>
      </c>
      <c r="I2203" t="s">
        <v>136</v>
      </c>
      <c r="J2203" t="s">
        <v>137</v>
      </c>
      <c r="K2203" t="s">
        <v>138</v>
      </c>
      <c r="L2203" t="s">
        <v>6638</v>
      </c>
      <c r="M2203" t="s">
        <v>6639</v>
      </c>
      <c r="N2203">
        <v>1.7150000000000001</v>
      </c>
      <c r="O2203">
        <v>0</v>
      </c>
      <c r="P2203">
        <v>108</v>
      </c>
      <c r="Q2203">
        <v>0</v>
      </c>
      <c r="R2203">
        <v>0</v>
      </c>
      <c r="S2203">
        <v>0</v>
      </c>
      <c r="T2203">
        <v>4</v>
      </c>
      <c r="U2203">
        <v>0</v>
      </c>
      <c r="V2203">
        <v>0</v>
      </c>
      <c r="W2203">
        <v>0</v>
      </c>
      <c r="X2203">
        <v>75.658912797424478</v>
      </c>
      <c r="Y2203">
        <v>0</v>
      </c>
      <c r="Z2203">
        <v>0</v>
      </c>
      <c r="AA2203">
        <v>0</v>
      </c>
      <c r="AB2203">
        <v>12.8942277376304</v>
      </c>
      <c r="AC2203">
        <v>0</v>
      </c>
      <c r="AD2203">
        <v>0</v>
      </c>
      <c r="AE2203">
        <v>88.553140535054879</v>
      </c>
    </row>
    <row r="2204" spans="1:31" x14ac:dyDescent="0.25">
      <c r="A2204">
        <v>2321520</v>
      </c>
      <c r="B2204">
        <v>1</v>
      </c>
      <c r="C2204" t="s">
        <v>81</v>
      </c>
      <c r="D2204" t="s">
        <v>125</v>
      </c>
      <c r="E2204" t="s">
        <v>175</v>
      </c>
      <c r="F2204" t="s">
        <v>6640</v>
      </c>
      <c r="G2204" t="s">
        <v>134</v>
      </c>
      <c r="H2204" t="s">
        <v>135</v>
      </c>
      <c r="I2204" t="s">
        <v>136</v>
      </c>
      <c r="J2204" t="s">
        <v>137</v>
      </c>
      <c r="K2204" t="s">
        <v>138</v>
      </c>
      <c r="L2204" t="s">
        <v>6641</v>
      </c>
      <c r="M2204" t="s">
        <v>6642</v>
      </c>
      <c r="N2204">
        <v>1.2991666660000001</v>
      </c>
      <c r="O2204">
        <v>0</v>
      </c>
      <c r="P2204">
        <v>276</v>
      </c>
      <c r="Q2204">
        <v>2</v>
      </c>
      <c r="R2204">
        <v>38</v>
      </c>
      <c r="S2204">
        <v>1</v>
      </c>
      <c r="T2204">
        <v>98</v>
      </c>
      <c r="U2204">
        <v>3</v>
      </c>
      <c r="V2204">
        <v>2</v>
      </c>
      <c r="W2204">
        <v>0</v>
      </c>
      <c r="X2204">
        <v>56.294776197748057</v>
      </c>
      <c r="Y2204">
        <v>14.73011823769103</v>
      </c>
      <c r="Z2204">
        <v>12.437674516150267</v>
      </c>
      <c r="AA2204">
        <v>2.751232529829875</v>
      </c>
      <c r="AB2204">
        <v>29.752354253232877</v>
      </c>
      <c r="AC2204">
        <v>89.820263889268006</v>
      </c>
      <c r="AD2204">
        <v>1.3685785383170501</v>
      </c>
      <c r="AE2204">
        <v>207.15499816223715</v>
      </c>
    </row>
    <row r="2205" spans="1:31" x14ac:dyDescent="0.25">
      <c r="A2205">
        <v>2321852</v>
      </c>
      <c r="B2205">
        <v>1</v>
      </c>
      <c r="C2205" t="s">
        <v>80</v>
      </c>
      <c r="D2205" t="s">
        <v>82</v>
      </c>
      <c r="E2205" t="s">
        <v>153</v>
      </c>
      <c r="F2205" t="s">
        <v>6643</v>
      </c>
      <c r="G2205" t="s">
        <v>155</v>
      </c>
      <c r="H2205" t="s">
        <v>150</v>
      </c>
      <c r="I2205" t="s">
        <v>136</v>
      </c>
      <c r="J2205" t="s">
        <v>137</v>
      </c>
      <c r="K2205" t="s">
        <v>138</v>
      </c>
      <c r="L2205" t="s">
        <v>6132</v>
      </c>
      <c r="M2205" t="s">
        <v>6644</v>
      </c>
      <c r="N2205">
        <v>1.97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1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3.8329079608722338</v>
      </c>
      <c r="AC2205">
        <v>0</v>
      </c>
      <c r="AD2205">
        <v>0</v>
      </c>
      <c r="AE2205">
        <v>3.8329079608722338</v>
      </c>
    </row>
    <row r="2206" spans="1:31" x14ac:dyDescent="0.25">
      <c r="A2206">
        <v>2321683</v>
      </c>
      <c r="B2206">
        <v>1</v>
      </c>
      <c r="C2206" t="s">
        <v>80</v>
      </c>
      <c r="D2206" t="s">
        <v>110</v>
      </c>
      <c r="E2206" t="s">
        <v>153</v>
      </c>
      <c r="F2206" t="s">
        <v>6645</v>
      </c>
      <c r="G2206" t="s">
        <v>703</v>
      </c>
      <c r="H2206" t="s">
        <v>150</v>
      </c>
      <c r="I2206" t="s">
        <v>136</v>
      </c>
      <c r="J2206" t="s">
        <v>3</v>
      </c>
      <c r="K2206" t="s">
        <v>138</v>
      </c>
      <c r="L2206" t="s">
        <v>6646</v>
      </c>
      <c r="M2206" t="s">
        <v>6647</v>
      </c>
      <c r="N2206">
        <v>7.4544444439999999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1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3.6746312792319999</v>
      </c>
      <c r="AC2206">
        <v>0</v>
      </c>
      <c r="AD2206">
        <v>0</v>
      </c>
      <c r="AE2206">
        <v>3.6746312792319999</v>
      </c>
    </row>
    <row r="2207" spans="1:31" x14ac:dyDescent="0.25">
      <c r="A2207">
        <v>2321660</v>
      </c>
      <c r="B2207">
        <v>1</v>
      </c>
      <c r="C2207" t="s">
        <v>81</v>
      </c>
      <c r="D2207" t="s">
        <v>118</v>
      </c>
      <c r="E2207" t="s">
        <v>132</v>
      </c>
      <c r="F2207" t="s">
        <v>6648</v>
      </c>
      <c r="G2207" t="s">
        <v>134</v>
      </c>
      <c r="H2207" t="s">
        <v>135</v>
      </c>
      <c r="I2207" t="s">
        <v>136</v>
      </c>
      <c r="J2207" t="s">
        <v>137</v>
      </c>
      <c r="K2207" t="s">
        <v>138</v>
      </c>
      <c r="L2207" t="s">
        <v>6649</v>
      </c>
      <c r="M2207" t="s">
        <v>6650</v>
      </c>
      <c r="N2207">
        <v>0.52611111099999996</v>
      </c>
      <c r="O2207">
        <v>2</v>
      </c>
      <c r="P2207">
        <v>0</v>
      </c>
      <c r="Q2207">
        <v>33</v>
      </c>
      <c r="R2207">
        <v>11</v>
      </c>
      <c r="S2207">
        <v>4</v>
      </c>
      <c r="T2207">
        <v>2</v>
      </c>
      <c r="U2207">
        <v>0</v>
      </c>
      <c r="V2207">
        <v>0</v>
      </c>
      <c r="W2207">
        <v>0.68821031244276676</v>
      </c>
      <c r="X2207">
        <v>0</v>
      </c>
      <c r="Y2207">
        <v>67.209948042131998</v>
      </c>
      <c r="Z2207">
        <v>8.2258948968651389</v>
      </c>
      <c r="AA2207">
        <v>11.113320510032677</v>
      </c>
      <c r="AB2207">
        <v>1.4968728725187501</v>
      </c>
      <c r="AC2207">
        <v>0</v>
      </c>
      <c r="AD2207">
        <v>0</v>
      </c>
      <c r="AE2207">
        <v>88.734246633991333</v>
      </c>
    </row>
    <row r="2208" spans="1:31" x14ac:dyDescent="0.25">
      <c r="A2208">
        <v>2321998</v>
      </c>
      <c r="B2208">
        <v>1</v>
      </c>
      <c r="C2208" t="s">
        <v>80</v>
      </c>
      <c r="D2208" t="s">
        <v>83</v>
      </c>
      <c r="E2208" t="s">
        <v>147</v>
      </c>
      <c r="F2208" t="s">
        <v>6651</v>
      </c>
      <c r="G2208" t="s">
        <v>258</v>
      </c>
      <c r="H2208" t="s">
        <v>150</v>
      </c>
      <c r="I2208" t="s">
        <v>136</v>
      </c>
      <c r="J2208" t="s">
        <v>137</v>
      </c>
      <c r="K2208" t="s">
        <v>138</v>
      </c>
      <c r="L2208" t="s">
        <v>6652</v>
      </c>
      <c r="M2208" t="s">
        <v>6653</v>
      </c>
      <c r="N2208">
        <v>1.4416666659999999</v>
      </c>
      <c r="O2208">
        <v>0</v>
      </c>
      <c r="P2208">
        <v>74</v>
      </c>
      <c r="Q2208">
        <v>0</v>
      </c>
      <c r="R2208">
        <v>0</v>
      </c>
      <c r="S2208">
        <v>0</v>
      </c>
      <c r="T2208">
        <v>36</v>
      </c>
      <c r="U2208">
        <v>0</v>
      </c>
      <c r="V2208">
        <v>0</v>
      </c>
      <c r="W2208">
        <v>0</v>
      </c>
      <c r="X2208">
        <v>23.790618515547571</v>
      </c>
      <c r="Y2208">
        <v>0</v>
      </c>
      <c r="Z2208">
        <v>0</v>
      </c>
      <c r="AA2208">
        <v>0</v>
      </c>
      <c r="AB2208">
        <v>43.846885263574897</v>
      </c>
      <c r="AC2208">
        <v>0</v>
      </c>
      <c r="AD2208">
        <v>0</v>
      </c>
      <c r="AE2208">
        <v>67.637503779122468</v>
      </c>
    </row>
    <row r="2209" spans="1:31" x14ac:dyDescent="0.25">
      <c r="A2209">
        <v>2321806</v>
      </c>
      <c r="B2209">
        <v>1</v>
      </c>
      <c r="C2209" t="s">
        <v>80</v>
      </c>
      <c r="D2209" t="s">
        <v>93</v>
      </c>
      <c r="E2209" t="s">
        <v>175</v>
      </c>
      <c r="F2209" t="s">
        <v>6654</v>
      </c>
      <c r="G2209" t="s">
        <v>2528</v>
      </c>
      <c r="H2209" t="s">
        <v>135</v>
      </c>
      <c r="I2209" t="s">
        <v>136</v>
      </c>
      <c r="J2209" t="s">
        <v>137</v>
      </c>
      <c r="K2209" t="s">
        <v>138</v>
      </c>
      <c r="L2209" t="s">
        <v>6655</v>
      </c>
      <c r="M2209" t="s">
        <v>6656</v>
      </c>
      <c r="N2209">
        <v>1.3972222219999999</v>
      </c>
      <c r="O2209">
        <v>0</v>
      </c>
      <c r="P2209">
        <v>3</v>
      </c>
      <c r="Q2209">
        <v>0</v>
      </c>
      <c r="R2209">
        <v>2</v>
      </c>
      <c r="S2209">
        <v>0</v>
      </c>
      <c r="T2209">
        <v>2</v>
      </c>
      <c r="U2209">
        <v>0</v>
      </c>
      <c r="V2209">
        <v>0</v>
      </c>
      <c r="W2209">
        <v>0</v>
      </c>
      <c r="X2209">
        <v>0.62237314113076658</v>
      </c>
      <c r="Y2209">
        <v>0</v>
      </c>
      <c r="Z2209">
        <v>22.445387959149869</v>
      </c>
      <c r="AA2209">
        <v>0</v>
      </c>
      <c r="AB2209">
        <v>16.823777320968798</v>
      </c>
      <c r="AC2209">
        <v>0</v>
      </c>
      <c r="AD2209">
        <v>0</v>
      </c>
      <c r="AE2209">
        <v>39.891538421249436</v>
      </c>
    </row>
    <row r="2210" spans="1:31" x14ac:dyDescent="0.25">
      <c r="A2210">
        <v>2321975</v>
      </c>
      <c r="B2210">
        <v>1</v>
      </c>
      <c r="C2210" t="s">
        <v>80</v>
      </c>
      <c r="D2210" t="s">
        <v>94</v>
      </c>
      <c r="E2210" t="s">
        <v>147</v>
      </c>
      <c r="F2210" t="s">
        <v>6657</v>
      </c>
      <c r="G2210" t="s">
        <v>503</v>
      </c>
      <c r="H2210" t="s">
        <v>150</v>
      </c>
      <c r="I2210" t="s">
        <v>136</v>
      </c>
      <c r="J2210" t="s">
        <v>137</v>
      </c>
      <c r="K2210" t="s">
        <v>138</v>
      </c>
      <c r="L2210" t="s">
        <v>6658</v>
      </c>
      <c r="M2210" t="s">
        <v>6659</v>
      </c>
      <c r="N2210">
        <v>0.318333333</v>
      </c>
      <c r="O2210">
        <v>0</v>
      </c>
      <c r="P2210">
        <v>63</v>
      </c>
      <c r="Q2210">
        <v>0</v>
      </c>
      <c r="R2210">
        <v>0</v>
      </c>
      <c r="S2210">
        <v>0</v>
      </c>
      <c r="T2210">
        <v>3</v>
      </c>
      <c r="U2210">
        <v>0</v>
      </c>
      <c r="V2210">
        <v>0</v>
      </c>
      <c r="W2210">
        <v>0</v>
      </c>
      <c r="X2210">
        <v>4.2656383946302006</v>
      </c>
      <c r="Y2210">
        <v>0</v>
      </c>
      <c r="Z2210">
        <v>0</v>
      </c>
      <c r="AA2210">
        <v>0</v>
      </c>
      <c r="AB2210">
        <v>0.67469757593923352</v>
      </c>
      <c r="AC2210">
        <v>0</v>
      </c>
      <c r="AD2210">
        <v>0</v>
      </c>
      <c r="AE2210">
        <v>4.9403359705694339</v>
      </c>
    </row>
    <row r="2211" spans="1:31" x14ac:dyDescent="0.25">
      <c r="A2211">
        <v>2321952</v>
      </c>
      <c r="B2211">
        <v>1</v>
      </c>
      <c r="C2211" t="s">
        <v>80</v>
      </c>
      <c r="D2211" t="s">
        <v>104</v>
      </c>
      <c r="E2211" t="s">
        <v>132</v>
      </c>
      <c r="F2211" t="s">
        <v>6660</v>
      </c>
      <c r="G2211" t="s">
        <v>134</v>
      </c>
      <c r="H2211" t="s">
        <v>135</v>
      </c>
      <c r="I2211" t="s">
        <v>136</v>
      </c>
      <c r="J2211" t="s">
        <v>137</v>
      </c>
      <c r="K2211" t="s">
        <v>138</v>
      </c>
      <c r="L2211" t="s">
        <v>6661</v>
      </c>
      <c r="M2211" t="s">
        <v>6662</v>
      </c>
      <c r="N2211">
        <v>0.455555555</v>
      </c>
      <c r="O2211">
        <v>0</v>
      </c>
      <c r="P2211">
        <v>29</v>
      </c>
      <c r="Q2211">
        <v>0</v>
      </c>
      <c r="R2211">
        <v>61</v>
      </c>
      <c r="S2211">
        <v>1</v>
      </c>
      <c r="T2211">
        <v>12</v>
      </c>
      <c r="U2211">
        <v>4</v>
      </c>
      <c r="V2211">
        <v>0</v>
      </c>
      <c r="W2211">
        <v>0</v>
      </c>
      <c r="X2211">
        <v>4.4557082829389998</v>
      </c>
      <c r="Y2211">
        <v>0</v>
      </c>
      <c r="Z2211">
        <v>17.359847605587223</v>
      </c>
      <c r="AA2211">
        <v>19.311061795199997</v>
      </c>
      <c r="AB2211">
        <v>4.9026531857745557</v>
      </c>
      <c r="AC2211">
        <v>408.59242661154502</v>
      </c>
      <c r="AD2211">
        <v>0</v>
      </c>
      <c r="AE2211">
        <v>454.62169748104577</v>
      </c>
    </row>
    <row r="2212" spans="1:31" x14ac:dyDescent="0.25">
      <c r="A2212">
        <v>2321706</v>
      </c>
      <c r="B2212">
        <v>1</v>
      </c>
      <c r="C2212" t="s">
        <v>80</v>
      </c>
      <c r="D2212" t="s">
        <v>84</v>
      </c>
      <c r="E2212" t="s">
        <v>175</v>
      </c>
      <c r="F2212" t="s">
        <v>6663</v>
      </c>
      <c r="G2212" t="s">
        <v>143</v>
      </c>
      <c r="H2212" t="s">
        <v>135</v>
      </c>
      <c r="I2212" t="s">
        <v>136</v>
      </c>
      <c r="J2212" t="s">
        <v>137</v>
      </c>
      <c r="K2212" t="s">
        <v>144</v>
      </c>
      <c r="L2212" t="s">
        <v>6664</v>
      </c>
      <c r="M2212" t="s">
        <v>6665</v>
      </c>
      <c r="N2212">
        <v>7.1311111110000001</v>
      </c>
      <c r="O2212">
        <v>13</v>
      </c>
      <c r="P2212">
        <v>1128</v>
      </c>
      <c r="Q2212">
        <v>3</v>
      </c>
      <c r="R2212">
        <v>236</v>
      </c>
      <c r="S2212">
        <v>11</v>
      </c>
      <c r="T2212">
        <v>130</v>
      </c>
      <c r="U2212">
        <v>0</v>
      </c>
      <c r="V2212">
        <v>0</v>
      </c>
      <c r="W2212">
        <v>44.332091204765838</v>
      </c>
      <c r="X2212">
        <v>1847.9314899125741</v>
      </c>
      <c r="Y2212">
        <v>390.16371959119249</v>
      </c>
      <c r="Z2212">
        <v>1683.9590198397964</v>
      </c>
      <c r="AA2212">
        <v>217.17282349129474</v>
      </c>
      <c r="AB2212">
        <v>768.72783101145251</v>
      </c>
      <c r="AC2212">
        <v>0</v>
      </c>
      <c r="AD2212">
        <v>0</v>
      </c>
      <c r="AE2212">
        <v>4952.2869750510763</v>
      </c>
    </row>
    <row r="2213" spans="1:31" x14ac:dyDescent="0.25">
      <c r="A2213">
        <v>2321829</v>
      </c>
      <c r="B2213">
        <v>1</v>
      </c>
      <c r="C2213" t="s">
        <v>80</v>
      </c>
      <c r="D2213" t="s">
        <v>111</v>
      </c>
      <c r="E2213" t="s">
        <v>153</v>
      </c>
      <c r="F2213" t="s">
        <v>6666</v>
      </c>
      <c r="G2213" t="s">
        <v>203</v>
      </c>
      <c r="H2213" t="s">
        <v>150</v>
      </c>
      <c r="I2213" t="s">
        <v>136</v>
      </c>
      <c r="J2213" t="s">
        <v>137</v>
      </c>
      <c r="K2213" t="s">
        <v>138</v>
      </c>
      <c r="L2213" t="s">
        <v>6667</v>
      </c>
      <c r="M2213" t="s">
        <v>6668</v>
      </c>
      <c r="N2213">
        <v>0.94361111099999995</v>
      </c>
      <c r="O2213">
        <v>0</v>
      </c>
      <c r="P2213">
        <v>9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1.3599069641844499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1.3599069641844499</v>
      </c>
    </row>
    <row r="2214" spans="1:31" x14ac:dyDescent="0.25">
      <c r="A2214">
        <v>2321929</v>
      </c>
      <c r="B2214">
        <v>1</v>
      </c>
      <c r="C2214" t="s">
        <v>81</v>
      </c>
      <c r="D2214" t="s">
        <v>119</v>
      </c>
      <c r="E2214" t="s">
        <v>158</v>
      </c>
      <c r="F2214" t="s">
        <v>6669</v>
      </c>
      <c r="G2214" t="s">
        <v>453</v>
      </c>
      <c r="H2214" t="s">
        <v>150</v>
      </c>
      <c r="I2214" t="s">
        <v>136</v>
      </c>
      <c r="J2214" t="s">
        <v>137</v>
      </c>
      <c r="K2214" t="s">
        <v>138</v>
      </c>
      <c r="L2214" t="s">
        <v>6670</v>
      </c>
      <c r="M2214" t="s">
        <v>6671</v>
      </c>
      <c r="N2214">
        <v>1.730277777</v>
      </c>
      <c r="O2214">
        <v>0</v>
      </c>
      <c r="P2214">
        <v>4</v>
      </c>
      <c r="Q2214">
        <v>0</v>
      </c>
      <c r="R2214">
        <v>15</v>
      </c>
      <c r="S2214">
        <v>0</v>
      </c>
      <c r="T2214">
        <v>4</v>
      </c>
      <c r="U2214">
        <v>0</v>
      </c>
      <c r="V2214">
        <v>0</v>
      </c>
      <c r="W2214">
        <v>0</v>
      </c>
      <c r="X2214">
        <v>0.60335211556607504</v>
      </c>
      <c r="Y2214">
        <v>0</v>
      </c>
      <c r="Z2214">
        <v>52.060200800735856</v>
      </c>
      <c r="AA2214">
        <v>0</v>
      </c>
      <c r="AB2214">
        <v>72.922358040874812</v>
      </c>
      <c r="AC2214">
        <v>0</v>
      </c>
      <c r="AD2214">
        <v>0</v>
      </c>
      <c r="AE2214">
        <v>125.58591095717674</v>
      </c>
    </row>
    <row r="2215" spans="1:31" x14ac:dyDescent="0.25">
      <c r="A2215">
        <v>2321846</v>
      </c>
      <c r="B2215">
        <v>1</v>
      </c>
      <c r="C2215" t="s">
        <v>81</v>
      </c>
      <c r="D2215" t="s">
        <v>127</v>
      </c>
      <c r="E2215" t="s">
        <v>175</v>
      </c>
      <c r="F2215" t="s">
        <v>6672</v>
      </c>
      <c r="G2215" t="s">
        <v>134</v>
      </c>
      <c r="H2215" t="s">
        <v>135</v>
      </c>
      <c r="I2215" t="s">
        <v>136</v>
      </c>
      <c r="J2215" t="s">
        <v>137</v>
      </c>
      <c r="K2215" t="s">
        <v>138</v>
      </c>
      <c r="L2215" t="s">
        <v>6673</v>
      </c>
      <c r="M2215" t="s">
        <v>6674</v>
      </c>
      <c r="N2215">
        <v>5.7808333330000004</v>
      </c>
      <c r="O2215">
        <v>1</v>
      </c>
      <c r="P2215">
        <v>448</v>
      </c>
      <c r="Q2215">
        <v>141</v>
      </c>
      <c r="R2215">
        <v>81</v>
      </c>
      <c r="S2215">
        <v>10</v>
      </c>
      <c r="T2215">
        <v>60</v>
      </c>
      <c r="U2215">
        <v>0</v>
      </c>
      <c r="V2215">
        <v>1</v>
      </c>
      <c r="W2215">
        <v>0</v>
      </c>
      <c r="X2215">
        <v>566.04813252745328</v>
      </c>
      <c r="Y2215">
        <v>3869.3256302164423</v>
      </c>
      <c r="Z2215">
        <v>494.45102400599893</v>
      </c>
      <c r="AA2215">
        <v>327.40987262132387</v>
      </c>
      <c r="AB2215">
        <v>148.62490720549602</v>
      </c>
      <c r="AC2215">
        <v>0</v>
      </c>
      <c r="AD2215">
        <v>877.04922869032407</v>
      </c>
      <c r="AE2215">
        <v>6282.9087952670397</v>
      </c>
    </row>
    <row r="2216" spans="1:31" x14ac:dyDescent="0.25">
      <c r="A2216">
        <v>2321789</v>
      </c>
      <c r="B2216">
        <v>1</v>
      </c>
      <c r="C2216" t="s">
        <v>80</v>
      </c>
      <c r="D2216" t="s">
        <v>92</v>
      </c>
      <c r="E2216" t="s">
        <v>153</v>
      </c>
      <c r="F2216" t="s">
        <v>6675</v>
      </c>
      <c r="G2216" t="s">
        <v>254</v>
      </c>
      <c r="H2216" t="s">
        <v>150</v>
      </c>
      <c r="I2216" t="s">
        <v>136</v>
      </c>
      <c r="J2216" t="s">
        <v>137</v>
      </c>
      <c r="K2216" t="s">
        <v>138</v>
      </c>
      <c r="L2216" t="s">
        <v>6676</v>
      </c>
      <c r="M2216" t="s">
        <v>6677</v>
      </c>
      <c r="N2216">
        <v>7.5475000000000003</v>
      </c>
      <c r="O2216">
        <v>0</v>
      </c>
      <c r="P2216">
        <v>0</v>
      </c>
      <c r="Q2216">
        <v>0</v>
      </c>
      <c r="R2216">
        <v>1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</row>
    <row r="2217" spans="1:31" x14ac:dyDescent="0.25">
      <c r="A2217">
        <v>2321892</v>
      </c>
      <c r="B2217">
        <v>1</v>
      </c>
      <c r="C2217" t="s">
        <v>80</v>
      </c>
      <c r="D2217" t="s">
        <v>105</v>
      </c>
      <c r="E2217" t="s">
        <v>153</v>
      </c>
      <c r="F2217" t="s">
        <v>6678</v>
      </c>
      <c r="G2217" t="s">
        <v>850</v>
      </c>
      <c r="H2217" t="s">
        <v>150</v>
      </c>
      <c r="I2217" t="s">
        <v>136</v>
      </c>
      <c r="J2217" t="s">
        <v>137</v>
      </c>
      <c r="K2217" t="s">
        <v>138</v>
      </c>
      <c r="L2217" t="s">
        <v>6679</v>
      </c>
      <c r="M2217" t="s">
        <v>6680</v>
      </c>
      <c r="N2217">
        <v>2.3525</v>
      </c>
      <c r="O2217">
        <v>0</v>
      </c>
      <c r="P2217">
        <v>22</v>
      </c>
      <c r="Q2217">
        <v>0</v>
      </c>
      <c r="R2217">
        <v>0</v>
      </c>
      <c r="S2217">
        <v>0</v>
      </c>
      <c r="T2217">
        <v>2</v>
      </c>
      <c r="U2217">
        <v>0</v>
      </c>
      <c r="V2217">
        <v>0</v>
      </c>
      <c r="W2217">
        <v>0</v>
      </c>
      <c r="X2217">
        <v>10.905374303561548</v>
      </c>
      <c r="Y2217">
        <v>0</v>
      </c>
      <c r="Z2217">
        <v>0</v>
      </c>
      <c r="AA2217">
        <v>0</v>
      </c>
      <c r="AB2217">
        <v>2.8346203299634585</v>
      </c>
      <c r="AC2217">
        <v>0</v>
      </c>
      <c r="AD2217">
        <v>0</v>
      </c>
      <c r="AE2217">
        <v>13.739994633525006</v>
      </c>
    </row>
    <row r="2218" spans="1:31" x14ac:dyDescent="0.25">
      <c r="A2218">
        <v>2322038</v>
      </c>
      <c r="B2218">
        <v>1</v>
      </c>
      <c r="C2218" t="s">
        <v>81</v>
      </c>
      <c r="D2218" t="s">
        <v>128</v>
      </c>
      <c r="E2218" t="s">
        <v>175</v>
      </c>
      <c r="F2218" t="s">
        <v>6681</v>
      </c>
      <c r="G2218" t="s">
        <v>134</v>
      </c>
      <c r="H2218" t="s">
        <v>135</v>
      </c>
      <c r="I2218" t="s">
        <v>136</v>
      </c>
      <c r="J2218" t="s">
        <v>137</v>
      </c>
      <c r="K2218" t="s">
        <v>138</v>
      </c>
      <c r="L2218" t="s">
        <v>6682</v>
      </c>
      <c r="M2218" t="s">
        <v>6683</v>
      </c>
      <c r="N2218">
        <v>1.4002777769999999</v>
      </c>
      <c r="O2218">
        <v>3</v>
      </c>
      <c r="P2218">
        <v>231</v>
      </c>
      <c r="Q2218">
        <v>16</v>
      </c>
      <c r="R2218">
        <v>10</v>
      </c>
      <c r="S2218">
        <v>3</v>
      </c>
      <c r="T2218">
        <v>10</v>
      </c>
      <c r="U2218">
        <v>0</v>
      </c>
      <c r="V2218">
        <v>0</v>
      </c>
      <c r="W2218">
        <v>82.442717303816451</v>
      </c>
      <c r="X2218">
        <v>47.03830025241863</v>
      </c>
      <c r="Y2218">
        <v>9.5545388668874374</v>
      </c>
      <c r="Z2218">
        <v>7.7398421094093113</v>
      </c>
      <c r="AA2218">
        <v>20.359287460252865</v>
      </c>
      <c r="AB2218">
        <v>12.49800027520315</v>
      </c>
      <c r="AC2218">
        <v>0</v>
      </c>
      <c r="AD2218">
        <v>0</v>
      </c>
      <c r="AE2218">
        <v>179.63268626798785</v>
      </c>
    </row>
    <row r="2219" spans="1:31" x14ac:dyDescent="0.25">
      <c r="A2219">
        <v>2321700</v>
      </c>
      <c r="B2219">
        <v>1</v>
      </c>
      <c r="C2219" t="s">
        <v>80</v>
      </c>
      <c r="D2219" t="s">
        <v>96</v>
      </c>
      <c r="E2219" t="s">
        <v>153</v>
      </c>
      <c r="F2219" t="s">
        <v>6684</v>
      </c>
      <c r="G2219" t="s">
        <v>254</v>
      </c>
      <c r="H2219" t="s">
        <v>150</v>
      </c>
      <c r="I2219" t="s">
        <v>136</v>
      </c>
      <c r="J2219" t="s">
        <v>137</v>
      </c>
      <c r="K2219" t="s">
        <v>138</v>
      </c>
      <c r="L2219" t="s">
        <v>6685</v>
      </c>
      <c r="M2219" t="s">
        <v>6686</v>
      </c>
      <c r="N2219">
        <v>3.6494444439999998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1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4.3818061949450007</v>
      </c>
      <c r="AC2219">
        <v>0</v>
      </c>
      <c r="AD2219">
        <v>0</v>
      </c>
      <c r="AE2219">
        <v>4.3818061949450007</v>
      </c>
    </row>
    <row r="2220" spans="1:31" x14ac:dyDescent="0.25">
      <c r="A2220">
        <v>2322098</v>
      </c>
      <c r="B2220">
        <v>1</v>
      </c>
      <c r="C2220" t="s">
        <v>81</v>
      </c>
      <c r="D2220" t="s">
        <v>121</v>
      </c>
      <c r="E2220" t="s">
        <v>147</v>
      </c>
      <c r="F2220" t="s">
        <v>6687</v>
      </c>
      <c r="G2220" t="s">
        <v>149</v>
      </c>
      <c r="H2220" t="s">
        <v>150</v>
      </c>
      <c r="I2220" t="s">
        <v>136</v>
      </c>
      <c r="J2220" t="s">
        <v>137</v>
      </c>
      <c r="K2220" t="s">
        <v>138</v>
      </c>
      <c r="L2220" t="s">
        <v>6688</v>
      </c>
      <c r="M2220" t="s">
        <v>6689</v>
      </c>
      <c r="N2220">
        <v>3.2233333329999998</v>
      </c>
      <c r="O2220">
        <v>0</v>
      </c>
      <c r="P2220">
        <v>1</v>
      </c>
      <c r="Q2220">
        <v>0</v>
      </c>
      <c r="R2220">
        <v>2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0.72669124878309999</v>
      </c>
      <c r="Y2220">
        <v>0</v>
      </c>
      <c r="Z2220">
        <v>7.6357995630851674</v>
      </c>
      <c r="AA2220">
        <v>0</v>
      </c>
      <c r="AB2220">
        <v>0</v>
      </c>
      <c r="AC2220">
        <v>0</v>
      </c>
      <c r="AD2220">
        <v>0</v>
      </c>
      <c r="AE2220">
        <v>8.3624908118682679</v>
      </c>
    </row>
    <row r="2221" spans="1:31" x14ac:dyDescent="0.25">
      <c r="A2221">
        <v>2321955</v>
      </c>
      <c r="B2221">
        <v>1</v>
      </c>
      <c r="C2221" t="s">
        <v>80</v>
      </c>
      <c r="D2221" t="s">
        <v>91</v>
      </c>
      <c r="E2221" t="s">
        <v>175</v>
      </c>
      <c r="F2221" t="s">
        <v>6690</v>
      </c>
      <c r="G2221" t="s">
        <v>210</v>
      </c>
      <c r="H2221" t="s">
        <v>135</v>
      </c>
      <c r="I2221" t="s">
        <v>136</v>
      </c>
      <c r="J2221" t="s">
        <v>137</v>
      </c>
      <c r="K2221" t="s">
        <v>138</v>
      </c>
      <c r="L2221" t="s">
        <v>6691</v>
      </c>
      <c r="M2221" t="s">
        <v>6692</v>
      </c>
      <c r="N2221">
        <v>0.51194444400000005</v>
      </c>
      <c r="O2221">
        <v>0</v>
      </c>
      <c r="P2221">
        <v>2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4.7981379092324999E-2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4.7981379092324999E-2</v>
      </c>
    </row>
    <row r="2222" spans="1:31" x14ac:dyDescent="0.25">
      <c r="A2222">
        <v>2321557</v>
      </c>
      <c r="B2222">
        <v>1</v>
      </c>
      <c r="C2222" t="s">
        <v>80</v>
      </c>
      <c r="D2222" t="s">
        <v>85</v>
      </c>
      <c r="E2222" t="s">
        <v>153</v>
      </c>
      <c r="F2222" t="s">
        <v>2238</v>
      </c>
      <c r="G2222" t="s">
        <v>254</v>
      </c>
      <c r="H2222" t="s">
        <v>150</v>
      </c>
      <c r="I2222" t="s">
        <v>136</v>
      </c>
      <c r="J2222" t="s">
        <v>137</v>
      </c>
      <c r="K2222" t="s">
        <v>138</v>
      </c>
      <c r="L2222" t="s">
        <v>6693</v>
      </c>
      <c r="M2222" t="s">
        <v>6694</v>
      </c>
      <c r="N2222">
        <v>7.8438888880000004</v>
      </c>
      <c r="O2222">
        <v>0</v>
      </c>
      <c r="P2222">
        <v>10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19.230514648589253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19.230514648589253</v>
      </c>
    </row>
    <row r="2223" spans="1:31" x14ac:dyDescent="0.25">
      <c r="A2223">
        <v>2322075</v>
      </c>
      <c r="B2223">
        <v>1</v>
      </c>
      <c r="C2223" t="s">
        <v>80</v>
      </c>
      <c r="D2223" t="s">
        <v>83</v>
      </c>
      <c r="E2223" t="s">
        <v>175</v>
      </c>
      <c r="F2223" t="s">
        <v>6695</v>
      </c>
      <c r="G2223" t="s">
        <v>872</v>
      </c>
      <c r="H2223" t="s">
        <v>135</v>
      </c>
      <c r="I2223" t="s">
        <v>136</v>
      </c>
      <c r="J2223" t="s">
        <v>137</v>
      </c>
      <c r="K2223" t="s">
        <v>138</v>
      </c>
      <c r="L2223" t="s">
        <v>2314</v>
      </c>
      <c r="M2223" t="s">
        <v>6696</v>
      </c>
      <c r="N2223">
        <v>2.6502777769999999</v>
      </c>
      <c r="O2223">
        <v>0</v>
      </c>
      <c r="P2223">
        <v>597</v>
      </c>
      <c r="Q2223">
        <v>0</v>
      </c>
      <c r="R2223">
        <v>0</v>
      </c>
      <c r="S2223">
        <v>1</v>
      </c>
      <c r="T2223">
        <v>95</v>
      </c>
      <c r="U2223">
        <v>1</v>
      </c>
      <c r="V2223">
        <v>12</v>
      </c>
      <c r="W2223">
        <v>0</v>
      </c>
      <c r="X2223">
        <v>461.27838245943371</v>
      </c>
      <c r="Y2223">
        <v>0</v>
      </c>
      <c r="Z2223">
        <v>0</v>
      </c>
      <c r="AA2223">
        <v>26.816378147316904</v>
      </c>
      <c r="AB2223">
        <v>297.58153329346584</v>
      </c>
      <c r="AC2223">
        <v>784.66424276035355</v>
      </c>
      <c r="AD2223">
        <v>681.34577728590875</v>
      </c>
      <c r="AE2223">
        <v>2251.6863139464785</v>
      </c>
    </row>
    <row r="2224" spans="1:31" x14ac:dyDescent="0.25">
      <c r="A2224">
        <v>2321534</v>
      </c>
      <c r="B2224">
        <v>1</v>
      </c>
      <c r="C2224" t="s">
        <v>80</v>
      </c>
      <c r="D2224" t="s">
        <v>90</v>
      </c>
      <c r="E2224" t="s">
        <v>147</v>
      </c>
      <c r="F2224" t="s">
        <v>6697</v>
      </c>
      <c r="G2224" t="s">
        <v>149</v>
      </c>
      <c r="H2224" t="s">
        <v>150</v>
      </c>
      <c r="I2224" t="s">
        <v>136</v>
      </c>
      <c r="J2224" t="s">
        <v>137</v>
      </c>
      <c r="K2224" t="s">
        <v>138</v>
      </c>
      <c r="L2224" t="s">
        <v>6698</v>
      </c>
      <c r="M2224" t="s">
        <v>6699</v>
      </c>
      <c r="N2224">
        <v>2.548333333</v>
      </c>
      <c r="O2224">
        <v>0</v>
      </c>
      <c r="P2224">
        <v>80</v>
      </c>
      <c r="Q2224">
        <v>0</v>
      </c>
      <c r="R2224">
        <v>0</v>
      </c>
      <c r="S2224">
        <v>0</v>
      </c>
      <c r="T2224">
        <v>10</v>
      </c>
      <c r="U2224">
        <v>0</v>
      </c>
      <c r="V2224">
        <v>0</v>
      </c>
      <c r="W2224">
        <v>0</v>
      </c>
      <c r="X2224">
        <v>36.289252603248812</v>
      </c>
      <c r="Y2224">
        <v>0</v>
      </c>
      <c r="Z2224">
        <v>0</v>
      </c>
      <c r="AA2224">
        <v>0</v>
      </c>
      <c r="AB2224">
        <v>19.970485135710128</v>
      </c>
      <c r="AC2224">
        <v>0</v>
      </c>
      <c r="AD2224">
        <v>0</v>
      </c>
      <c r="AE2224">
        <v>56.25973773895894</v>
      </c>
    </row>
    <row r="2225" spans="1:31" x14ac:dyDescent="0.25">
      <c r="A2225">
        <v>2322012</v>
      </c>
      <c r="B2225">
        <v>1</v>
      </c>
      <c r="C2225" t="s">
        <v>81</v>
      </c>
      <c r="D2225" t="s">
        <v>124</v>
      </c>
      <c r="E2225" t="s">
        <v>147</v>
      </c>
      <c r="F2225" t="s">
        <v>6700</v>
      </c>
      <c r="G2225" t="s">
        <v>149</v>
      </c>
      <c r="H2225" t="s">
        <v>150</v>
      </c>
      <c r="I2225" t="s">
        <v>136</v>
      </c>
      <c r="J2225" t="s">
        <v>137</v>
      </c>
      <c r="K2225" t="s">
        <v>138</v>
      </c>
      <c r="L2225" t="s">
        <v>6701</v>
      </c>
      <c r="M2225" t="s">
        <v>6702</v>
      </c>
      <c r="N2225">
        <v>1.78</v>
      </c>
      <c r="O2225">
        <v>0</v>
      </c>
      <c r="P2225">
        <v>13</v>
      </c>
      <c r="Q2225">
        <v>0</v>
      </c>
      <c r="R2225">
        <v>9</v>
      </c>
      <c r="S2225">
        <v>0</v>
      </c>
      <c r="T2225">
        <v>2</v>
      </c>
      <c r="U2225">
        <v>0</v>
      </c>
      <c r="V2225">
        <v>0</v>
      </c>
      <c r="W2225">
        <v>0</v>
      </c>
      <c r="X2225">
        <v>4.9278848680818008</v>
      </c>
      <c r="Y2225">
        <v>0</v>
      </c>
      <c r="Z2225">
        <v>13.670797540075201</v>
      </c>
      <c r="AA2225">
        <v>0</v>
      </c>
      <c r="AB2225">
        <v>7.9585063378488012</v>
      </c>
      <c r="AC2225">
        <v>0</v>
      </c>
      <c r="AD2225">
        <v>0</v>
      </c>
      <c r="AE2225">
        <v>26.557188746005806</v>
      </c>
    </row>
    <row r="2226" spans="1:31" x14ac:dyDescent="0.25">
      <c r="A2226">
        <v>2321763</v>
      </c>
      <c r="B2226">
        <v>1</v>
      </c>
      <c r="C2226" t="s">
        <v>80</v>
      </c>
      <c r="D2226" t="s">
        <v>86</v>
      </c>
      <c r="E2226" t="s">
        <v>153</v>
      </c>
      <c r="F2226" t="s">
        <v>6703</v>
      </c>
      <c r="G2226" t="s">
        <v>203</v>
      </c>
      <c r="H2226" t="s">
        <v>150</v>
      </c>
      <c r="I2226" t="s">
        <v>136</v>
      </c>
      <c r="J2226" t="s">
        <v>137</v>
      </c>
      <c r="K2226" t="s">
        <v>138</v>
      </c>
      <c r="L2226" t="s">
        <v>6704</v>
      </c>
      <c r="M2226" t="s">
        <v>6705</v>
      </c>
      <c r="N2226">
        <v>1.800277777</v>
      </c>
      <c r="O2226">
        <v>0</v>
      </c>
      <c r="P2226">
        <v>1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</row>
    <row r="2227" spans="1:31" x14ac:dyDescent="0.25">
      <c r="A2227">
        <v>2322118</v>
      </c>
      <c r="B2227">
        <v>1</v>
      </c>
      <c r="C2227" t="s">
        <v>81</v>
      </c>
      <c r="D2227" t="s">
        <v>127</v>
      </c>
      <c r="E2227" t="s">
        <v>147</v>
      </c>
      <c r="F2227" t="s">
        <v>6706</v>
      </c>
      <c r="G2227" t="s">
        <v>149</v>
      </c>
      <c r="H2227" t="s">
        <v>150</v>
      </c>
      <c r="I2227" t="s">
        <v>136</v>
      </c>
      <c r="J2227" t="s">
        <v>137</v>
      </c>
      <c r="K2227" t="s">
        <v>138</v>
      </c>
      <c r="L2227" t="s">
        <v>6707</v>
      </c>
      <c r="M2227" t="s">
        <v>6708</v>
      </c>
      <c r="N2227">
        <v>1.374166666</v>
      </c>
      <c r="O2227">
        <v>0</v>
      </c>
      <c r="P2227">
        <v>23</v>
      </c>
      <c r="Q2227">
        <v>0</v>
      </c>
      <c r="R2227">
        <v>3</v>
      </c>
      <c r="S2227">
        <v>0</v>
      </c>
      <c r="T2227">
        <v>1</v>
      </c>
      <c r="U2227">
        <v>0</v>
      </c>
      <c r="V2227">
        <v>0</v>
      </c>
      <c r="W2227">
        <v>0</v>
      </c>
      <c r="X2227">
        <v>17.751007257503996</v>
      </c>
      <c r="Y2227">
        <v>0</v>
      </c>
      <c r="Z2227">
        <v>6.560731281438791</v>
      </c>
      <c r="AA2227">
        <v>0</v>
      </c>
      <c r="AB2227">
        <v>0.23898055190613338</v>
      </c>
      <c r="AC2227">
        <v>0</v>
      </c>
      <c r="AD2227">
        <v>0</v>
      </c>
      <c r="AE2227">
        <v>24.550719090848922</v>
      </c>
    </row>
    <row r="2228" spans="1:31" x14ac:dyDescent="0.25">
      <c r="A2228">
        <v>2321972</v>
      </c>
      <c r="B2228">
        <v>1</v>
      </c>
      <c r="C2228" t="s">
        <v>80</v>
      </c>
      <c r="D2228" t="s">
        <v>93</v>
      </c>
      <c r="E2228" t="s">
        <v>147</v>
      </c>
      <c r="F2228" t="s">
        <v>6709</v>
      </c>
      <c r="G2228" t="s">
        <v>149</v>
      </c>
      <c r="H2228" t="s">
        <v>150</v>
      </c>
      <c r="I2228" t="s">
        <v>136</v>
      </c>
      <c r="J2228" t="s">
        <v>137</v>
      </c>
      <c r="K2228" t="s">
        <v>138</v>
      </c>
      <c r="L2228" t="s">
        <v>6710</v>
      </c>
      <c r="M2228" t="s">
        <v>6711</v>
      </c>
      <c r="N2228">
        <v>0.80861111100000005</v>
      </c>
      <c r="O2228">
        <v>0</v>
      </c>
      <c r="P2228">
        <v>4</v>
      </c>
      <c r="Q2228">
        <v>0</v>
      </c>
      <c r="R2228">
        <v>4</v>
      </c>
      <c r="S2228">
        <v>0</v>
      </c>
      <c r="T2228">
        <v>4</v>
      </c>
      <c r="U2228">
        <v>0</v>
      </c>
      <c r="V2228">
        <v>0</v>
      </c>
      <c r="W2228">
        <v>0</v>
      </c>
      <c r="X2228">
        <v>0.8992237091315749</v>
      </c>
      <c r="Y2228">
        <v>0</v>
      </c>
      <c r="Z2228">
        <v>11.320897447694319</v>
      </c>
      <c r="AA2228">
        <v>0</v>
      </c>
      <c r="AB2228">
        <v>3.2694254763581112</v>
      </c>
      <c r="AC2228">
        <v>0</v>
      </c>
      <c r="AD2228">
        <v>0</v>
      </c>
      <c r="AE2228">
        <v>15.489546633184005</v>
      </c>
    </row>
    <row r="2229" spans="1:31" x14ac:dyDescent="0.25">
      <c r="A2229">
        <v>2321640</v>
      </c>
      <c r="B2229">
        <v>1</v>
      </c>
      <c r="C2229" t="s">
        <v>80</v>
      </c>
      <c r="D2229" t="s">
        <v>93</v>
      </c>
      <c r="E2229" t="s">
        <v>141</v>
      </c>
      <c r="F2229" t="s">
        <v>6712</v>
      </c>
      <c r="G2229" t="s">
        <v>134</v>
      </c>
      <c r="H2229" t="s">
        <v>135</v>
      </c>
      <c r="I2229" t="s">
        <v>136</v>
      </c>
      <c r="J2229" t="s">
        <v>137</v>
      </c>
      <c r="K2229" t="s">
        <v>138</v>
      </c>
      <c r="L2229" t="s">
        <v>6713</v>
      </c>
      <c r="M2229" t="s">
        <v>6714</v>
      </c>
      <c r="N2229">
        <v>0.130833333</v>
      </c>
      <c r="O2229">
        <v>0</v>
      </c>
      <c r="P2229">
        <v>424</v>
      </c>
      <c r="Q2229">
        <v>47</v>
      </c>
      <c r="R2229">
        <v>340</v>
      </c>
      <c r="S2229">
        <v>14</v>
      </c>
      <c r="T2229">
        <v>235</v>
      </c>
      <c r="U2229">
        <v>0</v>
      </c>
      <c r="V2229">
        <v>1</v>
      </c>
      <c r="W2229">
        <v>0</v>
      </c>
      <c r="X2229">
        <v>12.524670870103218</v>
      </c>
      <c r="Y2229">
        <v>14.507352239492999</v>
      </c>
      <c r="Z2229">
        <v>57.79136622217618</v>
      </c>
      <c r="AA2229">
        <v>11.507524421303048</v>
      </c>
      <c r="AB2229">
        <v>40.777897522931219</v>
      </c>
      <c r="AC2229">
        <v>0</v>
      </c>
      <c r="AD2229">
        <v>23.076943338997491</v>
      </c>
      <c r="AE2229">
        <v>160.18575461500416</v>
      </c>
    </row>
    <row r="2230" spans="1:31" x14ac:dyDescent="0.25">
      <c r="A2230">
        <v>2321663</v>
      </c>
      <c r="B2230">
        <v>1</v>
      </c>
      <c r="C2230" t="s">
        <v>80</v>
      </c>
      <c r="D2230" t="s">
        <v>103</v>
      </c>
      <c r="E2230" t="s">
        <v>141</v>
      </c>
      <c r="F2230" t="s">
        <v>6715</v>
      </c>
      <c r="G2230" t="s">
        <v>2528</v>
      </c>
      <c r="H2230" t="s">
        <v>135</v>
      </c>
      <c r="I2230" t="s">
        <v>136</v>
      </c>
      <c r="J2230" t="s">
        <v>137</v>
      </c>
      <c r="K2230" t="s">
        <v>138</v>
      </c>
      <c r="L2230" t="s">
        <v>6716</v>
      </c>
      <c r="M2230" t="s">
        <v>6717</v>
      </c>
      <c r="N2230">
        <v>1.9941666659999999</v>
      </c>
      <c r="O2230">
        <v>0</v>
      </c>
      <c r="P2230">
        <v>88</v>
      </c>
      <c r="Q2230">
        <v>15</v>
      </c>
      <c r="R2230">
        <v>37</v>
      </c>
      <c r="S2230">
        <v>3</v>
      </c>
      <c r="T2230">
        <v>13</v>
      </c>
      <c r="U2230">
        <v>0</v>
      </c>
      <c r="V2230">
        <v>0</v>
      </c>
      <c r="W2230">
        <v>0</v>
      </c>
      <c r="X2230">
        <v>43.574948951891948</v>
      </c>
      <c r="Y2230">
        <v>101.36895236872341</v>
      </c>
      <c r="Z2230">
        <v>212.04469944377479</v>
      </c>
      <c r="AA2230">
        <v>10.124473491024233</v>
      </c>
      <c r="AB2230">
        <v>51.883619711516253</v>
      </c>
      <c r="AC2230">
        <v>0</v>
      </c>
      <c r="AD2230">
        <v>0</v>
      </c>
      <c r="AE2230">
        <v>418.99669396693065</v>
      </c>
    </row>
    <row r="2231" spans="1:31" x14ac:dyDescent="0.25">
      <c r="A2231">
        <v>2321995</v>
      </c>
      <c r="B2231">
        <v>1</v>
      </c>
      <c r="C2231" t="s">
        <v>80</v>
      </c>
      <c r="D2231" t="s">
        <v>96</v>
      </c>
      <c r="E2231" t="s">
        <v>153</v>
      </c>
      <c r="F2231" t="s">
        <v>6718</v>
      </c>
      <c r="G2231" t="s">
        <v>254</v>
      </c>
      <c r="H2231" t="s">
        <v>150</v>
      </c>
      <c r="I2231" t="s">
        <v>136</v>
      </c>
      <c r="J2231" t="s">
        <v>137</v>
      </c>
      <c r="K2231" t="s">
        <v>138</v>
      </c>
      <c r="L2231" t="s">
        <v>6719</v>
      </c>
      <c r="M2231" t="s">
        <v>6573</v>
      </c>
      <c r="N2231">
        <v>1.2977777770000001</v>
      </c>
      <c r="O2231">
        <v>0</v>
      </c>
      <c r="P2231">
        <v>1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6.4775097944700002E-2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6.4775097944700002E-2</v>
      </c>
    </row>
    <row r="2232" spans="1:31" x14ac:dyDescent="0.25">
      <c r="A2232">
        <v>2321849</v>
      </c>
      <c r="B2232">
        <v>1</v>
      </c>
      <c r="C2232" t="s">
        <v>80</v>
      </c>
      <c r="D2232" t="s">
        <v>104</v>
      </c>
      <c r="E2232" t="s">
        <v>153</v>
      </c>
      <c r="F2232" t="s">
        <v>6720</v>
      </c>
      <c r="G2232" t="s">
        <v>254</v>
      </c>
      <c r="H2232" t="s">
        <v>150</v>
      </c>
      <c r="I2232" t="s">
        <v>136</v>
      </c>
      <c r="J2232" t="s">
        <v>137</v>
      </c>
      <c r="K2232" t="s">
        <v>138</v>
      </c>
      <c r="L2232" t="s">
        <v>6721</v>
      </c>
      <c r="M2232" t="s">
        <v>6722</v>
      </c>
      <c r="N2232">
        <v>0.704166666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1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0.16272844506750003</v>
      </c>
      <c r="AC2232">
        <v>0</v>
      </c>
      <c r="AD2232">
        <v>0</v>
      </c>
      <c r="AE2232">
        <v>0.16272844506750003</v>
      </c>
    </row>
    <row r="2233" spans="1:31" x14ac:dyDescent="0.25">
      <c r="A2233">
        <v>2321826</v>
      </c>
      <c r="B2233">
        <v>1</v>
      </c>
      <c r="C2233" t="s">
        <v>80</v>
      </c>
      <c r="D2233" t="s">
        <v>96</v>
      </c>
      <c r="E2233" t="s">
        <v>285</v>
      </c>
      <c r="F2233" t="s">
        <v>6723</v>
      </c>
      <c r="G2233" t="s">
        <v>149</v>
      </c>
      <c r="H2233" t="s">
        <v>150</v>
      </c>
      <c r="I2233" t="s">
        <v>136</v>
      </c>
      <c r="J2233" t="s">
        <v>137</v>
      </c>
      <c r="K2233" t="s">
        <v>138</v>
      </c>
      <c r="L2233" t="s">
        <v>6724</v>
      </c>
      <c r="M2233" t="s">
        <v>6725</v>
      </c>
      <c r="N2233">
        <v>2.7605555549999998</v>
      </c>
      <c r="O2233">
        <v>0</v>
      </c>
      <c r="P2233">
        <v>13</v>
      </c>
      <c r="Q2233">
        <v>0</v>
      </c>
      <c r="R2233">
        <v>0</v>
      </c>
      <c r="S2233">
        <v>0</v>
      </c>
      <c r="T2233">
        <v>1</v>
      </c>
      <c r="U2233">
        <v>0</v>
      </c>
      <c r="V2233">
        <v>0</v>
      </c>
      <c r="W2233">
        <v>0</v>
      </c>
      <c r="X2233">
        <v>7.140839006780217</v>
      </c>
      <c r="Y2233">
        <v>0</v>
      </c>
      <c r="Z2233">
        <v>0</v>
      </c>
      <c r="AA2233">
        <v>0</v>
      </c>
      <c r="AB2233">
        <v>0.49817753430900008</v>
      </c>
      <c r="AC2233">
        <v>0</v>
      </c>
      <c r="AD2233">
        <v>0</v>
      </c>
      <c r="AE2233">
        <v>7.6390165410892168</v>
      </c>
    </row>
    <row r="2234" spans="1:31" x14ac:dyDescent="0.25">
      <c r="A2234">
        <v>2322095</v>
      </c>
      <c r="B2234">
        <v>1</v>
      </c>
      <c r="C2234" t="s">
        <v>81</v>
      </c>
      <c r="D2234" t="s">
        <v>128</v>
      </c>
      <c r="E2234" t="s">
        <v>153</v>
      </c>
      <c r="F2234" t="s">
        <v>6726</v>
      </c>
      <c r="G2234" t="s">
        <v>203</v>
      </c>
      <c r="H2234" t="s">
        <v>150</v>
      </c>
      <c r="I2234" t="s">
        <v>136</v>
      </c>
      <c r="J2234" t="s">
        <v>137</v>
      </c>
      <c r="K2234" t="s">
        <v>138</v>
      </c>
      <c r="L2234" t="s">
        <v>6727</v>
      </c>
      <c r="M2234" t="s">
        <v>6728</v>
      </c>
      <c r="N2234">
        <v>1.1527777770000001</v>
      </c>
      <c r="O2234">
        <v>0</v>
      </c>
      <c r="P2234">
        <v>3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1.2106837495604168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1.2106837495604168</v>
      </c>
    </row>
    <row r="2235" spans="1:31" x14ac:dyDescent="0.25">
      <c r="A2235">
        <v>2322035</v>
      </c>
      <c r="B2235">
        <v>1</v>
      </c>
      <c r="C2235" t="s">
        <v>80</v>
      </c>
      <c r="D2235" t="s">
        <v>96</v>
      </c>
      <c r="E2235" t="s">
        <v>153</v>
      </c>
      <c r="F2235" t="s">
        <v>6729</v>
      </c>
      <c r="G2235" t="s">
        <v>254</v>
      </c>
      <c r="H2235" t="s">
        <v>150</v>
      </c>
      <c r="I2235" t="s">
        <v>136</v>
      </c>
      <c r="J2235" t="s">
        <v>137</v>
      </c>
      <c r="K2235" t="s">
        <v>138</v>
      </c>
      <c r="L2235" t="s">
        <v>6730</v>
      </c>
      <c r="M2235" t="s">
        <v>6731</v>
      </c>
      <c r="N2235">
        <v>1.2619444440000001</v>
      </c>
      <c r="O2235">
        <v>0</v>
      </c>
      <c r="P2235">
        <v>2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1.3244763021952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1.3244763021952</v>
      </c>
    </row>
    <row r="2236" spans="1:31" x14ac:dyDescent="0.25">
      <c r="A2236">
        <v>2321703</v>
      </c>
      <c r="B2236">
        <v>1</v>
      </c>
      <c r="C2236" t="s">
        <v>80</v>
      </c>
      <c r="D2236" t="s">
        <v>91</v>
      </c>
      <c r="E2236" t="s">
        <v>153</v>
      </c>
      <c r="F2236" t="s">
        <v>6732</v>
      </c>
      <c r="G2236" t="s">
        <v>336</v>
      </c>
      <c r="H2236" t="s">
        <v>150</v>
      </c>
      <c r="I2236" t="s">
        <v>136</v>
      </c>
      <c r="J2236" t="s">
        <v>137</v>
      </c>
      <c r="K2236" t="s">
        <v>138</v>
      </c>
      <c r="L2236" t="s">
        <v>6733</v>
      </c>
      <c r="M2236" t="s">
        <v>6734</v>
      </c>
      <c r="N2236">
        <v>3.1438888880000002</v>
      </c>
      <c r="O2236">
        <v>0</v>
      </c>
      <c r="P2236">
        <v>0</v>
      </c>
      <c r="Q2236">
        <v>0</v>
      </c>
      <c r="R2236">
        <v>1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2.4279505973286004</v>
      </c>
      <c r="AA2236">
        <v>0</v>
      </c>
      <c r="AB2236">
        <v>0</v>
      </c>
      <c r="AC2236">
        <v>0</v>
      </c>
      <c r="AD2236">
        <v>0</v>
      </c>
      <c r="AE2236">
        <v>2.4279505973286004</v>
      </c>
    </row>
    <row r="2237" spans="1:31" x14ac:dyDescent="0.25">
      <c r="A2237">
        <v>2321540</v>
      </c>
      <c r="B2237">
        <v>1</v>
      </c>
      <c r="C2237" t="s">
        <v>80</v>
      </c>
      <c r="D2237" t="s">
        <v>93</v>
      </c>
      <c r="E2237" t="s">
        <v>141</v>
      </c>
      <c r="F2237" t="s">
        <v>6735</v>
      </c>
      <c r="G2237" t="s">
        <v>134</v>
      </c>
      <c r="H2237" t="s">
        <v>135</v>
      </c>
      <c r="I2237" t="s">
        <v>136</v>
      </c>
      <c r="J2237" t="s">
        <v>137</v>
      </c>
      <c r="K2237" t="s">
        <v>138</v>
      </c>
      <c r="L2237" t="s">
        <v>6736</v>
      </c>
      <c r="M2237" t="s">
        <v>6737</v>
      </c>
      <c r="N2237">
        <v>0.13527777699999999</v>
      </c>
      <c r="O2237">
        <v>2</v>
      </c>
      <c r="P2237">
        <v>311</v>
      </c>
      <c r="Q2237">
        <v>34</v>
      </c>
      <c r="R2237">
        <v>72</v>
      </c>
      <c r="S2237">
        <v>6</v>
      </c>
      <c r="T2237">
        <v>76</v>
      </c>
      <c r="U2237">
        <v>1</v>
      </c>
      <c r="V2237">
        <v>0</v>
      </c>
      <c r="W2237">
        <v>0.12148565493899999</v>
      </c>
      <c r="X2237">
        <v>5.4355610270491592</v>
      </c>
      <c r="Y2237">
        <v>36.177414849195351</v>
      </c>
      <c r="Z2237">
        <v>47.850759475924811</v>
      </c>
      <c r="AA2237">
        <v>1.7808341695843111</v>
      </c>
      <c r="AB2237">
        <v>7.3112844574681706</v>
      </c>
      <c r="AC2237">
        <v>0.15001055216874998</v>
      </c>
      <c r="AD2237">
        <v>0</v>
      </c>
      <c r="AE2237">
        <v>98.827350186329554</v>
      </c>
    </row>
    <row r="2238" spans="1:31" x14ac:dyDescent="0.25">
      <c r="A2238">
        <v>2322081</v>
      </c>
      <c r="B2238">
        <v>1</v>
      </c>
      <c r="C2238" t="s">
        <v>81</v>
      </c>
      <c r="D2238" t="s">
        <v>121</v>
      </c>
      <c r="E2238" t="s">
        <v>147</v>
      </c>
      <c r="F2238" t="s">
        <v>755</v>
      </c>
      <c r="G2238" t="s">
        <v>149</v>
      </c>
      <c r="H2238" t="s">
        <v>150</v>
      </c>
      <c r="I2238" t="s">
        <v>136</v>
      </c>
      <c r="J2238" t="s">
        <v>137</v>
      </c>
      <c r="K2238" t="s">
        <v>138</v>
      </c>
      <c r="L2238" t="s">
        <v>6738</v>
      </c>
      <c r="M2238" t="s">
        <v>6739</v>
      </c>
      <c r="N2238">
        <v>3.2794444440000001</v>
      </c>
      <c r="O2238">
        <v>0</v>
      </c>
      <c r="P2238">
        <v>15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2.8630337579469005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2.8630337579469005</v>
      </c>
    </row>
    <row r="2239" spans="1:31" x14ac:dyDescent="0.25">
      <c r="A2239">
        <v>2321600</v>
      </c>
      <c r="B2239">
        <v>1</v>
      </c>
      <c r="C2239" t="s">
        <v>81</v>
      </c>
      <c r="D2239" t="s">
        <v>127</v>
      </c>
      <c r="E2239" t="s">
        <v>175</v>
      </c>
      <c r="F2239" t="s">
        <v>6740</v>
      </c>
      <c r="G2239" t="s">
        <v>143</v>
      </c>
      <c r="H2239" t="s">
        <v>135</v>
      </c>
      <c r="I2239" t="s">
        <v>136</v>
      </c>
      <c r="J2239" t="s">
        <v>137</v>
      </c>
      <c r="K2239" t="s">
        <v>144</v>
      </c>
      <c r="L2239" t="s">
        <v>6741</v>
      </c>
      <c r="M2239" t="s">
        <v>6742</v>
      </c>
      <c r="N2239">
        <v>8.9463888879999995</v>
      </c>
      <c r="O2239">
        <v>0</v>
      </c>
      <c r="P2239">
        <v>366</v>
      </c>
      <c r="Q2239">
        <v>6</v>
      </c>
      <c r="R2239">
        <v>16</v>
      </c>
      <c r="S2239">
        <v>4</v>
      </c>
      <c r="T2239">
        <v>90</v>
      </c>
      <c r="U2239">
        <v>6</v>
      </c>
      <c r="V2239">
        <v>2</v>
      </c>
      <c r="W2239">
        <v>0</v>
      </c>
      <c r="X2239">
        <v>605.44839913485748</v>
      </c>
      <c r="Y2239">
        <v>107.41690905254534</v>
      </c>
      <c r="Z2239">
        <v>174.24878729641759</v>
      </c>
      <c r="AA2239">
        <v>4750.388909117898</v>
      </c>
      <c r="AB2239">
        <v>551.8525884355912</v>
      </c>
      <c r="AC2239">
        <v>8216.7782162561489</v>
      </c>
      <c r="AD2239">
        <v>29.842047725741224</v>
      </c>
      <c r="AE2239">
        <v>14435.975857019199</v>
      </c>
    </row>
    <row r="2240" spans="1:31" x14ac:dyDescent="0.25">
      <c r="A2240">
        <v>2322101</v>
      </c>
      <c r="B2240">
        <v>1</v>
      </c>
      <c r="C2240" t="s">
        <v>81</v>
      </c>
      <c r="D2240" t="s">
        <v>113</v>
      </c>
      <c r="E2240" t="s">
        <v>175</v>
      </c>
      <c r="F2240" t="s">
        <v>6743</v>
      </c>
      <c r="G2240" t="s">
        <v>134</v>
      </c>
      <c r="H2240" t="s">
        <v>135</v>
      </c>
      <c r="I2240" t="s">
        <v>136</v>
      </c>
      <c r="J2240" t="s">
        <v>137</v>
      </c>
      <c r="K2240" t="s">
        <v>138</v>
      </c>
      <c r="L2240" t="s">
        <v>6744</v>
      </c>
      <c r="M2240" t="s">
        <v>6745</v>
      </c>
      <c r="N2240">
        <v>0.61222222199999998</v>
      </c>
      <c r="O2240">
        <v>0</v>
      </c>
      <c r="P2240">
        <v>454</v>
      </c>
      <c r="Q2240">
        <v>2</v>
      </c>
      <c r="R2240">
        <v>37</v>
      </c>
      <c r="S2240">
        <v>3</v>
      </c>
      <c r="T2240">
        <v>83</v>
      </c>
      <c r="U2240">
        <v>2</v>
      </c>
      <c r="V2240">
        <v>2</v>
      </c>
      <c r="W2240">
        <v>0</v>
      </c>
      <c r="X2240">
        <v>68.232308785417132</v>
      </c>
      <c r="Y2240">
        <v>0.95440776984666664</v>
      </c>
      <c r="Z2240">
        <v>5.9902081118841997</v>
      </c>
      <c r="AA2240">
        <v>13.75948136601</v>
      </c>
      <c r="AB2240">
        <v>26.893822145359152</v>
      </c>
      <c r="AC2240">
        <v>31.860434996428005</v>
      </c>
      <c r="AD2240">
        <v>0.99994989095733344</v>
      </c>
      <c r="AE2240">
        <v>148.69061306590248</v>
      </c>
    </row>
    <row r="2241" spans="1:31" x14ac:dyDescent="0.25">
      <c r="A2241">
        <v>2322121</v>
      </c>
      <c r="B2241">
        <v>1</v>
      </c>
      <c r="C2241" t="s">
        <v>80</v>
      </c>
      <c r="D2241" t="s">
        <v>103</v>
      </c>
      <c r="E2241" t="s">
        <v>158</v>
      </c>
      <c r="F2241" t="s">
        <v>6425</v>
      </c>
      <c r="G2241" t="s">
        <v>453</v>
      </c>
      <c r="H2241" t="s">
        <v>150</v>
      </c>
      <c r="I2241" t="s">
        <v>136</v>
      </c>
      <c r="J2241" t="s">
        <v>137</v>
      </c>
      <c r="K2241" t="s">
        <v>138</v>
      </c>
      <c r="L2241" t="s">
        <v>6746</v>
      </c>
      <c r="M2241" t="s">
        <v>6747</v>
      </c>
      <c r="N2241">
        <v>0.6925</v>
      </c>
      <c r="O2241">
        <v>0</v>
      </c>
      <c r="P2241">
        <v>134</v>
      </c>
      <c r="Q2241">
        <v>0</v>
      </c>
      <c r="R2241">
        <v>1</v>
      </c>
      <c r="S2241">
        <v>0</v>
      </c>
      <c r="T2241">
        <v>37</v>
      </c>
      <c r="U2241">
        <v>0</v>
      </c>
      <c r="V2241">
        <v>0</v>
      </c>
      <c r="W2241">
        <v>0</v>
      </c>
      <c r="X2241">
        <v>22.015341435230003</v>
      </c>
      <c r="Y2241">
        <v>0</v>
      </c>
      <c r="Z2241">
        <v>0</v>
      </c>
      <c r="AA2241">
        <v>0</v>
      </c>
      <c r="AB2241">
        <v>14.374432756092025</v>
      </c>
      <c r="AC2241">
        <v>0</v>
      </c>
      <c r="AD2241">
        <v>0</v>
      </c>
      <c r="AE2241">
        <v>36.389774191322026</v>
      </c>
    </row>
    <row r="2242" spans="1:31" x14ac:dyDescent="0.25">
      <c r="A2242">
        <v>2322015</v>
      </c>
      <c r="B2242">
        <v>1</v>
      </c>
      <c r="C2242" t="s">
        <v>81</v>
      </c>
      <c r="D2242" t="s">
        <v>115</v>
      </c>
      <c r="E2242" t="s">
        <v>147</v>
      </c>
      <c r="F2242" t="s">
        <v>6748</v>
      </c>
      <c r="G2242" t="s">
        <v>149</v>
      </c>
      <c r="H2242" t="s">
        <v>150</v>
      </c>
      <c r="I2242" t="s">
        <v>136</v>
      </c>
      <c r="J2242" t="s">
        <v>137</v>
      </c>
      <c r="K2242" t="s">
        <v>138</v>
      </c>
      <c r="L2242" t="s">
        <v>6749</v>
      </c>
      <c r="M2242" t="s">
        <v>6750</v>
      </c>
      <c r="N2242">
        <v>2.3227777770000002</v>
      </c>
      <c r="O2242">
        <v>0</v>
      </c>
      <c r="P2242">
        <v>9</v>
      </c>
      <c r="Q2242">
        <v>0</v>
      </c>
      <c r="R2242">
        <v>1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0.26993053996480004</v>
      </c>
      <c r="Y2242">
        <v>0</v>
      </c>
      <c r="Z2242">
        <v>1.21540578749295</v>
      </c>
      <c r="AA2242">
        <v>0</v>
      </c>
      <c r="AB2242">
        <v>0</v>
      </c>
      <c r="AC2242">
        <v>0</v>
      </c>
      <c r="AD2242">
        <v>0</v>
      </c>
      <c r="AE2242">
        <v>1.48533632745775</v>
      </c>
    </row>
    <row r="2243" spans="1:31" x14ac:dyDescent="0.25">
      <c r="A2243">
        <v>2321517</v>
      </c>
      <c r="B2243">
        <v>1</v>
      </c>
      <c r="C2243" t="s">
        <v>81</v>
      </c>
      <c r="D2243" t="s">
        <v>119</v>
      </c>
      <c r="E2243" t="s">
        <v>175</v>
      </c>
      <c r="F2243" t="s">
        <v>6751</v>
      </c>
      <c r="G2243" t="s">
        <v>716</v>
      </c>
      <c r="H2243" t="s">
        <v>135</v>
      </c>
      <c r="I2243" t="s">
        <v>136</v>
      </c>
      <c r="J2243" t="s">
        <v>137</v>
      </c>
      <c r="K2243" t="s">
        <v>138</v>
      </c>
      <c r="L2243" t="s">
        <v>6752</v>
      </c>
      <c r="M2243" t="s">
        <v>6753</v>
      </c>
      <c r="N2243">
        <v>1.233055555</v>
      </c>
      <c r="O2243">
        <v>0</v>
      </c>
      <c r="P2243">
        <v>12</v>
      </c>
      <c r="Q2243">
        <v>0</v>
      </c>
      <c r="R2243">
        <v>12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1.3471834034750003</v>
      </c>
      <c r="Y2243">
        <v>0</v>
      </c>
      <c r="Z2243">
        <v>8.8984747806787361</v>
      </c>
      <c r="AA2243">
        <v>0</v>
      </c>
      <c r="AB2243">
        <v>0</v>
      </c>
      <c r="AC2243">
        <v>0</v>
      </c>
      <c r="AD2243">
        <v>0</v>
      </c>
      <c r="AE2243">
        <v>10.245658184153736</v>
      </c>
    </row>
    <row r="2244" spans="1:31" x14ac:dyDescent="0.25">
      <c r="A2244">
        <v>2321766</v>
      </c>
      <c r="B2244">
        <v>1</v>
      </c>
      <c r="C2244" t="s">
        <v>80</v>
      </c>
      <c r="D2244" t="s">
        <v>105</v>
      </c>
      <c r="E2244" t="s">
        <v>153</v>
      </c>
      <c r="F2244" t="s">
        <v>6754</v>
      </c>
      <c r="G2244" t="s">
        <v>254</v>
      </c>
      <c r="H2244" t="s">
        <v>150</v>
      </c>
      <c r="I2244" t="s">
        <v>136</v>
      </c>
      <c r="J2244" t="s">
        <v>137</v>
      </c>
      <c r="K2244" t="s">
        <v>138</v>
      </c>
      <c r="L2244" t="s">
        <v>6755</v>
      </c>
      <c r="M2244" t="s">
        <v>6756</v>
      </c>
      <c r="N2244">
        <v>0.55333333299999998</v>
      </c>
      <c r="O2244">
        <v>0</v>
      </c>
      <c r="P2244">
        <v>0</v>
      </c>
      <c r="Q2244">
        <v>0</v>
      </c>
      <c r="R2244">
        <v>1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</row>
    <row r="2245" spans="1:31" x14ac:dyDescent="0.25">
      <c r="A2245">
        <v>2321866</v>
      </c>
      <c r="B2245">
        <v>1</v>
      </c>
      <c r="C2245" t="s">
        <v>80</v>
      </c>
      <c r="D2245" t="s">
        <v>83</v>
      </c>
      <c r="E2245" t="s">
        <v>175</v>
      </c>
      <c r="F2245" t="s">
        <v>6757</v>
      </c>
      <c r="G2245" t="s">
        <v>1721</v>
      </c>
      <c r="H2245" t="s">
        <v>135</v>
      </c>
      <c r="I2245" t="s">
        <v>136</v>
      </c>
      <c r="J2245" t="s">
        <v>137</v>
      </c>
      <c r="K2245" t="s">
        <v>138</v>
      </c>
      <c r="L2245" t="s">
        <v>6758</v>
      </c>
      <c r="M2245" t="s">
        <v>6759</v>
      </c>
      <c r="N2245">
        <v>6.72</v>
      </c>
      <c r="O2245">
        <v>0</v>
      </c>
      <c r="P2245">
        <v>42</v>
      </c>
      <c r="Q2245">
        <v>0</v>
      </c>
      <c r="R2245">
        <v>9</v>
      </c>
      <c r="S2245">
        <v>0</v>
      </c>
      <c r="T2245">
        <v>17</v>
      </c>
      <c r="U2245">
        <v>0</v>
      </c>
      <c r="V2245">
        <v>0</v>
      </c>
      <c r="W2245">
        <v>0</v>
      </c>
      <c r="X2245">
        <v>68.088012430586417</v>
      </c>
      <c r="Y2245">
        <v>0</v>
      </c>
      <c r="Z2245">
        <v>21.539289566394601</v>
      </c>
      <c r="AA2245">
        <v>0</v>
      </c>
      <c r="AB2245">
        <v>215.78535553331307</v>
      </c>
      <c r="AC2245">
        <v>0</v>
      </c>
      <c r="AD2245">
        <v>0</v>
      </c>
      <c r="AE2245">
        <v>305.4126575302941</v>
      </c>
    </row>
    <row r="2246" spans="1:31" x14ac:dyDescent="0.25">
      <c r="A2246">
        <v>2321915</v>
      </c>
      <c r="B2246">
        <v>1</v>
      </c>
      <c r="C2246" t="s">
        <v>80</v>
      </c>
      <c r="D2246" t="s">
        <v>110</v>
      </c>
      <c r="E2246" t="s">
        <v>285</v>
      </c>
      <c r="F2246" t="s">
        <v>6760</v>
      </c>
      <c r="G2246" t="s">
        <v>287</v>
      </c>
      <c r="H2246" t="s">
        <v>150</v>
      </c>
      <c r="I2246" t="s">
        <v>136</v>
      </c>
      <c r="J2246" t="s">
        <v>137</v>
      </c>
      <c r="K2246" t="s">
        <v>138</v>
      </c>
      <c r="L2246" t="s">
        <v>6761</v>
      </c>
      <c r="M2246" t="s">
        <v>6762</v>
      </c>
      <c r="N2246">
        <v>2.4986111110000002</v>
      </c>
      <c r="O2246">
        <v>0</v>
      </c>
      <c r="P2246">
        <v>23</v>
      </c>
      <c r="Q2246">
        <v>0</v>
      </c>
      <c r="R2246">
        <v>0</v>
      </c>
      <c r="S2246">
        <v>0</v>
      </c>
      <c r="T2246">
        <v>5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57.803857058318897</v>
      </c>
      <c r="AC2246">
        <v>0</v>
      </c>
      <c r="AD2246">
        <v>0</v>
      </c>
      <c r="AE2246">
        <v>57.803857058318897</v>
      </c>
    </row>
    <row r="2247" spans="1:31" x14ac:dyDescent="0.25">
      <c r="A2247">
        <v>2321875</v>
      </c>
      <c r="B2247">
        <v>1</v>
      </c>
      <c r="C2247" t="s">
        <v>80</v>
      </c>
      <c r="D2247" t="s">
        <v>98</v>
      </c>
      <c r="E2247" t="s">
        <v>153</v>
      </c>
      <c r="F2247" t="s">
        <v>6763</v>
      </c>
      <c r="G2247" t="s">
        <v>155</v>
      </c>
      <c r="H2247" t="s">
        <v>150</v>
      </c>
      <c r="I2247" t="s">
        <v>136</v>
      </c>
      <c r="J2247" t="s">
        <v>137</v>
      </c>
      <c r="K2247" t="s">
        <v>138</v>
      </c>
      <c r="L2247" t="s">
        <v>6764</v>
      </c>
      <c r="M2247" t="s">
        <v>6765</v>
      </c>
      <c r="N2247">
        <v>4.3211111109999996</v>
      </c>
      <c r="O2247">
        <v>0</v>
      </c>
      <c r="P2247">
        <v>0</v>
      </c>
      <c r="Q2247">
        <v>0</v>
      </c>
      <c r="R2247">
        <v>1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1.3716198547089999</v>
      </c>
      <c r="AA2247">
        <v>0</v>
      </c>
      <c r="AB2247">
        <v>0</v>
      </c>
      <c r="AC2247">
        <v>0</v>
      </c>
      <c r="AD2247">
        <v>0</v>
      </c>
      <c r="AE2247">
        <v>1.3716198547089999</v>
      </c>
    </row>
    <row r="2248" spans="1:31" x14ac:dyDescent="0.25">
      <c r="A2248">
        <v>2321735</v>
      </c>
      <c r="B2248">
        <v>1</v>
      </c>
      <c r="C2248" t="s">
        <v>80</v>
      </c>
      <c r="D2248" t="s">
        <v>85</v>
      </c>
      <c r="E2248" t="s">
        <v>158</v>
      </c>
      <c r="F2248" t="s">
        <v>6766</v>
      </c>
      <c r="G2248" t="s">
        <v>143</v>
      </c>
      <c r="H2248" t="s">
        <v>150</v>
      </c>
      <c r="I2248" t="s">
        <v>136</v>
      </c>
      <c r="J2248" t="s">
        <v>137</v>
      </c>
      <c r="K2248" t="s">
        <v>144</v>
      </c>
      <c r="L2248" t="s">
        <v>6767</v>
      </c>
      <c r="M2248" t="s">
        <v>6768</v>
      </c>
      <c r="N2248">
        <v>0.91638888799999996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13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12.628082791823543</v>
      </c>
      <c r="AC2248">
        <v>0</v>
      </c>
      <c r="AD2248">
        <v>0</v>
      </c>
      <c r="AE2248">
        <v>12.628082791823543</v>
      </c>
    </row>
    <row r="2249" spans="1:31" x14ac:dyDescent="0.25">
      <c r="A2249">
        <v>2322044</v>
      </c>
      <c r="B2249">
        <v>1</v>
      </c>
      <c r="C2249" t="s">
        <v>80</v>
      </c>
      <c r="D2249" t="s">
        <v>97</v>
      </c>
      <c r="E2249" t="s">
        <v>141</v>
      </c>
      <c r="F2249" t="s">
        <v>6769</v>
      </c>
      <c r="G2249" t="s">
        <v>134</v>
      </c>
      <c r="H2249" t="s">
        <v>135</v>
      </c>
      <c r="I2249" t="s">
        <v>468</v>
      </c>
      <c r="J2249" t="s">
        <v>137</v>
      </c>
      <c r="K2249" t="s">
        <v>138</v>
      </c>
      <c r="L2249" t="s">
        <v>6770</v>
      </c>
      <c r="M2249" t="s">
        <v>6771</v>
      </c>
      <c r="N2249">
        <v>3.6111111000000001E-2</v>
      </c>
      <c r="O2249">
        <v>13</v>
      </c>
      <c r="P2249">
        <v>1639</v>
      </c>
      <c r="Q2249">
        <v>23</v>
      </c>
      <c r="R2249">
        <v>519</v>
      </c>
      <c r="S2249">
        <v>39</v>
      </c>
      <c r="T2249">
        <v>350</v>
      </c>
      <c r="U2249">
        <v>2</v>
      </c>
      <c r="V2249">
        <v>1</v>
      </c>
      <c r="W2249">
        <v>30.716534648099081</v>
      </c>
      <c r="X2249">
        <v>23.131580257428109</v>
      </c>
      <c r="Y2249">
        <v>17.190740557252887</v>
      </c>
      <c r="Z2249">
        <v>11.378056133622746</v>
      </c>
      <c r="AA2249">
        <v>11.549976859312665</v>
      </c>
      <c r="AB2249">
        <v>15.227178911719305</v>
      </c>
      <c r="AC2249">
        <v>0.77595146422408312</v>
      </c>
      <c r="AD2249">
        <v>5.9402182875749998E-2</v>
      </c>
      <c r="AE2249">
        <v>110.02942101453462</v>
      </c>
    </row>
    <row r="2250" spans="1:31" x14ac:dyDescent="0.25">
      <c r="A2250">
        <v>2322021</v>
      </c>
      <c r="B2250">
        <v>1</v>
      </c>
      <c r="C2250" t="s">
        <v>81</v>
      </c>
      <c r="D2250" t="s">
        <v>122</v>
      </c>
      <c r="E2250" t="s">
        <v>175</v>
      </c>
      <c r="F2250" t="s">
        <v>6772</v>
      </c>
      <c r="G2250" t="s">
        <v>210</v>
      </c>
      <c r="H2250" t="s">
        <v>135</v>
      </c>
      <c r="I2250" t="s">
        <v>136</v>
      </c>
      <c r="J2250" t="s">
        <v>137</v>
      </c>
      <c r="K2250" t="s">
        <v>138</v>
      </c>
      <c r="L2250" t="s">
        <v>6773</v>
      </c>
      <c r="M2250" t="s">
        <v>6774</v>
      </c>
      <c r="N2250">
        <v>4.0013888880000001</v>
      </c>
      <c r="O2250">
        <v>0</v>
      </c>
      <c r="P2250">
        <v>713</v>
      </c>
      <c r="Q2250">
        <v>0</v>
      </c>
      <c r="R2250">
        <v>14</v>
      </c>
      <c r="S2250">
        <v>5</v>
      </c>
      <c r="T2250">
        <v>53</v>
      </c>
      <c r="U2250">
        <v>1</v>
      </c>
      <c r="V2250">
        <v>0</v>
      </c>
      <c r="W2250">
        <v>0</v>
      </c>
      <c r="X2250">
        <v>343.81451365672399</v>
      </c>
      <c r="Y2250">
        <v>0</v>
      </c>
      <c r="Z2250">
        <v>10.911676720964181</v>
      </c>
      <c r="AA2250">
        <v>236.89240325773491</v>
      </c>
      <c r="AB2250">
        <v>48.194699300860002</v>
      </c>
      <c r="AC2250">
        <v>4.0580978388176243</v>
      </c>
      <c r="AD2250">
        <v>0</v>
      </c>
      <c r="AE2250">
        <v>643.87139077510062</v>
      </c>
    </row>
    <row r="2251" spans="1:31" x14ac:dyDescent="0.25">
      <c r="A2251">
        <v>2322084</v>
      </c>
      <c r="B2251">
        <v>1</v>
      </c>
      <c r="C2251" t="s">
        <v>80</v>
      </c>
      <c r="D2251" t="s">
        <v>88</v>
      </c>
      <c r="E2251" t="s">
        <v>285</v>
      </c>
      <c r="F2251" t="s">
        <v>6775</v>
      </c>
      <c r="G2251" t="s">
        <v>384</v>
      </c>
      <c r="H2251" t="s">
        <v>150</v>
      </c>
      <c r="I2251" t="s">
        <v>136</v>
      </c>
      <c r="J2251" t="s">
        <v>137</v>
      </c>
      <c r="K2251" t="s">
        <v>138</v>
      </c>
      <c r="L2251" t="s">
        <v>6776</v>
      </c>
      <c r="M2251" t="s">
        <v>6777</v>
      </c>
      <c r="N2251">
        <v>5.2927777770000004</v>
      </c>
      <c r="O2251">
        <v>0</v>
      </c>
      <c r="P2251">
        <v>27</v>
      </c>
      <c r="Q2251">
        <v>0</v>
      </c>
      <c r="R2251">
        <v>0</v>
      </c>
      <c r="S2251">
        <v>0</v>
      </c>
      <c r="T2251">
        <v>6</v>
      </c>
      <c r="U2251">
        <v>0</v>
      </c>
      <c r="V2251">
        <v>0</v>
      </c>
      <c r="W2251">
        <v>0</v>
      </c>
      <c r="X2251">
        <v>27.460701660609281</v>
      </c>
      <c r="Y2251">
        <v>0</v>
      </c>
      <c r="Z2251">
        <v>0</v>
      </c>
      <c r="AA2251">
        <v>0</v>
      </c>
      <c r="AB2251">
        <v>42.777782729486098</v>
      </c>
      <c r="AC2251">
        <v>0</v>
      </c>
      <c r="AD2251">
        <v>0</v>
      </c>
      <c r="AE2251">
        <v>70.23848439009538</v>
      </c>
    </row>
    <row r="2252" spans="1:31" x14ac:dyDescent="0.25">
      <c r="A2252">
        <v>2321689</v>
      </c>
      <c r="B2252">
        <v>1</v>
      </c>
      <c r="C2252" t="s">
        <v>81</v>
      </c>
      <c r="D2252" t="s">
        <v>115</v>
      </c>
      <c r="E2252" t="s">
        <v>175</v>
      </c>
      <c r="F2252" t="s">
        <v>6778</v>
      </c>
      <c r="G2252" t="s">
        <v>210</v>
      </c>
      <c r="H2252" t="s">
        <v>135</v>
      </c>
      <c r="I2252" t="s">
        <v>136</v>
      </c>
      <c r="J2252" t="s">
        <v>137</v>
      </c>
      <c r="K2252" t="s">
        <v>138</v>
      </c>
      <c r="L2252" t="s">
        <v>6779</v>
      </c>
      <c r="M2252" t="s">
        <v>6780</v>
      </c>
      <c r="N2252">
        <v>1.3705555549999999</v>
      </c>
      <c r="O2252">
        <v>0</v>
      </c>
      <c r="P2252">
        <v>14</v>
      </c>
      <c r="Q2252">
        <v>0</v>
      </c>
      <c r="R2252">
        <v>19</v>
      </c>
      <c r="S2252">
        <v>0</v>
      </c>
      <c r="T2252">
        <v>1</v>
      </c>
      <c r="U2252">
        <v>0</v>
      </c>
      <c r="V2252">
        <v>0</v>
      </c>
      <c r="W2252">
        <v>0</v>
      </c>
      <c r="X2252">
        <v>2.4604002474845341</v>
      </c>
      <c r="Y2252">
        <v>0</v>
      </c>
      <c r="Z2252">
        <v>14.905353287455835</v>
      </c>
      <c r="AA2252">
        <v>0</v>
      </c>
      <c r="AB2252">
        <v>5.1401221654842004</v>
      </c>
      <c r="AC2252">
        <v>0</v>
      </c>
      <c r="AD2252">
        <v>0</v>
      </c>
      <c r="AE2252">
        <v>22.505875700424568</v>
      </c>
    </row>
    <row r="2253" spans="1:31" x14ac:dyDescent="0.25">
      <c r="A2253">
        <v>2321938</v>
      </c>
      <c r="B2253">
        <v>1</v>
      </c>
      <c r="C2253" t="s">
        <v>80</v>
      </c>
      <c r="D2253" t="s">
        <v>110</v>
      </c>
      <c r="E2253" t="s">
        <v>147</v>
      </c>
      <c r="F2253" t="s">
        <v>6781</v>
      </c>
      <c r="G2253" t="s">
        <v>258</v>
      </c>
      <c r="H2253" t="s">
        <v>150</v>
      </c>
      <c r="I2253" t="s">
        <v>136</v>
      </c>
      <c r="J2253" t="s">
        <v>137</v>
      </c>
      <c r="K2253" t="s">
        <v>138</v>
      </c>
      <c r="L2253" t="s">
        <v>6782</v>
      </c>
      <c r="M2253" t="s">
        <v>6783</v>
      </c>
      <c r="N2253">
        <v>3.6608333329999998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3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87.567534344972501</v>
      </c>
      <c r="AC2253">
        <v>0</v>
      </c>
      <c r="AD2253">
        <v>0</v>
      </c>
      <c r="AE2253">
        <v>87.567534344972501</v>
      </c>
    </row>
    <row r="2254" spans="1:31" x14ac:dyDescent="0.25">
      <c r="A2254">
        <v>2321649</v>
      </c>
      <c r="B2254">
        <v>1</v>
      </c>
      <c r="C2254" t="s">
        <v>80</v>
      </c>
      <c r="D2254" t="s">
        <v>89</v>
      </c>
      <c r="E2254" t="s">
        <v>147</v>
      </c>
      <c r="F2254" t="s">
        <v>6784</v>
      </c>
      <c r="G2254" t="s">
        <v>177</v>
      </c>
      <c r="H2254" t="s">
        <v>150</v>
      </c>
      <c r="I2254" t="s">
        <v>136</v>
      </c>
      <c r="J2254" t="s">
        <v>137</v>
      </c>
      <c r="K2254" t="s">
        <v>144</v>
      </c>
      <c r="L2254" t="s">
        <v>6320</v>
      </c>
      <c r="M2254" t="s">
        <v>6785</v>
      </c>
      <c r="N2254">
        <v>8.131388888</v>
      </c>
      <c r="O2254">
        <v>0</v>
      </c>
      <c r="P2254">
        <v>57</v>
      </c>
      <c r="Q2254">
        <v>0</v>
      </c>
      <c r="R2254">
        <v>0</v>
      </c>
      <c r="S2254">
        <v>0</v>
      </c>
      <c r="T2254">
        <v>3</v>
      </c>
      <c r="U2254">
        <v>0</v>
      </c>
      <c r="V2254">
        <v>0</v>
      </c>
      <c r="W2254">
        <v>0</v>
      </c>
      <c r="X2254">
        <v>119.85400245343077</v>
      </c>
      <c r="Y2254">
        <v>0</v>
      </c>
      <c r="Z2254">
        <v>0</v>
      </c>
      <c r="AA2254">
        <v>0</v>
      </c>
      <c r="AB2254">
        <v>7.9749491721832513</v>
      </c>
      <c r="AC2254">
        <v>0</v>
      </c>
      <c r="AD2254">
        <v>0</v>
      </c>
      <c r="AE2254">
        <v>127.82895162561402</v>
      </c>
    </row>
    <row r="2255" spans="1:31" x14ac:dyDescent="0.25">
      <c r="A2255">
        <v>2321626</v>
      </c>
      <c r="B2255">
        <v>1</v>
      </c>
      <c r="C2255" t="s">
        <v>80</v>
      </c>
      <c r="D2255" t="s">
        <v>100</v>
      </c>
      <c r="E2255" t="s">
        <v>147</v>
      </c>
      <c r="F2255" t="s">
        <v>6786</v>
      </c>
      <c r="G2255" t="s">
        <v>177</v>
      </c>
      <c r="H2255" t="s">
        <v>150</v>
      </c>
      <c r="I2255" t="s">
        <v>136</v>
      </c>
      <c r="J2255" t="s">
        <v>137</v>
      </c>
      <c r="K2255" t="s">
        <v>144</v>
      </c>
      <c r="L2255" t="s">
        <v>6787</v>
      </c>
      <c r="M2255" t="s">
        <v>6788</v>
      </c>
      <c r="N2255">
        <v>8.7172222220000002</v>
      </c>
      <c r="O2255">
        <v>0</v>
      </c>
      <c r="P2255">
        <v>16</v>
      </c>
      <c r="Q2255">
        <v>0</v>
      </c>
      <c r="R2255">
        <v>5</v>
      </c>
      <c r="S2255">
        <v>0</v>
      </c>
      <c r="T2255">
        <v>2</v>
      </c>
      <c r="U2255">
        <v>0</v>
      </c>
      <c r="V2255">
        <v>0</v>
      </c>
      <c r="W2255">
        <v>0</v>
      </c>
      <c r="X2255">
        <v>43.69020898580326</v>
      </c>
      <c r="Y2255">
        <v>0</v>
      </c>
      <c r="Z2255">
        <v>0.17065311459466667</v>
      </c>
      <c r="AA2255">
        <v>0</v>
      </c>
      <c r="AB2255">
        <v>4.737956757604584</v>
      </c>
      <c r="AC2255">
        <v>0</v>
      </c>
      <c r="AD2255">
        <v>0</v>
      </c>
      <c r="AE2255">
        <v>48.59881885800251</v>
      </c>
    </row>
    <row r="2256" spans="1:31" x14ac:dyDescent="0.25">
      <c r="A2256">
        <v>2322104</v>
      </c>
      <c r="B2256">
        <v>1</v>
      </c>
      <c r="C2256" t="s">
        <v>81</v>
      </c>
      <c r="D2256" t="s">
        <v>118</v>
      </c>
      <c r="E2256" t="s">
        <v>147</v>
      </c>
      <c r="F2256" t="s">
        <v>1038</v>
      </c>
      <c r="G2256" t="s">
        <v>149</v>
      </c>
      <c r="H2256" t="s">
        <v>150</v>
      </c>
      <c r="I2256" t="s">
        <v>136</v>
      </c>
      <c r="J2256" t="s">
        <v>137</v>
      </c>
      <c r="K2256" t="s">
        <v>138</v>
      </c>
      <c r="L2256" t="s">
        <v>6789</v>
      </c>
      <c r="M2256" t="s">
        <v>6790</v>
      </c>
      <c r="N2256">
        <v>1.1569444440000001</v>
      </c>
      <c r="O2256">
        <v>0</v>
      </c>
      <c r="P2256">
        <v>1</v>
      </c>
      <c r="Q2256">
        <v>0</v>
      </c>
      <c r="R2256">
        <v>2</v>
      </c>
      <c r="S2256">
        <v>0</v>
      </c>
      <c r="T2256">
        <v>2</v>
      </c>
      <c r="U2256">
        <v>0</v>
      </c>
      <c r="V2256">
        <v>0</v>
      </c>
      <c r="W2256">
        <v>0</v>
      </c>
      <c r="X2256">
        <v>8.9948585600166664E-2</v>
      </c>
      <c r="Y2256">
        <v>0</v>
      </c>
      <c r="Z2256">
        <v>4.5543730038125005</v>
      </c>
      <c r="AA2256">
        <v>0</v>
      </c>
      <c r="AB2256">
        <v>1.897342388133</v>
      </c>
      <c r="AC2256">
        <v>0</v>
      </c>
      <c r="AD2256">
        <v>0</v>
      </c>
      <c r="AE2256">
        <v>6.5416639775456673</v>
      </c>
    </row>
    <row r="2257" spans="1:31" x14ac:dyDescent="0.25">
      <c r="A2257">
        <v>2321506</v>
      </c>
      <c r="B2257">
        <v>1</v>
      </c>
      <c r="C2257" t="s">
        <v>80</v>
      </c>
      <c r="D2257" t="s">
        <v>83</v>
      </c>
      <c r="E2257" t="s">
        <v>175</v>
      </c>
      <c r="F2257" t="s">
        <v>6791</v>
      </c>
      <c r="G2257" t="s">
        <v>210</v>
      </c>
      <c r="H2257" t="s">
        <v>135</v>
      </c>
      <c r="I2257" t="s">
        <v>136</v>
      </c>
      <c r="J2257" t="s">
        <v>137</v>
      </c>
      <c r="K2257" t="s">
        <v>138</v>
      </c>
      <c r="L2257" t="s">
        <v>6792</v>
      </c>
      <c r="M2257" t="s">
        <v>6793</v>
      </c>
      <c r="N2257">
        <v>3.9627777769999999</v>
      </c>
      <c r="O2257">
        <v>0</v>
      </c>
      <c r="P2257">
        <v>99</v>
      </c>
      <c r="Q2257">
        <v>0</v>
      </c>
      <c r="R2257">
        <v>2</v>
      </c>
      <c r="S2257">
        <v>0</v>
      </c>
      <c r="T2257">
        <v>9</v>
      </c>
      <c r="U2257">
        <v>0</v>
      </c>
      <c r="V2257">
        <v>0</v>
      </c>
      <c r="W2257">
        <v>0</v>
      </c>
      <c r="X2257">
        <v>72.842461700390672</v>
      </c>
      <c r="Y2257">
        <v>0</v>
      </c>
      <c r="Z2257">
        <v>0</v>
      </c>
      <c r="AA2257">
        <v>0</v>
      </c>
      <c r="AB2257">
        <v>14.189359326490838</v>
      </c>
      <c r="AC2257">
        <v>0</v>
      </c>
      <c r="AD2257">
        <v>0</v>
      </c>
      <c r="AE2257">
        <v>87.031821026881516</v>
      </c>
    </row>
    <row r="2258" spans="1:31" x14ac:dyDescent="0.25">
      <c r="A2258">
        <v>2321775</v>
      </c>
      <c r="B2258">
        <v>1</v>
      </c>
      <c r="C2258" t="s">
        <v>80</v>
      </c>
      <c r="D2258" t="s">
        <v>82</v>
      </c>
      <c r="E2258" t="s">
        <v>153</v>
      </c>
      <c r="F2258" t="s">
        <v>6794</v>
      </c>
      <c r="G2258" t="s">
        <v>155</v>
      </c>
      <c r="H2258" t="s">
        <v>150</v>
      </c>
      <c r="I2258" t="s">
        <v>136</v>
      </c>
      <c r="J2258" t="s">
        <v>137</v>
      </c>
      <c r="K2258" t="s">
        <v>138</v>
      </c>
      <c r="L2258" t="s">
        <v>6795</v>
      </c>
      <c r="M2258" t="s">
        <v>6796</v>
      </c>
      <c r="N2258">
        <v>2.5502777769999998</v>
      </c>
      <c r="O2258">
        <v>0</v>
      </c>
      <c r="P2258">
        <v>2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2.2433282980664502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2.2433282980664502</v>
      </c>
    </row>
    <row r="2259" spans="1:31" x14ac:dyDescent="0.25">
      <c r="A2259">
        <v>2321526</v>
      </c>
      <c r="B2259">
        <v>1</v>
      </c>
      <c r="C2259" t="s">
        <v>80</v>
      </c>
      <c r="D2259" t="s">
        <v>85</v>
      </c>
      <c r="E2259" t="s">
        <v>153</v>
      </c>
      <c r="F2259" t="s">
        <v>6797</v>
      </c>
      <c r="G2259" t="s">
        <v>203</v>
      </c>
      <c r="H2259" t="s">
        <v>150</v>
      </c>
      <c r="I2259" t="s">
        <v>136</v>
      </c>
      <c r="J2259" t="s">
        <v>137</v>
      </c>
      <c r="K2259" t="s">
        <v>138</v>
      </c>
      <c r="L2259" t="s">
        <v>6798</v>
      </c>
      <c r="M2259" t="s">
        <v>6799</v>
      </c>
      <c r="N2259">
        <v>1.325</v>
      </c>
      <c r="O2259">
        <v>0</v>
      </c>
      <c r="P2259">
        <v>4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1.2678046278748334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1.2678046278748334</v>
      </c>
    </row>
    <row r="2260" spans="1:31" x14ac:dyDescent="0.25">
      <c r="A2260">
        <v>2321812</v>
      </c>
      <c r="B2260">
        <v>1</v>
      </c>
      <c r="C2260" t="s">
        <v>80</v>
      </c>
      <c r="D2260" t="s">
        <v>83</v>
      </c>
      <c r="E2260" t="s">
        <v>158</v>
      </c>
      <c r="F2260" t="s">
        <v>6800</v>
      </c>
      <c r="G2260" t="s">
        <v>336</v>
      </c>
      <c r="H2260" t="s">
        <v>150</v>
      </c>
      <c r="I2260" t="s">
        <v>136</v>
      </c>
      <c r="J2260" t="s">
        <v>137</v>
      </c>
      <c r="K2260" t="s">
        <v>138</v>
      </c>
      <c r="L2260" t="s">
        <v>6801</v>
      </c>
      <c r="M2260" t="s">
        <v>6802</v>
      </c>
      <c r="N2260">
        <v>0.64611111099999996</v>
      </c>
      <c r="O2260">
        <v>0</v>
      </c>
      <c r="P2260">
        <v>861</v>
      </c>
      <c r="Q2260">
        <v>0</v>
      </c>
      <c r="R2260">
        <v>0</v>
      </c>
      <c r="S2260">
        <v>0</v>
      </c>
      <c r="T2260">
        <v>80</v>
      </c>
      <c r="U2260">
        <v>0</v>
      </c>
      <c r="V2260">
        <v>0</v>
      </c>
      <c r="W2260">
        <v>0</v>
      </c>
      <c r="X2260">
        <v>131.23858108799917</v>
      </c>
      <c r="Y2260">
        <v>0</v>
      </c>
      <c r="Z2260">
        <v>0</v>
      </c>
      <c r="AA2260">
        <v>0</v>
      </c>
      <c r="AB2260">
        <v>37.445588282079072</v>
      </c>
      <c r="AC2260">
        <v>0</v>
      </c>
      <c r="AD2260">
        <v>0</v>
      </c>
      <c r="AE2260">
        <v>168.68416937007822</v>
      </c>
    </row>
    <row r="2261" spans="1:31" x14ac:dyDescent="0.25">
      <c r="A2261">
        <v>2321563</v>
      </c>
      <c r="B2261">
        <v>1</v>
      </c>
      <c r="C2261" t="s">
        <v>81</v>
      </c>
      <c r="D2261" t="s">
        <v>121</v>
      </c>
      <c r="E2261" t="s">
        <v>147</v>
      </c>
      <c r="F2261" t="s">
        <v>6803</v>
      </c>
      <c r="G2261" t="s">
        <v>149</v>
      </c>
      <c r="H2261" t="s">
        <v>150</v>
      </c>
      <c r="I2261" t="s">
        <v>136</v>
      </c>
      <c r="J2261" t="s">
        <v>137</v>
      </c>
      <c r="K2261" t="s">
        <v>138</v>
      </c>
      <c r="L2261" t="s">
        <v>6804</v>
      </c>
      <c r="M2261" t="s">
        <v>6805</v>
      </c>
      <c r="N2261">
        <v>2.7919444439999999</v>
      </c>
      <c r="O2261">
        <v>0</v>
      </c>
      <c r="P2261">
        <v>6</v>
      </c>
      <c r="Q2261">
        <v>0</v>
      </c>
      <c r="R2261">
        <v>0</v>
      </c>
      <c r="S2261">
        <v>0</v>
      </c>
      <c r="T2261">
        <v>1</v>
      </c>
      <c r="U2261">
        <v>0</v>
      </c>
      <c r="V2261">
        <v>0</v>
      </c>
      <c r="W2261">
        <v>0</v>
      </c>
      <c r="X2261">
        <v>1.8451318372090666</v>
      </c>
      <c r="Y2261">
        <v>0</v>
      </c>
      <c r="Z2261">
        <v>0</v>
      </c>
      <c r="AA2261">
        <v>0</v>
      </c>
      <c r="AB2261">
        <v>4.2555100343945558</v>
      </c>
      <c r="AC2261">
        <v>0</v>
      </c>
      <c r="AD2261">
        <v>0</v>
      </c>
      <c r="AE2261">
        <v>6.1006418716036226</v>
      </c>
    </row>
    <row r="2262" spans="1:31" x14ac:dyDescent="0.25">
      <c r="A2262">
        <v>2321961</v>
      </c>
      <c r="B2262">
        <v>1</v>
      </c>
      <c r="C2262" t="s">
        <v>81</v>
      </c>
      <c r="D2262" t="s">
        <v>123</v>
      </c>
      <c r="E2262" t="s">
        <v>141</v>
      </c>
      <c r="F2262" t="s">
        <v>6806</v>
      </c>
      <c r="G2262" t="s">
        <v>134</v>
      </c>
      <c r="H2262" t="s">
        <v>135</v>
      </c>
      <c r="I2262" t="s">
        <v>136</v>
      </c>
      <c r="J2262" t="s">
        <v>137</v>
      </c>
      <c r="K2262" t="s">
        <v>138</v>
      </c>
      <c r="L2262" t="s">
        <v>6807</v>
      </c>
      <c r="M2262" t="s">
        <v>6808</v>
      </c>
      <c r="N2262">
        <v>0.12472222199999999</v>
      </c>
      <c r="O2262">
        <v>4</v>
      </c>
      <c r="P2262">
        <v>6</v>
      </c>
      <c r="Q2262">
        <v>78</v>
      </c>
      <c r="R2262">
        <v>71</v>
      </c>
      <c r="S2262">
        <v>12</v>
      </c>
      <c r="T2262">
        <v>10</v>
      </c>
      <c r="U2262">
        <v>0</v>
      </c>
      <c r="V2262">
        <v>0</v>
      </c>
      <c r="W2262">
        <v>0.16314498502195829</v>
      </c>
      <c r="X2262">
        <v>0.19107104146094164</v>
      </c>
      <c r="Y2262">
        <v>10.101807435788869</v>
      </c>
      <c r="Z2262">
        <v>14.198305137234845</v>
      </c>
      <c r="AA2262">
        <v>5.2963614442447495</v>
      </c>
      <c r="AB2262">
        <v>1.6225341988167279</v>
      </c>
      <c r="AC2262">
        <v>0</v>
      </c>
      <c r="AD2262">
        <v>0</v>
      </c>
      <c r="AE2262">
        <v>31.573224242568088</v>
      </c>
    </row>
    <row r="2263" spans="1:31" x14ac:dyDescent="0.25">
      <c r="A2263">
        <v>2321669</v>
      </c>
      <c r="B2263">
        <v>1</v>
      </c>
      <c r="C2263" t="s">
        <v>80</v>
      </c>
      <c r="D2263" t="s">
        <v>84</v>
      </c>
      <c r="E2263" t="s">
        <v>153</v>
      </c>
      <c r="F2263" t="s">
        <v>6809</v>
      </c>
      <c r="G2263" t="s">
        <v>203</v>
      </c>
      <c r="H2263" t="s">
        <v>150</v>
      </c>
      <c r="I2263" t="s">
        <v>136</v>
      </c>
      <c r="J2263" t="s">
        <v>137</v>
      </c>
      <c r="K2263" t="s">
        <v>138</v>
      </c>
      <c r="L2263" t="s">
        <v>6810</v>
      </c>
      <c r="M2263" t="s">
        <v>6811</v>
      </c>
      <c r="N2263">
        <v>0.36972222199999999</v>
      </c>
      <c r="O2263">
        <v>0</v>
      </c>
      <c r="P2263">
        <v>1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0.144657709031625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0.144657709031625</v>
      </c>
    </row>
    <row r="2264" spans="1:31" x14ac:dyDescent="0.25">
      <c r="A2264">
        <v>2321692</v>
      </c>
      <c r="B2264">
        <v>1</v>
      </c>
      <c r="C2264" t="s">
        <v>80</v>
      </c>
      <c r="D2264" t="s">
        <v>85</v>
      </c>
      <c r="E2264" t="s">
        <v>147</v>
      </c>
      <c r="F2264" t="s">
        <v>6812</v>
      </c>
      <c r="G2264" t="s">
        <v>177</v>
      </c>
      <c r="H2264" t="s">
        <v>150</v>
      </c>
      <c r="I2264" t="s">
        <v>136</v>
      </c>
      <c r="J2264" t="s">
        <v>137</v>
      </c>
      <c r="K2264" t="s">
        <v>144</v>
      </c>
      <c r="L2264" t="s">
        <v>6813</v>
      </c>
      <c r="M2264" t="s">
        <v>6814</v>
      </c>
      <c r="N2264">
        <v>7.420833333</v>
      </c>
      <c r="O2264">
        <v>0</v>
      </c>
      <c r="P2264">
        <v>74</v>
      </c>
      <c r="Q2264">
        <v>0</v>
      </c>
      <c r="R2264">
        <v>0</v>
      </c>
      <c r="S2264">
        <v>0</v>
      </c>
      <c r="T2264">
        <v>9</v>
      </c>
      <c r="U2264">
        <v>0</v>
      </c>
      <c r="V2264">
        <v>0</v>
      </c>
      <c r="W2264">
        <v>0</v>
      </c>
      <c r="X2264">
        <v>127.08979162411427</v>
      </c>
      <c r="Y2264">
        <v>0</v>
      </c>
      <c r="Z2264">
        <v>0</v>
      </c>
      <c r="AA2264">
        <v>0</v>
      </c>
      <c r="AB2264">
        <v>50.642643799175815</v>
      </c>
      <c r="AC2264">
        <v>0</v>
      </c>
      <c r="AD2264">
        <v>0</v>
      </c>
      <c r="AE2264">
        <v>177.7324354232901</v>
      </c>
    </row>
    <row r="2265" spans="1:31" x14ac:dyDescent="0.25">
      <c r="A2265">
        <v>2322047</v>
      </c>
      <c r="B2265">
        <v>1</v>
      </c>
      <c r="C2265" t="s">
        <v>80</v>
      </c>
      <c r="D2265" t="s">
        <v>97</v>
      </c>
      <c r="E2265" t="s">
        <v>414</v>
      </c>
      <c r="F2265" t="s">
        <v>6815</v>
      </c>
      <c r="G2265" t="s">
        <v>134</v>
      </c>
      <c r="H2265" t="s">
        <v>135</v>
      </c>
      <c r="I2265" t="s">
        <v>468</v>
      </c>
      <c r="J2265" t="s">
        <v>137</v>
      </c>
      <c r="K2265" t="s">
        <v>138</v>
      </c>
      <c r="L2265" t="s">
        <v>6816</v>
      </c>
      <c r="M2265" t="s">
        <v>6817</v>
      </c>
      <c r="N2265">
        <v>3.2618332999999999E-2</v>
      </c>
      <c r="O2265">
        <v>13</v>
      </c>
      <c r="P2265">
        <v>1633</v>
      </c>
      <c r="Q2265">
        <v>23</v>
      </c>
      <c r="R2265">
        <v>516</v>
      </c>
      <c r="S2265">
        <v>37</v>
      </c>
      <c r="T2265">
        <v>352</v>
      </c>
      <c r="U2265">
        <v>4</v>
      </c>
      <c r="V2265">
        <v>1</v>
      </c>
      <c r="W2265">
        <v>27.644881183289176</v>
      </c>
      <c r="X2265">
        <v>20.732146865451195</v>
      </c>
      <c r="Y2265">
        <v>15.471666501527601</v>
      </c>
      <c r="Z2265">
        <v>10.16127970372419</v>
      </c>
      <c r="AA2265">
        <v>10.3038844135422</v>
      </c>
      <c r="AB2265">
        <v>13.791992908171085</v>
      </c>
      <c r="AC2265">
        <v>5.6209853458937751</v>
      </c>
      <c r="AD2265">
        <v>5.3461964588175002E-2</v>
      </c>
      <c r="AE2265">
        <v>103.7802988861874</v>
      </c>
    </row>
    <row r="2266" spans="1:31" x14ac:dyDescent="0.25">
      <c r="A2266">
        <v>2321895</v>
      </c>
      <c r="B2266">
        <v>1</v>
      </c>
      <c r="C2266" t="s">
        <v>81</v>
      </c>
      <c r="D2266" t="s">
        <v>123</v>
      </c>
      <c r="E2266" t="s">
        <v>132</v>
      </c>
      <c r="F2266" t="s">
        <v>6818</v>
      </c>
      <c r="G2266" t="s">
        <v>134</v>
      </c>
      <c r="H2266" t="s">
        <v>135</v>
      </c>
      <c r="I2266" t="s">
        <v>136</v>
      </c>
      <c r="J2266" t="s">
        <v>137</v>
      </c>
      <c r="K2266" t="s">
        <v>138</v>
      </c>
      <c r="L2266" t="s">
        <v>6819</v>
      </c>
      <c r="M2266" t="s">
        <v>6820</v>
      </c>
      <c r="N2266">
        <v>0.51</v>
      </c>
      <c r="O2266">
        <v>0</v>
      </c>
      <c r="P2266">
        <v>0</v>
      </c>
      <c r="Q2266">
        <v>2</v>
      </c>
      <c r="R2266">
        <v>25</v>
      </c>
      <c r="S2266">
        <v>0</v>
      </c>
      <c r="T2266">
        <v>3</v>
      </c>
      <c r="U2266">
        <v>0</v>
      </c>
      <c r="V2266">
        <v>0</v>
      </c>
      <c r="W2266">
        <v>0</v>
      </c>
      <c r="X2266">
        <v>0</v>
      </c>
      <c r="Y2266">
        <v>8.7920807888784012</v>
      </c>
      <c r="Z2266">
        <v>21.007448378759701</v>
      </c>
      <c r="AA2266">
        <v>0</v>
      </c>
      <c r="AB2266">
        <v>1.4788947816450002</v>
      </c>
      <c r="AC2266">
        <v>0</v>
      </c>
      <c r="AD2266">
        <v>0</v>
      </c>
      <c r="AE2266">
        <v>31.278423949283102</v>
      </c>
    </row>
    <row r="2267" spans="1:31" x14ac:dyDescent="0.25">
      <c r="A2267">
        <v>2321795</v>
      </c>
      <c r="B2267">
        <v>1</v>
      </c>
      <c r="C2267" t="s">
        <v>81</v>
      </c>
      <c r="D2267" t="s">
        <v>127</v>
      </c>
      <c r="E2267" t="s">
        <v>147</v>
      </c>
      <c r="F2267" t="s">
        <v>6821</v>
      </c>
      <c r="G2267" t="s">
        <v>149</v>
      </c>
      <c r="H2267" t="s">
        <v>150</v>
      </c>
      <c r="I2267" t="s">
        <v>136</v>
      </c>
      <c r="J2267" t="s">
        <v>137</v>
      </c>
      <c r="K2267" t="s">
        <v>138</v>
      </c>
      <c r="L2267" t="s">
        <v>6822</v>
      </c>
      <c r="M2267" t="s">
        <v>6823</v>
      </c>
      <c r="N2267">
        <v>5.4569444440000003</v>
      </c>
      <c r="O2267">
        <v>0</v>
      </c>
      <c r="P2267">
        <v>0</v>
      </c>
      <c r="Q2267">
        <v>0</v>
      </c>
      <c r="R2267">
        <v>6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6.1876527568727075</v>
      </c>
      <c r="AA2267">
        <v>0</v>
      </c>
      <c r="AB2267">
        <v>0</v>
      </c>
      <c r="AC2267">
        <v>0</v>
      </c>
      <c r="AD2267">
        <v>0</v>
      </c>
      <c r="AE2267">
        <v>6.1876527568727075</v>
      </c>
    </row>
    <row r="2268" spans="1:31" x14ac:dyDescent="0.25">
      <c r="A2268">
        <v>2321646</v>
      </c>
      <c r="B2268">
        <v>1</v>
      </c>
      <c r="C2268" t="s">
        <v>81</v>
      </c>
      <c r="D2268" t="s">
        <v>128</v>
      </c>
      <c r="E2268" t="s">
        <v>175</v>
      </c>
      <c r="F2268" t="s">
        <v>6824</v>
      </c>
      <c r="G2268" t="s">
        <v>177</v>
      </c>
      <c r="H2268" t="s">
        <v>135</v>
      </c>
      <c r="I2268" t="s">
        <v>136</v>
      </c>
      <c r="J2268" t="s">
        <v>137</v>
      </c>
      <c r="K2268" t="s">
        <v>144</v>
      </c>
      <c r="L2268" t="s">
        <v>6825</v>
      </c>
      <c r="M2268" t="s">
        <v>6826</v>
      </c>
      <c r="N2268">
        <v>1.682222222</v>
      </c>
      <c r="O2268">
        <v>0</v>
      </c>
      <c r="P2268">
        <v>447</v>
      </c>
      <c r="Q2268">
        <v>0</v>
      </c>
      <c r="R2268">
        <v>24</v>
      </c>
      <c r="S2268">
        <v>0</v>
      </c>
      <c r="T2268">
        <v>101</v>
      </c>
      <c r="U2268">
        <v>0</v>
      </c>
      <c r="V2268">
        <v>0</v>
      </c>
      <c r="W2268">
        <v>0</v>
      </c>
      <c r="X2268">
        <v>138.89655267577012</v>
      </c>
      <c r="Y2268">
        <v>0</v>
      </c>
      <c r="Z2268">
        <v>20.741376259634706</v>
      </c>
      <c r="AA2268">
        <v>0</v>
      </c>
      <c r="AB2268">
        <v>98.175644957328529</v>
      </c>
      <c r="AC2268">
        <v>0</v>
      </c>
      <c r="AD2268">
        <v>0</v>
      </c>
      <c r="AE2268">
        <v>257.81357389273336</v>
      </c>
    </row>
    <row r="2269" spans="1:31" x14ac:dyDescent="0.25">
      <c r="A2269">
        <v>2321546</v>
      </c>
      <c r="B2269">
        <v>1</v>
      </c>
      <c r="C2269" t="s">
        <v>80</v>
      </c>
      <c r="D2269" t="s">
        <v>109</v>
      </c>
      <c r="E2269" t="s">
        <v>147</v>
      </c>
      <c r="F2269" t="s">
        <v>6827</v>
      </c>
      <c r="G2269" t="s">
        <v>149</v>
      </c>
      <c r="H2269" t="s">
        <v>150</v>
      </c>
      <c r="I2269" t="s">
        <v>136</v>
      </c>
      <c r="J2269" t="s">
        <v>137</v>
      </c>
      <c r="K2269" t="s">
        <v>138</v>
      </c>
      <c r="L2269" t="s">
        <v>6828</v>
      </c>
      <c r="M2269" t="s">
        <v>6829</v>
      </c>
      <c r="N2269">
        <v>2.95</v>
      </c>
      <c r="O2269">
        <v>0</v>
      </c>
      <c r="P2269">
        <v>7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2.0869108983432003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2.0869108983432003</v>
      </c>
    </row>
    <row r="2270" spans="1:31" x14ac:dyDescent="0.25">
      <c r="A2270">
        <v>2321984</v>
      </c>
      <c r="B2270">
        <v>1</v>
      </c>
      <c r="C2270" t="s">
        <v>80</v>
      </c>
      <c r="D2270" t="s">
        <v>92</v>
      </c>
      <c r="E2270" t="s">
        <v>141</v>
      </c>
      <c r="F2270" t="s">
        <v>6830</v>
      </c>
      <c r="G2270" t="s">
        <v>134</v>
      </c>
      <c r="H2270" t="s">
        <v>135</v>
      </c>
      <c r="I2270" t="s">
        <v>136</v>
      </c>
      <c r="J2270" t="s">
        <v>137</v>
      </c>
      <c r="K2270" t="s">
        <v>138</v>
      </c>
      <c r="L2270" t="s">
        <v>6831</v>
      </c>
      <c r="M2270" t="s">
        <v>6832</v>
      </c>
      <c r="N2270">
        <v>1.1958333329999999</v>
      </c>
      <c r="O2270">
        <v>0</v>
      </c>
      <c r="P2270">
        <v>387</v>
      </c>
      <c r="Q2270">
        <v>8</v>
      </c>
      <c r="R2270">
        <v>42</v>
      </c>
      <c r="S2270">
        <v>7</v>
      </c>
      <c r="T2270">
        <v>25</v>
      </c>
      <c r="U2270">
        <v>0</v>
      </c>
      <c r="V2270">
        <v>0</v>
      </c>
      <c r="W2270">
        <v>0</v>
      </c>
      <c r="X2270">
        <v>154.38476631848536</v>
      </c>
      <c r="Y2270">
        <v>15.974423350758116</v>
      </c>
      <c r="Z2270">
        <v>51.969888359700676</v>
      </c>
      <c r="AA2270">
        <v>94.153531914626555</v>
      </c>
      <c r="AB2270">
        <v>33.835882062026627</v>
      </c>
      <c r="AC2270">
        <v>0</v>
      </c>
      <c r="AD2270">
        <v>0</v>
      </c>
      <c r="AE2270">
        <v>350.31849200559736</v>
      </c>
    </row>
    <row r="2271" spans="1:31" x14ac:dyDescent="0.25">
      <c r="A2271">
        <v>2321958</v>
      </c>
      <c r="B2271">
        <v>1</v>
      </c>
      <c r="C2271" t="s">
        <v>80</v>
      </c>
      <c r="D2271" t="s">
        <v>96</v>
      </c>
      <c r="E2271" t="s">
        <v>175</v>
      </c>
      <c r="F2271" t="s">
        <v>6833</v>
      </c>
      <c r="G2271" t="s">
        <v>6834</v>
      </c>
      <c r="H2271" t="s">
        <v>135</v>
      </c>
      <c r="I2271" t="s">
        <v>136</v>
      </c>
      <c r="J2271" t="s">
        <v>137</v>
      </c>
      <c r="K2271" t="s">
        <v>138</v>
      </c>
      <c r="L2271" t="s">
        <v>6835</v>
      </c>
      <c r="M2271" t="s">
        <v>6836</v>
      </c>
      <c r="N2271">
        <v>0.81416666599999998</v>
      </c>
      <c r="O2271">
        <v>0</v>
      </c>
      <c r="P2271">
        <v>166</v>
      </c>
      <c r="Q2271">
        <v>0</v>
      </c>
      <c r="R2271">
        <v>0</v>
      </c>
      <c r="S2271">
        <v>0</v>
      </c>
      <c r="T2271">
        <v>27</v>
      </c>
      <c r="U2271">
        <v>0</v>
      </c>
      <c r="V2271">
        <v>0</v>
      </c>
      <c r="W2271">
        <v>0</v>
      </c>
      <c r="X2271">
        <v>62.248110225052152</v>
      </c>
      <c r="Y2271">
        <v>0</v>
      </c>
      <c r="Z2271">
        <v>0</v>
      </c>
      <c r="AA2271">
        <v>0</v>
      </c>
      <c r="AB2271">
        <v>38.503094693570837</v>
      </c>
      <c r="AC2271">
        <v>0</v>
      </c>
      <c r="AD2271">
        <v>0</v>
      </c>
      <c r="AE2271">
        <v>100.75120491862299</v>
      </c>
    </row>
    <row r="2272" spans="1:31" x14ac:dyDescent="0.25">
      <c r="A2272">
        <v>2322027</v>
      </c>
      <c r="B2272">
        <v>1</v>
      </c>
      <c r="C2272" t="s">
        <v>81</v>
      </c>
      <c r="D2272" t="s">
        <v>112</v>
      </c>
      <c r="E2272" t="s">
        <v>147</v>
      </c>
      <c r="F2272" t="s">
        <v>6837</v>
      </c>
      <c r="G2272" t="s">
        <v>353</v>
      </c>
      <c r="H2272" t="s">
        <v>150</v>
      </c>
      <c r="I2272" t="s">
        <v>136</v>
      </c>
      <c r="J2272" t="s">
        <v>137</v>
      </c>
      <c r="K2272" t="s">
        <v>138</v>
      </c>
      <c r="L2272" t="s">
        <v>6838</v>
      </c>
      <c r="M2272" t="s">
        <v>6839</v>
      </c>
      <c r="N2272">
        <v>2.551388888</v>
      </c>
      <c r="O2272">
        <v>0</v>
      </c>
      <c r="P2272">
        <v>6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4.2127989276147497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4.2127989276147497</v>
      </c>
    </row>
    <row r="2273" spans="1:31" x14ac:dyDescent="0.25">
      <c r="A2273">
        <v>2321978</v>
      </c>
      <c r="B2273">
        <v>1</v>
      </c>
      <c r="C2273" t="s">
        <v>80</v>
      </c>
      <c r="D2273" t="s">
        <v>89</v>
      </c>
      <c r="E2273" t="s">
        <v>175</v>
      </c>
      <c r="F2273" t="s">
        <v>6840</v>
      </c>
      <c r="G2273" t="s">
        <v>134</v>
      </c>
      <c r="H2273" t="s">
        <v>135</v>
      </c>
      <c r="I2273" t="s">
        <v>136</v>
      </c>
      <c r="J2273" t="s">
        <v>137</v>
      </c>
      <c r="K2273" t="s">
        <v>138</v>
      </c>
      <c r="L2273" t="s">
        <v>6841</v>
      </c>
      <c r="M2273" t="s">
        <v>6842</v>
      </c>
      <c r="N2273">
        <v>1.469166666</v>
      </c>
      <c r="O2273">
        <v>0</v>
      </c>
      <c r="P2273">
        <v>67</v>
      </c>
      <c r="Q2273">
        <v>0</v>
      </c>
      <c r="R2273">
        <v>28</v>
      </c>
      <c r="S2273">
        <v>1</v>
      </c>
      <c r="T2273">
        <v>11</v>
      </c>
      <c r="U2273">
        <v>0</v>
      </c>
      <c r="V2273">
        <v>0</v>
      </c>
      <c r="W2273">
        <v>0</v>
      </c>
      <c r="X2273">
        <v>40.476377399975156</v>
      </c>
      <c r="Y2273">
        <v>0</v>
      </c>
      <c r="Z2273">
        <v>8.2421380653024006</v>
      </c>
      <c r="AA2273">
        <v>62.456511402767504</v>
      </c>
      <c r="AB2273">
        <v>17.168104067035284</v>
      </c>
      <c r="AC2273">
        <v>0</v>
      </c>
      <c r="AD2273">
        <v>0</v>
      </c>
      <c r="AE2273">
        <v>128.34313093508032</v>
      </c>
    </row>
    <row r="2274" spans="1:31" x14ac:dyDescent="0.25">
      <c r="A2274">
        <v>2322001</v>
      </c>
      <c r="B2274">
        <v>1</v>
      </c>
      <c r="C2274" t="s">
        <v>81</v>
      </c>
      <c r="D2274" t="s">
        <v>118</v>
      </c>
      <c r="E2274" t="s">
        <v>175</v>
      </c>
      <c r="F2274" t="s">
        <v>6843</v>
      </c>
      <c r="G2274" t="s">
        <v>716</v>
      </c>
      <c r="H2274" t="s">
        <v>135</v>
      </c>
      <c r="I2274" t="s">
        <v>136</v>
      </c>
      <c r="J2274" t="s">
        <v>137</v>
      </c>
      <c r="K2274" t="s">
        <v>138</v>
      </c>
      <c r="L2274" t="s">
        <v>6844</v>
      </c>
      <c r="M2274" t="s">
        <v>6845</v>
      </c>
      <c r="N2274">
        <v>1.2088888879999999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1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2.9096103572432082</v>
      </c>
      <c r="AC2274">
        <v>0</v>
      </c>
      <c r="AD2274">
        <v>0</v>
      </c>
      <c r="AE2274">
        <v>2.9096103572432082</v>
      </c>
    </row>
    <row r="2275" spans="1:31" x14ac:dyDescent="0.25">
      <c r="A2275">
        <v>2321672</v>
      </c>
      <c r="B2275">
        <v>1</v>
      </c>
      <c r="C2275" t="s">
        <v>81</v>
      </c>
      <c r="D2275" t="s">
        <v>122</v>
      </c>
      <c r="E2275" t="s">
        <v>147</v>
      </c>
      <c r="F2275" t="s">
        <v>6846</v>
      </c>
      <c r="G2275" t="s">
        <v>353</v>
      </c>
      <c r="H2275" t="s">
        <v>150</v>
      </c>
      <c r="I2275" t="s">
        <v>136</v>
      </c>
      <c r="J2275" t="s">
        <v>137</v>
      </c>
      <c r="K2275" t="s">
        <v>138</v>
      </c>
      <c r="L2275" t="s">
        <v>6847</v>
      </c>
      <c r="M2275" t="s">
        <v>6848</v>
      </c>
      <c r="N2275">
        <v>1.916111111</v>
      </c>
      <c r="O2275">
        <v>0</v>
      </c>
      <c r="P2275">
        <v>24</v>
      </c>
      <c r="Q2275">
        <v>0</v>
      </c>
      <c r="R2275">
        <v>0</v>
      </c>
      <c r="S2275">
        <v>0</v>
      </c>
      <c r="T2275">
        <v>1</v>
      </c>
      <c r="U2275">
        <v>0</v>
      </c>
      <c r="V2275">
        <v>0</v>
      </c>
      <c r="W2275">
        <v>0</v>
      </c>
      <c r="X2275">
        <v>7.0199430422420335</v>
      </c>
      <c r="Y2275">
        <v>0</v>
      </c>
      <c r="Z2275">
        <v>0</v>
      </c>
      <c r="AA2275">
        <v>0</v>
      </c>
      <c r="AB2275">
        <v>0.57838669995690006</v>
      </c>
      <c r="AC2275">
        <v>0</v>
      </c>
      <c r="AD2275">
        <v>0</v>
      </c>
      <c r="AE2275">
        <v>7.5983297421989331</v>
      </c>
    </row>
    <row r="2276" spans="1:31" x14ac:dyDescent="0.25">
      <c r="A2276">
        <v>2321815</v>
      </c>
      <c r="B2276">
        <v>1</v>
      </c>
      <c r="C2276" t="s">
        <v>81</v>
      </c>
      <c r="D2276" t="s">
        <v>113</v>
      </c>
      <c r="E2276" t="s">
        <v>141</v>
      </c>
      <c r="F2276" t="s">
        <v>3410</v>
      </c>
      <c r="G2276" t="s">
        <v>134</v>
      </c>
      <c r="H2276" t="s">
        <v>135</v>
      </c>
      <c r="I2276" t="s">
        <v>136</v>
      </c>
      <c r="J2276" t="s">
        <v>137</v>
      </c>
      <c r="K2276" t="s">
        <v>138</v>
      </c>
      <c r="L2276" t="s">
        <v>6849</v>
      </c>
      <c r="M2276" t="s">
        <v>6850</v>
      </c>
      <c r="N2276">
        <v>0.15916666600000001</v>
      </c>
      <c r="O2276">
        <v>2</v>
      </c>
      <c r="P2276">
        <v>2714</v>
      </c>
      <c r="Q2276">
        <v>44</v>
      </c>
      <c r="R2276">
        <v>815</v>
      </c>
      <c r="S2276">
        <v>22</v>
      </c>
      <c r="T2276">
        <v>191</v>
      </c>
      <c r="U2276">
        <v>0</v>
      </c>
      <c r="V2276">
        <v>2</v>
      </c>
      <c r="W2276">
        <v>0.13115870771714999</v>
      </c>
      <c r="X2276">
        <v>88.49449681130811</v>
      </c>
      <c r="Y2276">
        <v>32.868492535638751</v>
      </c>
      <c r="Z2276">
        <v>198.01553065323785</v>
      </c>
      <c r="AA2276">
        <v>131.46241993434083</v>
      </c>
      <c r="AB2276">
        <v>25.963586431591281</v>
      </c>
      <c r="AC2276">
        <v>0</v>
      </c>
      <c r="AD2276">
        <v>0.27037711443966667</v>
      </c>
      <c r="AE2276">
        <v>477.20606218827368</v>
      </c>
    </row>
    <row r="2277" spans="1:31" x14ac:dyDescent="0.25">
      <c r="A2277">
        <v>2322159</v>
      </c>
      <c r="B2277">
        <v>1</v>
      </c>
      <c r="C2277" t="s">
        <v>81</v>
      </c>
      <c r="D2277" t="s">
        <v>123</v>
      </c>
      <c r="E2277" t="s">
        <v>132</v>
      </c>
      <c r="F2277" t="s">
        <v>3291</v>
      </c>
      <c r="G2277" t="s">
        <v>134</v>
      </c>
      <c r="H2277" t="s">
        <v>135</v>
      </c>
      <c r="I2277" t="s">
        <v>136</v>
      </c>
      <c r="J2277" t="s">
        <v>137</v>
      </c>
      <c r="K2277" t="s">
        <v>138</v>
      </c>
      <c r="L2277" t="s">
        <v>6851</v>
      </c>
      <c r="M2277" t="s">
        <v>6852</v>
      </c>
      <c r="N2277">
        <v>0.98055555500000002</v>
      </c>
      <c r="O2277">
        <v>0</v>
      </c>
      <c r="P2277">
        <v>361</v>
      </c>
      <c r="Q2277">
        <v>137</v>
      </c>
      <c r="R2277">
        <v>53</v>
      </c>
      <c r="S2277">
        <v>15</v>
      </c>
      <c r="T2277">
        <v>36</v>
      </c>
      <c r="U2277">
        <v>0</v>
      </c>
      <c r="V2277">
        <v>0</v>
      </c>
      <c r="W2277">
        <v>0</v>
      </c>
      <c r="X2277">
        <v>44.397815233345185</v>
      </c>
      <c r="Y2277">
        <v>215.24281658820894</v>
      </c>
      <c r="Z2277">
        <v>52.153662107210408</v>
      </c>
      <c r="AA2277">
        <v>13.732920682180332</v>
      </c>
      <c r="AB2277">
        <v>11.013065482364112</v>
      </c>
      <c r="AC2277">
        <v>0</v>
      </c>
      <c r="AD2277">
        <v>0</v>
      </c>
      <c r="AE2277">
        <v>336.54028009330898</v>
      </c>
    </row>
    <row r="2278" spans="1:31" x14ac:dyDescent="0.25">
      <c r="A2278">
        <v>2322345</v>
      </c>
      <c r="B2278">
        <v>1</v>
      </c>
      <c r="C2278" t="s">
        <v>80</v>
      </c>
      <c r="D2278" t="s">
        <v>108</v>
      </c>
      <c r="E2278" t="s">
        <v>175</v>
      </c>
      <c r="F2278" t="s">
        <v>6853</v>
      </c>
      <c r="G2278" t="s">
        <v>177</v>
      </c>
      <c r="H2278" t="s">
        <v>135</v>
      </c>
      <c r="I2278" t="s">
        <v>136</v>
      </c>
      <c r="J2278" t="s">
        <v>137</v>
      </c>
      <c r="K2278" t="s">
        <v>144</v>
      </c>
      <c r="L2278" t="s">
        <v>6854</v>
      </c>
      <c r="M2278" t="s">
        <v>6855</v>
      </c>
      <c r="N2278">
        <v>6.6902777770000004</v>
      </c>
      <c r="O2278">
        <v>0</v>
      </c>
      <c r="P2278">
        <v>72</v>
      </c>
      <c r="Q2278">
        <v>0</v>
      </c>
      <c r="R2278">
        <v>13</v>
      </c>
      <c r="S2278">
        <v>0</v>
      </c>
      <c r="T2278">
        <v>7</v>
      </c>
      <c r="U2278">
        <v>0</v>
      </c>
      <c r="V2278">
        <v>0</v>
      </c>
      <c r="W2278">
        <v>0</v>
      </c>
      <c r="X2278">
        <v>71.656392208289148</v>
      </c>
      <c r="Y2278">
        <v>0</v>
      </c>
      <c r="Z2278">
        <v>30.233185800491459</v>
      </c>
      <c r="AA2278">
        <v>0</v>
      </c>
      <c r="AB2278">
        <v>16.880132477056385</v>
      </c>
      <c r="AC2278">
        <v>0</v>
      </c>
      <c r="AD2278">
        <v>0</v>
      </c>
      <c r="AE2278">
        <v>118.76971048583698</v>
      </c>
    </row>
    <row r="2279" spans="1:31" x14ac:dyDescent="0.25">
      <c r="A2279">
        <v>2322382</v>
      </c>
      <c r="B2279">
        <v>1</v>
      </c>
      <c r="C2279" t="s">
        <v>80</v>
      </c>
      <c r="D2279" t="s">
        <v>95</v>
      </c>
      <c r="E2279" t="s">
        <v>132</v>
      </c>
      <c r="F2279" t="s">
        <v>6856</v>
      </c>
      <c r="G2279" t="s">
        <v>134</v>
      </c>
      <c r="H2279" t="s">
        <v>135</v>
      </c>
      <c r="I2279" t="s">
        <v>136</v>
      </c>
      <c r="J2279" t="s">
        <v>137</v>
      </c>
      <c r="K2279" t="s">
        <v>138</v>
      </c>
      <c r="L2279" t="s">
        <v>6857</v>
      </c>
      <c r="M2279" t="s">
        <v>6858</v>
      </c>
      <c r="N2279">
        <v>0.19055555499999999</v>
      </c>
      <c r="O2279">
        <v>4</v>
      </c>
      <c r="P2279">
        <v>177</v>
      </c>
      <c r="Q2279">
        <v>12</v>
      </c>
      <c r="R2279">
        <v>0</v>
      </c>
      <c r="S2279">
        <v>15</v>
      </c>
      <c r="T2279">
        <v>12</v>
      </c>
      <c r="U2279">
        <v>1</v>
      </c>
      <c r="V2279">
        <v>0</v>
      </c>
      <c r="W2279">
        <v>0.27095760713560002</v>
      </c>
      <c r="X2279">
        <v>3.9919099028815999</v>
      </c>
      <c r="Y2279">
        <v>3.5548251636704724</v>
      </c>
      <c r="Z2279">
        <v>0</v>
      </c>
      <c r="AA2279">
        <v>18.258255471759337</v>
      </c>
      <c r="AB2279">
        <v>1.0719639146780666</v>
      </c>
      <c r="AC2279">
        <v>0.5408127105374001</v>
      </c>
      <c r="AD2279">
        <v>0</v>
      </c>
      <c r="AE2279">
        <v>27.688724770662471</v>
      </c>
    </row>
    <row r="2280" spans="1:31" x14ac:dyDescent="0.25">
      <c r="A2280">
        <v>2332710</v>
      </c>
      <c r="B2280">
        <v>1</v>
      </c>
      <c r="C2280" t="s">
        <v>81</v>
      </c>
      <c r="D2280" t="s">
        <v>112</v>
      </c>
      <c r="E2280" t="s">
        <v>147</v>
      </c>
      <c r="F2280" t="s">
        <v>6859</v>
      </c>
      <c r="G2280" t="s">
        <v>258</v>
      </c>
      <c r="H2280" t="s">
        <v>150</v>
      </c>
      <c r="I2280" t="s">
        <v>136</v>
      </c>
      <c r="J2280" t="s">
        <v>137</v>
      </c>
      <c r="K2280" t="s">
        <v>138</v>
      </c>
      <c r="L2280" t="s">
        <v>6860</v>
      </c>
      <c r="M2280" t="s">
        <v>6861</v>
      </c>
      <c r="N2280">
        <v>1.585</v>
      </c>
      <c r="O2280">
        <v>0</v>
      </c>
      <c r="P2280">
        <v>16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3.9012628648287011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3.9012628648287011</v>
      </c>
    </row>
    <row r="2281" spans="1:31" x14ac:dyDescent="0.25">
      <c r="A2281">
        <v>2332564</v>
      </c>
      <c r="B2281">
        <v>1</v>
      </c>
      <c r="C2281" t="s">
        <v>80</v>
      </c>
      <c r="D2281" t="s">
        <v>95</v>
      </c>
      <c r="E2281" t="s">
        <v>147</v>
      </c>
      <c r="F2281" t="s">
        <v>6862</v>
      </c>
      <c r="G2281" t="s">
        <v>149</v>
      </c>
      <c r="H2281" t="s">
        <v>150</v>
      </c>
      <c r="I2281" t="s">
        <v>136</v>
      </c>
      <c r="J2281" t="s">
        <v>137</v>
      </c>
      <c r="K2281" t="s">
        <v>138</v>
      </c>
      <c r="L2281" t="s">
        <v>6863</v>
      </c>
      <c r="M2281" t="s">
        <v>6864</v>
      </c>
      <c r="N2281">
        <v>0.47055555500000001</v>
      </c>
      <c r="O2281">
        <v>0</v>
      </c>
      <c r="P2281">
        <v>11</v>
      </c>
      <c r="Q2281">
        <v>0</v>
      </c>
      <c r="R2281">
        <v>0</v>
      </c>
      <c r="S2281">
        <v>0</v>
      </c>
      <c r="T2281">
        <v>36</v>
      </c>
      <c r="U2281">
        <v>0</v>
      </c>
      <c r="V2281">
        <v>0</v>
      </c>
      <c r="W2281">
        <v>0</v>
      </c>
      <c r="X2281">
        <v>1.4184357865986001</v>
      </c>
      <c r="Y2281">
        <v>0</v>
      </c>
      <c r="Z2281">
        <v>0</v>
      </c>
      <c r="AA2281">
        <v>0</v>
      </c>
      <c r="AB2281">
        <v>9.3649392034762684</v>
      </c>
      <c r="AC2281">
        <v>0</v>
      </c>
      <c r="AD2281">
        <v>0</v>
      </c>
      <c r="AE2281">
        <v>10.783374990074869</v>
      </c>
    </row>
    <row r="2282" spans="1:31" x14ac:dyDescent="0.25">
      <c r="A2282">
        <v>2322236</v>
      </c>
      <c r="B2282">
        <v>1</v>
      </c>
      <c r="C2282" t="s">
        <v>80</v>
      </c>
      <c r="D2282" t="s">
        <v>105</v>
      </c>
      <c r="E2282" t="s">
        <v>147</v>
      </c>
      <c r="F2282" t="s">
        <v>6865</v>
      </c>
      <c r="G2282" t="s">
        <v>336</v>
      </c>
      <c r="H2282" t="s">
        <v>150</v>
      </c>
      <c r="I2282" t="s">
        <v>136</v>
      </c>
      <c r="J2282" t="s">
        <v>137</v>
      </c>
      <c r="K2282" t="s">
        <v>138</v>
      </c>
      <c r="L2282" t="s">
        <v>6866</v>
      </c>
      <c r="M2282" t="s">
        <v>6867</v>
      </c>
      <c r="N2282">
        <v>1.078888888</v>
      </c>
      <c r="O2282">
        <v>0</v>
      </c>
      <c r="P2282">
        <v>3</v>
      </c>
      <c r="Q2282">
        <v>0</v>
      </c>
      <c r="R2282">
        <v>0</v>
      </c>
      <c r="S2282">
        <v>0</v>
      </c>
      <c r="T2282">
        <v>2</v>
      </c>
      <c r="U2282">
        <v>0</v>
      </c>
      <c r="V2282">
        <v>0</v>
      </c>
      <c r="W2282">
        <v>0</v>
      </c>
      <c r="X2282">
        <v>0.92597551921199994</v>
      </c>
      <c r="Y2282">
        <v>0</v>
      </c>
      <c r="Z2282">
        <v>0</v>
      </c>
      <c r="AA2282">
        <v>0</v>
      </c>
      <c r="AB2282">
        <v>3.7758737930469106</v>
      </c>
      <c r="AC2282">
        <v>0</v>
      </c>
      <c r="AD2282">
        <v>0</v>
      </c>
      <c r="AE2282">
        <v>4.7018493122589105</v>
      </c>
    </row>
    <row r="2283" spans="1:31" x14ac:dyDescent="0.25">
      <c r="A2283">
        <v>2332581</v>
      </c>
      <c r="B2283">
        <v>1</v>
      </c>
      <c r="C2283" t="s">
        <v>80</v>
      </c>
      <c r="D2283" t="s">
        <v>92</v>
      </c>
      <c r="E2283" t="s">
        <v>285</v>
      </c>
      <c r="F2283" t="s">
        <v>6868</v>
      </c>
      <c r="G2283" t="s">
        <v>258</v>
      </c>
      <c r="H2283" t="s">
        <v>150</v>
      </c>
      <c r="I2283" t="s">
        <v>136</v>
      </c>
      <c r="J2283" t="s">
        <v>137</v>
      </c>
      <c r="K2283" t="s">
        <v>138</v>
      </c>
      <c r="L2283" t="s">
        <v>6869</v>
      </c>
      <c r="M2283" t="s">
        <v>6870</v>
      </c>
      <c r="N2283">
        <v>0.76944444400000001</v>
      </c>
      <c r="O2283">
        <v>0</v>
      </c>
      <c r="P2283">
        <v>47</v>
      </c>
      <c r="Q2283">
        <v>0</v>
      </c>
      <c r="R2283">
        <v>0</v>
      </c>
      <c r="S2283">
        <v>0</v>
      </c>
      <c r="T2283">
        <v>30</v>
      </c>
      <c r="U2283">
        <v>0</v>
      </c>
      <c r="V2283">
        <v>0</v>
      </c>
      <c r="W2283">
        <v>0</v>
      </c>
      <c r="X2283">
        <v>11.414108871431733</v>
      </c>
      <c r="Y2283">
        <v>0</v>
      </c>
      <c r="Z2283">
        <v>0</v>
      </c>
      <c r="AA2283">
        <v>0</v>
      </c>
      <c r="AB2283">
        <v>17.661998593877147</v>
      </c>
      <c r="AC2283">
        <v>0</v>
      </c>
      <c r="AD2283">
        <v>0</v>
      </c>
      <c r="AE2283">
        <v>29.07610746530888</v>
      </c>
    </row>
    <row r="2284" spans="1:31" x14ac:dyDescent="0.25">
      <c r="A2284">
        <v>2332558</v>
      </c>
      <c r="B2284">
        <v>1</v>
      </c>
      <c r="C2284" t="s">
        <v>80</v>
      </c>
      <c r="D2284" t="s">
        <v>83</v>
      </c>
      <c r="E2284" t="s">
        <v>175</v>
      </c>
      <c r="F2284" t="s">
        <v>6871</v>
      </c>
      <c r="G2284" t="s">
        <v>612</v>
      </c>
      <c r="H2284" t="s">
        <v>135</v>
      </c>
      <c r="I2284" t="s">
        <v>136</v>
      </c>
      <c r="J2284" t="s">
        <v>137</v>
      </c>
      <c r="K2284" t="s">
        <v>138</v>
      </c>
      <c r="L2284" t="s">
        <v>6872</v>
      </c>
      <c r="M2284" t="s">
        <v>6873</v>
      </c>
      <c r="N2284">
        <v>2.556944444</v>
      </c>
      <c r="O2284">
        <v>0</v>
      </c>
      <c r="P2284">
        <v>1255</v>
      </c>
      <c r="Q2284">
        <v>0</v>
      </c>
      <c r="R2284">
        <v>1</v>
      </c>
      <c r="S2284">
        <v>1</v>
      </c>
      <c r="T2284">
        <v>72</v>
      </c>
      <c r="U2284">
        <v>0</v>
      </c>
      <c r="V2284">
        <v>0</v>
      </c>
      <c r="W2284">
        <v>0</v>
      </c>
      <c r="X2284">
        <v>870.48704226537825</v>
      </c>
      <c r="Y2284">
        <v>0</v>
      </c>
      <c r="Z2284">
        <v>0</v>
      </c>
      <c r="AA2284">
        <v>3.9537547798868</v>
      </c>
      <c r="AB2284">
        <v>152.72491931348051</v>
      </c>
      <c r="AC2284">
        <v>0</v>
      </c>
      <c r="AD2284">
        <v>0</v>
      </c>
      <c r="AE2284">
        <v>1027.1657163587456</v>
      </c>
    </row>
    <row r="2285" spans="1:31" x14ac:dyDescent="0.25">
      <c r="A2285">
        <v>2322222</v>
      </c>
      <c r="B2285">
        <v>1</v>
      </c>
      <c r="C2285" t="s">
        <v>80</v>
      </c>
      <c r="D2285" t="s">
        <v>105</v>
      </c>
      <c r="E2285" t="s">
        <v>147</v>
      </c>
      <c r="F2285" t="s">
        <v>6874</v>
      </c>
      <c r="G2285" t="s">
        <v>149</v>
      </c>
      <c r="H2285" t="s">
        <v>150</v>
      </c>
      <c r="I2285" t="s">
        <v>136</v>
      </c>
      <c r="J2285" t="s">
        <v>137</v>
      </c>
      <c r="K2285" t="s">
        <v>138</v>
      </c>
      <c r="L2285" t="s">
        <v>6875</v>
      </c>
      <c r="M2285" t="s">
        <v>6876</v>
      </c>
      <c r="N2285">
        <v>2.9391666660000002</v>
      </c>
      <c r="O2285">
        <v>0</v>
      </c>
      <c r="P2285">
        <v>11</v>
      </c>
      <c r="Q2285">
        <v>0</v>
      </c>
      <c r="R2285">
        <v>8</v>
      </c>
      <c r="S2285">
        <v>0</v>
      </c>
      <c r="T2285">
        <v>6</v>
      </c>
      <c r="U2285">
        <v>0</v>
      </c>
      <c r="V2285">
        <v>0</v>
      </c>
      <c r="W2285">
        <v>0</v>
      </c>
      <c r="X2285">
        <v>8.464906522151626</v>
      </c>
      <c r="Y2285">
        <v>0</v>
      </c>
      <c r="Z2285">
        <v>12.011637827161257</v>
      </c>
      <c r="AA2285">
        <v>0</v>
      </c>
      <c r="AB2285">
        <v>34.428903028576514</v>
      </c>
      <c r="AC2285">
        <v>0</v>
      </c>
      <c r="AD2285">
        <v>0</v>
      </c>
      <c r="AE2285">
        <v>54.905447377889395</v>
      </c>
    </row>
    <row r="2286" spans="1:31" x14ac:dyDescent="0.25">
      <c r="A2286">
        <v>2322173</v>
      </c>
      <c r="B2286">
        <v>1</v>
      </c>
      <c r="C2286" t="s">
        <v>80</v>
      </c>
      <c r="D2286" t="s">
        <v>93</v>
      </c>
      <c r="E2286" t="s">
        <v>147</v>
      </c>
      <c r="F2286" t="s">
        <v>6877</v>
      </c>
      <c r="G2286" t="s">
        <v>622</v>
      </c>
      <c r="H2286" t="s">
        <v>150</v>
      </c>
      <c r="I2286" t="s">
        <v>136</v>
      </c>
      <c r="J2286" t="s">
        <v>137</v>
      </c>
      <c r="K2286" t="s">
        <v>138</v>
      </c>
      <c r="L2286" t="s">
        <v>6878</v>
      </c>
      <c r="M2286" t="s">
        <v>6879</v>
      </c>
      <c r="N2286">
        <v>1.004444444</v>
      </c>
      <c r="O2286">
        <v>0</v>
      </c>
      <c r="P2286">
        <v>1</v>
      </c>
      <c r="Q2286">
        <v>0</v>
      </c>
      <c r="R2286">
        <v>10</v>
      </c>
      <c r="S2286">
        <v>0</v>
      </c>
      <c r="T2286">
        <v>1</v>
      </c>
      <c r="U2286">
        <v>0</v>
      </c>
      <c r="V2286">
        <v>0</v>
      </c>
      <c r="W2286">
        <v>0</v>
      </c>
      <c r="X2286">
        <v>2.4117617025266668E-2</v>
      </c>
      <c r="Y2286">
        <v>0</v>
      </c>
      <c r="Z2286">
        <v>16.760090111145598</v>
      </c>
      <c r="AA2286">
        <v>0</v>
      </c>
      <c r="AB2286">
        <v>0.12918861504533333</v>
      </c>
      <c r="AC2286">
        <v>0</v>
      </c>
      <c r="AD2286">
        <v>0</v>
      </c>
      <c r="AE2286">
        <v>16.913396343216196</v>
      </c>
    </row>
    <row r="2287" spans="1:31" x14ac:dyDescent="0.25">
      <c r="A2287">
        <v>2332750</v>
      </c>
      <c r="B2287">
        <v>1</v>
      </c>
      <c r="C2287" t="s">
        <v>80</v>
      </c>
      <c r="D2287" t="s">
        <v>103</v>
      </c>
      <c r="E2287" t="s">
        <v>175</v>
      </c>
      <c r="F2287" t="s">
        <v>6880</v>
      </c>
      <c r="G2287" t="s">
        <v>716</v>
      </c>
      <c r="H2287" t="s">
        <v>135</v>
      </c>
      <c r="I2287" t="s">
        <v>136</v>
      </c>
      <c r="J2287" t="s">
        <v>137</v>
      </c>
      <c r="K2287" t="s">
        <v>138</v>
      </c>
      <c r="L2287" t="s">
        <v>6881</v>
      </c>
      <c r="M2287" t="s">
        <v>6882</v>
      </c>
      <c r="N2287">
        <v>1.660833333</v>
      </c>
      <c r="O2287">
        <v>0</v>
      </c>
      <c r="P2287">
        <v>0</v>
      </c>
      <c r="Q2287">
        <v>0</v>
      </c>
      <c r="R2287">
        <v>12</v>
      </c>
      <c r="S2287">
        <v>0</v>
      </c>
      <c r="T2287">
        <v>4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58.906578362245668</v>
      </c>
      <c r="AA2287">
        <v>0</v>
      </c>
      <c r="AB2287">
        <v>13.480613928877919</v>
      </c>
      <c r="AC2287">
        <v>0</v>
      </c>
      <c r="AD2287">
        <v>0</v>
      </c>
      <c r="AE2287">
        <v>72.387192291123583</v>
      </c>
    </row>
    <row r="2288" spans="1:31" x14ac:dyDescent="0.25">
      <c r="A2288">
        <v>2332773</v>
      </c>
      <c r="B2288">
        <v>1</v>
      </c>
      <c r="C2288" t="s">
        <v>80</v>
      </c>
      <c r="D2288" t="s">
        <v>104</v>
      </c>
      <c r="E2288" t="s">
        <v>153</v>
      </c>
      <c r="F2288" t="s">
        <v>6883</v>
      </c>
      <c r="G2288" t="s">
        <v>203</v>
      </c>
      <c r="H2288" t="s">
        <v>150</v>
      </c>
      <c r="I2288" t="s">
        <v>136</v>
      </c>
      <c r="J2288" t="s">
        <v>137</v>
      </c>
      <c r="K2288" t="s">
        <v>138</v>
      </c>
      <c r="L2288" t="s">
        <v>6884</v>
      </c>
      <c r="M2288" t="s">
        <v>6885</v>
      </c>
      <c r="N2288">
        <v>0.93694444399999999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1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0.27399223826723335</v>
      </c>
      <c r="AC2288">
        <v>0</v>
      </c>
      <c r="AD2288">
        <v>0</v>
      </c>
      <c r="AE2288">
        <v>0.27399223826723335</v>
      </c>
    </row>
    <row r="2289" spans="1:31" x14ac:dyDescent="0.25">
      <c r="A2289">
        <v>2332873</v>
      </c>
      <c r="B2289">
        <v>1</v>
      </c>
      <c r="C2289" t="s">
        <v>80</v>
      </c>
      <c r="D2289" t="s">
        <v>93</v>
      </c>
      <c r="E2289" t="s">
        <v>141</v>
      </c>
      <c r="F2289" t="s">
        <v>6886</v>
      </c>
      <c r="G2289" t="s">
        <v>134</v>
      </c>
      <c r="H2289" t="s">
        <v>135</v>
      </c>
      <c r="I2289" t="s">
        <v>136</v>
      </c>
      <c r="J2289" t="s">
        <v>137</v>
      </c>
      <c r="K2289" t="s">
        <v>138</v>
      </c>
      <c r="L2289" t="s">
        <v>6887</v>
      </c>
      <c r="M2289" t="s">
        <v>6888</v>
      </c>
      <c r="N2289">
        <v>1.076944444</v>
      </c>
      <c r="O2289">
        <v>0</v>
      </c>
      <c r="P2289">
        <v>0</v>
      </c>
      <c r="Q2289">
        <v>10</v>
      </c>
      <c r="R2289">
        <v>0</v>
      </c>
      <c r="S2289">
        <v>2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39.74205212403497</v>
      </c>
      <c r="Z2289">
        <v>0</v>
      </c>
      <c r="AA2289">
        <v>50.373808131385324</v>
      </c>
      <c r="AB2289">
        <v>0</v>
      </c>
      <c r="AC2289">
        <v>0</v>
      </c>
      <c r="AD2289">
        <v>0</v>
      </c>
      <c r="AE2289">
        <v>90.115860255420301</v>
      </c>
    </row>
    <row r="2290" spans="1:31" x14ac:dyDescent="0.25">
      <c r="A2290">
        <v>2322153</v>
      </c>
      <c r="B2290">
        <v>1</v>
      </c>
      <c r="C2290" t="s">
        <v>80</v>
      </c>
      <c r="D2290" t="s">
        <v>82</v>
      </c>
      <c r="E2290" t="s">
        <v>153</v>
      </c>
      <c r="F2290" t="s">
        <v>6889</v>
      </c>
      <c r="G2290" t="s">
        <v>155</v>
      </c>
      <c r="H2290" t="s">
        <v>150</v>
      </c>
      <c r="I2290" t="s">
        <v>136</v>
      </c>
      <c r="J2290" t="s">
        <v>137</v>
      </c>
      <c r="K2290" t="s">
        <v>138</v>
      </c>
      <c r="L2290" t="s">
        <v>6890</v>
      </c>
      <c r="M2290" t="s">
        <v>6891</v>
      </c>
      <c r="N2290">
        <v>4.2494444439999999</v>
      </c>
      <c r="O2290">
        <v>0</v>
      </c>
      <c r="P2290">
        <v>1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1.5373052104701084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1.5373052104701084</v>
      </c>
    </row>
    <row r="2291" spans="1:31" x14ac:dyDescent="0.25">
      <c r="A2291">
        <v>2322451</v>
      </c>
      <c r="B2291">
        <v>1</v>
      </c>
      <c r="C2291" t="s">
        <v>80</v>
      </c>
      <c r="D2291" t="s">
        <v>98</v>
      </c>
      <c r="E2291" t="s">
        <v>147</v>
      </c>
      <c r="F2291" t="s">
        <v>6892</v>
      </c>
      <c r="G2291" t="s">
        <v>258</v>
      </c>
      <c r="H2291" t="s">
        <v>150</v>
      </c>
      <c r="I2291" t="s">
        <v>136</v>
      </c>
      <c r="J2291" t="s">
        <v>137</v>
      </c>
      <c r="K2291" t="s">
        <v>138</v>
      </c>
      <c r="L2291" t="s">
        <v>6893</v>
      </c>
      <c r="M2291" t="s">
        <v>6894</v>
      </c>
      <c r="N2291">
        <v>5.1552777770000002</v>
      </c>
      <c r="O2291">
        <v>0</v>
      </c>
      <c r="P2291">
        <v>49</v>
      </c>
      <c r="Q2291">
        <v>0</v>
      </c>
      <c r="R2291">
        <v>0</v>
      </c>
      <c r="S2291">
        <v>0</v>
      </c>
      <c r="T2291">
        <v>4</v>
      </c>
      <c r="U2291">
        <v>0</v>
      </c>
      <c r="V2291">
        <v>0</v>
      </c>
      <c r="W2291">
        <v>0</v>
      </c>
      <c r="X2291">
        <v>67.737352656304409</v>
      </c>
      <c r="Y2291">
        <v>0</v>
      </c>
      <c r="Z2291">
        <v>0</v>
      </c>
      <c r="AA2291">
        <v>0</v>
      </c>
      <c r="AB2291">
        <v>5.0615160866504496</v>
      </c>
      <c r="AC2291">
        <v>0</v>
      </c>
      <c r="AD2291">
        <v>0</v>
      </c>
      <c r="AE2291">
        <v>72.798868742954852</v>
      </c>
    </row>
    <row r="2292" spans="1:31" x14ac:dyDescent="0.25">
      <c r="A2292">
        <v>2332544</v>
      </c>
      <c r="B2292">
        <v>1</v>
      </c>
      <c r="C2292" t="s">
        <v>81</v>
      </c>
      <c r="D2292" t="s">
        <v>113</v>
      </c>
      <c r="E2292" t="s">
        <v>153</v>
      </c>
      <c r="F2292" t="s">
        <v>6895</v>
      </c>
      <c r="G2292" t="s">
        <v>155</v>
      </c>
      <c r="H2292" t="s">
        <v>150</v>
      </c>
      <c r="I2292" t="s">
        <v>136</v>
      </c>
      <c r="J2292" t="s">
        <v>137</v>
      </c>
      <c r="K2292" t="s">
        <v>138</v>
      </c>
      <c r="L2292" t="s">
        <v>6896</v>
      </c>
      <c r="M2292" t="s">
        <v>6897</v>
      </c>
      <c r="N2292">
        <v>3.727222222</v>
      </c>
      <c r="O2292">
        <v>0</v>
      </c>
      <c r="P2292">
        <v>0</v>
      </c>
      <c r="Q2292">
        <v>0</v>
      </c>
      <c r="R2292">
        <v>17</v>
      </c>
      <c r="S2292">
        <v>0</v>
      </c>
      <c r="T2292">
        <v>1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139.00599336695856</v>
      </c>
      <c r="AA2292">
        <v>0</v>
      </c>
      <c r="AB2292">
        <v>4.6765957988776004</v>
      </c>
      <c r="AC2292">
        <v>0</v>
      </c>
      <c r="AD2292">
        <v>0</v>
      </c>
      <c r="AE2292">
        <v>143.68258916583616</v>
      </c>
    </row>
    <row r="2293" spans="1:31" x14ac:dyDescent="0.25">
      <c r="A2293">
        <v>2332787</v>
      </c>
      <c r="B2293">
        <v>1</v>
      </c>
      <c r="C2293" t="s">
        <v>80</v>
      </c>
      <c r="D2293" t="s">
        <v>100</v>
      </c>
      <c r="E2293" t="s">
        <v>132</v>
      </c>
      <c r="F2293" t="s">
        <v>6898</v>
      </c>
      <c r="G2293" t="s">
        <v>703</v>
      </c>
      <c r="H2293" t="s">
        <v>135</v>
      </c>
      <c r="I2293" t="s">
        <v>136</v>
      </c>
      <c r="J2293" t="s">
        <v>137</v>
      </c>
      <c r="K2293" t="s">
        <v>138</v>
      </c>
      <c r="L2293" t="s">
        <v>6899</v>
      </c>
      <c r="M2293" t="s">
        <v>6900</v>
      </c>
      <c r="N2293">
        <v>2.1086111110000001</v>
      </c>
      <c r="O2293">
        <v>1</v>
      </c>
      <c r="P2293">
        <v>0</v>
      </c>
      <c r="Q2293">
        <v>91</v>
      </c>
      <c r="R2293">
        <v>25</v>
      </c>
      <c r="S2293">
        <v>6</v>
      </c>
      <c r="T2293">
        <v>2</v>
      </c>
      <c r="U2293">
        <v>0</v>
      </c>
      <c r="V2293">
        <v>0</v>
      </c>
      <c r="W2293">
        <v>2.2176961569364004</v>
      </c>
      <c r="X2293">
        <v>0</v>
      </c>
      <c r="Y2293">
        <v>751.53598880515631</v>
      </c>
      <c r="Z2293">
        <v>111.75051132321225</v>
      </c>
      <c r="AA2293">
        <v>40.573938429691061</v>
      </c>
      <c r="AB2293">
        <v>1.8389376968037419</v>
      </c>
      <c r="AC2293">
        <v>0</v>
      </c>
      <c r="AD2293">
        <v>0</v>
      </c>
      <c r="AE2293">
        <v>907.91707241179984</v>
      </c>
    </row>
    <row r="2294" spans="1:31" x14ac:dyDescent="0.25">
      <c r="A2294">
        <v>2322216</v>
      </c>
      <c r="B2294">
        <v>1</v>
      </c>
      <c r="C2294" t="s">
        <v>80</v>
      </c>
      <c r="D2294" t="s">
        <v>108</v>
      </c>
      <c r="E2294" t="s">
        <v>147</v>
      </c>
      <c r="F2294" t="s">
        <v>6901</v>
      </c>
      <c r="G2294" t="s">
        <v>1020</v>
      </c>
      <c r="H2294" t="s">
        <v>150</v>
      </c>
      <c r="I2294" t="s">
        <v>136</v>
      </c>
      <c r="J2294" t="s">
        <v>137</v>
      </c>
      <c r="K2294" t="s">
        <v>138</v>
      </c>
      <c r="L2294" t="s">
        <v>6902</v>
      </c>
      <c r="M2294" t="s">
        <v>6903</v>
      </c>
      <c r="N2294">
        <v>2.9391666660000002</v>
      </c>
      <c r="O2294">
        <v>0</v>
      </c>
      <c r="P2294">
        <v>0</v>
      </c>
      <c r="Q2294">
        <v>0</v>
      </c>
      <c r="R2294">
        <v>8</v>
      </c>
      <c r="S2294">
        <v>0</v>
      </c>
      <c r="T2294">
        <v>2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52.743603646206381</v>
      </c>
      <c r="AA2294">
        <v>0</v>
      </c>
      <c r="AB2294">
        <v>14.580107863868719</v>
      </c>
      <c r="AC2294">
        <v>0</v>
      </c>
      <c r="AD2294">
        <v>0</v>
      </c>
      <c r="AE2294">
        <v>67.3237115100751</v>
      </c>
    </row>
    <row r="2295" spans="1:31" x14ac:dyDescent="0.25">
      <c r="A2295">
        <v>2322259</v>
      </c>
      <c r="B2295">
        <v>1</v>
      </c>
      <c r="C2295" t="s">
        <v>80</v>
      </c>
      <c r="D2295" t="s">
        <v>92</v>
      </c>
      <c r="E2295" t="s">
        <v>132</v>
      </c>
      <c r="F2295" t="s">
        <v>6904</v>
      </c>
      <c r="G2295" t="s">
        <v>143</v>
      </c>
      <c r="H2295" t="s">
        <v>135</v>
      </c>
      <c r="I2295" t="s">
        <v>136</v>
      </c>
      <c r="J2295" t="s">
        <v>137</v>
      </c>
      <c r="K2295" t="s">
        <v>144</v>
      </c>
      <c r="L2295" t="s">
        <v>6905</v>
      </c>
      <c r="M2295" t="s">
        <v>6906</v>
      </c>
      <c r="N2295">
        <v>7.7555555549999999</v>
      </c>
      <c r="O2295">
        <v>0</v>
      </c>
      <c r="P2295">
        <v>719</v>
      </c>
      <c r="Q2295">
        <v>0</v>
      </c>
      <c r="R2295">
        <v>7</v>
      </c>
      <c r="S2295">
        <v>1</v>
      </c>
      <c r="T2295">
        <v>77</v>
      </c>
      <c r="U2295">
        <v>0</v>
      </c>
      <c r="V2295">
        <v>1</v>
      </c>
      <c r="W2295">
        <v>0</v>
      </c>
      <c r="X2295">
        <v>1303.9941379447621</v>
      </c>
      <c r="Y2295">
        <v>0</v>
      </c>
      <c r="Z2295">
        <v>10.967134281988937</v>
      </c>
      <c r="AA2295">
        <v>12.852915493660534</v>
      </c>
      <c r="AB2295">
        <v>588.75973360237322</v>
      </c>
      <c r="AC2295">
        <v>0</v>
      </c>
      <c r="AD2295">
        <v>0</v>
      </c>
      <c r="AE2295">
        <v>1916.5739213227848</v>
      </c>
    </row>
    <row r="2296" spans="1:31" x14ac:dyDescent="0.25">
      <c r="A2296">
        <v>2332687</v>
      </c>
      <c r="B2296">
        <v>1</v>
      </c>
      <c r="C2296" t="s">
        <v>81</v>
      </c>
      <c r="D2296" t="s">
        <v>118</v>
      </c>
      <c r="E2296" t="s">
        <v>175</v>
      </c>
      <c r="F2296" t="s">
        <v>6907</v>
      </c>
      <c r="G2296" t="s">
        <v>210</v>
      </c>
      <c r="H2296" t="s">
        <v>135</v>
      </c>
      <c r="I2296" t="s">
        <v>136</v>
      </c>
      <c r="J2296" t="s">
        <v>137</v>
      </c>
      <c r="K2296" t="s">
        <v>138</v>
      </c>
      <c r="L2296" t="s">
        <v>6908</v>
      </c>
      <c r="M2296" t="s">
        <v>6909</v>
      </c>
      <c r="N2296">
        <v>1.0208333329999999</v>
      </c>
      <c r="O2296">
        <v>0</v>
      </c>
      <c r="P2296">
        <v>0</v>
      </c>
      <c r="Q2296">
        <v>2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21.543801774192602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21.543801774192602</v>
      </c>
    </row>
    <row r="2297" spans="1:31" x14ac:dyDescent="0.25">
      <c r="A2297">
        <v>2332690</v>
      </c>
      <c r="B2297">
        <v>1</v>
      </c>
      <c r="C2297" t="s">
        <v>81</v>
      </c>
      <c r="D2297" t="s">
        <v>123</v>
      </c>
      <c r="E2297" t="s">
        <v>147</v>
      </c>
      <c r="F2297" t="s">
        <v>6910</v>
      </c>
      <c r="G2297" t="s">
        <v>149</v>
      </c>
      <c r="H2297" t="s">
        <v>150</v>
      </c>
      <c r="I2297" t="s">
        <v>136</v>
      </c>
      <c r="J2297" t="s">
        <v>137</v>
      </c>
      <c r="K2297" t="s">
        <v>138</v>
      </c>
      <c r="L2297" t="s">
        <v>6911</v>
      </c>
      <c r="M2297" t="s">
        <v>6912</v>
      </c>
      <c r="N2297">
        <v>2.5802777770000001</v>
      </c>
      <c r="O2297">
        <v>0</v>
      </c>
      <c r="P2297">
        <v>167</v>
      </c>
      <c r="Q2297">
        <v>0</v>
      </c>
      <c r="R2297">
        <v>0</v>
      </c>
      <c r="S2297">
        <v>0</v>
      </c>
      <c r="T2297">
        <v>5</v>
      </c>
      <c r="U2297">
        <v>0</v>
      </c>
      <c r="V2297">
        <v>0</v>
      </c>
      <c r="W2297">
        <v>0</v>
      </c>
      <c r="X2297">
        <v>68.455468525004562</v>
      </c>
      <c r="Y2297">
        <v>0</v>
      </c>
      <c r="Z2297">
        <v>0</v>
      </c>
      <c r="AA2297">
        <v>0</v>
      </c>
      <c r="AB2297">
        <v>12.413497000788947</v>
      </c>
      <c r="AC2297">
        <v>0</v>
      </c>
      <c r="AD2297">
        <v>0</v>
      </c>
      <c r="AE2297">
        <v>80.868965525793513</v>
      </c>
    </row>
    <row r="2298" spans="1:31" x14ac:dyDescent="0.25">
      <c r="A2298">
        <v>2322325</v>
      </c>
      <c r="B2298">
        <v>1</v>
      </c>
      <c r="C2298" t="s">
        <v>80</v>
      </c>
      <c r="D2298" t="s">
        <v>96</v>
      </c>
      <c r="E2298" t="s">
        <v>153</v>
      </c>
      <c r="F2298" t="s">
        <v>6913</v>
      </c>
      <c r="G2298" t="s">
        <v>254</v>
      </c>
      <c r="H2298" t="s">
        <v>150</v>
      </c>
      <c r="I2298" t="s">
        <v>136</v>
      </c>
      <c r="J2298" t="s">
        <v>137</v>
      </c>
      <c r="K2298" t="s">
        <v>138</v>
      </c>
      <c r="L2298" t="s">
        <v>6914</v>
      </c>
      <c r="M2298" t="s">
        <v>6915</v>
      </c>
      <c r="N2298">
        <v>7.7266666659999999</v>
      </c>
      <c r="O2298">
        <v>0</v>
      </c>
      <c r="P2298">
        <v>2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6.5280931010699259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6.5280931010699259</v>
      </c>
    </row>
    <row r="2299" spans="1:31" x14ac:dyDescent="0.25">
      <c r="A2299">
        <v>2332667</v>
      </c>
      <c r="B2299">
        <v>1</v>
      </c>
      <c r="C2299" t="s">
        <v>80</v>
      </c>
      <c r="D2299" t="s">
        <v>92</v>
      </c>
      <c r="E2299" t="s">
        <v>153</v>
      </c>
      <c r="F2299" t="s">
        <v>6916</v>
      </c>
      <c r="G2299" t="s">
        <v>155</v>
      </c>
      <c r="H2299" t="s">
        <v>150</v>
      </c>
      <c r="I2299" t="s">
        <v>136</v>
      </c>
      <c r="J2299" t="s">
        <v>137</v>
      </c>
      <c r="K2299" t="s">
        <v>138</v>
      </c>
      <c r="L2299" t="s">
        <v>6917</v>
      </c>
      <c r="M2299" t="s">
        <v>6918</v>
      </c>
      <c r="N2299">
        <v>2.2627777770000002</v>
      </c>
      <c r="O2299">
        <v>0</v>
      </c>
      <c r="P2299">
        <v>1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1.2290816055385001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1.2290816055385001</v>
      </c>
    </row>
    <row r="2300" spans="1:31" x14ac:dyDescent="0.25">
      <c r="A2300">
        <v>2322448</v>
      </c>
      <c r="B2300">
        <v>1</v>
      </c>
      <c r="C2300" t="s">
        <v>80</v>
      </c>
      <c r="D2300" t="s">
        <v>85</v>
      </c>
      <c r="E2300" t="s">
        <v>147</v>
      </c>
      <c r="F2300" t="s">
        <v>6919</v>
      </c>
      <c r="G2300" t="s">
        <v>3723</v>
      </c>
      <c r="H2300" t="s">
        <v>150</v>
      </c>
      <c r="I2300" t="s">
        <v>136</v>
      </c>
      <c r="J2300" t="s">
        <v>137</v>
      </c>
      <c r="K2300" t="s">
        <v>138</v>
      </c>
      <c r="L2300" t="s">
        <v>6920</v>
      </c>
      <c r="M2300" t="s">
        <v>6921</v>
      </c>
      <c r="N2300">
        <v>7.716388888</v>
      </c>
      <c r="O2300">
        <v>0</v>
      </c>
      <c r="P2300">
        <v>177</v>
      </c>
      <c r="Q2300">
        <v>0</v>
      </c>
      <c r="R2300">
        <v>0</v>
      </c>
      <c r="S2300">
        <v>0</v>
      </c>
      <c r="T2300">
        <v>12</v>
      </c>
      <c r="U2300">
        <v>0</v>
      </c>
      <c r="V2300">
        <v>0</v>
      </c>
      <c r="W2300">
        <v>0</v>
      </c>
      <c r="X2300">
        <v>273.92204152941576</v>
      </c>
      <c r="Y2300">
        <v>0</v>
      </c>
      <c r="Z2300">
        <v>0</v>
      </c>
      <c r="AA2300">
        <v>0</v>
      </c>
      <c r="AB2300">
        <v>109.81582061932289</v>
      </c>
      <c r="AC2300">
        <v>0</v>
      </c>
      <c r="AD2300">
        <v>0</v>
      </c>
      <c r="AE2300">
        <v>383.73786214873866</v>
      </c>
    </row>
    <row r="2301" spans="1:31" x14ac:dyDescent="0.25">
      <c r="A2301">
        <v>2332707</v>
      </c>
      <c r="B2301">
        <v>1</v>
      </c>
      <c r="C2301" t="s">
        <v>80</v>
      </c>
      <c r="D2301" t="s">
        <v>104</v>
      </c>
      <c r="E2301" t="s">
        <v>175</v>
      </c>
      <c r="F2301" t="s">
        <v>6922</v>
      </c>
      <c r="G2301" t="s">
        <v>210</v>
      </c>
      <c r="H2301" t="s">
        <v>135</v>
      </c>
      <c r="I2301" t="s">
        <v>136</v>
      </c>
      <c r="J2301" t="s">
        <v>137</v>
      </c>
      <c r="K2301" t="s">
        <v>138</v>
      </c>
      <c r="L2301" t="s">
        <v>6923</v>
      </c>
      <c r="M2301" t="s">
        <v>6924</v>
      </c>
      <c r="N2301">
        <v>5.6155555550000003</v>
      </c>
      <c r="O2301">
        <v>0</v>
      </c>
      <c r="P2301">
        <v>0</v>
      </c>
      <c r="Q2301">
        <v>0</v>
      </c>
      <c r="R2301">
        <v>13</v>
      </c>
      <c r="S2301">
        <v>0</v>
      </c>
      <c r="T2301">
        <v>2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24.836593470255856</v>
      </c>
      <c r="AA2301">
        <v>0</v>
      </c>
      <c r="AB2301">
        <v>0.43341507732218332</v>
      </c>
      <c r="AC2301">
        <v>0</v>
      </c>
      <c r="AD2301">
        <v>0</v>
      </c>
      <c r="AE2301">
        <v>25.27000854757804</v>
      </c>
    </row>
    <row r="2302" spans="1:31" x14ac:dyDescent="0.25">
      <c r="A2302">
        <v>2332813</v>
      </c>
      <c r="B2302">
        <v>1</v>
      </c>
      <c r="C2302" t="s">
        <v>81</v>
      </c>
      <c r="D2302" t="s">
        <v>112</v>
      </c>
      <c r="E2302" t="s">
        <v>141</v>
      </c>
      <c r="F2302" t="s">
        <v>6925</v>
      </c>
      <c r="G2302" t="s">
        <v>134</v>
      </c>
      <c r="H2302" t="s">
        <v>135</v>
      </c>
      <c r="I2302" t="s">
        <v>136</v>
      </c>
      <c r="J2302" t="s">
        <v>137</v>
      </c>
      <c r="K2302" t="s">
        <v>138</v>
      </c>
      <c r="L2302" t="s">
        <v>6926</v>
      </c>
      <c r="M2302" t="s">
        <v>6927</v>
      </c>
      <c r="N2302">
        <v>3.0097222220000002</v>
      </c>
      <c r="O2302">
        <v>0</v>
      </c>
      <c r="P2302">
        <v>34</v>
      </c>
      <c r="Q2302">
        <v>0</v>
      </c>
      <c r="R2302">
        <v>34</v>
      </c>
      <c r="S2302">
        <v>1</v>
      </c>
      <c r="T2302">
        <v>0</v>
      </c>
      <c r="U2302">
        <v>0</v>
      </c>
      <c r="V2302">
        <v>0</v>
      </c>
      <c r="W2302">
        <v>0</v>
      </c>
      <c r="X2302">
        <v>15.212153912061169</v>
      </c>
      <c r="Y2302">
        <v>0</v>
      </c>
      <c r="Z2302">
        <v>23.547369446190149</v>
      </c>
      <c r="AA2302">
        <v>3.7197477673054449</v>
      </c>
      <c r="AB2302">
        <v>0</v>
      </c>
      <c r="AC2302">
        <v>0</v>
      </c>
      <c r="AD2302">
        <v>0</v>
      </c>
      <c r="AE2302">
        <v>42.479271125556757</v>
      </c>
    </row>
    <row r="2303" spans="1:31" x14ac:dyDescent="0.25">
      <c r="A2303">
        <v>2322179</v>
      </c>
      <c r="B2303">
        <v>1</v>
      </c>
      <c r="C2303" t="s">
        <v>81</v>
      </c>
      <c r="D2303" t="s">
        <v>113</v>
      </c>
      <c r="E2303" t="s">
        <v>158</v>
      </c>
      <c r="F2303" t="s">
        <v>6928</v>
      </c>
      <c r="G2303" t="s">
        <v>453</v>
      </c>
      <c r="H2303" t="s">
        <v>150</v>
      </c>
      <c r="I2303" t="s">
        <v>136</v>
      </c>
      <c r="J2303" t="s">
        <v>137</v>
      </c>
      <c r="K2303" t="s">
        <v>138</v>
      </c>
      <c r="L2303" t="s">
        <v>6929</v>
      </c>
      <c r="M2303" t="s">
        <v>6930</v>
      </c>
      <c r="N2303">
        <v>1.96</v>
      </c>
      <c r="O2303">
        <v>0</v>
      </c>
      <c r="P2303">
        <v>0</v>
      </c>
      <c r="Q2303">
        <v>0</v>
      </c>
      <c r="R2303">
        <v>9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92.93532270501602</v>
      </c>
      <c r="AA2303">
        <v>0</v>
      </c>
      <c r="AB2303">
        <v>0</v>
      </c>
      <c r="AC2303">
        <v>0</v>
      </c>
      <c r="AD2303">
        <v>0</v>
      </c>
      <c r="AE2303">
        <v>92.93532270501602</v>
      </c>
    </row>
    <row r="2304" spans="1:31" x14ac:dyDescent="0.25">
      <c r="A2304">
        <v>2322388</v>
      </c>
      <c r="B2304">
        <v>1</v>
      </c>
      <c r="C2304" t="s">
        <v>80</v>
      </c>
      <c r="D2304" t="s">
        <v>100</v>
      </c>
      <c r="E2304" t="s">
        <v>141</v>
      </c>
      <c r="F2304" t="s">
        <v>6931</v>
      </c>
      <c r="G2304" t="s">
        <v>134</v>
      </c>
      <c r="H2304" t="s">
        <v>135</v>
      </c>
      <c r="I2304" t="s">
        <v>136</v>
      </c>
      <c r="J2304" t="s">
        <v>137</v>
      </c>
      <c r="K2304" t="s">
        <v>138</v>
      </c>
      <c r="L2304" t="s">
        <v>6932</v>
      </c>
      <c r="M2304" t="s">
        <v>6933</v>
      </c>
      <c r="N2304">
        <v>0.23250000000000001</v>
      </c>
      <c r="O2304">
        <v>1</v>
      </c>
      <c r="P2304">
        <v>429</v>
      </c>
      <c r="Q2304">
        <v>28</v>
      </c>
      <c r="R2304">
        <v>123</v>
      </c>
      <c r="S2304">
        <v>10</v>
      </c>
      <c r="T2304">
        <v>98</v>
      </c>
      <c r="U2304">
        <v>0</v>
      </c>
      <c r="V2304">
        <v>0</v>
      </c>
      <c r="W2304">
        <v>0.51411453153390008</v>
      </c>
      <c r="X2304">
        <v>26.488521853685285</v>
      </c>
      <c r="Y2304">
        <v>47.462129369156102</v>
      </c>
      <c r="Z2304">
        <v>43.463910436310258</v>
      </c>
      <c r="AA2304">
        <v>10.728000121804202</v>
      </c>
      <c r="AB2304">
        <v>22.391557005431014</v>
      </c>
      <c r="AC2304">
        <v>0</v>
      </c>
      <c r="AD2304">
        <v>0</v>
      </c>
      <c r="AE2304">
        <v>151.04823331792079</v>
      </c>
    </row>
    <row r="2305" spans="1:31" x14ac:dyDescent="0.25">
      <c r="A2305">
        <v>2322239</v>
      </c>
      <c r="B2305">
        <v>1</v>
      </c>
      <c r="C2305" t="s">
        <v>80</v>
      </c>
      <c r="D2305" t="s">
        <v>93</v>
      </c>
      <c r="E2305" t="s">
        <v>141</v>
      </c>
      <c r="F2305" t="s">
        <v>6934</v>
      </c>
      <c r="G2305" t="s">
        <v>143</v>
      </c>
      <c r="H2305" t="s">
        <v>135</v>
      </c>
      <c r="I2305" t="s">
        <v>136</v>
      </c>
      <c r="J2305" t="s">
        <v>137</v>
      </c>
      <c r="K2305" t="s">
        <v>144</v>
      </c>
      <c r="L2305" t="s">
        <v>6935</v>
      </c>
      <c r="M2305" t="s">
        <v>6936</v>
      </c>
      <c r="N2305">
        <v>6.6091666660000001</v>
      </c>
      <c r="O2305">
        <v>0</v>
      </c>
      <c r="P2305">
        <v>494</v>
      </c>
      <c r="Q2305">
        <v>1</v>
      </c>
      <c r="R2305">
        <v>8</v>
      </c>
      <c r="S2305">
        <v>1</v>
      </c>
      <c r="T2305">
        <v>88</v>
      </c>
      <c r="U2305">
        <v>0</v>
      </c>
      <c r="V2305">
        <v>0</v>
      </c>
      <c r="W2305">
        <v>0</v>
      </c>
      <c r="X2305">
        <v>475.87590903922529</v>
      </c>
      <c r="Y2305">
        <v>115.91537942679612</v>
      </c>
      <c r="Z2305">
        <v>71.642736319532062</v>
      </c>
      <c r="AA2305">
        <v>295.3975337851694</v>
      </c>
      <c r="AB2305">
        <v>476.0571171342142</v>
      </c>
      <c r="AC2305">
        <v>0</v>
      </c>
      <c r="AD2305">
        <v>0</v>
      </c>
      <c r="AE2305">
        <v>1434.8886757049372</v>
      </c>
    </row>
    <row r="2306" spans="1:31" x14ac:dyDescent="0.25">
      <c r="A2306">
        <v>2332704</v>
      </c>
      <c r="B2306">
        <v>1</v>
      </c>
      <c r="C2306" t="s">
        <v>80</v>
      </c>
      <c r="D2306" t="s">
        <v>103</v>
      </c>
      <c r="E2306" t="s">
        <v>132</v>
      </c>
      <c r="F2306" t="s">
        <v>6937</v>
      </c>
      <c r="G2306" t="s">
        <v>612</v>
      </c>
      <c r="H2306" t="s">
        <v>135</v>
      </c>
      <c r="I2306" t="s">
        <v>136</v>
      </c>
      <c r="J2306" t="s">
        <v>137</v>
      </c>
      <c r="K2306" t="s">
        <v>138</v>
      </c>
      <c r="L2306" t="s">
        <v>6938</v>
      </c>
      <c r="M2306" t="s">
        <v>6939</v>
      </c>
      <c r="N2306">
        <v>0.332777777</v>
      </c>
      <c r="O2306">
        <v>0</v>
      </c>
      <c r="P2306">
        <v>2</v>
      </c>
      <c r="Q2306">
        <v>5</v>
      </c>
      <c r="R2306">
        <v>10</v>
      </c>
      <c r="S2306">
        <v>17</v>
      </c>
      <c r="T2306">
        <v>8</v>
      </c>
      <c r="U2306">
        <v>26</v>
      </c>
      <c r="V2306">
        <v>1</v>
      </c>
      <c r="W2306">
        <v>0</v>
      </c>
      <c r="X2306">
        <v>0.36443402725919999</v>
      </c>
      <c r="Y2306">
        <v>20.785507017881802</v>
      </c>
      <c r="Z2306">
        <v>17.808658538566494</v>
      </c>
      <c r="AA2306">
        <v>51.681522644251395</v>
      </c>
      <c r="AB2306">
        <v>29.890956413015697</v>
      </c>
      <c r="AC2306">
        <v>889.09822459547274</v>
      </c>
      <c r="AD2306">
        <v>18.63306147054</v>
      </c>
      <c r="AE2306">
        <v>1028.2623647069872</v>
      </c>
    </row>
    <row r="2307" spans="1:31" x14ac:dyDescent="0.25">
      <c r="A2307">
        <v>2332770</v>
      </c>
      <c r="B2307">
        <v>1</v>
      </c>
      <c r="C2307" t="s">
        <v>80</v>
      </c>
      <c r="D2307" t="s">
        <v>107</v>
      </c>
      <c r="E2307" t="s">
        <v>147</v>
      </c>
      <c r="F2307" t="s">
        <v>6940</v>
      </c>
      <c r="G2307" t="s">
        <v>149</v>
      </c>
      <c r="H2307" t="s">
        <v>150</v>
      </c>
      <c r="I2307" t="s">
        <v>136</v>
      </c>
      <c r="J2307" t="s">
        <v>137</v>
      </c>
      <c r="K2307" t="s">
        <v>138</v>
      </c>
      <c r="L2307" t="s">
        <v>6941</v>
      </c>
      <c r="M2307" t="s">
        <v>6942</v>
      </c>
      <c r="N2307">
        <v>1.619722222</v>
      </c>
      <c r="O2307">
        <v>0</v>
      </c>
      <c r="P2307">
        <v>10</v>
      </c>
      <c r="Q2307">
        <v>0</v>
      </c>
      <c r="R2307">
        <v>0</v>
      </c>
      <c r="S2307">
        <v>0</v>
      </c>
      <c r="T2307">
        <v>1</v>
      </c>
      <c r="U2307">
        <v>0</v>
      </c>
      <c r="V2307">
        <v>0</v>
      </c>
      <c r="W2307">
        <v>0</v>
      </c>
      <c r="X2307">
        <v>4.7878814063643995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4.7878814063643995</v>
      </c>
    </row>
    <row r="2308" spans="1:31" x14ac:dyDescent="0.25">
      <c r="A2308">
        <v>2332747</v>
      </c>
      <c r="B2308">
        <v>1</v>
      </c>
      <c r="C2308" t="s">
        <v>80</v>
      </c>
      <c r="D2308" t="s">
        <v>101</v>
      </c>
      <c r="E2308" t="s">
        <v>147</v>
      </c>
      <c r="F2308" t="s">
        <v>6943</v>
      </c>
      <c r="G2308" t="s">
        <v>503</v>
      </c>
      <c r="H2308" t="s">
        <v>150</v>
      </c>
      <c r="I2308" t="s">
        <v>136</v>
      </c>
      <c r="J2308" t="s">
        <v>137</v>
      </c>
      <c r="K2308" t="s">
        <v>138</v>
      </c>
      <c r="L2308" t="s">
        <v>6944</v>
      </c>
      <c r="M2308" t="s">
        <v>6945</v>
      </c>
      <c r="N2308">
        <v>6.9444443999999994E-2</v>
      </c>
      <c r="O2308">
        <v>0</v>
      </c>
      <c r="P2308">
        <v>26</v>
      </c>
      <c r="Q2308">
        <v>0</v>
      </c>
      <c r="R2308">
        <v>8</v>
      </c>
      <c r="S2308">
        <v>0</v>
      </c>
      <c r="T2308">
        <v>3</v>
      </c>
      <c r="U2308">
        <v>0</v>
      </c>
      <c r="V2308">
        <v>0</v>
      </c>
      <c r="W2308">
        <v>0</v>
      </c>
      <c r="X2308">
        <v>0.36195865911250003</v>
      </c>
      <c r="Y2308">
        <v>0</v>
      </c>
      <c r="Z2308">
        <v>0.28833280475694451</v>
      </c>
      <c r="AA2308">
        <v>0</v>
      </c>
      <c r="AB2308">
        <v>0.12193740480833336</v>
      </c>
      <c r="AC2308">
        <v>0</v>
      </c>
      <c r="AD2308">
        <v>0</v>
      </c>
      <c r="AE2308">
        <v>0.77222886867777796</v>
      </c>
    </row>
    <row r="2309" spans="1:31" x14ac:dyDescent="0.25">
      <c r="A2309">
        <v>2322199</v>
      </c>
      <c r="B2309">
        <v>1</v>
      </c>
      <c r="C2309" t="s">
        <v>80</v>
      </c>
      <c r="D2309" t="s">
        <v>110</v>
      </c>
      <c r="E2309" t="s">
        <v>147</v>
      </c>
      <c r="F2309" t="s">
        <v>6946</v>
      </c>
      <c r="G2309" t="s">
        <v>703</v>
      </c>
      <c r="H2309" t="s">
        <v>150</v>
      </c>
      <c r="I2309" t="s">
        <v>136</v>
      </c>
      <c r="J2309" t="s">
        <v>3</v>
      </c>
      <c r="K2309" t="s">
        <v>138</v>
      </c>
      <c r="L2309" t="s">
        <v>6947</v>
      </c>
      <c r="M2309" t="s">
        <v>6948</v>
      </c>
      <c r="N2309">
        <v>1.2522222220000001</v>
      </c>
      <c r="O2309">
        <v>0</v>
      </c>
      <c r="P2309">
        <v>142</v>
      </c>
      <c r="Q2309">
        <v>0</v>
      </c>
      <c r="R2309">
        <v>0</v>
      </c>
      <c r="S2309">
        <v>0</v>
      </c>
      <c r="T2309">
        <v>6</v>
      </c>
      <c r="U2309">
        <v>0</v>
      </c>
      <c r="V2309">
        <v>0</v>
      </c>
      <c r="W2309">
        <v>0</v>
      </c>
      <c r="X2309">
        <v>45.427201685022894</v>
      </c>
      <c r="Y2309">
        <v>0</v>
      </c>
      <c r="Z2309">
        <v>0</v>
      </c>
      <c r="AA2309">
        <v>0</v>
      </c>
      <c r="AB2309">
        <v>10.831569246112297</v>
      </c>
      <c r="AC2309">
        <v>0</v>
      </c>
      <c r="AD2309">
        <v>0</v>
      </c>
      <c r="AE2309">
        <v>56.258770931135189</v>
      </c>
    </row>
    <row r="2310" spans="1:31" x14ac:dyDescent="0.25">
      <c r="A2310">
        <v>2332541</v>
      </c>
      <c r="B2310">
        <v>1</v>
      </c>
      <c r="C2310" t="s">
        <v>81</v>
      </c>
      <c r="D2310" t="s">
        <v>115</v>
      </c>
      <c r="E2310" t="s">
        <v>147</v>
      </c>
      <c r="F2310" t="s">
        <v>6949</v>
      </c>
      <c r="G2310" t="s">
        <v>149</v>
      </c>
      <c r="H2310" t="s">
        <v>150</v>
      </c>
      <c r="I2310" t="s">
        <v>136</v>
      </c>
      <c r="J2310" t="s">
        <v>137</v>
      </c>
      <c r="K2310" t="s">
        <v>138</v>
      </c>
      <c r="L2310" t="s">
        <v>6950</v>
      </c>
      <c r="M2310" t="s">
        <v>6951</v>
      </c>
      <c r="N2310">
        <v>2.5188888880000002</v>
      </c>
      <c r="O2310">
        <v>0</v>
      </c>
      <c r="P2310">
        <v>6</v>
      </c>
      <c r="Q2310">
        <v>0</v>
      </c>
      <c r="R2310">
        <v>0</v>
      </c>
      <c r="S2310">
        <v>0</v>
      </c>
      <c r="T2310">
        <v>2</v>
      </c>
      <c r="U2310">
        <v>0</v>
      </c>
      <c r="V2310">
        <v>0</v>
      </c>
      <c r="W2310">
        <v>0</v>
      </c>
      <c r="X2310">
        <v>2.06998480463665</v>
      </c>
      <c r="Y2310">
        <v>0</v>
      </c>
      <c r="Z2310">
        <v>0</v>
      </c>
      <c r="AA2310">
        <v>0</v>
      </c>
      <c r="AB2310">
        <v>0.37099385551823338</v>
      </c>
      <c r="AC2310">
        <v>0</v>
      </c>
      <c r="AD2310">
        <v>0</v>
      </c>
      <c r="AE2310">
        <v>2.4409786601548835</v>
      </c>
    </row>
    <row r="2311" spans="1:31" x14ac:dyDescent="0.25">
      <c r="A2311">
        <v>2322319</v>
      </c>
      <c r="B2311">
        <v>1</v>
      </c>
      <c r="C2311" t="s">
        <v>80</v>
      </c>
      <c r="D2311" t="s">
        <v>103</v>
      </c>
      <c r="E2311" t="s">
        <v>141</v>
      </c>
      <c r="F2311" t="s">
        <v>6952</v>
      </c>
      <c r="G2311" t="s">
        <v>467</v>
      </c>
      <c r="H2311" t="s">
        <v>135</v>
      </c>
      <c r="I2311" t="s">
        <v>136</v>
      </c>
      <c r="J2311" t="s">
        <v>137</v>
      </c>
      <c r="K2311" t="s">
        <v>144</v>
      </c>
      <c r="L2311" t="s">
        <v>6953</v>
      </c>
      <c r="M2311" t="s">
        <v>6954</v>
      </c>
      <c r="N2311">
        <v>0.31305555499999999</v>
      </c>
      <c r="O2311">
        <v>0</v>
      </c>
      <c r="P2311">
        <v>2280</v>
      </c>
      <c r="Q2311">
        <v>1</v>
      </c>
      <c r="R2311">
        <v>22</v>
      </c>
      <c r="S2311">
        <v>16</v>
      </c>
      <c r="T2311">
        <v>124</v>
      </c>
      <c r="U2311">
        <v>26</v>
      </c>
      <c r="V2311">
        <v>1</v>
      </c>
      <c r="W2311">
        <v>0</v>
      </c>
      <c r="X2311">
        <v>142.72085178635933</v>
      </c>
      <c r="Y2311">
        <v>0.35043475137304159</v>
      </c>
      <c r="Z2311">
        <v>5.5176566809311725</v>
      </c>
      <c r="AA2311">
        <v>61.736970733495639</v>
      </c>
      <c r="AB2311">
        <v>48.80358307130804</v>
      </c>
      <c r="AC2311">
        <v>1233.6477036990177</v>
      </c>
      <c r="AD2311">
        <v>25.028143401414994</v>
      </c>
      <c r="AE2311">
        <v>1517.8053441238999</v>
      </c>
    </row>
    <row r="2312" spans="1:31" x14ac:dyDescent="0.25">
      <c r="A2312">
        <v>2332684</v>
      </c>
      <c r="B2312">
        <v>1</v>
      </c>
      <c r="C2312" t="s">
        <v>80</v>
      </c>
      <c r="D2312" t="s">
        <v>84</v>
      </c>
      <c r="E2312" t="s">
        <v>175</v>
      </c>
      <c r="F2312" t="s">
        <v>6955</v>
      </c>
      <c r="G2312" t="s">
        <v>1721</v>
      </c>
      <c r="H2312" t="s">
        <v>135</v>
      </c>
      <c r="I2312" t="s">
        <v>136</v>
      </c>
      <c r="J2312" t="s">
        <v>137</v>
      </c>
      <c r="K2312" t="s">
        <v>138</v>
      </c>
      <c r="L2312" t="s">
        <v>6956</v>
      </c>
      <c r="M2312" t="s">
        <v>6957</v>
      </c>
      <c r="N2312">
        <v>7.1144444440000001</v>
      </c>
      <c r="O2312">
        <v>0</v>
      </c>
      <c r="P2312">
        <v>1</v>
      </c>
      <c r="Q2312">
        <v>0</v>
      </c>
      <c r="R2312">
        <v>0</v>
      </c>
      <c r="S2312">
        <v>0</v>
      </c>
      <c r="T2312">
        <v>130</v>
      </c>
      <c r="U2312">
        <v>0</v>
      </c>
      <c r="V2312">
        <v>1</v>
      </c>
      <c r="W2312">
        <v>0</v>
      </c>
      <c r="X2312">
        <v>1.1891448884014002</v>
      </c>
      <c r="Y2312">
        <v>0</v>
      </c>
      <c r="Z2312">
        <v>0</v>
      </c>
      <c r="AA2312">
        <v>0</v>
      </c>
      <c r="AB2312">
        <v>674.35922500232437</v>
      </c>
      <c r="AC2312">
        <v>0</v>
      </c>
      <c r="AD2312">
        <v>0</v>
      </c>
      <c r="AE2312">
        <v>675.54836989072578</v>
      </c>
    </row>
    <row r="2313" spans="1:31" x14ac:dyDescent="0.25">
      <c r="A2313">
        <v>2332833</v>
      </c>
      <c r="B2313">
        <v>1</v>
      </c>
      <c r="C2313" t="s">
        <v>81</v>
      </c>
      <c r="D2313" t="s">
        <v>112</v>
      </c>
      <c r="E2313" t="s">
        <v>132</v>
      </c>
      <c r="F2313" t="s">
        <v>6958</v>
      </c>
      <c r="G2313" t="s">
        <v>134</v>
      </c>
      <c r="H2313" t="s">
        <v>135</v>
      </c>
      <c r="I2313" t="s">
        <v>136</v>
      </c>
      <c r="J2313" t="s">
        <v>137</v>
      </c>
      <c r="K2313" t="s">
        <v>138</v>
      </c>
      <c r="L2313" t="s">
        <v>6959</v>
      </c>
      <c r="M2313" t="s">
        <v>6960</v>
      </c>
      <c r="N2313">
        <v>1.2355555549999999</v>
      </c>
      <c r="O2313">
        <v>0</v>
      </c>
      <c r="P2313">
        <v>75</v>
      </c>
      <c r="Q2313">
        <v>193</v>
      </c>
      <c r="R2313">
        <v>24</v>
      </c>
      <c r="S2313">
        <v>11</v>
      </c>
      <c r="T2313">
        <v>5</v>
      </c>
      <c r="U2313">
        <v>1</v>
      </c>
      <c r="V2313">
        <v>0</v>
      </c>
      <c r="W2313">
        <v>0</v>
      </c>
      <c r="X2313">
        <v>16.239816670311363</v>
      </c>
      <c r="Y2313">
        <v>73.25299693276375</v>
      </c>
      <c r="Z2313">
        <v>18.276919965151038</v>
      </c>
      <c r="AA2313">
        <v>30.083953624333361</v>
      </c>
      <c r="AB2313">
        <v>4.3823734947947504</v>
      </c>
      <c r="AC2313">
        <v>112.76691845110081</v>
      </c>
      <c r="AD2313">
        <v>0</v>
      </c>
      <c r="AE2313">
        <v>255.00297913845509</v>
      </c>
    </row>
    <row r="2314" spans="1:31" x14ac:dyDescent="0.25">
      <c r="A2314">
        <v>2332547</v>
      </c>
      <c r="B2314">
        <v>1</v>
      </c>
      <c r="C2314" t="s">
        <v>81</v>
      </c>
      <c r="D2314" t="s">
        <v>112</v>
      </c>
      <c r="E2314" t="s">
        <v>141</v>
      </c>
      <c r="F2314" t="s">
        <v>6961</v>
      </c>
      <c r="G2314" t="s">
        <v>134</v>
      </c>
      <c r="H2314" t="s">
        <v>135</v>
      </c>
      <c r="I2314" t="s">
        <v>136</v>
      </c>
      <c r="J2314" t="s">
        <v>137</v>
      </c>
      <c r="K2314" t="s">
        <v>138</v>
      </c>
      <c r="L2314" t="s">
        <v>6962</v>
      </c>
      <c r="M2314" t="s">
        <v>6963</v>
      </c>
      <c r="N2314">
        <v>3.193888888</v>
      </c>
      <c r="O2314">
        <v>0</v>
      </c>
      <c r="P2314">
        <v>40049</v>
      </c>
      <c r="Q2314">
        <v>40</v>
      </c>
      <c r="R2314">
        <v>1233</v>
      </c>
      <c r="S2314">
        <v>47</v>
      </c>
      <c r="T2314">
        <v>5715</v>
      </c>
      <c r="U2314">
        <v>11</v>
      </c>
      <c r="V2314">
        <v>17</v>
      </c>
      <c r="W2314">
        <v>0</v>
      </c>
      <c r="X2314">
        <v>20999.517784402</v>
      </c>
      <c r="Y2314">
        <v>182.50486831267659</v>
      </c>
      <c r="Z2314">
        <v>950.13314345008041</v>
      </c>
      <c r="AA2314">
        <v>1903.2556812676687</v>
      </c>
      <c r="AB2314">
        <v>14579.728539571553</v>
      </c>
      <c r="AC2314">
        <v>2682.5659332620912</v>
      </c>
      <c r="AD2314">
        <v>756.66072535197554</v>
      </c>
      <c r="AE2314">
        <v>42054.366675618046</v>
      </c>
    </row>
    <row r="2315" spans="1:31" x14ac:dyDescent="0.25">
      <c r="A2315">
        <v>2322328</v>
      </c>
      <c r="B2315">
        <v>1</v>
      </c>
      <c r="C2315" t="s">
        <v>80</v>
      </c>
      <c r="D2315" t="s">
        <v>96</v>
      </c>
      <c r="E2315" t="s">
        <v>141</v>
      </c>
      <c r="F2315" t="s">
        <v>6964</v>
      </c>
      <c r="G2315" t="s">
        <v>467</v>
      </c>
      <c r="H2315" t="s">
        <v>135</v>
      </c>
      <c r="I2315" t="s">
        <v>136</v>
      </c>
      <c r="J2315" t="s">
        <v>137</v>
      </c>
      <c r="K2315" t="s">
        <v>144</v>
      </c>
      <c r="L2315" t="s">
        <v>6965</v>
      </c>
      <c r="M2315" t="s">
        <v>6966</v>
      </c>
      <c r="N2315">
        <v>0.13611111100000001</v>
      </c>
      <c r="O2315">
        <v>6</v>
      </c>
      <c r="P2315">
        <v>1196</v>
      </c>
      <c r="Q2315">
        <v>17</v>
      </c>
      <c r="R2315">
        <v>60</v>
      </c>
      <c r="S2315">
        <v>8</v>
      </c>
      <c r="T2315">
        <v>28</v>
      </c>
      <c r="U2315">
        <v>0</v>
      </c>
      <c r="V2315">
        <v>1</v>
      </c>
      <c r="W2315">
        <v>2.5086166443519997</v>
      </c>
      <c r="X2315">
        <v>37.966303916418468</v>
      </c>
      <c r="Y2315">
        <v>3.6611802333376664</v>
      </c>
      <c r="Z2315">
        <v>8.4870785869914727</v>
      </c>
      <c r="AA2315">
        <v>2.7246330921411386</v>
      </c>
      <c r="AB2315">
        <v>3.7802110819157222</v>
      </c>
      <c r="AC2315">
        <v>0</v>
      </c>
      <c r="AD2315">
        <v>0.44448755343999996</v>
      </c>
      <c r="AE2315">
        <v>59.572511108596473</v>
      </c>
    </row>
    <row r="2316" spans="1:31" x14ac:dyDescent="0.25">
      <c r="A2316">
        <v>2322205</v>
      </c>
      <c r="B2316">
        <v>1</v>
      </c>
      <c r="C2316" t="s">
        <v>80</v>
      </c>
      <c r="D2316" t="s">
        <v>85</v>
      </c>
      <c r="E2316" t="s">
        <v>153</v>
      </c>
      <c r="F2316" t="s">
        <v>6967</v>
      </c>
      <c r="G2316" t="s">
        <v>254</v>
      </c>
      <c r="H2316" t="s">
        <v>150</v>
      </c>
      <c r="I2316" t="s">
        <v>136</v>
      </c>
      <c r="J2316" t="s">
        <v>137</v>
      </c>
      <c r="K2316" t="s">
        <v>138</v>
      </c>
      <c r="L2316" t="s">
        <v>6968</v>
      </c>
      <c r="M2316" t="s">
        <v>6969</v>
      </c>
      <c r="N2316">
        <v>3.7480555550000001</v>
      </c>
      <c r="O2316">
        <v>0</v>
      </c>
      <c r="P2316">
        <v>15</v>
      </c>
      <c r="Q2316">
        <v>0</v>
      </c>
      <c r="R2316">
        <v>0</v>
      </c>
      <c r="S2316">
        <v>0</v>
      </c>
      <c r="T2316">
        <v>1</v>
      </c>
      <c r="U2316">
        <v>0</v>
      </c>
      <c r="V2316">
        <v>0</v>
      </c>
      <c r="W2316">
        <v>0</v>
      </c>
      <c r="X2316">
        <v>12.063118354175868</v>
      </c>
      <c r="Y2316">
        <v>0</v>
      </c>
      <c r="Z2316">
        <v>0</v>
      </c>
      <c r="AA2316">
        <v>0</v>
      </c>
      <c r="AB2316">
        <v>0.39438537814886671</v>
      </c>
      <c r="AC2316">
        <v>0</v>
      </c>
      <c r="AD2316">
        <v>0</v>
      </c>
      <c r="AE2316">
        <v>12.457503732324735</v>
      </c>
    </row>
    <row r="2317" spans="1:31" x14ac:dyDescent="0.25">
      <c r="A2317">
        <v>2322228</v>
      </c>
      <c r="B2317">
        <v>1</v>
      </c>
      <c r="C2317" t="s">
        <v>81</v>
      </c>
      <c r="D2317" t="s">
        <v>116</v>
      </c>
      <c r="E2317" t="s">
        <v>158</v>
      </c>
      <c r="F2317" t="s">
        <v>2290</v>
      </c>
      <c r="G2317" t="s">
        <v>177</v>
      </c>
      <c r="H2317" t="s">
        <v>150</v>
      </c>
      <c r="I2317" t="s">
        <v>136</v>
      </c>
      <c r="J2317" t="s">
        <v>137</v>
      </c>
      <c r="K2317" t="s">
        <v>144</v>
      </c>
      <c r="L2317" t="s">
        <v>6970</v>
      </c>
      <c r="M2317" t="s">
        <v>6971</v>
      </c>
      <c r="N2317">
        <v>7.591388888</v>
      </c>
      <c r="O2317">
        <v>0</v>
      </c>
      <c r="P2317">
        <v>121</v>
      </c>
      <c r="Q2317">
        <v>0</v>
      </c>
      <c r="R2317">
        <v>0</v>
      </c>
      <c r="S2317">
        <v>0</v>
      </c>
      <c r="T2317">
        <v>4</v>
      </c>
      <c r="U2317">
        <v>0</v>
      </c>
      <c r="V2317">
        <v>0</v>
      </c>
      <c r="W2317">
        <v>0</v>
      </c>
      <c r="X2317">
        <v>97.889140554296674</v>
      </c>
      <c r="Y2317">
        <v>0</v>
      </c>
      <c r="Z2317">
        <v>0</v>
      </c>
      <c r="AA2317">
        <v>0</v>
      </c>
      <c r="AB2317">
        <v>5.5717720776873341</v>
      </c>
      <c r="AC2317">
        <v>0</v>
      </c>
      <c r="AD2317">
        <v>0</v>
      </c>
      <c r="AE2317">
        <v>103.460912631984</v>
      </c>
    </row>
    <row r="2318" spans="1:31" x14ac:dyDescent="0.25">
      <c r="A2318">
        <v>2322391</v>
      </c>
      <c r="B2318">
        <v>1</v>
      </c>
      <c r="C2318" t="s">
        <v>80</v>
      </c>
      <c r="D2318" t="s">
        <v>100</v>
      </c>
      <c r="E2318" t="s">
        <v>147</v>
      </c>
      <c r="F2318" t="s">
        <v>6972</v>
      </c>
      <c r="G2318" t="s">
        <v>703</v>
      </c>
      <c r="H2318" t="s">
        <v>150</v>
      </c>
      <c r="I2318" t="s">
        <v>136</v>
      </c>
      <c r="J2318" t="s">
        <v>137</v>
      </c>
      <c r="K2318" t="s">
        <v>138</v>
      </c>
      <c r="L2318" t="s">
        <v>6973</v>
      </c>
      <c r="M2318" t="s">
        <v>6974</v>
      </c>
      <c r="N2318">
        <v>2.9952777770000001</v>
      </c>
      <c r="O2318">
        <v>0</v>
      </c>
      <c r="P2318">
        <v>91</v>
      </c>
      <c r="Q2318">
        <v>0</v>
      </c>
      <c r="R2318">
        <v>0</v>
      </c>
      <c r="S2318">
        <v>0</v>
      </c>
      <c r="T2318">
        <v>3</v>
      </c>
      <c r="U2318">
        <v>0</v>
      </c>
      <c r="V2318">
        <v>0</v>
      </c>
      <c r="W2318">
        <v>0</v>
      </c>
      <c r="X2318">
        <v>65.305417454672579</v>
      </c>
      <c r="Y2318">
        <v>0</v>
      </c>
      <c r="Z2318">
        <v>0</v>
      </c>
      <c r="AA2318">
        <v>0</v>
      </c>
      <c r="AB2318">
        <v>7.2086684081144661</v>
      </c>
      <c r="AC2318">
        <v>0</v>
      </c>
      <c r="AD2318">
        <v>0</v>
      </c>
      <c r="AE2318">
        <v>72.514085862787041</v>
      </c>
    </row>
    <row r="2319" spans="1:31" x14ac:dyDescent="0.25">
      <c r="A2319">
        <v>2322142</v>
      </c>
      <c r="B2319">
        <v>1</v>
      </c>
      <c r="C2319" t="s">
        <v>80</v>
      </c>
      <c r="D2319" t="s">
        <v>96</v>
      </c>
      <c r="E2319" t="s">
        <v>153</v>
      </c>
      <c r="F2319" t="s">
        <v>6975</v>
      </c>
      <c r="G2319" t="s">
        <v>203</v>
      </c>
      <c r="H2319" t="s">
        <v>150</v>
      </c>
      <c r="I2319" t="s">
        <v>136</v>
      </c>
      <c r="J2319" t="s">
        <v>137</v>
      </c>
      <c r="K2319" t="s">
        <v>138</v>
      </c>
      <c r="L2319" t="s">
        <v>6976</v>
      </c>
      <c r="M2319" t="s">
        <v>6977</v>
      </c>
      <c r="N2319">
        <v>1.734444444</v>
      </c>
      <c r="O2319">
        <v>0</v>
      </c>
      <c r="P2319">
        <v>1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3.8693266335168004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3.8693266335168004</v>
      </c>
    </row>
    <row r="2320" spans="1:31" x14ac:dyDescent="0.25">
      <c r="A2320">
        <v>2322437</v>
      </c>
      <c r="B2320">
        <v>1</v>
      </c>
      <c r="C2320" t="s">
        <v>80</v>
      </c>
      <c r="D2320" t="s">
        <v>95</v>
      </c>
      <c r="E2320" t="s">
        <v>285</v>
      </c>
      <c r="F2320" t="s">
        <v>6978</v>
      </c>
      <c r="G2320" t="s">
        <v>336</v>
      </c>
      <c r="H2320" t="s">
        <v>150</v>
      </c>
      <c r="I2320" t="s">
        <v>136</v>
      </c>
      <c r="J2320" t="s">
        <v>137</v>
      </c>
      <c r="K2320" t="s">
        <v>138</v>
      </c>
      <c r="L2320" t="s">
        <v>6979</v>
      </c>
      <c r="M2320" t="s">
        <v>6980</v>
      </c>
      <c r="N2320">
        <v>0.73305555499999997</v>
      </c>
      <c r="O2320">
        <v>0</v>
      </c>
      <c r="P2320">
        <v>135</v>
      </c>
      <c r="Q2320">
        <v>0</v>
      </c>
      <c r="R2320">
        <v>0</v>
      </c>
      <c r="S2320">
        <v>0</v>
      </c>
      <c r="T2320">
        <v>72</v>
      </c>
      <c r="U2320">
        <v>0</v>
      </c>
      <c r="V2320">
        <v>0</v>
      </c>
      <c r="W2320">
        <v>0</v>
      </c>
      <c r="X2320">
        <v>18.107602728869509</v>
      </c>
      <c r="Y2320">
        <v>0</v>
      </c>
      <c r="Z2320">
        <v>0</v>
      </c>
      <c r="AA2320">
        <v>0</v>
      </c>
      <c r="AB2320">
        <v>65.471598182268721</v>
      </c>
      <c r="AC2320">
        <v>0</v>
      </c>
      <c r="AD2320">
        <v>0</v>
      </c>
      <c r="AE2320">
        <v>83.57920091113823</v>
      </c>
    </row>
    <row r="2321" spans="1:31" x14ac:dyDescent="0.25">
      <c r="A2321">
        <v>2322288</v>
      </c>
      <c r="B2321">
        <v>1</v>
      </c>
      <c r="C2321" t="s">
        <v>80</v>
      </c>
      <c r="D2321" t="s">
        <v>85</v>
      </c>
      <c r="E2321" t="s">
        <v>158</v>
      </c>
      <c r="F2321" t="s">
        <v>6981</v>
      </c>
      <c r="G2321" t="s">
        <v>177</v>
      </c>
      <c r="H2321" t="s">
        <v>150</v>
      </c>
      <c r="I2321" t="s">
        <v>136</v>
      </c>
      <c r="J2321" t="s">
        <v>137</v>
      </c>
      <c r="K2321" t="s">
        <v>144</v>
      </c>
      <c r="L2321" t="s">
        <v>6982</v>
      </c>
      <c r="M2321" t="s">
        <v>6983</v>
      </c>
      <c r="N2321">
        <v>3.6524999999999999</v>
      </c>
      <c r="O2321">
        <v>0</v>
      </c>
      <c r="P2321">
        <v>417</v>
      </c>
      <c r="Q2321">
        <v>0</v>
      </c>
      <c r="R2321">
        <v>0</v>
      </c>
      <c r="S2321">
        <v>0</v>
      </c>
      <c r="T2321">
        <v>35</v>
      </c>
      <c r="U2321">
        <v>0</v>
      </c>
      <c r="V2321">
        <v>0</v>
      </c>
      <c r="W2321">
        <v>0</v>
      </c>
      <c r="X2321">
        <v>312.88720979181568</v>
      </c>
      <c r="Y2321">
        <v>0</v>
      </c>
      <c r="Z2321">
        <v>0</v>
      </c>
      <c r="AA2321">
        <v>0</v>
      </c>
      <c r="AB2321">
        <v>107.2567252536856</v>
      </c>
      <c r="AC2321">
        <v>0</v>
      </c>
      <c r="AD2321">
        <v>0</v>
      </c>
      <c r="AE2321">
        <v>420.14393504550128</v>
      </c>
    </row>
    <row r="2322" spans="1:31" x14ac:dyDescent="0.25">
      <c r="A2322">
        <v>2332610</v>
      </c>
      <c r="B2322">
        <v>1</v>
      </c>
      <c r="C2322" t="s">
        <v>81</v>
      </c>
      <c r="D2322" t="s">
        <v>116</v>
      </c>
      <c r="E2322" t="s">
        <v>175</v>
      </c>
      <c r="F2322" t="s">
        <v>6984</v>
      </c>
      <c r="G2322" t="s">
        <v>716</v>
      </c>
      <c r="H2322" t="s">
        <v>135</v>
      </c>
      <c r="I2322" t="s">
        <v>136</v>
      </c>
      <c r="J2322" t="s">
        <v>137</v>
      </c>
      <c r="K2322" t="s">
        <v>138</v>
      </c>
      <c r="L2322" t="s">
        <v>6985</v>
      </c>
      <c r="M2322" t="s">
        <v>6986</v>
      </c>
      <c r="N2322">
        <v>1.5774999999999999</v>
      </c>
      <c r="O2322">
        <v>0</v>
      </c>
      <c r="P2322">
        <v>0</v>
      </c>
      <c r="Q2322">
        <v>340</v>
      </c>
      <c r="R2322">
        <v>0</v>
      </c>
      <c r="S2322">
        <v>1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467.7672060453238</v>
      </c>
      <c r="Z2322">
        <v>0</v>
      </c>
      <c r="AA2322">
        <v>2.5628860521424666</v>
      </c>
      <c r="AB2322">
        <v>0</v>
      </c>
      <c r="AC2322">
        <v>0</v>
      </c>
      <c r="AD2322">
        <v>0</v>
      </c>
      <c r="AE2322">
        <v>470.33009209746626</v>
      </c>
    </row>
    <row r="2323" spans="1:31" x14ac:dyDescent="0.25">
      <c r="A2323">
        <v>2322188</v>
      </c>
      <c r="B2323">
        <v>1</v>
      </c>
      <c r="C2323" t="s">
        <v>80</v>
      </c>
      <c r="D2323" t="s">
        <v>83</v>
      </c>
      <c r="E2323" t="s">
        <v>175</v>
      </c>
      <c r="F2323" t="s">
        <v>6987</v>
      </c>
      <c r="G2323" t="s">
        <v>872</v>
      </c>
      <c r="H2323" t="s">
        <v>135</v>
      </c>
      <c r="I2323" t="s">
        <v>136</v>
      </c>
      <c r="J2323" t="s">
        <v>137</v>
      </c>
      <c r="K2323" t="s">
        <v>138</v>
      </c>
      <c r="L2323" t="s">
        <v>6988</v>
      </c>
      <c r="M2323" t="s">
        <v>6989</v>
      </c>
      <c r="N2323">
        <v>1.328888888</v>
      </c>
      <c r="O2323">
        <v>0</v>
      </c>
      <c r="P2323">
        <v>1901</v>
      </c>
      <c r="Q2323">
        <v>0</v>
      </c>
      <c r="R2323">
        <v>0</v>
      </c>
      <c r="S2323">
        <v>1</v>
      </c>
      <c r="T2323">
        <v>343</v>
      </c>
      <c r="U2323">
        <v>2</v>
      </c>
      <c r="V2323">
        <v>3</v>
      </c>
      <c r="W2323">
        <v>0</v>
      </c>
      <c r="X2323">
        <v>483.84216839689111</v>
      </c>
      <c r="Y2323">
        <v>0</v>
      </c>
      <c r="Z2323">
        <v>0</v>
      </c>
      <c r="AA2323">
        <v>0</v>
      </c>
      <c r="AB2323">
        <v>311.3902747326045</v>
      </c>
      <c r="AC2323">
        <v>2288.3638407962289</v>
      </c>
      <c r="AD2323">
        <v>201.21998261428831</v>
      </c>
      <c r="AE2323">
        <v>3284.8162665400127</v>
      </c>
    </row>
    <row r="2324" spans="1:31" x14ac:dyDescent="0.25">
      <c r="A2324">
        <v>2322265</v>
      </c>
      <c r="B2324">
        <v>1</v>
      </c>
      <c r="C2324" t="s">
        <v>80</v>
      </c>
      <c r="D2324" t="s">
        <v>94</v>
      </c>
      <c r="E2324" t="s">
        <v>141</v>
      </c>
      <c r="F2324" t="s">
        <v>6990</v>
      </c>
      <c r="G2324" t="s">
        <v>143</v>
      </c>
      <c r="H2324" t="s">
        <v>135</v>
      </c>
      <c r="I2324" t="s">
        <v>136</v>
      </c>
      <c r="J2324" t="s">
        <v>137</v>
      </c>
      <c r="K2324" t="s">
        <v>144</v>
      </c>
      <c r="L2324" t="s">
        <v>6991</v>
      </c>
      <c r="M2324" t="s">
        <v>6992</v>
      </c>
      <c r="N2324">
        <v>7.9516666660000004</v>
      </c>
      <c r="O2324">
        <v>0</v>
      </c>
      <c r="P2324">
        <v>396</v>
      </c>
      <c r="Q2324">
        <v>1</v>
      </c>
      <c r="R2324">
        <v>28</v>
      </c>
      <c r="S2324">
        <v>2</v>
      </c>
      <c r="T2324">
        <v>60</v>
      </c>
      <c r="U2324">
        <v>1</v>
      </c>
      <c r="V2324">
        <v>0</v>
      </c>
      <c r="W2324">
        <v>0</v>
      </c>
      <c r="X2324">
        <v>523.0237169236558</v>
      </c>
      <c r="Y2324">
        <v>7.8422622838643417</v>
      </c>
      <c r="Z2324">
        <v>110.8627761244198</v>
      </c>
      <c r="AA2324">
        <v>26.289821266147356</v>
      </c>
      <c r="AB2324">
        <v>225.02901835653356</v>
      </c>
      <c r="AC2324">
        <v>194.98460727684102</v>
      </c>
      <c r="AD2324">
        <v>0</v>
      </c>
      <c r="AE2324">
        <v>1088.032202231462</v>
      </c>
    </row>
    <row r="2325" spans="1:31" x14ac:dyDescent="0.25">
      <c r="A2325">
        <v>2332842</v>
      </c>
      <c r="B2325">
        <v>1</v>
      </c>
      <c r="C2325" t="s">
        <v>80</v>
      </c>
      <c r="D2325" t="s">
        <v>110</v>
      </c>
      <c r="E2325" t="s">
        <v>153</v>
      </c>
      <c r="F2325" t="s">
        <v>6993</v>
      </c>
      <c r="G2325" t="s">
        <v>155</v>
      </c>
      <c r="H2325" t="s">
        <v>150</v>
      </c>
      <c r="I2325" t="s">
        <v>136</v>
      </c>
      <c r="J2325" t="s">
        <v>137</v>
      </c>
      <c r="K2325" t="s">
        <v>138</v>
      </c>
      <c r="L2325" t="s">
        <v>6994</v>
      </c>
      <c r="M2325" t="s">
        <v>6995</v>
      </c>
      <c r="N2325">
        <v>0.84222222199999996</v>
      </c>
      <c r="O2325">
        <v>0</v>
      </c>
      <c r="P2325">
        <v>3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0.56872569063825007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0.56872569063825007</v>
      </c>
    </row>
    <row r="2326" spans="1:31" x14ac:dyDescent="0.25">
      <c r="A2326">
        <v>2322145</v>
      </c>
      <c r="B2326">
        <v>1</v>
      </c>
      <c r="C2326" t="s">
        <v>80</v>
      </c>
      <c r="D2326" t="s">
        <v>84</v>
      </c>
      <c r="E2326" t="s">
        <v>158</v>
      </c>
      <c r="F2326" t="s">
        <v>6996</v>
      </c>
      <c r="G2326" t="s">
        <v>336</v>
      </c>
      <c r="H2326" t="s">
        <v>150</v>
      </c>
      <c r="I2326" t="s">
        <v>136</v>
      </c>
      <c r="J2326" t="s">
        <v>137</v>
      </c>
      <c r="K2326" t="s">
        <v>138</v>
      </c>
      <c r="L2326" t="s">
        <v>6997</v>
      </c>
      <c r="M2326" t="s">
        <v>6998</v>
      </c>
      <c r="N2326">
        <v>1.3438888879999999</v>
      </c>
      <c r="O2326">
        <v>0</v>
      </c>
      <c r="P2326">
        <v>672</v>
      </c>
      <c r="Q2326">
        <v>0</v>
      </c>
      <c r="R2326">
        <v>0</v>
      </c>
      <c r="S2326">
        <v>0</v>
      </c>
      <c r="T2326">
        <v>48</v>
      </c>
      <c r="U2326">
        <v>0</v>
      </c>
      <c r="V2326">
        <v>0</v>
      </c>
      <c r="W2326">
        <v>0</v>
      </c>
      <c r="X2326">
        <v>153.32215742557815</v>
      </c>
      <c r="Y2326">
        <v>0</v>
      </c>
      <c r="Z2326">
        <v>0</v>
      </c>
      <c r="AA2326">
        <v>0</v>
      </c>
      <c r="AB2326">
        <v>28.199809504530904</v>
      </c>
      <c r="AC2326">
        <v>0</v>
      </c>
      <c r="AD2326">
        <v>0</v>
      </c>
      <c r="AE2326">
        <v>181.52196693010904</v>
      </c>
    </row>
    <row r="2327" spans="1:31" x14ac:dyDescent="0.25">
      <c r="A2327">
        <v>2332799</v>
      </c>
      <c r="B2327">
        <v>1</v>
      </c>
      <c r="C2327" t="s">
        <v>80</v>
      </c>
      <c r="D2327" t="s">
        <v>96</v>
      </c>
      <c r="E2327" t="s">
        <v>147</v>
      </c>
      <c r="F2327" t="s">
        <v>4620</v>
      </c>
      <c r="G2327" t="s">
        <v>336</v>
      </c>
      <c r="H2327" t="s">
        <v>150</v>
      </c>
      <c r="I2327" t="s">
        <v>136</v>
      </c>
      <c r="J2327" t="s">
        <v>137</v>
      </c>
      <c r="K2327" t="s">
        <v>138</v>
      </c>
      <c r="L2327" t="s">
        <v>6999</v>
      </c>
      <c r="M2327" t="s">
        <v>7000</v>
      </c>
      <c r="N2327">
        <v>2.4877777769999998</v>
      </c>
      <c r="O2327">
        <v>0</v>
      </c>
      <c r="P2327">
        <v>173</v>
      </c>
      <c r="Q2327">
        <v>0</v>
      </c>
      <c r="R2327">
        <v>0</v>
      </c>
      <c r="S2327">
        <v>0</v>
      </c>
      <c r="T2327">
        <v>20</v>
      </c>
      <c r="U2327">
        <v>0</v>
      </c>
      <c r="V2327">
        <v>0</v>
      </c>
      <c r="W2327">
        <v>0</v>
      </c>
      <c r="X2327">
        <v>163.67540221204496</v>
      </c>
      <c r="Y2327">
        <v>0</v>
      </c>
      <c r="Z2327">
        <v>0</v>
      </c>
      <c r="AA2327">
        <v>0</v>
      </c>
      <c r="AB2327">
        <v>19.53875242584985</v>
      </c>
      <c r="AC2327">
        <v>0</v>
      </c>
      <c r="AD2327">
        <v>0</v>
      </c>
      <c r="AE2327">
        <v>183.21415463789481</v>
      </c>
    </row>
    <row r="2328" spans="1:31" x14ac:dyDescent="0.25">
      <c r="A2328">
        <v>2322245</v>
      </c>
      <c r="B2328">
        <v>1</v>
      </c>
      <c r="C2328" t="s">
        <v>80</v>
      </c>
      <c r="D2328" t="s">
        <v>105</v>
      </c>
      <c r="E2328" t="s">
        <v>175</v>
      </c>
      <c r="F2328" t="s">
        <v>1383</v>
      </c>
      <c r="G2328" t="s">
        <v>210</v>
      </c>
      <c r="H2328" t="s">
        <v>135</v>
      </c>
      <c r="I2328" t="s">
        <v>136</v>
      </c>
      <c r="J2328" t="s">
        <v>137</v>
      </c>
      <c r="K2328" t="s">
        <v>138</v>
      </c>
      <c r="L2328" t="s">
        <v>7001</v>
      </c>
      <c r="M2328" t="s">
        <v>7002</v>
      </c>
      <c r="N2328">
        <v>1.5249999999999999</v>
      </c>
      <c r="O2328">
        <v>0</v>
      </c>
      <c r="P2328">
        <v>112</v>
      </c>
      <c r="Q2328">
        <v>0</v>
      </c>
      <c r="R2328">
        <v>1</v>
      </c>
      <c r="S2328">
        <v>0</v>
      </c>
      <c r="T2328">
        <v>36</v>
      </c>
      <c r="U2328">
        <v>0</v>
      </c>
      <c r="V2328">
        <v>0</v>
      </c>
      <c r="W2328">
        <v>0</v>
      </c>
      <c r="X2328">
        <v>42.713816231566128</v>
      </c>
      <c r="Y2328">
        <v>0</v>
      </c>
      <c r="Z2328">
        <v>0.33736326234975</v>
      </c>
      <c r="AA2328">
        <v>0</v>
      </c>
      <c r="AB2328">
        <v>53.939584173410026</v>
      </c>
      <c r="AC2328">
        <v>0</v>
      </c>
      <c r="AD2328">
        <v>0</v>
      </c>
      <c r="AE2328">
        <v>96.990763667325893</v>
      </c>
    </row>
    <row r="2329" spans="1:31" x14ac:dyDescent="0.25">
      <c r="A2329">
        <v>2322271</v>
      </c>
      <c r="B2329">
        <v>1</v>
      </c>
      <c r="C2329" t="s">
        <v>81</v>
      </c>
      <c r="D2329" t="s">
        <v>118</v>
      </c>
      <c r="E2329" t="s">
        <v>132</v>
      </c>
      <c r="F2329" t="s">
        <v>7003</v>
      </c>
      <c r="G2329" t="s">
        <v>143</v>
      </c>
      <c r="H2329" t="s">
        <v>135</v>
      </c>
      <c r="I2329" t="s">
        <v>136</v>
      </c>
      <c r="J2329" t="s">
        <v>137</v>
      </c>
      <c r="K2329" t="s">
        <v>144</v>
      </c>
      <c r="L2329" t="s">
        <v>7004</v>
      </c>
      <c r="M2329" t="s">
        <v>7005</v>
      </c>
      <c r="N2329">
        <v>5.1297222219999998</v>
      </c>
      <c r="O2329">
        <v>18</v>
      </c>
      <c r="P2329">
        <v>552</v>
      </c>
      <c r="Q2329">
        <v>1</v>
      </c>
      <c r="R2329">
        <v>13</v>
      </c>
      <c r="S2329">
        <v>5</v>
      </c>
      <c r="T2329">
        <v>32</v>
      </c>
      <c r="U2329">
        <v>0</v>
      </c>
      <c r="V2329">
        <v>0</v>
      </c>
      <c r="W2329">
        <v>47.256155363256411</v>
      </c>
      <c r="X2329">
        <v>445.97102321654603</v>
      </c>
      <c r="Y2329">
        <v>9.0568196659312328</v>
      </c>
      <c r="Z2329">
        <v>71.224874702381115</v>
      </c>
      <c r="AA2329">
        <v>117.21705738590681</v>
      </c>
      <c r="AB2329">
        <v>167.7681722156922</v>
      </c>
      <c r="AC2329">
        <v>0</v>
      </c>
      <c r="AD2329">
        <v>0</v>
      </c>
      <c r="AE2329">
        <v>858.49410254971383</v>
      </c>
    </row>
    <row r="2330" spans="1:31" x14ac:dyDescent="0.25">
      <c r="A2330">
        <v>2322165</v>
      </c>
      <c r="B2330">
        <v>1</v>
      </c>
      <c r="C2330" t="s">
        <v>80</v>
      </c>
      <c r="D2330" t="s">
        <v>93</v>
      </c>
      <c r="E2330" t="s">
        <v>153</v>
      </c>
      <c r="F2330" t="s">
        <v>7006</v>
      </c>
      <c r="G2330" t="s">
        <v>155</v>
      </c>
      <c r="H2330" t="s">
        <v>150</v>
      </c>
      <c r="I2330" t="s">
        <v>136</v>
      </c>
      <c r="J2330" t="s">
        <v>137</v>
      </c>
      <c r="K2330" t="s">
        <v>138</v>
      </c>
      <c r="L2330" t="s">
        <v>7007</v>
      </c>
      <c r="M2330" t="s">
        <v>7008</v>
      </c>
      <c r="N2330">
        <v>3.8650000000000002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1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0.53260330043049997</v>
      </c>
      <c r="AC2330">
        <v>0</v>
      </c>
      <c r="AD2330">
        <v>0</v>
      </c>
      <c r="AE2330">
        <v>0.53260330043049997</v>
      </c>
    </row>
    <row r="2331" spans="1:31" x14ac:dyDescent="0.25">
      <c r="A2331">
        <v>2332530</v>
      </c>
      <c r="B2331">
        <v>1</v>
      </c>
      <c r="C2331" t="s">
        <v>80</v>
      </c>
      <c r="D2331" t="s">
        <v>103</v>
      </c>
      <c r="E2331" t="s">
        <v>153</v>
      </c>
      <c r="F2331" t="s">
        <v>7009</v>
      </c>
      <c r="G2331" t="s">
        <v>203</v>
      </c>
      <c r="H2331" t="s">
        <v>150</v>
      </c>
      <c r="I2331" t="s">
        <v>136</v>
      </c>
      <c r="J2331" t="s">
        <v>137</v>
      </c>
      <c r="K2331" t="s">
        <v>138</v>
      </c>
      <c r="L2331" t="s">
        <v>7010</v>
      </c>
      <c r="M2331" t="s">
        <v>7011</v>
      </c>
      <c r="N2331">
        <v>0.625</v>
      </c>
      <c r="O2331">
        <v>0</v>
      </c>
      <c r="P2331">
        <v>2</v>
      </c>
      <c r="Q2331">
        <v>0</v>
      </c>
      <c r="R2331">
        <v>0</v>
      </c>
      <c r="S2331">
        <v>0</v>
      </c>
      <c r="T2331">
        <v>1</v>
      </c>
      <c r="U2331">
        <v>0</v>
      </c>
      <c r="V2331">
        <v>0</v>
      </c>
      <c r="W2331">
        <v>0</v>
      </c>
      <c r="X2331">
        <v>0.16925785800000001</v>
      </c>
      <c r="Y2331">
        <v>0</v>
      </c>
      <c r="Z2331">
        <v>0</v>
      </c>
      <c r="AA2331">
        <v>0</v>
      </c>
      <c r="AB2331">
        <v>0.36465618525000004</v>
      </c>
      <c r="AC2331">
        <v>0</v>
      </c>
      <c r="AD2331">
        <v>0</v>
      </c>
      <c r="AE2331">
        <v>0.53391404325000003</v>
      </c>
    </row>
    <row r="2332" spans="1:31" x14ac:dyDescent="0.25">
      <c r="A2332">
        <v>2322202</v>
      </c>
      <c r="B2332">
        <v>1</v>
      </c>
      <c r="C2332" t="s">
        <v>80</v>
      </c>
      <c r="D2332" t="s">
        <v>93</v>
      </c>
      <c r="E2332" t="s">
        <v>141</v>
      </c>
      <c r="F2332" t="s">
        <v>329</v>
      </c>
      <c r="G2332" t="s">
        <v>134</v>
      </c>
      <c r="H2332" t="s">
        <v>135</v>
      </c>
      <c r="I2332" t="s">
        <v>136</v>
      </c>
      <c r="J2332" t="s">
        <v>137</v>
      </c>
      <c r="K2332" t="s">
        <v>138</v>
      </c>
      <c r="L2332" t="s">
        <v>7012</v>
      </c>
      <c r="M2332" t="s">
        <v>7013</v>
      </c>
      <c r="N2332">
        <v>5.9166666E-2</v>
      </c>
      <c r="O2332">
        <v>0</v>
      </c>
      <c r="P2332">
        <v>424</v>
      </c>
      <c r="Q2332">
        <v>47</v>
      </c>
      <c r="R2332">
        <v>342</v>
      </c>
      <c r="S2332">
        <v>14</v>
      </c>
      <c r="T2332">
        <v>234</v>
      </c>
      <c r="U2332">
        <v>0</v>
      </c>
      <c r="V2332">
        <v>1</v>
      </c>
      <c r="W2332">
        <v>0</v>
      </c>
      <c r="X2332">
        <v>5.105304885673875</v>
      </c>
      <c r="Y2332">
        <v>5.6555628757973251</v>
      </c>
      <c r="Z2332">
        <v>22.146959870554646</v>
      </c>
      <c r="AA2332">
        <v>4.2984632827776501</v>
      </c>
      <c r="AB2332">
        <v>14.510463305393422</v>
      </c>
      <c r="AC2332">
        <v>0</v>
      </c>
      <c r="AD2332">
        <v>8.8387906054371168</v>
      </c>
      <c r="AE2332">
        <v>60.55554482563403</v>
      </c>
    </row>
    <row r="2333" spans="1:31" x14ac:dyDescent="0.25">
      <c r="A2333">
        <v>2332573</v>
      </c>
      <c r="B2333">
        <v>1</v>
      </c>
      <c r="C2333" t="s">
        <v>81</v>
      </c>
      <c r="D2333" t="s">
        <v>112</v>
      </c>
      <c r="E2333" t="s">
        <v>147</v>
      </c>
      <c r="F2333" t="s">
        <v>7014</v>
      </c>
      <c r="G2333" t="s">
        <v>258</v>
      </c>
      <c r="H2333" t="s">
        <v>150</v>
      </c>
      <c r="I2333" t="s">
        <v>136</v>
      </c>
      <c r="J2333" t="s">
        <v>137</v>
      </c>
      <c r="K2333" t="s">
        <v>138</v>
      </c>
      <c r="L2333" t="s">
        <v>7015</v>
      </c>
      <c r="M2333" t="s">
        <v>7016</v>
      </c>
      <c r="N2333">
        <v>0.61916666600000003</v>
      </c>
      <c r="O2333">
        <v>0</v>
      </c>
      <c r="P2333">
        <v>139</v>
      </c>
      <c r="Q2333">
        <v>0</v>
      </c>
      <c r="R2333">
        <v>2</v>
      </c>
      <c r="S2333">
        <v>0</v>
      </c>
      <c r="T2333">
        <v>4</v>
      </c>
      <c r="U2333">
        <v>0</v>
      </c>
      <c r="V2333">
        <v>0</v>
      </c>
      <c r="W2333">
        <v>0</v>
      </c>
      <c r="X2333">
        <v>14.507158427462638</v>
      </c>
      <c r="Y2333">
        <v>0</v>
      </c>
      <c r="Z2333">
        <v>1.4045692628500001E-2</v>
      </c>
      <c r="AA2333">
        <v>0</v>
      </c>
      <c r="AB2333">
        <v>1.7270262256250002E-2</v>
      </c>
      <c r="AC2333">
        <v>0</v>
      </c>
      <c r="AD2333">
        <v>0</v>
      </c>
      <c r="AE2333">
        <v>14.538474382347388</v>
      </c>
    </row>
    <row r="2334" spans="1:31" x14ac:dyDescent="0.25">
      <c r="A2334">
        <v>2322348</v>
      </c>
      <c r="B2334">
        <v>1</v>
      </c>
      <c r="C2334" t="s">
        <v>80</v>
      </c>
      <c r="D2334" t="s">
        <v>103</v>
      </c>
      <c r="E2334" t="s">
        <v>141</v>
      </c>
      <c r="F2334" t="s">
        <v>7017</v>
      </c>
      <c r="G2334" t="s">
        <v>143</v>
      </c>
      <c r="H2334" t="s">
        <v>135</v>
      </c>
      <c r="I2334" t="s">
        <v>136</v>
      </c>
      <c r="J2334" t="s">
        <v>137</v>
      </c>
      <c r="K2334" t="s">
        <v>144</v>
      </c>
      <c r="L2334" t="s">
        <v>7018</v>
      </c>
      <c r="M2334" t="s">
        <v>7019</v>
      </c>
      <c r="N2334">
        <v>7.2372222219999998</v>
      </c>
      <c r="O2334">
        <v>0</v>
      </c>
      <c r="P2334">
        <v>2286</v>
      </c>
      <c r="Q2334">
        <v>6</v>
      </c>
      <c r="R2334">
        <v>32</v>
      </c>
      <c r="S2334">
        <v>21</v>
      </c>
      <c r="T2334">
        <v>131</v>
      </c>
      <c r="U2334">
        <v>27</v>
      </c>
      <c r="V2334">
        <v>1</v>
      </c>
      <c r="W2334">
        <v>0</v>
      </c>
      <c r="X2334">
        <v>3529.5101547808299</v>
      </c>
      <c r="Y2334">
        <v>467.62388274637641</v>
      </c>
      <c r="Z2334">
        <v>511.04288425430343</v>
      </c>
      <c r="AA2334">
        <v>1585.1347342587894</v>
      </c>
      <c r="AB2334">
        <v>1802.4187079465744</v>
      </c>
      <c r="AC2334">
        <v>28096.337127700732</v>
      </c>
      <c r="AD2334">
        <v>567.0799946205899</v>
      </c>
      <c r="AE2334">
        <v>36559.147486308197</v>
      </c>
    </row>
    <row r="2335" spans="1:31" x14ac:dyDescent="0.25">
      <c r="A2335">
        <v>2332527</v>
      </c>
      <c r="B2335">
        <v>1</v>
      </c>
      <c r="C2335" t="s">
        <v>81</v>
      </c>
      <c r="D2335" t="s">
        <v>123</v>
      </c>
      <c r="E2335" t="s">
        <v>153</v>
      </c>
      <c r="F2335" t="s">
        <v>7020</v>
      </c>
      <c r="G2335" t="s">
        <v>203</v>
      </c>
      <c r="H2335" t="s">
        <v>150</v>
      </c>
      <c r="I2335" t="s">
        <v>136</v>
      </c>
      <c r="J2335" t="s">
        <v>137</v>
      </c>
      <c r="K2335" t="s">
        <v>138</v>
      </c>
      <c r="L2335" t="s">
        <v>7021</v>
      </c>
      <c r="M2335" t="s">
        <v>7022</v>
      </c>
      <c r="N2335">
        <v>0.90722222200000002</v>
      </c>
      <c r="O2335">
        <v>0</v>
      </c>
      <c r="P2335">
        <v>5</v>
      </c>
      <c r="Q2335">
        <v>0</v>
      </c>
      <c r="R2335">
        <v>0</v>
      </c>
      <c r="S2335">
        <v>0</v>
      </c>
      <c r="T2335">
        <v>1</v>
      </c>
      <c r="U2335">
        <v>0</v>
      </c>
      <c r="V2335">
        <v>0</v>
      </c>
      <c r="W2335">
        <v>0</v>
      </c>
      <c r="X2335">
        <v>0.250782028138825</v>
      </c>
      <c r="Y2335">
        <v>0</v>
      </c>
      <c r="Z2335">
        <v>0</v>
      </c>
      <c r="AA2335">
        <v>0</v>
      </c>
      <c r="AB2335">
        <v>0.85550246701340005</v>
      </c>
      <c r="AC2335">
        <v>0</v>
      </c>
      <c r="AD2335">
        <v>0</v>
      </c>
      <c r="AE2335">
        <v>1.106284495152225</v>
      </c>
    </row>
    <row r="2336" spans="1:31" x14ac:dyDescent="0.25">
      <c r="A2336">
        <v>2322494</v>
      </c>
      <c r="B2336">
        <v>1</v>
      </c>
      <c r="C2336" t="s">
        <v>81</v>
      </c>
      <c r="D2336" t="s">
        <v>112</v>
      </c>
      <c r="E2336" t="s">
        <v>175</v>
      </c>
      <c r="F2336" t="s">
        <v>7023</v>
      </c>
      <c r="G2336" t="s">
        <v>1463</v>
      </c>
      <c r="H2336" t="s">
        <v>135</v>
      </c>
      <c r="I2336" t="s">
        <v>136</v>
      </c>
      <c r="J2336" t="s">
        <v>137</v>
      </c>
      <c r="K2336" t="s">
        <v>138</v>
      </c>
      <c r="L2336" t="s">
        <v>7024</v>
      </c>
      <c r="M2336" t="s">
        <v>7025</v>
      </c>
      <c r="N2336">
        <v>0.39972222200000002</v>
      </c>
      <c r="O2336">
        <v>0</v>
      </c>
      <c r="P2336">
        <v>72</v>
      </c>
      <c r="Q2336">
        <v>0</v>
      </c>
      <c r="R2336">
        <v>13</v>
      </c>
      <c r="S2336">
        <v>0</v>
      </c>
      <c r="T2336">
        <v>4</v>
      </c>
      <c r="U2336">
        <v>0</v>
      </c>
      <c r="V2336">
        <v>0</v>
      </c>
      <c r="W2336">
        <v>0</v>
      </c>
      <c r="X2336">
        <v>4.8408078299027162</v>
      </c>
      <c r="Y2336">
        <v>0</v>
      </c>
      <c r="Z2336">
        <v>0.87224409189280028</v>
      </c>
      <c r="AA2336">
        <v>0</v>
      </c>
      <c r="AB2336">
        <v>0.35825201094550008</v>
      </c>
      <c r="AC2336">
        <v>0</v>
      </c>
      <c r="AD2336">
        <v>0</v>
      </c>
      <c r="AE2336">
        <v>6.0713039327410163</v>
      </c>
    </row>
    <row r="2337" spans="1:31" x14ac:dyDescent="0.25">
      <c r="A2337">
        <v>2322371</v>
      </c>
      <c r="B2337">
        <v>1</v>
      </c>
      <c r="C2337" t="s">
        <v>81</v>
      </c>
      <c r="D2337" t="s">
        <v>112</v>
      </c>
      <c r="E2337" t="s">
        <v>141</v>
      </c>
      <c r="F2337" t="s">
        <v>7026</v>
      </c>
      <c r="G2337" t="s">
        <v>134</v>
      </c>
      <c r="H2337" t="s">
        <v>135</v>
      </c>
      <c r="I2337" t="s">
        <v>136</v>
      </c>
      <c r="J2337" t="s">
        <v>137</v>
      </c>
      <c r="K2337" t="s">
        <v>138</v>
      </c>
      <c r="L2337" t="s">
        <v>7027</v>
      </c>
      <c r="M2337" t="s">
        <v>7028</v>
      </c>
      <c r="N2337">
        <v>0.67194444399999997</v>
      </c>
      <c r="O2337">
        <v>2</v>
      </c>
      <c r="P2337">
        <v>246</v>
      </c>
      <c r="Q2337">
        <v>124</v>
      </c>
      <c r="R2337">
        <v>352</v>
      </c>
      <c r="S2337">
        <v>6</v>
      </c>
      <c r="T2337">
        <v>35</v>
      </c>
      <c r="U2337">
        <v>4</v>
      </c>
      <c r="V2337">
        <v>2</v>
      </c>
      <c r="W2337">
        <v>0.18582270511320004</v>
      </c>
      <c r="X2337">
        <v>26.756389855441924</v>
      </c>
      <c r="Y2337">
        <v>42.748298824906222</v>
      </c>
      <c r="Z2337">
        <v>70.791959924407166</v>
      </c>
      <c r="AA2337">
        <v>15.04867893840839</v>
      </c>
      <c r="AB2337">
        <v>28.213985555274519</v>
      </c>
      <c r="AC2337">
        <v>299.22667484175065</v>
      </c>
      <c r="AD2337">
        <v>129.32814144770248</v>
      </c>
      <c r="AE2337">
        <v>612.29995209300455</v>
      </c>
    </row>
    <row r="2338" spans="1:31" x14ac:dyDescent="0.25">
      <c r="A2338">
        <v>2337685</v>
      </c>
      <c r="B2338">
        <v>1</v>
      </c>
      <c r="C2338" t="s">
        <v>80</v>
      </c>
      <c r="D2338" t="s">
        <v>84</v>
      </c>
      <c r="E2338" t="s">
        <v>175</v>
      </c>
      <c r="F2338" t="s">
        <v>7029</v>
      </c>
      <c r="G2338" t="s">
        <v>143</v>
      </c>
      <c r="H2338" t="s">
        <v>135</v>
      </c>
      <c r="I2338" t="s">
        <v>136</v>
      </c>
      <c r="J2338" t="s">
        <v>137</v>
      </c>
      <c r="K2338" t="s">
        <v>144</v>
      </c>
      <c r="L2338" t="s">
        <v>7030</v>
      </c>
      <c r="M2338" t="s">
        <v>7031</v>
      </c>
      <c r="N2338">
        <v>15.166666665999999</v>
      </c>
      <c r="O2338">
        <v>0</v>
      </c>
      <c r="P2338">
        <v>802</v>
      </c>
      <c r="Q2338">
        <v>0</v>
      </c>
      <c r="R2338">
        <v>0</v>
      </c>
      <c r="S2338">
        <v>0</v>
      </c>
      <c r="T2338">
        <v>42</v>
      </c>
      <c r="U2338">
        <v>0</v>
      </c>
      <c r="V2338">
        <v>0</v>
      </c>
      <c r="W2338">
        <v>0</v>
      </c>
      <c r="X2338">
        <v>2417.1103245193785</v>
      </c>
      <c r="Y2338">
        <v>0</v>
      </c>
      <c r="Z2338">
        <v>0</v>
      </c>
      <c r="AA2338">
        <v>0</v>
      </c>
      <c r="AB2338">
        <v>772.40787812486758</v>
      </c>
      <c r="AC2338">
        <v>0</v>
      </c>
      <c r="AD2338">
        <v>0</v>
      </c>
      <c r="AE2338">
        <v>3189.5182026442462</v>
      </c>
    </row>
    <row r="2339" spans="1:31" x14ac:dyDescent="0.25">
      <c r="A2339">
        <v>2332567</v>
      </c>
      <c r="B2339">
        <v>1</v>
      </c>
      <c r="C2339" t="s">
        <v>81</v>
      </c>
      <c r="D2339" t="s">
        <v>121</v>
      </c>
      <c r="E2339" t="s">
        <v>147</v>
      </c>
      <c r="F2339" t="s">
        <v>7032</v>
      </c>
      <c r="G2339" t="s">
        <v>149</v>
      </c>
      <c r="H2339" t="s">
        <v>150</v>
      </c>
      <c r="I2339" t="s">
        <v>136</v>
      </c>
      <c r="J2339" t="s">
        <v>137</v>
      </c>
      <c r="K2339" t="s">
        <v>138</v>
      </c>
      <c r="L2339" t="s">
        <v>7033</v>
      </c>
      <c r="M2339" t="s">
        <v>7034</v>
      </c>
      <c r="N2339">
        <v>1.035833333</v>
      </c>
      <c r="O2339">
        <v>0</v>
      </c>
      <c r="P2339">
        <v>3</v>
      </c>
      <c r="Q2339">
        <v>0</v>
      </c>
      <c r="R2339">
        <v>1</v>
      </c>
      <c r="S2339">
        <v>0</v>
      </c>
      <c r="T2339">
        <v>1</v>
      </c>
      <c r="U2339">
        <v>0</v>
      </c>
      <c r="V2339">
        <v>0</v>
      </c>
      <c r="W2339">
        <v>0</v>
      </c>
      <c r="X2339">
        <v>0.51376554933359997</v>
      </c>
      <c r="Y2339">
        <v>0</v>
      </c>
      <c r="Z2339">
        <v>1.7351826319509001</v>
      </c>
      <c r="AA2339">
        <v>0</v>
      </c>
      <c r="AB2339">
        <v>0.21410960576325</v>
      </c>
      <c r="AC2339">
        <v>0</v>
      </c>
      <c r="AD2339">
        <v>0</v>
      </c>
      <c r="AE2339">
        <v>2.4630577870477497</v>
      </c>
    </row>
    <row r="2340" spans="1:31" x14ac:dyDescent="0.25">
      <c r="A2340">
        <v>2332759</v>
      </c>
      <c r="B2340">
        <v>1</v>
      </c>
      <c r="C2340" t="s">
        <v>80</v>
      </c>
      <c r="D2340" t="s">
        <v>96</v>
      </c>
      <c r="E2340" t="s">
        <v>153</v>
      </c>
      <c r="F2340" t="s">
        <v>7035</v>
      </c>
      <c r="G2340" t="s">
        <v>203</v>
      </c>
      <c r="H2340" t="s">
        <v>150</v>
      </c>
      <c r="I2340" t="s">
        <v>136</v>
      </c>
      <c r="J2340" t="s">
        <v>137</v>
      </c>
      <c r="K2340" t="s">
        <v>138</v>
      </c>
      <c r="L2340" t="s">
        <v>7036</v>
      </c>
      <c r="M2340" t="s">
        <v>7037</v>
      </c>
      <c r="N2340">
        <v>1.5461111110000001</v>
      </c>
      <c r="O2340">
        <v>0</v>
      </c>
      <c r="P2340">
        <v>2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0.82363220550820015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0.82363220550820015</v>
      </c>
    </row>
    <row r="2341" spans="1:31" x14ac:dyDescent="0.25">
      <c r="A2341">
        <v>2322285</v>
      </c>
      <c r="B2341">
        <v>1</v>
      </c>
      <c r="C2341" t="s">
        <v>80</v>
      </c>
      <c r="D2341" t="s">
        <v>82</v>
      </c>
      <c r="E2341" t="s">
        <v>175</v>
      </c>
      <c r="F2341" t="s">
        <v>7038</v>
      </c>
      <c r="G2341" t="s">
        <v>143</v>
      </c>
      <c r="H2341" t="s">
        <v>135</v>
      </c>
      <c r="I2341" t="s">
        <v>136</v>
      </c>
      <c r="J2341" t="s">
        <v>137</v>
      </c>
      <c r="K2341" t="s">
        <v>144</v>
      </c>
      <c r="L2341" t="s">
        <v>7039</v>
      </c>
      <c r="M2341" t="s">
        <v>7040</v>
      </c>
      <c r="N2341">
        <v>1.179166666</v>
      </c>
      <c r="O2341">
        <v>0</v>
      </c>
      <c r="P2341">
        <v>1</v>
      </c>
      <c r="Q2341">
        <v>0</v>
      </c>
      <c r="R2341">
        <v>0</v>
      </c>
      <c r="S2341">
        <v>0</v>
      </c>
      <c r="T2341">
        <v>313</v>
      </c>
      <c r="U2341">
        <v>0</v>
      </c>
      <c r="V2341">
        <v>2</v>
      </c>
      <c r="W2341">
        <v>0</v>
      </c>
      <c r="X2341">
        <v>0.221139948024</v>
      </c>
      <c r="Y2341">
        <v>0</v>
      </c>
      <c r="Z2341">
        <v>0</v>
      </c>
      <c r="AA2341">
        <v>0</v>
      </c>
      <c r="AB2341">
        <v>357.92470903612849</v>
      </c>
      <c r="AC2341">
        <v>0</v>
      </c>
      <c r="AD2341">
        <v>215.80210124033488</v>
      </c>
      <c r="AE2341">
        <v>573.94795022448739</v>
      </c>
    </row>
    <row r="2342" spans="1:31" x14ac:dyDescent="0.25">
      <c r="A2342">
        <v>2332796</v>
      </c>
      <c r="B2342">
        <v>1</v>
      </c>
      <c r="C2342" t="s">
        <v>81</v>
      </c>
      <c r="D2342" t="s">
        <v>127</v>
      </c>
      <c r="E2342" t="s">
        <v>153</v>
      </c>
      <c r="F2342" t="s">
        <v>7041</v>
      </c>
      <c r="G2342" t="s">
        <v>155</v>
      </c>
      <c r="H2342" t="s">
        <v>150</v>
      </c>
      <c r="I2342" t="s">
        <v>136</v>
      </c>
      <c r="J2342" t="s">
        <v>137</v>
      </c>
      <c r="K2342" t="s">
        <v>138</v>
      </c>
      <c r="L2342" t="s">
        <v>7042</v>
      </c>
      <c r="M2342" t="s">
        <v>7043</v>
      </c>
      <c r="N2342">
        <v>3.5894444440000002</v>
      </c>
      <c r="O2342">
        <v>0</v>
      </c>
      <c r="P2342">
        <v>1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0.59165910476100003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0.59165910476100003</v>
      </c>
    </row>
    <row r="2343" spans="1:31" x14ac:dyDescent="0.25">
      <c r="A2343">
        <v>2322268</v>
      </c>
      <c r="B2343">
        <v>1</v>
      </c>
      <c r="C2343" t="s">
        <v>80</v>
      </c>
      <c r="D2343" t="s">
        <v>100</v>
      </c>
      <c r="E2343" t="s">
        <v>141</v>
      </c>
      <c r="F2343" t="s">
        <v>7044</v>
      </c>
      <c r="G2343" t="s">
        <v>143</v>
      </c>
      <c r="H2343" t="s">
        <v>135</v>
      </c>
      <c r="I2343" t="s">
        <v>136</v>
      </c>
      <c r="J2343" t="s">
        <v>137</v>
      </c>
      <c r="K2343" t="s">
        <v>144</v>
      </c>
      <c r="L2343" t="s">
        <v>7045</v>
      </c>
      <c r="M2343" t="s">
        <v>7046</v>
      </c>
      <c r="N2343">
        <v>0.62666666599999998</v>
      </c>
      <c r="O2343">
        <v>4</v>
      </c>
      <c r="P2343">
        <v>928</v>
      </c>
      <c r="Q2343">
        <v>26</v>
      </c>
      <c r="R2343">
        <v>382</v>
      </c>
      <c r="S2343">
        <v>13</v>
      </c>
      <c r="T2343">
        <v>194</v>
      </c>
      <c r="U2343">
        <v>2</v>
      </c>
      <c r="V2343">
        <v>0</v>
      </c>
      <c r="W2343">
        <v>1.3365849450208998</v>
      </c>
      <c r="X2343">
        <v>115.17251959277213</v>
      </c>
      <c r="Y2343">
        <v>8.5314177231010007</v>
      </c>
      <c r="Z2343">
        <v>84.605847197434642</v>
      </c>
      <c r="AA2343">
        <v>191.21196856039776</v>
      </c>
      <c r="AB2343">
        <v>81.892189767773729</v>
      </c>
      <c r="AC2343">
        <v>8.6056692776919004</v>
      </c>
      <c r="AD2343">
        <v>0</v>
      </c>
      <c r="AE2343">
        <v>491.35619706419209</v>
      </c>
    </row>
    <row r="2344" spans="1:31" x14ac:dyDescent="0.25">
      <c r="A2344">
        <v>2332676</v>
      </c>
      <c r="B2344">
        <v>1</v>
      </c>
      <c r="C2344" t="s">
        <v>81</v>
      </c>
      <c r="D2344" t="s">
        <v>120</v>
      </c>
      <c r="E2344" t="s">
        <v>132</v>
      </c>
      <c r="F2344" t="s">
        <v>4654</v>
      </c>
      <c r="G2344" t="s">
        <v>134</v>
      </c>
      <c r="H2344" t="s">
        <v>135</v>
      </c>
      <c r="I2344" t="s">
        <v>136</v>
      </c>
      <c r="J2344" t="s">
        <v>137</v>
      </c>
      <c r="K2344" t="s">
        <v>138</v>
      </c>
      <c r="L2344" t="s">
        <v>7047</v>
      </c>
      <c r="M2344" t="s">
        <v>7048</v>
      </c>
      <c r="N2344">
        <v>1.021111111</v>
      </c>
      <c r="O2344">
        <v>0</v>
      </c>
      <c r="P2344">
        <v>75</v>
      </c>
      <c r="Q2344">
        <v>38</v>
      </c>
      <c r="R2344">
        <v>2</v>
      </c>
      <c r="S2344">
        <v>14</v>
      </c>
      <c r="T2344">
        <v>3</v>
      </c>
      <c r="U2344">
        <v>0</v>
      </c>
      <c r="V2344">
        <v>0</v>
      </c>
      <c r="W2344">
        <v>0</v>
      </c>
      <c r="X2344">
        <v>23.147871966823764</v>
      </c>
      <c r="Y2344">
        <v>103.33761428066732</v>
      </c>
      <c r="Z2344">
        <v>7.3540739568916675E-3</v>
      </c>
      <c r="AA2344">
        <v>43.043684247603984</v>
      </c>
      <c r="AB2344">
        <v>0.21537061994385004</v>
      </c>
      <c r="AC2344">
        <v>0</v>
      </c>
      <c r="AD2344">
        <v>0</v>
      </c>
      <c r="AE2344">
        <v>169.7518951889958</v>
      </c>
    </row>
    <row r="2345" spans="1:31" x14ac:dyDescent="0.25">
      <c r="A2345">
        <v>2322248</v>
      </c>
      <c r="B2345">
        <v>1</v>
      </c>
      <c r="C2345" t="s">
        <v>80</v>
      </c>
      <c r="D2345" t="s">
        <v>85</v>
      </c>
      <c r="E2345" t="s">
        <v>147</v>
      </c>
      <c r="F2345" t="s">
        <v>7049</v>
      </c>
      <c r="G2345" t="s">
        <v>177</v>
      </c>
      <c r="H2345" t="s">
        <v>150</v>
      </c>
      <c r="I2345" t="s">
        <v>136</v>
      </c>
      <c r="J2345" t="s">
        <v>137</v>
      </c>
      <c r="K2345" t="s">
        <v>144</v>
      </c>
      <c r="L2345" t="s">
        <v>7050</v>
      </c>
      <c r="M2345" t="s">
        <v>7051</v>
      </c>
      <c r="N2345">
        <v>5.3038888880000004</v>
      </c>
      <c r="O2345">
        <v>0</v>
      </c>
      <c r="P2345">
        <v>115</v>
      </c>
      <c r="Q2345">
        <v>0</v>
      </c>
      <c r="R2345">
        <v>0</v>
      </c>
      <c r="S2345">
        <v>0</v>
      </c>
      <c r="T2345">
        <v>9</v>
      </c>
      <c r="U2345">
        <v>0</v>
      </c>
      <c r="V2345">
        <v>0</v>
      </c>
      <c r="W2345">
        <v>0</v>
      </c>
      <c r="X2345">
        <v>117.53093763459212</v>
      </c>
      <c r="Y2345">
        <v>0</v>
      </c>
      <c r="Z2345">
        <v>0</v>
      </c>
      <c r="AA2345">
        <v>0</v>
      </c>
      <c r="AB2345">
        <v>48.932946450680021</v>
      </c>
      <c r="AC2345">
        <v>0</v>
      </c>
      <c r="AD2345">
        <v>0</v>
      </c>
      <c r="AE2345">
        <v>166.46388408527213</v>
      </c>
    </row>
    <row r="2346" spans="1:31" x14ac:dyDescent="0.25">
      <c r="A2346">
        <v>2322497</v>
      </c>
      <c r="B2346">
        <v>1</v>
      </c>
      <c r="C2346" t="s">
        <v>81</v>
      </c>
      <c r="D2346" t="s">
        <v>120</v>
      </c>
      <c r="E2346" t="s">
        <v>147</v>
      </c>
      <c r="F2346" t="s">
        <v>7052</v>
      </c>
      <c r="G2346" t="s">
        <v>149</v>
      </c>
      <c r="H2346" t="s">
        <v>150</v>
      </c>
      <c r="I2346" t="s">
        <v>136</v>
      </c>
      <c r="J2346" t="s">
        <v>137</v>
      </c>
      <c r="K2346" t="s">
        <v>138</v>
      </c>
      <c r="L2346" t="s">
        <v>7053</v>
      </c>
      <c r="M2346" t="s">
        <v>7054</v>
      </c>
      <c r="N2346">
        <v>0.90888888800000001</v>
      </c>
      <c r="O2346">
        <v>0</v>
      </c>
      <c r="P2346">
        <v>182</v>
      </c>
      <c r="Q2346">
        <v>0</v>
      </c>
      <c r="R2346">
        <v>1</v>
      </c>
      <c r="S2346">
        <v>0</v>
      </c>
      <c r="T2346">
        <v>18</v>
      </c>
      <c r="U2346">
        <v>0</v>
      </c>
      <c r="V2346">
        <v>0</v>
      </c>
      <c r="W2346">
        <v>0</v>
      </c>
      <c r="X2346">
        <v>31.845783486253552</v>
      </c>
      <c r="Y2346">
        <v>0</v>
      </c>
      <c r="Z2346">
        <v>8.3898078383999996E-3</v>
      </c>
      <c r="AA2346">
        <v>0</v>
      </c>
      <c r="AB2346">
        <v>18.799196837050218</v>
      </c>
      <c r="AC2346">
        <v>0</v>
      </c>
      <c r="AD2346">
        <v>0</v>
      </c>
      <c r="AE2346">
        <v>50.653370131142168</v>
      </c>
    </row>
    <row r="2347" spans="1:31" x14ac:dyDescent="0.25">
      <c r="A2347">
        <v>2332839</v>
      </c>
      <c r="B2347">
        <v>1</v>
      </c>
      <c r="C2347" t="s">
        <v>81</v>
      </c>
      <c r="D2347" t="s">
        <v>112</v>
      </c>
      <c r="E2347" t="s">
        <v>147</v>
      </c>
      <c r="F2347" t="s">
        <v>7055</v>
      </c>
      <c r="G2347" t="s">
        <v>149</v>
      </c>
      <c r="H2347" t="s">
        <v>150</v>
      </c>
      <c r="I2347" t="s">
        <v>136</v>
      </c>
      <c r="J2347" t="s">
        <v>137</v>
      </c>
      <c r="K2347" t="s">
        <v>138</v>
      </c>
      <c r="L2347" t="s">
        <v>7056</v>
      </c>
      <c r="M2347" t="s">
        <v>7057</v>
      </c>
      <c r="N2347">
        <v>1.2966666659999999</v>
      </c>
      <c r="O2347">
        <v>0</v>
      </c>
      <c r="P2347">
        <v>70</v>
      </c>
      <c r="Q2347">
        <v>0</v>
      </c>
      <c r="R2347">
        <v>0</v>
      </c>
      <c r="S2347">
        <v>0</v>
      </c>
      <c r="T2347">
        <v>43</v>
      </c>
      <c r="U2347">
        <v>0</v>
      </c>
      <c r="V2347">
        <v>0</v>
      </c>
      <c r="W2347">
        <v>0</v>
      </c>
      <c r="X2347">
        <v>11.239728554739299</v>
      </c>
      <c r="Y2347">
        <v>0</v>
      </c>
      <c r="Z2347">
        <v>0</v>
      </c>
      <c r="AA2347">
        <v>0</v>
      </c>
      <c r="AB2347">
        <v>17.480738914704006</v>
      </c>
      <c r="AC2347">
        <v>0</v>
      </c>
      <c r="AD2347">
        <v>0</v>
      </c>
      <c r="AE2347">
        <v>28.720467469443307</v>
      </c>
    </row>
    <row r="2348" spans="1:31" x14ac:dyDescent="0.25">
      <c r="A2348">
        <v>2322354</v>
      </c>
      <c r="B2348">
        <v>1</v>
      </c>
      <c r="C2348" t="s">
        <v>80</v>
      </c>
      <c r="D2348" t="s">
        <v>84</v>
      </c>
      <c r="E2348" t="s">
        <v>147</v>
      </c>
      <c r="F2348" t="s">
        <v>7058</v>
      </c>
      <c r="G2348" t="s">
        <v>149</v>
      </c>
      <c r="H2348" t="s">
        <v>150</v>
      </c>
      <c r="I2348" t="s">
        <v>136</v>
      </c>
      <c r="J2348" t="s">
        <v>137</v>
      </c>
      <c r="K2348" t="s">
        <v>138</v>
      </c>
      <c r="L2348" t="s">
        <v>7059</v>
      </c>
      <c r="M2348" t="s">
        <v>7060</v>
      </c>
      <c r="N2348">
        <v>7.3680555549999998</v>
      </c>
      <c r="O2348">
        <v>0</v>
      </c>
      <c r="P2348">
        <v>305</v>
      </c>
      <c r="Q2348">
        <v>0</v>
      </c>
      <c r="R2348">
        <v>0</v>
      </c>
      <c r="S2348">
        <v>0</v>
      </c>
      <c r="T2348">
        <v>49</v>
      </c>
      <c r="U2348">
        <v>0</v>
      </c>
      <c r="V2348">
        <v>0</v>
      </c>
      <c r="W2348">
        <v>0</v>
      </c>
      <c r="X2348">
        <v>518.70630952024271</v>
      </c>
      <c r="Y2348">
        <v>0</v>
      </c>
      <c r="Z2348">
        <v>0</v>
      </c>
      <c r="AA2348">
        <v>0</v>
      </c>
      <c r="AB2348">
        <v>203.3326176787927</v>
      </c>
      <c r="AC2348">
        <v>0</v>
      </c>
      <c r="AD2348">
        <v>0</v>
      </c>
      <c r="AE2348">
        <v>722.03892719903547</v>
      </c>
    </row>
    <row r="2349" spans="1:31" x14ac:dyDescent="0.25">
      <c r="A2349">
        <v>2322454</v>
      </c>
      <c r="B2349">
        <v>1</v>
      </c>
      <c r="C2349" t="s">
        <v>80</v>
      </c>
      <c r="D2349" t="s">
        <v>90</v>
      </c>
      <c r="E2349" t="s">
        <v>147</v>
      </c>
      <c r="F2349" t="s">
        <v>7061</v>
      </c>
      <c r="G2349" t="s">
        <v>503</v>
      </c>
      <c r="H2349" t="s">
        <v>150</v>
      </c>
      <c r="I2349" t="s">
        <v>136</v>
      </c>
      <c r="J2349" t="s">
        <v>137</v>
      </c>
      <c r="K2349" t="s">
        <v>138</v>
      </c>
      <c r="L2349" t="s">
        <v>7062</v>
      </c>
      <c r="M2349" t="s">
        <v>7063</v>
      </c>
      <c r="N2349">
        <v>0.61916666600000003</v>
      </c>
      <c r="O2349">
        <v>0</v>
      </c>
      <c r="P2349">
        <v>139</v>
      </c>
      <c r="Q2349">
        <v>0</v>
      </c>
      <c r="R2349">
        <v>0</v>
      </c>
      <c r="S2349">
        <v>0</v>
      </c>
      <c r="T2349">
        <v>11</v>
      </c>
      <c r="U2349">
        <v>0</v>
      </c>
      <c r="V2349">
        <v>0</v>
      </c>
      <c r="W2349">
        <v>0</v>
      </c>
      <c r="X2349">
        <v>21.433630023400671</v>
      </c>
      <c r="Y2349">
        <v>0</v>
      </c>
      <c r="Z2349">
        <v>0</v>
      </c>
      <c r="AA2349">
        <v>0</v>
      </c>
      <c r="AB2349">
        <v>6.0424520304076674</v>
      </c>
      <c r="AC2349">
        <v>0</v>
      </c>
      <c r="AD2349">
        <v>0</v>
      </c>
      <c r="AE2349">
        <v>27.476082053808337</v>
      </c>
    </row>
    <row r="2350" spans="1:31" x14ac:dyDescent="0.25">
      <c r="A2350">
        <v>2332733</v>
      </c>
      <c r="B2350">
        <v>1</v>
      </c>
      <c r="C2350" t="s">
        <v>81</v>
      </c>
      <c r="D2350" t="s">
        <v>118</v>
      </c>
      <c r="E2350" t="s">
        <v>153</v>
      </c>
      <c r="F2350" t="s">
        <v>7064</v>
      </c>
      <c r="G2350" t="s">
        <v>703</v>
      </c>
      <c r="H2350" t="s">
        <v>150</v>
      </c>
      <c r="I2350" t="s">
        <v>136</v>
      </c>
      <c r="J2350" t="s">
        <v>3</v>
      </c>
      <c r="K2350" t="s">
        <v>138</v>
      </c>
      <c r="L2350" t="s">
        <v>7065</v>
      </c>
      <c r="M2350" t="s">
        <v>7066</v>
      </c>
      <c r="N2350">
        <v>1.6091666659999999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1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2.3589446956844338</v>
      </c>
      <c r="AC2350">
        <v>0</v>
      </c>
      <c r="AD2350">
        <v>0</v>
      </c>
      <c r="AE2350">
        <v>2.3589446956844338</v>
      </c>
    </row>
    <row r="2351" spans="1:31" x14ac:dyDescent="0.25">
      <c r="A2351">
        <v>2322411</v>
      </c>
      <c r="B2351">
        <v>1</v>
      </c>
      <c r="C2351" t="s">
        <v>81</v>
      </c>
      <c r="D2351" t="s">
        <v>128</v>
      </c>
      <c r="E2351" t="s">
        <v>153</v>
      </c>
      <c r="F2351" t="s">
        <v>7067</v>
      </c>
      <c r="G2351" t="s">
        <v>155</v>
      </c>
      <c r="H2351" t="s">
        <v>150</v>
      </c>
      <c r="I2351" t="s">
        <v>136</v>
      </c>
      <c r="J2351" t="s">
        <v>137</v>
      </c>
      <c r="K2351" t="s">
        <v>138</v>
      </c>
      <c r="L2351" t="s">
        <v>7068</v>
      </c>
      <c r="M2351" t="s">
        <v>7069</v>
      </c>
      <c r="N2351">
        <v>1.0575000000000001</v>
      </c>
      <c r="O2351">
        <v>0</v>
      </c>
      <c r="P2351">
        <v>7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1.1339209282141416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1.1339209282141416</v>
      </c>
    </row>
    <row r="2352" spans="1:31" x14ac:dyDescent="0.25">
      <c r="A2352">
        <v>2322162</v>
      </c>
      <c r="B2352">
        <v>1</v>
      </c>
      <c r="C2352" t="s">
        <v>81</v>
      </c>
      <c r="D2352" t="s">
        <v>112</v>
      </c>
      <c r="E2352" t="s">
        <v>132</v>
      </c>
      <c r="F2352" t="s">
        <v>7070</v>
      </c>
      <c r="G2352" t="s">
        <v>134</v>
      </c>
      <c r="H2352" t="s">
        <v>135</v>
      </c>
      <c r="I2352" t="s">
        <v>468</v>
      </c>
      <c r="J2352" t="s">
        <v>137</v>
      </c>
      <c r="K2352" t="s">
        <v>138</v>
      </c>
      <c r="L2352" t="s">
        <v>7071</v>
      </c>
      <c r="M2352" t="s">
        <v>7072</v>
      </c>
      <c r="N2352">
        <v>8.6111109999999994E-3</v>
      </c>
      <c r="O2352">
        <v>4</v>
      </c>
      <c r="P2352">
        <v>2082</v>
      </c>
      <c r="Q2352">
        <v>123</v>
      </c>
      <c r="R2352">
        <v>384</v>
      </c>
      <c r="S2352">
        <v>34</v>
      </c>
      <c r="T2352">
        <v>181</v>
      </c>
      <c r="U2352">
        <v>3</v>
      </c>
      <c r="V2352">
        <v>0</v>
      </c>
      <c r="W2352">
        <v>4.6900240896666666E-3</v>
      </c>
      <c r="X2352">
        <v>2.1671609204597817</v>
      </c>
      <c r="Y2352">
        <v>0.79966095137214177</v>
      </c>
      <c r="Z2352">
        <v>0.74921902806417173</v>
      </c>
      <c r="AA2352">
        <v>0.37514718238259165</v>
      </c>
      <c r="AB2352">
        <v>0.23455809870324987</v>
      </c>
      <c r="AC2352">
        <v>0.63476113644450827</v>
      </c>
      <c r="AD2352">
        <v>0</v>
      </c>
      <c r="AE2352">
        <v>4.9651973415161121</v>
      </c>
    </row>
    <row r="2353" spans="1:31" x14ac:dyDescent="0.25">
      <c r="A2353">
        <v>2322397</v>
      </c>
      <c r="B2353">
        <v>1</v>
      </c>
      <c r="C2353" t="s">
        <v>80</v>
      </c>
      <c r="D2353" t="s">
        <v>109</v>
      </c>
      <c r="E2353" t="s">
        <v>158</v>
      </c>
      <c r="F2353" t="s">
        <v>7073</v>
      </c>
      <c r="G2353" t="s">
        <v>160</v>
      </c>
      <c r="H2353" t="s">
        <v>150</v>
      </c>
      <c r="I2353" t="s">
        <v>136</v>
      </c>
      <c r="J2353" t="s">
        <v>137</v>
      </c>
      <c r="K2353" t="s">
        <v>138</v>
      </c>
      <c r="L2353" t="s">
        <v>7074</v>
      </c>
      <c r="M2353" t="s">
        <v>7075</v>
      </c>
      <c r="N2353">
        <v>0.215277777</v>
      </c>
      <c r="O2353">
        <v>0</v>
      </c>
      <c r="P2353">
        <v>89</v>
      </c>
      <c r="Q2353">
        <v>0</v>
      </c>
      <c r="R2353">
        <v>23</v>
      </c>
      <c r="S2353">
        <v>0</v>
      </c>
      <c r="T2353">
        <v>32</v>
      </c>
      <c r="U2353">
        <v>0</v>
      </c>
      <c r="V2353">
        <v>0</v>
      </c>
      <c r="W2353">
        <v>0</v>
      </c>
      <c r="X2353">
        <v>3.1078359639170841</v>
      </c>
      <c r="Y2353">
        <v>0</v>
      </c>
      <c r="Z2353">
        <v>3.7289977357206245</v>
      </c>
      <c r="AA2353">
        <v>0</v>
      </c>
      <c r="AB2353">
        <v>3.8975194391135415</v>
      </c>
      <c r="AC2353">
        <v>0</v>
      </c>
      <c r="AD2353">
        <v>0</v>
      </c>
      <c r="AE2353">
        <v>10.734353138751249</v>
      </c>
    </row>
    <row r="2354" spans="1:31" x14ac:dyDescent="0.25">
      <c r="A2354">
        <v>2322251</v>
      </c>
      <c r="B2354">
        <v>1</v>
      </c>
      <c r="C2354" t="s">
        <v>80</v>
      </c>
      <c r="D2354" t="s">
        <v>98</v>
      </c>
      <c r="E2354" t="s">
        <v>147</v>
      </c>
      <c r="F2354" t="s">
        <v>7076</v>
      </c>
      <c r="G2354" t="s">
        <v>177</v>
      </c>
      <c r="H2354" t="s">
        <v>150</v>
      </c>
      <c r="I2354" t="s">
        <v>136</v>
      </c>
      <c r="J2354" t="s">
        <v>137</v>
      </c>
      <c r="K2354" t="s">
        <v>144</v>
      </c>
      <c r="L2354" t="s">
        <v>7077</v>
      </c>
      <c r="M2354" t="s">
        <v>7078</v>
      </c>
      <c r="N2354">
        <v>1.7322222220000001</v>
      </c>
      <c r="O2354">
        <v>0</v>
      </c>
      <c r="P2354">
        <v>85</v>
      </c>
      <c r="Q2354">
        <v>0</v>
      </c>
      <c r="R2354">
        <v>0</v>
      </c>
      <c r="S2354">
        <v>0</v>
      </c>
      <c r="T2354">
        <v>7</v>
      </c>
      <c r="U2354">
        <v>0</v>
      </c>
      <c r="V2354">
        <v>0</v>
      </c>
      <c r="W2354">
        <v>0</v>
      </c>
      <c r="X2354">
        <v>23.208037389933917</v>
      </c>
      <c r="Y2354">
        <v>0</v>
      </c>
      <c r="Z2354">
        <v>0</v>
      </c>
      <c r="AA2354">
        <v>0</v>
      </c>
      <c r="AB2354">
        <v>4.0077033305746665</v>
      </c>
      <c r="AC2354">
        <v>0</v>
      </c>
      <c r="AD2354">
        <v>0</v>
      </c>
      <c r="AE2354">
        <v>27.215740720508585</v>
      </c>
    </row>
    <row r="2355" spans="1:31" x14ac:dyDescent="0.25">
      <c r="A2355">
        <v>2322274</v>
      </c>
      <c r="B2355">
        <v>1</v>
      </c>
      <c r="C2355" t="s">
        <v>80</v>
      </c>
      <c r="D2355" t="s">
        <v>94</v>
      </c>
      <c r="E2355" t="s">
        <v>141</v>
      </c>
      <c r="F2355" t="s">
        <v>7079</v>
      </c>
      <c r="G2355" t="s">
        <v>143</v>
      </c>
      <c r="H2355" t="s">
        <v>135</v>
      </c>
      <c r="I2355" t="s">
        <v>136</v>
      </c>
      <c r="J2355" t="s">
        <v>137</v>
      </c>
      <c r="K2355" t="s">
        <v>144</v>
      </c>
      <c r="L2355" t="s">
        <v>7080</v>
      </c>
      <c r="M2355" t="s">
        <v>7081</v>
      </c>
      <c r="N2355">
        <v>7.8677777769999997</v>
      </c>
      <c r="O2355">
        <v>0</v>
      </c>
      <c r="P2355">
        <v>136</v>
      </c>
      <c r="Q2355">
        <v>0</v>
      </c>
      <c r="R2355">
        <v>11</v>
      </c>
      <c r="S2355">
        <v>0</v>
      </c>
      <c r="T2355">
        <v>13</v>
      </c>
      <c r="U2355">
        <v>0</v>
      </c>
      <c r="V2355">
        <v>0</v>
      </c>
      <c r="W2355">
        <v>0</v>
      </c>
      <c r="X2355">
        <v>177.81783069361848</v>
      </c>
      <c r="Y2355">
        <v>0</v>
      </c>
      <c r="Z2355">
        <v>28.41814782045719</v>
      </c>
      <c r="AA2355">
        <v>0</v>
      </c>
      <c r="AB2355">
        <v>38.290066360461836</v>
      </c>
      <c r="AC2355">
        <v>0</v>
      </c>
      <c r="AD2355">
        <v>0</v>
      </c>
      <c r="AE2355">
        <v>244.52604487453749</v>
      </c>
    </row>
    <row r="2356" spans="1:31" x14ac:dyDescent="0.25">
      <c r="A2356">
        <v>2322443</v>
      </c>
      <c r="B2356">
        <v>1</v>
      </c>
      <c r="C2356" t="s">
        <v>81</v>
      </c>
      <c r="D2356" t="s">
        <v>128</v>
      </c>
      <c r="E2356" t="s">
        <v>175</v>
      </c>
      <c r="F2356" t="s">
        <v>7082</v>
      </c>
      <c r="G2356" t="s">
        <v>210</v>
      </c>
      <c r="H2356" t="s">
        <v>135</v>
      </c>
      <c r="I2356" t="s">
        <v>136</v>
      </c>
      <c r="J2356" t="s">
        <v>137</v>
      </c>
      <c r="K2356" t="s">
        <v>138</v>
      </c>
      <c r="L2356" t="s">
        <v>7083</v>
      </c>
      <c r="M2356" t="s">
        <v>7084</v>
      </c>
      <c r="N2356">
        <v>2.5047222219999998</v>
      </c>
      <c r="O2356">
        <v>0</v>
      </c>
      <c r="P2356">
        <v>0</v>
      </c>
      <c r="Q2356">
        <v>0</v>
      </c>
      <c r="R2356">
        <v>0</v>
      </c>
      <c r="S2356">
        <v>1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14.103305040335178</v>
      </c>
      <c r="AB2356">
        <v>0</v>
      </c>
      <c r="AC2356">
        <v>0</v>
      </c>
      <c r="AD2356">
        <v>0</v>
      </c>
      <c r="AE2356">
        <v>14.103305040335178</v>
      </c>
    </row>
    <row r="2357" spans="1:31" x14ac:dyDescent="0.25">
      <c r="A2357">
        <v>2322297</v>
      </c>
      <c r="B2357">
        <v>1</v>
      </c>
      <c r="C2357" t="s">
        <v>80</v>
      </c>
      <c r="D2357" t="s">
        <v>110</v>
      </c>
      <c r="E2357" t="s">
        <v>158</v>
      </c>
      <c r="F2357" t="s">
        <v>7085</v>
      </c>
      <c r="G2357" t="s">
        <v>143</v>
      </c>
      <c r="H2357" t="s">
        <v>150</v>
      </c>
      <c r="I2357" t="s">
        <v>136</v>
      </c>
      <c r="J2357" t="s">
        <v>137</v>
      </c>
      <c r="K2357" t="s">
        <v>144</v>
      </c>
      <c r="L2357" t="s">
        <v>7086</v>
      </c>
      <c r="M2357" t="s">
        <v>7087</v>
      </c>
      <c r="N2357">
        <v>7.7711111109999997</v>
      </c>
      <c r="O2357">
        <v>0</v>
      </c>
      <c r="P2357">
        <v>415</v>
      </c>
      <c r="Q2357">
        <v>0</v>
      </c>
      <c r="R2357">
        <v>0</v>
      </c>
      <c r="S2357">
        <v>0</v>
      </c>
      <c r="T2357">
        <v>36</v>
      </c>
      <c r="U2357">
        <v>0</v>
      </c>
      <c r="V2357">
        <v>0</v>
      </c>
      <c r="W2357">
        <v>0</v>
      </c>
      <c r="X2357">
        <v>819.04617313674453</v>
      </c>
      <c r="Y2357">
        <v>0</v>
      </c>
      <c r="Z2357">
        <v>0</v>
      </c>
      <c r="AA2357">
        <v>0</v>
      </c>
      <c r="AB2357">
        <v>215.66072328869836</v>
      </c>
      <c r="AC2357">
        <v>0</v>
      </c>
      <c r="AD2357">
        <v>0</v>
      </c>
      <c r="AE2357">
        <v>1034.7068964254429</v>
      </c>
    </row>
    <row r="2358" spans="1:31" x14ac:dyDescent="0.25">
      <c r="A2358">
        <v>2322420</v>
      </c>
      <c r="B2358">
        <v>1</v>
      </c>
      <c r="C2358" t="s">
        <v>81</v>
      </c>
      <c r="D2358" t="s">
        <v>128</v>
      </c>
      <c r="E2358" t="s">
        <v>141</v>
      </c>
      <c r="F2358" t="s">
        <v>3155</v>
      </c>
      <c r="G2358" t="s">
        <v>134</v>
      </c>
      <c r="H2358" t="s">
        <v>135</v>
      </c>
      <c r="I2358" t="s">
        <v>136</v>
      </c>
      <c r="J2358" t="s">
        <v>137</v>
      </c>
      <c r="K2358" t="s">
        <v>138</v>
      </c>
      <c r="L2358" t="s">
        <v>7088</v>
      </c>
      <c r="M2358" t="s">
        <v>7089</v>
      </c>
      <c r="N2358">
        <v>0.25916666599999999</v>
      </c>
      <c r="O2358">
        <v>0</v>
      </c>
      <c r="P2358">
        <v>874</v>
      </c>
      <c r="Q2358">
        <v>1</v>
      </c>
      <c r="R2358">
        <v>9</v>
      </c>
      <c r="S2358">
        <v>15</v>
      </c>
      <c r="T2358">
        <v>117</v>
      </c>
      <c r="U2358">
        <v>0</v>
      </c>
      <c r="V2358">
        <v>0</v>
      </c>
      <c r="W2358">
        <v>0</v>
      </c>
      <c r="X2358">
        <v>31.828381685397911</v>
      </c>
      <c r="Y2358">
        <v>0.27495307982978334</v>
      </c>
      <c r="Z2358">
        <v>2.8426970533437359</v>
      </c>
      <c r="AA2358">
        <v>35.98971657846544</v>
      </c>
      <c r="AB2358">
        <v>11.718336416199378</v>
      </c>
      <c r="AC2358">
        <v>0</v>
      </c>
      <c r="AD2358">
        <v>0</v>
      </c>
      <c r="AE2358">
        <v>82.654084813236238</v>
      </c>
    </row>
    <row r="2359" spans="1:31" x14ac:dyDescent="0.25">
      <c r="A2359">
        <v>2332576</v>
      </c>
      <c r="B2359">
        <v>1</v>
      </c>
      <c r="C2359" t="s">
        <v>81</v>
      </c>
      <c r="D2359" t="s">
        <v>112</v>
      </c>
      <c r="E2359" t="s">
        <v>147</v>
      </c>
      <c r="F2359" t="s">
        <v>7090</v>
      </c>
      <c r="G2359" t="s">
        <v>258</v>
      </c>
      <c r="H2359" t="s">
        <v>150</v>
      </c>
      <c r="I2359" t="s">
        <v>136</v>
      </c>
      <c r="J2359" t="s">
        <v>137</v>
      </c>
      <c r="K2359" t="s">
        <v>138</v>
      </c>
      <c r="L2359" t="s">
        <v>7091</v>
      </c>
      <c r="M2359" t="s">
        <v>7092</v>
      </c>
      <c r="N2359">
        <v>1.3997222220000001</v>
      </c>
      <c r="O2359">
        <v>0</v>
      </c>
      <c r="P2359">
        <v>200</v>
      </c>
      <c r="Q2359">
        <v>0</v>
      </c>
      <c r="R2359">
        <v>0</v>
      </c>
      <c r="S2359">
        <v>0</v>
      </c>
      <c r="T2359">
        <v>19</v>
      </c>
      <c r="U2359">
        <v>0</v>
      </c>
      <c r="V2359">
        <v>0</v>
      </c>
      <c r="W2359">
        <v>0</v>
      </c>
      <c r="X2359">
        <v>38.99654547172748</v>
      </c>
      <c r="Y2359">
        <v>0</v>
      </c>
      <c r="Z2359">
        <v>0</v>
      </c>
      <c r="AA2359">
        <v>0</v>
      </c>
      <c r="AB2359">
        <v>5.8018393589018231</v>
      </c>
      <c r="AC2359">
        <v>0</v>
      </c>
      <c r="AD2359">
        <v>0</v>
      </c>
      <c r="AE2359">
        <v>44.798384830629303</v>
      </c>
    </row>
    <row r="2360" spans="1:31" x14ac:dyDescent="0.25">
      <c r="A2360">
        <v>2332768</v>
      </c>
      <c r="B2360">
        <v>1</v>
      </c>
      <c r="C2360" t="s">
        <v>80</v>
      </c>
      <c r="D2360" t="s">
        <v>82</v>
      </c>
      <c r="E2360" t="s">
        <v>175</v>
      </c>
      <c r="F2360" t="s">
        <v>7093</v>
      </c>
      <c r="G2360" t="s">
        <v>467</v>
      </c>
      <c r="H2360" t="s">
        <v>135</v>
      </c>
      <c r="I2360" t="s">
        <v>136</v>
      </c>
      <c r="J2360" t="s">
        <v>137</v>
      </c>
      <c r="K2360" t="s">
        <v>138</v>
      </c>
      <c r="L2360" t="s">
        <v>7094</v>
      </c>
      <c r="M2360" t="s">
        <v>7095</v>
      </c>
      <c r="N2360">
        <v>0.153888888</v>
      </c>
      <c r="O2360">
        <v>0</v>
      </c>
      <c r="P2360">
        <v>695</v>
      </c>
      <c r="Q2360">
        <v>0</v>
      </c>
      <c r="R2360">
        <v>0</v>
      </c>
      <c r="S2360">
        <v>0</v>
      </c>
      <c r="T2360">
        <v>14</v>
      </c>
      <c r="U2360">
        <v>0</v>
      </c>
      <c r="V2360">
        <v>0</v>
      </c>
      <c r="W2360">
        <v>0</v>
      </c>
      <c r="X2360">
        <v>19.756411212126125</v>
      </c>
      <c r="Y2360">
        <v>0</v>
      </c>
      <c r="Z2360">
        <v>0</v>
      </c>
      <c r="AA2360">
        <v>0</v>
      </c>
      <c r="AB2360">
        <v>1.1365503578587668</v>
      </c>
      <c r="AC2360">
        <v>0</v>
      </c>
      <c r="AD2360">
        <v>0</v>
      </c>
      <c r="AE2360">
        <v>20.892961569984891</v>
      </c>
    </row>
    <row r="2361" spans="1:31" x14ac:dyDescent="0.25">
      <c r="A2361">
        <v>2332762</v>
      </c>
      <c r="B2361">
        <v>1</v>
      </c>
      <c r="C2361" t="s">
        <v>80</v>
      </c>
      <c r="D2361" t="s">
        <v>82</v>
      </c>
      <c r="E2361" t="s">
        <v>153</v>
      </c>
      <c r="F2361" t="s">
        <v>7096</v>
      </c>
      <c r="G2361" t="s">
        <v>254</v>
      </c>
      <c r="H2361" t="s">
        <v>150</v>
      </c>
      <c r="I2361" t="s">
        <v>136</v>
      </c>
      <c r="J2361" t="s">
        <v>137</v>
      </c>
      <c r="K2361" t="s">
        <v>138</v>
      </c>
      <c r="L2361" t="s">
        <v>7097</v>
      </c>
      <c r="M2361" t="s">
        <v>7098</v>
      </c>
      <c r="N2361">
        <v>1.5561111110000001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1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1.3821124348230001</v>
      </c>
      <c r="AC2361">
        <v>0</v>
      </c>
      <c r="AD2361">
        <v>0</v>
      </c>
      <c r="AE2361">
        <v>1.3821124348230001</v>
      </c>
    </row>
    <row r="2362" spans="1:31" x14ac:dyDescent="0.25">
      <c r="A2362">
        <v>2332516</v>
      </c>
      <c r="B2362">
        <v>1</v>
      </c>
      <c r="C2362" t="s">
        <v>80</v>
      </c>
      <c r="D2362" t="s">
        <v>96</v>
      </c>
      <c r="E2362" t="s">
        <v>153</v>
      </c>
      <c r="F2362" t="s">
        <v>7099</v>
      </c>
      <c r="G2362" t="s">
        <v>254</v>
      </c>
      <c r="H2362" t="s">
        <v>150</v>
      </c>
      <c r="I2362" t="s">
        <v>136</v>
      </c>
      <c r="J2362" t="s">
        <v>137</v>
      </c>
      <c r="K2362" t="s">
        <v>138</v>
      </c>
      <c r="L2362" t="s">
        <v>7100</v>
      </c>
      <c r="M2362" t="s">
        <v>7101</v>
      </c>
      <c r="N2362">
        <v>0.99750000000000005</v>
      </c>
      <c r="O2362">
        <v>0</v>
      </c>
      <c r="P2362">
        <v>1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1.883399919802567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1.883399919802567</v>
      </c>
    </row>
    <row r="2363" spans="1:31" x14ac:dyDescent="0.25">
      <c r="A2363">
        <v>2322314</v>
      </c>
      <c r="B2363">
        <v>1</v>
      </c>
      <c r="C2363" t="s">
        <v>80</v>
      </c>
      <c r="D2363" t="s">
        <v>100</v>
      </c>
      <c r="E2363" t="s">
        <v>141</v>
      </c>
      <c r="F2363" t="s">
        <v>7102</v>
      </c>
      <c r="G2363" t="s">
        <v>467</v>
      </c>
      <c r="H2363" t="s">
        <v>135</v>
      </c>
      <c r="I2363" t="s">
        <v>136</v>
      </c>
      <c r="J2363" t="s">
        <v>137</v>
      </c>
      <c r="K2363" t="s">
        <v>138</v>
      </c>
      <c r="L2363" t="s">
        <v>7103</v>
      </c>
      <c r="M2363" t="s">
        <v>7104</v>
      </c>
      <c r="N2363">
        <v>0.57166666600000005</v>
      </c>
      <c r="O2363">
        <v>1</v>
      </c>
      <c r="P2363">
        <v>1345</v>
      </c>
      <c r="Q2363">
        <v>18</v>
      </c>
      <c r="R2363">
        <v>435</v>
      </c>
      <c r="S2363">
        <v>13</v>
      </c>
      <c r="T2363">
        <v>303</v>
      </c>
      <c r="U2363">
        <v>0</v>
      </c>
      <c r="V2363">
        <v>1</v>
      </c>
      <c r="W2363">
        <v>0.45348850914500005</v>
      </c>
      <c r="X2363">
        <v>182.86309643615061</v>
      </c>
      <c r="Y2363">
        <v>161.73403135369929</v>
      </c>
      <c r="Z2363">
        <v>191.01649699433537</v>
      </c>
      <c r="AA2363">
        <v>75.440134124472237</v>
      </c>
      <c r="AB2363">
        <v>140.86493408237254</v>
      </c>
      <c r="AC2363">
        <v>0</v>
      </c>
      <c r="AD2363">
        <v>1.3494261160805834</v>
      </c>
      <c r="AE2363">
        <v>753.72160761625571</v>
      </c>
    </row>
    <row r="2364" spans="1:31" x14ac:dyDescent="0.25">
      <c r="A2364">
        <v>2322171</v>
      </c>
      <c r="B2364">
        <v>1</v>
      </c>
      <c r="C2364" t="s">
        <v>80</v>
      </c>
      <c r="D2364" t="s">
        <v>83</v>
      </c>
      <c r="E2364" t="s">
        <v>414</v>
      </c>
      <c r="F2364" t="s">
        <v>7105</v>
      </c>
      <c r="G2364" t="s">
        <v>134</v>
      </c>
      <c r="H2364" t="s">
        <v>135</v>
      </c>
      <c r="I2364" t="s">
        <v>136</v>
      </c>
      <c r="J2364" t="s">
        <v>137</v>
      </c>
      <c r="K2364" t="s">
        <v>138</v>
      </c>
      <c r="L2364" t="s">
        <v>7106</v>
      </c>
      <c r="M2364" t="s">
        <v>7107</v>
      </c>
      <c r="N2364">
        <v>0.62527777699999998</v>
      </c>
      <c r="O2364">
        <v>0</v>
      </c>
      <c r="P2364">
        <v>9864</v>
      </c>
      <c r="Q2364">
        <v>0</v>
      </c>
      <c r="R2364">
        <v>0</v>
      </c>
      <c r="S2364">
        <v>5</v>
      </c>
      <c r="T2364">
        <v>1956</v>
      </c>
      <c r="U2364">
        <v>2</v>
      </c>
      <c r="V2364">
        <v>10</v>
      </c>
      <c r="W2364">
        <v>0</v>
      </c>
      <c r="X2364">
        <v>1156.0103881570456</v>
      </c>
      <c r="Y2364">
        <v>0</v>
      </c>
      <c r="Z2364">
        <v>0</v>
      </c>
      <c r="AA2364">
        <v>191.58719580085327</v>
      </c>
      <c r="AB2364">
        <v>650.02077235781178</v>
      </c>
      <c r="AC2364">
        <v>727.21715929772517</v>
      </c>
      <c r="AD2364">
        <v>152.9927306779276</v>
      </c>
      <c r="AE2364">
        <v>2877.8282462913635</v>
      </c>
    </row>
    <row r="2365" spans="1:31" x14ac:dyDescent="0.25">
      <c r="A2365">
        <v>2332536</v>
      </c>
      <c r="B2365">
        <v>1</v>
      </c>
      <c r="C2365" t="s">
        <v>81</v>
      </c>
      <c r="D2365" t="s">
        <v>116</v>
      </c>
      <c r="E2365" t="s">
        <v>132</v>
      </c>
      <c r="F2365" t="s">
        <v>7108</v>
      </c>
      <c r="G2365" t="s">
        <v>134</v>
      </c>
      <c r="H2365" t="s">
        <v>135</v>
      </c>
      <c r="I2365" t="s">
        <v>136</v>
      </c>
      <c r="J2365" t="s">
        <v>137</v>
      </c>
      <c r="K2365" t="s">
        <v>138</v>
      </c>
      <c r="L2365" t="s">
        <v>7109</v>
      </c>
      <c r="M2365" t="s">
        <v>7110</v>
      </c>
      <c r="N2365">
        <v>1.6347222219999999</v>
      </c>
      <c r="O2365">
        <v>2</v>
      </c>
      <c r="P2365">
        <v>1607</v>
      </c>
      <c r="Q2365">
        <v>14</v>
      </c>
      <c r="R2365">
        <v>100</v>
      </c>
      <c r="S2365">
        <v>14</v>
      </c>
      <c r="T2365">
        <v>79</v>
      </c>
      <c r="U2365">
        <v>0</v>
      </c>
      <c r="V2365">
        <v>0</v>
      </c>
      <c r="W2365">
        <v>1.5653788820525334</v>
      </c>
      <c r="X2365">
        <v>317.71477653854203</v>
      </c>
      <c r="Y2365">
        <v>212.89151593428798</v>
      </c>
      <c r="Z2365">
        <v>82.861430978964478</v>
      </c>
      <c r="AA2365">
        <v>95.03229472797274</v>
      </c>
      <c r="AB2365">
        <v>59.42487037968688</v>
      </c>
      <c r="AC2365">
        <v>0</v>
      </c>
      <c r="AD2365">
        <v>0</v>
      </c>
      <c r="AE2365">
        <v>769.4902674415066</v>
      </c>
    </row>
    <row r="2366" spans="1:31" x14ac:dyDescent="0.25">
      <c r="A2366">
        <v>2322337</v>
      </c>
      <c r="B2366">
        <v>1</v>
      </c>
      <c r="C2366" t="s">
        <v>80</v>
      </c>
      <c r="D2366" t="s">
        <v>97</v>
      </c>
      <c r="E2366" t="s">
        <v>153</v>
      </c>
      <c r="F2366" t="s">
        <v>7111</v>
      </c>
      <c r="G2366" t="s">
        <v>703</v>
      </c>
      <c r="H2366" t="s">
        <v>150</v>
      </c>
      <c r="I2366" t="s">
        <v>136</v>
      </c>
      <c r="J2366" t="s">
        <v>137</v>
      </c>
      <c r="K2366" t="s">
        <v>138</v>
      </c>
      <c r="L2366" t="s">
        <v>7112</v>
      </c>
      <c r="M2366" t="s">
        <v>7113</v>
      </c>
      <c r="N2366">
        <v>1.27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1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2.8732131569884998</v>
      </c>
      <c r="AC2366">
        <v>0</v>
      </c>
      <c r="AD2366">
        <v>0</v>
      </c>
      <c r="AE2366">
        <v>2.8732131569884998</v>
      </c>
    </row>
    <row r="2367" spans="1:31" x14ac:dyDescent="0.25">
      <c r="A2367">
        <v>2332722</v>
      </c>
      <c r="B2367">
        <v>1</v>
      </c>
      <c r="C2367" t="s">
        <v>80</v>
      </c>
      <c r="D2367" t="s">
        <v>94</v>
      </c>
      <c r="E2367" t="s">
        <v>285</v>
      </c>
      <c r="F2367" t="s">
        <v>7114</v>
      </c>
      <c r="G2367" t="s">
        <v>149</v>
      </c>
      <c r="H2367" t="s">
        <v>150</v>
      </c>
      <c r="I2367" t="s">
        <v>136</v>
      </c>
      <c r="J2367" t="s">
        <v>137</v>
      </c>
      <c r="K2367" t="s">
        <v>138</v>
      </c>
      <c r="L2367" t="s">
        <v>7115</v>
      </c>
      <c r="M2367" t="s">
        <v>7116</v>
      </c>
      <c r="N2367">
        <v>1.632222222</v>
      </c>
      <c r="O2367">
        <v>0</v>
      </c>
      <c r="P2367">
        <v>46</v>
      </c>
      <c r="Q2367">
        <v>0</v>
      </c>
      <c r="R2367">
        <v>0</v>
      </c>
      <c r="S2367">
        <v>0</v>
      </c>
      <c r="T2367">
        <v>15</v>
      </c>
      <c r="U2367">
        <v>0</v>
      </c>
      <c r="V2367">
        <v>0</v>
      </c>
      <c r="W2367">
        <v>0</v>
      </c>
      <c r="X2367">
        <v>12.416569169969165</v>
      </c>
      <c r="Y2367">
        <v>0</v>
      </c>
      <c r="Z2367">
        <v>0</v>
      </c>
      <c r="AA2367">
        <v>0</v>
      </c>
      <c r="AB2367">
        <v>34.850939443846379</v>
      </c>
      <c r="AC2367">
        <v>0</v>
      </c>
      <c r="AD2367">
        <v>0</v>
      </c>
      <c r="AE2367">
        <v>47.267508613815544</v>
      </c>
    </row>
    <row r="2368" spans="1:31" x14ac:dyDescent="0.25">
      <c r="A2368">
        <v>2332556</v>
      </c>
      <c r="B2368">
        <v>1</v>
      </c>
      <c r="C2368" t="s">
        <v>81</v>
      </c>
      <c r="D2368" t="s">
        <v>117</v>
      </c>
      <c r="E2368" t="s">
        <v>153</v>
      </c>
      <c r="F2368" t="s">
        <v>7117</v>
      </c>
      <c r="G2368" t="s">
        <v>703</v>
      </c>
      <c r="H2368" t="s">
        <v>150</v>
      </c>
      <c r="I2368" t="s">
        <v>136</v>
      </c>
      <c r="J2368" t="s">
        <v>137</v>
      </c>
      <c r="K2368" t="s">
        <v>138</v>
      </c>
      <c r="L2368" t="s">
        <v>7118</v>
      </c>
      <c r="M2368" t="s">
        <v>7119</v>
      </c>
      <c r="N2368">
        <v>1.1916666659999999</v>
      </c>
      <c r="O2368">
        <v>0</v>
      </c>
      <c r="P2368">
        <v>21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6.3368268808827333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6.3368268808827333</v>
      </c>
    </row>
    <row r="2369" spans="1:31" x14ac:dyDescent="0.25">
      <c r="A2369">
        <v>2322294</v>
      </c>
      <c r="B2369">
        <v>1</v>
      </c>
      <c r="C2369" t="s">
        <v>80</v>
      </c>
      <c r="D2369" t="s">
        <v>107</v>
      </c>
      <c r="E2369" t="s">
        <v>153</v>
      </c>
      <c r="F2369" t="s">
        <v>7120</v>
      </c>
      <c r="G2369" t="s">
        <v>254</v>
      </c>
      <c r="H2369" t="s">
        <v>150</v>
      </c>
      <c r="I2369" t="s">
        <v>136</v>
      </c>
      <c r="J2369" t="s">
        <v>137</v>
      </c>
      <c r="K2369" t="s">
        <v>138</v>
      </c>
      <c r="L2369" t="s">
        <v>7121</v>
      </c>
      <c r="M2369" t="s">
        <v>7122</v>
      </c>
      <c r="N2369">
        <v>3.6541666660000001</v>
      </c>
      <c r="O2369">
        <v>0</v>
      </c>
      <c r="P2369">
        <v>1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0.78067007086252516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0.78067007086252516</v>
      </c>
    </row>
    <row r="2370" spans="1:31" x14ac:dyDescent="0.25">
      <c r="A2370">
        <v>2332848</v>
      </c>
      <c r="B2370">
        <v>1</v>
      </c>
      <c r="C2370" t="s">
        <v>81</v>
      </c>
      <c r="D2370" t="s">
        <v>112</v>
      </c>
      <c r="E2370" t="s">
        <v>147</v>
      </c>
      <c r="F2370" t="s">
        <v>7123</v>
      </c>
      <c r="G2370" t="s">
        <v>149</v>
      </c>
      <c r="H2370" t="s">
        <v>150</v>
      </c>
      <c r="I2370" t="s">
        <v>136</v>
      </c>
      <c r="J2370" t="s">
        <v>137</v>
      </c>
      <c r="K2370" t="s">
        <v>138</v>
      </c>
      <c r="L2370" t="s">
        <v>7124</v>
      </c>
      <c r="M2370" t="s">
        <v>7125</v>
      </c>
      <c r="N2370">
        <v>3.398055555</v>
      </c>
      <c r="O2370">
        <v>0</v>
      </c>
      <c r="P2370">
        <v>4</v>
      </c>
      <c r="Q2370">
        <v>0</v>
      </c>
      <c r="R2370">
        <v>14</v>
      </c>
      <c r="S2370">
        <v>0</v>
      </c>
      <c r="T2370">
        <v>1</v>
      </c>
      <c r="U2370">
        <v>0</v>
      </c>
      <c r="V2370">
        <v>0</v>
      </c>
      <c r="W2370">
        <v>0</v>
      </c>
      <c r="X2370">
        <v>0.35495759395856669</v>
      </c>
      <c r="Y2370">
        <v>0</v>
      </c>
      <c r="Z2370">
        <v>9.9744758972933383</v>
      </c>
      <c r="AA2370">
        <v>0</v>
      </c>
      <c r="AB2370">
        <v>8.1094099828887849</v>
      </c>
      <c r="AC2370">
        <v>0</v>
      </c>
      <c r="AD2370">
        <v>0</v>
      </c>
      <c r="AE2370">
        <v>18.43884347414069</v>
      </c>
    </row>
    <row r="2371" spans="1:31" x14ac:dyDescent="0.25">
      <c r="A2371">
        <v>2332699</v>
      </c>
      <c r="B2371">
        <v>1</v>
      </c>
      <c r="C2371" t="s">
        <v>80</v>
      </c>
      <c r="D2371" t="s">
        <v>110</v>
      </c>
      <c r="E2371" t="s">
        <v>153</v>
      </c>
      <c r="F2371" t="s">
        <v>7126</v>
      </c>
      <c r="G2371" t="s">
        <v>203</v>
      </c>
      <c r="H2371" t="s">
        <v>150</v>
      </c>
      <c r="I2371" t="s">
        <v>136</v>
      </c>
      <c r="J2371" t="s">
        <v>137</v>
      </c>
      <c r="K2371" t="s">
        <v>138</v>
      </c>
      <c r="L2371" t="s">
        <v>7127</v>
      </c>
      <c r="M2371" t="s">
        <v>7128</v>
      </c>
      <c r="N2371">
        <v>1.0491666660000001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1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1.6286801163402003</v>
      </c>
      <c r="AC2371">
        <v>0</v>
      </c>
      <c r="AD2371">
        <v>0</v>
      </c>
      <c r="AE2371">
        <v>1.6286801163402003</v>
      </c>
    </row>
    <row r="2372" spans="1:31" x14ac:dyDescent="0.25">
      <c r="A2372">
        <v>2322320</v>
      </c>
      <c r="B2372">
        <v>1</v>
      </c>
      <c r="C2372" t="s">
        <v>80</v>
      </c>
      <c r="D2372" t="s">
        <v>101</v>
      </c>
      <c r="E2372" t="s">
        <v>147</v>
      </c>
      <c r="F2372" t="s">
        <v>7129</v>
      </c>
      <c r="G2372" t="s">
        <v>336</v>
      </c>
      <c r="H2372" t="s">
        <v>150</v>
      </c>
      <c r="I2372" t="s">
        <v>136</v>
      </c>
      <c r="J2372" t="s">
        <v>137</v>
      </c>
      <c r="K2372" t="s">
        <v>138</v>
      </c>
      <c r="L2372" t="s">
        <v>7130</v>
      </c>
      <c r="M2372" t="s">
        <v>7131</v>
      </c>
      <c r="N2372">
        <v>1.3061111110000001</v>
      </c>
      <c r="O2372">
        <v>0</v>
      </c>
      <c r="P2372">
        <v>125</v>
      </c>
      <c r="Q2372">
        <v>0</v>
      </c>
      <c r="R2372">
        <v>0</v>
      </c>
      <c r="S2372">
        <v>0</v>
      </c>
      <c r="T2372">
        <v>39</v>
      </c>
      <c r="U2372">
        <v>0</v>
      </c>
      <c r="V2372">
        <v>0</v>
      </c>
      <c r="W2372">
        <v>0</v>
      </c>
      <c r="X2372">
        <v>29.936866812566628</v>
      </c>
      <c r="Y2372">
        <v>0</v>
      </c>
      <c r="Z2372">
        <v>0</v>
      </c>
      <c r="AA2372">
        <v>0</v>
      </c>
      <c r="AB2372">
        <v>50.858814306230869</v>
      </c>
      <c r="AC2372">
        <v>0</v>
      </c>
      <c r="AD2372">
        <v>0</v>
      </c>
      <c r="AE2372">
        <v>80.795681118797489</v>
      </c>
    </row>
    <row r="2373" spans="1:31" x14ac:dyDescent="0.25">
      <c r="A2373">
        <v>2322257</v>
      </c>
      <c r="B2373">
        <v>1</v>
      </c>
      <c r="C2373" t="s">
        <v>81</v>
      </c>
      <c r="D2373" t="s">
        <v>112</v>
      </c>
      <c r="E2373" t="s">
        <v>158</v>
      </c>
      <c r="F2373" t="s">
        <v>7132</v>
      </c>
      <c r="G2373" t="s">
        <v>177</v>
      </c>
      <c r="H2373" t="s">
        <v>150</v>
      </c>
      <c r="I2373" t="s">
        <v>136</v>
      </c>
      <c r="J2373" t="s">
        <v>137</v>
      </c>
      <c r="K2373" t="s">
        <v>144</v>
      </c>
      <c r="L2373" t="s">
        <v>7133</v>
      </c>
      <c r="M2373" t="s">
        <v>7134</v>
      </c>
      <c r="N2373">
        <v>9.5655555549999995</v>
      </c>
      <c r="O2373">
        <v>0</v>
      </c>
      <c r="P2373">
        <v>269</v>
      </c>
      <c r="Q2373">
        <v>0</v>
      </c>
      <c r="R2373">
        <v>4</v>
      </c>
      <c r="S2373">
        <v>0</v>
      </c>
      <c r="T2373">
        <v>39</v>
      </c>
      <c r="U2373">
        <v>0</v>
      </c>
      <c r="V2373">
        <v>0</v>
      </c>
      <c r="W2373">
        <v>0</v>
      </c>
      <c r="X2373">
        <v>389.16291242021282</v>
      </c>
      <c r="Y2373">
        <v>0</v>
      </c>
      <c r="Z2373">
        <v>11.463233774410934</v>
      </c>
      <c r="AA2373">
        <v>0</v>
      </c>
      <c r="AB2373">
        <v>270.59629108750147</v>
      </c>
      <c r="AC2373">
        <v>0</v>
      </c>
      <c r="AD2373">
        <v>0</v>
      </c>
      <c r="AE2373">
        <v>671.22243728212516</v>
      </c>
    </row>
    <row r="2374" spans="1:31" x14ac:dyDescent="0.25">
      <c r="A2374">
        <v>2322254</v>
      </c>
      <c r="B2374">
        <v>1</v>
      </c>
      <c r="C2374" t="s">
        <v>80</v>
      </c>
      <c r="D2374" t="s">
        <v>110</v>
      </c>
      <c r="E2374" t="s">
        <v>153</v>
      </c>
      <c r="F2374" t="s">
        <v>7135</v>
      </c>
      <c r="G2374" t="s">
        <v>254</v>
      </c>
      <c r="H2374" t="s">
        <v>150</v>
      </c>
      <c r="I2374" t="s">
        <v>136</v>
      </c>
      <c r="J2374" t="s">
        <v>137</v>
      </c>
      <c r="K2374" t="s">
        <v>138</v>
      </c>
      <c r="L2374" t="s">
        <v>7136</v>
      </c>
      <c r="M2374" t="s">
        <v>7137</v>
      </c>
      <c r="N2374">
        <v>3.4474999999999998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1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6.875032016201434</v>
      </c>
      <c r="AC2374">
        <v>0</v>
      </c>
      <c r="AD2374">
        <v>0</v>
      </c>
      <c r="AE2374">
        <v>6.875032016201434</v>
      </c>
    </row>
    <row r="2375" spans="1:31" x14ac:dyDescent="0.25">
      <c r="A2375">
        <v>2322446</v>
      </c>
      <c r="B2375">
        <v>1</v>
      </c>
      <c r="C2375" t="s">
        <v>80</v>
      </c>
      <c r="D2375" t="s">
        <v>93</v>
      </c>
      <c r="E2375" t="s">
        <v>147</v>
      </c>
      <c r="F2375" t="s">
        <v>7138</v>
      </c>
      <c r="G2375" t="s">
        <v>149</v>
      </c>
      <c r="H2375" t="s">
        <v>150</v>
      </c>
      <c r="I2375" t="s">
        <v>136</v>
      </c>
      <c r="J2375" t="s">
        <v>137</v>
      </c>
      <c r="K2375" t="s">
        <v>138</v>
      </c>
      <c r="L2375" t="s">
        <v>7139</v>
      </c>
      <c r="M2375" t="s">
        <v>7140</v>
      </c>
      <c r="N2375">
        <v>1.8869444440000001</v>
      </c>
      <c r="O2375">
        <v>0</v>
      </c>
      <c r="P2375">
        <v>3</v>
      </c>
      <c r="Q2375">
        <v>0</v>
      </c>
      <c r="R2375">
        <v>1</v>
      </c>
      <c r="S2375">
        <v>0</v>
      </c>
      <c r="T2375">
        <v>3</v>
      </c>
      <c r="U2375">
        <v>0</v>
      </c>
      <c r="V2375">
        <v>0</v>
      </c>
      <c r="W2375">
        <v>0</v>
      </c>
      <c r="X2375">
        <v>0.52034666159877485</v>
      </c>
      <c r="Y2375">
        <v>0</v>
      </c>
      <c r="Z2375">
        <v>5.9800526451085334</v>
      </c>
      <c r="AA2375">
        <v>0</v>
      </c>
      <c r="AB2375">
        <v>3.5163792245054997</v>
      </c>
      <c r="AC2375">
        <v>0</v>
      </c>
      <c r="AD2375">
        <v>0</v>
      </c>
      <c r="AE2375">
        <v>10.016778531212807</v>
      </c>
    </row>
    <row r="2376" spans="1:31" x14ac:dyDescent="0.25">
      <c r="A2376">
        <v>2322237</v>
      </c>
      <c r="B2376">
        <v>1</v>
      </c>
      <c r="C2376" t="s">
        <v>81</v>
      </c>
      <c r="D2376" t="s">
        <v>120</v>
      </c>
      <c r="E2376" t="s">
        <v>132</v>
      </c>
      <c r="F2376" t="s">
        <v>5368</v>
      </c>
      <c r="G2376" t="s">
        <v>134</v>
      </c>
      <c r="H2376" t="s">
        <v>135</v>
      </c>
      <c r="I2376" t="s">
        <v>136</v>
      </c>
      <c r="J2376" t="s">
        <v>137</v>
      </c>
      <c r="K2376" t="s">
        <v>138</v>
      </c>
      <c r="L2376" t="s">
        <v>7141</v>
      </c>
      <c r="M2376" t="s">
        <v>7142</v>
      </c>
      <c r="N2376">
        <v>1.2719444440000001</v>
      </c>
      <c r="O2376">
        <v>0</v>
      </c>
      <c r="P2376">
        <v>11</v>
      </c>
      <c r="Q2376">
        <v>8</v>
      </c>
      <c r="R2376">
        <v>27</v>
      </c>
      <c r="S2376">
        <v>1</v>
      </c>
      <c r="T2376">
        <v>0</v>
      </c>
      <c r="U2376">
        <v>0</v>
      </c>
      <c r="V2376">
        <v>0</v>
      </c>
      <c r="W2376">
        <v>0</v>
      </c>
      <c r="X2376">
        <v>2.818438221519449</v>
      </c>
      <c r="Y2376">
        <v>26.19169432323816</v>
      </c>
      <c r="Z2376">
        <v>44.428129210776667</v>
      </c>
      <c r="AA2376">
        <v>1.9617223693107446</v>
      </c>
      <c r="AB2376">
        <v>0</v>
      </c>
      <c r="AC2376">
        <v>0</v>
      </c>
      <c r="AD2376">
        <v>0</v>
      </c>
      <c r="AE2376">
        <v>75.399984124845034</v>
      </c>
    </row>
    <row r="2377" spans="1:31" x14ac:dyDescent="0.25">
      <c r="A2377">
        <v>2332513</v>
      </c>
      <c r="B2377">
        <v>1</v>
      </c>
      <c r="C2377" t="s">
        <v>80</v>
      </c>
      <c r="D2377" t="s">
        <v>110</v>
      </c>
      <c r="E2377" t="s">
        <v>153</v>
      </c>
      <c r="F2377" t="s">
        <v>7143</v>
      </c>
      <c r="G2377" t="s">
        <v>155</v>
      </c>
      <c r="H2377" t="s">
        <v>150</v>
      </c>
      <c r="I2377" t="s">
        <v>136</v>
      </c>
      <c r="J2377" t="s">
        <v>137</v>
      </c>
      <c r="K2377" t="s">
        <v>138</v>
      </c>
      <c r="L2377" t="s">
        <v>7144</v>
      </c>
      <c r="M2377" t="s">
        <v>7145</v>
      </c>
      <c r="N2377">
        <v>6.3894444439999996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1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1.3894490681456002</v>
      </c>
      <c r="AC2377">
        <v>0</v>
      </c>
      <c r="AD2377">
        <v>0</v>
      </c>
      <c r="AE2377">
        <v>1.3894490681456002</v>
      </c>
    </row>
    <row r="2378" spans="1:31" x14ac:dyDescent="0.25">
      <c r="A2378">
        <v>2322148</v>
      </c>
      <c r="B2378">
        <v>1</v>
      </c>
      <c r="C2378" t="s">
        <v>80</v>
      </c>
      <c r="D2378" t="s">
        <v>95</v>
      </c>
      <c r="E2378" t="s">
        <v>285</v>
      </c>
      <c r="F2378" t="s">
        <v>6978</v>
      </c>
      <c r="G2378" t="s">
        <v>287</v>
      </c>
      <c r="H2378" t="s">
        <v>150</v>
      </c>
      <c r="I2378" t="s">
        <v>136</v>
      </c>
      <c r="J2378" t="s">
        <v>137</v>
      </c>
      <c r="K2378" t="s">
        <v>138</v>
      </c>
      <c r="L2378" t="s">
        <v>7146</v>
      </c>
      <c r="M2378" t="s">
        <v>7147</v>
      </c>
      <c r="N2378">
        <v>1.596666666</v>
      </c>
      <c r="O2378">
        <v>0</v>
      </c>
      <c r="P2378">
        <v>135</v>
      </c>
      <c r="Q2378">
        <v>0</v>
      </c>
      <c r="R2378">
        <v>0</v>
      </c>
      <c r="S2378">
        <v>0</v>
      </c>
      <c r="T2378">
        <v>72</v>
      </c>
      <c r="U2378">
        <v>0</v>
      </c>
      <c r="V2378">
        <v>0</v>
      </c>
      <c r="W2378">
        <v>0</v>
      </c>
      <c r="X2378">
        <v>32.637425785842034</v>
      </c>
      <c r="Y2378">
        <v>0</v>
      </c>
      <c r="Z2378">
        <v>0</v>
      </c>
      <c r="AA2378">
        <v>0</v>
      </c>
      <c r="AB2378">
        <v>66.383888208524183</v>
      </c>
      <c r="AC2378">
        <v>0</v>
      </c>
      <c r="AD2378">
        <v>0</v>
      </c>
      <c r="AE2378">
        <v>99.02131399436621</v>
      </c>
    </row>
    <row r="2379" spans="1:31" x14ac:dyDescent="0.25">
      <c r="A2379">
        <v>2332559</v>
      </c>
      <c r="B2379">
        <v>1</v>
      </c>
      <c r="C2379" t="s">
        <v>80</v>
      </c>
      <c r="D2379" t="s">
        <v>96</v>
      </c>
      <c r="E2379" t="s">
        <v>153</v>
      </c>
      <c r="F2379" t="s">
        <v>7148</v>
      </c>
      <c r="G2379" t="s">
        <v>203</v>
      </c>
      <c r="H2379" t="s">
        <v>150</v>
      </c>
      <c r="I2379" t="s">
        <v>136</v>
      </c>
      <c r="J2379" t="s">
        <v>137</v>
      </c>
      <c r="K2379" t="s">
        <v>138</v>
      </c>
      <c r="L2379" t="s">
        <v>7149</v>
      </c>
      <c r="M2379" t="s">
        <v>7150</v>
      </c>
      <c r="N2379">
        <v>5.0702777770000003</v>
      </c>
      <c r="O2379">
        <v>0</v>
      </c>
      <c r="P2379">
        <v>5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5.8621694465386991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5.8621694465386991</v>
      </c>
    </row>
    <row r="2380" spans="1:31" x14ac:dyDescent="0.25">
      <c r="A2380">
        <v>2332533</v>
      </c>
      <c r="B2380">
        <v>1</v>
      </c>
      <c r="C2380" t="s">
        <v>81</v>
      </c>
      <c r="D2380" t="s">
        <v>122</v>
      </c>
      <c r="E2380" t="s">
        <v>141</v>
      </c>
      <c r="F2380" t="s">
        <v>7151</v>
      </c>
      <c r="G2380" t="s">
        <v>134</v>
      </c>
      <c r="H2380" t="s">
        <v>135</v>
      </c>
      <c r="I2380" t="s">
        <v>136</v>
      </c>
      <c r="J2380" t="s">
        <v>137</v>
      </c>
      <c r="K2380" t="s">
        <v>138</v>
      </c>
      <c r="L2380" t="s">
        <v>7152</v>
      </c>
      <c r="M2380" t="s">
        <v>7153</v>
      </c>
      <c r="N2380">
        <v>0.515833333</v>
      </c>
      <c r="O2380">
        <v>0</v>
      </c>
      <c r="P2380">
        <v>7209</v>
      </c>
      <c r="Q2380">
        <v>0</v>
      </c>
      <c r="R2380">
        <v>41</v>
      </c>
      <c r="S2380">
        <v>4</v>
      </c>
      <c r="T2380">
        <v>433</v>
      </c>
      <c r="U2380">
        <v>1</v>
      </c>
      <c r="V2380">
        <v>1</v>
      </c>
      <c r="W2380">
        <v>0</v>
      </c>
      <c r="X2380">
        <v>675.64301154821999</v>
      </c>
      <c r="Y2380">
        <v>0</v>
      </c>
      <c r="Z2380">
        <v>3.8726509753153837</v>
      </c>
      <c r="AA2380">
        <v>5.7345962671195334</v>
      </c>
      <c r="AB2380">
        <v>196.60150910411667</v>
      </c>
      <c r="AC2380">
        <v>81.118338007793056</v>
      </c>
      <c r="AD2380">
        <v>3.1668888417339254</v>
      </c>
      <c r="AE2380">
        <v>966.13699474429859</v>
      </c>
    </row>
    <row r="2381" spans="1:31" x14ac:dyDescent="0.25">
      <c r="A2381">
        <v>2322340</v>
      </c>
      <c r="B2381">
        <v>1</v>
      </c>
      <c r="C2381" t="s">
        <v>80</v>
      </c>
      <c r="D2381" t="s">
        <v>93</v>
      </c>
      <c r="E2381" t="s">
        <v>147</v>
      </c>
      <c r="F2381" t="s">
        <v>7154</v>
      </c>
      <c r="G2381" t="s">
        <v>149</v>
      </c>
      <c r="H2381" t="s">
        <v>150</v>
      </c>
      <c r="I2381" t="s">
        <v>136</v>
      </c>
      <c r="J2381" t="s">
        <v>137</v>
      </c>
      <c r="K2381" t="s">
        <v>138</v>
      </c>
      <c r="L2381" t="s">
        <v>7155</v>
      </c>
      <c r="M2381" t="s">
        <v>7156</v>
      </c>
      <c r="N2381">
        <v>3.9088888879999999</v>
      </c>
      <c r="O2381">
        <v>0</v>
      </c>
      <c r="P2381">
        <v>0</v>
      </c>
      <c r="Q2381">
        <v>0</v>
      </c>
      <c r="R2381">
        <v>17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21.997205914864143</v>
      </c>
      <c r="AA2381">
        <v>0</v>
      </c>
      <c r="AB2381">
        <v>0</v>
      </c>
      <c r="AC2381">
        <v>0</v>
      </c>
      <c r="AD2381">
        <v>0</v>
      </c>
      <c r="AE2381">
        <v>21.997205914864143</v>
      </c>
    </row>
    <row r="2382" spans="1:31" x14ac:dyDescent="0.25">
      <c r="A2382">
        <v>2322317</v>
      </c>
      <c r="B2382">
        <v>1</v>
      </c>
      <c r="C2382" t="s">
        <v>80</v>
      </c>
      <c r="D2382" t="s">
        <v>96</v>
      </c>
      <c r="E2382" t="s">
        <v>153</v>
      </c>
      <c r="F2382" t="s">
        <v>7157</v>
      </c>
      <c r="G2382" t="s">
        <v>384</v>
      </c>
      <c r="H2382" t="s">
        <v>150</v>
      </c>
      <c r="I2382" t="s">
        <v>136</v>
      </c>
      <c r="J2382" t="s">
        <v>137</v>
      </c>
      <c r="K2382" t="s">
        <v>138</v>
      </c>
      <c r="L2382" t="s">
        <v>7158</v>
      </c>
      <c r="M2382" t="s">
        <v>7159</v>
      </c>
      <c r="N2382">
        <v>6.05</v>
      </c>
      <c r="O2382">
        <v>0</v>
      </c>
      <c r="P2382">
        <v>1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8.2103244726360014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8.2103244726360014</v>
      </c>
    </row>
    <row r="2383" spans="1:31" x14ac:dyDescent="0.25">
      <c r="A2383">
        <v>2332745</v>
      </c>
      <c r="B2383">
        <v>1</v>
      </c>
      <c r="C2383" t="s">
        <v>80</v>
      </c>
      <c r="D2383" t="s">
        <v>102</v>
      </c>
      <c r="E2383" t="s">
        <v>147</v>
      </c>
      <c r="F2383" t="s">
        <v>7160</v>
      </c>
      <c r="G2383" t="s">
        <v>149</v>
      </c>
      <c r="H2383" t="s">
        <v>150</v>
      </c>
      <c r="I2383" t="s">
        <v>136</v>
      </c>
      <c r="J2383" t="s">
        <v>137</v>
      </c>
      <c r="K2383" t="s">
        <v>138</v>
      </c>
      <c r="L2383" t="s">
        <v>7161</v>
      </c>
      <c r="M2383" t="s">
        <v>7162</v>
      </c>
      <c r="N2383">
        <v>1.362222222</v>
      </c>
      <c r="O2383">
        <v>0</v>
      </c>
      <c r="P2383">
        <v>0</v>
      </c>
      <c r="Q2383">
        <v>0</v>
      </c>
      <c r="R2383">
        <v>3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11.303339515017868</v>
      </c>
      <c r="AA2383">
        <v>0</v>
      </c>
      <c r="AB2383">
        <v>0</v>
      </c>
      <c r="AC2383">
        <v>0</v>
      </c>
      <c r="AD2383">
        <v>0</v>
      </c>
      <c r="AE2383">
        <v>11.303339515017868</v>
      </c>
    </row>
    <row r="2384" spans="1:31" x14ac:dyDescent="0.25">
      <c r="A2384">
        <v>2332845</v>
      </c>
      <c r="B2384">
        <v>1</v>
      </c>
      <c r="C2384" t="s">
        <v>80</v>
      </c>
      <c r="D2384" t="s">
        <v>93</v>
      </c>
      <c r="E2384" t="s">
        <v>175</v>
      </c>
      <c r="F2384" t="s">
        <v>7163</v>
      </c>
      <c r="G2384" t="s">
        <v>210</v>
      </c>
      <c r="H2384" t="s">
        <v>135</v>
      </c>
      <c r="I2384" t="s">
        <v>136</v>
      </c>
      <c r="J2384" t="s">
        <v>137</v>
      </c>
      <c r="K2384" t="s">
        <v>138</v>
      </c>
      <c r="L2384" t="s">
        <v>7164</v>
      </c>
      <c r="M2384" t="s">
        <v>7165</v>
      </c>
      <c r="N2384">
        <v>2.5505555549999999</v>
      </c>
      <c r="O2384">
        <v>0</v>
      </c>
      <c r="P2384">
        <v>50</v>
      </c>
      <c r="Q2384">
        <v>0</v>
      </c>
      <c r="R2384">
        <v>1</v>
      </c>
      <c r="S2384">
        <v>0</v>
      </c>
      <c r="T2384">
        <v>32</v>
      </c>
      <c r="U2384">
        <v>0</v>
      </c>
      <c r="V2384">
        <v>0</v>
      </c>
      <c r="W2384">
        <v>0</v>
      </c>
      <c r="X2384">
        <v>28.852788196663191</v>
      </c>
      <c r="Y2384">
        <v>0</v>
      </c>
      <c r="Z2384">
        <v>2.3108784159813336</v>
      </c>
      <c r="AA2384">
        <v>0</v>
      </c>
      <c r="AB2384">
        <v>35.696311078265609</v>
      </c>
      <c r="AC2384">
        <v>0</v>
      </c>
      <c r="AD2384">
        <v>0</v>
      </c>
      <c r="AE2384">
        <v>66.859977690910142</v>
      </c>
    </row>
    <row r="2385" spans="1:31" x14ac:dyDescent="0.25">
      <c r="A2385">
        <v>2322174</v>
      </c>
      <c r="B2385">
        <v>1</v>
      </c>
      <c r="C2385" t="s">
        <v>81</v>
      </c>
      <c r="D2385" t="s">
        <v>120</v>
      </c>
      <c r="E2385" t="s">
        <v>158</v>
      </c>
      <c r="F2385" t="s">
        <v>7166</v>
      </c>
      <c r="G2385" t="s">
        <v>453</v>
      </c>
      <c r="H2385" t="s">
        <v>150</v>
      </c>
      <c r="I2385" t="s">
        <v>136</v>
      </c>
      <c r="J2385" t="s">
        <v>137</v>
      </c>
      <c r="K2385" t="s">
        <v>138</v>
      </c>
      <c r="L2385" t="s">
        <v>7167</v>
      </c>
      <c r="M2385" t="s">
        <v>7168</v>
      </c>
      <c r="N2385">
        <v>2.0416666659999998</v>
      </c>
      <c r="O2385">
        <v>0</v>
      </c>
      <c r="P2385">
        <v>4</v>
      </c>
      <c r="Q2385">
        <v>0</v>
      </c>
      <c r="R2385">
        <v>0</v>
      </c>
      <c r="S2385">
        <v>0</v>
      </c>
      <c r="T2385">
        <v>18</v>
      </c>
      <c r="U2385">
        <v>0</v>
      </c>
      <c r="V2385">
        <v>0</v>
      </c>
      <c r="W2385">
        <v>0</v>
      </c>
      <c r="X2385">
        <v>1.7314243150383</v>
      </c>
      <c r="Y2385">
        <v>0</v>
      </c>
      <c r="Z2385">
        <v>0</v>
      </c>
      <c r="AA2385">
        <v>0</v>
      </c>
      <c r="AB2385">
        <v>25.109282293527794</v>
      </c>
      <c r="AC2385">
        <v>0</v>
      </c>
      <c r="AD2385">
        <v>0</v>
      </c>
      <c r="AE2385">
        <v>26.840706608566094</v>
      </c>
    </row>
    <row r="2386" spans="1:31" x14ac:dyDescent="0.25">
      <c r="A2386">
        <v>2322154</v>
      </c>
      <c r="B2386">
        <v>1</v>
      </c>
      <c r="C2386" t="s">
        <v>80</v>
      </c>
      <c r="D2386" t="s">
        <v>94</v>
      </c>
      <c r="E2386" t="s">
        <v>158</v>
      </c>
      <c r="F2386" t="s">
        <v>7169</v>
      </c>
      <c r="G2386" t="s">
        <v>160</v>
      </c>
      <c r="H2386" t="s">
        <v>150</v>
      </c>
      <c r="I2386" t="s">
        <v>136</v>
      </c>
      <c r="J2386" t="s">
        <v>137</v>
      </c>
      <c r="K2386" t="s">
        <v>138</v>
      </c>
      <c r="L2386" t="s">
        <v>7170</v>
      </c>
      <c r="M2386" t="s">
        <v>7171</v>
      </c>
      <c r="N2386">
        <v>0.8175</v>
      </c>
      <c r="O2386">
        <v>0</v>
      </c>
      <c r="P2386">
        <v>275</v>
      </c>
      <c r="Q2386">
        <v>0</v>
      </c>
      <c r="R2386">
        <v>0</v>
      </c>
      <c r="S2386">
        <v>0</v>
      </c>
      <c r="T2386">
        <v>90</v>
      </c>
      <c r="U2386">
        <v>0</v>
      </c>
      <c r="V2386">
        <v>0</v>
      </c>
      <c r="W2386">
        <v>0</v>
      </c>
      <c r="X2386">
        <v>34.853350290924126</v>
      </c>
      <c r="Y2386">
        <v>0</v>
      </c>
      <c r="Z2386">
        <v>0</v>
      </c>
      <c r="AA2386">
        <v>0</v>
      </c>
      <c r="AB2386">
        <v>35.375197506893095</v>
      </c>
      <c r="AC2386">
        <v>0</v>
      </c>
      <c r="AD2386">
        <v>0</v>
      </c>
      <c r="AE2386">
        <v>70.228547797817214</v>
      </c>
    </row>
    <row r="2387" spans="1:31" x14ac:dyDescent="0.25">
      <c r="A2387">
        <v>2332825</v>
      </c>
      <c r="B2387">
        <v>1</v>
      </c>
      <c r="C2387" t="s">
        <v>80</v>
      </c>
      <c r="D2387" t="s">
        <v>88</v>
      </c>
      <c r="E2387" t="s">
        <v>153</v>
      </c>
      <c r="F2387" t="s">
        <v>7172</v>
      </c>
      <c r="G2387" t="s">
        <v>203</v>
      </c>
      <c r="H2387" t="s">
        <v>150</v>
      </c>
      <c r="I2387" t="s">
        <v>136</v>
      </c>
      <c r="J2387" t="s">
        <v>137</v>
      </c>
      <c r="K2387" t="s">
        <v>138</v>
      </c>
      <c r="L2387" t="s">
        <v>7173</v>
      </c>
      <c r="M2387" t="s">
        <v>7174</v>
      </c>
      <c r="N2387">
        <v>0.83916666600000001</v>
      </c>
      <c r="O2387">
        <v>0</v>
      </c>
      <c r="P2387">
        <v>6</v>
      </c>
      <c r="Q2387">
        <v>0</v>
      </c>
      <c r="R2387">
        <v>0</v>
      </c>
      <c r="S2387">
        <v>0</v>
      </c>
      <c r="T2387">
        <v>3</v>
      </c>
      <c r="U2387">
        <v>0</v>
      </c>
      <c r="V2387">
        <v>0</v>
      </c>
      <c r="W2387">
        <v>0</v>
      </c>
      <c r="X2387">
        <v>1.1646694557795667</v>
      </c>
      <c r="Y2387">
        <v>0</v>
      </c>
      <c r="Z2387">
        <v>0</v>
      </c>
      <c r="AA2387">
        <v>0</v>
      </c>
      <c r="AB2387">
        <v>3.2732786943126535</v>
      </c>
      <c r="AC2387">
        <v>0</v>
      </c>
      <c r="AD2387">
        <v>0</v>
      </c>
      <c r="AE2387">
        <v>4.43794815009222</v>
      </c>
    </row>
    <row r="2388" spans="1:31" x14ac:dyDescent="0.25">
      <c r="A2388">
        <v>2322168</v>
      </c>
      <c r="B2388">
        <v>1</v>
      </c>
      <c r="C2388" t="s">
        <v>80</v>
      </c>
      <c r="D2388" t="s">
        <v>86</v>
      </c>
      <c r="E2388" t="s">
        <v>175</v>
      </c>
      <c r="F2388" t="s">
        <v>7175</v>
      </c>
      <c r="G2388" t="s">
        <v>134</v>
      </c>
      <c r="H2388" t="s">
        <v>135</v>
      </c>
      <c r="I2388" t="s">
        <v>136</v>
      </c>
      <c r="J2388" t="s">
        <v>137</v>
      </c>
      <c r="K2388" t="s">
        <v>138</v>
      </c>
      <c r="L2388" t="s">
        <v>7176</v>
      </c>
      <c r="M2388" t="s">
        <v>7177</v>
      </c>
      <c r="N2388">
        <v>1.156666666</v>
      </c>
      <c r="O2388">
        <v>0</v>
      </c>
      <c r="P2388">
        <v>79</v>
      </c>
      <c r="Q2388">
        <v>0</v>
      </c>
      <c r="R2388">
        <v>0</v>
      </c>
      <c r="S2388">
        <v>4</v>
      </c>
      <c r="T2388">
        <v>6</v>
      </c>
      <c r="U2388">
        <v>0</v>
      </c>
      <c r="V2388">
        <v>0</v>
      </c>
      <c r="W2388">
        <v>0</v>
      </c>
      <c r="X2388">
        <v>17.502955111789994</v>
      </c>
      <c r="Y2388">
        <v>0</v>
      </c>
      <c r="Z2388">
        <v>0</v>
      </c>
      <c r="AA2388">
        <v>256.91573385887932</v>
      </c>
      <c r="AB2388">
        <v>8.7595906704420017</v>
      </c>
      <c r="AC2388">
        <v>0</v>
      </c>
      <c r="AD2388">
        <v>0</v>
      </c>
      <c r="AE2388">
        <v>283.17827964111132</v>
      </c>
    </row>
    <row r="2389" spans="1:31" x14ac:dyDescent="0.25">
      <c r="A2389">
        <v>2332639</v>
      </c>
      <c r="B2389">
        <v>1</v>
      </c>
      <c r="C2389" t="s">
        <v>80</v>
      </c>
      <c r="D2389" t="s">
        <v>92</v>
      </c>
      <c r="E2389" t="s">
        <v>147</v>
      </c>
      <c r="F2389" t="s">
        <v>7178</v>
      </c>
      <c r="G2389" t="s">
        <v>149</v>
      </c>
      <c r="H2389" t="s">
        <v>150</v>
      </c>
      <c r="I2389" t="s">
        <v>136</v>
      </c>
      <c r="J2389" t="s">
        <v>137</v>
      </c>
      <c r="K2389" t="s">
        <v>138</v>
      </c>
      <c r="L2389" t="s">
        <v>7179</v>
      </c>
      <c r="M2389" t="s">
        <v>7180</v>
      </c>
      <c r="N2389">
        <v>1.869444444</v>
      </c>
      <c r="O2389">
        <v>0</v>
      </c>
      <c r="P2389">
        <v>47</v>
      </c>
      <c r="Q2389">
        <v>0</v>
      </c>
      <c r="R2389">
        <v>0</v>
      </c>
      <c r="S2389">
        <v>0</v>
      </c>
      <c r="T2389">
        <v>4</v>
      </c>
      <c r="U2389">
        <v>0</v>
      </c>
      <c r="V2389">
        <v>0</v>
      </c>
      <c r="W2389">
        <v>0</v>
      </c>
      <c r="X2389">
        <v>19.470651335643758</v>
      </c>
      <c r="Y2389">
        <v>0</v>
      </c>
      <c r="Z2389">
        <v>0</v>
      </c>
      <c r="AA2389">
        <v>0</v>
      </c>
      <c r="AB2389">
        <v>2.242785193433483</v>
      </c>
      <c r="AC2389">
        <v>0</v>
      </c>
      <c r="AD2389">
        <v>0</v>
      </c>
      <c r="AE2389">
        <v>21.713436529077242</v>
      </c>
    </row>
    <row r="2390" spans="1:31" x14ac:dyDescent="0.25">
      <c r="A2390">
        <v>2322360</v>
      </c>
      <c r="B2390">
        <v>1</v>
      </c>
      <c r="C2390" t="s">
        <v>80</v>
      </c>
      <c r="D2390" t="s">
        <v>85</v>
      </c>
      <c r="E2390" t="s">
        <v>147</v>
      </c>
      <c r="F2390" t="s">
        <v>7181</v>
      </c>
      <c r="G2390" t="s">
        <v>177</v>
      </c>
      <c r="H2390" t="s">
        <v>150</v>
      </c>
      <c r="I2390" t="s">
        <v>136</v>
      </c>
      <c r="J2390" t="s">
        <v>137</v>
      </c>
      <c r="K2390" t="s">
        <v>144</v>
      </c>
      <c r="L2390" t="s">
        <v>7182</v>
      </c>
      <c r="M2390" t="s">
        <v>7183</v>
      </c>
      <c r="N2390">
        <v>3.662222222</v>
      </c>
      <c r="O2390">
        <v>0</v>
      </c>
      <c r="P2390">
        <v>100</v>
      </c>
      <c r="Q2390">
        <v>0</v>
      </c>
      <c r="R2390">
        <v>0</v>
      </c>
      <c r="S2390">
        <v>0</v>
      </c>
      <c r="T2390">
        <v>7</v>
      </c>
      <c r="U2390">
        <v>0</v>
      </c>
      <c r="V2390">
        <v>0</v>
      </c>
      <c r="W2390">
        <v>0</v>
      </c>
      <c r="X2390">
        <v>78.588580986066759</v>
      </c>
      <c r="Y2390">
        <v>0</v>
      </c>
      <c r="Z2390">
        <v>0</v>
      </c>
      <c r="AA2390">
        <v>0</v>
      </c>
      <c r="AB2390">
        <v>26.115037815322466</v>
      </c>
      <c r="AC2390">
        <v>0</v>
      </c>
      <c r="AD2390">
        <v>0</v>
      </c>
      <c r="AE2390">
        <v>104.70361880138923</v>
      </c>
    </row>
    <row r="2391" spans="1:31" x14ac:dyDescent="0.25">
      <c r="A2391">
        <v>2322211</v>
      </c>
      <c r="B2391">
        <v>1</v>
      </c>
      <c r="C2391" t="s">
        <v>80</v>
      </c>
      <c r="D2391" t="s">
        <v>100</v>
      </c>
      <c r="E2391" t="s">
        <v>175</v>
      </c>
      <c r="F2391" t="s">
        <v>7184</v>
      </c>
      <c r="G2391" t="s">
        <v>134</v>
      </c>
      <c r="H2391" t="s">
        <v>135</v>
      </c>
      <c r="I2391" t="s">
        <v>136</v>
      </c>
      <c r="J2391" t="s">
        <v>137</v>
      </c>
      <c r="K2391" t="s">
        <v>138</v>
      </c>
      <c r="L2391" t="s">
        <v>7185</v>
      </c>
      <c r="M2391" t="s">
        <v>7186</v>
      </c>
      <c r="N2391">
        <v>0.30416666599999997</v>
      </c>
      <c r="O2391">
        <v>0</v>
      </c>
      <c r="P2391">
        <v>917</v>
      </c>
      <c r="Q2391">
        <v>0</v>
      </c>
      <c r="R2391">
        <v>127</v>
      </c>
      <c r="S2391">
        <v>0</v>
      </c>
      <c r="T2391">
        <v>108</v>
      </c>
      <c r="U2391">
        <v>0</v>
      </c>
      <c r="V2391">
        <v>0</v>
      </c>
      <c r="W2391">
        <v>0</v>
      </c>
      <c r="X2391">
        <v>91.316708572451859</v>
      </c>
      <c r="Y2391">
        <v>0</v>
      </c>
      <c r="Z2391">
        <v>31.191549532304354</v>
      </c>
      <c r="AA2391">
        <v>0</v>
      </c>
      <c r="AB2391">
        <v>26.143889137741805</v>
      </c>
      <c r="AC2391">
        <v>0</v>
      </c>
      <c r="AD2391">
        <v>0</v>
      </c>
      <c r="AE2391">
        <v>148.65214724249802</v>
      </c>
    </row>
    <row r="2392" spans="1:31" x14ac:dyDescent="0.25">
      <c r="A2392">
        <v>2332539</v>
      </c>
      <c r="B2392">
        <v>1</v>
      </c>
      <c r="C2392" t="s">
        <v>81</v>
      </c>
      <c r="D2392" t="s">
        <v>112</v>
      </c>
      <c r="E2392" t="s">
        <v>147</v>
      </c>
      <c r="F2392" t="s">
        <v>7187</v>
      </c>
      <c r="G2392" t="s">
        <v>149</v>
      </c>
      <c r="H2392" t="s">
        <v>150</v>
      </c>
      <c r="I2392" t="s">
        <v>136</v>
      </c>
      <c r="J2392" t="s">
        <v>137</v>
      </c>
      <c r="K2392" t="s">
        <v>138</v>
      </c>
      <c r="L2392" t="s">
        <v>7188</v>
      </c>
      <c r="M2392" t="s">
        <v>7189</v>
      </c>
      <c r="N2392">
        <v>8.9833333329999991</v>
      </c>
      <c r="O2392">
        <v>0</v>
      </c>
      <c r="P2392">
        <v>260</v>
      </c>
      <c r="Q2392">
        <v>0</v>
      </c>
      <c r="R2392">
        <v>0</v>
      </c>
      <c r="S2392">
        <v>0</v>
      </c>
      <c r="T2392">
        <v>14</v>
      </c>
      <c r="U2392">
        <v>0</v>
      </c>
      <c r="V2392">
        <v>0</v>
      </c>
      <c r="W2392">
        <v>0</v>
      </c>
      <c r="X2392">
        <v>419.45997409861207</v>
      </c>
      <c r="Y2392">
        <v>0</v>
      </c>
      <c r="Z2392">
        <v>0</v>
      </c>
      <c r="AA2392">
        <v>0</v>
      </c>
      <c r="AB2392">
        <v>100.4880685021747</v>
      </c>
      <c r="AC2392">
        <v>0</v>
      </c>
      <c r="AD2392">
        <v>0</v>
      </c>
      <c r="AE2392">
        <v>519.94804260078672</v>
      </c>
    </row>
    <row r="2393" spans="1:31" x14ac:dyDescent="0.25">
      <c r="A2393">
        <v>2332645</v>
      </c>
      <c r="B2393">
        <v>1</v>
      </c>
      <c r="C2393" t="s">
        <v>81</v>
      </c>
      <c r="D2393" t="s">
        <v>114</v>
      </c>
      <c r="E2393" t="s">
        <v>141</v>
      </c>
      <c r="F2393" t="s">
        <v>3694</v>
      </c>
      <c r="G2393" t="s">
        <v>134</v>
      </c>
      <c r="H2393" t="s">
        <v>135</v>
      </c>
      <c r="I2393" t="s">
        <v>136</v>
      </c>
      <c r="J2393" t="s">
        <v>137</v>
      </c>
      <c r="K2393" t="s">
        <v>138</v>
      </c>
      <c r="L2393" t="s">
        <v>7190</v>
      </c>
      <c r="M2393" t="s">
        <v>7191</v>
      </c>
      <c r="N2393">
        <v>0.171666666</v>
      </c>
      <c r="O2393">
        <v>0</v>
      </c>
      <c r="P2393">
        <v>1817</v>
      </c>
      <c r="Q2393">
        <v>0</v>
      </c>
      <c r="R2393">
        <v>48</v>
      </c>
      <c r="S2393">
        <v>8</v>
      </c>
      <c r="T2393">
        <v>163</v>
      </c>
      <c r="U2393">
        <v>1</v>
      </c>
      <c r="V2393">
        <v>1</v>
      </c>
      <c r="W2393">
        <v>0</v>
      </c>
      <c r="X2393">
        <v>27.184964930946123</v>
      </c>
      <c r="Y2393">
        <v>0</v>
      </c>
      <c r="Z2393">
        <v>1.1803498355813666</v>
      </c>
      <c r="AA2393">
        <v>1.6112567941551668</v>
      </c>
      <c r="AB2393">
        <v>6.8752894301218159</v>
      </c>
      <c r="AC2393">
        <v>23.561491730119762</v>
      </c>
      <c r="AD2393">
        <v>0</v>
      </c>
      <c r="AE2393">
        <v>60.413352720924237</v>
      </c>
    </row>
    <row r="2394" spans="1:31" x14ac:dyDescent="0.25">
      <c r="A2394">
        <v>2322495</v>
      </c>
      <c r="B2394">
        <v>1</v>
      </c>
      <c r="C2394" t="s">
        <v>81</v>
      </c>
      <c r="D2394" t="s">
        <v>112</v>
      </c>
      <c r="E2394" t="s">
        <v>175</v>
      </c>
      <c r="F2394" t="s">
        <v>7192</v>
      </c>
      <c r="G2394" t="s">
        <v>210</v>
      </c>
      <c r="H2394" t="s">
        <v>135</v>
      </c>
      <c r="I2394" t="s">
        <v>136</v>
      </c>
      <c r="J2394" t="s">
        <v>137</v>
      </c>
      <c r="K2394" t="s">
        <v>138</v>
      </c>
      <c r="L2394" t="s">
        <v>7193</v>
      </c>
      <c r="M2394" t="s">
        <v>7194</v>
      </c>
      <c r="N2394">
        <v>1.518888888</v>
      </c>
      <c r="O2394">
        <v>0</v>
      </c>
      <c r="P2394">
        <v>8</v>
      </c>
      <c r="Q2394">
        <v>0</v>
      </c>
      <c r="R2394">
        <v>3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2.3675553599477337</v>
      </c>
      <c r="Y2394">
        <v>0</v>
      </c>
      <c r="Z2394">
        <v>0.37437139085035004</v>
      </c>
      <c r="AA2394">
        <v>0</v>
      </c>
      <c r="AB2394">
        <v>0</v>
      </c>
      <c r="AC2394">
        <v>0</v>
      </c>
      <c r="AD2394">
        <v>0</v>
      </c>
      <c r="AE2394">
        <v>2.7419267507980836</v>
      </c>
    </row>
    <row r="2395" spans="1:31" x14ac:dyDescent="0.25">
      <c r="A2395">
        <v>2332814</v>
      </c>
      <c r="B2395">
        <v>1</v>
      </c>
      <c r="C2395" t="s">
        <v>80</v>
      </c>
      <c r="D2395" t="s">
        <v>108</v>
      </c>
      <c r="E2395" t="s">
        <v>147</v>
      </c>
      <c r="F2395" t="s">
        <v>6901</v>
      </c>
      <c r="G2395" t="s">
        <v>149</v>
      </c>
      <c r="H2395" t="s">
        <v>150</v>
      </c>
      <c r="I2395" t="s">
        <v>136</v>
      </c>
      <c r="J2395" t="s">
        <v>137</v>
      </c>
      <c r="K2395" t="s">
        <v>138</v>
      </c>
      <c r="L2395" t="s">
        <v>7195</v>
      </c>
      <c r="M2395" t="s">
        <v>7196</v>
      </c>
      <c r="N2395">
        <v>2.150833333</v>
      </c>
      <c r="O2395">
        <v>0</v>
      </c>
      <c r="P2395">
        <v>0</v>
      </c>
      <c r="Q2395">
        <v>0</v>
      </c>
      <c r="R2395">
        <v>8</v>
      </c>
      <c r="S2395">
        <v>0</v>
      </c>
      <c r="T2395">
        <v>2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35.131633067925996</v>
      </c>
      <c r="AA2395">
        <v>0</v>
      </c>
      <c r="AB2395">
        <v>7.3469402772237498</v>
      </c>
      <c r="AC2395">
        <v>0</v>
      </c>
      <c r="AD2395">
        <v>0</v>
      </c>
      <c r="AE2395">
        <v>42.478573345149748</v>
      </c>
    </row>
    <row r="2396" spans="1:31" x14ac:dyDescent="0.25">
      <c r="A2396">
        <v>2332754</v>
      </c>
      <c r="B2396">
        <v>1</v>
      </c>
      <c r="C2396" t="s">
        <v>81</v>
      </c>
      <c r="D2396" t="s">
        <v>128</v>
      </c>
      <c r="E2396" t="s">
        <v>158</v>
      </c>
      <c r="F2396" t="s">
        <v>7197</v>
      </c>
      <c r="G2396" t="s">
        <v>453</v>
      </c>
      <c r="H2396" t="s">
        <v>150</v>
      </c>
      <c r="I2396" t="s">
        <v>136</v>
      </c>
      <c r="J2396" t="s">
        <v>137</v>
      </c>
      <c r="K2396" t="s">
        <v>138</v>
      </c>
      <c r="L2396" t="s">
        <v>7198</v>
      </c>
      <c r="M2396" t="s">
        <v>7199</v>
      </c>
      <c r="N2396">
        <v>0.67722222200000004</v>
      </c>
      <c r="O2396">
        <v>0</v>
      </c>
      <c r="P2396">
        <v>0</v>
      </c>
      <c r="Q2396">
        <v>0</v>
      </c>
      <c r="R2396">
        <v>0</v>
      </c>
      <c r="S2396">
        <v>1</v>
      </c>
      <c r="T2396">
        <v>0</v>
      </c>
      <c r="U2396">
        <v>1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0.91126507750044439</v>
      </c>
      <c r="AB2396">
        <v>0</v>
      </c>
      <c r="AC2396">
        <v>4.8878680620999999</v>
      </c>
      <c r="AD2396">
        <v>0</v>
      </c>
      <c r="AE2396">
        <v>5.7991331396004444</v>
      </c>
    </row>
    <row r="2397" spans="1:31" x14ac:dyDescent="0.25">
      <c r="A2397">
        <v>2322180</v>
      </c>
      <c r="B2397">
        <v>1</v>
      </c>
      <c r="C2397" t="s">
        <v>80</v>
      </c>
      <c r="D2397" t="s">
        <v>106</v>
      </c>
      <c r="E2397" t="s">
        <v>147</v>
      </c>
      <c r="F2397" t="s">
        <v>7200</v>
      </c>
      <c r="G2397" t="s">
        <v>149</v>
      </c>
      <c r="H2397" t="s">
        <v>150</v>
      </c>
      <c r="I2397" t="s">
        <v>136</v>
      </c>
      <c r="J2397" t="s">
        <v>137</v>
      </c>
      <c r="K2397" t="s">
        <v>138</v>
      </c>
      <c r="L2397" t="s">
        <v>7201</v>
      </c>
      <c r="M2397" t="s">
        <v>7202</v>
      </c>
      <c r="N2397">
        <v>1.6683333330000001</v>
      </c>
      <c r="O2397">
        <v>0</v>
      </c>
      <c r="P2397">
        <v>3</v>
      </c>
      <c r="Q2397">
        <v>0</v>
      </c>
      <c r="R2397">
        <v>4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0.84960821062492509</v>
      </c>
      <c r="Y2397">
        <v>0</v>
      </c>
      <c r="Z2397">
        <v>23.536666949211966</v>
      </c>
      <c r="AA2397">
        <v>0</v>
      </c>
      <c r="AB2397">
        <v>0</v>
      </c>
      <c r="AC2397">
        <v>0</v>
      </c>
      <c r="AD2397">
        <v>0</v>
      </c>
      <c r="AE2397">
        <v>24.386275159836892</v>
      </c>
    </row>
    <row r="2398" spans="1:31" x14ac:dyDescent="0.25">
      <c r="A2398">
        <v>2322140</v>
      </c>
      <c r="B2398">
        <v>1</v>
      </c>
      <c r="C2398" t="s">
        <v>80</v>
      </c>
      <c r="D2398" t="s">
        <v>98</v>
      </c>
      <c r="E2398" t="s">
        <v>147</v>
      </c>
      <c r="F2398" t="s">
        <v>7203</v>
      </c>
      <c r="G2398" t="s">
        <v>149</v>
      </c>
      <c r="H2398" t="s">
        <v>150</v>
      </c>
      <c r="I2398" t="s">
        <v>136</v>
      </c>
      <c r="J2398" t="s">
        <v>137</v>
      </c>
      <c r="K2398" t="s">
        <v>138</v>
      </c>
      <c r="L2398" t="s">
        <v>7204</v>
      </c>
      <c r="M2398" t="s">
        <v>7205</v>
      </c>
      <c r="N2398">
        <v>1.490555555</v>
      </c>
      <c r="O2398">
        <v>0</v>
      </c>
      <c r="P2398">
        <v>24</v>
      </c>
      <c r="Q2398">
        <v>0</v>
      </c>
      <c r="R2398">
        <v>0</v>
      </c>
      <c r="S2398">
        <v>0</v>
      </c>
      <c r="T2398">
        <v>3</v>
      </c>
      <c r="U2398">
        <v>0</v>
      </c>
      <c r="V2398">
        <v>0</v>
      </c>
      <c r="W2398">
        <v>0</v>
      </c>
      <c r="X2398">
        <v>4.8688858627033111</v>
      </c>
      <c r="Y2398">
        <v>0</v>
      </c>
      <c r="Z2398">
        <v>0</v>
      </c>
      <c r="AA2398">
        <v>0</v>
      </c>
      <c r="AB2398">
        <v>0.97536840893749999</v>
      </c>
      <c r="AC2398">
        <v>0</v>
      </c>
      <c r="AD2398">
        <v>0</v>
      </c>
      <c r="AE2398">
        <v>5.8442542716408115</v>
      </c>
    </row>
    <row r="2399" spans="1:31" x14ac:dyDescent="0.25">
      <c r="A2399">
        <v>2322286</v>
      </c>
      <c r="B2399">
        <v>1</v>
      </c>
      <c r="C2399" t="s">
        <v>80</v>
      </c>
      <c r="D2399" t="s">
        <v>87</v>
      </c>
      <c r="E2399" t="s">
        <v>175</v>
      </c>
      <c r="F2399" t="s">
        <v>7206</v>
      </c>
      <c r="G2399" t="s">
        <v>177</v>
      </c>
      <c r="H2399" t="s">
        <v>135</v>
      </c>
      <c r="I2399" t="s">
        <v>136</v>
      </c>
      <c r="J2399" t="s">
        <v>137</v>
      </c>
      <c r="K2399" t="s">
        <v>144</v>
      </c>
      <c r="L2399" t="s">
        <v>7207</v>
      </c>
      <c r="M2399" t="s">
        <v>7208</v>
      </c>
      <c r="N2399">
        <v>3.7597222220000002</v>
      </c>
      <c r="O2399">
        <v>0</v>
      </c>
      <c r="P2399">
        <v>1</v>
      </c>
      <c r="Q2399">
        <v>0</v>
      </c>
      <c r="R2399">
        <v>0</v>
      </c>
      <c r="S2399">
        <v>0</v>
      </c>
      <c r="T2399">
        <v>17</v>
      </c>
      <c r="U2399">
        <v>0</v>
      </c>
      <c r="V2399">
        <v>7</v>
      </c>
      <c r="W2399">
        <v>0</v>
      </c>
      <c r="X2399">
        <v>1.7484738071300501</v>
      </c>
      <c r="Y2399">
        <v>0</v>
      </c>
      <c r="Z2399">
        <v>0</v>
      </c>
      <c r="AA2399">
        <v>0</v>
      </c>
      <c r="AB2399">
        <v>1127.8270082723582</v>
      </c>
      <c r="AC2399">
        <v>0</v>
      </c>
      <c r="AD2399">
        <v>343.22925321370622</v>
      </c>
      <c r="AE2399">
        <v>1472.8047352931944</v>
      </c>
    </row>
    <row r="2400" spans="1:31" x14ac:dyDescent="0.25">
      <c r="A2400">
        <v>2322220</v>
      </c>
      <c r="B2400">
        <v>1</v>
      </c>
      <c r="C2400" t="s">
        <v>80</v>
      </c>
      <c r="D2400" t="s">
        <v>93</v>
      </c>
      <c r="E2400" t="s">
        <v>158</v>
      </c>
      <c r="F2400" t="s">
        <v>7209</v>
      </c>
      <c r="G2400" t="s">
        <v>453</v>
      </c>
      <c r="H2400" t="s">
        <v>150</v>
      </c>
      <c r="I2400" t="s">
        <v>136</v>
      </c>
      <c r="J2400" t="s">
        <v>137</v>
      </c>
      <c r="K2400" t="s">
        <v>138</v>
      </c>
      <c r="L2400" t="s">
        <v>7210</v>
      </c>
      <c r="M2400" t="s">
        <v>7211</v>
      </c>
      <c r="N2400">
        <v>2.3538888880000002</v>
      </c>
      <c r="O2400">
        <v>0</v>
      </c>
      <c r="P2400">
        <v>0</v>
      </c>
      <c r="Q2400">
        <v>0</v>
      </c>
      <c r="R2400">
        <v>13</v>
      </c>
      <c r="S2400">
        <v>0</v>
      </c>
      <c r="T2400">
        <v>14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50.590439453114804</v>
      </c>
      <c r="AA2400">
        <v>0</v>
      </c>
      <c r="AB2400">
        <v>41.010547606549714</v>
      </c>
      <c r="AC2400">
        <v>0</v>
      </c>
      <c r="AD2400">
        <v>0</v>
      </c>
      <c r="AE2400">
        <v>91.600987059664519</v>
      </c>
    </row>
    <row r="2401" spans="1:31" x14ac:dyDescent="0.25">
      <c r="A2401">
        <v>2322386</v>
      </c>
      <c r="B2401">
        <v>1</v>
      </c>
      <c r="C2401" t="s">
        <v>80</v>
      </c>
      <c r="D2401" t="s">
        <v>98</v>
      </c>
      <c r="E2401" t="s">
        <v>147</v>
      </c>
      <c r="F2401" t="s">
        <v>7212</v>
      </c>
      <c r="G2401" t="s">
        <v>149</v>
      </c>
      <c r="H2401" t="s">
        <v>150</v>
      </c>
      <c r="I2401" t="s">
        <v>136</v>
      </c>
      <c r="J2401" t="s">
        <v>137</v>
      </c>
      <c r="K2401" t="s">
        <v>138</v>
      </c>
      <c r="L2401" t="s">
        <v>7213</v>
      </c>
      <c r="M2401" t="s">
        <v>7214</v>
      </c>
      <c r="N2401">
        <v>7.0430555549999996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1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70.486865700500616</v>
      </c>
      <c r="AC2401">
        <v>0</v>
      </c>
      <c r="AD2401">
        <v>0</v>
      </c>
      <c r="AE2401">
        <v>70.486865700500616</v>
      </c>
    </row>
    <row r="2402" spans="1:31" x14ac:dyDescent="0.25">
      <c r="A2402">
        <v>2332771</v>
      </c>
      <c r="B2402">
        <v>1</v>
      </c>
      <c r="C2402" t="s">
        <v>80</v>
      </c>
      <c r="D2402" t="s">
        <v>93</v>
      </c>
      <c r="E2402" t="s">
        <v>147</v>
      </c>
      <c r="F2402" t="s">
        <v>1061</v>
      </c>
      <c r="G2402" t="s">
        <v>258</v>
      </c>
      <c r="H2402" t="s">
        <v>150</v>
      </c>
      <c r="I2402" t="s">
        <v>136</v>
      </c>
      <c r="J2402" t="s">
        <v>137</v>
      </c>
      <c r="K2402" t="s">
        <v>138</v>
      </c>
      <c r="L2402" t="s">
        <v>7215</v>
      </c>
      <c r="M2402" t="s">
        <v>7216</v>
      </c>
      <c r="N2402">
        <v>2.937777777</v>
      </c>
      <c r="O2402">
        <v>0</v>
      </c>
      <c r="P2402">
        <v>0</v>
      </c>
      <c r="Q2402">
        <v>0</v>
      </c>
      <c r="R2402">
        <v>12</v>
      </c>
      <c r="S2402">
        <v>0</v>
      </c>
      <c r="T2402">
        <v>1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8.3246831519596007</v>
      </c>
      <c r="AA2402">
        <v>0</v>
      </c>
      <c r="AB2402">
        <v>3.928684483533334E-3</v>
      </c>
      <c r="AC2402">
        <v>0</v>
      </c>
      <c r="AD2402">
        <v>0</v>
      </c>
      <c r="AE2402">
        <v>8.3286118364431339</v>
      </c>
    </row>
    <row r="2403" spans="1:31" x14ac:dyDescent="0.25">
      <c r="A2403">
        <v>2322200</v>
      </c>
      <c r="B2403">
        <v>1</v>
      </c>
      <c r="C2403" t="s">
        <v>80</v>
      </c>
      <c r="D2403" t="s">
        <v>103</v>
      </c>
      <c r="E2403" t="s">
        <v>158</v>
      </c>
      <c r="F2403" t="s">
        <v>6425</v>
      </c>
      <c r="G2403" t="s">
        <v>453</v>
      </c>
      <c r="H2403" t="s">
        <v>150</v>
      </c>
      <c r="I2403" t="s">
        <v>136</v>
      </c>
      <c r="J2403" t="s">
        <v>137</v>
      </c>
      <c r="K2403" t="s">
        <v>138</v>
      </c>
      <c r="L2403" t="s">
        <v>7217</v>
      </c>
      <c r="M2403" t="s">
        <v>7218</v>
      </c>
      <c r="N2403">
        <v>0.84583333299999997</v>
      </c>
      <c r="O2403">
        <v>0</v>
      </c>
      <c r="P2403">
        <v>134</v>
      </c>
      <c r="Q2403">
        <v>0</v>
      </c>
      <c r="R2403">
        <v>1</v>
      </c>
      <c r="S2403">
        <v>0</v>
      </c>
      <c r="T2403">
        <v>37</v>
      </c>
      <c r="U2403">
        <v>0</v>
      </c>
      <c r="V2403">
        <v>0</v>
      </c>
      <c r="W2403">
        <v>0</v>
      </c>
      <c r="X2403">
        <v>22.092478977171336</v>
      </c>
      <c r="Y2403">
        <v>0</v>
      </c>
      <c r="Z2403">
        <v>0</v>
      </c>
      <c r="AA2403">
        <v>0</v>
      </c>
      <c r="AB2403">
        <v>23.417065353386224</v>
      </c>
      <c r="AC2403">
        <v>0</v>
      </c>
      <c r="AD2403">
        <v>0</v>
      </c>
      <c r="AE2403">
        <v>45.50954433055756</v>
      </c>
    </row>
    <row r="2404" spans="1:31" x14ac:dyDescent="0.25">
      <c r="A2404">
        <v>2332748</v>
      </c>
      <c r="B2404">
        <v>1</v>
      </c>
      <c r="C2404" t="s">
        <v>80</v>
      </c>
      <c r="D2404" t="s">
        <v>108</v>
      </c>
      <c r="E2404" t="s">
        <v>158</v>
      </c>
      <c r="F2404" t="s">
        <v>2491</v>
      </c>
      <c r="G2404" t="s">
        <v>453</v>
      </c>
      <c r="H2404" t="s">
        <v>150</v>
      </c>
      <c r="I2404" t="s">
        <v>136</v>
      </c>
      <c r="J2404" t="s">
        <v>137</v>
      </c>
      <c r="K2404" t="s">
        <v>138</v>
      </c>
      <c r="L2404" t="s">
        <v>7219</v>
      </c>
      <c r="M2404" t="s">
        <v>7220</v>
      </c>
      <c r="N2404">
        <v>0.63749999999999996</v>
      </c>
      <c r="O2404">
        <v>0</v>
      </c>
      <c r="P2404">
        <v>22</v>
      </c>
      <c r="Q2404">
        <v>0</v>
      </c>
      <c r="R2404">
        <v>22</v>
      </c>
      <c r="S2404">
        <v>0</v>
      </c>
      <c r="T2404">
        <v>13</v>
      </c>
      <c r="U2404">
        <v>0</v>
      </c>
      <c r="V2404">
        <v>0</v>
      </c>
      <c r="W2404">
        <v>0</v>
      </c>
      <c r="X2404">
        <v>3.6646929230717666</v>
      </c>
      <c r="Y2404">
        <v>0</v>
      </c>
      <c r="Z2404">
        <v>50.858345937690764</v>
      </c>
      <c r="AA2404">
        <v>0</v>
      </c>
      <c r="AB2404">
        <v>14.465138700087341</v>
      </c>
      <c r="AC2404">
        <v>0</v>
      </c>
      <c r="AD2404">
        <v>0</v>
      </c>
      <c r="AE2404">
        <v>68.988177560849877</v>
      </c>
    </row>
    <row r="2405" spans="1:31" x14ac:dyDescent="0.25">
      <c r="A2405">
        <v>2332542</v>
      </c>
      <c r="B2405">
        <v>1</v>
      </c>
      <c r="C2405" t="s">
        <v>80</v>
      </c>
      <c r="D2405" t="s">
        <v>105</v>
      </c>
      <c r="E2405" t="s">
        <v>285</v>
      </c>
      <c r="F2405" t="s">
        <v>7221</v>
      </c>
      <c r="G2405" t="s">
        <v>703</v>
      </c>
      <c r="H2405" t="s">
        <v>150</v>
      </c>
      <c r="I2405" t="s">
        <v>136</v>
      </c>
      <c r="J2405" t="s">
        <v>3</v>
      </c>
      <c r="K2405" t="s">
        <v>138</v>
      </c>
      <c r="L2405" t="s">
        <v>7222</v>
      </c>
      <c r="M2405" t="s">
        <v>7223</v>
      </c>
      <c r="N2405">
        <v>4.1016666659999999</v>
      </c>
      <c r="O2405">
        <v>0</v>
      </c>
      <c r="P2405">
        <v>38</v>
      </c>
      <c r="Q2405">
        <v>0</v>
      </c>
      <c r="R2405">
        <v>0</v>
      </c>
      <c r="S2405">
        <v>0</v>
      </c>
      <c r="T2405">
        <v>9</v>
      </c>
      <c r="U2405">
        <v>0</v>
      </c>
      <c r="V2405">
        <v>0</v>
      </c>
      <c r="W2405">
        <v>0</v>
      </c>
      <c r="X2405">
        <v>29.013728290044341</v>
      </c>
      <c r="Y2405">
        <v>0</v>
      </c>
      <c r="Z2405">
        <v>0</v>
      </c>
      <c r="AA2405">
        <v>0</v>
      </c>
      <c r="AB2405">
        <v>51.148005291899622</v>
      </c>
      <c r="AC2405">
        <v>0</v>
      </c>
      <c r="AD2405">
        <v>0</v>
      </c>
      <c r="AE2405">
        <v>80.161733581943963</v>
      </c>
    </row>
    <row r="2406" spans="1:31" x14ac:dyDescent="0.25">
      <c r="A2406">
        <v>2332791</v>
      </c>
      <c r="B2406">
        <v>1</v>
      </c>
      <c r="C2406" t="s">
        <v>80</v>
      </c>
      <c r="D2406" t="s">
        <v>94</v>
      </c>
      <c r="E2406" t="s">
        <v>147</v>
      </c>
      <c r="F2406" t="s">
        <v>7224</v>
      </c>
      <c r="G2406" t="s">
        <v>149</v>
      </c>
      <c r="H2406" t="s">
        <v>150</v>
      </c>
      <c r="I2406" t="s">
        <v>136</v>
      </c>
      <c r="J2406" t="s">
        <v>137</v>
      </c>
      <c r="K2406" t="s">
        <v>138</v>
      </c>
      <c r="L2406" t="s">
        <v>7225</v>
      </c>
      <c r="M2406" t="s">
        <v>7226</v>
      </c>
      <c r="N2406">
        <v>1.838055555</v>
      </c>
      <c r="O2406">
        <v>0</v>
      </c>
      <c r="P2406">
        <v>0</v>
      </c>
      <c r="Q2406">
        <v>0</v>
      </c>
      <c r="R2406">
        <v>3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6.0083104655346498</v>
      </c>
      <c r="AA2406">
        <v>0</v>
      </c>
      <c r="AB2406">
        <v>0</v>
      </c>
      <c r="AC2406">
        <v>0</v>
      </c>
      <c r="AD2406">
        <v>0</v>
      </c>
      <c r="AE2406">
        <v>6.0083104655346498</v>
      </c>
    </row>
    <row r="2407" spans="1:31" x14ac:dyDescent="0.25">
      <c r="A2407">
        <v>2322512</v>
      </c>
      <c r="B2407">
        <v>1</v>
      </c>
      <c r="C2407" t="s">
        <v>80</v>
      </c>
      <c r="D2407" t="s">
        <v>90</v>
      </c>
      <c r="E2407" t="s">
        <v>153</v>
      </c>
      <c r="F2407" t="s">
        <v>7227</v>
      </c>
      <c r="G2407" t="s">
        <v>254</v>
      </c>
      <c r="H2407" t="s">
        <v>150</v>
      </c>
      <c r="I2407" t="s">
        <v>136</v>
      </c>
      <c r="J2407" t="s">
        <v>137</v>
      </c>
      <c r="K2407" t="s">
        <v>138</v>
      </c>
      <c r="L2407" t="s">
        <v>7228</v>
      </c>
      <c r="M2407" t="s">
        <v>7229</v>
      </c>
      <c r="N2407">
        <v>6.0388888879999998</v>
      </c>
      <c r="O2407">
        <v>0</v>
      </c>
      <c r="P2407">
        <v>6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7.8303076089434906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7.8303076089434906</v>
      </c>
    </row>
    <row r="2408" spans="1:31" x14ac:dyDescent="0.25">
      <c r="A2408">
        <v>2332685</v>
      </c>
      <c r="B2408">
        <v>1</v>
      </c>
      <c r="C2408" t="s">
        <v>81</v>
      </c>
      <c r="D2408" t="s">
        <v>112</v>
      </c>
      <c r="E2408" t="s">
        <v>147</v>
      </c>
      <c r="F2408" t="s">
        <v>7230</v>
      </c>
      <c r="G2408" t="s">
        <v>900</v>
      </c>
      <c r="H2408" t="s">
        <v>150</v>
      </c>
      <c r="I2408" t="s">
        <v>136</v>
      </c>
      <c r="J2408" t="s">
        <v>137</v>
      </c>
      <c r="K2408" t="s">
        <v>138</v>
      </c>
      <c r="L2408" t="s">
        <v>7231</v>
      </c>
      <c r="M2408" t="s">
        <v>7232</v>
      </c>
      <c r="N2408">
        <v>3.3675000000000002</v>
      </c>
      <c r="O2408">
        <v>0</v>
      </c>
      <c r="P2408">
        <v>173</v>
      </c>
      <c r="Q2408">
        <v>0</v>
      </c>
      <c r="R2408">
        <v>0</v>
      </c>
      <c r="S2408">
        <v>0</v>
      </c>
      <c r="T2408">
        <v>14</v>
      </c>
      <c r="U2408">
        <v>0</v>
      </c>
      <c r="V2408">
        <v>1</v>
      </c>
      <c r="W2408">
        <v>0</v>
      </c>
      <c r="X2408">
        <v>98.876005998355595</v>
      </c>
      <c r="Y2408">
        <v>0</v>
      </c>
      <c r="Z2408">
        <v>0</v>
      </c>
      <c r="AA2408">
        <v>0</v>
      </c>
      <c r="AB2408">
        <v>18.995397750282805</v>
      </c>
      <c r="AC2408">
        <v>0</v>
      </c>
      <c r="AD2408">
        <v>9.7027147803467084</v>
      </c>
      <c r="AE2408">
        <v>127.57411852898511</v>
      </c>
    </row>
    <row r="2409" spans="1:31" x14ac:dyDescent="0.25">
      <c r="A2409">
        <v>2332834</v>
      </c>
      <c r="B2409">
        <v>1</v>
      </c>
      <c r="C2409" t="s">
        <v>81</v>
      </c>
      <c r="D2409" t="s">
        <v>117</v>
      </c>
      <c r="E2409" t="s">
        <v>147</v>
      </c>
      <c r="F2409" t="s">
        <v>7233</v>
      </c>
      <c r="G2409" t="s">
        <v>149</v>
      </c>
      <c r="H2409" t="s">
        <v>150</v>
      </c>
      <c r="I2409" t="s">
        <v>136</v>
      </c>
      <c r="J2409" t="s">
        <v>137</v>
      </c>
      <c r="K2409" t="s">
        <v>138</v>
      </c>
      <c r="L2409" t="s">
        <v>7234</v>
      </c>
      <c r="M2409" t="s">
        <v>7235</v>
      </c>
      <c r="N2409">
        <v>1.905</v>
      </c>
      <c r="O2409">
        <v>0</v>
      </c>
      <c r="P2409">
        <v>10</v>
      </c>
      <c r="Q2409">
        <v>0</v>
      </c>
      <c r="R2409">
        <v>1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2.6141509823551994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2.6141509823551994</v>
      </c>
    </row>
    <row r="2410" spans="1:31" x14ac:dyDescent="0.25">
      <c r="A2410">
        <v>2322160</v>
      </c>
      <c r="B2410">
        <v>1</v>
      </c>
      <c r="C2410" t="s">
        <v>80</v>
      </c>
      <c r="D2410" t="s">
        <v>95</v>
      </c>
      <c r="E2410" t="s">
        <v>141</v>
      </c>
      <c r="F2410" t="s">
        <v>7236</v>
      </c>
      <c r="G2410" t="s">
        <v>217</v>
      </c>
      <c r="H2410" t="s">
        <v>135</v>
      </c>
      <c r="I2410" t="s">
        <v>136</v>
      </c>
      <c r="J2410" t="s">
        <v>137</v>
      </c>
      <c r="K2410" t="s">
        <v>138</v>
      </c>
      <c r="L2410" t="s">
        <v>7237</v>
      </c>
      <c r="M2410" t="s">
        <v>7238</v>
      </c>
      <c r="N2410">
        <v>1.7608333329999999</v>
      </c>
      <c r="O2410">
        <v>0</v>
      </c>
      <c r="P2410">
        <v>163</v>
      </c>
      <c r="Q2410">
        <v>0</v>
      </c>
      <c r="R2410">
        <v>1</v>
      </c>
      <c r="S2410">
        <v>1</v>
      </c>
      <c r="T2410">
        <v>10</v>
      </c>
      <c r="U2410">
        <v>2</v>
      </c>
      <c r="V2410">
        <v>0</v>
      </c>
      <c r="W2410">
        <v>0</v>
      </c>
      <c r="X2410">
        <v>57.302338698517516</v>
      </c>
      <c r="Y2410">
        <v>0</v>
      </c>
      <c r="Z2410">
        <v>0.37996478909620002</v>
      </c>
      <c r="AA2410">
        <v>1.8913330810469</v>
      </c>
      <c r="AB2410">
        <v>11.281599372475361</v>
      </c>
      <c r="AC2410">
        <v>314.84548158971251</v>
      </c>
      <c r="AD2410">
        <v>0</v>
      </c>
      <c r="AE2410">
        <v>385.70071753084846</v>
      </c>
    </row>
    <row r="2411" spans="1:31" x14ac:dyDescent="0.25">
      <c r="A2411">
        <v>2322492</v>
      </c>
      <c r="B2411">
        <v>1</v>
      </c>
      <c r="C2411" t="s">
        <v>81</v>
      </c>
      <c r="D2411" t="s">
        <v>122</v>
      </c>
      <c r="E2411" t="s">
        <v>175</v>
      </c>
      <c r="F2411" t="s">
        <v>7239</v>
      </c>
      <c r="G2411" t="s">
        <v>210</v>
      </c>
      <c r="H2411" t="s">
        <v>135</v>
      </c>
      <c r="I2411" t="s">
        <v>136</v>
      </c>
      <c r="J2411" t="s">
        <v>137</v>
      </c>
      <c r="K2411" t="s">
        <v>138</v>
      </c>
      <c r="L2411" t="s">
        <v>7240</v>
      </c>
      <c r="M2411" t="s">
        <v>7241</v>
      </c>
      <c r="N2411">
        <v>1.3533333329999999</v>
      </c>
      <c r="O2411">
        <v>0</v>
      </c>
      <c r="P2411">
        <v>79</v>
      </c>
      <c r="Q2411">
        <v>0</v>
      </c>
      <c r="R2411">
        <v>0</v>
      </c>
      <c r="S2411">
        <v>0</v>
      </c>
      <c r="T2411">
        <v>7</v>
      </c>
      <c r="U2411">
        <v>0</v>
      </c>
      <c r="V2411">
        <v>0</v>
      </c>
      <c r="W2411">
        <v>0</v>
      </c>
      <c r="X2411">
        <v>16.548550999362877</v>
      </c>
      <c r="Y2411">
        <v>0</v>
      </c>
      <c r="Z2411">
        <v>0</v>
      </c>
      <c r="AA2411">
        <v>0</v>
      </c>
      <c r="AB2411">
        <v>8.9676134448516667</v>
      </c>
      <c r="AC2411">
        <v>0</v>
      </c>
      <c r="AD2411">
        <v>0</v>
      </c>
      <c r="AE2411">
        <v>25.516164444214546</v>
      </c>
    </row>
    <row r="2412" spans="1:31" x14ac:dyDescent="0.25">
      <c r="A2412">
        <v>2322183</v>
      </c>
      <c r="B2412">
        <v>1</v>
      </c>
      <c r="C2412" t="s">
        <v>81</v>
      </c>
      <c r="D2412" t="s">
        <v>123</v>
      </c>
      <c r="E2412" t="s">
        <v>175</v>
      </c>
      <c r="F2412" t="s">
        <v>7242</v>
      </c>
      <c r="G2412" t="s">
        <v>134</v>
      </c>
      <c r="H2412" t="s">
        <v>135</v>
      </c>
      <c r="I2412" t="s">
        <v>136</v>
      </c>
      <c r="J2412" t="s">
        <v>137</v>
      </c>
      <c r="K2412" t="s">
        <v>138</v>
      </c>
      <c r="L2412" t="s">
        <v>7243</v>
      </c>
      <c r="M2412" t="s">
        <v>7244</v>
      </c>
      <c r="N2412">
        <v>0.75444444399999999</v>
      </c>
      <c r="O2412">
        <v>9</v>
      </c>
      <c r="P2412">
        <v>20</v>
      </c>
      <c r="Q2412">
        <v>200</v>
      </c>
      <c r="R2412">
        <v>236</v>
      </c>
      <c r="S2412">
        <v>48</v>
      </c>
      <c r="T2412">
        <v>41</v>
      </c>
      <c r="U2412">
        <v>0</v>
      </c>
      <c r="V2412">
        <v>0</v>
      </c>
      <c r="W2412">
        <v>3.8315818150497001</v>
      </c>
      <c r="X2412">
        <v>5.6076185672612233</v>
      </c>
      <c r="Y2412">
        <v>187.86455464349871</v>
      </c>
      <c r="Z2412">
        <v>160.31516606841524</v>
      </c>
      <c r="AA2412">
        <v>38.192088620487986</v>
      </c>
      <c r="AB2412">
        <v>29.483157364387292</v>
      </c>
      <c r="AC2412">
        <v>0</v>
      </c>
      <c r="AD2412">
        <v>0</v>
      </c>
      <c r="AE2412">
        <v>425.29416707910019</v>
      </c>
    </row>
    <row r="2413" spans="1:31" x14ac:dyDescent="0.25">
      <c r="A2413">
        <v>2332525</v>
      </c>
      <c r="B2413">
        <v>1</v>
      </c>
      <c r="C2413" t="s">
        <v>80</v>
      </c>
      <c r="D2413" t="s">
        <v>110</v>
      </c>
      <c r="E2413" t="s">
        <v>153</v>
      </c>
      <c r="F2413" t="s">
        <v>7245</v>
      </c>
      <c r="G2413" t="s">
        <v>203</v>
      </c>
      <c r="H2413" t="s">
        <v>150</v>
      </c>
      <c r="I2413" t="s">
        <v>136</v>
      </c>
      <c r="J2413" t="s">
        <v>137</v>
      </c>
      <c r="K2413" t="s">
        <v>138</v>
      </c>
      <c r="L2413" t="s">
        <v>7246</v>
      </c>
      <c r="M2413" t="s">
        <v>7247</v>
      </c>
      <c r="N2413">
        <v>1.1841666660000001</v>
      </c>
      <c r="O2413">
        <v>0</v>
      </c>
      <c r="P2413">
        <v>9</v>
      </c>
      <c r="Q2413">
        <v>0</v>
      </c>
      <c r="R2413">
        <v>0</v>
      </c>
      <c r="S2413">
        <v>0</v>
      </c>
      <c r="T2413">
        <v>1</v>
      </c>
      <c r="U2413">
        <v>0</v>
      </c>
      <c r="V2413">
        <v>0</v>
      </c>
      <c r="W2413">
        <v>0</v>
      </c>
      <c r="X2413">
        <v>1.3470494616720001</v>
      </c>
      <c r="Y2413">
        <v>0</v>
      </c>
      <c r="Z2413">
        <v>0</v>
      </c>
      <c r="AA2413">
        <v>0</v>
      </c>
      <c r="AB2413">
        <v>0.19427872113700004</v>
      </c>
      <c r="AC2413">
        <v>0</v>
      </c>
      <c r="AD2413">
        <v>0</v>
      </c>
      <c r="AE2413">
        <v>1.5413281828090002</v>
      </c>
    </row>
    <row r="2414" spans="1:31" x14ac:dyDescent="0.25">
      <c r="A2414">
        <v>2322469</v>
      </c>
      <c r="B2414">
        <v>1</v>
      </c>
      <c r="C2414" t="s">
        <v>80</v>
      </c>
      <c r="D2414" t="s">
        <v>93</v>
      </c>
      <c r="E2414" t="s">
        <v>158</v>
      </c>
      <c r="F2414" t="s">
        <v>7248</v>
      </c>
      <c r="G2414" t="s">
        <v>160</v>
      </c>
      <c r="H2414" t="s">
        <v>150</v>
      </c>
      <c r="I2414" t="s">
        <v>136</v>
      </c>
      <c r="J2414" t="s">
        <v>137</v>
      </c>
      <c r="K2414" t="s">
        <v>138</v>
      </c>
      <c r="L2414" t="s">
        <v>7249</v>
      </c>
      <c r="M2414" t="s">
        <v>7250</v>
      </c>
      <c r="N2414">
        <v>0.17361111100000001</v>
      </c>
      <c r="O2414">
        <v>0</v>
      </c>
      <c r="P2414">
        <v>107</v>
      </c>
      <c r="Q2414">
        <v>0</v>
      </c>
      <c r="R2414">
        <v>10</v>
      </c>
      <c r="S2414">
        <v>0</v>
      </c>
      <c r="T2414">
        <v>20</v>
      </c>
      <c r="U2414">
        <v>0</v>
      </c>
      <c r="V2414">
        <v>0</v>
      </c>
      <c r="W2414">
        <v>0</v>
      </c>
      <c r="X2414">
        <v>3.4796240125833342</v>
      </c>
      <c r="Y2414">
        <v>0</v>
      </c>
      <c r="Z2414">
        <v>0.78646224531249997</v>
      </c>
      <c r="AA2414">
        <v>0</v>
      </c>
      <c r="AB2414">
        <v>2.7517427516909718</v>
      </c>
      <c r="AC2414">
        <v>0</v>
      </c>
      <c r="AD2414">
        <v>0</v>
      </c>
      <c r="AE2414">
        <v>7.0178290095868059</v>
      </c>
    </row>
    <row r="2415" spans="1:31" x14ac:dyDescent="0.25">
      <c r="A2415">
        <v>2322177</v>
      </c>
      <c r="B2415">
        <v>1</v>
      </c>
      <c r="C2415" t="s">
        <v>80</v>
      </c>
      <c r="D2415" t="s">
        <v>105</v>
      </c>
      <c r="E2415" t="s">
        <v>141</v>
      </c>
      <c r="F2415" t="s">
        <v>7251</v>
      </c>
      <c r="G2415" t="s">
        <v>134</v>
      </c>
      <c r="H2415" t="s">
        <v>135</v>
      </c>
      <c r="I2415" t="s">
        <v>136</v>
      </c>
      <c r="J2415" t="s">
        <v>137</v>
      </c>
      <c r="K2415" t="s">
        <v>138</v>
      </c>
      <c r="L2415" t="s">
        <v>7252</v>
      </c>
      <c r="M2415" t="s">
        <v>7253</v>
      </c>
      <c r="N2415">
        <v>1.0475000000000001</v>
      </c>
      <c r="O2415">
        <v>0</v>
      </c>
      <c r="P2415">
        <v>3264</v>
      </c>
      <c r="Q2415">
        <v>0</v>
      </c>
      <c r="R2415">
        <v>0</v>
      </c>
      <c r="S2415">
        <v>3</v>
      </c>
      <c r="T2415">
        <v>230</v>
      </c>
      <c r="U2415">
        <v>2</v>
      </c>
      <c r="V2415">
        <v>7</v>
      </c>
      <c r="W2415">
        <v>0</v>
      </c>
      <c r="X2415">
        <v>670.32108851109456</v>
      </c>
      <c r="Y2415">
        <v>0</v>
      </c>
      <c r="Z2415">
        <v>0</v>
      </c>
      <c r="AA2415">
        <v>19.862822592525557</v>
      </c>
      <c r="AB2415">
        <v>228.47410509186719</v>
      </c>
      <c r="AC2415">
        <v>214.75057429836608</v>
      </c>
      <c r="AD2415">
        <v>454.46140258539037</v>
      </c>
      <c r="AE2415">
        <v>1587.8699930792436</v>
      </c>
    </row>
    <row r="2416" spans="1:31" x14ac:dyDescent="0.25">
      <c r="A2416">
        <v>2332519</v>
      </c>
      <c r="B2416">
        <v>1</v>
      </c>
      <c r="C2416" t="s">
        <v>81</v>
      </c>
      <c r="D2416" t="s">
        <v>115</v>
      </c>
      <c r="E2416" t="s">
        <v>147</v>
      </c>
      <c r="F2416" t="s">
        <v>7254</v>
      </c>
      <c r="G2416" t="s">
        <v>149</v>
      </c>
      <c r="H2416" t="s">
        <v>150</v>
      </c>
      <c r="I2416" t="s">
        <v>136</v>
      </c>
      <c r="J2416" t="s">
        <v>137</v>
      </c>
      <c r="K2416" t="s">
        <v>138</v>
      </c>
      <c r="L2416" t="s">
        <v>7255</v>
      </c>
      <c r="M2416" t="s">
        <v>7256</v>
      </c>
      <c r="N2416">
        <v>1.6472222219999999</v>
      </c>
      <c r="O2416">
        <v>0</v>
      </c>
      <c r="P2416">
        <v>23</v>
      </c>
      <c r="Q2416">
        <v>0</v>
      </c>
      <c r="R2416">
        <v>0</v>
      </c>
      <c r="S2416">
        <v>0</v>
      </c>
      <c r="T2416">
        <v>4</v>
      </c>
      <c r="U2416">
        <v>0</v>
      </c>
      <c r="V2416">
        <v>0</v>
      </c>
      <c r="W2416">
        <v>0</v>
      </c>
      <c r="X2416">
        <v>2.0652670085682496</v>
      </c>
      <c r="Y2416">
        <v>0</v>
      </c>
      <c r="Z2416">
        <v>0</v>
      </c>
      <c r="AA2416">
        <v>0</v>
      </c>
      <c r="AB2416">
        <v>0.49528273646640009</v>
      </c>
      <c r="AC2416">
        <v>0</v>
      </c>
      <c r="AD2416">
        <v>0</v>
      </c>
      <c r="AE2416">
        <v>2.5605497450346499</v>
      </c>
    </row>
    <row r="2417" spans="1:31" x14ac:dyDescent="0.25">
      <c r="A2417">
        <v>2322329</v>
      </c>
      <c r="B2417">
        <v>1</v>
      </c>
      <c r="C2417" t="s">
        <v>81</v>
      </c>
      <c r="D2417" t="s">
        <v>116</v>
      </c>
      <c r="E2417" t="s">
        <v>132</v>
      </c>
      <c r="F2417" t="s">
        <v>7257</v>
      </c>
      <c r="G2417" t="s">
        <v>134</v>
      </c>
      <c r="H2417" t="s">
        <v>135</v>
      </c>
      <c r="I2417" t="s">
        <v>136</v>
      </c>
      <c r="J2417" t="s">
        <v>137</v>
      </c>
      <c r="K2417" t="s">
        <v>138</v>
      </c>
      <c r="L2417" t="s">
        <v>7258</v>
      </c>
      <c r="M2417" t="s">
        <v>7259</v>
      </c>
      <c r="N2417">
        <v>9.4722221999999995E-2</v>
      </c>
      <c r="O2417">
        <v>1</v>
      </c>
      <c r="P2417">
        <v>2972</v>
      </c>
      <c r="Q2417">
        <v>141</v>
      </c>
      <c r="R2417">
        <v>234</v>
      </c>
      <c r="S2417">
        <v>9</v>
      </c>
      <c r="T2417">
        <v>419</v>
      </c>
      <c r="U2417">
        <v>2</v>
      </c>
      <c r="V2417">
        <v>0</v>
      </c>
      <c r="W2417">
        <v>3.4909285752E-3</v>
      </c>
      <c r="X2417">
        <v>37.338764461016453</v>
      </c>
      <c r="Y2417">
        <v>10.624655004103314</v>
      </c>
      <c r="Z2417">
        <v>7.4618822920077639</v>
      </c>
      <c r="AA2417">
        <v>5.7817734235048945</v>
      </c>
      <c r="AB2417">
        <v>15.24086300049985</v>
      </c>
      <c r="AC2417">
        <v>29.268238903512827</v>
      </c>
      <c r="AD2417">
        <v>0</v>
      </c>
      <c r="AE2417">
        <v>105.7196680132203</v>
      </c>
    </row>
    <row r="2418" spans="1:31" x14ac:dyDescent="0.25">
      <c r="A2418">
        <v>2322429</v>
      </c>
      <c r="B2418">
        <v>1</v>
      </c>
      <c r="C2418" t="s">
        <v>80</v>
      </c>
      <c r="D2418" t="s">
        <v>87</v>
      </c>
      <c r="E2418" t="s">
        <v>147</v>
      </c>
      <c r="F2418" t="s">
        <v>7260</v>
      </c>
      <c r="G2418" t="s">
        <v>336</v>
      </c>
      <c r="H2418" t="s">
        <v>150</v>
      </c>
      <c r="I2418" t="s">
        <v>136</v>
      </c>
      <c r="J2418" t="s">
        <v>137</v>
      </c>
      <c r="K2418" t="s">
        <v>138</v>
      </c>
      <c r="L2418" t="s">
        <v>7261</v>
      </c>
      <c r="M2418" t="s">
        <v>7262</v>
      </c>
      <c r="N2418">
        <v>1.6174999999999999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1</v>
      </c>
      <c r="U2418">
        <v>0</v>
      </c>
      <c r="V2418">
        <v>1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28.89758499456125</v>
      </c>
      <c r="AE2418">
        <v>28.89758499456125</v>
      </c>
    </row>
    <row r="2419" spans="1:31" x14ac:dyDescent="0.25">
      <c r="A2419">
        <v>2322283</v>
      </c>
      <c r="B2419">
        <v>1</v>
      </c>
      <c r="C2419" t="s">
        <v>80</v>
      </c>
      <c r="D2419" t="s">
        <v>95</v>
      </c>
      <c r="E2419" t="s">
        <v>175</v>
      </c>
      <c r="F2419" t="s">
        <v>7263</v>
      </c>
      <c r="G2419" t="s">
        <v>210</v>
      </c>
      <c r="H2419" t="s">
        <v>135</v>
      </c>
      <c r="I2419" t="s">
        <v>136</v>
      </c>
      <c r="J2419" t="s">
        <v>137</v>
      </c>
      <c r="K2419" t="s">
        <v>138</v>
      </c>
      <c r="L2419" t="s">
        <v>7264</v>
      </c>
      <c r="M2419" t="s">
        <v>7265</v>
      </c>
      <c r="N2419">
        <v>1.839444444</v>
      </c>
      <c r="O2419">
        <v>0</v>
      </c>
      <c r="P2419">
        <v>2</v>
      </c>
      <c r="Q2419">
        <v>0</v>
      </c>
      <c r="R2419">
        <v>1</v>
      </c>
      <c r="S2419">
        <v>0</v>
      </c>
      <c r="T2419">
        <v>1</v>
      </c>
      <c r="U2419">
        <v>1</v>
      </c>
      <c r="V2419">
        <v>0</v>
      </c>
      <c r="W2419">
        <v>0</v>
      </c>
      <c r="X2419">
        <v>0.52101171797071666</v>
      </c>
      <c r="Y2419">
        <v>0</v>
      </c>
      <c r="Z2419">
        <v>0.4843072857557667</v>
      </c>
      <c r="AA2419">
        <v>0</v>
      </c>
      <c r="AB2419">
        <v>0</v>
      </c>
      <c r="AC2419">
        <v>288.39224120167023</v>
      </c>
      <c r="AD2419">
        <v>0</v>
      </c>
      <c r="AE2419">
        <v>289.3975602053967</v>
      </c>
    </row>
    <row r="2420" spans="1:31" x14ac:dyDescent="0.25">
      <c r="A2420">
        <v>2332711</v>
      </c>
      <c r="B2420">
        <v>1</v>
      </c>
      <c r="C2420" t="s">
        <v>81</v>
      </c>
      <c r="D2420" t="s">
        <v>112</v>
      </c>
      <c r="E2420" t="s">
        <v>147</v>
      </c>
      <c r="F2420" t="s">
        <v>7266</v>
      </c>
      <c r="G2420" t="s">
        <v>258</v>
      </c>
      <c r="H2420" t="s">
        <v>150</v>
      </c>
      <c r="I2420" t="s">
        <v>136</v>
      </c>
      <c r="J2420" t="s">
        <v>137</v>
      </c>
      <c r="K2420" t="s">
        <v>138</v>
      </c>
      <c r="L2420" t="s">
        <v>7267</v>
      </c>
      <c r="M2420" t="s">
        <v>7268</v>
      </c>
      <c r="N2420">
        <v>1.058611111</v>
      </c>
      <c r="O2420">
        <v>0</v>
      </c>
      <c r="P2420">
        <v>59</v>
      </c>
      <c r="Q2420">
        <v>0</v>
      </c>
      <c r="R2420">
        <v>0</v>
      </c>
      <c r="S2420">
        <v>0</v>
      </c>
      <c r="T2420">
        <v>1</v>
      </c>
      <c r="U2420">
        <v>0</v>
      </c>
      <c r="V2420">
        <v>0</v>
      </c>
      <c r="W2420">
        <v>0</v>
      </c>
      <c r="X2420">
        <v>9.566403686227833</v>
      </c>
      <c r="Y2420">
        <v>0</v>
      </c>
      <c r="Z2420">
        <v>0</v>
      </c>
      <c r="AA2420">
        <v>0</v>
      </c>
      <c r="AB2420">
        <v>1.8805400494941667E-2</v>
      </c>
      <c r="AC2420">
        <v>0</v>
      </c>
      <c r="AD2420">
        <v>0</v>
      </c>
      <c r="AE2420">
        <v>9.5852090867227755</v>
      </c>
    </row>
    <row r="2421" spans="1:31" x14ac:dyDescent="0.25">
      <c r="A2421">
        <v>2322266</v>
      </c>
      <c r="B2421">
        <v>1</v>
      </c>
      <c r="C2421" t="s">
        <v>80</v>
      </c>
      <c r="D2421" t="s">
        <v>93</v>
      </c>
      <c r="E2421" t="s">
        <v>141</v>
      </c>
      <c r="F2421" t="s">
        <v>3469</v>
      </c>
      <c r="G2421" t="s">
        <v>143</v>
      </c>
      <c r="H2421" t="s">
        <v>135</v>
      </c>
      <c r="I2421" t="s">
        <v>136</v>
      </c>
      <c r="J2421" t="s">
        <v>137</v>
      </c>
      <c r="K2421" t="s">
        <v>144</v>
      </c>
      <c r="L2421" t="s">
        <v>7269</v>
      </c>
      <c r="M2421" t="s">
        <v>7270</v>
      </c>
      <c r="N2421">
        <v>8.0947222219999997</v>
      </c>
      <c r="O2421">
        <v>2</v>
      </c>
      <c r="P2421">
        <v>332</v>
      </c>
      <c r="Q2421">
        <v>10</v>
      </c>
      <c r="R2421">
        <v>264</v>
      </c>
      <c r="S2421">
        <v>2</v>
      </c>
      <c r="T2421">
        <v>116</v>
      </c>
      <c r="U2421">
        <v>0</v>
      </c>
      <c r="V2421">
        <v>0</v>
      </c>
      <c r="W2421">
        <v>19.500338894101041</v>
      </c>
      <c r="X2421">
        <v>320.88594977054152</v>
      </c>
      <c r="Y2421">
        <v>377.76163629641684</v>
      </c>
      <c r="Z2421">
        <v>1206.0066064318996</v>
      </c>
      <c r="AA2421">
        <v>22.048664067419352</v>
      </c>
      <c r="AB2421">
        <v>698.64055888941664</v>
      </c>
      <c r="AC2421">
        <v>0</v>
      </c>
      <c r="AD2421">
        <v>0</v>
      </c>
      <c r="AE2421">
        <v>2644.8437543497953</v>
      </c>
    </row>
    <row r="2422" spans="1:31" x14ac:dyDescent="0.25">
      <c r="A2422">
        <v>2332602</v>
      </c>
      <c r="B2422">
        <v>1</v>
      </c>
      <c r="C2422" t="s">
        <v>81</v>
      </c>
      <c r="D2422" t="s">
        <v>112</v>
      </c>
      <c r="E2422" t="s">
        <v>141</v>
      </c>
      <c r="F2422" t="s">
        <v>7271</v>
      </c>
      <c r="G2422" t="s">
        <v>217</v>
      </c>
      <c r="H2422" t="s">
        <v>135</v>
      </c>
      <c r="I2422" t="s">
        <v>136</v>
      </c>
      <c r="J2422" t="s">
        <v>137</v>
      </c>
      <c r="K2422" t="s">
        <v>138</v>
      </c>
      <c r="L2422" t="s">
        <v>7272</v>
      </c>
      <c r="M2422" t="s">
        <v>7273</v>
      </c>
      <c r="N2422">
        <v>3.7155555549999999</v>
      </c>
      <c r="O2422">
        <v>1</v>
      </c>
      <c r="P2422">
        <v>5012</v>
      </c>
      <c r="Q2422">
        <v>675</v>
      </c>
      <c r="R2422">
        <v>764</v>
      </c>
      <c r="S2422">
        <v>89</v>
      </c>
      <c r="T2422">
        <v>896</v>
      </c>
      <c r="U2422">
        <v>13</v>
      </c>
      <c r="V2422">
        <v>9</v>
      </c>
      <c r="W2422">
        <v>1.2314617062460167</v>
      </c>
      <c r="X2422">
        <v>2762.0709327308541</v>
      </c>
      <c r="Y2422">
        <v>1103.2434338504472</v>
      </c>
      <c r="Z2422">
        <v>807.62428774218495</v>
      </c>
      <c r="AA2422">
        <v>569.41771762297321</v>
      </c>
      <c r="AB2422">
        <v>1089.5378160215801</v>
      </c>
      <c r="AC2422">
        <v>2464.8986372900886</v>
      </c>
      <c r="AD2422">
        <v>1868.219170390566</v>
      </c>
      <c r="AE2422">
        <v>10666.243457354942</v>
      </c>
    </row>
    <row r="2423" spans="1:31" x14ac:dyDescent="0.25">
      <c r="A2423">
        <v>2322197</v>
      </c>
      <c r="B2423">
        <v>1</v>
      </c>
      <c r="C2423" t="s">
        <v>81</v>
      </c>
      <c r="D2423" t="s">
        <v>114</v>
      </c>
      <c r="E2423" t="s">
        <v>175</v>
      </c>
      <c r="F2423" t="s">
        <v>7274</v>
      </c>
      <c r="G2423" t="s">
        <v>210</v>
      </c>
      <c r="H2423" t="s">
        <v>135</v>
      </c>
      <c r="I2423" t="s">
        <v>136</v>
      </c>
      <c r="J2423" t="s">
        <v>137</v>
      </c>
      <c r="K2423" t="s">
        <v>138</v>
      </c>
      <c r="L2423" t="s">
        <v>7275</v>
      </c>
      <c r="M2423" t="s">
        <v>7276</v>
      </c>
      <c r="N2423">
        <v>1.2080555550000001</v>
      </c>
      <c r="O2423">
        <v>0</v>
      </c>
      <c r="P2423">
        <v>47</v>
      </c>
      <c r="Q2423">
        <v>0</v>
      </c>
      <c r="R2423">
        <v>46</v>
      </c>
      <c r="S2423">
        <v>1</v>
      </c>
      <c r="T2423">
        <v>14</v>
      </c>
      <c r="U2423">
        <v>0</v>
      </c>
      <c r="V2423">
        <v>0</v>
      </c>
      <c r="W2423">
        <v>0</v>
      </c>
      <c r="X2423">
        <v>5.7128100544618503</v>
      </c>
      <c r="Y2423">
        <v>0</v>
      </c>
      <c r="Z2423">
        <v>11.308211156989472</v>
      </c>
      <c r="AA2423">
        <v>1.7029814896440332</v>
      </c>
      <c r="AB2423">
        <v>8.3613935710255998</v>
      </c>
      <c r="AC2423">
        <v>0</v>
      </c>
      <c r="AD2423">
        <v>0</v>
      </c>
      <c r="AE2423">
        <v>27.08539627212096</v>
      </c>
    </row>
    <row r="2424" spans="1:31" x14ac:dyDescent="0.25">
      <c r="A2424">
        <v>2322223</v>
      </c>
      <c r="B2424">
        <v>1</v>
      </c>
      <c r="C2424" t="s">
        <v>81</v>
      </c>
      <c r="D2424" t="s">
        <v>113</v>
      </c>
      <c r="E2424" t="s">
        <v>132</v>
      </c>
      <c r="F2424" t="s">
        <v>7277</v>
      </c>
      <c r="G2424" t="s">
        <v>143</v>
      </c>
      <c r="H2424" t="s">
        <v>135</v>
      </c>
      <c r="I2424" t="s">
        <v>136</v>
      </c>
      <c r="J2424" t="s">
        <v>137</v>
      </c>
      <c r="K2424" t="s">
        <v>144</v>
      </c>
      <c r="L2424" t="s">
        <v>7278</v>
      </c>
      <c r="M2424" t="s">
        <v>7279</v>
      </c>
      <c r="N2424">
        <v>8.1963888879999995</v>
      </c>
      <c r="O2424">
        <v>1</v>
      </c>
      <c r="P2424">
        <v>1572</v>
      </c>
      <c r="Q2424">
        <v>15</v>
      </c>
      <c r="R2424">
        <v>414</v>
      </c>
      <c r="S2424">
        <v>13</v>
      </c>
      <c r="T2424">
        <v>130</v>
      </c>
      <c r="U2424">
        <v>0</v>
      </c>
      <c r="V2424">
        <v>1</v>
      </c>
      <c r="W2424">
        <v>3.9554917948081671</v>
      </c>
      <c r="X2424">
        <v>2425.4614392165631</v>
      </c>
      <c r="Y2424">
        <v>300.52744174881337</v>
      </c>
      <c r="Z2424">
        <v>4358.3468530238752</v>
      </c>
      <c r="AA2424">
        <v>500.91119002652761</v>
      </c>
      <c r="AB2424">
        <v>841.68870459385937</v>
      </c>
      <c r="AC2424">
        <v>0</v>
      </c>
      <c r="AD2424">
        <v>8.6250796376528669</v>
      </c>
      <c r="AE2424">
        <v>8439.5162000421005</v>
      </c>
    </row>
    <row r="2425" spans="1:31" x14ac:dyDescent="0.25">
      <c r="A2425">
        <v>2332731</v>
      </c>
      <c r="B2425">
        <v>1</v>
      </c>
      <c r="C2425" t="s">
        <v>80</v>
      </c>
      <c r="D2425" t="s">
        <v>91</v>
      </c>
      <c r="E2425" t="s">
        <v>175</v>
      </c>
      <c r="F2425" t="s">
        <v>7280</v>
      </c>
      <c r="G2425" t="s">
        <v>134</v>
      </c>
      <c r="H2425" t="s">
        <v>135</v>
      </c>
      <c r="I2425" t="s">
        <v>136</v>
      </c>
      <c r="J2425" t="s">
        <v>137</v>
      </c>
      <c r="K2425" t="s">
        <v>138</v>
      </c>
      <c r="L2425" t="s">
        <v>7281</v>
      </c>
      <c r="M2425" t="s">
        <v>7282</v>
      </c>
      <c r="N2425">
        <v>3.1319444440000002</v>
      </c>
      <c r="O2425">
        <v>0</v>
      </c>
      <c r="P2425">
        <v>1</v>
      </c>
      <c r="Q2425">
        <v>0</v>
      </c>
      <c r="R2425">
        <v>10</v>
      </c>
      <c r="S2425">
        <v>0</v>
      </c>
      <c r="T2425">
        <v>4</v>
      </c>
      <c r="U2425">
        <v>0</v>
      </c>
      <c r="V2425">
        <v>0</v>
      </c>
      <c r="W2425">
        <v>0</v>
      </c>
      <c r="X2425">
        <v>1.3869008151768001</v>
      </c>
      <c r="Y2425">
        <v>0</v>
      </c>
      <c r="Z2425">
        <v>34.943735657348533</v>
      </c>
      <c r="AA2425">
        <v>0</v>
      </c>
      <c r="AB2425">
        <v>4.7241594868778556</v>
      </c>
      <c r="AC2425">
        <v>0</v>
      </c>
      <c r="AD2425">
        <v>0</v>
      </c>
      <c r="AE2425">
        <v>41.054795959403194</v>
      </c>
    </row>
    <row r="2426" spans="1:31" x14ac:dyDescent="0.25">
      <c r="A2426">
        <v>2332837</v>
      </c>
      <c r="B2426">
        <v>1</v>
      </c>
      <c r="C2426" t="s">
        <v>81</v>
      </c>
      <c r="D2426" t="s">
        <v>127</v>
      </c>
      <c r="E2426" t="s">
        <v>147</v>
      </c>
      <c r="F2426" t="s">
        <v>7283</v>
      </c>
      <c r="G2426" t="s">
        <v>149</v>
      </c>
      <c r="H2426" t="s">
        <v>150</v>
      </c>
      <c r="I2426" t="s">
        <v>136</v>
      </c>
      <c r="J2426" t="s">
        <v>137</v>
      </c>
      <c r="K2426" t="s">
        <v>138</v>
      </c>
      <c r="L2426" t="s">
        <v>7284</v>
      </c>
      <c r="M2426" t="s">
        <v>7285</v>
      </c>
      <c r="N2426">
        <v>7.6394444439999996</v>
      </c>
      <c r="O2426">
        <v>0</v>
      </c>
      <c r="P2426">
        <v>3</v>
      </c>
      <c r="Q2426">
        <v>0</v>
      </c>
      <c r="R2426">
        <v>17</v>
      </c>
      <c r="S2426">
        <v>0</v>
      </c>
      <c r="T2426">
        <v>2</v>
      </c>
      <c r="U2426">
        <v>0</v>
      </c>
      <c r="V2426">
        <v>0</v>
      </c>
      <c r="W2426">
        <v>0</v>
      </c>
      <c r="X2426">
        <v>29.951823680790596</v>
      </c>
      <c r="Y2426">
        <v>0</v>
      </c>
      <c r="Z2426">
        <v>99.623621863358139</v>
      </c>
      <c r="AA2426">
        <v>0</v>
      </c>
      <c r="AB2426">
        <v>14.683357820828812</v>
      </c>
      <c r="AC2426">
        <v>0</v>
      </c>
      <c r="AD2426">
        <v>0</v>
      </c>
      <c r="AE2426">
        <v>144.25880336497755</v>
      </c>
    </row>
    <row r="2427" spans="1:31" x14ac:dyDescent="0.25">
      <c r="A2427">
        <v>2322509</v>
      </c>
      <c r="B2427">
        <v>1</v>
      </c>
      <c r="C2427" t="s">
        <v>80</v>
      </c>
      <c r="D2427" t="s">
        <v>96</v>
      </c>
      <c r="E2427" t="s">
        <v>153</v>
      </c>
      <c r="F2427" t="s">
        <v>6729</v>
      </c>
      <c r="G2427" t="s">
        <v>336</v>
      </c>
      <c r="H2427" t="s">
        <v>150</v>
      </c>
      <c r="I2427" t="s">
        <v>136</v>
      </c>
      <c r="J2427" t="s">
        <v>137</v>
      </c>
      <c r="K2427" t="s">
        <v>138</v>
      </c>
      <c r="L2427" t="s">
        <v>7286</v>
      </c>
      <c r="M2427" t="s">
        <v>7287</v>
      </c>
      <c r="N2427">
        <v>3.0474999999999999</v>
      </c>
      <c r="O2427">
        <v>0</v>
      </c>
      <c r="P2427">
        <v>2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3.0251586272394668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3.0251586272394668</v>
      </c>
    </row>
    <row r="2428" spans="1:31" x14ac:dyDescent="0.25">
      <c r="A2428">
        <v>2322452</v>
      </c>
      <c r="B2428">
        <v>1</v>
      </c>
      <c r="C2428" t="s">
        <v>80</v>
      </c>
      <c r="D2428" t="s">
        <v>97</v>
      </c>
      <c r="E2428" t="s">
        <v>147</v>
      </c>
      <c r="F2428" t="s">
        <v>7288</v>
      </c>
      <c r="G2428" t="s">
        <v>149</v>
      </c>
      <c r="H2428" t="s">
        <v>150</v>
      </c>
      <c r="I2428" t="s">
        <v>136</v>
      </c>
      <c r="J2428" t="s">
        <v>137</v>
      </c>
      <c r="K2428" t="s">
        <v>138</v>
      </c>
      <c r="L2428" t="s">
        <v>7289</v>
      </c>
      <c r="M2428" t="s">
        <v>7290</v>
      </c>
      <c r="N2428">
        <v>2.0958333329999999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1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0.30504838249233335</v>
      </c>
      <c r="AC2428">
        <v>0</v>
      </c>
      <c r="AD2428">
        <v>0</v>
      </c>
      <c r="AE2428">
        <v>0.30504838249233335</v>
      </c>
    </row>
    <row r="2429" spans="1:31" x14ac:dyDescent="0.25">
      <c r="A2429">
        <v>2322366</v>
      </c>
      <c r="B2429">
        <v>1</v>
      </c>
      <c r="C2429" t="s">
        <v>81</v>
      </c>
      <c r="D2429" t="s">
        <v>123</v>
      </c>
      <c r="E2429" t="s">
        <v>147</v>
      </c>
      <c r="F2429" t="s">
        <v>7291</v>
      </c>
      <c r="G2429" t="s">
        <v>703</v>
      </c>
      <c r="H2429" t="s">
        <v>150</v>
      </c>
      <c r="I2429" t="s">
        <v>136</v>
      </c>
      <c r="J2429" t="s">
        <v>3</v>
      </c>
      <c r="K2429" t="s">
        <v>138</v>
      </c>
      <c r="L2429" t="s">
        <v>7292</v>
      </c>
      <c r="M2429" t="s">
        <v>7293</v>
      </c>
      <c r="N2429">
        <v>1.1916666659999999</v>
      </c>
      <c r="O2429">
        <v>0</v>
      </c>
      <c r="P2429">
        <v>74</v>
      </c>
      <c r="Q2429">
        <v>0</v>
      </c>
      <c r="R2429">
        <v>0</v>
      </c>
      <c r="S2429">
        <v>0</v>
      </c>
      <c r="T2429">
        <v>2</v>
      </c>
      <c r="U2429">
        <v>0</v>
      </c>
      <c r="V2429">
        <v>0</v>
      </c>
      <c r="W2429">
        <v>0</v>
      </c>
      <c r="X2429">
        <v>18.444842809087493</v>
      </c>
      <c r="Y2429">
        <v>0</v>
      </c>
      <c r="Z2429">
        <v>0</v>
      </c>
      <c r="AA2429">
        <v>0</v>
      </c>
      <c r="AB2429">
        <v>2.3337216691772507</v>
      </c>
      <c r="AC2429">
        <v>0</v>
      </c>
      <c r="AD2429">
        <v>0</v>
      </c>
      <c r="AE2429">
        <v>20.778564478264745</v>
      </c>
    </row>
    <row r="2430" spans="1:31" x14ac:dyDescent="0.25">
      <c r="A2430">
        <v>2322203</v>
      </c>
      <c r="B2430">
        <v>1</v>
      </c>
      <c r="C2430" t="s">
        <v>80</v>
      </c>
      <c r="D2430" t="s">
        <v>82</v>
      </c>
      <c r="E2430" t="s">
        <v>153</v>
      </c>
      <c r="F2430" t="s">
        <v>7294</v>
      </c>
      <c r="G2430" t="s">
        <v>203</v>
      </c>
      <c r="H2430" t="s">
        <v>150</v>
      </c>
      <c r="I2430" t="s">
        <v>136</v>
      </c>
      <c r="J2430" t="s">
        <v>137</v>
      </c>
      <c r="K2430" t="s">
        <v>138</v>
      </c>
      <c r="L2430" t="s">
        <v>7295</v>
      </c>
      <c r="M2430" t="s">
        <v>7296</v>
      </c>
      <c r="N2430">
        <v>0.78027777700000001</v>
      </c>
      <c r="O2430">
        <v>0</v>
      </c>
      <c r="P2430">
        <v>1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4.289486663040834E-2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4.289486663040834E-2</v>
      </c>
    </row>
    <row r="2431" spans="1:31" x14ac:dyDescent="0.25">
      <c r="A2431">
        <v>2332737</v>
      </c>
      <c r="B2431">
        <v>1</v>
      </c>
      <c r="C2431" t="s">
        <v>80</v>
      </c>
      <c r="D2431" t="s">
        <v>85</v>
      </c>
      <c r="E2431" t="s">
        <v>285</v>
      </c>
      <c r="F2431" t="s">
        <v>6230</v>
      </c>
      <c r="G2431" t="s">
        <v>149</v>
      </c>
      <c r="H2431" t="s">
        <v>150</v>
      </c>
      <c r="I2431" t="s">
        <v>136</v>
      </c>
      <c r="J2431" t="s">
        <v>137</v>
      </c>
      <c r="K2431" t="s">
        <v>138</v>
      </c>
      <c r="L2431" t="s">
        <v>7297</v>
      </c>
      <c r="M2431" t="s">
        <v>7298</v>
      </c>
      <c r="N2431">
        <v>1.690555555</v>
      </c>
      <c r="O2431">
        <v>0</v>
      </c>
      <c r="P2431">
        <v>231</v>
      </c>
      <c r="Q2431">
        <v>0</v>
      </c>
      <c r="R2431">
        <v>0</v>
      </c>
      <c r="S2431">
        <v>0</v>
      </c>
      <c r="T2431">
        <v>5</v>
      </c>
      <c r="U2431">
        <v>0</v>
      </c>
      <c r="V2431">
        <v>0</v>
      </c>
      <c r="W2431">
        <v>0</v>
      </c>
      <c r="X2431">
        <v>68.340341793121652</v>
      </c>
      <c r="Y2431">
        <v>0</v>
      </c>
      <c r="Z2431">
        <v>0</v>
      </c>
      <c r="AA2431">
        <v>0</v>
      </c>
      <c r="AB2431">
        <v>0.33497389795833338</v>
      </c>
      <c r="AC2431">
        <v>0</v>
      </c>
      <c r="AD2431">
        <v>0</v>
      </c>
      <c r="AE2431">
        <v>68.675315691079987</v>
      </c>
    </row>
    <row r="2432" spans="1:31" x14ac:dyDescent="0.25">
      <c r="A2432">
        <v>2332714</v>
      </c>
      <c r="B2432">
        <v>1</v>
      </c>
      <c r="C2432" t="s">
        <v>81</v>
      </c>
      <c r="D2432" t="s">
        <v>116</v>
      </c>
      <c r="E2432" t="s">
        <v>175</v>
      </c>
      <c r="F2432" t="s">
        <v>7299</v>
      </c>
      <c r="G2432" t="s">
        <v>1401</v>
      </c>
      <c r="H2432" t="s">
        <v>135</v>
      </c>
      <c r="I2432" t="s">
        <v>136</v>
      </c>
      <c r="J2432" t="s">
        <v>137</v>
      </c>
      <c r="K2432" t="s">
        <v>138</v>
      </c>
      <c r="L2432" t="s">
        <v>7300</v>
      </c>
      <c r="M2432" t="s">
        <v>7301</v>
      </c>
      <c r="N2432">
        <v>1.241944444</v>
      </c>
      <c r="O2432">
        <v>0</v>
      </c>
      <c r="P2432">
        <v>1804</v>
      </c>
      <c r="Q2432">
        <v>0</v>
      </c>
      <c r="R2432">
        <v>0</v>
      </c>
      <c r="S2432">
        <v>0</v>
      </c>
      <c r="T2432">
        <v>69</v>
      </c>
      <c r="U2432">
        <v>0</v>
      </c>
      <c r="V2432">
        <v>0</v>
      </c>
      <c r="W2432">
        <v>0</v>
      </c>
      <c r="X2432">
        <v>339.46929003577048</v>
      </c>
      <c r="Y2432">
        <v>0</v>
      </c>
      <c r="Z2432">
        <v>0</v>
      </c>
      <c r="AA2432">
        <v>0</v>
      </c>
      <c r="AB2432">
        <v>56.255235680506175</v>
      </c>
      <c r="AC2432">
        <v>0</v>
      </c>
      <c r="AD2432">
        <v>0</v>
      </c>
      <c r="AE2432">
        <v>395.72452571627667</v>
      </c>
    </row>
    <row r="2433" spans="1:31" x14ac:dyDescent="0.25">
      <c r="A2433">
        <v>2322395</v>
      </c>
      <c r="B2433">
        <v>1</v>
      </c>
      <c r="C2433" t="s">
        <v>80</v>
      </c>
      <c r="D2433" t="s">
        <v>95</v>
      </c>
      <c r="E2433" t="s">
        <v>414</v>
      </c>
      <c r="F2433" t="s">
        <v>7302</v>
      </c>
      <c r="G2433" t="s">
        <v>143</v>
      </c>
      <c r="H2433" t="s">
        <v>135</v>
      </c>
      <c r="I2433" t="s">
        <v>136</v>
      </c>
      <c r="J2433" t="s">
        <v>137</v>
      </c>
      <c r="K2433" t="s">
        <v>144</v>
      </c>
      <c r="L2433" t="s">
        <v>7303</v>
      </c>
      <c r="M2433" t="s">
        <v>7304</v>
      </c>
      <c r="N2433">
        <v>2.1769444440000001</v>
      </c>
      <c r="O2433">
        <v>1</v>
      </c>
      <c r="P2433">
        <v>15</v>
      </c>
      <c r="Q2433">
        <v>0</v>
      </c>
      <c r="R2433">
        <v>0</v>
      </c>
      <c r="S2433">
        <v>6</v>
      </c>
      <c r="T2433">
        <v>0</v>
      </c>
      <c r="U2433">
        <v>2</v>
      </c>
      <c r="V2433">
        <v>0</v>
      </c>
      <c r="W2433">
        <v>0.46640094150969991</v>
      </c>
      <c r="X2433">
        <v>9.0304373308532995</v>
      </c>
      <c r="Y2433">
        <v>0</v>
      </c>
      <c r="Z2433">
        <v>0</v>
      </c>
      <c r="AA2433">
        <v>2747.3190921467076</v>
      </c>
      <c r="AB2433">
        <v>0</v>
      </c>
      <c r="AC2433">
        <v>598.84067595304305</v>
      </c>
      <c r="AD2433">
        <v>0</v>
      </c>
      <c r="AE2433">
        <v>3355.6566063721139</v>
      </c>
    </row>
    <row r="2434" spans="1:31" x14ac:dyDescent="0.25">
      <c r="A2434">
        <v>2322332</v>
      </c>
      <c r="B2434">
        <v>1</v>
      </c>
      <c r="C2434" t="s">
        <v>80</v>
      </c>
      <c r="D2434" t="s">
        <v>105</v>
      </c>
      <c r="E2434" t="s">
        <v>141</v>
      </c>
      <c r="F2434" t="s">
        <v>1177</v>
      </c>
      <c r="G2434" t="s">
        <v>134</v>
      </c>
      <c r="H2434" t="s">
        <v>135</v>
      </c>
      <c r="I2434" t="s">
        <v>136</v>
      </c>
      <c r="J2434" t="s">
        <v>137</v>
      </c>
      <c r="K2434" t="s">
        <v>138</v>
      </c>
      <c r="L2434" t="s">
        <v>7305</v>
      </c>
      <c r="M2434" t="s">
        <v>7306</v>
      </c>
      <c r="N2434">
        <v>0.88416666600000005</v>
      </c>
      <c r="O2434">
        <v>4</v>
      </c>
      <c r="P2434">
        <v>377</v>
      </c>
      <c r="Q2434">
        <v>6</v>
      </c>
      <c r="R2434">
        <v>4</v>
      </c>
      <c r="S2434">
        <v>36</v>
      </c>
      <c r="T2434">
        <v>157</v>
      </c>
      <c r="U2434">
        <v>23</v>
      </c>
      <c r="V2434">
        <v>39</v>
      </c>
      <c r="W2434">
        <v>19.127694903531452</v>
      </c>
      <c r="X2434">
        <v>96.017071218447867</v>
      </c>
      <c r="Y2434">
        <v>4.4387815758350406</v>
      </c>
      <c r="Z2434">
        <v>10.485727304997376</v>
      </c>
      <c r="AA2434">
        <v>199.41293886143094</v>
      </c>
      <c r="AB2434">
        <v>458.41947836053146</v>
      </c>
      <c r="AC2434">
        <v>3042.8619948859682</v>
      </c>
      <c r="AD2434">
        <v>2867.2387976544669</v>
      </c>
      <c r="AE2434">
        <v>6698.0024847652094</v>
      </c>
    </row>
    <row r="2435" spans="1:31" x14ac:dyDescent="0.25">
      <c r="A2435">
        <v>2322226</v>
      </c>
      <c r="B2435">
        <v>1</v>
      </c>
      <c r="C2435" t="s">
        <v>81</v>
      </c>
      <c r="D2435" t="s">
        <v>122</v>
      </c>
      <c r="E2435" t="s">
        <v>175</v>
      </c>
      <c r="F2435" t="s">
        <v>7307</v>
      </c>
      <c r="G2435" t="s">
        <v>210</v>
      </c>
      <c r="H2435" t="s">
        <v>135</v>
      </c>
      <c r="I2435" t="s">
        <v>136</v>
      </c>
      <c r="J2435" t="s">
        <v>137</v>
      </c>
      <c r="K2435" t="s">
        <v>138</v>
      </c>
      <c r="L2435" t="s">
        <v>7308</v>
      </c>
      <c r="M2435" t="s">
        <v>7309</v>
      </c>
      <c r="N2435">
        <v>4.2649999999999997</v>
      </c>
      <c r="O2435">
        <v>0</v>
      </c>
      <c r="P2435">
        <v>169</v>
      </c>
      <c r="Q2435">
        <v>0</v>
      </c>
      <c r="R2435">
        <v>0</v>
      </c>
      <c r="S2435">
        <v>3</v>
      </c>
      <c r="T2435">
        <v>12</v>
      </c>
      <c r="U2435">
        <v>0</v>
      </c>
      <c r="V2435">
        <v>0</v>
      </c>
      <c r="W2435">
        <v>0</v>
      </c>
      <c r="X2435">
        <v>87.194149631008756</v>
      </c>
      <c r="Y2435">
        <v>0</v>
      </c>
      <c r="Z2435">
        <v>0</v>
      </c>
      <c r="AA2435">
        <v>20.05839906382084</v>
      </c>
      <c r="AB2435">
        <v>34.149713535881965</v>
      </c>
      <c r="AC2435">
        <v>0</v>
      </c>
      <c r="AD2435">
        <v>0</v>
      </c>
      <c r="AE2435">
        <v>141.40226223071156</v>
      </c>
    </row>
    <row r="2436" spans="1:31" x14ac:dyDescent="0.25">
      <c r="A2436">
        <v>2332720</v>
      </c>
      <c r="B2436">
        <v>1</v>
      </c>
      <c r="C2436" t="s">
        <v>80</v>
      </c>
      <c r="D2436" t="s">
        <v>108</v>
      </c>
      <c r="E2436" t="s">
        <v>132</v>
      </c>
      <c r="F2436" t="s">
        <v>7310</v>
      </c>
      <c r="G2436" t="s">
        <v>134</v>
      </c>
      <c r="H2436" t="s">
        <v>135</v>
      </c>
      <c r="I2436" t="s">
        <v>468</v>
      </c>
      <c r="J2436" t="s">
        <v>137</v>
      </c>
      <c r="K2436" t="s">
        <v>138</v>
      </c>
      <c r="L2436" t="s">
        <v>7311</v>
      </c>
      <c r="M2436" t="s">
        <v>7312</v>
      </c>
      <c r="N2436">
        <v>2.5000000000000001E-2</v>
      </c>
      <c r="O2436">
        <v>0</v>
      </c>
      <c r="P2436">
        <v>548</v>
      </c>
      <c r="Q2436">
        <v>0</v>
      </c>
      <c r="R2436">
        <v>82</v>
      </c>
      <c r="S2436">
        <v>1</v>
      </c>
      <c r="T2436">
        <v>81</v>
      </c>
      <c r="U2436">
        <v>0</v>
      </c>
      <c r="V2436">
        <v>0</v>
      </c>
      <c r="W2436">
        <v>0</v>
      </c>
      <c r="X2436">
        <v>1.9799467470479981</v>
      </c>
      <c r="Y2436">
        <v>0</v>
      </c>
      <c r="Z2436">
        <v>0.69080019981525009</v>
      </c>
      <c r="AA2436">
        <v>3.4757448507000001E-2</v>
      </c>
      <c r="AB2436">
        <v>1.1833022877222503</v>
      </c>
      <c r="AC2436">
        <v>0</v>
      </c>
      <c r="AD2436">
        <v>0</v>
      </c>
      <c r="AE2436">
        <v>3.8888066830924983</v>
      </c>
    </row>
    <row r="2437" spans="1:31" x14ac:dyDescent="0.25">
      <c r="A2437">
        <v>2322378</v>
      </c>
      <c r="B2437">
        <v>1</v>
      </c>
      <c r="C2437" t="s">
        <v>80</v>
      </c>
      <c r="D2437" t="s">
        <v>89</v>
      </c>
      <c r="E2437" t="s">
        <v>158</v>
      </c>
      <c r="F2437" t="s">
        <v>7313</v>
      </c>
      <c r="G2437" t="s">
        <v>453</v>
      </c>
      <c r="H2437" t="s">
        <v>150</v>
      </c>
      <c r="I2437" t="s">
        <v>136</v>
      </c>
      <c r="J2437" t="s">
        <v>137</v>
      </c>
      <c r="K2437" t="s">
        <v>138</v>
      </c>
      <c r="L2437" t="s">
        <v>7314</v>
      </c>
      <c r="M2437" t="s">
        <v>7315</v>
      </c>
      <c r="N2437">
        <v>0.40972222200000002</v>
      </c>
      <c r="O2437">
        <v>0</v>
      </c>
      <c r="P2437">
        <v>22</v>
      </c>
      <c r="Q2437">
        <v>0</v>
      </c>
      <c r="R2437">
        <v>4</v>
      </c>
      <c r="S2437">
        <v>0</v>
      </c>
      <c r="T2437">
        <v>22</v>
      </c>
      <c r="U2437">
        <v>0</v>
      </c>
      <c r="V2437">
        <v>0</v>
      </c>
      <c r="W2437">
        <v>0</v>
      </c>
      <c r="X2437">
        <v>8.0367205766804162</v>
      </c>
      <c r="Y2437">
        <v>0</v>
      </c>
      <c r="Z2437">
        <v>0.44319313109041669</v>
      </c>
      <c r="AA2437">
        <v>0</v>
      </c>
      <c r="AB2437">
        <v>23.179257651729372</v>
      </c>
      <c r="AC2437">
        <v>0</v>
      </c>
      <c r="AD2437">
        <v>0</v>
      </c>
      <c r="AE2437">
        <v>31.659171359500206</v>
      </c>
    </row>
    <row r="2438" spans="1:31" x14ac:dyDescent="0.25">
      <c r="A2438">
        <v>2322435</v>
      </c>
      <c r="B2438">
        <v>1</v>
      </c>
      <c r="C2438" t="s">
        <v>80</v>
      </c>
      <c r="D2438" t="s">
        <v>94</v>
      </c>
      <c r="E2438" t="s">
        <v>141</v>
      </c>
      <c r="F2438" t="s">
        <v>7316</v>
      </c>
      <c r="G2438" t="s">
        <v>467</v>
      </c>
      <c r="H2438" t="s">
        <v>135</v>
      </c>
      <c r="I2438" t="s">
        <v>136</v>
      </c>
      <c r="J2438" t="s">
        <v>137</v>
      </c>
      <c r="K2438" t="s">
        <v>138</v>
      </c>
      <c r="L2438" t="s">
        <v>7317</v>
      </c>
      <c r="M2438" t="s">
        <v>7318</v>
      </c>
      <c r="N2438">
        <v>0.83916666600000001</v>
      </c>
      <c r="O2438">
        <v>0</v>
      </c>
      <c r="P2438">
        <v>0</v>
      </c>
      <c r="Q2438">
        <v>0</v>
      </c>
      <c r="R2438">
        <v>81</v>
      </c>
      <c r="S2438">
        <v>0</v>
      </c>
      <c r="T2438">
        <v>13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32.783727705909961</v>
      </c>
      <c r="AA2438">
        <v>0</v>
      </c>
      <c r="AB2438">
        <v>9.3601809448388007</v>
      </c>
      <c r="AC2438">
        <v>0</v>
      </c>
      <c r="AD2438">
        <v>0</v>
      </c>
      <c r="AE2438">
        <v>42.143908650748763</v>
      </c>
    </row>
    <row r="2439" spans="1:31" x14ac:dyDescent="0.25">
      <c r="A2439">
        <v>2332860</v>
      </c>
      <c r="B2439">
        <v>1</v>
      </c>
      <c r="C2439" t="s">
        <v>81</v>
      </c>
      <c r="D2439" t="s">
        <v>112</v>
      </c>
      <c r="E2439" t="s">
        <v>175</v>
      </c>
      <c r="F2439" t="s">
        <v>7319</v>
      </c>
      <c r="G2439" t="s">
        <v>210</v>
      </c>
      <c r="H2439" t="s">
        <v>135</v>
      </c>
      <c r="I2439" t="s">
        <v>136</v>
      </c>
      <c r="J2439" t="s">
        <v>137</v>
      </c>
      <c r="K2439" t="s">
        <v>138</v>
      </c>
      <c r="L2439" t="s">
        <v>7320</v>
      </c>
      <c r="M2439" t="s">
        <v>7321</v>
      </c>
      <c r="N2439">
        <v>2.4016666660000001</v>
      </c>
      <c r="O2439">
        <v>0</v>
      </c>
      <c r="P2439">
        <v>97</v>
      </c>
      <c r="Q2439">
        <v>0</v>
      </c>
      <c r="R2439">
        <v>21</v>
      </c>
      <c r="S2439">
        <v>2</v>
      </c>
      <c r="T2439">
        <v>4</v>
      </c>
      <c r="U2439">
        <v>0</v>
      </c>
      <c r="V2439">
        <v>0</v>
      </c>
      <c r="W2439">
        <v>0</v>
      </c>
      <c r="X2439">
        <v>27.632350464783904</v>
      </c>
      <c r="Y2439">
        <v>0</v>
      </c>
      <c r="Z2439">
        <v>7.1359913167377336</v>
      </c>
      <c r="AA2439">
        <v>2.7782456849538999</v>
      </c>
      <c r="AB2439">
        <v>4.7232284084455332</v>
      </c>
      <c r="AC2439">
        <v>0</v>
      </c>
      <c r="AD2439">
        <v>0</v>
      </c>
      <c r="AE2439">
        <v>42.269815874921079</v>
      </c>
    </row>
    <row r="2440" spans="1:31" x14ac:dyDescent="0.25">
      <c r="A2440">
        <v>2332614</v>
      </c>
      <c r="B2440">
        <v>1</v>
      </c>
      <c r="C2440" t="s">
        <v>80</v>
      </c>
      <c r="D2440" t="s">
        <v>93</v>
      </c>
      <c r="E2440" t="s">
        <v>153</v>
      </c>
      <c r="F2440" t="s">
        <v>7322</v>
      </c>
      <c r="G2440" t="s">
        <v>203</v>
      </c>
      <c r="H2440" t="s">
        <v>150</v>
      </c>
      <c r="I2440" t="s">
        <v>136</v>
      </c>
      <c r="J2440" t="s">
        <v>137</v>
      </c>
      <c r="K2440" t="s">
        <v>138</v>
      </c>
      <c r="L2440" t="s">
        <v>7323</v>
      </c>
      <c r="M2440" t="s">
        <v>7324</v>
      </c>
      <c r="N2440">
        <v>3.0411111110000002</v>
      </c>
      <c r="O2440">
        <v>0</v>
      </c>
      <c r="P2440">
        <v>14</v>
      </c>
      <c r="Q2440">
        <v>0</v>
      </c>
      <c r="R2440">
        <v>0</v>
      </c>
      <c r="S2440">
        <v>0</v>
      </c>
      <c r="T2440">
        <v>2</v>
      </c>
      <c r="U2440">
        <v>0</v>
      </c>
      <c r="V2440">
        <v>0</v>
      </c>
      <c r="W2440">
        <v>0</v>
      </c>
      <c r="X2440">
        <v>9.6015850757532046</v>
      </c>
      <c r="Y2440">
        <v>0</v>
      </c>
      <c r="Z2440">
        <v>0</v>
      </c>
      <c r="AA2440">
        <v>0</v>
      </c>
      <c r="AB2440">
        <v>0.13074423141239999</v>
      </c>
      <c r="AC2440">
        <v>0</v>
      </c>
      <c r="AD2440">
        <v>0</v>
      </c>
      <c r="AE2440">
        <v>9.732329307165605</v>
      </c>
    </row>
    <row r="2441" spans="1:31" x14ac:dyDescent="0.25">
      <c r="A2441">
        <v>2322186</v>
      </c>
      <c r="B2441">
        <v>1</v>
      </c>
      <c r="C2441" t="s">
        <v>80</v>
      </c>
      <c r="D2441" t="s">
        <v>84</v>
      </c>
      <c r="E2441" t="s">
        <v>153</v>
      </c>
      <c r="F2441" t="s">
        <v>7325</v>
      </c>
      <c r="G2441" t="s">
        <v>254</v>
      </c>
      <c r="H2441" t="s">
        <v>150</v>
      </c>
      <c r="I2441" t="s">
        <v>136</v>
      </c>
      <c r="J2441" t="s">
        <v>137</v>
      </c>
      <c r="K2441" t="s">
        <v>138</v>
      </c>
      <c r="L2441" t="s">
        <v>7326</v>
      </c>
      <c r="M2441" t="s">
        <v>7327</v>
      </c>
      <c r="N2441">
        <v>6.8108333329999997</v>
      </c>
      <c r="O2441">
        <v>0</v>
      </c>
      <c r="P2441">
        <v>16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23.944744595076205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23.944744595076205</v>
      </c>
    </row>
    <row r="2442" spans="1:31" x14ac:dyDescent="0.25">
      <c r="A2442">
        <v>2332820</v>
      </c>
      <c r="B2442">
        <v>1</v>
      </c>
      <c r="C2442" t="s">
        <v>81</v>
      </c>
      <c r="D2442" t="s">
        <v>113</v>
      </c>
      <c r="E2442" t="s">
        <v>147</v>
      </c>
      <c r="F2442" t="s">
        <v>7328</v>
      </c>
      <c r="G2442" t="s">
        <v>149</v>
      </c>
      <c r="H2442" t="s">
        <v>150</v>
      </c>
      <c r="I2442" t="s">
        <v>136</v>
      </c>
      <c r="J2442" t="s">
        <v>137</v>
      </c>
      <c r="K2442" t="s">
        <v>138</v>
      </c>
      <c r="L2442" t="s">
        <v>7329</v>
      </c>
      <c r="M2442" t="s">
        <v>7330</v>
      </c>
      <c r="N2442">
        <v>1.9608333330000001</v>
      </c>
      <c r="O2442">
        <v>0</v>
      </c>
      <c r="P2442">
        <v>29</v>
      </c>
      <c r="Q2442">
        <v>0</v>
      </c>
      <c r="R2442">
        <v>1</v>
      </c>
      <c r="S2442">
        <v>0</v>
      </c>
      <c r="T2442">
        <v>1</v>
      </c>
      <c r="U2442">
        <v>0</v>
      </c>
      <c r="V2442">
        <v>0</v>
      </c>
      <c r="W2442">
        <v>0</v>
      </c>
      <c r="X2442">
        <v>11.601278309213999</v>
      </c>
      <c r="Y2442">
        <v>0</v>
      </c>
      <c r="Z2442">
        <v>5.0198206048773502</v>
      </c>
      <c r="AA2442">
        <v>0</v>
      </c>
      <c r="AB2442">
        <v>0</v>
      </c>
      <c r="AC2442">
        <v>0</v>
      </c>
      <c r="AD2442">
        <v>0</v>
      </c>
      <c r="AE2442">
        <v>16.621098914091348</v>
      </c>
    </row>
    <row r="2443" spans="1:31" x14ac:dyDescent="0.25">
      <c r="A2443">
        <v>2322292</v>
      </c>
      <c r="B2443">
        <v>1</v>
      </c>
      <c r="C2443" t="s">
        <v>80</v>
      </c>
      <c r="D2443" t="s">
        <v>88</v>
      </c>
      <c r="E2443" t="s">
        <v>158</v>
      </c>
      <c r="F2443" t="s">
        <v>7331</v>
      </c>
      <c r="G2443" t="s">
        <v>336</v>
      </c>
      <c r="H2443" t="s">
        <v>150</v>
      </c>
      <c r="I2443" t="s">
        <v>136</v>
      </c>
      <c r="J2443" t="s">
        <v>137</v>
      </c>
      <c r="K2443" t="s">
        <v>138</v>
      </c>
      <c r="L2443" t="s">
        <v>7332</v>
      </c>
      <c r="M2443" t="s">
        <v>7333</v>
      </c>
      <c r="N2443">
        <v>1.2508333330000001</v>
      </c>
      <c r="O2443">
        <v>0</v>
      </c>
      <c r="P2443">
        <v>762</v>
      </c>
      <c r="Q2443">
        <v>0</v>
      </c>
      <c r="R2443">
        <v>0</v>
      </c>
      <c r="S2443">
        <v>0</v>
      </c>
      <c r="T2443">
        <v>113</v>
      </c>
      <c r="U2443">
        <v>0</v>
      </c>
      <c r="V2443">
        <v>0</v>
      </c>
      <c r="W2443">
        <v>0</v>
      </c>
      <c r="X2443">
        <v>190.0516559129658</v>
      </c>
      <c r="Y2443">
        <v>0</v>
      </c>
      <c r="Z2443">
        <v>0</v>
      </c>
      <c r="AA2443">
        <v>0</v>
      </c>
      <c r="AB2443">
        <v>179.29365044115457</v>
      </c>
      <c r="AC2443">
        <v>0</v>
      </c>
      <c r="AD2443">
        <v>0</v>
      </c>
      <c r="AE2443">
        <v>369.34530635412034</v>
      </c>
    </row>
    <row r="2444" spans="1:31" x14ac:dyDescent="0.25">
      <c r="A2444">
        <v>2332534</v>
      </c>
      <c r="B2444">
        <v>1</v>
      </c>
      <c r="C2444" t="s">
        <v>81</v>
      </c>
      <c r="D2444" t="s">
        <v>128</v>
      </c>
      <c r="E2444" t="s">
        <v>147</v>
      </c>
      <c r="F2444" t="s">
        <v>7334</v>
      </c>
      <c r="G2444" t="s">
        <v>149</v>
      </c>
      <c r="H2444" t="s">
        <v>150</v>
      </c>
      <c r="I2444" t="s">
        <v>136</v>
      </c>
      <c r="J2444" t="s">
        <v>137</v>
      </c>
      <c r="K2444" t="s">
        <v>138</v>
      </c>
      <c r="L2444" t="s">
        <v>7335</v>
      </c>
      <c r="M2444" t="s">
        <v>7336</v>
      </c>
      <c r="N2444">
        <v>1.3486111110000001</v>
      </c>
      <c r="O2444">
        <v>0</v>
      </c>
      <c r="P2444">
        <v>69</v>
      </c>
      <c r="Q2444">
        <v>0</v>
      </c>
      <c r="R2444">
        <v>0</v>
      </c>
      <c r="S2444">
        <v>0</v>
      </c>
      <c r="T2444">
        <v>25</v>
      </c>
      <c r="U2444">
        <v>0</v>
      </c>
      <c r="V2444">
        <v>0</v>
      </c>
      <c r="W2444">
        <v>0</v>
      </c>
      <c r="X2444">
        <v>19.379655168536111</v>
      </c>
      <c r="Y2444">
        <v>0</v>
      </c>
      <c r="Z2444">
        <v>0</v>
      </c>
      <c r="AA2444">
        <v>0</v>
      </c>
      <c r="AB2444">
        <v>44.716102302389245</v>
      </c>
      <c r="AC2444">
        <v>0</v>
      </c>
      <c r="AD2444">
        <v>0</v>
      </c>
      <c r="AE2444">
        <v>64.095757470925349</v>
      </c>
    </row>
    <row r="2445" spans="1:31" x14ac:dyDescent="0.25">
      <c r="A2445">
        <v>2322169</v>
      </c>
      <c r="B2445">
        <v>1</v>
      </c>
      <c r="C2445" t="s">
        <v>81</v>
      </c>
      <c r="D2445" t="s">
        <v>114</v>
      </c>
      <c r="E2445" t="s">
        <v>414</v>
      </c>
      <c r="F2445" t="s">
        <v>7337</v>
      </c>
      <c r="G2445" t="s">
        <v>134</v>
      </c>
      <c r="H2445" t="s">
        <v>135</v>
      </c>
      <c r="I2445" t="s">
        <v>136</v>
      </c>
      <c r="J2445" t="s">
        <v>137</v>
      </c>
      <c r="K2445" t="s">
        <v>138</v>
      </c>
      <c r="L2445" t="s">
        <v>7338</v>
      </c>
      <c r="M2445" t="s">
        <v>7339</v>
      </c>
      <c r="N2445">
        <v>9.6666665999999998E-2</v>
      </c>
      <c r="O2445">
        <v>3</v>
      </c>
      <c r="P2445">
        <v>9271</v>
      </c>
      <c r="Q2445">
        <v>9</v>
      </c>
      <c r="R2445">
        <v>403</v>
      </c>
      <c r="S2445">
        <v>74</v>
      </c>
      <c r="T2445">
        <v>840</v>
      </c>
      <c r="U2445">
        <v>2</v>
      </c>
      <c r="V2445">
        <v>4</v>
      </c>
      <c r="W2445">
        <v>2.8874855951999998E-2</v>
      </c>
      <c r="X2445">
        <v>71.591666690652318</v>
      </c>
      <c r="Y2445">
        <v>1.2168900984328335</v>
      </c>
      <c r="Z2445">
        <v>10.129488618645237</v>
      </c>
      <c r="AA2445">
        <v>13.461026888786376</v>
      </c>
      <c r="AB2445">
        <v>21.629841011329422</v>
      </c>
      <c r="AC2445">
        <v>15.630813846784399</v>
      </c>
      <c r="AD2445">
        <v>8.4580643272830329</v>
      </c>
      <c r="AE2445">
        <v>142.14666633786561</v>
      </c>
    </row>
    <row r="2446" spans="1:31" x14ac:dyDescent="0.25">
      <c r="A2446">
        <v>2332697</v>
      </c>
      <c r="B2446">
        <v>1</v>
      </c>
      <c r="C2446" t="s">
        <v>81</v>
      </c>
      <c r="D2446" t="s">
        <v>115</v>
      </c>
      <c r="E2446" t="s">
        <v>175</v>
      </c>
      <c r="F2446" t="s">
        <v>7340</v>
      </c>
      <c r="G2446" t="s">
        <v>210</v>
      </c>
      <c r="H2446" t="s">
        <v>135</v>
      </c>
      <c r="I2446" t="s">
        <v>136</v>
      </c>
      <c r="J2446" t="s">
        <v>137</v>
      </c>
      <c r="K2446" t="s">
        <v>138</v>
      </c>
      <c r="L2446" t="s">
        <v>7341</v>
      </c>
      <c r="M2446" t="s">
        <v>7342</v>
      </c>
      <c r="N2446">
        <v>1.085555555</v>
      </c>
      <c r="O2446">
        <v>0</v>
      </c>
      <c r="P2446">
        <v>65</v>
      </c>
      <c r="Q2446">
        <v>0</v>
      </c>
      <c r="R2446">
        <v>0</v>
      </c>
      <c r="S2446">
        <v>0</v>
      </c>
      <c r="T2446">
        <v>10</v>
      </c>
      <c r="U2446">
        <v>0</v>
      </c>
      <c r="V2446">
        <v>0</v>
      </c>
      <c r="W2446">
        <v>0</v>
      </c>
      <c r="X2446">
        <v>6.0529024714678688</v>
      </c>
      <c r="Y2446">
        <v>0</v>
      </c>
      <c r="Z2446">
        <v>0</v>
      </c>
      <c r="AA2446">
        <v>0</v>
      </c>
      <c r="AB2446">
        <v>1.235815067457867</v>
      </c>
      <c r="AC2446">
        <v>0</v>
      </c>
      <c r="AD2446">
        <v>0</v>
      </c>
      <c r="AE2446">
        <v>7.2887175389257362</v>
      </c>
    </row>
    <row r="2447" spans="1:31" x14ac:dyDescent="0.25">
      <c r="A2447">
        <v>2322498</v>
      </c>
      <c r="B2447">
        <v>1</v>
      </c>
      <c r="C2447" t="s">
        <v>81</v>
      </c>
      <c r="D2447" t="s">
        <v>115</v>
      </c>
      <c r="E2447" t="s">
        <v>132</v>
      </c>
      <c r="F2447" t="s">
        <v>7343</v>
      </c>
      <c r="G2447" t="s">
        <v>134</v>
      </c>
      <c r="H2447" t="s">
        <v>135</v>
      </c>
      <c r="I2447" t="s">
        <v>136</v>
      </c>
      <c r="J2447" t="s">
        <v>137</v>
      </c>
      <c r="K2447" t="s">
        <v>138</v>
      </c>
      <c r="L2447" t="s">
        <v>7344</v>
      </c>
      <c r="M2447" t="s">
        <v>7345</v>
      </c>
      <c r="N2447">
        <v>0.93694444399999999</v>
      </c>
      <c r="O2447">
        <v>0</v>
      </c>
      <c r="P2447">
        <v>859</v>
      </c>
      <c r="Q2447">
        <v>0</v>
      </c>
      <c r="R2447">
        <v>9</v>
      </c>
      <c r="S2447">
        <v>4</v>
      </c>
      <c r="T2447">
        <v>70</v>
      </c>
      <c r="U2447">
        <v>0</v>
      </c>
      <c r="V2447">
        <v>0</v>
      </c>
      <c r="W2447">
        <v>0</v>
      </c>
      <c r="X2447">
        <v>75.177000444041823</v>
      </c>
      <c r="Y2447">
        <v>0</v>
      </c>
      <c r="Z2447">
        <v>0.6088924502452</v>
      </c>
      <c r="AA2447">
        <v>5.3830988336364332</v>
      </c>
      <c r="AB2447">
        <v>21.374652238225512</v>
      </c>
      <c r="AC2447">
        <v>0</v>
      </c>
      <c r="AD2447">
        <v>0</v>
      </c>
      <c r="AE2447">
        <v>102.54364396614896</v>
      </c>
    </row>
    <row r="2448" spans="1:31" x14ac:dyDescent="0.25">
      <c r="A2448">
        <v>2322461</v>
      </c>
      <c r="B2448">
        <v>1</v>
      </c>
      <c r="C2448" t="s">
        <v>81</v>
      </c>
      <c r="D2448" t="s">
        <v>112</v>
      </c>
      <c r="E2448" t="s">
        <v>175</v>
      </c>
      <c r="F2448" t="s">
        <v>7346</v>
      </c>
      <c r="G2448" t="s">
        <v>210</v>
      </c>
      <c r="H2448" t="s">
        <v>135</v>
      </c>
      <c r="I2448" t="s">
        <v>136</v>
      </c>
      <c r="J2448" t="s">
        <v>137</v>
      </c>
      <c r="K2448" t="s">
        <v>138</v>
      </c>
      <c r="L2448" t="s">
        <v>7347</v>
      </c>
      <c r="M2448" t="s">
        <v>7348</v>
      </c>
      <c r="N2448">
        <v>2.9016666660000001</v>
      </c>
      <c r="O2448">
        <v>0</v>
      </c>
      <c r="P2448">
        <v>97</v>
      </c>
      <c r="Q2448">
        <v>0</v>
      </c>
      <c r="R2448">
        <v>0</v>
      </c>
      <c r="S2448">
        <v>0</v>
      </c>
      <c r="T2448">
        <v>6</v>
      </c>
      <c r="U2448">
        <v>0</v>
      </c>
      <c r="V2448">
        <v>1</v>
      </c>
      <c r="W2448">
        <v>0</v>
      </c>
      <c r="X2448">
        <v>18.993676222298038</v>
      </c>
      <c r="Y2448">
        <v>0</v>
      </c>
      <c r="Z2448">
        <v>0</v>
      </c>
      <c r="AA2448">
        <v>0</v>
      </c>
      <c r="AB2448">
        <v>0.14510059513825002</v>
      </c>
      <c r="AC2448">
        <v>0</v>
      </c>
      <c r="AD2448">
        <v>504.89556366267016</v>
      </c>
      <c r="AE2448">
        <v>524.03434048010649</v>
      </c>
    </row>
    <row r="2449" spans="1:31" x14ac:dyDescent="0.25">
      <c r="A2449">
        <v>2332840</v>
      </c>
      <c r="B2449">
        <v>1</v>
      </c>
      <c r="C2449" t="s">
        <v>81</v>
      </c>
      <c r="D2449" t="s">
        <v>112</v>
      </c>
      <c r="E2449" t="s">
        <v>175</v>
      </c>
      <c r="F2449" t="s">
        <v>7349</v>
      </c>
      <c r="G2449" t="s">
        <v>210</v>
      </c>
      <c r="H2449" t="s">
        <v>135</v>
      </c>
      <c r="I2449" t="s">
        <v>136</v>
      </c>
      <c r="J2449" t="s">
        <v>137</v>
      </c>
      <c r="K2449" t="s">
        <v>138</v>
      </c>
      <c r="L2449" t="s">
        <v>7350</v>
      </c>
      <c r="M2449" t="s">
        <v>7351</v>
      </c>
      <c r="N2449">
        <v>2.9877777769999998</v>
      </c>
      <c r="O2449">
        <v>0</v>
      </c>
      <c r="P2449">
        <v>62</v>
      </c>
      <c r="Q2449">
        <v>1</v>
      </c>
      <c r="R2449">
        <v>3</v>
      </c>
      <c r="S2449">
        <v>0</v>
      </c>
      <c r="T2449">
        <v>3</v>
      </c>
      <c r="U2449">
        <v>0</v>
      </c>
      <c r="V2449">
        <v>0</v>
      </c>
      <c r="W2449">
        <v>0</v>
      </c>
      <c r="X2449">
        <v>20.458881098634397</v>
      </c>
      <c r="Y2449">
        <v>3.5546699271533333</v>
      </c>
      <c r="Z2449">
        <v>0.15213870863313333</v>
      </c>
      <c r="AA2449">
        <v>0</v>
      </c>
      <c r="AB2449">
        <v>3.8130160438593226</v>
      </c>
      <c r="AC2449">
        <v>0</v>
      </c>
      <c r="AD2449">
        <v>0</v>
      </c>
      <c r="AE2449">
        <v>27.978705778280187</v>
      </c>
    </row>
    <row r="2450" spans="1:31" x14ac:dyDescent="0.25">
      <c r="A2450">
        <v>2322163</v>
      </c>
      <c r="B2450">
        <v>1</v>
      </c>
      <c r="C2450" t="s">
        <v>81</v>
      </c>
      <c r="D2450" t="s">
        <v>112</v>
      </c>
      <c r="E2450" t="s">
        <v>141</v>
      </c>
      <c r="F2450" t="s">
        <v>7352</v>
      </c>
      <c r="G2450" t="s">
        <v>134</v>
      </c>
      <c r="H2450" t="s">
        <v>135</v>
      </c>
      <c r="I2450" t="s">
        <v>136</v>
      </c>
      <c r="J2450" t="s">
        <v>137</v>
      </c>
      <c r="K2450" t="s">
        <v>138</v>
      </c>
      <c r="L2450" t="s">
        <v>7353</v>
      </c>
      <c r="M2450" t="s">
        <v>7354</v>
      </c>
      <c r="N2450">
        <v>0.115833333</v>
      </c>
      <c r="O2450">
        <v>0</v>
      </c>
      <c r="P2450">
        <v>1285</v>
      </c>
      <c r="Q2450">
        <v>5</v>
      </c>
      <c r="R2450">
        <v>38</v>
      </c>
      <c r="S2450">
        <v>8</v>
      </c>
      <c r="T2450">
        <v>70</v>
      </c>
      <c r="U2450">
        <v>1</v>
      </c>
      <c r="V2450">
        <v>1</v>
      </c>
      <c r="W2450">
        <v>0</v>
      </c>
      <c r="X2450">
        <v>9.4397447050572065</v>
      </c>
      <c r="Y2450">
        <v>2.3393043998326499</v>
      </c>
      <c r="Z2450">
        <v>0.57723684842425549</v>
      </c>
      <c r="AA2450">
        <v>1.4461777944667751</v>
      </c>
      <c r="AB2450">
        <v>1.5614485814715526</v>
      </c>
      <c r="AC2450">
        <v>9.0530788301684417</v>
      </c>
      <c r="AD2450">
        <v>9.4201991369822888</v>
      </c>
      <c r="AE2450">
        <v>33.837190296403172</v>
      </c>
    </row>
    <row r="2451" spans="1:31" x14ac:dyDescent="0.25">
      <c r="A2451">
        <v>2332740</v>
      </c>
      <c r="B2451">
        <v>1</v>
      </c>
      <c r="C2451" t="s">
        <v>81</v>
      </c>
      <c r="D2451" t="s">
        <v>112</v>
      </c>
      <c r="E2451" t="s">
        <v>147</v>
      </c>
      <c r="F2451" t="s">
        <v>7355</v>
      </c>
      <c r="G2451" t="s">
        <v>258</v>
      </c>
      <c r="H2451" t="s">
        <v>150</v>
      </c>
      <c r="I2451" t="s">
        <v>136</v>
      </c>
      <c r="J2451" t="s">
        <v>137</v>
      </c>
      <c r="K2451" t="s">
        <v>138</v>
      </c>
      <c r="L2451" t="s">
        <v>7356</v>
      </c>
      <c r="M2451" t="s">
        <v>7357</v>
      </c>
      <c r="N2451">
        <v>6.6469444439999998</v>
      </c>
      <c r="O2451">
        <v>0</v>
      </c>
      <c r="P2451">
        <v>9</v>
      </c>
      <c r="Q2451">
        <v>0</v>
      </c>
      <c r="R2451">
        <v>0</v>
      </c>
      <c r="S2451">
        <v>0</v>
      </c>
      <c r="T2451">
        <v>1</v>
      </c>
      <c r="U2451">
        <v>0</v>
      </c>
      <c r="V2451">
        <v>0</v>
      </c>
      <c r="W2451">
        <v>0</v>
      </c>
      <c r="X2451">
        <v>6.3047614237084355</v>
      </c>
      <c r="Y2451">
        <v>0</v>
      </c>
      <c r="Z2451">
        <v>0</v>
      </c>
      <c r="AA2451">
        <v>0</v>
      </c>
      <c r="AB2451">
        <v>0.78295404085145004</v>
      </c>
      <c r="AC2451">
        <v>0</v>
      </c>
      <c r="AD2451">
        <v>0</v>
      </c>
      <c r="AE2451">
        <v>7.0877154645598859</v>
      </c>
    </row>
    <row r="2452" spans="1:31" x14ac:dyDescent="0.25">
      <c r="A2452">
        <v>2322455</v>
      </c>
      <c r="B2452">
        <v>1</v>
      </c>
      <c r="C2452" t="s">
        <v>81</v>
      </c>
      <c r="D2452" t="s">
        <v>128</v>
      </c>
      <c r="E2452" t="s">
        <v>153</v>
      </c>
      <c r="F2452" t="s">
        <v>7358</v>
      </c>
      <c r="G2452" t="s">
        <v>203</v>
      </c>
      <c r="H2452" t="s">
        <v>150</v>
      </c>
      <c r="I2452" t="s">
        <v>136</v>
      </c>
      <c r="J2452" t="s">
        <v>137</v>
      </c>
      <c r="K2452" t="s">
        <v>138</v>
      </c>
      <c r="L2452" t="s">
        <v>7359</v>
      </c>
      <c r="M2452" t="s">
        <v>7360</v>
      </c>
      <c r="N2452">
        <v>2.0169444439999999</v>
      </c>
      <c r="O2452">
        <v>0</v>
      </c>
      <c r="P2452">
        <v>7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2.3615193456876002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2.3615193456876002</v>
      </c>
    </row>
    <row r="2453" spans="1:31" x14ac:dyDescent="0.25">
      <c r="A2453">
        <v>2332548</v>
      </c>
      <c r="B2453">
        <v>1</v>
      </c>
      <c r="C2453" t="s">
        <v>81</v>
      </c>
      <c r="D2453" t="s">
        <v>112</v>
      </c>
      <c r="E2453" t="s">
        <v>175</v>
      </c>
      <c r="F2453" t="s">
        <v>7361</v>
      </c>
      <c r="G2453" t="s">
        <v>134</v>
      </c>
      <c r="H2453" t="s">
        <v>135</v>
      </c>
      <c r="I2453" t="s">
        <v>136</v>
      </c>
      <c r="J2453" t="s">
        <v>137</v>
      </c>
      <c r="K2453" t="s">
        <v>138</v>
      </c>
      <c r="L2453" t="s">
        <v>6962</v>
      </c>
      <c r="M2453" t="s">
        <v>7362</v>
      </c>
      <c r="N2453">
        <v>0.28333333300000002</v>
      </c>
      <c r="O2453">
        <v>0</v>
      </c>
      <c r="P2453">
        <v>14345</v>
      </c>
      <c r="Q2453">
        <v>1</v>
      </c>
      <c r="R2453">
        <v>134</v>
      </c>
      <c r="S2453">
        <v>68</v>
      </c>
      <c r="T2453">
        <v>2210</v>
      </c>
      <c r="U2453">
        <v>10</v>
      </c>
      <c r="V2453">
        <v>13</v>
      </c>
      <c r="W2453">
        <v>0</v>
      </c>
      <c r="X2453">
        <v>738.1978282063792</v>
      </c>
      <c r="Y2453">
        <v>1.9998211925610752</v>
      </c>
      <c r="Z2453">
        <v>27.340428504194023</v>
      </c>
      <c r="AA2453">
        <v>253.33953571294506</v>
      </c>
      <c r="AB2453">
        <v>561.1782138525532</v>
      </c>
      <c r="AC2453">
        <v>222.06109173252079</v>
      </c>
      <c r="AD2453">
        <v>52.413273199430677</v>
      </c>
      <c r="AE2453">
        <v>1856.5301924005839</v>
      </c>
    </row>
    <row r="2454" spans="1:31" x14ac:dyDescent="0.25">
      <c r="A2454">
        <v>2322375</v>
      </c>
      <c r="B2454">
        <v>1</v>
      </c>
      <c r="C2454" t="s">
        <v>80</v>
      </c>
      <c r="D2454" t="s">
        <v>96</v>
      </c>
      <c r="E2454" t="s">
        <v>153</v>
      </c>
      <c r="F2454" t="s">
        <v>7363</v>
      </c>
      <c r="G2454" t="s">
        <v>155</v>
      </c>
      <c r="H2454" t="s">
        <v>150</v>
      </c>
      <c r="I2454" t="s">
        <v>136</v>
      </c>
      <c r="J2454" t="s">
        <v>137</v>
      </c>
      <c r="K2454" t="s">
        <v>138</v>
      </c>
      <c r="L2454" t="s">
        <v>7364</v>
      </c>
      <c r="M2454" t="s">
        <v>7365</v>
      </c>
      <c r="N2454">
        <v>1.155</v>
      </c>
      <c r="O2454">
        <v>0</v>
      </c>
      <c r="P2454">
        <v>1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0.32579615887019997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0.32579615887019997</v>
      </c>
    </row>
    <row r="2455" spans="1:31" x14ac:dyDescent="0.25">
      <c r="A2455">
        <v>2322352</v>
      </c>
      <c r="B2455">
        <v>1</v>
      </c>
      <c r="C2455" t="s">
        <v>80</v>
      </c>
      <c r="D2455" t="s">
        <v>88</v>
      </c>
      <c r="E2455" t="s">
        <v>285</v>
      </c>
      <c r="F2455" t="s">
        <v>7366</v>
      </c>
      <c r="G2455" t="s">
        <v>384</v>
      </c>
      <c r="H2455" t="s">
        <v>150</v>
      </c>
      <c r="I2455" t="s">
        <v>136</v>
      </c>
      <c r="J2455" t="s">
        <v>137</v>
      </c>
      <c r="K2455" t="s">
        <v>138</v>
      </c>
      <c r="L2455" t="s">
        <v>7367</v>
      </c>
      <c r="M2455" t="s">
        <v>7368</v>
      </c>
      <c r="N2455">
        <v>8.3816666659999992</v>
      </c>
      <c r="O2455">
        <v>0</v>
      </c>
      <c r="P2455">
        <v>138</v>
      </c>
      <c r="Q2455">
        <v>0</v>
      </c>
      <c r="R2455">
        <v>0</v>
      </c>
      <c r="S2455">
        <v>0</v>
      </c>
      <c r="T2455">
        <v>19</v>
      </c>
      <c r="U2455">
        <v>0</v>
      </c>
      <c r="V2455">
        <v>0</v>
      </c>
      <c r="W2455">
        <v>0</v>
      </c>
      <c r="X2455">
        <v>236.64172943169578</v>
      </c>
      <c r="Y2455">
        <v>0</v>
      </c>
      <c r="Z2455">
        <v>0</v>
      </c>
      <c r="AA2455">
        <v>0</v>
      </c>
      <c r="AB2455">
        <v>227.9643694445825</v>
      </c>
      <c r="AC2455">
        <v>0</v>
      </c>
      <c r="AD2455">
        <v>0</v>
      </c>
      <c r="AE2455">
        <v>464.60609887627828</v>
      </c>
    </row>
    <row r="2456" spans="1:31" x14ac:dyDescent="0.25">
      <c r="A2456">
        <v>2322252</v>
      </c>
      <c r="B2456">
        <v>1</v>
      </c>
      <c r="C2456" t="s">
        <v>80</v>
      </c>
      <c r="D2456" t="s">
        <v>107</v>
      </c>
      <c r="E2456" t="s">
        <v>147</v>
      </c>
      <c r="F2456" t="s">
        <v>7369</v>
      </c>
      <c r="G2456" t="s">
        <v>703</v>
      </c>
      <c r="H2456" t="s">
        <v>150</v>
      </c>
      <c r="I2456" t="s">
        <v>136</v>
      </c>
      <c r="J2456" t="s">
        <v>3</v>
      </c>
      <c r="K2456" t="s">
        <v>138</v>
      </c>
      <c r="L2456" t="s">
        <v>7370</v>
      </c>
      <c r="M2456" t="s">
        <v>7371</v>
      </c>
      <c r="N2456">
        <v>1.676111111</v>
      </c>
      <c r="O2456">
        <v>0</v>
      </c>
      <c r="P2456">
        <v>10</v>
      </c>
      <c r="Q2456">
        <v>0</v>
      </c>
      <c r="R2456">
        <v>0</v>
      </c>
      <c r="S2456">
        <v>0</v>
      </c>
      <c r="T2456">
        <v>10</v>
      </c>
      <c r="U2456">
        <v>0</v>
      </c>
      <c r="V2456">
        <v>0</v>
      </c>
      <c r="W2456">
        <v>0</v>
      </c>
      <c r="X2456">
        <v>2.760096256594625</v>
      </c>
      <c r="Y2456">
        <v>0</v>
      </c>
      <c r="Z2456">
        <v>0</v>
      </c>
      <c r="AA2456">
        <v>0</v>
      </c>
      <c r="AB2456">
        <v>1.5156567144650752</v>
      </c>
      <c r="AC2456">
        <v>0</v>
      </c>
      <c r="AD2456">
        <v>0</v>
      </c>
      <c r="AE2456">
        <v>4.2757529710597</v>
      </c>
    </row>
    <row r="2457" spans="1:31" x14ac:dyDescent="0.25">
      <c r="A2457">
        <v>2322392</v>
      </c>
      <c r="B2457">
        <v>1</v>
      </c>
      <c r="C2457" t="s">
        <v>80</v>
      </c>
      <c r="D2457" t="s">
        <v>95</v>
      </c>
      <c r="E2457" t="s">
        <v>141</v>
      </c>
      <c r="F2457" t="s">
        <v>7372</v>
      </c>
      <c r="G2457" t="s">
        <v>134</v>
      </c>
      <c r="H2457" t="s">
        <v>135</v>
      </c>
      <c r="I2457" t="s">
        <v>136</v>
      </c>
      <c r="J2457" t="s">
        <v>137</v>
      </c>
      <c r="K2457" t="s">
        <v>138</v>
      </c>
      <c r="L2457" t="s">
        <v>7373</v>
      </c>
      <c r="M2457" t="s">
        <v>7374</v>
      </c>
      <c r="N2457">
        <v>5.7777777000000002E-2</v>
      </c>
      <c r="O2457">
        <v>4</v>
      </c>
      <c r="P2457">
        <v>1356</v>
      </c>
      <c r="Q2457">
        <v>12</v>
      </c>
      <c r="R2457">
        <v>9</v>
      </c>
      <c r="S2457">
        <v>15</v>
      </c>
      <c r="T2457">
        <v>82</v>
      </c>
      <c r="U2457">
        <v>1</v>
      </c>
      <c r="V2457">
        <v>0</v>
      </c>
      <c r="W2457">
        <v>8.21562423968E-2</v>
      </c>
      <c r="X2457">
        <v>16.288923002286111</v>
      </c>
      <c r="Y2457">
        <v>1.0778478630371111</v>
      </c>
      <c r="Z2457">
        <v>9.2102199160399981E-2</v>
      </c>
      <c r="AA2457">
        <v>5.5360308135946665</v>
      </c>
      <c r="AB2457">
        <v>6.4184177336812027</v>
      </c>
      <c r="AC2457">
        <v>0.16397819794720001</v>
      </c>
      <c r="AD2457">
        <v>0</v>
      </c>
      <c r="AE2457">
        <v>29.65945605210349</v>
      </c>
    </row>
    <row r="2458" spans="1:31" x14ac:dyDescent="0.25">
      <c r="A2458">
        <v>2322189</v>
      </c>
      <c r="B2458">
        <v>1</v>
      </c>
      <c r="C2458" t="s">
        <v>80</v>
      </c>
      <c r="D2458" t="s">
        <v>93</v>
      </c>
      <c r="E2458" t="s">
        <v>175</v>
      </c>
      <c r="F2458" t="s">
        <v>7375</v>
      </c>
      <c r="G2458" t="s">
        <v>210</v>
      </c>
      <c r="H2458" t="s">
        <v>135</v>
      </c>
      <c r="I2458" t="s">
        <v>136</v>
      </c>
      <c r="J2458" t="s">
        <v>137</v>
      </c>
      <c r="K2458" t="s">
        <v>138</v>
      </c>
      <c r="L2458" t="s">
        <v>7376</v>
      </c>
      <c r="M2458" t="s">
        <v>7377</v>
      </c>
      <c r="N2458">
        <v>1.220555555</v>
      </c>
      <c r="O2458">
        <v>0</v>
      </c>
      <c r="P2458">
        <v>0</v>
      </c>
      <c r="Q2458">
        <v>4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62.47131962613711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62.47131962613711</v>
      </c>
    </row>
    <row r="2459" spans="1:31" x14ac:dyDescent="0.25">
      <c r="A2459">
        <v>2322143</v>
      </c>
      <c r="B2459">
        <v>1</v>
      </c>
      <c r="C2459" t="s">
        <v>80</v>
      </c>
      <c r="D2459" t="s">
        <v>82</v>
      </c>
      <c r="E2459" t="s">
        <v>153</v>
      </c>
      <c r="F2459" t="s">
        <v>7378</v>
      </c>
      <c r="G2459" t="s">
        <v>203</v>
      </c>
      <c r="H2459" t="s">
        <v>150</v>
      </c>
      <c r="I2459" t="s">
        <v>136</v>
      </c>
      <c r="J2459" t="s">
        <v>137</v>
      </c>
      <c r="K2459" t="s">
        <v>138</v>
      </c>
      <c r="L2459" t="s">
        <v>7379</v>
      </c>
      <c r="M2459" t="s">
        <v>7380</v>
      </c>
      <c r="N2459">
        <v>1.7094444440000001</v>
      </c>
      <c r="O2459">
        <v>0</v>
      </c>
      <c r="P2459">
        <v>1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0.22183793054158335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0.22183793054158335</v>
      </c>
    </row>
    <row r="2460" spans="1:31" x14ac:dyDescent="0.25">
      <c r="A2460">
        <v>2322475</v>
      </c>
      <c r="B2460">
        <v>1</v>
      </c>
      <c r="C2460" t="s">
        <v>81</v>
      </c>
      <c r="D2460" t="s">
        <v>122</v>
      </c>
      <c r="E2460" t="s">
        <v>147</v>
      </c>
      <c r="F2460" t="s">
        <v>7381</v>
      </c>
      <c r="G2460" t="s">
        <v>149</v>
      </c>
      <c r="H2460" t="s">
        <v>150</v>
      </c>
      <c r="I2460" t="s">
        <v>136</v>
      </c>
      <c r="J2460" t="s">
        <v>137</v>
      </c>
      <c r="K2460" t="s">
        <v>138</v>
      </c>
      <c r="L2460" t="s">
        <v>7382</v>
      </c>
      <c r="M2460" t="s">
        <v>7383</v>
      </c>
      <c r="N2460">
        <v>1.1811111110000001</v>
      </c>
      <c r="O2460">
        <v>0</v>
      </c>
      <c r="P2460">
        <v>2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0.50874039219184997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0.50874039219184997</v>
      </c>
    </row>
    <row r="2461" spans="1:31" x14ac:dyDescent="0.25">
      <c r="A2461">
        <v>2332757</v>
      </c>
      <c r="B2461">
        <v>1</v>
      </c>
      <c r="C2461" t="s">
        <v>80</v>
      </c>
      <c r="D2461" t="s">
        <v>92</v>
      </c>
      <c r="E2461" t="s">
        <v>153</v>
      </c>
      <c r="F2461" t="s">
        <v>7384</v>
      </c>
      <c r="G2461" t="s">
        <v>155</v>
      </c>
      <c r="H2461" t="s">
        <v>150</v>
      </c>
      <c r="I2461" t="s">
        <v>136</v>
      </c>
      <c r="J2461" t="s">
        <v>137</v>
      </c>
      <c r="K2461" t="s">
        <v>138</v>
      </c>
      <c r="L2461" t="s">
        <v>7385</v>
      </c>
      <c r="M2461" t="s">
        <v>7386</v>
      </c>
      <c r="N2461">
        <v>1.03</v>
      </c>
      <c r="O2461">
        <v>0</v>
      </c>
      <c r="P2461">
        <v>1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0.15868426731716667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0.15868426731716667</v>
      </c>
    </row>
    <row r="2462" spans="1:31" x14ac:dyDescent="0.25">
      <c r="A2462">
        <v>2332843</v>
      </c>
      <c r="B2462">
        <v>1</v>
      </c>
      <c r="C2462" t="s">
        <v>81</v>
      </c>
      <c r="D2462" t="s">
        <v>112</v>
      </c>
      <c r="E2462" t="s">
        <v>175</v>
      </c>
      <c r="F2462" t="s">
        <v>7387</v>
      </c>
      <c r="G2462" t="s">
        <v>210</v>
      </c>
      <c r="H2462" t="s">
        <v>135</v>
      </c>
      <c r="I2462" t="s">
        <v>136</v>
      </c>
      <c r="J2462" t="s">
        <v>137</v>
      </c>
      <c r="K2462" t="s">
        <v>138</v>
      </c>
      <c r="L2462" t="s">
        <v>7388</v>
      </c>
      <c r="M2462" t="s">
        <v>7389</v>
      </c>
      <c r="N2462">
        <v>3.3741666659999998</v>
      </c>
      <c r="O2462">
        <v>0</v>
      </c>
      <c r="P2462">
        <v>175</v>
      </c>
      <c r="Q2462">
        <v>0</v>
      </c>
      <c r="R2462">
        <v>19</v>
      </c>
      <c r="S2462">
        <v>0</v>
      </c>
      <c r="T2462">
        <v>32</v>
      </c>
      <c r="U2462">
        <v>0</v>
      </c>
      <c r="V2462">
        <v>0</v>
      </c>
      <c r="W2462">
        <v>0</v>
      </c>
      <c r="X2462">
        <v>84.083974569685324</v>
      </c>
      <c r="Y2462">
        <v>0</v>
      </c>
      <c r="Z2462">
        <v>15.669540781084013</v>
      </c>
      <c r="AA2462">
        <v>0</v>
      </c>
      <c r="AB2462">
        <v>9.6028031932906099</v>
      </c>
      <c r="AC2462">
        <v>0</v>
      </c>
      <c r="AD2462">
        <v>0</v>
      </c>
      <c r="AE2462">
        <v>109.35631854405995</v>
      </c>
    </row>
    <row r="2463" spans="1:31" x14ac:dyDescent="0.25">
      <c r="A2463">
        <v>2322289</v>
      </c>
      <c r="B2463">
        <v>1</v>
      </c>
      <c r="C2463" t="s">
        <v>80</v>
      </c>
      <c r="D2463" t="s">
        <v>90</v>
      </c>
      <c r="E2463" t="s">
        <v>175</v>
      </c>
      <c r="F2463" t="s">
        <v>7390</v>
      </c>
      <c r="G2463" t="s">
        <v>143</v>
      </c>
      <c r="H2463" t="s">
        <v>135</v>
      </c>
      <c r="I2463" t="s">
        <v>136</v>
      </c>
      <c r="J2463" t="s">
        <v>137</v>
      </c>
      <c r="K2463" t="s">
        <v>144</v>
      </c>
      <c r="L2463" t="s">
        <v>7391</v>
      </c>
      <c r="M2463" t="s">
        <v>7392</v>
      </c>
      <c r="N2463">
        <v>2.7294444439999999</v>
      </c>
      <c r="O2463">
        <v>0</v>
      </c>
      <c r="P2463">
        <v>405</v>
      </c>
      <c r="Q2463">
        <v>0</v>
      </c>
      <c r="R2463">
        <v>0</v>
      </c>
      <c r="S2463">
        <v>0</v>
      </c>
      <c r="T2463">
        <v>57</v>
      </c>
      <c r="U2463">
        <v>0</v>
      </c>
      <c r="V2463">
        <v>0</v>
      </c>
      <c r="W2463">
        <v>0</v>
      </c>
      <c r="X2463">
        <v>371.0581525599631</v>
      </c>
      <c r="Y2463">
        <v>0</v>
      </c>
      <c r="Z2463">
        <v>0</v>
      </c>
      <c r="AA2463">
        <v>0</v>
      </c>
      <c r="AB2463">
        <v>104.06105061911221</v>
      </c>
      <c r="AC2463">
        <v>0</v>
      </c>
      <c r="AD2463">
        <v>0</v>
      </c>
      <c r="AE2463">
        <v>475.11920317907533</v>
      </c>
    </row>
    <row r="2464" spans="1:31" x14ac:dyDescent="0.25">
      <c r="A2464">
        <v>2322246</v>
      </c>
      <c r="B2464">
        <v>1</v>
      </c>
      <c r="C2464" t="s">
        <v>80</v>
      </c>
      <c r="D2464" t="s">
        <v>106</v>
      </c>
      <c r="E2464" t="s">
        <v>141</v>
      </c>
      <c r="F2464" t="s">
        <v>7393</v>
      </c>
      <c r="G2464" t="s">
        <v>143</v>
      </c>
      <c r="H2464" t="s">
        <v>135</v>
      </c>
      <c r="I2464" t="s">
        <v>136</v>
      </c>
      <c r="J2464" t="s">
        <v>137</v>
      </c>
      <c r="K2464" t="s">
        <v>144</v>
      </c>
      <c r="L2464" t="s">
        <v>7394</v>
      </c>
      <c r="M2464" t="s">
        <v>7395</v>
      </c>
      <c r="N2464">
        <v>5.7052777770000001</v>
      </c>
      <c r="O2464">
        <v>0</v>
      </c>
      <c r="P2464">
        <v>2186</v>
      </c>
      <c r="Q2464">
        <v>0</v>
      </c>
      <c r="R2464">
        <v>10</v>
      </c>
      <c r="S2464">
        <v>1</v>
      </c>
      <c r="T2464">
        <v>118</v>
      </c>
      <c r="U2464">
        <v>0</v>
      </c>
      <c r="V2464">
        <v>0</v>
      </c>
      <c r="W2464">
        <v>0</v>
      </c>
      <c r="X2464">
        <v>2475.8964632309376</v>
      </c>
      <c r="Y2464">
        <v>0</v>
      </c>
      <c r="Z2464">
        <v>75.184134599669449</v>
      </c>
      <c r="AA2464">
        <v>9.4347681365491667</v>
      </c>
      <c r="AB2464">
        <v>634.81395279345247</v>
      </c>
      <c r="AC2464">
        <v>0</v>
      </c>
      <c r="AD2464">
        <v>0</v>
      </c>
      <c r="AE2464">
        <v>3195.3293187606087</v>
      </c>
    </row>
    <row r="2465" spans="1:31" x14ac:dyDescent="0.25">
      <c r="A2465">
        <v>2332800</v>
      </c>
      <c r="B2465">
        <v>1</v>
      </c>
      <c r="C2465" t="s">
        <v>81</v>
      </c>
      <c r="D2465" t="s">
        <v>123</v>
      </c>
      <c r="E2465" t="s">
        <v>132</v>
      </c>
      <c r="F2465" t="s">
        <v>7396</v>
      </c>
      <c r="G2465" t="s">
        <v>134</v>
      </c>
      <c r="H2465" t="s">
        <v>135</v>
      </c>
      <c r="I2465" t="s">
        <v>136</v>
      </c>
      <c r="J2465" t="s">
        <v>137</v>
      </c>
      <c r="K2465" t="s">
        <v>138</v>
      </c>
      <c r="L2465" t="s">
        <v>7397</v>
      </c>
      <c r="M2465" t="s">
        <v>7398</v>
      </c>
      <c r="N2465">
        <v>1.2266666660000001</v>
      </c>
      <c r="O2465">
        <v>2</v>
      </c>
      <c r="P2465">
        <v>203</v>
      </c>
      <c r="Q2465">
        <v>24</v>
      </c>
      <c r="R2465">
        <v>42</v>
      </c>
      <c r="S2465">
        <v>1</v>
      </c>
      <c r="T2465">
        <v>21</v>
      </c>
      <c r="U2465">
        <v>0</v>
      </c>
      <c r="V2465">
        <v>0</v>
      </c>
      <c r="W2465">
        <v>45.182435898879753</v>
      </c>
      <c r="X2465">
        <v>69.392639888806698</v>
      </c>
      <c r="Y2465">
        <v>207.00746610207514</v>
      </c>
      <c r="Z2465">
        <v>225.64914866209696</v>
      </c>
      <c r="AA2465">
        <v>859.70436557610799</v>
      </c>
      <c r="AB2465">
        <v>29.395768728951772</v>
      </c>
      <c r="AC2465">
        <v>0</v>
      </c>
      <c r="AD2465">
        <v>0</v>
      </c>
      <c r="AE2465">
        <v>1436.3318248569183</v>
      </c>
    </row>
    <row r="2466" spans="1:31" x14ac:dyDescent="0.25">
      <c r="A2466">
        <v>2332700</v>
      </c>
      <c r="B2466">
        <v>1</v>
      </c>
      <c r="C2466" t="s">
        <v>80</v>
      </c>
      <c r="D2466" t="s">
        <v>108</v>
      </c>
      <c r="E2466" t="s">
        <v>132</v>
      </c>
      <c r="F2466" t="s">
        <v>7399</v>
      </c>
      <c r="G2466" t="s">
        <v>134</v>
      </c>
      <c r="H2466" t="s">
        <v>135</v>
      </c>
      <c r="I2466" t="s">
        <v>136</v>
      </c>
      <c r="J2466" t="s">
        <v>137</v>
      </c>
      <c r="K2466" t="s">
        <v>138</v>
      </c>
      <c r="L2466" t="s">
        <v>7400</v>
      </c>
      <c r="M2466" t="s">
        <v>7401</v>
      </c>
      <c r="N2466">
        <v>0.53055555499999996</v>
      </c>
      <c r="O2466">
        <v>0</v>
      </c>
      <c r="P2466">
        <v>684</v>
      </c>
      <c r="Q2466">
        <v>0</v>
      </c>
      <c r="R2466">
        <v>102</v>
      </c>
      <c r="S2466">
        <v>3</v>
      </c>
      <c r="T2466">
        <v>115</v>
      </c>
      <c r="U2466">
        <v>0</v>
      </c>
      <c r="V2466">
        <v>0</v>
      </c>
      <c r="W2466">
        <v>0</v>
      </c>
      <c r="X2466">
        <v>48.772562624883633</v>
      </c>
      <c r="Y2466">
        <v>0</v>
      </c>
      <c r="Z2466">
        <v>14.476633747633331</v>
      </c>
      <c r="AA2466">
        <v>1.7368301582262502</v>
      </c>
      <c r="AB2466">
        <v>25.381211435586813</v>
      </c>
      <c r="AC2466">
        <v>0</v>
      </c>
      <c r="AD2466">
        <v>0</v>
      </c>
      <c r="AE2466">
        <v>90.367237966330038</v>
      </c>
    </row>
    <row r="2467" spans="1:31" x14ac:dyDescent="0.25">
      <c r="A2467">
        <v>2332674</v>
      </c>
      <c r="B2467">
        <v>1</v>
      </c>
      <c r="C2467" t="s">
        <v>81</v>
      </c>
      <c r="D2467" t="s">
        <v>120</v>
      </c>
      <c r="E2467" t="s">
        <v>132</v>
      </c>
      <c r="F2467" t="s">
        <v>2576</v>
      </c>
      <c r="G2467" t="s">
        <v>134</v>
      </c>
      <c r="H2467" t="s">
        <v>135</v>
      </c>
      <c r="I2467" t="s">
        <v>136</v>
      </c>
      <c r="J2467" t="s">
        <v>137</v>
      </c>
      <c r="K2467" t="s">
        <v>138</v>
      </c>
      <c r="L2467" t="s">
        <v>7402</v>
      </c>
      <c r="M2467" t="s">
        <v>7403</v>
      </c>
      <c r="N2467">
        <v>1.8066666659999999</v>
      </c>
      <c r="O2467">
        <v>0</v>
      </c>
      <c r="P2467">
        <v>0</v>
      </c>
      <c r="Q2467">
        <v>37</v>
      </c>
      <c r="R2467">
        <v>43</v>
      </c>
      <c r="S2467">
        <v>7</v>
      </c>
      <c r="T2467">
        <v>1</v>
      </c>
      <c r="U2467">
        <v>0</v>
      </c>
      <c r="V2467">
        <v>0</v>
      </c>
      <c r="W2467">
        <v>0</v>
      </c>
      <c r="X2467">
        <v>0</v>
      </c>
      <c r="Y2467">
        <v>484.34234876277128</v>
      </c>
      <c r="Z2467">
        <v>565.75197701580953</v>
      </c>
      <c r="AA2467">
        <v>35.924591353290666</v>
      </c>
      <c r="AB2467">
        <v>2.8000226302081783</v>
      </c>
      <c r="AC2467">
        <v>0</v>
      </c>
      <c r="AD2467">
        <v>0</v>
      </c>
      <c r="AE2467">
        <v>1088.8189397620795</v>
      </c>
    </row>
    <row r="2468" spans="1:31" x14ac:dyDescent="0.25">
      <c r="A2468">
        <v>2322272</v>
      </c>
      <c r="B2468">
        <v>1</v>
      </c>
      <c r="C2468" t="s">
        <v>80</v>
      </c>
      <c r="D2468" t="s">
        <v>96</v>
      </c>
      <c r="E2468" t="s">
        <v>147</v>
      </c>
      <c r="F2468" t="s">
        <v>7404</v>
      </c>
      <c r="G2468" t="s">
        <v>258</v>
      </c>
      <c r="H2468" t="s">
        <v>150</v>
      </c>
      <c r="I2468" t="s">
        <v>136</v>
      </c>
      <c r="J2468" t="s">
        <v>137</v>
      </c>
      <c r="K2468" t="s">
        <v>138</v>
      </c>
      <c r="L2468" t="s">
        <v>7405</v>
      </c>
      <c r="M2468" t="s">
        <v>7406</v>
      </c>
      <c r="N2468">
        <v>8.2361111109999996</v>
      </c>
      <c r="O2468">
        <v>0</v>
      </c>
      <c r="P2468">
        <v>2</v>
      </c>
      <c r="Q2468">
        <v>0</v>
      </c>
      <c r="R2468">
        <v>1</v>
      </c>
      <c r="S2468">
        <v>0</v>
      </c>
      <c r="T2468">
        <v>4</v>
      </c>
      <c r="U2468">
        <v>0</v>
      </c>
      <c r="V2468">
        <v>0</v>
      </c>
      <c r="W2468">
        <v>0</v>
      </c>
      <c r="X2468">
        <v>0.45551274568310007</v>
      </c>
      <c r="Y2468">
        <v>0</v>
      </c>
      <c r="Z2468">
        <v>181.64880838594536</v>
      </c>
      <c r="AA2468">
        <v>0</v>
      </c>
      <c r="AB2468">
        <v>136.17748944673303</v>
      </c>
      <c r="AC2468">
        <v>0</v>
      </c>
      <c r="AD2468">
        <v>0</v>
      </c>
      <c r="AE2468">
        <v>318.2818105783615</v>
      </c>
    </row>
    <row r="2469" spans="1:31" x14ac:dyDescent="0.25">
      <c r="A2469">
        <v>2322166</v>
      </c>
      <c r="B2469">
        <v>1</v>
      </c>
      <c r="C2469" t="s">
        <v>80</v>
      </c>
      <c r="D2469" t="s">
        <v>100</v>
      </c>
      <c r="E2469" t="s">
        <v>175</v>
      </c>
      <c r="F2469" t="s">
        <v>7407</v>
      </c>
      <c r="G2469" t="s">
        <v>210</v>
      </c>
      <c r="H2469" t="s">
        <v>135</v>
      </c>
      <c r="I2469" t="s">
        <v>136</v>
      </c>
      <c r="J2469" t="s">
        <v>137</v>
      </c>
      <c r="K2469" t="s">
        <v>138</v>
      </c>
      <c r="L2469" t="s">
        <v>7408</v>
      </c>
      <c r="M2469" t="s">
        <v>7409</v>
      </c>
      <c r="N2469">
        <v>3.3227777770000002</v>
      </c>
      <c r="O2469">
        <v>0</v>
      </c>
      <c r="P2469">
        <v>28</v>
      </c>
      <c r="Q2469">
        <v>0</v>
      </c>
      <c r="R2469">
        <v>45</v>
      </c>
      <c r="S2469">
        <v>0</v>
      </c>
      <c r="T2469">
        <v>8</v>
      </c>
      <c r="U2469">
        <v>0</v>
      </c>
      <c r="V2469">
        <v>1</v>
      </c>
      <c r="W2469">
        <v>0</v>
      </c>
      <c r="X2469">
        <v>24.957117960324098</v>
      </c>
      <c r="Y2469">
        <v>0</v>
      </c>
      <c r="Z2469">
        <v>146.51130801812513</v>
      </c>
      <c r="AA2469">
        <v>0</v>
      </c>
      <c r="AB2469">
        <v>24.098712416798673</v>
      </c>
      <c r="AC2469">
        <v>0</v>
      </c>
      <c r="AD2469">
        <v>6.5832681759970839</v>
      </c>
      <c r="AE2469">
        <v>202.15040657124499</v>
      </c>
    </row>
    <row r="2470" spans="1:31" x14ac:dyDescent="0.25">
      <c r="A2470">
        <v>2322415</v>
      </c>
      <c r="B2470">
        <v>1</v>
      </c>
      <c r="C2470" t="s">
        <v>80</v>
      </c>
      <c r="D2470" t="s">
        <v>99</v>
      </c>
      <c r="E2470" t="s">
        <v>153</v>
      </c>
      <c r="F2470" t="s">
        <v>7410</v>
      </c>
      <c r="G2470" t="s">
        <v>155</v>
      </c>
      <c r="H2470" t="s">
        <v>150</v>
      </c>
      <c r="I2470" t="s">
        <v>136</v>
      </c>
      <c r="J2470" t="s">
        <v>137</v>
      </c>
      <c r="K2470" t="s">
        <v>138</v>
      </c>
      <c r="L2470" t="s">
        <v>7411</v>
      </c>
      <c r="M2470" t="s">
        <v>7412</v>
      </c>
      <c r="N2470">
        <v>1.5930555550000001</v>
      </c>
      <c r="O2470">
        <v>0</v>
      </c>
      <c r="P2470">
        <v>1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0.33232729645539999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0.33232729645539999</v>
      </c>
    </row>
    <row r="2471" spans="1:31" x14ac:dyDescent="0.25">
      <c r="A2471">
        <v>2322501</v>
      </c>
      <c r="B2471">
        <v>1</v>
      </c>
      <c r="C2471" t="s">
        <v>80</v>
      </c>
      <c r="D2471" t="s">
        <v>82</v>
      </c>
      <c r="E2471" t="s">
        <v>153</v>
      </c>
      <c r="F2471" t="s">
        <v>7413</v>
      </c>
      <c r="G2471" t="s">
        <v>203</v>
      </c>
      <c r="H2471" t="s">
        <v>150</v>
      </c>
      <c r="I2471" t="s">
        <v>136</v>
      </c>
      <c r="J2471" t="s">
        <v>137</v>
      </c>
      <c r="K2471" t="s">
        <v>138</v>
      </c>
      <c r="L2471" t="s">
        <v>7414</v>
      </c>
      <c r="M2471" t="s">
        <v>7415</v>
      </c>
      <c r="N2471">
        <v>1.799722222</v>
      </c>
      <c r="O2471">
        <v>0</v>
      </c>
      <c r="P2471">
        <v>1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0.66768202464036674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0.66768202464036674</v>
      </c>
    </row>
    <row r="2472" spans="1:31" x14ac:dyDescent="0.25">
      <c r="A2472">
        <v>2322209</v>
      </c>
      <c r="B2472">
        <v>1</v>
      </c>
      <c r="C2472" t="s">
        <v>81</v>
      </c>
      <c r="D2472" t="s">
        <v>128</v>
      </c>
      <c r="E2472" t="s">
        <v>141</v>
      </c>
      <c r="F2472" t="s">
        <v>7416</v>
      </c>
      <c r="G2472" t="s">
        <v>134</v>
      </c>
      <c r="H2472" t="s">
        <v>135</v>
      </c>
      <c r="I2472" t="s">
        <v>136</v>
      </c>
      <c r="J2472" t="s">
        <v>137</v>
      </c>
      <c r="K2472" t="s">
        <v>138</v>
      </c>
      <c r="L2472" t="s">
        <v>7417</v>
      </c>
      <c r="M2472" t="s">
        <v>7418</v>
      </c>
      <c r="N2472">
        <v>0.28416666600000001</v>
      </c>
      <c r="O2472">
        <v>0</v>
      </c>
      <c r="P2472">
        <v>2437</v>
      </c>
      <c r="Q2472">
        <v>7</v>
      </c>
      <c r="R2472">
        <v>24</v>
      </c>
      <c r="S2472">
        <v>9</v>
      </c>
      <c r="T2472">
        <v>153</v>
      </c>
      <c r="U2472">
        <v>0</v>
      </c>
      <c r="V2472">
        <v>0</v>
      </c>
      <c r="W2472">
        <v>0</v>
      </c>
      <c r="X2472">
        <v>126.06061424239006</v>
      </c>
      <c r="Y2472">
        <v>8.7847739308388011</v>
      </c>
      <c r="Z2472">
        <v>5.2612847550191679</v>
      </c>
      <c r="AA2472">
        <v>16.906001592146918</v>
      </c>
      <c r="AB2472">
        <v>43.806838218452668</v>
      </c>
      <c r="AC2472">
        <v>0</v>
      </c>
      <c r="AD2472">
        <v>0</v>
      </c>
      <c r="AE2472">
        <v>200.81951273884761</v>
      </c>
    </row>
    <row r="2473" spans="1:31" x14ac:dyDescent="0.25">
      <c r="A2473">
        <v>2322255</v>
      </c>
      <c r="B2473">
        <v>1</v>
      </c>
      <c r="C2473" t="s">
        <v>81</v>
      </c>
      <c r="D2473" t="s">
        <v>127</v>
      </c>
      <c r="E2473" t="s">
        <v>132</v>
      </c>
      <c r="F2473" t="s">
        <v>7419</v>
      </c>
      <c r="G2473" t="s">
        <v>143</v>
      </c>
      <c r="H2473" t="s">
        <v>135</v>
      </c>
      <c r="I2473" t="s">
        <v>136</v>
      </c>
      <c r="J2473" t="s">
        <v>137</v>
      </c>
      <c r="K2473" t="s">
        <v>144</v>
      </c>
      <c r="L2473" t="s">
        <v>7420</v>
      </c>
      <c r="M2473" t="s">
        <v>7421</v>
      </c>
      <c r="N2473">
        <v>1.18</v>
      </c>
      <c r="O2473">
        <v>0</v>
      </c>
      <c r="P2473">
        <v>0</v>
      </c>
      <c r="Q2473">
        <v>0</v>
      </c>
      <c r="R2473">
        <v>14</v>
      </c>
      <c r="S2473">
        <v>0</v>
      </c>
      <c r="T2473">
        <v>4</v>
      </c>
      <c r="U2473">
        <v>1</v>
      </c>
      <c r="V2473">
        <v>0</v>
      </c>
      <c r="W2473">
        <v>0</v>
      </c>
      <c r="X2473">
        <v>0</v>
      </c>
      <c r="Y2473">
        <v>0</v>
      </c>
      <c r="Z2473">
        <v>68.905264010845201</v>
      </c>
      <c r="AA2473">
        <v>0</v>
      </c>
      <c r="AB2473">
        <v>3.03363371164175</v>
      </c>
      <c r="AC2473">
        <v>183.70820473276333</v>
      </c>
      <c r="AD2473">
        <v>0</v>
      </c>
      <c r="AE2473">
        <v>255.64710245525029</v>
      </c>
    </row>
    <row r="2474" spans="1:31" x14ac:dyDescent="0.25">
      <c r="A2474">
        <v>2332643</v>
      </c>
      <c r="B2474">
        <v>1</v>
      </c>
      <c r="C2474" t="s">
        <v>81</v>
      </c>
      <c r="D2474" t="s">
        <v>116</v>
      </c>
      <c r="E2474" t="s">
        <v>158</v>
      </c>
      <c r="F2474" t="s">
        <v>7422</v>
      </c>
      <c r="G2474" t="s">
        <v>343</v>
      </c>
      <c r="H2474" t="s">
        <v>150</v>
      </c>
      <c r="I2474" t="s">
        <v>136</v>
      </c>
      <c r="J2474" t="s">
        <v>137</v>
      </c>
      <c r="K2474" t="s">
        <v>138</v>
      </c>
      <c r="L2474" t="s">
        <v>7423</v>
      </c>
      <c r="M2474" t="s">
        <v>7424</v>
      </c>
      <c r="N2474">
        <v>1.565833333</v>
      </c>
      <c r="O2474">
        <v>0</v>
      </c>
      <c r="P2474">
        <v>313</v>
      </c>
      <c r="Q2474">
        <v>0</v>
      </c>
      <c r="R2474">
        <v>0</v>
      </c>
      <c r="S2474">
        <v>0</v>
      </c>
      <c r="T2474">
        <v>33</v>
      </c>
      <c r="U2474">
        <v>0</v>
      </c>
      <c r="V2474">
        <v>0</v>
      </c>
      <c r="W2474">
        <v>0</v>
      </c>
      <c r="X2474">
        <v>65.684068564464056</v>
      </c>
      <c r="Y2474">
        <v>0</v>
      </c>
      <c r="Z2474">
        <v>0</v>
      </c>
      <c r="AA2474">
        <v>0</v>
      </c>
      <c r="AB2474">
        <v>37.329740451466428</v>
      </c>
      <c r="AC2474">
        <v>0</v>
      </c>
      <c r="AD2474">
        <v>0</v>
      </c>
      <c r="AE2474">
        <v>103.01380901593049</v>
      </c>
    </row>
    <row r="2475" spans="1:31" x14ac:dyDescent="0.25">
      <c r="A2475">
        <v>2322278</v>
      </c>
      <c r="B2475">
        <v>1</v>
      </c>
      <c r="C2475" t="s">
        <v>80</v>
      </c>
      <c r="D2475" t="s">
        <v>103</v>
      </c>
      <c r="E2475" t="s">
        <v>158</v>
      </c>
      <c r="F2475" t="s">
        <v>7425</v>
      </c>
      <c r="G2475" t="s">
        <v>177</v>
      </c>
      <c r="H2475" t="s">
        <v>150</v>
      </c>
      <c r="I2475" t="s">
        <v>136</v>
      </c>
      <c r="J2475" t="s">
        <v>137</v>
      </c>
      <c r="K2475" t="s">
        <v>144</v>
      </c>
      <c r="L2475" t="s">
        <v>7426</v>
      </c>
      <c r="M2475" t="s">
        <v>7427</v>
      </c>
      <c r="N2475">
        <v>6.6541666660000001</v>
      </c>
      <c r="O2475">
        <v>0</v>
      </c>
      <c r="P2475">
        <v>293</v>
      </c>
      <c r="Q2475">
        <v>0</v>
      </c>
      <c r="R2475">
        <v>1</v>
      </c>
      <c r="S2475">
        <v>0</v>
      </c>
      <c r="T2475">
        <v>52</v>
      </c>
      <c r="U2475">
        <v>0</v>
      </c>
      <c r="V2475">
        <v>0</v>
      </c>
      <c r="W2475">
        <v>0</v>
      </c>
      <c r="X2475">
        <v>392.61057291516607</v>
      </c>
      <c r="Y2475">
        <v>0</v>
      </c>
      <c r="Z2475">
        <v>5.169733506859667</v>
      </c>
      <c r="AA2475">
        <v>0</v>
      </c>
      <c r="AB2475">
        <v>216.83685858249785</v>
      </c>
      <c r="AC2475">
        <v>0</v>
      </c>
      <c r="AD2475">
        <v>0</v>
      </c>
      <c r="AE2475">
        <v>614.6171650045236</v>
      </c>
    </row>
    <row r="2476" spans="1:31" x14ac:dyDescent="0.25">
      <c r="A2476">
        <v>2322447</v>
      </c>
      <c r="B2476">
        <v>1</v>
      </c>
      <c r="C2476" t="s">
        <v>80</v>
      </c>
      <c r="D2476" t="s">
        <v>104</v>
      </c>
      <c r="E2476" t="s">
        <v>153</v>
      </c>
      <c r="F2476" t="s">
        <v>7428</v>
      </c>
      <c r="G2476" t="s">
        <v>155</v>
      </c>
      <c r="H2476" t="s">
        <v>150</v>
      </c>
      <c r="I2476" t="s">
        <v>136</v>
      </c>
      <c r="J2476" t="s">
        <v>137</v>
      </c>
      <c r="K2476" t="s">
        <v>138</v>
      </c>
      <c r="L2476" t="s">
        <v>7429</v>
      </c>
      <c r="M2476" t="s">
        <v>7430</v>
      </c>
      <c r="N2476">
        <v>3.1369444440000001</v>
      </c>
      <c r="O2476">
        <v>0</v>
      </c>
      <c r="P2476">
        <v>1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0.51263956645443332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0.51263956645443332</v>
      </c>
    </row>
    <row r="2477" spans="1:31" x14ac:dyDescent="0.25">
      <c r="A2477">
        <v>2322238</v>
      </c>
      <c r="B2477">
        <v>1</v>
      </c>
      <c r="C2477" t="s">
        <v>80</v>
      </c>
      <c r="D2477" t="s">
        <v>84</v>
      </c>
      <c r="E2477" t="s">
        <v>158</v>
      </c>
      <c r="F2477" t="s">
        <v>7431</v>
      </c>
      <c r="G2477" t="s">
        <v>7432</v>
      </c>
      <c r="H2477" t="s">
        <v>150</v>
      </c>
      <c r="I2477" t="s">
        <v>136</v>
      </c>
      <c r="J2477" t="s">
        <v>137</v>
      </c>
      <c r="K2477" t="s">
        <v>144</v>
      </c>
      <c r="L2477" t="s">
        <v>7433</v>
      </c>
      <c r="M2477" t="s">
        <v>7434</v>
      </c>
      <c r="N2477">
        <v>1.405</v>
      </c>
      <c r="O2477">
        <v>0</v>
      </c>
      <c r="P2477">
        <v>129</v>
      </c>
      <c r="Q2477">
        <v>0</v>
      </c>
      <c r="R2477">
        <v>0</v>
      </c>
      <c r="S2477">
        <v>0</v>
      </c>
      <c r="T2477">
        <v>7</v>
      </c>
      <c r="U2477">
        <v>0</v>
      </c>
      <c r="V2477">
        <v>0</v>
      </c>
      <c r="W2477">
        <v>0</v>
      </c>
      <c r="X2477">
        <v>51.642759142372746</v>
      </c>
      <c r="Y2477">
        <v>0</v>
      </c>
      <c r="Z2477">
        <v>0</v>
      </c>
      <c r="AA2477">
        <v>0</v>
      </c>
      <c r="AB2477">
        <v>11.531313285437868</v>
      </c>
      <c r="AC2477">
        <v>0</v>
      </c>
      <c r="AD2477">
        <v>0</v>
      </c>
      <c r="AE2477">
        <v>63.174072427810614</v>
      </c>
    </row>
    <row r="2478" spans="1:31" x14ac:dyDescent="0.25">
      <c r="A2478">
        <v>2332706</v>
      </c>
      <c r="B2478">
        <v>1</v>
      </c>
      <c r="C2478" t="s">
        <v>80</v>
      </c>
      <c r="D2478" t="s">
        <v>110</v>
      </c>
      <c r="E2478" t="s">
        <v>153</v>
      </c>
      <c r="F2478" t="s">
        <v>7435</v>
      </c>
      <c r="G2478" t="s">
        <v>254</v>
      </c>
      <c r="H2478" t="s">
        <v>150</v>
      </c>
      <c r="I2478" t="s">
        <v>136</v>
      </c>
      <c r="J2478" t="s">
        <v>137</v>
      </c>
      <c r="K2478" t="s">
        <v>138</v>
      </c>
      <c r="L2478" t="s">
        <v>7436</v>
      </c>
      <c r="M2478" t="s">
        <v>7437</v>
      </c>
      <c r="N2478">
        <v>1.276944444</v>
      </c>
      <c r="O2478">
        <v>0</v>
      </c>
      <c r="P2478">
        <v>26</v>
      </c>
      <c r="Q2478">
        <v>0</v>
      </c>
      <c r="R2478">
        <v>0</v>
      </c>
      <c r="S2478">
        <v>0</v>
      </c>
      <c r="T2478">
        <v>8</v>
      </c>
      <c r="U2478">
        <v>0</v>
      </c>
      <c r="V2478">
        <v>0</v>
      </c>
      <c r="W2478">
        <v>0</v>
      </c>
      <c r="X2478">
        <v>6.0127127999203669</v>
      </c>
      <c r="Y2478">
        <v>0</v>
      </c>
      <c r="Z2478">
        <v>0</v>
      </c>
      <c r="AA2478">
        <v>0</v>
      </c>
      <c r="AB2478">
        <v>20.265697167157001</v>
      </c>
      <c r="AC2478">
        <v>0</v>
      </c>
      <c r="AD2478">
        <v>0</v>
      </c>
      <c r="AE2478">
        <v>26.278409967077366</v>
      </c>
    </row>
    <row r="2479" spans="1:31" x14ac:dyDescent="0.25">
      <c r="A2479">
        <v>2332520</v>
      </c>
      <c r="B2479">
        <v>1</v>
      </c>
      <c r="C2479" t="s">
        <v>81</v>
      </c>
      <c r="D2479" t="s">
        <v>122</v>
      </c>
      <c r="E2479" t="s">
        <v>141</v>
      </c>
      <c r="F2479" t="s">
        <v>1264</v>
      </c>
      <c r="G2479" t="s">
        <v>134</v>
      </c>
      <c r="H2479" t="s">
        <v>135</v>
      </c>
      <c r="I2479" t="s">
        <v>136</v>
      </c>
      <c r="J2479" t="s">
        <v>137</v>
      </c>
      <c r="K2479" t="s">
        <v>138</v>
      </c>
      <c r="L2479" t="s">
        <v>7438</v>
      </c>
      <c r="M2479" t="s">
        <v>7439</v>
      </c>
      <c r="N2479">
        <v>0.138055555</v>
      </c>
      <c r="O2479">
        <v>6</v>
      </c>
      <c r="P2479">
        <v>4005</v>
      </c>
      <c r="Q2479">
        <v>90</v>
      </c>
      <c r="R2479">
        <v>151</v>
      </c>
      <c r="S2479">
        <v>51</v>
      </c>
      <c r="T2479">
        <v>388</v>
      </c>
      <c r="U2479">
        <v>5</v>
      </c>
      <c r="V2479">
        <v>1</v>
      </c>
      <c r="W2479">
        <v>0.23426202178049998</v>
      </c>
      <c r="X2479">
        <v>78.267801163149173</v>
      </c>
      <c r="Y2479">
        <v>38.946031075734581</v>
      </c>
      <c r="Z2479">
        <v>9.289517707452049</v>
      </c>
      <c r="AA2479">
        <v>154.48678349953252</v>
      </c>
      <c r="AB2479">
        <v>33.676324744926056</v>
      </c>
      <c r="AC2479">
        <v>77.204434820471448</v>
      </c>
      <c r="AD2479">
        <v>24.074742180107634</v>
      </c>
      <c r="AE2479">
        <v>416.17989721315399</v>
      </c>
    </row>
    <row r="2480" spans="1:31" x14ac:dyDescent="0.25">
      <c r="A2480">
        <v>2322487</v>
      </c>
      <c r="B2480">
        <v>1</v>
      </c>
      <c r="C2480" t="s">
        <v>80</v>
      </c>
      <c r="D2480" t="s">
        <v>108</v>
      </c>
      <c r="E2480" t="s">
        <v>158</v>
      </c>
      <c r="F2480" t="s">
        <v>2491</v>
      </c>
      <c r="G2480" t="s">
        <v>453</v>
      </c>
      <c r="H2480" t="s">
        <v>150</v>
      </c>
      <c r="I2480" t="s">
        <v>136</v>
      </c>
      <c r="J2480" t="s">
        <v>137</v>
      </c>
      <c r="K2480" t="s">
        <v>138</v>
      </c>
      <c r="L2480" t="s">
        <v>7440</v>
      </c>
      <c r="M2480" t="s">
        <v>7441</v>
      </c>
      <c r="N2480">
        <v>1.2791666660000001</v>
      </c>
      <c r="O2480">
        <v>0</v>
      </c>
      <c r="P2480">
        <v>22</v>
      </c>
      <c r="Q2480">
        <v>0</v>
      </c>
      <c r="R2480">
        <v>22</v>
      </c>
      <c r="S2480">
        <v>0</v>
      </c>
      <c r="T2480">
        <v>13</v>
      </c>
      <c r="U2480">
        <v>0</v>
      </c>
      <c r="V2480">
        <v>0</v>
      </c>
      <c r="W2480">
        <v>0</v>
      </c>
      <c r="X2480">
        <v>7.5747583220675017</v>
      </c>
      <c r="Y2480">
        <v>0</v>
      </c>
      <c r="Z2480">
        <v>99.391480791122035</v>
      </c>
      <c r="AA2480">
        <v>0</v>
      </c>
      <c r="AB2480">
        <v>37.020326231264278</v>
      </c>
      <c r="AC2480">
        <v>0</v>
      </c>
      <c r="AD2480">
        <v>0</v>
      </c>
      <c r="AE2480">
        <v>143.98656534445382</v>
      </c>
    </row>
    <row r="2481" spans="1:31" x14ac:dyDescent="0.25">
      <c r="A2481">
        <v>2332852</v>
      </c>
      <c r="B2481">
        <v>1</v>
      </c>
      <c r="C2481" t="s">
        <v>81</v>
      </c>
      <c r="D2481" t="s">
        <v>112</v>
      </c>
      <c r="E2481" t="s">
        <v>158</v>
      </c>
      <c r="F2481" t="s">
        <v>7442</v>
      </c>
      <c r="G2481" t="s">
        <v>453</v>
      </c>
      <c r="H2481" t="s">
        <v>150</v>
      </c>
      <c r="I2481" t="s">
        <v>136</v>
      </c>
      <c r="J2481" t="s">
        <v>137</v>
      </c>
      <c r="K2481" t="s">
        <v>138</v>
      </c>
      <c r="L2481" t="s">
        <v>7443</v>
      </c>
      <c r="M2481" t="s">
        <v>7444</v>
      </c>
      <c r="N2481">
        <v>2.5347222220000001</v>
      </c>
      <c r="O2481">
        <v>0</v>
      </c>
      <c r="P2481">
        <v>24</v>
      </c>
      <c r="Q2481">
        <v>0</v>
      </c>
      <c r="R2481">
        <v>43</v>
      </c>
      <c r="S2481">
        <v>0</v>
      </c>
      <c r="T2481">
        <v>2</v>
      </c>
      <c r="U2481">
        <v>0</v>
      </c>
      <c r="V2481">
        <v>0</v>
      </c>
      <c r="W2481">
        <v>0</v>
      </c>
      <c r="X2481">
        <v>15.698182564737753</v>
      </c>
      <c r="Y2481">
        <v>0</v>
      </c>
      <c r="Z2481">
        <v>44.547059038153073</v>
      </c>
      <c r="AA2481">
        <v>0</v>
      </c>
      <c r="AB2481">
        <v>5.3883777793587786</v>
      </c>
      <c r="AC2481">
        <v>0</v>
      </c>
      <c r="AD2481">
        <v>0</v>
      </c>
      <c r="AE2481">
        <v>65.633619382249606</v>
      </c>
    </row>
    <row r="2482" spans="1:31" x14ac:dyDescent="0.25">
      <c r="A2482">
        <v>2322192</v>
      </c>
      <c r="B2482">
        <v>1</v>
      </c>
      <c r="C2482" t="s">
        <v>81</v>
      </c>
      <c r="D2482" t="s">
        <v>118</v>
      </c>
      <c r="E2482" t="s">
        <v>175</v>
      </c>
      <c r="F2482" t="s">
        <v>7445</v>
      </c>
      <c r="G2482" t="s">
        <v>210</v>
      </c>
      <c r="H2482" t="s">
        <v>135</v>
      </c>
      <c r="I2482" t="s">
        <v>136</v>
      </c>
      <c r="J2482" t="s">
        <v>137</v>
      </c>
      <c r="K2482" t="s">
        <v>138</v>
      </c>
      <c r="L2482" t="s">
        <v>7446</v>
      </c>
      <c r="M2482" t="s">
        <v>7447</v>
      </c>
      <c r="N2482">
        <v>4.2597222219999997</v>
      </c>
      <c r="O2482">
        <v>0</v>
      </c>
      <c r="P2482">
        <v>0</v>
      </c>
      <c r="Q2482">
        <v>0</v>
      </c>
      <c r="R2482">
        <v>6</v>
      </c>
      <c r="S2482">
        <v>0</v>
      </c>
      <c r="T2482">
        <v>5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93.913453223840207</v>
      </c>
      <c r="AA2482">
        <v>0</v>
      </c>
      <c r="AB2482">
        <v>114.56165215815076</v>
      </c>
      <c r="AC2482">
        <v>0</v>
      </c>
      <c r="AD2482">
        <v>0</v>
      </c>
      <c r="AE2482">
        <v>208.47510538199097</v>
      </c>
    </row>
    <row r="2483" spans="1:31" x14ac:dyDescent="0.25">
      <c r="A2483">
        <v>2332766</v>
      </c>
      <c r="B2483">
        <v>1</v>
      </c>
      <c r="C2483" t="s">
        <v>80</v>
      </c>
      <c r="D2483" t="s">
        <v>82</v>
      </c>
      <c r="E2483" t="s">
        <v>153</v>
      </c>
      <c r="F2483" t="s">
        <v>7448</v>
      </c>
      <c r="G2483" t="s">
        <v>155</v>
      </c>
      <c r="H2483" t="s">
        <v>150</v>
      </c>
      <c r="I2483" t="s">
        <v>136</v>
      </c>
      <c r="J2483" t="s">
        <v>137</v>
      </c>
      <c r="K2483" t="s">
        <v>138</v>
      </c>
      <c r="L2483" t="s">
        <v>7449</v>
      </c>
      <c r="M2483" t="s">
        <v>7450</v>
      </c>
      <c r="N2483">
        <v>3.184722222</v>
      </c>
      <c r="O2483">
        <v>0</v>
      </c>
      <c r="P2483">
        <v>2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1.3986980549895003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1.3986980549895003</v>
      </c>
    </row>
    <row r="2484" spans="1:31" x14ac:dyDescent="0.25">
      <c r="A2484">
        <v>2332583</v>
      </c>
      <c r="B2484">
        <v>1</v>
      </c>
      <c r="C2484" t="s">
        <v>80</v>
      </c>
      <c r="D2484" t="s">
        <v>97</v>
      </c>
      <c r="E2484" t="s">
        <v>147</v>
      </c>
      <c r="F2484" t="s">
        <v>7451</v>
      </c>
      <c r="G2484" t="s">
        <v>463</v>
      </c>
      <c r="H2484" t="s">
        <v>150</v>
      </c>
      <c r="I2484" t="s">
        <v>136</v>
      </c>
      <c r="J2484" t="s">
        <v>137</v>
      </c>
      <c r="K2484" t="s">
        <v>138</v>
      </c>
      <c r="L2484" t="s">
        <v>7452</v>
      </c>
      <c r="M2484" t="s">
        <v>7453</v>
      </c>
      <c r="N2484">
        <v>1.548333333</v>
      </c>
      <c r="O2484">
        <v>0</v>
      </c>
      <c r="P2484">
        <v>7</v>
      </c>
      <c r="Q2484">
        <v>0</v>
      </c>
      <c r="R2484">
        <v>2</v>
      </c>
      <c r="S2484">
        <v>0</v>
      </c>
      <c r="T2484">
        <v>1</v>
      </c>
      <c r="U2484">
        <v>0</v>
      </c>
      <c r="V2484">
        <v>0</v>
      </c>
      <c r="W2484">
        <v>0</v>
      </c>
      <c r="X2484">
        <v>3.9019009218185001</v>
      </c>
      <c r="Y2484">
        <v>0</v>
      </c>
      <c r="Z2484">
        <v>1.0936499695949751</v>
      </c>
      <c r="AA2484">
        <v>0</v>
      </c>
      <c r="AB2484">
        <v>2.6056800986797</v>
      </c>
      <c r="AC2484">
        <v>0</v>
      </c>
      <c r="AD2484">
        <v>0</v>
      </c>
      <c r="AE2484">
        <v>7.6012309900931747</v>
      </c>
    </row>
    <row r="2485" spans="1:31" x14ac:dyDescent="0.25">
      <c r="A2485">
        <v>2322504</v>
      </c>
      <c r="B2485">
        <v>1</v>
      </c>
      <c r="C2485" t="s">
        <v>81</v>
      </c>
      <c r="D2485" t="s">
        <v>127</v>
      </c>
      <c r="E2485" t="s">
        <v>175</v>
      </c>
      <c r="F2485" t="s">
        <v>1883</v>
      </c>
      <c r="G2485" t="s">
        <v>1721</v>
      </c>
      <c r="H2485" t="s">
        <v>135</v>
      </c>
      <c r="I2485" t="s">
        <v>136</v>
      </c>
      <c r="J2485" t="s">
        <v>137</v>
      </c>
      <c r="K2485" t="s">
        <v>138</v>
      </c>
      <c r="L2485" t="s">
        <v>7454</v>
      </c>
      <c r="M2485" t="s">
        <v>7455</v>
      </c>
      <c r="N2485">
        <v>6.4061111110000004</v>
      </c>
      <c r="O2485">
        <v>9</v>
      </c>
      <c r="P2485">
        <v>12</v>
      </c>
      <c r="Q2485">
        <v>198</v>
      </c>
      <c r="R2485">
        <v>143</v>
      </c>
      <c r="S2485">
        <v>49</v>
      </c>
      <c r="T2485">
        <v>22</v>
      </c>
      <c r="U2485">
        <v>0</v>
      </c>
      <c r="V2485">
        <v>0</v>
      </c>
      <c r="W2485">
        <v>40.356005161584633</v>
      </c>
      <c r="X2485">
        <v>42.856336087752496</v>
      </c>
      <c r="Y2485">
        <v>1668.6426216086841</v>
      </c>
      <c r="Z2485">
        <v>1172.6890667528407</v>
      </c>
      <c r="AA2485">
        <v>386.88853879394827</v>
      </c>
      <c r="AB2485">
        <v>160.04242415928181</v>
      </c>
      <c r="AC2485">
        <v>0</v>
      </c>
      <c r="AD2485">
        <v>0</v>
      </c>
      <c r="AE2485">
        <v>3471.4749925640917</v>
      </c>
    </row>
    <row r="2486" spans="1:31" x14ac:dyDescent="0.25">
      <c r="A2486">
        <v>2332560</v>
      </c>
      <c r="B2486">
        <v>1</v>
      </c>
      <c r="C2486" t="s">
        <v>80</v>
      </c>
      <c r="D2486" t="s">
        <v>96</v>
      </c>
      <c r="E2486" t="s">
        <v>153</v>
      </c>
      <c r="F2486" t="s">
        <v>7456</v>
      </c>
      <c r="G2486" t="s">
        <v>155</v>
      </c>
      <c r="H2486" t="s">
        <v>150</v>
      </c>
      <c r="I2486" t="s">
        <v>136</v>
      </c>
      <c r="J2486" t="s">
        <v>137</v>
      </c>
      <c r="K2486" t="s">
        <v>138</v>
      </c>
      <c r="L2486" t="s">
        <v>7457</v>
      </c>
      <c r="M2486" t="s">
        <v>7458</v>
      </c>
      <c r="N2486">
        <v>5.47</v>
      </c>
      <c r="O2486">
        <v>0</v>
      </c>
      <c r="P2486">
        <v>1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1.16927356574295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1.16927356574295</v>
      </c>
    </row>
    <row r="2487" spans="1:31" x14ac:dyDescent="0.25">
      <c r="A2487">
        <v>2322361</v>
      </c>
      <c r="B2487">
        <v>1</v>
      </c>
      <c r="C2487" t="s">
        <v>80</v>
      </c>
      <c r="D2487" t="s">
        <v>95</v>
      </c>
      <c r="E2487" t="s">
        <v>414</v>
      </c>
      <c r="F2487" t="s">
        <v>7459</v>
      </c>
      <c r="G2487" t="s">
        <v>143</v>
      </c>
      <c r="H2487" t="s">
        <v>135</v>
      </c>
      <c r="I2487" t="s">
        <v>136</v>
      </c>
      <c r="J2487" t="s">
        <v>137</v>
      </c>
      <c r="K2487" t="s">
        <v>144</v>
      </c>
      <c r="L2487" t="s">
        <v>7460</v>
      </c>
      <c r="M2487" t="s">
        <v>7461</v>
      </c>
      <c r="N2487">
        <v>3.4358333330000002</v>
      </c>
      <c r="O2487">
        <v>0</v>
      </c>
      <c r="P2487">
        <v>144</v>
      </c>
      <c r="Q2487">
        <v>0</v>
      </c>
      <c r="R2487">
        <v>1</v>
      </c>
      <c r="S2487">
        <v>28</v>
      </c>
      <c r="T2487">
        <v>9</v>
      </c>
      <c r="U2487">
        <v>4</v>
      </c>
      <c r="V2487">
        <v>0</v>
      </c>
      <c r="W2487">
        <v>0</v>
      </c>
      <c r="X2487">
        <v>93.573344422161</v>
      </c>
      <c r="Y2487">
        <v>0</v>
      </c>
      <c r="Z2487">
        <v>0</v>
      </c>
      <c r="AA2487">
        <v>3418.3747693463001</v>
      </c>
      <c r="AB2487">
        <v>17.570691592446135</v>
      </c>
      <c r="AC2487">
        <v>5699.8994261901862</v>
      </c>
      <c r="AD2487">
        <v>0</v>
      </c>
      <c r="AE2487">
        <v>9229.4182315510934</v>
      </c>
    </row>
    <row r="2488" spans="1:31" x14ac:dyDescent="0.25">
      <c r="A2488">
        <v>2322218</v>
      </c>
      <c r="B2488">
        <v>1</v>
      </c>
      <c r="C2488" t="s">
        <v>80</v>
      </c>
      <c r="D2488" t="s">
        <v>89</v>
      </c>
      <c r="E2488" t="s">
        <v>158</v>
      </c>
      <c r="F2488" t="s">
        <v>7462</v>
      </c>
      <c r="G2488" t="s">
        <v>177</v>
      </c>
      <c r="H2488" t="s">
        <v>150</v>
      </c>
      <c r="I2488" t="s">
        <v>136</v>
      </c>
      <c r="J2488" t="s">
        <v>137</v>
      </c>
      <c r="K2488" t="s">
        <v>144</v>
      </c>
      <c r="L2488" t="s">
        <v>7463</v>
      </c>
      <c r="M2488" t="s">
        <v>7464</v>
      </c>
      <c r="N2488">
        <v>8.573611111</v>
      </c>
      <c r="O2488">
        <v>0</v>
      </c>
      <c r="P2488">
        <v>82</v>
      </c>
      <c r="Q2488">
        <v>0</v>
      </c>
      <c r="R2488">
        <v>0</v>
      </c>
      <c r="S2488">
        <v>0</v>
      </c>
      <c r="T2488">
        <v>7</v>
      </c>
      <c r="U2488">
        <v>0</v>
      </c>
      <c r="V2488">
        <v>0</v>
      </c>
      <c r="W2488">
        <v>0</v>
      </c>
      <c r="X2488">
        <v>189.58015447172161</v>
      </c>
      <c r="Y2488">
        <v>0</v>
      </c>
      <c r="Z2488">
        <v>0</v>
      </c>
      <c r="AA2488">
        <v>0</v>
      </c>
      <c r="AB2488">
        <v>101.02638309986521</v>
      </c>
      <c r="AC2488">
        <v>0</v>
      </c>
      <c r="AD2488">
        <v>0</v>
      </c>
      <c r="AE2488">
        <v>290.60653757158684</v>
      </c>
    </row>
    <row r="2489" spans="1:31" x14ac:dyDescent="0.25">
      <c r="A2489">
        <v>2322175</v>
      </c>
      <c r="B2489">
        <v>1</v>
      </c>
      <c r="C2489" t="s">
        <v>80</v>
      </c>
      <c r="D2489" t="s">
        <v>83</v>
      </c>
      <c r="E2489" t="s">
        <v>175</v>
      </c>
      <c r="F2489" t="s">
        <v>2022</v>
      </c>
      <c r="G2489" t="s">
        <v>210</v>
      </c>
      <c r="H2489" t="s">
        <v>135</v>
      </c>
      <c r="I2489" t="s">
        <v>136</v>
      </c>
      <c r="J2489" t="s">
        <v>137</v>
      </c>
      <c r="K2489" t="s">
        <v>138</v>
      </c>
      <c r="L2489" t="s">
        <v>7465</v>
      </c>
      <c r="M2489" t="s">
        <v>7466</v>
      </c>
      <c r="N2489">
        <v>5.1169444439999996</v>
      </c>
      <c r="O2489">
        <v>0</v>
      </c>
      <c r="P2489">
        <v>8</v>
      </c>
      <c r="Q2489">
        <v>0</v>
      </c>
      <c r="R2489">
        <v>20</v>
      </c>
      <c r="S2489">
        <v>0</v>
      </c>
      <c r="T2489">
        <v>8</v>
      </c>
      <c r="U2489">
        <v>1</v>
      </c>
      <c r="V2489">
        <v>0</v>
      </c>
      <c r="W2489">
        <v>0</v>
      </c>
      <c r="X2489">
        <v>12.59105185666335</v>
      </c>
      <c r="Y2489">
        <v>0</v>
      </c>
      <c r="Z2489">
        <v>108.86649980745347</v>
      </c>
      <c r="AA2489">
        <v>0</v>
      </c>
      <c r="AB2489">
        <v>35.329682849967497</v>
      </c>
      <c r="AC2489">
        <v>102.77386008638419</v>
      </c>
      <c r="AD2489">
        <v>0</v>
      </c>
      <c r="AE2489">
        <v>259.56109460046855</v>
      </c>
    </row>
    <row r="2490" spans="1:31" x14ac:dyDescent="0.25">
      <c r="A2490">
        <v>2322198</v>
      </c>
      <c r="B2490">
        <v>1</v>
      </c>
      <c r="C2490" t="s">
        <v>80</v>
      </c>
      <c r="D2490" t="s">
        <v>96</v>
      </c>
      <c r="E2490" t="s">
        <v>132</v>
      </c>
      <c r="F2490" t="s">
        <v>6161</v>
      </c>
      <c r="G2490" t="s">
        <v>134</v>
      </c>
      <c r="H2490" t="s">
        <v>135</v>
      </c>
      <c r="I2490" t="s">
        <v>136</v>
      </c>
      <c r="J2490" t="s">
        <v>137</v>
      </c>
      <c r="K2490" t="s">
        <v>138</v>
      </c>
      <c r="L2490" t="s">
        <v>7467</v>
      </c>
      <c r="M2490" t="s">
        <v>7468</v>
      </c>
      <c r="N2490">
        <v>1.4372222219999999</v>
      </c>
      <c r="O2490">
        <v>0</v>
      </c>
      <c r="P2490">
        <v>466</v>
      </c>
      <c r="Q2490">
        <v>4</v>
      </c>
      <c r="R2490">
        <v>0</v>
      </c>
      <c r="S2490">
        <v>0</v>
      </c>
      <c r="T2490">
        <v>12</v>
      </c>
      <c r="U2490">
        <v>0</v>
      </c>
      <c r="V2490">
        <v>0</v>
      </c>
      <c r="W2490">
        <v>0</v>
      </c>
      <c r="X2490">
        <v>163.72987646289994</v>
      </c>
      <c r="Y2490">
        <v>676.21057290204556</v>
      </c>
      <c r="Z2490">
        <v>0</v>
      </c>
      <c r="AA2490">
        <v>0</v>
      </c>
      <c r="AB2490">
        <v>42.887827126386455</v>
      </c>
      <c r="AC2490">
        <v>0</v>
      </c>
      <c r="AD2490">
        <v>0</v>
      </c>
      <c r="AE2490">
        <v>882.82827649133196</v>
      </c>
    </row>
    <row r="2491" spans="1:31" x14ac:dyDescent="0.25">
      <c r="A2491">
        <v>2332577</v>
      </c>
      <c r="B2491">
        <v>1</v>
      </c>
      <c r="C2491" t="s">
        <v>81</v>
      </c>
      <c r="D2491" t="s">
        <v>112</v>
      </c>
      <c r="E2491" t="s">
        <v>147</v>
      </c>
      <c r="F2491" t="s">
        <v>7469</v>
      </c>
      <c r="G2491" t="s">
        <v>258</v>
      </c>
      <c r="H2491" t="s">
        <v>150</v>
      </c>
      <c r="I2491" t="s">
        <v>136</v>
      </c>
      <c r="J2491" t="s">
        <v>137</v>
      </c>
      <c r="K2491" t="s">
        <v>138</v>
      </c>
      <c r="L2491" t="s">
        <v>7470</v>
      </c>
      <c r="M2491" t="s">
        <v>7471</v>
      </c>
      <c r="N2491">
        <v>1.2805555550000001</v>
      </c>
      <c r="O2491">
        <v>0</v>
      </c>
      <c r="P2491">
        <v>506</v>
      </c>
      <c r="Q2491">
        <v>0</v>
      </c>
      <c r="R2491">
        <v>2</v>
      </c>
      <c r="S2491">
        <v>0</v>
      </c>
      <c r="T2491">
        <v>9</v>
      </c>
      <c r="U2491">
        <v>0</v>
      </c>
      <c r="V2491">
        <v>0</v>
      </c>
      <c r="W2491">
        <v>0</v>
      </c>
      <c r="X2491">
        <v>121.86565022408035</v>
      </c>
      <c r="Y2491">
        <v>0</v>
      </c>
      <c r="Z2491">
        <v>4.0366842850699997E-2</v>
      </c>
      <c r="AA2491">
        <v>0</v>
      </c>
      <c r="AB2491">
        <v>10.018206330996556</v>
      </c>
      <c r="AC2491">
        <v>0</v>
      </c>
      <c r="AD2491">
        <v>0</v>
      </c>
      <c r="AE2491">
        <v>131.92422339792762</v>
      </c>
    </row>
    <row r="2492" spans="1:31" x14ac:dyDescent="0.25">
      <c r="A2492">
        <v>2332789</v>
      </c>
      <c r="B2492">
        <v>1</v>
      </c>
      <c r="C2492" t="s">
        <v>80</v>
      </c>
      <c r="D2492" t="s">
        <v>106</v>
      </c>
      <c r="E2492" t="s">
        <v>147</v>
      </c>
      <c r="F2492" t="s">
        <v>7472</v>
      </c>
      <c r="G2492" t="s">
        <v>149</v>
      </c>
      <c r="H2492" t="s">
        <v>150</v>
      </c>
      <c r="I2492" t="s">
        <v>136</v>
      </c>
      <c r="J2492" t="s">
        <v>137</v>
      </c>
      <c r="K2492" t="s">
        <v>138</v>
      </c>
      <c r="L2492" t="s">
        <v>7473</v>
      </c>
      <c r="M2492" t="s">
        <v>7474</v>
      </c>
      <c r="N2492">
        <v>0.81305555500000004</v>
      </c>
      <c r="O2492">
        <v>0</v>
      </c>
      <c r="P2492">
        <v>0</v>
      </c>
      <c r="Q2492">
        <v>0</v>
      </c>
      <c r="R2492">
        <v>2</v>
      </c>
      <c r="S2492">
        <v>0</v>
      </c>
      <c r="T2492">
        <v>1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2.9701025469490667</v>
      </c>
      <c r="AA2492">
        <v>0</v>
      </c>
      <c r="AB2492">
        <v>3.7144764212499993E-3</v>
      </c>
      <c r="AC2492">
        <v>0</v>
      </c>
      <c r="AD2492">
        <v>0</v>
      </c>
      <c r="AE2492">
        <v>2.9738170233703167</v>
      </c>
    </row>
    <row r="2493" spans="1:31" x14ac:dyDescent="0.25">
      <c r="A2493">
        <v>2332540</v>
      </c>
      <c r="B2493">
        <v>1</v>
      </c>
      <c r="C2493" t="s">
        <v>80</v>
      </c>
      <c r="D2493" t="s">
        <v>85</v>
      </c>
      <c r="E2493" t="s">
        <v>158</v>
      </c>
      <c r="F2493" t="s">
        <v>7475</v>
      </c>
      <c r="G2493" t="s">
        <v>453</v>
      </c>
      <c r="H2493" t="s">
        <v>150</v>
      </c>
      <c r="I2493" t="s">
        <v>136</v>
      </c>
      <c r="J2493" t="s">
        <v>137</v>
      </c>
      <c r="K2493" t="s">
        <v>138</v>
      </c>
      <c r="L2493" t="s">
        <v>7476</v>
      </c>
      <c r="M2493" t="s">
        <v>7477</v>
      </c>
      <c r="N2493">
        <v>1.351388888</v>
      </c>
      <c r="O2493">
        <v>0</v>
      </c>
      <c r="P2493">
        <v>277</v>
      </c>
      <c r="Q2493">
        <v>0</v>
      </c>
      <c r="R2493">
        <v>0</v>
      </c>
      <c r="S2493">
        <v>0</v>
      </c>
      <c r="T2493">
        <v>74</v>
      </c>
      <c r="U2493">
        <v>0</v>
      </c>
      <c r="V2493">
        <v>0</v>
      </c>
      <c r="W2493">
        <v>0</v>
      </c>
      <c r="X2493">
        <v>73.735817788754957</v>
      </c>
      <c r="Y2493">
        <v>0</v>
      </c>
      <c r="Z2493">
        <v>0</v>
      </c>
      <c r="AA2493">
        <v>0</v>
      </c>
      <c r="AB2493">
        <v>119.66711302639276</v>
      </c>
      <c r="AC2493">
        <v>0</v>
      </c>
      <c r="AD2493">
        <v>0</v>
      </c>
      <c r="AE2493">
        <v>193.40293081514773</v>
      </c>
    </row>
    <row r="2494" spans="1:31" x14ac:dyDescent="0.25">
      <c r="A2494">
        <v>2332832</v>
      </c>
      <c r="B2494">
        <v>1</v>
      </c>
      <c r="C2494" t="s">
        <v>81</v>
      </c>
      <c r="D2494" t="s">
        <v>112</v>
      </c>
      <c r="E2494" t="s">
        <v>147</v>
      </c>
      <c r="F2494" t="s">
        <v>7478</v>
      </c>
      <c r="G2494" t="s">
        <v>149</v>
      </c>
      <c r="H2494" t="s">
        <v>150</v>
      </c>
      <c r="I2494" t="s">
        <v>136</v>
      </c>
      <c r="J2494" t="s">
        <v>137</v>
      </c>
      <c r="K2494" t="s">
        <v>138</v>
      </c>
      <c r="L2494" t="s">
        <v>7479</v>
      </c>
      <c r="M2494" t="s">
        <v>7480</v>
      </c>
      <c r="N2494">
        <v>0.92472222199999998</v>
      </c>
      <c r="O2494">
        <v>0</v>
      </c>
      <c r="P2494">
        <v>115</v>
      </c>
      <c r="Q2494">
        <v>0</v>
      </c>
      <c r="R2494">
        <v>0</v>
      </c>
      <c r="S2494">
        <v>0</v>
      </c>
      <c r="T2494">
        <v>33</v>
      </c>
      <c r="U2494">
        <v>0</v>
      </c>
      <c r="V2494">
        <v>1</v>
      </c>
      <c r="W2494">
        <v>0</v>
      </c>
      <c r="X2494">
        <v>18.815651506525008</v>
      </c>
      <c r="Y2494">
        <v>0</v>
      </c>
      <c r="Z2494">
        <v>0</v>
      </c>
      <c r="AA2494">
        <v>0</v>
      </c>
      <c r="AB2494">
        <v>7.0640301889646553</v>
      </c>
      <c r="AC2494">
        <v>0</v>
      </c>
      <c r="AD2494">
        <v>1.9042983463507501</v>
      </c>
      <c r="AE2494">
        <v>27.783980041840412</v>
      </c>
    </row>
    <row r="2495" spans="1:31" x14ac:dyDescent="0.25">
      <c r="A2495">
        <v>2322275</v>
      </c>
      <c r="B2495">
        <v>1</v>
      </c>
      <c r="C2495" t="s">
        <v>80</v>
      </c>
      <c r="D2495" t="s">
        <v>106</v>
      </c>
      <c r="E2495" t="s">
        <v>147</v>
      </c>
      <c r="F2495" t="s">
        <v>7481</v>
      </c>
      <c r="G2495" t="s">
        <v>149</v>
      </c>
      <c r="H2495" t="s">
        <v>150</v>
      </c>
      <c r="I2495" t="s">
        <v>136</v>
      </c>
      <c r="J2495" t="s">
        <v>137</v>
      </c>
      <c r="K2495" t="s">
        <v>138</v>
      </c>
      <c r="L2495" t="s">
        <v>7482</v>
      </c>
      <c r="M2495" t="s">
        <v>6954</v>
      </c>
      <c r="N2495">
        <v>0.41249999999999998</v>
      </c>
      <c r="O2495">
        <v>0</v>
      </c>
      <c r="P2495">
        <v>0</v>
      </c>
      <c r="Q2495">
        <v>0</v>
      </c>
      <c r="R2495">
        <v>7</v>
      </c>
      <c r="S2495">
        <v>0</v>
      </c>
      <c r="T2495">
        <v>1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6.2795221647190003</v>
      </c>
      <c r="AA2495">
        <v>0</v>
      </c>
      <c r="AB2495">
        <v>2.2333722111485002</v>
      </c>
      <c r="AC2495">
        <v>0</v>
      </c>
      <c r="AD2495">
        <v>0</v>
      </c>
      <c r="AE2495">
        <v>8.5128943758675</v>
      </c>
    </row>
    <row r="2496" spans="1:31" x14ac:dyDescent="0.25">
      <c r="A2496">
        <v>2332600</v>
      </c>
      <c r="B2496">
        <v>1</v>
      </c>
      <c r="C2496" t="s">
        <v>81</v>
      </c>
      <c r="D2496" t="s">
        <v>112</v>
      </c>
      <c r="E2496" t="s">
        <v>141</v>
      </c>
      <c r="F2496" t="s">
        <v>7026</v>
      </c>
      <c r="G2496" t="s">
        <v>134</v>
      </c>
      <c r="H2496" t="s">
        <v>135</v>
      </c>
      <c r="I2496" t="s">
        <v>136</v>
      </c>
      <c r="J2496" t="s">
        <v>137</v>
      </c>
      <c r="K2496" t="s">
        <v>138</v>
      </c>
      <c r="L2496" t="s">
        <v>7483</v>
      </c>
      <c r="M2496" t="s">
        <v>7484</v>
      </c>
      <c r="N2496">
        <v>4.4938888879999999</v>
      </c>
      <c r="O2496">
        <v>2</v>
      </c>
      <c r="P2496">
        <v>246</v>
      </c>
      <c r="Q2496">
        <v>124</v>
      </c>
      <c r="R2496">
        <v>352</v>
      </c>
      <c r="S2496">
        <v>6</v>
      </c>
      <c r="T2496">
        <v>35</v>
      </c>
      <c r="U2496">
        <v>4</v>
      </c>
      <c r="V2496">
        <v>2</v>
      </c>
      <c r="W2496">
        <v>1.2611682380820004</v>
      </c>
      <c r="X2496">
        <v>176.51419435127698</v>
      </c>
      <c r="Y2496">
        <v>255.6759097985786</v>
      </c>
      <c r="Z2496">
        <v>468.10377565793431</v>
      </c>
      <c r="AA2496">
        <v>87.718453573880325</v>
      </c>
      <c r="AB2496">
        <v>166.72279394005599</v>
      </c>
      <c r="AC2496">
        <v>1511.9896491643319</v>
      </c>
      <c r="AD2496">
        <v>643.77312741737899</v>
      </c>
      <c r="AE2496">
        <v>3311.759072141519</v>
      </c>
    </row>
    <row r="2497" spans="1:31" x14ac:dyDescent="0.25">
      <c r="A2497">
        <v>2322444</v>
      </c>
      <c r="B2497">
        <v>1</v>
      </c>
      <c r="C2497" t="s">
        <v>80</v>
      </c>
      <c r="D2497" t="s">
        <v>108</v>
      </c>
      <c r="E2497" t="s">
        <v>141</v>
      </c>
      <c r="F2497" t="s">
        <v>7485</v>
      </c>
      <c r="G2497" t="s">
        <v>143</v>
      </c>
      <c r="H2497" t="s">
        <v>135</v>
      </c>
      <c r="I2497" t="s">
        <v>136</v>
      </c>
      <c r="J2497" t="s">
        <v>137</v>
      </c>
      <c r="K2497" t="s">
        <v>144</v>
      </c>
      <c r="L2497" t="s">
        <v>7486</v>
      </c>
      <c r="M2497" t="s">
        <v>7487</v>
      </c>
      <c r="N2497">
        <v>0.78027777700000001</v>
      </c>
      <c r="O2497">
        <v>0</v>
      </c>
      <c r="P2497">
        <v>4375</v>
      </c>
      <c r="Q2497">
        <v>3</v>
      </c>
      <c r="R2497">
        <v>959</v>
      </c>
      <c r="S2497">
        <v>17</v>
      </c>
      <c r="T2497">
        <v>792</v>
      </c>
      <c r="U2497">
        <v>5</v>
      </c>
      <c r="V2497">
        <v>0</v>
      </c>
      <c r="W2497">
        <v>0</v>
      </c>
      <c r="X2497">
        <v>634.82167372239223</v>
      </c>
      <c r="Y2497">
        <v>12.505754498583466</v>
      </c>
      <c r="Z2497">
        <v>1163.2910082644992</v>
      </c>
      <c r="AA2497">
        <v>152.61284434777983</v>
      </c>
      <c r="AB2497">
        <v>761.19248432722748</v>
      </c>
      <c r="AC2497">
        <v>316.22714371074994</v>
      </c>
      <c r="AD2497">
        <v>0</v>
      </c>
      <c r="AE2497">
        <v>3040.6509088712319</v>
      </c>
    </row>
    <row r="2498" spans="1:31" x14ac:dyDescent="0.25">
      <c r="A2498">
        <v>2322427</v>
      </c>
      <c r="B2498">
        <v>1</v>
      </c>
      <c r="C2498" t="s">
        <v>80</v>
      </c>
      <c r="D2498" t="s">
        <v>105</v>
      </c>
      <c r="E2498" t="s">
        <v>153</v>
      </c>
      <c r="F2498" t="s">
        <v>7488</v>
      </c>
      <c r="G2498" t="s">
        <v>155</v>
      </c>
      <c r="H2498" t="s">
        <v>150</v>
      </c>
      <c r="I2498" t="s">
        <v>136</v>
      </c>
      <c r="J2498" t="s">
        <v>137</v>
      </c>
      <c r="K2498" t="s">
        <v>138</v>
      </c>
      <c r="L2498" t="s">
        <v>7489</v>
      </c>
      <c r="M2498" t="s">
        <v>7490</v>
      </c>
      <c r="N2498">
        <v>1.7808333329999999</v>
      </c>
      <c r="O2498">
        <v>0</v>
      </c>
      <c r="P2498">
        <v>2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0.44136325822720002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0.44136325822720002</v>
      </c>
    </row>
    <row r="2499" spans="1:31" x14ac:dyDescent="0.25">
      <c r="A2499">
        <v>2332849</v>
      </c>
      <c r="B2499">
        <v>1</v>
      </c>
      <c r="C2499" t="s">
        <v>81</v>
      </c>
      <c r="D2499" t="s">
        <v>112</v>
      </c>
      <c r="E2499" t="s">
        <v>147</v>
      </c>
      <c r="F2499" t="s">
        <v>7491</v>
      </c>
      <c r="G2499" t="s">
        <v>149</v>
      </c>
      <c r="H2499" t="s">
        <v>150</v>
      </c>
      <c r="I2499" t="s">
        <v>136</v>
      </c>
      <c r="J2499" t="s">
        <v>137</v>
      </c>
      <c r="K2499" t="s">
        <v>138</v>
      </c>
      <c r="L2499" t="s">
        <v>7492</v>
      </c>
      <c r="M2499" t="s">
        <v>7493</v>
      </c>
      <c r="N2499">
        <v>2.2136111110000001</v>
      </c>
      <c r="O2499">
        <v>0</v>
      </c>
      <c r="P2499">
        <v>204</v>
      </c>
      <c r="Q2499">
        <v>0</v>
      </c>
      <c r="R2499">
        <v>14</v>
      </c>
      <c r="S2499">
        <v>0</v>
      </c>
      <c r="T2499">
        <v>10</v>
      </c>
      <c r="U2499">
        <v>0</v>
      </c>
      <c r="V2499">
        <v>0</v>
      </c>
      <c r="W2499">
        <v>0</v>
      </c>
      <c r="X2499">
        <v>67.40574393759438</v>
      </c>
      <c r="Y2499">
        <v>0</v>
      </c>
      <c r="Z2499">
        <v>0.63213239849962521</v>
      </c>
      <c r="AA2499">
        <v>0</v>
      </c>
      <c r="AB2499">
        <v>1.6849496465340501</v>
      </c>
      <c r="AC2499">
        <v>0</v>
      </c>
      <c r="AD2499">
        <v>0</v>
      </c>
      <c r="AE2499">
        <v>69.722825982628052</v>
      </c>
    </row>
    <row r="2500" spans="1:31" x14ac:dyDescent="0.25">
      <c r="A2500">
        <v>2332763</v>
      </c>
      <c r="B2500">
        <v>1</v>
      </c>
      <c r="C2500" t="s">
        <v>81</v>
      </c>
      <c r="D2500" t="s">
        <v>116</v>
      </c>
      <c r="E2500" t="s">
        <v>147</v>
      </c>
      <c r="F2500" t="s">
        <v>7494</v>
      </c>
      <c r="G2500" t="s">
        <v>149</v>
      </c>
      <c r="H2500" t="s">
        <v>150</v>
      </c>
      <c r="I2500" t="s">
        <v>136</v>
      </c>
      <c r="J2500" t="s">
        <v>137</v>
      </c>
      <c r="K2500" t="s">
        <v>138</v>
      </c>
      <c r="L2500" t="s">
        <v>7495</v>
      </c>
      <c r="M2500" t="s">
        <v>7496</v>
      </c>
      <c r="N2500">
        <v>1.6102777770000001</v>
      </c>
      <c r="O2500">
        <v>0</v>
      </c>
      <c r="P2500">
        <v>95</v>
      </c>
      <c r="Q2500">
        <v>0</v>
      </c>
      <c r="R2500">
        <v>0</v>
      </c>
      <c r="S2500">
        <v>0</v>
      </c>
      <c r="T2500">
        <v>21</v>
      </c>
      <c r="U2500">
        <v>0</v>
      </c>
      <c r="V2500">
        <v>0</v>
      </c>
      <c r="W2500">
        <v>0</v>
      </c>
      <c r="X2500">
        <v>17.852546951348717</v>
      </c>
      <c r="Y2500">
        <v>0</v>
      </c>
      <c r="Z2500">
        <v>0</v>
      </c>
      <c r="AA2500">
        <v>0</v>
      </c>
      <c r="AB2500">
        <v>19.33422664528949</v>
      </c>
      <c r="AC2500">
        <v>0</v>
      </c>
      <c r="AD2500">
        <v>0</v>
      </c>
      <c r="AE2500">
        <v>37.186773596638204</v>
      </c>
    </row>
    <row r="2501" spans="1:31" x14ac:dyDescent="0.25">
      <c r="A2501">
        <v>2322484</v>
      </c>
      <c r="B2501">
        <v>1</v>
      </c>
      <c r="C2501" t="s">
        <v>81</v>
      </c>
      <c r="D2501" t="s">
        <v>113</v>
      </c>
      <c r="E2501" t="s">
        <v>158</v>
      </c>
      <c r="F2501" t="s">
        <v>7497</v>
      </c>
      <c r="G2501" t="s">
        <v>3723</v>
      </c>
      <c r="H2501" t="s">
        <v>150</v>
      </c>
      <c r="I2501" t="s">
        <v>136</v>
      </c>
      <c r="J2501" t="s">
        <v>137</v>
      </c>
      <c r="K2501" t="s">
        <v>138</v>
      </c>
      <c r="L2501" t="s">
        <v>7498</v>
      </c>
      <c r="M2501" t="s">
        <v>7499</v>
      </c>
      <c r="N2501">
        <v>3.778888888</v>
      </c>
      <c r="O2501">
        <v>0</v>
      </c>
      <c r="P2501">
        <v>20</v>
      </c>
      <c r="Q2501">
        <v>0</v>
      </c>
      <c r="R2501">
        <v>3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13.546193411201903</v>
      </c>
      <c r="Y2501">
        <v>0</v>
      </c>
      <c r="Z2501">
        <v>5.5641132945698004</v>
      </c>
      <c r="AA2501">
        <v>0</v>
      </c>
      <c r="AB2501">
        <v>0</v>
      </c>
      <c r="AC2501">
        <v>0</v>
      </c>
      <c r="AD2501">
        <v>0</v>
      </c>
      <c r="AE2501">
        <v>19.110306705771706</v>
      </c>
    </row>
    <row r="2502" spans="1:31" x14ac:dyDescent="0.25">
      <c r="A2502">
        <v>2322381</v>
      </c>
      <c r="B2502">
        <v>1</v>
      </c>
      <c r="C2502" t="s">
        <v>80</v>
      </c>
      <c r="D2502" t="s">
        <v>105</v>
      </c>
      <c r="E2502" t="s">
        <v>141</v>
      </c>
      <c r="F2502" t="s">
        <v>7500</v>
      </c>
      <c r="G2502" t="s">
        <v>143</v>
      </c>
      <c r="H2502" t="s">
        <v>135</v>
      </c>
      <c r="I2502" t="s">
        <v>136</v>
      </c>
      <c r="J2502" t="s">
        <v>137</v>
      </c>
      <c r="K2502" t="s">
        <v>144</v>
      </c>
      <c r="L2502" t="s">
        <v>7501</v>
      </c>
      <c r="M2502" t="s">
        <v>7502</v>
      </c>
      <c r="N2502">
        <v>1.014444444</v>
      </c>
      <c r="O2502">
        <v>1</v>
      </c>
      <c r="P2502">
        <v>384</v>
      </c>
      <c r="Q2502">
        <v>1</v>
      </c>
      <c r="R2502">
        <v>2</v>
      </c>
      <c r="S2502">
        <v>6</v>
      </c>
      <c r="T2502">
        <v>44</v>
      </c>
      <c r="U2502">
        <v>0</v>
      </c>
      <c r="V2502">
        <v>0</v>
      </c>
      <c r="W2502">
        <v>0.57941316687083333</v>
      </c>
      <c r="X2502">
        <v>90.714234160432639</v>
      </c>
      <c r="Y2502">
        <v>12.866615640481582</v>
      </c>
      <c r="Z2502">
        <v>7.6326157944666656E-2</v>
      </c>
      <c r="AA2502">
        <v>32.922174832596873</v>
      </c>
      <c r="AB2502">
        <v>54.730317556653233</v>
      </c>
      <c r="AC2502">
        <v>0</v>
      </c>
      <c r="AD2502">
        <v>0</v>
      </c>
      <c r="AE2502">
        <v>191.88908151497984</v>
      </c>
    </row>
    <row r="2503" spans="1:31" x14ac:dyDescent="0.25">
      <c r="A2503">
        <v>2332749</v>
      </c>
      <c r="B2503">
        <v>1</v>
      </c>
      <c r="C2503" t="s">
        <v>81</v>
      </c>
      <c r="D2503" t="s">
        <v>127</v>
      </c>
      <c r="E2503" t="s">
        <v>175</v>
      </c>
      <c r="F2503" t="s">
        <v>7503</v>
      </c>
      <c r="G2503" t="s">
        <v>134</v>
      </c>
      <c r="H2503" t="s">
        <v>135</v>
      </c>
      <c r="I2503" t="s">
        <v>468</v>
      </c>
      <c r="J2503" t="s">
        <v>137</v>
      </c>
      <c r="K2503" t="s">
        <v>138</v>
      </c>
      <c r="L2503" t="s">
        <v>7504</v>
      </c>
      <c r="M2503" t="s">
        <v>7505</v>
      </c>
      <c r="N2503">
        <v>8.3333330000000001E-3</v>
      </c>
      <c r="O2503">
        <v>0</v>
      </c>
      <c r="P2503">
        <v>429</v>
      </c>
      <c r="Q2503">
        <v>12</v>
      </c>
      <c r="R2503">
        <v>34</v>
      </c>
      <c r="S2503">
        <v>3</v>
      </c>
      <c r="T2503">
        <v>34</v>
      </c>
      <c r="U2503">
        <v>4</v>
      </c>
      <c r="V2503">
        <v>0</v>
      </c>
      <c r="W2503">
        <v>0</v>
      </c>
      <c r="X2503">
        <v>0.68258120505149944</v>
      </c>
      <c r="Y2503">
        <v>0.13433315187833333</v>
      </c>
      <c r="Z2503">
        <v>0.19046015507141667</v>
      </c>
      <c r="AA2503">
        <v>2.9787701460266667</v>
      </c>
      <c r="AB2503">
        <v>0.18308046026649996</v>
      </c>
      <c r="AC2503">
        <v>0.93758910134999995</v>
      </c>
      <c r="AD2503">
        <v>0</v>
      </c>
      <c r="AE2503">
        <v>5.1068142196444164</v>
      </c>
    </row>
    <row r="2504" spans="1:31" x14ac:dyDescent="0.25">
      <c r="A2504">
        <v>2322172</v>
      </c>
      <c r="B2504">
        <v>1</v>
      </c>
      <c r="C2504" t="s">
        <v>81</v>
      </c>
      <c r="D2504" t="s">
        <v>115</v>
      </c>
      <c r="E2504" t="s">
        <v>132</v>
      </c>
      <c r="F2504" t="s">
        <v>1563</v>
      </c>
      <c r="G2504" t="s">
        <v>134</v>
      </c>
      <c r="H2504" t="s">
        <v>135</v>
      </c>
      <c r="I2504" t="s">
        <v>136</v>
      </c>
      <c r="J2504" t="s">
        <v>137</v>
      </c>
      <c r="K2504" t="s">
        <v>138</v>
      </c>
      <c r="L2504" t="s">
        <v>7506</v>
      </c>
      <c r="M2504" t="s">
        <v>7507</v>
      </c>
      <c r="N2504">
        <v>0.25027777699999998</v>
      </c>
      <c r="O2504">
        <v>0</v>
      </c>
      <c r="P2504">
        <v>1387</v>
      </c>
      <c r="Q2504">
        <v>0</v>
      </c>
      <c r="R2504">
        <v>52</v>
      </c>
      <c r="S2504">
        <v>8</v>
      </c>
      <c r="T2504">
        <v>246</v>
      </c>
      <c r="U2504">
        <v>0</v>
      </c>
      <c r="V2504">
        <v>0</v>
      </c>
      <c r="W2504">
        <v>0</v>
      </c>
      <c r="X2504">
        <v>36.787114199453683</v>
      </c>
      <c r="Y2504">
        <v>0</v>
      </c>
      <c r="Z2504">
        <v>7.0896349278006436</v>
      </c>
      <c r="AA2504">
        <v>8.6198786228349284</v>
      </c>
      <c r="AB2504">
        <v>23.25112749000348</v>
      </c>
      <c r="AC2504">
        <v>0</v>
      </c>
      <c r="AD2504">
        <v>0</v>
      </c>
      <c r="AE2504">
        <v>75.747755240092744</v>
      </c>
    </row>
    <row r="2505" spans="1:31" x14ac:dyDescent="0.25">
      <c r="A2505">
        <v>2322195</v>
      </c>
      <c r="B2505">
        <v>1</v>
      </c>
      <c r="C2505" t="s">
        <v>80</v>
      </c>
      <c r="D2505" t="s">
        <v>82</v>
      </c>
      <c r="E2505" t="s">
        <v>153</v>
      </c>
      <c r="F2505" t="s">
        <v>6889</v>
      </c>
      <c r="G2505" t="s">
        <v>155</v>
      </c>
      <c r="H2505" t="s">
        <v>150</v>
      </c>
      <c r="I2505" t="s">
        <v>136</v>
      </c>
      <c r="J2505" t="s">
        <v>137</v>
      </c>
      <c r="K2505" t="s">
        <v>138</v>
      </c>
      <c r="L2505" t="s">
        <v>7508</v>
      </c>
      <c r="M2505" t="s">
        <v>7509</v>
      </c>
      <c r="N2505">
        <v>0.98916666600000003</v>
      </c>
      <c r="O2505">
        <v>0</v>
      </c>
      <c r="P2505">
        <v>1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0.416596985329175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0.416596985329175</v>
      </c>
    </row>
    <row r="2506" spans="1:31" x14ac:dyDescent="0.25">
      <c r="A2506">
        <v>2332680</v>
      </c>
      <c r="B2506">
        <v>1</v>
      </c>
      <c r="C2506" t="s">
        <v>81</v>
      </c>
      <c r="D2506" t="s">
        <v>121</v>
      </c>
      <c r="E2506" t="s">
        <v>175</v>
      </c>
      <c r="F2506" t="s">
        <v>7510</v>
      </c>
      <c r="G2506" t="s">
        <v>134</v>
      </c>
      <c r="H2506" t="s">
        <v>135</v>
      </c>
      <c r="I2506" t="s">
        <v>136</v>
      </c>
      <c r="J2506" t="s">
        <v>137</v>
      </c>
      <c r="K2506" t="s">
        <v>138</v>
      </c>
      <c r="L2506" t="s">
        <v>7511</v>
      </c>
      <c r="M2506" t="s">
        <v>7512</v>
      </c>
      <c r="N2506">
        <v>1.008888888</v>
      </c>
      <c r="O2506">
        <v>0</v>
      </c>
      <c r="P2506">
        <v>890</v>
      </c>
      <c r="Q2506">
        <v>0</v>
      </c>
      <c r="R2506">
        <v>14</v>
      </c>
      <c r="S2506">
        <v>5</v>
      </c>
      <c r="T2506">
        <v>227</v>
      </c>
      <c r="U2506">
        <v>0</v>
      </c>
      <c r="V2506">
        <v>1</v>
      </c>
      <c r="W2506">
        <v>0</v>
      </c>
      <c r="X2506">
        <v>121.06208548208011</v>
      </c>
      <c r="Y2506">
        <v>0</v>
      </c>
      <c r="Z2506">
        <v>4.4721314773284417</v>
      </c>
      <c r="AA2506">
        <v>102.35962565223656</v>
      </c>
      <c r="AB2506">
        <v>67.623380316733716</v>
      </c>
      <c r="AC2506">
        <v>0</v>
      </c>
      <c r="AD2506">
        <v>134.43083880865038</v>
      </c>
      <c r="AE2506">
        <v>429.94806173702921</v>
      </c>
    </row>
    <row r="2507" spans="1:31" x14ac:dyDescent="0.25">
      <c r="A2507">
        <v>2322364</v>
      </c>
      <c r="B2507">
        <v>1</v>
      </c>
      <c r="C2507" t="s">
        <v>80</v>
      </c>
      <c r="D2507" t="s">
        <v>94</v>
      </c>
      <c r="E2507" t="s">
        <v>175</v>
      </c>
      <c r="F2507" t="s">
        <v>7513</v>
      </c>
      <c r="G2507" t="s">
        <v>210</v>
      </c>
      <c r="H2507" t="s">
        <v>135</v>
      </c>
      <c r="I2507" t="s">
        <v>136</v>
      </c>
      <c r="J2507" t="s">
        <v>137</v>
      </c>
      <c r="K2507" t="s">
        <v>138</v>
      </c>
      <c r="L2507" t="s">
        <v>7514</v>
      </c>
      <c r="M2507" t="s">
        <v>7515</v>
      </c>
      <c r="N2507">
        <v>2.3488888879999998</v>
      </c>
      <c r="O2507">
        <v>0</v>
      </c>
      <c r="P2507">
        <v>0</v>
      </c>
      <c r="Q2507">
        <v>0</v>
      </c>
      <c r="R2507">
        <v>6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6.075162074651999</v>
      </c>
      <c r="AA2507">
        <v>0</v>
      </c>
      <c r="AB2507">
        <v>0</v>
      </c>
      <c r="AC2507">
        <v>0</v>
      </c>
      <c r="AD2507">
        <v>0</v>
      </c>
      <c r="AE2507">
        <v>6.075162074651999</v>
      </c>
    </row>
    <row r="2508" spans="1:31" x14ac:dyDescent="0.25">
      <c r="A2508">
        <v>2332580</v>
      </c>
      <c r="B2508">
        <v>1</v>
      </c>
      <c r="C2508" t="s">
        <v>81</v>
      </c>
      <c r="D2508" t="s">
        <v>128</v>
      </c>
      <c r="E2508" t="s">
        <v>147</v>
      </c>
      <c r="F2508" t="s">
        <v>7516</v>
      </c>
      <c r="G2508" t="s">
        <v>149</v>
      </c>
      <c r="H2508" t="s">
        <v>150</v>
      </c>
      <c r="I2508" t="s">
        <v>136</v>
      </c>
      <c r="J2508" t="s">
        <v>137</v>
      </c>
      <c r="K2508" t="s">
        <v>138</v>
      </c>
      <c r="L2508" t="s">
        <v>7517</v>
      </c>
      <c r="M2508" t="s">
        <v>7518</v>
      </c>
      <c r="N2508">
        <v>3.9016666660000001</v>
      </c>
      <c r="O2508">
        <v>0</v>
      </c>
      <c r="P2508">
        <v>9</v>
      </c>
      <c r="Q2508">
        <v>0</v>
      </c>
      <c r="R2508">
        <v>0</v>
      </c>
      <c r="S2508">
        <v>0</v>
      </c>
      <c r="T2508">
        <v>1</v>
      </c>
      <c r="U2508">
        <v>0</v>
      </c>
      <c r="V2508">
        <v>0</v>
      </c>
      <c r="W2508">
        <v>0</v>
      </c>
      <c r="X2508">
        <v>5.6758149549741335</v>
      </c>
      <c r="Y2508">
        <v>0</v>
      </c>
      <c r="Z2508">
        <v>0</v>
      </c>
      <c r="AA2508">
        <v>0</v>
      </c>
      <c r="AB2508">
        <v>6.0916454824298665</v>
      </c>
      <c r="AC2508">
        <v>0</v>
      </c>
      <c r="AD2508">
        <v>0</v>
      </c>
      <c r="AE2508">
        <v>11.767460437404001</v>
      </c>
    </row>
    <row r="2509" spans="1:31" x14ac:dyDescent="0.25">
      <c r="A2509">
        <v>2332872</v>
      </c>
      <c r="B2509">
        <v>1</v>
      </c>
      <c r="C2509" t="s">
        <v>81</v>
      </c>
      <c r="D2509" t="s">
        <v>122</v>
      </c>
      <c r="E2509" t="s">
        <v>153</v>
      </c>
      <c r="F2509" t="s">
        <v>7519</v>
      </c>
      <c r="G2509" t="s">
        <v>155</v>
      </c>
      <c r="H2509" t="s">
        <v>150</v>
      </c>
      <c r="I2509" t="s">
        <v>136</v>
      </c>
      <c r="J2509" t="s">
        <v>137</v>
      </c>
      <c r="K2509" t="s">
        <v>138</v>
      </c>
      <c r="L2509" t="s">
        <v>7520</v>
      </c>
      <c r="M2509" t="s">
        <v>6927</v>
      </c>
      <c r="N2509">
        <v>1.660833333</v>
      </c>
      <c r="O2509">
        <v>0</v>
      </c>
      <c r="P2509">
        <v>2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0.24092510479840001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0.24092510479840001</v>
      </c>
    </row>
    <row r="2510" spans="1:31" x14ac:dyDescent="0.25">
      <c r="A2510">
        <v>2332723</v>
      </c>
      <c r="B2510">
        <v>1</v>
      </c>
      <c r="C2510" t="s">
        <v>81</v>
      </c>
      <c r="D2510" t="s">
        <v>125</v>
      </c>
      <c r="E2510" t="s">
        <v>175</v>
      </c>
      <c r="F2510" t="s">
        <v>7521</v>
      </c>
      <c r="G2510" t="s">
        <v>210</v>
      </c>
      <c r="H2510" t="s">
        <v>135</v>
      </c>
      <c r="I2510" t="s">
        <v>136</v>
      </c>
      <c r="J2510" t="s">
        <v>137</v>
      </c>
      <c r="K2510" t="s">
        <v>138</v>
      </c>
      <c r="L2510" t="s">
        <v>7522</v>
      </c>
      <c r="M2510" t="s">
        <v>7523</v>
      </c>
      <c r="N2510">
        <v>2.5605555550000001</v>
      </c>
      <c r="O2510">
        <v>0</v>
      </c>
      <c r="P2510">
        <v>0</v>
      </c>
      <c r="Q2510">
        <v>0</v>
      </c>
      <c r="R2510">
        <v>16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16.54129101154108</v>
      </c>
      <c r="AA2510">
        <v>0</v>
      </c>
      <c r="AB2510">
        <v>0</v>
      </c>
      <c r="AC2510">
        <v>0</v>
      </c>
      <c r="AD2510">
        <v>0</v>
      </c>
      <c r="AE2510">
        <v>16.54129101154108</v>
      </c>
    </row>
    <row r="2511" spans="1:31" x14ac:dyDescent="0.25">
      <c r="A2511">
        <v>2322215</v>
      </c>
      <c r="B2511">
        <v>1</v>
      </c>
      <c r="C2511" t="s">
        <v>80</v>
      </c>
      <c r="D2511" t="s">
        <v>90</v>
      </c>
      <c r="E2511" t="s">
        <v>158</v>
      </c>
      <c r="F2511" t="s">
        <v>7524</v>
      </c>
      <c r="G2511" t="s">
        <v>177</v>
      </c>
      <c r="H2511" t="s">
        <v>150</v>
      </c>
      <c r="I2511" t="s">
        <v>136</v>
      </c>
      <c r="J2511" t="s">
        <v>137</v>
      </c>
      <c r="K2511" t="s">
        <v>144</v>
      </c>
      <c r="L2511" t="s">
        <v>7525</v>
      </c>
      <c r="M2511" t="s">
        <v>7526</v>
      </c>
      <c r="N2511">
        <v>9.3855555549999998</v>
      </c>
      <c r="O2511">
        <v>0</v>
      </c>
      <c r="P2511">
        <v>647</v>
      </c>
      <c r="Q2511">
        <v>0</v>
      </c>
      <c r="R2511">
        <v>0</v>
      </c>
      <c r="S2511">
        <v>0</v>
      </c>
      <c r="T2511">
        <v>42</v>
      </c>
      <c r="U2511">
        <v>0</v>
      </c>
      <c r="V2511">
        <v>0</v>
      </c>
      <c r="W2511">
        <v>0</v>
      </c>
      <c r="X2511">
        <v>1408.6994448576183</v>
      </c>
      <c r="Y2511">
        <v>0</v>
      </c>
      <c r="Z2511">
        <v>0</v>
      </c>
      <c r="AA2511">
        <v>0</v>
      </c>
      <c r="AB2511">
        <v>321.07238943781596</v>
      </c>
      <c r="AC2511">
        <v>0</v>
      </c>
      <c r="AD2511">
        <v>0</v>
      </c>
      <c r="AE2511">
        <v>1729.7718342954342</v>
      </c>
    </row>
    <row r="2512" spans="1:31" x14ac:dyDescent="0.25">
      <c r="A2512">
        <v>2332729</v>
      </c>
      <c r="B2512">
        <v>1</v>
      </c>
      <c r="C2512" t="s">
        <v>81</v>
      </c>
      <c r="D2512" t="s">
        <v>113</v>
      </c>
      <c r="E2512" t="s">
        <v>147</v>
      </c>
      <c r="F2512" t="s">
        <v>7527</v>
      </c>
      <c r="G2512" t="s">
        <v>353</v>
      </c>
      <c r="H2512" t="s">
        <v>150</v>
      </c>
      <c r="I2512" t="s">
        <v>136</v>
      </c>
      <c r="J2512" t="s">
        <v>137</v>
      </c>
      <c r="K2512" t="s">
        <v>138</v>
      </c>
      <c r="L2512" t="s">
        <v>7528</v>
      </c>
      <c r="M2512" t="s">
        <v>7529</v>
      </c>
      <c r="N2512">
        <v>3.5163888879999998</v>
      </c>
      <c r="O2512">
        <v>0</v>
      </c>
      <c r="P2512">
        <v>65</v>
      </c>
      <c r="Q2512">
        <v>0</v>
      </c>
      <c r="R2512">
        <v>0</v>
      </c>
      <c r="S2512">
        <v>0</v>
      </c>
      <c r="T2512">
        <v>3</v>
      </c>
      <c r="U2512">
        <v>0</v>
      </c>
      <c r="V2512">
        <v>0</v>
      </c>
      <c r="W2512">
        <v>0</v>
      </c>
      <c r="X2512">
        <v>46.599325076075793</v>
      </c>
      <c r="Y2512">
        <v>0</v>
      </c>
      <c r="Z2512">
        <v>0</v>
      </c>
      <c r="AA2512">
        <v>0</v>
      </c>
      <c r="AB2512">
        <v>5.6994582736274157</v>
      </c>
      <c r="AC2512">
        <v>0</v>
      </c>
      <c r="AD2512">
        <v>0</v>
      </c>
      <c r="AE2512">
        <v>52.298783349703207</v>
      </c>
    </row>
    <row r="2513" spans="1:31" x14ac:dyDescent="0.25">
      <c r="A2513">
        <v>2322507</v>
      </c>
      <c r="B2513">
        <v>1</v>
      </c>
      <c r="C2513" t="s">
        <v>80</v>
      </c>
      <c r="D2513" t="s">
        <v>87</v>
      </c>
      <c r="E2513" t="s">
        <v>141</v>
      </c>
      <c r="F2513" t="s">
        <v>7530</v>
      </c>
      <c r="G2513" t="s">
        <v>134</v>
      </c>
      <c r="H2513" t="s">
        <v>135</v>
      </c>
      <c r="I2513" t="s">
        <v>136</v>
      </c>
      <c r="J2513" t="s">
        <v>137</v>
      </c>
      <c r="K2513" t="s">
        <v>138</v>
      </c>
      <c r="L2513" t="s">
        <v>7531</v>
      </c>
      <c r="M2513" t="s">
        <v>7532</v>
      </c>
      <c r="N2513">
        <v>1.7833333330000001</v>
      </c>
      <c r="O2513">
        <v>0</v>
      </c>
      <c r="P2513">
        <v>3896</v>
      </c>
      <c r="Q2513">
        <v>0</v>
      </c>
      <c r="R2513">
        <v>0</v>
      </c>
      <c r="S2513">
        <v>1</v>
      </c>
      <c r="T2513">
        <v>784</v>
      </c>
      <c r="U2513">
        <v>1</v>
      </c>
      <c r="V2513">
        <v>4</v>
      </c>
      <c r="W2513">
        <v>0</v>
      </c>
      <c r="X2513">
        <v>1700.533480753186</v>
      </c>
      <c r="Y2513">
        <v>0</v>
      </c>
      <c r="Z2513">
        <v>0</v>
      </c>
      <c r="AA2513">
        <v>125.34430275009601</v>
      </c>
      <c r="AB2513">
        <v>1378.1656297383731</v>
      </c>
      <c r="AC2513">
        <v>95.958719620608008</v>
      </c>
      <c r="AD2513">
        <v>36.628381146071398</v>
      </c>
      <c r="AE2513">
        <v>3336.6305140083341</v>
      </c>
    </row>
    <row r="2514" spans="1:31" x14ac:dyDescent="0.25">
      <c r="A2514">
        <v>2332829</v>
      </c>
      <c r="B2514">
        <v>1</v>
      </c>
      <c r="C2514" t="s">
        <v>80</v>
      </c>
      <c r="D2514" t="s">
        <v>110</v>
      </c>
      <c r="E2514" t="s">
        <v>153</v>
      </c>
      <c r="F2514" t="s">
        <v>7533</v>
      </c>
      <c r="G2514" t="s">
        <v>155</v>
      </c>
      <c r="H2514" t="s">
        <v>150</v>
      </c>
      <c r="I2514" t="s">
        <v>136</v>
      </c>
      <c r="J2514" t="s">
        <v>137</v>
      </c>
      <c r="K2514" t="s">
        <v>138</v>
      </c>
      <c r="L2514" t="s">
        <v>7534</v>
      </c>
      <c r="M2514" t="s">
        <v>7535</v>
      </c>
      <c r="N2514">
        <v>1.167777777</v>
      </c>
      <c r="O2514">
        <v>0</v>
      </c>
      <c r="P2514">
        <v>3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1.0911820432522499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1.0911820432522499</v>
      </c>
    </row>
    <row r="2515" spans="1:31" x14ac:dyDescent="0.25">
      <c r="A2515">
        <v>2332537</v>
      </c>
      <c r="B2515">
        <v>1</v>
      </c>
      <c r="C2515" t="s">
        <v>80</v>
      </c>
      <c r="D2515" t="s">
        <v>95</v>
      </c>
      <c r="E2515" t="s">
        <v>132</v>
      </c>
      <c r="F2515" t="s">
        <v>7536</v>
      </c>
      <c r="G2515" t="s">
        <v>134</v>
      </c>
      <c r="H2515" t="s">
        <v>135</v>
      </c>
      <c r="I2515" t="s">
        <v>136</v>
      </c>
      <c r="J2515" t="s">
        <v>137</v>
      </c>
      <c r="K2515" t="s">
        <v>138</v>
      </c>
      <c r="L2515" t="s">
        <v>7537</v>
      </c>
      <c r="M2515" t="s">
        <v>7538</v>
      </c>
      <c r="N2515">
        <v>0.564722222</v>
      </c>
      <c r="O2515">
        <v>0</v>
      </c>
      <c r="P2515">
        <v>0</v>
      </c>
      <c r="Q2515">
        <v>0</v>
      </c>
      <c r="R2515">
        <v>0</v>
      </c>
      <c r="S2515">
        <v>17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73.182421018173571</v>
      </c>
      <c r="AB2515">
        <v>0</v>
      </c>
      <c r="AC2515">
        <v>0</v>
      </c>
      <c r="AD2515">
        <v>0</v>
      </c>
      <c r="AE2515">
        <v>73.182421018173571</v>
      </c>
    </row>
    <row r="2516" spans="1:31" x14ac:dyDescent="0.25">
      <c r="A2516">
        <v>2322407</v>
      </c>
      <c r="B2516">
        <v>1</v>
      </c>
      <c r="C2516" t="s">
        <v>81</v>
      </c>
      <c r="D2516" t="s">
        <v>123</v>
      </c>
      <c r="E2516" t="s">
        <v>147</v>
      </c>
      <c r="F2516" t="s">
        <v>2251</v>
      </c>
      <c r="G2516" t="s">
        <v>149</v>
      </c>
      <c r="H2516" t="s">
        <v>150</v>
      </c>
      <c r="I2516" t="s">
        <v>136</v>
      </c>
      <c r="J2516" t="s">
        <v>137</v>
      </c>
      <c r="K2516" t="s">
        <v>138</v>
      </c>
      <c r="L2516" t="s">
        <v>7539</v>
      </c>
      <c r="M2516" t="s">
        <v>7540</v>
      </c>
      <c r="N2516">
        <v>1.7494444440000001</v>
      </c>
      <c r="O2516">
        <v>0</v>
      </c>
      <c r="P2516">
        <v>0</v>
      </c>
      <c r="Q2516">
        <v>0</v>
      </c>
      <c r="R2516">
        <v>2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4.3199749778541801</v>
      </c>
      <c r="AA2516">
        <v>0</v>
      </c>
      <c r="AB2516">
        <v>0</v>
      </c>
      <c r="AC2516">
        <v>0</v>
      </c>
      <c r="AD2516">
        <v>0</v>
      </c>
      <c r="AE2516">
        <v>4.3199749778541801</v>
      </c>
    </row>
    <row r="2517" spans="1:31" x14ac:dyDescent="0.25">
      <c r="A2517">
        <v>2322184</v>
      </c>
      <c r="B2517">
        <v>1</v>
      </c>
      <c r="C2517" t="s">
        <v>81</v>
      </c>
      <c r="D2517" t="s">
        <v>115</v>
      </c>
      <c r="E2517" t="s">
        <v>175</v>
      </c>
      <c r="F2517" t="s">
        <v>7541</v>
      </c>
      <c r="G2517" t="s">
        <v>210</v>
      </c>
      <c r="H2517" t="s">
        <v>135</v>
      </c>
      <c r="I2517" t="s">
        <v>136</v>
      </c>
      <c r="J2517" t="s">
        <v>137</v>
      </c>
      <c r="K2517" t="s">
        <v>138</v>
      </c>
      <c r="L2517" t="s">
        <v>7542</v>
      </c>
      <c r="M2517" t="s">
        <v>7543</v>
      </c>
      <c r="N2517">
        <v>1.1219444439999999</v>
      </c>
      <c r="O2517">
        <v>0</v>
      </c>
      <c r="P2517">
        <v>68</v>
      </c>
      <c r="Q2517">
        <v>0</v>
      </c>
      <c r="R2517">
        <v>15</v>
      </c>
      <c r="S2517">
        <v>1</v>
      </c>
      <c r="T2517">
        <v>5</v>
      </c>
      <c r="U2517">
        <v>0</v>
      </c>
      <c r="V2517">
        <v>0</v>
      </c>
      <c r="W2517">
        <v>0</v>
      </c>
      <c r="X2517">
        <v>10.075553461739874</v>
      </c>
      <c r="Y2517">
        <v>0</v>
      </c>
      <c r="Z2517">
        <v>6.9662323601429224</v>
      </c>
      <c r="AA2517">
        <v>1.4902722711058334</v>
      </c>
      <c r="AB2517">
        <v>7.5225322622976005</v>
      </c>
      <c r="AC2517">
        <v>0</v>
      </c>
      <c r="AD2517">
        <v>0</v>
      </c>
      <c r="AE2517">
        <v>26.05459035528623</v>
      </c>
    </row>
    <row r="2518" spans="1:31" x14ac:dyDescent="0.25">
      <c r="A2518">
        <v>2322347</v>
      </c>
      <c r="B2518">
        <v>1</v>
      </c>
      <c r="C2518" t="s">
        <v>81</v>
      </c>
      <c r="D2518" t="s">
        <v>121</v>
      </c>
      <c r="E2518" t="s">
        <v>132</v>
      </c>
      <c r="F2518" t="s">
        <v>7544</v>
      </c>
      <c r="G2518" t="s">
        <v>134</v>
      </c>
      <c r="H2518" t="s">
        <v>135</v>
      </c>
      <c r="I2518" t="s">
        <v>468</v>
      </c>
      <c r="J2518" t="s">
        <v>137</v>
      </c>
      <c r="K2518" t="s">
        <v>138</v>
      </c>
      <c r="L2518" t="s">
        <v>7545</v>
      </c>
      <c r="M2518" t="s">
        <v>7546</v>
      </c>
      <c r="N2518">
        <v>9.1666660000000004E-3</v>
      </c>
      <c r="O2518">
        <v>0</v>
      </c>
      <c r="P2518">
        <v>980</v>
      </c>
      <c r="Q2518">
        <v>6</v>
      </c>
      <c r="R2518">
        <v>29</v>
      </c>
      <c r="S2518">
        <v>9</v>
      </c>
      <c r="T2518">
        <v>48</v>
      </c>
      <c r="U2518">
        <v>0</v>
      </c>
      <c r="V2518">
        <v>0</v>
      </c>
      <c r="W2518">
        <v>0</v>
      </c>
      <c r="X2518">
        <v>1.0044251358075</v>
      </c>
      <c r="Y2518">
        <v>4.0462402536049998E-2</v>
      </c>
      <c r="Z2518">
        <v>0.10633717546833335</v>
      </c>
      <c r="AA2518">
        <v>0.27551132986941662</v>
      </c>
      <c r="AB2518">
        <v>0.42822607285956665</v>
      </c>
      <c r="AC2518">
        <v>0</v>
      </c>
      <c r="AD2518">
        <v>0</v>
      </c>
      <c r="AE2518">
        <v>1.8549621165408665</v>
      </c>
    </row>
    <row r="2519" spans="1:31" x14ac:dyDescent="0.25">
      <c r="A2519">
        <v>2322324</v>
      </c>
      <c r="B2519">
        <v>1</v>
      </c>
      <c r="C2519" t="s">
        <v>81</v>
      </c>
      <c r="D2519" t="s">
        <v>113</v>
      </c>
      <c r="E2519" t="s">
        <v>158</v>
      </c>
      <c r="F2519" t="s">
        <v>7547</v>
      </c>
      <c r="G2519" t="s">
        <v>453</v>
      </c>
      <c r="H2519" t="s">
        <v>150</v>
      </c>
      <c r="I2519" t="s">
        <v>136</v>
      </c>
      <c r="J2519" t="s">
        <v>137</v>
      </c>
      <c r="K2519" t="s">
        <v>138</v>
      </c>
      <c r="L2519" t="s">
        <v>7548</v>
      </c>
      <c r="M2519" t="s">
        <v>7549</v>
      </c>
      <c r="N2519">
        <v>2.863611111</v>
      </c>
      <c r="O2519">
        <v>0</v>
      </c>
      <c r="P2519">
        <v>0</v>
      </c>
      <c r="Q2519">
        <v>0</v>
      </c>
      <c r="R2519">
        <v>20</v>
      </c>
      <c r="S2519">
        <v>0</v>
      </c>
      <c r="T2519">
        <v>1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386.83778590363937</v>
      </c>
      <c r="AA2519">
        <v>0</v>
      </c>
      <c r="AB2519">
        <v>10.452410446195376</v>
      </c>
      <c r="AC2519">
        <v>0</v>
      </c>
      <c r="AD2519">
        <v>0</v>
      </c>
      <c r="AE2519">
        <v>397.29019634983473</v>
      </c>
    </row>
    <row r="2520" spans="1:31" x14ac:dyDescent="0.25">
      <c r="A2520">
        <v>2332549</v>
      </c>
      <c r="B2520">
        <v>1</v>
      </c>
      <c r="C2520" t="s">
        <v>81</v>
      </c>
      <c r="D2520" t="s">
        <v>112</v>
      </c>
      <c r="E2520" t="s">
        <v>141</v>
      </c>
      <c r="F2520" t="s">
        <v>7550</v>
      </c>
      <c r="G2520" t="s">
        <v>134</v>
      </c>
      <c r="H2520" t="s">
        <v>135</v>
      </c>
      <c r="I2520" t="s">
        <v>468</v>
      </c>
      <c r="J2520" t="s">
        <v>137</v>
      </c>
      <c r="K2520" t="s">
        <v>138</v>
      </c>
      <c r="L2520" t="s">
        <v>7551</v>
      </c>
      <c r="M2520" t="s">
        <v>7552</v>
      </c>
      <c r="N2520">
        <v>2.1111110999999998E-2</v>
      </c>
      <c r="O2520">
        <v>1</v>
      </c>
      <c r="P2520">
        <v>2229</v>
      </c>
      <c r="Q2520">
        <v>317</v>
      </c>
      <c r="R2520">
        <v>253</v>
      </c>
      <c r="S2520">
        <v>39</v>
      </c>
      <c r="T2520">
        <v>277</v>
      </c>
      <c r="U2520">
        <v>1</v>
      </c>
      <c r="V2520">
        <v>1</v>
      </c>
      <c r="W2520">
        <v>1.0560560012E-2</v>
      </c>
      <c r="X2520">
        <v>9.6947952370569208</v>
      </c>
      <c r="Y2520">
        <v>30.497698018096408</v>
      </c>
      <c r="Z2520">
        <v>21.588891683151161</v>
      </c>
      <c r="AA2520">
        <v>3.8128314696184336</v>
      </c>
      <c r="AB2520">
        <v>3.3669203971123216</v>
      </c>
      <c r="AC2520">
        <v>8.6957993727999991E-2</v>
      </c>
      <c r="AD2520">
        <v>3.6814495084269225</v>
      </c>
      <c r="AE2520">
        <v>72.740104867202177</v>
      </c>
    </row>
    <row r="2521" spans="1:31" x14ac:dyDescent="0.25">
      <c r="A2521">
        <v>2332526</v>
      </c>
      <c r="B2521">
        <v>1</v>
      </c>
      <c r="C2521" t="s">
        <v>81</v>
      </c>
      <c r="D2521" t="s">
        <v>122</v>
      </c>
      <c r="E2521" t="s">
        <v>141</v>
      </c>
      <c r="F2521" t="s">
        <v>7553</v>
      </c>
      <c r="G2521" t="s">
        <v>134</v>
      </c>
      <c r="H2521" t="s">
        <v>135</v>
      </c>
      <c r="I2521" t="s">
        <v>136</v>
      </c>
      <c r="J2521" t="s">
        <v>137</v>
      </c>
      <c r="K2521" t="s">
        <v>138</v>
      </c>
      <c r="L2521" t="s">
        <v>7554</v>
      </c>
      <c r="M2521" t="s">
        <v>7555</v>
      </c>
      <c r="N2521">
        <v>0.462777777</v>
      </c>
      <c r="O2521">
        <v>24</v>
      </c>
      <c r="P2521">
        <v>838</v>
      </c>
      <c r="Q2521">
        <v>69</v>
      </c>
      <c r="R2521">
        <v>36</v>
      </c>
      <c r="S2521">
        <v>23</v>
      </c>
      <c r="T2521">
        <v>54</v>
      </c>
      <c r="U2521">
        <v>0</v>
      </c>
      <c r="V2521">
        <v>2</v>
      </c>
      <c r="W2521">
        <v>2.7207566132483327</v>
      </c>
      <c r="X2521">
        <v>55.39890585149584</v>
      </c>
      <c r="Y2521">
        <v>33.261965522367312</v>
      </c>
      <c r="Z2521">
        <v>8.5484448334440533</v>
      </c>
      <c r="AA2521">
        <v>40.214098255186919</v>
      </c>
      <c r="AB2521">
        <v>13.629985968747636</v>
      </c>
      <c r="AC2521">
        <v>0</v>
      </c>
      <c r="AD2521">
        <v>82.306104454245059</v>
      </c>
      <c r="AE2521">
        <v>236.08026149873515</v>
      </c>
    </row>
    <row r="2522" spans="1:31" x14ac:dyDescent="0.25">
      <c r="A2522">
        <v>2322370</v>
      </c>
      <c r="B2522">
        <v>1</v>
      </c>
      <c r="C2522" t="s">
        <v>80</v>
      </c>
      <c r="D2522" t="s">
        <v>107</v>
      </c>
      <c r="E2522" t="s">
        <v>175</v>
      </c>
      <c r="F2522" t="s">
        <v>3738</v>
      </c>
      <c r="G2522" t="s">
        <v>210</v>
      </c>
      <c r="H2522" t="s">
        <v>135</v>
      </c>
      <c r="I2522" t="s">
        <v>136</v>
      </c>
      <c r="J2522" t="s">
        <v>137</v>
      </c>
      <c r="K2522" t="s">
        <v>138</v>
      </c>
      <c r="L2522" t="s">
        <v>7556</v>
      </c>
      <c r="M2522" t="s">
        <v>7557</v>
      </c>
      <c r="N2522">
        <v>3.196111111</v>
      </c>
      <c r="O2522">
        <v>1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4.0437617704230417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4.0437617704230417</v>
      </c>
    </row>
    <row r="2523" spans="1:31" x14ac:dyDescent="0.25">
      <c r="A2523">
        <v>2322330</v>
      </c>
      <c r="B2523">
        <v>1</v>
      </c>
      <c r="C2523" t="s">
        <v>80</v>
      </c>
      <c r="D2523" t="s">
        <v>93</v>
      </c>
      <c r="E2523" t="s">
        <v>147</v>
      </c>
      <c r="F2523" t="s">
        <v>7558</v>
      </c>
      <c r="G2523" t="s">
        <v>149</v>
      </c>
      <c r="H2523" t="s">
        <v>150</v>
      </c>
      <c r="I2523" t="s">
        <v>136</v>
      </c>
      <c r="J2523" t="s">
        <v>137</v>
      </c>
      <c r="K2523" t="s">
        <v>138</v>
      </c>
      <c r="L2523" t="s">
        <v>7559</v>
      </c>
      <c r="M2523" t="s">
        <v>7560</v>
      </c>
      <c r="N2523">
        <v>5.0791666659999999</v>
      </c>
      <c r="O2523">
        <v>0</v>
      </c>
      <c r="P2523">
        <v>4</v>
      </c>
      <c r="Q2523">
        <v>0</v>
      </c>
      <c r="R2523">
        <v>2</v>
      </c>
      <c r="S2523">
        <v>0</v>
      </c>
      <c r="T2523">
        <v>1</v>
      </c>
      <c r="U2523">
        <v>0</v>
      </c>
      <c r="V2523">
        <v>0</v>
      </c>
      <c r="W2523">
        <v>0</v>
      </c>
      <c r="X2523">
        <v>3.2246753604068665</v>
      </c>
      <c r="Y2523">
        <v>0</v>
      </c>
      <c r="Z2523">
        <v>3.2822474550667753</v>
      </c>
      <c r="AA2523">
        <v>0</v>
      </c>
      <c r="AB2523">
        <v>0.26435069318350002</v>
      </c>
      <c r="AC2523">
        <v>0</v>
      </c>
      <c r="AD2523">
        <v>0</v>
      </c>
      <c r="AE2523">
        <v>6.7712735086571421</v>
      </c>
    </row>
    <row r="2524" spans="1:31" x14ac:dyDescent="0.25">
      <c r="A2524">
        <v>2332712</v>
      </c>
      <c r="B2524">
        <v>1</v>
      </c>
      <c r="C2524" t="s">
        <v>81</v>
      </c>
      <c r="D2524" t="s">
        <v>128</v>
      </c>
      <c r="E2524" t="s">
        <v>153</v>
      </c>
      <c r="F2524" t="s">
        <v>7561</v>
      </c>
      <c r="G2524" t="s">
        <v>155</v>
      </c>
      <c r="H2524" t="s">
        <v>150</v>
      </c>
      <c r="I2524" t="s">
        <v>136</v>
      </c>
      <c r="J2524" t="s">
        <v>137</v>
      </c>
      <c r="K2524" t="s">
        <v>138</v>
      </c>
      <c r="L2524" t="s">
        <v>7562</v>
      </c>
      <c r="M2524" t="s">
        <v>7563</v>
      </c>
      <c r="N2524">
        <v>3.3169444440000002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1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2.5277096834437334</v>
      </c>
      <c r="AC2524">
        <v>0</v>
      </c>
      <c r="AD2524">
        <v>0</v>
      </c>
      <c r="AE2524">
        <v>2.5277096834437334</v>
      </c>
    </row>
    <row r="2525" spans="1:31" x14ac:dyDescent="0.25">
      <c r="A2525">
        <v>2322284</v>
      </c>
      <c r="B2525">
        <v>1</v>
      </c>
      <c r="C2525" t="s">
        <v>80</v>
      </c>
      <c r="D2525" t="s">
        <v>93</v>
      </c>
      <c r="E2525" t="s">
        <v>141</v>
      </c>
      <c r="F2525" t="s">
        <v>3589</v>
      </c>
      <c r="G2525" t="s">
        <v>143</v>
      </c>
      <c r="H2525" t="s">
        <v>135</v>
      </c>
      <c r="I2525" t="s">
        <v>136</v>
      </c>
      <c r="J2525" t="s">
        <v>137</v>
      </c>
      <c r="K2525" t="s">
        <v>144</v>
      </c>
      <c r="L2525" t="s">
        <v>7564</v>
      </c>
      <c r="M2525" t="s">
        <v>7565</v>
      </c>
      <c r="N2525">
        <v>0.67277777699999997</v>
      </c>
      <c r="O2525">
        <v>0</v>
      </c>
      <c r="P2525">
        <v>4119</v>
      </c>
      <c r="Q2525">
        <v>0</v>
      </c>
      <c r="R2525">
        <v>0</v>
      </c>
      <c r="S2525">
        <v>2</v>
      </c>
      <c r="T2525">
        <v>428</v>
      </c>
      <c r="U2525">
        <v>0</v>
      </c>
      <c r="V2525">
        <v>0</v>
      </c>
      <c r="W2525">
        <v>0</v>
      </c>
      <c r="X2525">
        <v>466.45026114897365</v>
      </c>
      <c r="Y2525">
        <v>0</v>
      </c>
      <c r="Z2525">
        <v>0</v>
      </c>
      <c r="AA2525">
        <v>26.592033329752105</v>
      </c>
      <c r="AB2525">
        <v>381.07716232646641</v>
      </c>
      <c r="AC2525">
        <v>0</v>
      </c>
      <c r="AD2525">
        <v>0</v>
      </c>
      <c r="AE2525">
        <v>874.11945680519216</v>
      </c>
    </row>
    <row r="2526" spans="1:31" x14ac:dyDescent="0.25">
      <c r="A2526">
        <v>2322433</v>
      </c>
      <c r="B2526">
        <v>1</v>
      </c>
      <c r="C2526" t="s">
        <v>81</v>
      </c>
      <c r="D2526" t="s">
        <v>127</v>
      </c>
      <c r="E2526" t="s">
        <v>153</v>
      </c>
      <c r="F2526" t="s">
        <v>7566</v>
      </c>
      <c r="G2526" t="s">
        <v>254</v>
      </c>
      <c r="H2526" t="s">
        <v>150</v>
      </c>
      <c r="I2526" t="s">
        <v>136</v>
      </c>
      <c r="J2526" t="s">
        <v>137</v>
      </c>
      <c r="K2526" t="s">
        <v>138</v>
      </c>
      <c r="L2526" t="s">
        <v>7567</v>
      </c>
      <c r="M2526" t="s">
        <v>7568</v>
      </c>
      <c r="N2526">
        <v>3.148055555</v>
      </c>
      <c r="O2526">
        <v>0</v>
      </c>
      <c r="P2526">
        <v>9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5.6658343712759658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5.6658343712759658</v>
      </c>
    </row>
    <row r="2527" spans="1:31" x14ac:dyDescent="0.25">
      <c r="A2527">
        <v>2322241</v>
      </c>
      <c r="B2527">
        <v>1</v>
      </c>
      <c r="C2527" t="s">
        <v>81</v>
      </c>
      <c r="D2527" t="s">
        <v>123</v>
      </c>
      <c r="E2527" t="s">
        <v>141</v>
      </c>
      <c r="F2527" t="s">
        <v>7569</v>
      </c>
      <c r="G2527" t="s">
        <v>134</v>
      </c>
      <c r="H2527" t="s">
        <v>135</v>
      </c>
      <c r="I2527" t="s">
        <v>136</v>
      </c>
      <c r="J2527" t="s">
        <v>137</v>
      </c>
      <c r="K2527" t="s">
        <v>138</v>
      </c>
      <c r="L2527" t="s">
        <v>7570</v>
      </c>
      <c r="M2527" t="s">
        <v>7571</v>
      </c>
      <c r="N2527">
        <v>0.77333333299999996</v>
      </c>
      <c r="O2527">
        <v>0</v>
      </c>
      <c r="P2527">
        <v>0</v>
      </c>
      <c r="Q2527">
        <v>2</v>
      </c>
      <c r="R2527">
        <v>1</v>
      </c>
      <c r="S2527">
        <v>9</v>
      </c>
      <c r="T2527">
        <v>0</v>
      </c>
      <c r="U2527">
        <v>2</v>
      </c>
      <c r="V2527">
        <v>0</v>
      </c>
      <c r="W2527">
        <v>0</v>
      </c>
      <c r="X2527">
        <v>0</v>
      </c>
      <c r="Y2527">
        <v>0.69533622100799997</v>
      </c>
      <c r="Z2527">
        <v>0.18163263603100002</v>
      </c>
      <c r="AA2527">
        <v>17.761844867875844</v>
      </c>
      <c r="AB2527">
        <v>0</v>
      </c>
      <c r="AC2527">
        <v>274.48138843603397</v>
      </c>
      <c r="AD2527">
        <v>0</v>
      </c>
      <c r="AE2527">
        <v>293.12020216094879</v>
      </c>
    </row>
    <row r="2528" spans="1:31" x14ac:dyDescent="0.25">
      <c r="A2528">
        <v>2332752</v>
      </c>
      <c r="B2528">
        <v>1</v>
      </c>
      <c r="C2528" t="s">
        <v>80</v>
      </c>
      <c r="D2528" t="s">
        <v>90</v>
      </c>
      <c r="E2528" t="s">
        <v>153</v>
      </c>
      <c r="F2528" t="s">
        <v>7572</v>
      </c>
      <c r="G2528" t="s">
        <v>254</v>
      </c>
      <c r="H2528" t="s">
        <v>150</v>
      </c>
      <c r="I2528" t="s">
        <v>136</v>
      </c>
      <c r="J2528" t="s">
        <v>137</v>
      </c>
      <c r="K2528" t="s">
        <v>138</v>
      </c>
      <c r="L2528" t="s">
        <v>7573</v>
      </c>
      <c r="M2528" t="s">
        <v>7574</v>
      </c>
      <c r="N2528">
        <v>1.960555555</v>
      </c>
      <c r="O2528">
        <v>0</v>
      </c>
      <c r="P2528">
        <v>5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2.0089353839702002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2.0089353839702002</v>
      </c>
    </row>
    <row r="2529" spans="1:31" x14ac:dyDescent="0.25">
      <c r="A2529">
        <v>2322224</v>
      </c>
      <c r="B2529">
        <v>1</v>
      </c>
      <c r="C2529" t="s">
        <v>80</v>
      </c>
      <c r="D2529" t="s">
        <v>96</v>
      </c>
      <c r="E2529" t="s">
        <v>153</v>
      </c>
      <c r="F2529" t="s">
        <v>7575</v>
      </c>
      <c r="G2529" t="s">
        <v>254</v>
      </c>
      <c r="H2529" t="s">
        <v>150</v>
      </c>
      <c r="I2529" t="s">
        <v>136</v>
      </c>
      <c r="J2529" t="s">
        <v>137</v>
      </c>
      <c r="K2529" t="s">
        <v>138</v>
      </c>
      <c r="L2529" t="s">
        <v>7576</v>
      </c>
      <c r="M2529" t="s">
        <v>7577</v>
      </c>
      <c r="N2529">
        <v>5.6725000000000003</v>
      </c>
      <c r="O2529">
        <v>0</v>
      </c>
      <c r="P2529">
        <v>1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2.38250108579355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2.38250108579355</v>
      </c>
    </row>
    <row r="2530" spans="1:31" x14ac:dyDescent="0.25">
      <c r="A2530">
        <v>2322247</v>
      </c>
      <c r="B2530">
        <v>1</v>
      </c>
      <c r="C2530" t="s">
        <v>81</v>
      </c>
      <c r="D2530" t="s">
        <v>128</v>
      </c>
      <c r="E2530" t="s">
        <v>132</v>
      </c>
      <c r="F2530" t="s">
        <v>7578</v>
      </c>
      <c r="G2530" t="s">
        <v>210</v>
      </c>
      <c r="H2530" t="s">
        <v>135</v>
      </c>
      <c r="I2530" t="s">
        <v>136</v>
      </c>
      <c r="J2530" t="s">
        <v>137</v>
      </c>
      <c r="K2530" t="s">
        <v>138</v>
      </c>
      <c r="L2530" t="s">
        <v>7579</v>
      </c>
      <c r="M2530" t="s">
        <v>7580</v>
      </c>
      <c r="N2530">
        <v>3.6397222220000001</v>
      </c>
      <c r="O2530">
        <v>2</v>
      </c>
      <c r="P2530">
        <v>0</v>
      </c>
      <c r="Q2530">
        <v>7</v>
      </c>
      <c r="R2530">
        <v>0</v>
      </c>
      <c r="S2530">
        <v>1</v>
      </c>
      <c r="T2530">
        <v>2</v>
      </c>
      <c r="U2530">
        <v>0</v>
      </c>
      <c r="V2530">
        <v>0</v>
      </c>
      <c r="W2530">
        <v>186.56786878754491</v>
      </c>
      <c r="X2530">
        <v>0</v>
      </c>
      <c r="Y2530">
        <v>13.848590760904415</v>
      </c>
      <c r="Z2530">
        <v>0</v>
      </c>
      <c r="AA2530">
        <v>10.060418706293476</v>
      </c>
      <c r="AB2530">
        <v>6.2244375690804308</v>
      </c>
      <c r="AC2530">
        <v>0</v>
      </c>
      <c r="AD2530">
        <v>0</v>
      </c>
      <c r="AE2530">
        <v>216.70131582382325</v>
      </c>
    </row>
    <row r="2531" spans="1:31" x14ac:dyDescent="0.25">
      <c r="A2531">
        <v>2322453</v>
      </c>
      <c r="B2531">
        <v>1</v>
      </c>
      <c r="C2531" t="s">
        <v>80</v>
      </c>
      <c r="D2531" t="s">
        <v>91</v>
      </c>
      <c r="E2531" t="s">
        <v>175</v>
      </c>
      <c r="F2531" t="s">
        <v>7581</v>
      </c>
      <c r="G2531" t="s">
        <v>210</v>
      </c>
      <c r="H2531" t="s">
        <v>135</v>
      </c>
      <c r="I2531" t="s">
        <v>136</v>
      </c>
      <c r="J2531" t="s">
        <v>137</v>
      </c>
      <c r="K2531" t="s">
        <v>138</v>
      </c>
      <c r="L2531" t="s">
        <v>7582</v>
      </c>
      <c r="M2531" t="s">
        <v>7583</v>
      </c>
      <c r="N2531">
        <v>3.3716666659999999</v>
      </c>
      <c r="O2531">
        <v>0</v>
      </c>
      <c r="P2531">
        <v>0</v>
      </c>
      <c r="Q2531">
        <v>1</v>
      </c>
      <c r="R2531">
        <v>0</v>
      </c>
      <c r="S2531">
        <v>1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36.629006812070408</v>
      </c>
      <c r="Z2531">
        <v>0</v>
      </c>
      <c r="AA2531">
        <v>6.6139198892508002</v>
      </c>
      <c r="AB2531">
        <v>0</v>
      </c>
      <c r="AC2531">
        <v>0</v>
      </c>
      <c r="AD2531">
        <v>0</v>
      </c>
      <c r="AE2531">
        <v>43.24292670132121</v>
      </c>
    </row>
    <row r="2532" spans="1:31" x14ac:dyDescent="0.25">
      <c r="A2532">
        <v>2332855</v>
      </c>
      <c r="B2532">
        <v>1</v>
      </c>
      <c r="C2532" t="s">
        <v>80</v>
      </c>
      <c r="D2532" t="s">
        <v>100</v>
      </c>
      <c r="E2532" t="s">
        <v>147</v>
      </c>
      <c r="F2532" t="s">
        <v>7584</v>
      </c>
      <c r="G2532" t="s">
        <v>149</v>
      </c>
      <c r="H2532" t="s">
        <v>150</v>
      </c>
      <c r="I2532" t="s">
        <v>136</v>
      </c>
      <c r="J2532" t="s">
        <v>137</v>
      </c>
      <c r="K2532" t="s">
        <v>138</v>
      </c>
      <c r="L2532" t="s">
        <v>7585</v>
      </c>
      <c r="M2532" t="s">
        <v>7586</v>
      </c>
      <c r="N2532">
        <v>1.198055555</v>
      </c>
      <c r="O2532">
        <v>0</v>
      </c>
      <c r="P2532">
        <v>5</v>
      </c>
      <c r="Q2532">
        <v>0</v>
      </c>
      <c r="R2532">
        <v>0</v>
      </c>
      <c r="S2532">
        <v>0</v>
      </c>
      <c r="T2532">
        <v>3</v>
      </c>
      <c r="U2532">
        <v>0</v>
      </c>
      <c r="V2532">
        <v>0</v>
      </c>
      <c r="W2532">
        <v>0</v>
      </c>
      <c r="X2532">
        <v>0.89536818670273344</v>
      </c>
      <c r="Y2532">
        <v>0</v>
      </c>
      <c r="Z2532">
        <v>0</v>
      </c>
      <c r="AA2532">
        <v>0</v>
      </c>
      <c r="AB2532">
        <v>3.9935543997852356</v>
      </c>
      <c r="AC2532">
        <v>0</v>
      </c>
      <c r="AD2532">
        <v>0</v>
      </c>
      <c r="AE2532">
        <v>4.8889225864879693</v>
      </c>
    </row>
    <row r="2533" spans="1:31" x14ac:dyDescent="0.25">
      <c r="A2533">
        <v>2332569</v>
      </c>
      <c r="B2533">
        <v>1</v>
      </c>
      <c r="C2533" t="s">
        <v>80</v>
      </c>
      <c r="D2533" t="s">
        <v>110</v>
      </c>
      <c r="E2533" t="s">
        <v>158</v>
      </c>
      <c r="F2533" t="s">
        <v>7587</v>
      </c>
      <c r="G2533" t="s">
        <v>143</v>
      </c>
      <c r="H2533" t="s">
        <v>150</v>
      </c>
      <c r="I2533" t="s">
        <v>136</v>
      </c>
      <c r="J2533" t="s">
        <v>137</v>
      </c>
      <c r="K2533" t="s">
        <v>144</v>
      </c>
      <c r="L2533" t="s">
        <v>7588</v>
      </c>
      <c r="M2533" t="s">
        <v>7589</v>
      </c>
      <c r="N2533">
        <v>2.417777777</v>
      </c>
      <c r="O2533">
        <v>0</v>
      </c>
      <c r="P2533">
        <v>33</v>
      </c>
      <c r="Q2533">
        <v>0</v>
      </c>
      <c r="R2533">
        <v>0</v>
      </c>
      <c r="S2533">
        <v>0</v>
      </c>
      <c r="T2533">
        <v>2</v>
      </c>
      <c r="U2533">
        <v>0</v>
      </c>
      <c r="V2533">
        <v>0</v>
      </c>
      <c r="W2533">
        <v>0</v>
      </c>
      <c r="X2533">
        <v>23.281569307517497</v>
      </c>
      <c r="Y2533">
        <v>0</v>
      </c>
      <c r="Z2533">
        <v>0</v>
      </c>
      <c r="AA2533">
        <v>0</v>
      </c>
      <c r="AB2533">
        <v>12.795630253244791</v>
      </c>
      <c r="AC2533">
        <v>0</v>
      </c>
      <c r="AD2533">
        <v>0</v>
      </c>
      <c r="AE2533">
        <v>36.077199560762288</v>
      </c>
    </row>
    <row r="2534" spans="1:31" x14ac:dyDescent="0.25">
      <c r="A2534">
        <v>2332692</v>
      </c>
      <c r="B2534">
        <v>1</v>
      </c>
      <c r="C2534" t="s">
        <v>80</v>
      </c>
      <c r="D2534" t="s">
        <v>104</v>
      </c>
      <c r="E2534" t="s">
        <v>147</v>
      </c>
      <c r="F2534" t="s">
        <v>7590</v>
      </c>
      <c r="G2534" t="s">
        <v>149</v>
      </c>
      <c r="H2534" t="s">
        <v>150</v>
      </c>
      <c r="I2534" t="s">
        <v>136</v>
      </c>
      <c r="J2534" t="s">
        <v>137</v>
      </c>
      <c r="K2534" t="s">
        <v>138</v>
      </c>
      <c r="L2534" t="s">
        <v>7591</v>
      </c>
      <c r="M2534" t="s">
        <v>7592</v>
      </c>
      <c r="N2534">
        <v>1.72</v>
      </c>
      <c r="O2534">
        <v>0</v>
      </c>
      <c r="P2534">
        <v>6</v>
      </c>
      <c r="Q2534">
        <v>0</v>
      </c>
      <c r="R2534">
        <v>3</v>
      </c>
      <c r="S2534">
        <v>0</v>
      </c>
      <c r="T2534">
        <v>3</v>
      </c>
      <c r="U2534">
        <v>0</v>
      </c>
      <c r="V2534">
        <v>0</v>
      </c>
      <c r="W2534">
        <v>0</v>
      </c>
      <c r="X2534">
        <v>5.2891504173866659</v>
      </c>
      <c r="Y2534">
        <v>0</v>
      </c>
      <c r="Z2534">
        <v>3.7630069366892331</v>
      </c>
      <c r="AA2534">
        <v>0</v>
      </c>
      <c r="AB2534">
        <v>2.5141389186958336</v>
      </c>
      <c r="AC2534">
        <v>0</v>
      </c>
      <c r="AD2534">
        <v>0</v>
      </c>
      <c r="AE2534">
        <v>11.566296272771732</v>
      </c>
    </row>
    <row r="2535" spans="1:31" x14ac:dyDescent="0.25">
      <c r="A2535">
        <v>2332669</v>
      </c>
      <c r="B2535">
        <v>1</v>
      </c>
      <c r="C2535" t="s">
        <v>80</v>
      </c>
      <c r="D2535" t="s">
        <v>111</v>
      </c>
      <c r="E2535" t="s">
        <v>153</v>
      </c>
      <c r="F2535" t="s">
        <v>7593</v>
      </c>
      <c r="G2535" t="s">
        <v>336</v>
      </c>
      <c r="H2535" t="s">
        <v>150</v>
      </c>
      <c r="I2535" t="s">
        <v>136</v>
      </c>
      <c r="J2535" t="s">
        <v>137</v>
      </c>
      <c r="K2535" t="s">
        <v>138</v>
      </c>
      <c r="L2535" t="s">
        <v>7594</v>
      </c>
      <c r="M2535" t="s">
        <v>7595</v>
      </c>
      <c r="N2535">
        <v>0.28944444400000002</v>
      </c>
      <c r="O2535">
        <v>0</v>
      </c>
      <c r="P2535">
        <v>8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0.3494733894426334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0.3494733894426334</v>
      </c>
    </row>
    <row r="2536" spans="1:31" x14ac:dyDescent="0.25">
      <c r="A2536">
        <v>2322227</v>
      </c>
      <c r="B2536">
        <v>1</v>
      </c>
      <c r="C2536" t="s">
        <v>81</v>
      </c>
      <c r="D2536" t="s">
        <v>127</v>
      </c>
      <c r="E2536" t="s">
        <v>175</v>
      </c>
      <c r="F2536" t="s">
        <v>7596</v>
      </c>
      <c r="G2536" t="s">
        <v>143</v>
      </c>
      <c r="H2536" t="s">
        <v>135</v>
      </c>
      <c r="I2536" t="s">
        <v>136</v>
      </c>
      <c r="J2536" t="s">
        <v>137</v>
      </c>
      <c r="K2536" t="s">
        <v>144</v>
      </c>
      <c r="L2536" t="s">
        <v>7597</v>
      </c>
      <c r="M2536" t="s">
        <v>7598</v>
      </c>
      <c r="N2536">
        <v>7.8761111110000002</v>
      </c>
      <c r="O2536">
        <v>0</v>
      </c>
      <c r="P2536">
        <v>694</v>
      </c>
      <c r="Q2536">
        <v>0</v>
      </c>
      <c r="R2536">
        <v>16</v>
      </c>
      <c r="S2536">
        <v>0</v>
      </c>
      <c r="T2536">
        <v>65</v>
      </c>
      <c r="U2536">
        <v>0</v>
      </c>
      <c r="V2536">
        <v>0</v>
      </c>
      <c r="W2536">
        <v>0</v>
      </c>
      <c r="X2536">
        <v>997.02852808413786</v>
      </c>
      <c r="Y2536">
        <v>0</v>
      </c>
      <c r="Z2536">
        <v>166.3480688499082</v>
      </c>
      <c r="AA2536">
        <v>0</v>
      </c>
      <c r="AB2536">
        <v>302.8338003837851</v>
      </c>
      <c r="AC2536">
        <v>0</v>
      </c>
      <c r="AD2536">
        <v>0</v>
      </c>
      <c r="AE2536">
        <v>1466.2103973178312</v>
      </c>
    </row>
    <row r="2537" spans="1:31" x14ac:dyDescent="0.25">
      <c r="A2537">
        <v>2322473</v>
      </c>
      <c r="B2537">
        <v>1</v>
      </c>
      <c r="C2537" t="s">
        <v>81</v>
      </c>
      <c r="D2537" t="s">
        <v>128</v>
      </c>
      <c r="E2537" t="s">
        <v>153</v>
      </c>
      <c r="F2537" t="s">
        <v>7599</v>
      </c>
      <c r="G2537" t="s">
        <v>254</v>
      </c>
      <c r="H2537" t="s">
        <v>150</v>
      </c>
      <c r="I2537" t="s">
        <v>136</v>
      </c>
      <c r="J2537" t="s">
        <v>137</v>
      </c>
      <c r="K2537" t="s">
        <v>138</v>
      </c>
      <c r="L2537" t="s">
        <v>7600</v>
      </c>
      <c r="M2537" t="s">
        <v>7601</v>
      </c>
      <c r="N2537">
        <v>4.7769444439999997</v>
      </c>
      <c r="O2537">
        <v>0</v>
      </c>
      <c r="P2537">
        <v>4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2.0396026063338004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2.0396026063338004</v>
      </c>
    </row>
    <row r="2538" spans="1:31" x14ac:dyDescent="0.25">
      <c r="A2538">
        <v>2332815</v>
      </c>
      <c r="B2538">
        <v>1</v>
      </c>
      <c r="C2538" t="s">
        <v>80</v>
      </c>
      <c r="D2538" t="s">
        <v>100</v>
      </c>
      <c r="E2538" t="s">
        <v>147</v>
      </c>
      <c r="F2538" t="s">
        <v>7602</v>
      </c>
      <c r="G2538" t="s">
        <v>463</v>
      </c>
      <c r="H2538" t="s">
        <v>150</v>
      </c>
      <c r="I2538" t="s">
        <v>136</v>
      </c>
      <c r="J2538" t="s">
        <v>137</v>
      </c>
      <c r="K2538" t="s">
        <v>138</v>
      </c>
      <c r="L2538" t="s">
        <v>7603</v>
      </c>
      <c r="M2538" t="s">
        <v>7604</v>
      </c>
      <c r="N2538">
        <v>0.66777777699999996</v>
      </c>
      <c r="O2538">
        <v>0</v>
      </c>
      <c r="P2538">
        <v>110</v>
      </c>
      <c r="Q2538">
        <v>0</v>
      </c>
      <c r="R2538">
        <v>0</v>
      </c>
      <c r="S2538">
        <v>0</v>
      </c>
      <c r="T2538">
        <v>2</v>
      </c>
      <c r="U2538">
        <v>0</v>
      </c>
      <c r="V2538">
        <v>0</v>
      </c>
      <c r="W2538">
        <v>0</v>
      </c>
      <c r="X2538">
        <v>11.943882012337339</v>
      </c>
      <c r="Y2538">
        <v>0</v>
      </c>
      <c r="Z2538">
        <v>0</v>
      </c>
      <c r="AA2538">
        <v>0</v>
      </c>
      <c r="AB2538">
        <v>0.1873694045216</v>
      </c>
      <c r="AC2538">
        <v>0</v>
      </c>
      <c r="AD2538">
        <v>0</v>
      </c>
      <c r="AE2538">
        <v>12.131251416858939</v>
      </c>
    </row>
    <row r="2539" spans="1:31" x14ac:dyDescent="0.25">
      <c r="A2539">
        <v>2332709</v>
      </c>
      <c r="B2539">
        <v>1</v>
      </c>
      <c r="C2539" t="s">
        <v>81</v>
      </c>
      <c r="D2539" t="s">
        <v>123</v>
      </c>
      <c r="E2539" t="s">
        <v>153</v>
      </c>
      <c r="F2539" t="s">
        <v>7605</v>
      </c>
      <c r="G2539" t="s">
        <v>155</v>
      </c>
      <c r="H2539" t="s">
        <v>150</v>
      </c>
      <c r="I2539" t="s">
        <v>136</v>
      </c>
      <c r="J2539" t="s">
        <v>137</v>
      </c>
      <c r="K2539" t="s">
        <v>138</v>
      </c>
      <c r="L2539" t="s">
        <v>7606</v>
      </c>
      <c r="M2539" t="s">
        <v>7607</v>
      </c>
      <c r="N2539">
        <v>1.894722222</v>
      </c>
      <c r="O2539">
        <v>0</v>
      </c>
      <c r="P2539">
        <v>3</v>
      </c>
      <c r="Q2539">
        <v>0</v>
      </c>
      <c r="R2539">
        <v>0</v>
      </c>
      <c r="S2539">
        <v>0</v>
      </c>
      <c r="T2539">
        <v>3</v>
      </c>
      <c r="U2539">
        <v>0</v>
      </c>
      <c r="V2539">
        <v>0</v>
      </c>
      <c r="W2539">
        <v>0</v>
      </c>
      <c r="X2539">
        <v>0.78964055109309994</v>
      </c>
      <c r="Y2539">
        <v>0</v>
      </c>
      <c r="Z2539">
        <v>0</v>
      </c>
      <c r="AA2539">
        <v>0</v>
      </c>
      <c r="AB2539">
        <v>5.2013721541626001</v>
      </c>
      <c r="AC2539">
        <v>0</v>
      </c>
      <c r="AD2539">
        <v>0</v>
      </c>
      <c r="AE2539">
        <v>5.9910127052557005</v>
      </c>
    </row>
    <row r="2540" spans="1:31" x14ac:dyDescent="0.25">
      <c r="A2540">
        <v>2332563</v>
      </c>
      <c r="B2540">
        <v>1</v>
      </c>
      <c r="C2540" t="s">
        <v>81</v>
      </c>
      <c r="D2540" t="s">
        <v>116</v>
      </c>
      <c r="E2540" t="s">
        <v>132</v>
      </c>
      <c r="F2540" t="s">
        <v>7608</v>
      </c>
      <c r="G2540" t="s">
        <v>134</v>
      </c>
      <c r="H2540" t="s">
        <v>135</v>
      </c>
      <c r="I2540" t="s">
        <v>136</v>
      </c>
      <c r="J2540" t="s">
        <v>137</v>
      </c>
      <c r="K2540" t="s">
        <v>138</v>
      </c>
      <c r="L2540" t="s">
        <v>7609</v>
      </c>
      <c r="M2540" t="s">
        <v>7610</v>
      </c>
      <c r="N2540">
        <v>1.1491666659999999</v>
      </c>
      <c r="O2540">
        <v>0</v>
      </c>
      <c r="P2540">
        <v>1479</v>
      </c>
      <c r="Q2540">
        <v>2</v>
      </c>
      <c r="R2540">
        <v>112</v>
      </c>
      <c r="S2540">
        <v>3</v>
      </c>
      <c r="T2540">
        <v>198</v>
      </c>
      <c r="U2540">
        <v>1</v>
      </c>
      <c r="V2540">
        <v>0</v>
      </c>
      <c r="W2540">
        <v>0</v>
      </c>
      <c r="X2540">
        <v>256.39535132191952</v>
      </c>
      <c r="Y2540">
        <v>15.567940566537835</v>
      </c>
      <c r="Z2540">
        <v>47.481693473514035</v>
      </c>
      <c r="AA2540">
        <v>4.3345667211885335</v>
      </c>
      <c r="AB2540">
        <v>93.695899495235636</v>
      </c>
      <c r="AC2540">
        <v>179.17018192565362</v>
      </c>
      <c r="AD2540">
        <v>0</v>
      </c>
      <c r="AE2540">
        <v>596.64563350404921</v>
      </c>
    </row>
    <row r="2541" spans="1:31" x14ac:dyDescent="0.25">
      <c r="A2541">
        <v>2322387</v>
      </c>
      <c r="B2541">
        <v>1</v>
      </c>
      <c r="C2541" t="s">
        <v>81</v>
      </c>
      <c r="D2541" t="s">
        <v>123</v>
      </c>
      <c r="E2541" t="s">
        <v>147</v>
      </c>
      <c r="F2541" t="s">
        <v>7611</v>
      </c>
      <c r="G2541" t="s">
        <v>149</v>
      </c>
      <c r="H2541" t="s">
        <v>150</v>
      </c>
      <c r="I2541" t="s">
        <v>136</v>
      </c>
      <c r="J2541" t="s">
        <v>137</v>
      </c>
      <c r="K2541" t="s">
        <v>138</v>
      </c>
      <c r="L2541" t="s">
        <v>7612</v>
      </c>
      <c r="M2541" t="s">
        <v>7613</v>
      </c>
      <c r="N2541">
        <v>0.29749999999999999</v>
      </c>
      <c r="O2541">
        <v>0</v>
      </c>
      <c r="P2541">
        <v>14</v>
      </c>
      <c r="Q2541">
        <v>0</v>
      </c>
      <c r="R2541">
        <v>0</v>
      </c>
      <c r="S2541">
        <v>0</v>
      </c>
      <c r="T2541">
        <v>2</v>
      </c>
      <c r="U2541">
        <v>0</v>
      </c>
      <c r="V2541">
        <v>0</v>
      </c>
      <c r="W2541">
        <v>0</v>
      </c>
      <c r="X2541">
        <v>1.0280226640545751</v>
      </c>
      <c r="Y2541">
        <v>0</v>
      </c>
      <c r="Z2541">
        <v>0</v>
      </c>
      <c r="AA2541">
        <v>0</v>
      </c>
      <c r="AB2541">
        <v>0.62283731280067489</v>
      </c>
      <c r="AC2541">
        <v>0</v>
      </c>
      <c r="AD2541">
        <v>0</v>
      </c>
      <c r="AE2541">
        <v>1.6508599768552501</v>
      </c>
    </row>
    <row r="2542" spans="1:31" x14ac:dyDescent="0.25">
      <c r="A2542">
        <v>2332798</v>
      </c>
      <c r="B2542">
        <v>1</v>
      </c>
      <c r="C2542" t="s">
        <v>80</v>
      </c>
      <c r="D2542" t="s">
        <v>101</v>
      </c>
      <c r="E2542" t="s">
        <v>175</v>
      </c>
      <c r="F2542" t="s">
        <v>786</v>
      </c>
      <c r="G2542" t="s">
        <v>210</v>
      </c>
      <c r="H2542" t="s">
        <v>135</v>
      </c>
      <c r="I2542" t="s">
        <v>136</v>
      </c>
      <c r="J2542" t="s">
        <v>137</v>
      </c>
      <c r="K2542" t="s">
        <v>138</v>
      </c>
      <c r="L2542" t="s">
        <v>7614</v>
      </c>
      <c r="M2542" t="s">
        <v>7615</v>
      </c>
      <c r="N2542">
        <v>1.9541666660000001</v>
      </c>
      <c r="O2542">
        <v>7</v>
      </c>
      <c r="P2542">
        <v>0</v>
      </c>
      <c r="Q2542">
        <v>3</v>
      </c>
      <c r="R2542">
        <v>0</v>
      </c>
      <c r="S2542">
        <v>1</v>
      </c>
      <c r="T2542">
        <v>0</v>
      </c>
      <c r="U2542">
        <v>0</v>
      </c>
      <c r="V2542">
        <v>0</v>
      </c>
      <c r="W2542">
        <v>5.1922536141385001</v>
      </c>
      <c r="X2542">
        <v>0</v>
      </c>
      <c r="Y2542">
        <v>4.0918513481293139</v>
      </c>
      <c r="Z2542">
        <v>0</v>
      </c>
      <c r="AA2542">
        <v>2.516821601930689</v>
      </c>
      <c r="AB2542">
        <v>0</v>
      </c>
      <c r="AC2542">
        <v>0</v>
      </c>
      <c r="AD2542">
        <v>0</v>
      </c>
      <c r="AE2542">
        <v>11.800926564198503</v>
      </c>
    </row>
    <row r="2543" spans="1:31" x14ac:dyDescent="0.25">
      <c r="A2543">
        <v>2322221</v>
      </c>
      <c r="B2543">
        <v>1</v>
      </c>
      <c r="C2543" t="s">
        <v>80</v>
      </c>
      <c r="D2543" t="s">
        <v>96</v>
      </c>
      <c r="E2543" t="s">
        <v>175</v>
      </c>
      <c r="F2543" t="s">
        <v>7616</v>
      </c>
      <c r="G2543" t="s">
        <v>134</v>
      </c>
      <c r="H2543" t="s">
        <v>135</v>
      </c>
      <c r="I2543" t="s">
        <v>136</v>
      </c>
      <c r="J2543" t="s">
        <v>137</v>
      </c>
      <c r="K2543" t="s">
        <v>138</v>
      </c>
      <c r="L2543" t="s">
        <v>7617</v>
      </c>
      <c r="M2543" t="s">
        <v>7618</v>
      </c>
      <c r="N2543">
        <v>2.9730555550000002</v>
      </c>
      <c r="O2543">
        <v>0</v>
      </c>
      <c r="P2543">
        <v>104</v>
      </c>
      <c r="Q2543">
        <v>0</v>
      </c>
      <c r="R2543">
        <v>0</v>
      </c>
      <c r="S2543">
        <v>3</v>
      </c>
      <c r="T2543">
        <v>6</v>
      </c>
      <c r="U2543">
        <v>0</v>
      </c>
      <c r="V2543">
        <v>0</v>
      </c>
      <c r="W2543">
        <v>0</v>
      </c>
      <c r="X2543">
        <v>86.755014653899252</v>
      </c>
      <c r="Y2543">
        <v>0</v>
      </c>
      <c r="Z2543">
        <v>0</v>
      </c>
      <c r="AA2543">
        <v>103.31262346215635</v>
      </c>
      <c r="AB2543">
        <v>8.6198287208293749</v>
      </c>
      <c r="AC2543">
        <v>0</v>
      </c>
      <c r="AD2543">
        <v>0</v>
      </c>
      <c r="AE2543">
        <v>198.68746683688499</v>
      </c>
    </row>
    <row r="2544" spans="1:31" x14ac:dyDescent="0.25">
      <c r="A2544">
        <v>2332772</v>
      </c>
      <c r="B2544">
        <v>1</v>
      </c>
      <c r="C2544" t="s">
        <v>81</v>
      </c>
      <c r="D2544" t="s">
        <v>118</v>
      </c>
      <c r="E2544" t="s">
        <v>158</v>
      </c>
      <c r="F2544" t="s">
        <v>7619</v>
      </c>
      <c r="G2544" t="s">
        <v>453</v>
      </c>
      <c r="H2544" t="s">
        <v>150</v>
      </c>
      <c r="I2544" t="s">
        <v>136</v>
      </c>
      <c r="J2544" t="s">
        <v>137</v>
      </c>
      <c r="K2544" t="s">
        <v>138</v>
      </c>
      <c r="L2544" t="s">
        <v>7620</v>
      </c>
      <c r="M2544" t="s">
        <v>7621</v>
      </c>
      <c r="N2544">
        <v>4.8088888880000003</v>
      </c>
      <c r="O2544">
        <v>0</v>
      </c>
      <c r="P2544">
        <v>5</v>
      </c>
      <c r="Q2544">
        <v>0</v>
      </c>
      <c r="R2544">
        <v>0</v>
      </c>
      <c r="S2544">
        <v>0</v>
      </c>
      <c r="T2544">
        <v>2</v>
      </c>
      <c r="U2544">
        <v>0</v>
      </c>
      <c r="V2544">
        <v>0</v>
      </c>
      <c r="W2544">
        <v>0</v>
      </c>
      <c r="X2544">
        <v>2.4458547967112008</v>
      </c>
      <c r="Y2544">
        <v>0</v>
      </c>
      <c r="Z2544">
        <v>0</v>
      </c>
      <c r="AA2544">
        <v>0</v>
      </c>
      <c r="AB2544">
        <v>13.722227879537803</v>
      </c>
      <c r="AC2544">
        <v>0</v>
      </c>
      <c r="AD2544">
        <v>0</v>
      </c>
      <c r="AE2544">
        <v>16.168082676249004</v>
      </c>
    </row>
    <row r="2545" spans="1:31" x14ac:dyDescent="0.25">
      <c r="A2545">
        <v>2332792</v>
      </c>
      <c r="B2545">
        <v>1</v>
      </c>
      <c r="C2545" t="s">
        <v>81</v>
      </c>
      <c r="D2545" t="s">
        <v>127</v>
      </c>
      <c r="E2545" t="s">
        <v>132</v>
      </c>
      <c r="F2545" t="s">
        <v>7622</v>
      </c>
      <c r="G2545" t="s">
        <v>134</v>
      </c>
      <c r="H2545" t="s">
        <v>135</v>
      </c>
      <c r="I2545" t="s">
        <v>136</v>
      </c>
      <c r="J2545" t="s">
        <v>137</v>
      </c>
      <c r="K2545" t="s">
        <v>138</v>
      </c>
      <c r="L2545" t="s">
        <v>7623</v>
      </c>
      <c r="M2545" t="s">
        <v>7624</v>
      </c>
      <c r="N2545">
        <v>0.57750000000000001</v>
      </c>
      <c r="O2545">
        <v>2</v>
      </c>
      <c r="P2545">
        <v>1312</v>
      </c>
      <c r="Q2545">
        <v>30</v>
      </c>
      <c r="R2545">
        <v>83</v>
      </c>
      <c r="S2545">
        <v>13</v>
      </c>
      <c r="T2545">
        <v>109</v>
      </c>
      <c r="U2545">
        <v>2</v>
      </c>
      <c r="V2545">
        <v>0</v>
      </c>
      <c r="W2545">
        <v>0.33362800300020012</v>
      </c>
      <c r="X2545">
        <v>110.64887407050072</v>
      </c>
      <c r="Y2545">
        <v>14.786533142571164</v>
      </c>
      <c r="Z2545">
        <v>16.182994371661412</v>
      </c>
      <c r="AA2545">
        <v>21.557343666590945</v>
      </c>
      <c r="AB2545">
        <v>24.268966668106216</v>
      </c>
      <c r="AC2545">
        <v>0.91195018312280018</v>
      </c>
      <c r="AD2545">
        <v>0</v>
      </c>
      <c r="AE2545">
        <v>188.69029010555349</v>
      </c>
    </row>
    <row r="2546" spans="1:31" x14ac:dyDescent="0.25">
      <c r="A2546">
        <v>2332543</v>
      </c>
      <c r="B2546">
        <v>1</v>
      </c>
      <c r="C2546" t="s">
        <v>81</v>
      </c>
      <c r="D2546" t="s">
        <v>112</v>
      </c>
      <c r="E2546" t="s">
        <v>175</v>
      </c>
      <c r="F2546" t="s">
        <v>7625</v>
      </c>
      <c r="G2546" t="s">
        <v>134</v>
      </c>
      <c r="H2546" t="s">
        <v>135</v>
      </c>
      <c r="I2546" t="s">
        <v>136</v>
      </c>
      <c r="J2546" t="s">
        <v>137</v>
      </c>
      <c r="K2546" t="s">
        <v>138</v>
      </c>
      <c r="L2546" t="s">
        <v>7626</v>
      </c>
      <c r="M2546" t="s">
        <v>7627</v>
      </c>
      <c r="N2546">
        <v>2.0352777770000001</v>
      </c>
      <c r="O2546">
        <v>0</v>
      </c>
      <c r="P2546">
        <v>1911</v>
      </c>
      <c r="Q2546">
        <v>39</v>
      </c>
      <c r="R2546">
        <v>398</v>
      </c>
      <c r="S2546">
        <v>14</v>
      </c>
      <c r="T2546">
        <v>269</v>
      </c>
      <c r="U2546">
        <v>4</v>
      </c>
      <c r="V2546">
        <v>2</v>
      </c>
      <c r="W2546">
        <v>0</v>
      </c>
      <c r="X2546">
        <v>671.60271396250391</v>
      </c>
      <c r="Y2546">
        <v>60.67663789809032</v>
      </c>
      <c r="Z2546">
        <v>211.96259440772673</v>
      </c>
      <c r="AA2546">
        <v>215.46825113498119</v>
      </c>
      <c r="AB2546">
        <v>202.09751349262956</v>
      </c>
      <c r="AC2546">
        <v>544.17684899650192</v>
      </c>
      <c r="AD2546">
        <v>25.492716672509971</v>
      </c>
      <c r="AE2546">
        <v>1931.4772765649434</v>
      </c>
    </row>
    <row r="2547" spans="1:31" x14ac:dyDescent="0.25">
      <c r="A2547">
        <v>2332778</v>
      </c>
      <c r="B2547">
        <v>1</v>
      </c>
      <c r="C2547" t="s">
        <v>81</v>
      </c>
      <c r="D2547" t="s">
        <v>118</v>
      </c>
      <c r="E2547" t="s">
        <v>147</v>
      </c>
      <c r="F2547" t="s">
        <v>7628</v>
      </c>
      <c r="G2547" t="s">
        <v>149</v>
      </c>
      <c r="H2547" t="s">
        <v>150</v>
      </c>
      <c r="I2547" t="s">
        <v>136</v>
      </c>
      <c r="J2547" t="s">
        <v>137</v>
      </c>
      <c r="K2547" t="s">
        <v>138</v>
      </c>
      <c r="L2547" t="s">
        <v>7629</v>
      </c>
      <c r="M2547" t="s">
        <v>7630</v>
      </c>
      <c r="N2547">
        <v>2.1411111109999998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2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5.1043272374216002</v>
      </c>
      <c r="AC2547">
        <v>0</v>
      </c>
      <c r="AD2547">
        <v>0</v>
      </c>
      <c r="AE2547">
        <v>5.1043272374216002</v>
      </c>
    </row>
    <row r="2548" spans="1:31" x14ac:dyDescent="0.25">
      <c r="A2548">
        <v>2322164</v>
      </c>
      <c r="B2548">
        <v>1</v>
      </c>
      <c r="C2548" t="s">
        <v>80</v>
      </c>
      <c r="D2548" t="s">
        <v>93</v>
      </c>
      <c r="E2548" t="s">
        <v>414</v>
      </c>
      <c r="F2548" t="s">
        <v>7631</v>
      </c>
      <c r="G2548" t="s">
        <v>134</v>
      </c>
      <c r="H2548" t="s">
        <v>135</v>
      </c>
      <c r="I2548" t="s">
        <v>136</v>
      </c>
      <c r="J2548" t="s">
        <v>137</v>
      </c>
      <c r="K2548" t="s">
        <v>138</v>
      </c>
      <c r="L2548" t="s">
        <v>7632</v>
      </c>
      <c r="M2548" t="s">
        <v>7633</v>
      </c>
      <c r="N2548">
        <v>0.52777777699999995</v>
      </c>
      <c r="O2548">
        <v>1</v>
      </c>
      <c r="P2548">
        <v>7</v>
      </c>
      <c r="Q2548">
        <v>13</v>
      </c>
      <c r="R2548">
        <v>15</v>
      </c>
      <c r="S2548">
        <v>8</v>
      </c>
      <c r="T2548">
        <v>43</v>
      </c>
      <c r="U2548">
        <v>1</v>
      </c>
      <c r="V2548">
        <v>1</v>
      </c>
      <c r="W2548">
        <v>7.0903440000000002E-3</v>
      </c>
      <c r="X2548">
        <v>3.9510220753200005</v>
      </c>
      <c r="Y2548">
        <v>55.464543863248331</v>
      </c>
      <c r="Z2548">
        <v>15.693964252450002</v>
      </c>
      <c r="AA2548">
        <v>10.708212096217222</v>
      </c>
      <c r="AB2548">
        <v>19.08417203906416</v>
      </c>
      <c r="AC2548">
        <v>3.1956984070000001</v>
      </c>
      <c r="AD2548">
        <v>2.8272149831308329</v>
      </c>
      <c r="AE2548">
        <v>110.93191806043055</v>
      </c>
    </row>
    <row r="2549" spans="1:31" x14ac:dyDescent="0.25">
      <c r="A2549">
        <v>2322158</v>
      </c>
      <c r="B2549">
        <v>1</v>
      </c>
      <c r="C2549" t="s">
        <v>80</v>
      </c>
      <c r="D2549" t="s">
        <v>94</v>
      </c>
      <c r="E2549" t="s">
        <v>175</v>
      </c>
      <c r="F2549" t="s">
        <v>7634</v>
      </c>
      <c r="G2549" t="s">
        <v>134</v>
      </c>
      <c r="H2549" t="s">
        <v>135</v>
      </c>
      <c r="I2549" t="s">
        <v>136</v>
      </c>
      <c r="J2549" t="s">
        <v>137</v>
      </c>
      <c r="K2549" t="s">
        <v>138</v>
      </c>
      <c r="L2549" t="s">
        <v>7635</v>
      </c>
      <c r="M2549" t="s">
        <v>7636</v>
      </c>
      <c r="N2549">
        <v>0.760833333</v>
      </c>
      <c r="O2549">
        <v>0</v>
      </c>
      <c r="P2549">
        <v>357</v>
      </c>
      <c r="Q2549">
        <v>0</v>
      </c>
      <c r="R2549">
        <v>151</v>
      </c>
      <c r="S2549">
        <v>4</v>
      </c>
      <c r="T2549">
        <v>40</v>
      </c>
      <c r="U2549">
        <v>0</v>
      </c>
      <c r="V2549">
        <v>1</v>
      </c>
      <c r="W2549">
        <v>0</v>
      </c>
      <c r="X2549">
        <v>37.542687684316242</v>
      </c>
      <c r="Y2549">
        <v>0</v>
      </c>
      <c r="Z2549">
        <v>50.036875126924777</v>
      </c>
      <c r="AA2549">
        <v>46.914749530568443</v>
      </c>
      <c r="AB2549">
        <v>18.437739243238035</v>
      </c>
      <c r="AC2549">
        <v>0</v>
      </c>
      <c r="AD2549">
        <v>52.192199237382859</v>
      </c>
      <c r="AE2549">
        <v>205.12425082243035</v>
      </c>
    </row>
    <row r="2550" spans="1:31" x14ac:dyDescent="0.25">
      <c r="A2550">
        <v>2322307</v>
      </c>
      <c r="B2550">
        <v>1</v>
      </c>
      <c r="C2550" t="s">
        <v>80</v>
      </c>
      <c r="D2550" t="s">
        <v>84</v>
      </c>
      <c r="E2550" t="s">
        <v>132</v>
      </c>
      <c r="F2550" t="s">
        <v>7637</v>
      </c>
      <c r="G2550" t="s">
        <v>143</v>
      </c>
      <c r="H2550" t="s">
        <v>135</v>
      </c>
      <c r="I2550" t="s">
        <v>136</v>
      </c>
      <c r="J2550" t="s">
        <v>137</v>
      </c>
      <c r="K2550" t="s">
        <v>144</v>
      </c>
      <c r="L2550" t="s">
        <v>7638</v>
      </c>
      <c r="M2550" t="s">
        <v>7639</v>
      </c>
      <c r="N2550">
        <v>7.4544444439999999</v>
      </c>
      <c r="O2550">
        <v>6</v>
      </c>
      <c r="P2550">
        <v>1363</v>
      </c>
      <c r="Q2550">
        <v>13</v>
      </c>
      <c r="R2550">
        <v>282</v>
      </c>
      <c r="S2550">
        <v>30</v>
      </c>
      <c r="T2550">
        <v>246</v>
      </c>
      <c r="U2550">
        <v>1</v>
      </c>
      <c r="V2550">
        <v>0</v>
      </c>
      <c r="W2550">
        <v>30.248725486934806</v>
      </c>
      <c r="X2550">
        <v>2785.4810137269028</v>
      </c>
      <c r="Y2550">
        <v>191.24288681475463</v>
      </c>
      <c r="Z2550">
        <v>892.7207682059443</v>
      </c>
      <c r="AA2550">
        <v>1486.9155028527648</v>
      </c>
      <c r="AB2550">
        <v>1841.4935041599813</v>
      </c>
      <c r="AC2550">
        <v>141.84759468063336</v>
      </c>
      <c r="AD2550">
        <v>0</v>
      </c>
      <c r="AE2550">
        <v>7369.9499959279146</v>
      </c>
    </row>
    <row r="2551" spans="1:31" x14ac:dyDescent="0.25">
      <c r="A2551">
        <v>2332735</v>
      </c>
      <c r="B2551">
        <v>1</v>
      </c>
      <c r="C2551" t="s">
        <v>81</v>
      </c>
      <c r="D2551" t="s">
        <v>113</v>
      </c>
      <c r="E2551" t="s">
        <v>175</v>
      </c>
      <c r="F2551" t="s">
        <v>7640</v>
      </c>
      <c r="G2551" t="s">
        <v>134</v>
      </c>
      <c r="H2551" t="s">
        <v>135</v>
      </c>
      <c r="I2551" t="s">
        <v>136</v>
      </c>
      <c r="J2551" t="s">
        <v>137</v>
      </c>
      <c r="K2551" t="s">
        <v>138</v>
      </c>
      <c r="L2551" t="s">
        <v>7641</v>
      </c>
      <c r="M2551" t="s">
        <v>7642</v>
      </c>
      <c r="N2551">
        <v>0.97611111100000003</v>
      </c>
      <c r="O2551">
        <v>4</v>
      </c>
      <c r="P2551">
        <v>119</v>
      </c>
      <c r="Q2551">
        <v>18</v>
      </c>
      <c r="R2551">
        <v>39</v>
      </c>
      <c r="S2551">
        <v>3</v>
      </c>
      <c r="T2551">
        <v>48</v>
      </c>
      <c r="U2551">
        <v>1</v>
      </c>
      <c r="V2551">
        <v>0</v>
      </c>
      <c r="W2551">
        <v>6.1075766811250256</v>
      </c>
      <c r="X2551">
        <v>20.158167027153137</v>
      </c>
      <c r="Y2551">
        <v>133.97235222696395</v>
      </c>
      <c r="Z2551">
        <v>65.345114552827866</v>
      </c>
      <c r="AA2551">
        <v>5.2637384232455284</v>
      </c>
      <c r="AB2551">
        <v>17.099974621002705</v>
      </c>
      <c r="AC2551">
        <v>1.0960516693125002</v>
      </c>
      <c r="AD2551">
        <v>0</v>
      </c>
      <c r="AE2551">
        <v>249.04297520163072</v>
      </c>
    </row>
    <row r="2552" spans="1:31" x14ac:dyDescent="0.25">
      <c r="A2552">
        <v>2322456</v>
      </c>
      <c r="B2552">
        <v>1</v>
      </c>
      <c r="C2552" t="s">
        <v>80</v>
      </c>
      <c r="D2552" t="s">
        <v>111</v>
      </c>
      <c r="E2552" t="s">
        <v>285</v>
      </c>
      <c r="F2552" t="s">
        <v>7643</v>
      </c>
      <c r="G2552" t="s">
        <v>287</v>
      </c>
      <c r="H2552" t="s">
        <v>150</v>
      </c>
      <c r="I2552" t="s">
        <v>136</v>
      </c>
      <c r="J2552" t="s">
        <v>137</v>
      </c>
      <c r="K2552" t="s">
        <v>138</v>
      </c>
      <c r="L2552" t="s">
        <v>7644</v>
      </c>
      <c r="M2552" t="s">
        <v>7645</v>
      </c>
      <c r="N2552">
        <v>1.1797222220000001</v>
      </c>
      <c r="O2552">
        <v>0</v>
      </c>
      <c r="P2552">
        <v>58</v>
      </c>
      <c r="Q2552">
        <v>0</v>
      </c>
      <c r="R2552">
        <v>0</v>
      </c>
      <c r="S2552">
        <v>0</v>
      </c>
      <c r="T2552">
        <v>19</v>
      </c>
      <c r="U2552">
        <v>0</v>
      </c>
      <c r="V2552">
        <v>0</v>
      </c>
      <c r="W2552">
        <v>0</v>
      </c>
      <c r="X2552">
        <v>13.632592428032495</v>
      </c>
      <c r="Y2552">
        <v>0</v>
      </c>
      <c r="Z2552">
        <v>0</v>
      </c>
      <c r="AA2552">
        <v>0</v>
      </c>
      <c r="AB2552">
        <v>23.495157502495797</v>
      </c>
      <c r="AC2552">
        <v>0</v>
      </c>
      <c r="AD2552">
        <v>0</v>
      </c>
      <c r="AE2552">
        <v>37.127749930528296</v>
      </c>
    </row>
    <row r="2553" spans="1:31" x14ac:dyDescent="0.25">
      <c r="A2553">
        <v>2322207</v>
      </c>
      <c r="B2553">
        <v>1</v>
      </c>
      <c r="C2553" t="s">
        <v>80</v>
      </c>
      <c r="D2553" t="s">
        <v>96</v>
      </c>
      <c r="E2553" t="s">
        <v>147</v>
      </c>
      <c r="F2553" t="s">
        <v>7646</v>
      </c>
      <c r="G2553" t="s">
        <v>258</v>
      </c>
      <c r="H2553" t="s">
        <v>150</v>
      </c>
      <c r="I2553" t="s">
        <v>136</v>
      </c>
      <c r="J2553" t="s">
        <v>137</v>
      </c>
      <c r="K2553" t="s">
        <v>138</v>
      </c>
      <c r="L2553" t="s">
        <v>7647</v>
      </c>
      <c r="M2553" t="s">
        <v>7648</v>
      </c>
      <c r="N2553">
        <v>2.1780555549999998</v>
      </c>
      <c r="O2553">
        <v>0</v>
      </c>
      <c r="P2553">
        <v>3</v>
      </c>
      <c r="Q2553">
        <v>0</v>
      </c>
      <c r="R2553">
        <v>0</v>
      </c>
      <c r="S2553">
        <v>0</v>
      </c>
      <c r="T2553">
        <v>1</v>
      </c>
      <c r="U2553">
        <v>0</v>
      </c>
      <c r="V2553">
        <v>0</v>
      </c>
      <c r="W2553">
        <v>0</v>
      </c>
      <c r="X2553">
        <v>1.4777192087446001</v>
      </c>
      <c r="Y2553">
        <v>0</v>
      </c>
      <c r="Z2553">
        <v>0</v>
      </c>
      <c r="AA2553">
        <v>0</v>
      </c>
      <c r="AB2553">
        <v>0.4046734606628084</v>
      </c>
      <c r="AC2553">
        <v>0</v>
      </c>
      <c r="AD2553">
        <v>0</v>
      </c>
      <c r="AE2553">
        <v>1.8823926694074085</v>
      </c>
    </row>
    <row r="2554" spans="1:31" x14ac:dyDescent="0.25">
      <c r="A2554">
        <v>2332572</v>
      </c>
      <c r="B2554">
        <v>1</v>
      </c>
      <c r="C2554" t="s">
        <v>81</v>
      </c>
      <c r="D2554" t="s">
        <v>112</v>
      </c>
      <c r="E2554" t="s">
        <v>147</v>
      </c>
      <c r="F2554" t="s">
        <v>7649</v>
      </c>
      <c r="G2554" t="s">
        <v>258</v>
      </c>
      <c r="H2554" t="s">
        <v>150</v>
      </c>
      <c r="I2554" t="s">
        <v>136</v>
      </c>
      <c r="J2554" t="s">
        <v>137</v>
      </c>
      <c r="K2554" t="s">
        <v>138</v>
      </c>
      <c r="L2554" t="s">
        <v>7650</v>
      </c>
      <c r="M2554" t="s">
        <v>7651</v>
      </c>
      <c r="N2554">
        <v>1.6077777769999999</v>
      </c>
      <c r="O2554">
        <v>0</v>
      </c>
      <c r="P2554">
        <v>85</v>
      </c>
      <c r="Q2554">
        <v>0</v>
      </c>
      <c r="R2554">
        <v>0</v>
      </c>
      <c r="S2554">
        <v>0</v>
      </c>
      <c r="T2554">
        <v>1</v>
      </c>
      <c r="U2554">
        <v>0</v>
      </c>
      <c r="V2554">
        <v>0</v>
      </c>
      <c r="W2554">
        <v>0</v>
      </c>
      <c r="X2554">
        <v>22.500218584179262</v>
      </c>
      <c r="Y2554">
        <v>0</v>
      </c>
      <c r="Z2554">
        <v>0</v>
      </c>
      <c r="AA2554">
        <v>0</v>
      </c>
      <c r="AB2554">
        <v>5.7576002914833335E-2</v>
      </c>
      <c r="AC2554">
        <v>0</v>
      </c>
      <c r="AD2554">
        <v>0</v>
      </c>
      <c r="AE2554">
        <v>22.557794587094094</v>
      </c>
    </row>
    <row r="2555" spans="1:31" x14ac:dyDescent="0.25">
      <c r="A2555">
        <v>2322230</v>
      </c>
      <c r="B2555">
        <v>1</v>
      </c>
      <c r="C2555" t="s">
        <v>80</v>
      </c>
      <c r="D2555" t="s">
        <v>99</v>
      </c>
      <c r="E2555" t="s">
        <v>153</v>
      </c>
      <c r="F2555" t="s">
        <v>7652</v>
      </c>
      <c r="G2555" t="s">
        <v>155</v>
      </c>
      <c r="H2555" t="s">
        <v>150</v>
      </c>
      <c r="I2555" t="s">
        <v>136</v>
      </c>
      <c r="J2555" t="s">
        <v>137</v>
      </c>
      <c r="K2555" t="s">
        <v>138</v>
      </c>
      <c r="L2555" t="s">
        <v>7653</v>
      </c>
      <c r="M2555" t="s">
        <v>7654</v>
      </c>
      <c r="N2555">
        <v>1.563055555</v>
      </c>
      <c r="O2555">
        <v>0</v>
      </c>
      <c r="P2555">
        <v>1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</row>
    <row r="2556" spans="1:31" x14ac:dyDescent="0.25">
      <c r="A2556">
        <v>2322253</v>
      </c>
      <c r="B2556">
        <v>1</v>
      </c>
      <c r="C2556" t="s">
        <v>81</v>
      </c>
      <c r="D2556" t="s">
        <v>120</v>
      </c>
      <c r="E2556" t="s">
        <v>132</v>
      </c>
      <c r="F2556" t="s">
        <v>2576</v>
      </c>
      <c r="G2556" t="s">
        <v>134</v>
      </c>
      <c r="H2556" t="s">
        <v>135</v>
      </c>
      <c r="I2556" t="s">
        <v>136</v>
      </c>
      <c r="J2556" t="s">
        <v>137</v>
      </c>
      <c r="K2556" t="s">
        <v>138</v>
      </c>
      <c r="L2556" t="s">
        <v>7655</v>
      </c>
      <c r="M2556" t="s">
        <v>7656</v>
      </c>
      <c r="N2556">
        <v>1.511111111</v>
      </c>
      <c r="O2556">
        <v>0</v>
      </c>
      <c r="P2556">
        <v>0</v>
      </c>
      <c r="Q2556">
        <v>37</v>
      </c>
      <c r="R2556">
        <v>43</v>
      </c>
      <c r="S2556">
        <v>7</v>
      </c>
      <c r="T2556">
        <v>1</v>
      </c>
      <c r="U2556">
        <v>0</v>
      </c>
      <c r="V2556">
        <v>0</v>
      </c>
      <c r="W2556">
        <v>0</v>
      </c>
      <c r="X2556">
        <v>0</v>
      </c>
      <c r="Y2556">
        <v>421.06054351662954</v>
      </c>
      <c r="Z2556">
        <v>460.42662475553772</v>
      </c>
      <c r="AA2556">
        <v>33.885666921735918</v>
      </c>
      <c r="AB2556">
        <v>2.5566480297674112</v>
      </c>
      <c r="AC2556">
        <v>0</v>
      </c>
      <c r="AD2556">
        <v>0</v>
      </c>
      <c r="AE2556">
        <v>917.92948322367067</v>
      </c>
    </row>
    <row r="2557" spans="1:31" x14ac:dyDescent="0.25">
      <c r="A2557">
        <v>2322376</v>
      </c>
      <c r="B2557">
        <v>1</v>
      </c>
      <c r="C2557" t="s">
        <v>81</v>
      </c>
      <c r="D2557" t="s">
        <v>128</v>
      </c>
      <c r="E2557" t="s">
        <v>147</v>
      </c>
      <c r="F2557" t="s">
        <v>7657</v>
      </c>
      <c r="G2557" t="s">
        <v>1130</v>
      </c>
      <c r="H2557" t="s">
        <v>150</v>
      </c>
      <c r="I2557" t="s">
        <v>136</v>
      </c>
      <c r="J2557" t="s">
        <v>137</v>
      </c>
      <c r="K2557" t="s">
        <v>138</v>
      </c>
      <c r="L2557" t="s">
        <v>7658</v>
      </c>
      <c r="M2557" t="s">
        <v>7659</v>
      </c>
      <c r="N2557">
        <v>1.8758333330000001</v>
      </c>
      <c r="O2557">
        <v>0</v>
      </c>
      <c r="P2557">
        <v>89</v>
      </c>
      <c r="Q2557">
        <v>0</v>
      </c>
      <c r="R2557">
        <v>0</v>
      </c>
      <c r="S2557">
        <v>0</v>
      </c>
      <c r="T2557">
        <v>9</v>
      </c>
      <c r="U2557">
        <v>0</v>
      </c>
      <c r="V2557">
        <v>0</v>
      </c>
      <c r="W2557">
        <v>0</v>
      </c>
      <c r="X2557">
        <v>17.888538997862206</v>
      </c>
      <c r="Y2557">
        <v>0</v>
      </c>
      <c r="Z2557">
        <v>0</v>
      </c>
      <c r="AA2557">
        <v>0</v>
      </c>
      <c r="AB2557">
        <v>3.4076034283393</v>
      </c>
      <c r="AC2557">
        <v>0</v>
      </c>
      <c r="AD2557">
        <v>0</v>
      </c>
      <c r="AE2557">
        <v>21.296142426201506</v>
      </c>
    </row>
    <row r="2558" spans="1:31" x14ac:dyDescent="0.25">
      <c r="A2558">
        <v>2332718</v>
      </c>
      <c r="B2558">
        <v>1</v>
      </c>
      <c r="C2558" t="s">
        <v>81</v>
      </c>
      <c r="D2558" t="s">
        <v>128</v>
      </c>
      <c r="E2558" t="s">
        <v>158</v>
      </c>
      <c r="F2558" t="s">
        <v>7660</v>
      </c>
      <c r="G2558" t="s">
        <v>453</v>
      </c>
      <c r="H2558" t="s">
        <v>150</v>
      </c>
      <c r="I2558" t="s">
        <v>136</v>
      </c>
      <c r="J2558" t="s">
        <v>137</v>
      </c>
      <c r="K2558" t="s">
        <v>138</v>
      </c>
      <c r="L2558" t="s">
        <v>7661</v>
      </c>
      <c r="M2558" t="s">
        <v>7662</v>
      </c>
      <c r="N2558">
        <v>2.966388888</v>
      </c>
      <c r="O2558">
        <v>0</v>
      </c>
      <c r="P2558">
        <v>146</v>
      </c>
      <c r="Q2558">
        <v>0</v>
      </c>
      <c r="R2558">
        <v>1</v>
      </c>
      <c r="S2558">
        <v>0</v>
      </c>
      <c r="T2558">
        <v>16</v>
      </c>
      <c r="U2558">
        <v>0</v>
      </c>
      <c r="V2558">
        <v>0</v>
      </c>
      <c r="W2558">
        <v>0</v>
      </c>
      <c r="X2558">
        <v>96.64902086312199</v>
      </c>
      <c r="Y2558">
        <v>0</v>
      </c>
      <c r="Z2558">
        <v>0.41960159061975005</v>
      </c>
      <c r="AA2558">
        <v>0</v>
      </c>
      <c r="AB2558">
        <v>31.235286677168354</v>
      </c>
      <c r="AC2558">
        <v>0</v>
      </c>
      <c r="AD2558">
        <v>0</v>
      </c>
      <c r="AE2558">
        <v>128.30390913091009</v>
      </c>
    </row>
    <row r="2559" spans="1:31" x14ac:dyDescent="0.25">
      <c r="A2559">
        <v>2322485</v>
      </c>
      <c r="B2559">
        <v>1</v>
      </c>
      <c r="C2559" t="s">
        <v>80</v>
      </c>
      <c r="D2559" t="s">
        <v>84</v>
      </c>
      <c r="E2559" t="s">
        <v>175</v>
      </c>
      <c r="F2559" t="s">
        <v>7663</v>
      </c>
      <c r="G2559" t="s">
        <v>143</v>
      </c>
      <c r="H2559" t="s">
        <v>135</v>
      </c>
      <c r="I2559" t="s">
        <v>136</v>
      </c>
      <c r="J2559" t="s">
        <v>137</v>
      </c>
      <c r="K2559" t="s">
        <v>144</v>
      </c>
      <c r="L2559" t="s">
        <v>7664</v>
      </c>
      <c r="M2559" t="s">
        <v>7665</v>
      </c>
      <c r="N2559">
        <v>1.141388888</v>
      </c>
      <c r="O2559">
        <v>0</v>
      </c>
      <c r="P2559">
        <v>208</v>
      </c>
      <c r="Q2559">
        <v>0</v>
      </c>
      <c r="R2559">
        <v>0</v>
      </c>
      <c r="S2559">
        <v>0</v>
      </c>
      <c r="T2559">
        <v>2</v>
      </c>
      <c r="U2559">
        <v>0</v>
      </c>
      <c r="V2559">
        <v>0</v>
      </c>
      <c r="W2559">
        <v>0</v>
      </c>
      <c r="X2559">
        <v>69.163679087921778</v>
      </c>
      <c r="Y2559">
        <v>0</v>
      </c>
      <c r="Z2559">
        <v>0</v>
      </c>
      <c r="AA2559">
        <v>0</v>
      </c>
      <c r="AB2559">
        <v>0.27942947311986666</v>
      </c>
      <c r="AC2559">
        <v>0</v>
      </c>
      <c r="AD2559">
        <v>0</v>
      </c>
      <c r="AE2559">
        <v>69.44310856104164</v>
      </c>
    </row>
    <row r="2560" spans="1:31" x14ac:dyDescent="0.25">
      <c r="A2560">
        <v>2332758</v>
      </c>
      <c r="B2560">
        <v>1</v>
      </c>
      <c r="C2560" t="s">
        <v>81</v>
      </c>
      <c r="D2560" t="s">
        <v>120</v>
      </c>
      <c r="E2560" t="s">
        <v>132</v>
      </c>
      <c r="F2560" t="s">
        <v>7666</v>
      </c>
      <c r="G2560" t="s">
        <v>134</v>
      </c>
      <c r="H2560" t="s">
        <v>135</v>
      </c>
      <c r="I2560" t="s">
        <v>136</v>
      </c>
      <c r="J2560" t="s">
        <v>137</v>
      </c>
      <c r="K2560" t="s">
        <v>138</v>
      </c>
      <c r="L2560" t="s">
        <v>7667</v>
      </c>
      <c r="M2560" t="s">
        <v>7668</v>
      </c>
      <c r="N2560">
        <v>0.752222222</v>
      </c>
      <c r="O2560">
        <v>4</v>
      </c>
      <c r="P2560">
        <v>765</v>
      </c>
      <c r="Q2560">
        <v>37</v>
      </c>
      <c r="R2560">
        <v>21</v>
      </c>
      <c r="S2560">
        <v>16</v>
      </c>
      <c r="T2560">
        <v>55</v>
      </c>
      <c r="U2560">
        <v>6</v>
      </c>
      <c r="V2560">
        <v>0</v>
      </c>
      <c r="W2560">
        <v>2.0539170388153334</v>
      </c>
      <c r="X2560">
        <v>70.903456407040153</v>
      </c>
      <c r="Y2560">
        <v>110.83084042828713</v>
      </c>
      <c r="Z2560">
        <v>4.606961596907305</v>
      </c>
      <c r="AA2560">
        <v>44.80927324917014</v>
      </c>
      <c r="AB2560">
        <v>15.604266168801178</v>
      </c>
      <c r="AC2560">
        <v>261.99731589129186</v>
      </c>
      <c r="AD2560">
        <v>0</v>
      </c>
      <c r="AE2560">
        <v>510.80603078031311</v>
      </c>
    </row>
    <row r="2561" spans="1:31" x14ac:dyDescent="0.25">
      <c r="A2561">
        <v>2332658</v>
      </c>
      <c r="B2561">
        <v>1</v>
      </c>
      <c r="C2561" t="s">
        <v>80</v>
      </c>
      <c r="D2561" t="s">
        <v>93</v>
      </c>
      <c r="E2561" t="s">
        <v>141</v>
      </c>
      <c r="F2561" t="s">
        <v>5143</v>
      </c>
      <c r="G2561" t="s">
        <v>134</v>
      </c>
      <c r="H2561" t="s">
        <v>135</v>
      </c>
      <c r="I2561" t="s">
        <v>136</v>
      </c>
      <c r="J2561" t="s">
        <v>137</v>
      </c>
      <c r="K2561" t="s">
        <v>138</v>
      </c>
      <c r="L2561" t="s">
        <v>7669</v>
      </c>
      <c r="M2561" t="s">
        <v>7670</v>
      </c>
      <c r="N2561">
        <v>0.148888888</v>
      </c>
      <c r="O2561">
        <v>3</v>
      </c>
      <c r="P2561">
        <v>4</v>
      </c>
      <c r="Q2561">
        <v>38</v>
      </c>
      <c r="R2561">
        <v>1</v>
      </c>
      <c r="S2561">
        <v>9</v>
      </c>
      <c r="T2561">
        <v>12</v>
      </c>
      <c r="U2561">
        <v>1</v>
      </c>
      <c r="V2561">
        <v>0</v>
      </c>
      <c r="W2561">
        <v>0.359828201658</v>
      </c>
      <c r="X2561">
        <v>0.57304498479360011</v>
      </c>
      <c r="Y2561">
        <v>26.979235991189199</v>
      </c>
      <c r="Z2561">
        <v>0.2498834571668444</v>
      </c>
      <c r="AA2561">
        <v>4.6938231271017337</v>
      </c>
      <c r="AB2561">
        <v>2.4457265240609329</v>
      </c>
      <c r="AC2561">
        <v>4.1434856360426666</v>
      </c>
      <c r="AD2561">
        <v>0</v>
      </c>
      <c r="AE2561">
        <v>39.445027922012983</v>
      </c>
    </row>
    <row r="2562" spans="1:31" x14ac:dyDescent="0.25">
      <c r="A2562">
        <v>2332844</v>
      </c>
      <c r="B2562">
        <v>1</v>
      </c>
      <c r="C2562" t="s">
        <v>81</v>
      </c>
      <c r="D2562" t="s">
        <v>127</v>
      </c>
      <c r="E2562" t="s">
        <v>153</v>
      </c>
      <c r="F2562" t="s">
        <v>7671</v>
      </c>
      <c r="G2562" t="s">
        <v>203</v>
      </c>
      <c r="H2562" t="s">
        <v>150</v>
      </c>
      <c r="I2562" t="s">
        <v>136</v>
      </c>
      <c r="J2562" t="s">
        <v>137</v>
      </c>
      <c r="K2562" t="s">
        <v>138</v>
      </c>
      <c r="L2562" t="s">
        <v>7672</v>
      </c>
      <c r="M2562" t="s">
        <v>7673</v>
      </c>
      <c r="N2562">
        <v>0.35055555500000002</v>
      </c>
      <c r="O2562">
        <v>0</v>
      </c>
      <c r="P2562">
        <v>5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0.41958744322040004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0.41958744322040004</v>
      </c>
    </row>
    <row r="2563" spans="1:31" x14ac:dyDescent="0.25">
      <c r="A2563">
        <v>2332701</v>
      </c>
      <c r="B2563">
        <v>1</v>
      </c>
      <c r="C2563" t="s">
        <v>81</v>
      </c>
      <c r="D2563" t="s">
        <v>112</v>
      </c>
      <c r="E2563" t="s">
        <v>147</v>
      </c>
      <c r="F2563" t="s">
        <v>7674</v>
      </c>
      <c r="G2563" t="s">
        <v>258</v>
      </c>
      <c r="H2563" t="s">
        <v>150</v>
      </c>
      <c r="I2563" t="s">
        <v>136</v>
      </c>
      <c r="J2563" t="s">
        <v>137</v>
      </c>
      <c r="K2563" t="s">
        <v>138</v>
      </c>
      <c r="L2563" t="s">
        <v>7675</v>
      </c>
      <c r="M2563" t="s">
        <v>7676</v>
      </c>
      <c r="N2563">
        <v>4.9644444439999997</v>
      </c>
      <c r="O2563">
        <v>0</v>
      </c>
      <c r="P2563">
        <v>194</v>
      </c>
      <c r="Q2563">
        <v>0</v>
      </c>
      <c r="R2563">
        <v>0</v>
      </c>
      <c r="S2563">
        <v>0</v>
      </c>
      <c r="T2563">
        <v>4</v>
      </c>
      <c r="U2563">
        <v>0</v>
      </c>
      <c r="V2563">
        <v>0</v>
      </c>
      <c r="W2563">
        <v>0</v>
      </c>
      <c r="X2563">
        <v>180.8657571299193</v>
      </c>
      <c r="Y2563">
        <v>0</v>
      </c>
      <c r="Z2563">
        <v>0</v>
      </c>
      <c r="AA2563">
        <v>0</v>
      </c>
      <c r="AB2563">
        <v>7.7903793073469529</v>
      </c>
      <c r="AC2563">
        <v>0</v>
      </c>
      <c r="AD2563">
        <v>0</v>
      </c>
      <c r="AE2563">
        <v>188.65613643726624</v>
      </c>
    </row>
    <row r="2564" spans="1:31" x14ac:dyDescent="0.25">
      <c r="A2564">
        <v>2322167</v>
      </c>
      <c r="B2564">
        <v>1</v>
      </c>
      <c r="C2564" t="s">
        <v>80</v>
      </c>
      <c r="D2564" t="s">
        <v>94</v>
      </c>
      <c r="E2564" t="s">
        <v>141</v>
      </c>
      <c r="F2564" t="s">
        <v>7677</v>
      </c>
      <c r="G2564" t="s">
        <v>134</v>
      </c>
      <c r="H2564" t="s">
        <v>135</v>
      </c>
      <c r="I2564" t="s">
        <v>136</v>
      </c>
      <c r="J2564" t="s">
        <v>137</v>
      </c>
      <c r="K2564" t="s">
        <v>138</v>
      </c>
      <c r="L2564" t="s">
        <v>7678</v>
      </c>
      <c r="M2564" t="s">
        <v>7679</v>
      </c>
      <c r="N2564">
        <v>0.30694444399999998</v>
      </c>
      <c r="O2564">
        <v>0</v>
      </c>
      <c r="P2564">
        <v>6072</v>
      </c>
      <c r="Q2564">
        <v>0</v>
      </c>
      <c r="R2564">
        <v>139</v>
      </c>
      <c r="S2564">
        <v>0</v>
      </c>
      <c r="T2564">
        <v>373</v>
      </c>
      <c r="U2564">
        <v>0</v>
      </c>
      <c r="V2564">
        <v>0</v>
      </c>
      <c r="W2564">
        <v>0</v>
      </c>
      <c r="X2564">
        <v>307.16076215048957</v>
      </c>
      <c r="Y2564">
        <v>0</v>
      </c>
      <c r="Z2564">
        <v>18.255621232835278</v>
      </c>
      <c r="AA2564">
        <v>0</v>
      </c>
      <c r="AB2564">
        <v>69.013756088682669</v>
      </c>
      <c r="AC2564">
        <v>0</v>
      </c>
      <c r="AD2564">
        <v>0</v>
      </c>
      <c r="AE2564">
        <v>394.43013947200751</v>
      </c>
    </row>
    <row r="2565" spans="1:31" x14ac:dyDescent="0.25">
      <c r="A2565">
        <v>2322359</v>
      </c>
      <c r="B2565">
        <v>1</v>
      </c>
      <c r="C2565" t="s">
        <v>80</v>
      </c>
      <c r="D2565" t="s">
        <v>100</v>
      </c>
      <c r="E2565" t="s">
        <v>141</v>
      </c>
      <c r="F2565" t="s">
        <v>1261</v>
      </c>
      <c r="G2565" t="s">
        <v>134</v>
      </c>
      <c r="H2565" t="s">
        <v>135</v>
      </c>
      <c r="I2565" t="s">
        <v>136</v>
      </c>
      <c r="J2565" t="s">
        <v>137</v>
      </c>
      <c r="K2565" t="s">
        <v>138</v>
      </c>
      <c r="L2565" t="s">
        <v>7680</v>
      </c>
      <c r="M2565" t="s">
        <v>7681</v>
      </c>
      <c r="N2565">
        <v>0.64555555499999995</v>
      </c>
      <c r="O2565">
        <v>6</v>
      </c>
      <c r="P2565">
        <v>13</v>
      </c>
      <c r="Q2565">
        <v>59</v>
      </c>
      <c r="R2565">
        <v>34</v>
      </c>
      <c r="S2565">
        <v>8</v>
      </c>
      <c r="T2565">
        <v>12</v>
      </c>
      <c r="U2565">
        <v>0</v>
      </c>
      <c r="V2565">
        <v>0</v>
      </c>
      <c r="W2565">
        <v>3.0638967668568005</v>
      </c>
      <c r="X2565">
        <v>1.6899847231968668</v>
      </c>
      <c r="Y2565">
        <v>41.305665042671684</v>
      </c>
      <c r="Z2565">
        <v>19.854868021323909</v>
      </c>
      <c r="AA2565">
        <v>10.515490222626088</v>
      </c>
      <c r="AB2565">
        <v>7.2910935420986087</v>
      </c>
      <c r="AC2565">
        <v>0</v>
      </c>
      <c r="AD2565">
        <v>0</v>
      </c>
      <c r="AE2565">
        <v>83.720998318773951</v>
      </c>
    </row>
    <row r="2566" spans="1:31" x14ac:dyDescent="0.25">
      <c r="A2566">
        <v>2322459</v>
      </c>
      <c r="B2566">
        <v>1</v>
      </c>
      <c r="C2566" t="s">
        <v>80</v>
      </c>
      <c r="D2566" t="s">
        <v>104</v>
      </c>
      <c r="E2566" t="s">
        <v>175</v>
      </c>
      <c r="F2566" t="s">
        <v>7682</v>
      </c>
      <c r="G2566" t="s">
        <v>210</v>
      </c>
      <c r="H2566" t="s">
        <v>135</v>
      </c>
      <c r="I2566" t="s">
        <v>136</v>
      </c>
      <c r="J2566" t="s">
        <v>137</v>
      </c>
      <c r="K2566" t="s">
        <v>138</v>
      </c>
      <c r="L2566" t="s">
        <v>7683</v>
      </c>
      <c r="M2566" t="s">
        <v>7684</v>
      </c>
      <c r="N2566">
        <v>2.5049999999999999</v>
      </c>
      <c r="O2566">
        <v>0</v>
      </c>
      <c r="P2566">
        <v>3</v>
      </c>
      <c r="Q2566">
        <v>0</v>
      </c>
      <c r="R2566">
        <v>27</v>
      </c>
      <c r="S2566">
        <v>0</v>
      </c>
      <c r="T2566">
        <v>11</v>
      </c>
      <c r="U2566">
        <v>0</v>
      </c>
      <c r="V2566">
        <v>0</v>
      </c>
      <c r="W2566">
        <v>0</v>
      </c>
      <c r="X2566">
        <v>1.1942822691097998</v>
      </c>
      <c r="Y2566">
        <v>0</v>
      </c>
      <c r="Z2566">
        <v>21.233120604384421</v>
      </c>
      <c r="AA2566">
        <v>0</v>
      </c>
      <c r="AB2566">
        <v>75.333423918388419</v>
      </c>
      <c r="AC2566">
        <v>0</v>
      </c>
      <c r="AD2566">
        <v>0</v>
      </c>
      <c r="AE2566">
        <v>97.760826791882636</v>
      </c>
    </row>
    <row r="2567" spans="1:31" x14ac:dyDescent="0.25">
      <c r="A2567">
        <v>2322210</v>
      </c>
      <c r="B2567">
        <v>1</v>
      </c>
      <c r="C2567" t="s">
        <v>80</v>
      </c>
      <c r="D2567" t="s">
        <v>91</v>
      </c>
      <c r="E2567" t="s">
        <v>141</v>
      </c>
      <c r="F2567" t="s">
        <v>5003</v>
      </c>
      <c r="G2567" t="s">
        <v>134</v>
      </c>
      <c r="H2567" t="s">
        <v>135</v>
      </c>
      <c r="I2567" t="s">
        <v>136</v>
      </c>
      <c r="J2567" t="s">
        <v>137</v>
      </c>
      <c r="K2567" t="s">
        <v>138</v>
      </c>
      <c r="L2567" t="s">
        <v>7685</v>
      </c>
      <c r="M2567" t="s">
        <v>7686</v>
      </c>
      <c r="N2567">
        <v>0.12416666599999999</v>
      </c>
      <c r="O2567">
        <v>1</v>
      </c>
      <c r="P2567">
        <v>40</v>
      </c>
      <c r="Q2567">
        <v>21</v>
      </c>
      <c r="R2567">
        <v>274</v>
      </c>
      <c r="S2567">
        <v>11</v>
      </c>
      <c r="T2567">
        <v>67</v>
      </c>
      <c r="U2567">
        <v>3</v>
      </c>
      <c r="V2567">
        <v>0</v>
      </c>
      <c r="W2567">
        <v>1.027432182E-2</v>
      </c>
      <c r="X2567">
        <v>1.3694272653579254</v>
      </c>
      <c r="Y2567">
        <v>10.105653349968325</v>
      </c>
      <c r="Z2567">
        <v>35.620447941846798</v>
      </c>
      <c r="AA2567">
        <v>22.392253034810167</v>
      </c>
      <c r="AB2567">
        <v>8.2146538153514843</v>
      </c>
      <c r="AC2567">
        <v>1.06355331886515</v>
      </c>
      <c r="AD2567">
        <v>0</v>
      </c>
      <c r="AE2567">
        <v>78.776263048019842</v>
      </c>
    </row>
    <row r="2568" spans="1:31" x14ac:dyDescent="0.25">
      <c r="A2568">
        <v>2332761</v>
      </c>
      <c r="B2568">
        <v>1</v>
      </c>
      <c r="C2568" t="s">
        <v>80</v>
      </c>
      <c r="D2568" t="s">
        <v>97</v>
      </c>
      <c r="E2568" t="s">
        <v>153</v>
      </c>
      <c r="F2568" t="s">
        <v>7687</v>
      </c>
      <c r="G2568" t="s">
        <v>254</v>
      </c>
      <c r="H2568" t="s">
        <v>150</v>
      </c>
      <c r="I2568" t="s">
        <v>136</v>
      </c>
      <c r="J2568" t="s">
        <v>137</v>
      </c>
      <c r="K2568" t="s">
        <v>138</v>
      </c>
      <c r="L2568" t="s">
        <v>7688</v>
      </c>
      <c r="M2568" t="s">
        <v>7689</v>
      </c>
      <c r="N2568">
        <v>3.2322222219999999</v>
      </c>
      <c r="O2568">
        <v>0</v>
      </c>
      <c r="P2568">
        <v>1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6.0191103608999999E-2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6.0191103608999999E-2</v>
      </c>
    </row>
    <row r="2569" spans="1:31" x14ac:dyDescent="0.25">
      <c r="A2569">
        <v>2310164</v>
      </c>
      <c r="B2569">
        <v>1</v>
      </c>
      <c r="C2569" t="s">
        <v>81</v>
      </c>
      <c r="D2569" t="s">
        <v>128</v>
      </c>
      <c r="E2569" t="s">
        <v>153</v>
      </c>
      <c r="F2569" t="s">
        <v>7690</v>
      </c>
      <c r="G2569" t="s">
        <v>203</v>
      </c>
      <c r="H2569" t="s">
        <v>150</v>
      </c>
      <c r="I2569" t="s">
        <v>136</v>
      </c>
      <c r="J2569" t="s">
        <v>137</v>
      </c>
      <c r="K2569" t="s">
        <v>138</v>
      </c>
      <c r="L2569" t="s">
        <v>7691</v>
      </c>
      <c r="M2569" t="s">
        <v>7692</v>
      </c>
      <c r="N2569">
        <v>2.34</v>
      </c>
      <c r="O2569">
        <v>0</v>
      </c>
      <c r="P2569">
        <v>13</v>
      </c>
      <c r="Q2569">
        <v>0</v>
      </c>
      <c r="R2569">
        <v>0</v>
      </c>
      <c r="S2569">
        <v>0</v>
      </c>
      <c r="T2569">
        <v>1</v>
      </c>
      <c r="U2569">
        <v>0</v>
      </c>
      <c r="V2569">
        <v>0</v>
      </c>
      <c r="W2569">
        <v>0</v>
      </c>
      <c r="X2569">
        <v>4.8202499339753988</v>
      </c>
      <c r="Y2569">
        <v>0</v>
      </c>
      <c r="Z2569">
        <v>0</v>
      </c>
      <c r="AA2569">
        <v>0</v>
      </c>
      <c r="AB2569">
        <v>0.90153730191839998</v>
      </c>
      <c r="AC2569">
        <v>0</v>
      </c>
      <c r="AD2569">
        <v>0</v>
      </c>
      <c r="AE2569">
        <v>5.7217872358937987</v>
      </c>
    </row>
    <row r="2570" spans="1:31" x14ac:dyDescent="0.25">
      <c r="A2570">
        <v>2309666</v>
      </c>
      <c r="B2570">
        <v>1</v>
      </c>
      <c r="C2570" t="s">
        <v>80</v>
      </c>
      <c r="D2570" t="s">
        <v>90</v>
      </c>
      <c r="E2570" t="s">
        <v>147</v>
      </c>
      <c r="F2570" t="s">
        <v>5769</v>
      </c>
      <c r="G2570" t="s">
        <v>384</v>
      </c>
      <c r="H2570" t="s">
        <v>150</v>
      </c>
      <c r="I2570" t="s">
        <v>136</v>
      </c>
      <c r="J2570" t="s">
        <v>137</v>
      </c>
      <c r="K2570" t="s">
        <v>138</v>
      </c>
      <c r="L2570" t="s">
        <v>7693</v>
      </c>
      <c r="M2570" t="s">
        <v>7694</v>
      </c>
      <c r="N2570">
        <v>2.3116666659999998</v>
      </c>
      <c r="O2570">
        <v>0</v>
      </c>
      <c r="P2570">
        <v>1</v>
      </c>
      <c r="Q2570">
        <v>0</v>
      </c>
      <c r="R2570">
        <v>0</v>
      </c>
      <c r="S2570">
        <v>0</v>
      </c>
      <c r="T2570">
        <v>226</v>
      </c>
      <c r="U2570">
        <v>0</v>
      </c>
      <c r="V2570">
        <v>0</v>
      </c>
      <c r="W2570">
        <v>0</v>
      </c>
      <c r="X2570">
        <v>2.6528673585295004</v>
      </c>
      <c r="Y2570">
        <v>0</v>
      </c>
      <c r="Z2570">
        <v>0</v>
      </c>
      <c r="AA2570">
        <v>0</v>
      </c>
      <c r="AB2570">
        <v>390.60772248761964</v>
      </c>
      <c r="AC2570">
        <v>0</v>
      </c>
      <c r="AD2570">
        <v>0</v>
      </c>
      <c r="AE2570">
        <v>393.26058984614912</v>
      </c>
    </row>
    <row r="2571" spans="1:31" x14ac:dyDescent="0.25">
      <c r="A2571">
        <v>2310064</v>
      </c>
      <c r="B2571">
        <v>1</v>
      </c>
      <c r="C2571" t="s">
        <v>81</v>
      </c>
      <c r="D2571" t="s">
        <v>119</v>
      </c>
      <c r="E2571" t="s">
        <v>132</v>
      </c>
      <c r="F2571" t="s">
        <v>5862</v>
      </c>
      <c r="G2571" t="s">
        <v>134</v>
      </c>
      <c r="H2571" t="s">
        <v>135</v>
      </c>
      <c r="I2571" t="s">
        <v>468</v>
      </c>
      <c r="J2571" t="s">
        <v>137</v>
      </c>
      <c r="K2571" t="s">
        <v>138</v>
      </c>
      <c r="L2571" t="s">
        <v>7695</v>
      </c>
      <c r="M2571" t="s">
        <v>5346</v>
      </c>
      <c r="N2571">
        <v>9.7222220000000008E-3</v>
      </c>
      <c r="O2571">
        <v>4</v>
      </c>
      <c r="P2571">
        <v>2469</v>
      </c>
      <c r="Q2571">
        <v>269</v>
      </c>
      <c r="R2571">
        <v>429</v>
      </c>
      <c r="S2571">
        <v>16</v>
      </c>
      <c r="T2571">
        <v>162</v>
      </c>
      <c r="U2571">
        <v>0</v>
      </c>
      <c r="V2571">
        <v>1</v>
      </c>
      <c r="W2571">
        <v>4.1754014776249999E-3</v>
      </c>
      <c r="X2571">
        <v>3.2389787003550241</v>
      </c>
      <c r="Y2571">
        <v>8.4684646997364226</v>
      </c>
      <c r="Z2571">
        <v>4.6198942009984183</v>
      </c>
      <c r="AA2571">
        <v>0.34271033479200008</v>
      </c>
      <c r="AB2571">
        <v>0.96774226167383326</v>
      </c>
      <c r="AC2571">
        <v>0</v>
      </c>
      <c r="AD2571">
        <v>0.78178137278344439</v>
      </c>
      <c r="AE2571">
        <v>18.423746971816769</v>
      </c>
    </row>
    <row r="2572" spans="1:31" x14ac:dyDescent="0.25">
      <c r="A2572">
        <v>2309915</v>
      </c>
      <c r="B2572">
        <v>1</v>
      </c>
      <c r="C2572" t="s">
        <v>80</v>
      </c>
      <c r="D2572" t="s">
        <v>82</v>
      </c>
      <c r="E2572" t="s">
        <v>153</v>
      </c>
      <c r="F2572" t="s">
        <v>7696</v>
      </c>
      <c r="G2572" t="s">
        <v>155</v>
      </c>
      <c r="H2572" t="s">
        <v>150</v>
      </c>
      <c r="I2572" t="s">
        <v>136</v>
      </c>
      <c r="J2572" t="s">
        <v>137</v>
      </c>
      <c r="K2572" t="s">
        <v>138</v>
      </c>
      <c r="L2572" t="s">
        <v>7697</v>
      </c>
      <c r="M2572" t="s">
        <v>7698</v>
      </c>
      <c r="N2572">
        <v>1.612777777</v>
      </c>
      <c r="O2572">
        <v>0</v>
      </c>
      <c r="P2572">
        <v>1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0.11661361233690001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0.11661361233690001</v>
      </c>
    </row>
    <row r="2573" spans="1:31" x14ac:dyDescent="0.25">
      <c r="A2573">
        <v>2310113</v>
      </c>
      <c r="B2573">
        <v>1</v>
      </c>
      <c r="C2573" t="s">
        <v>81</v>
      </c>
      <c r="D2573" t="s">
        <v>119</v>
      </c>
      <c r="E2573" t="s">
        <v>147</v>
      </c>
      <c r="F2573" t="s">
        <v>7699</v>
      </c>
      <c r="G2573" t="s">
        <v>149</v>
      </c>
      <c r="H2573" t="s">
        <v>150</v>
      </c>
      <c r="I2573" t="s">
        <v>136</v>
      </c>
      <c r="J2573" t="s">
        <v>137</v>
      </c>
      <c r="K2573" t="s">
        <v>138</v>
      </c>
      <c r="L2573" t="s">
        <v>7700</v>
      </c>
      <c r="M2573" t="s">
        <v>7701</v>
      </c>
      <c r="N2573">
        <v>6.1386111110000003</v>
      </c>
      <c r="O2573">
        <v>0</v>
      </c>
      <c r="P2573">
        <v>23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12.330477090667131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12.330477090667131</v>
      </c>
    </row>
    <row r="2574" spans="1:31" x14ac:dyDescent="0.25">
      <c r="A2574">
        <v>2309781</v>
      </c>
      <c r="B2574">
        <v>1</v>
      </c>
      <c r="C2574" t="s">
        <v>81</v>
      </c>
      <c r="D2574" t="s">
        <v>128</v>
      </c>
      <c r="E2574" t="s">
        <v>158</v>
      </c>
      <c r="F2574" t="s">
        <v>7702</v>
      </c>
      <c r="G2574" t="s">
        <v>453</v>
      </c>
      <c r="H2574" t="s">
        <v>150</v>
      </c>
      <c r="I2574" t="s">
        <v>136</v>
      </c>
      <c r="J2574" t="s">
        <v>137</v>
      </c>
      <c r="K2574" t="s">
        <v>138</v>
      </c>
      <c r="L2574" t="s">
        <v>7703</v>
      </c>
      <c r="M2574" t="s">
        <v>7704</v>
      </c>
      <c r="N2574">
        <v>2.1769444440000001</v>
      </c>
      <c r="O2574">
        <v>0</v>
      </c>
      <c r="P2574">
        <v>65</v>
      </c>
      <c r="Q2574">
        <v>0</v>
      </c>
      <c r="R2574">
        <v>0</v>
      </c>
      <c r="S2574">
        <v>0</v>
      </c>
      <c r="T2574">
        <v>8</v>
      </c>
      <c r="U2574">
        <v>0</v>
      </c>
      <c r="V2574">
        <v>0</v>
      </c>
      <c r="W2574">
        <v>0</v>
      </c>
      <c r="X2574">
        <v>25.528114191885685</v>
      </c>
      <c r="Y2574">
        <v>0</v>
      </c>
      <c r="Z2574">
        <v>0</v>
      </c>
      <c r="AA2574">
        <v>0</v>
      </c>
      <c r="AB2574">
        <v>4.3056404356814211</v>
      </c>
      <c r="AC2574">
        <v>0</v>
      </c>
      <c r="AD2574">
        <v>0</v>
      </c>
      <c r="AE2574">
        <v>29.833754627567107</v>
      </c>
    </row>
    <row r="2575" spans="1:31" x14ac:dyDescent="0.25">
      <c r="A2575">
        <v>2310090</v>
      </c>
      <c r="B2575">
        <v>1</v>
      </c>
      <c r="C2575" t="s">
        <v>81</v>
      </c>
      <c r="D2575" t="s">
        <v>121</v>
      </c>
      <c r="E2575" t="s">
        <v>147</v>
      </c>
      <c r="F2575" t="s">
        <v>7705</v>
      </c>
      <c r="G2575" t="s">
        <v>149</v>
      </c>
      <c r="H2575" t="s">
        <v>150</v>
      </c>
      <c r="I2575" t="s">
        <v>136</v>
      </c>
      <c r="J2575" t="s">
        <v>137</v>
      </c>
      <c r="K2575" t="s">
        <v>138</v>
      </c>
      <c r="L2575" t="s">
        <v>7706</v>
      </c>
      <c r="M2575" t="s">
        <v>7707</v>
      </c>
      <c r="N2575">
        <v>1.564444444</v>
      </c>
      <c r="O2575">
        <v>0</v>
      </c>
      <c r="P2575">
        <v>4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0.99131400558666671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0.99131400558666671</v>
      </c>
    </row>
    <row r="2576" spans="1:31" x14ac:dyDescent="0.25">
      <c r="A2576">
        <v>2309758</v>
      </c>
      <c r="B2576">
        <v>1</v>
      </c>
      <c r="C2576" t="s">
        <v>80</v>
      </c>
      <c r="D2576" t="s">
        <v>93</v>
      </c>
      <c r="E2576" t="s">
        <v>147</v>
      </c>
      <c r="F2576" t="s">
        <v>7708</v>
      </c>
      <c r="G2576" t="s">
        <v>149</v>
      </c>
      <c r="H2576" t="s">
        <v>150</v>
      </c>
      <c r="I2576" t="s">
        <v>136</v>
      </c>
      <c r="J2576" t="s">
        <v>137</v>
      </c>
      <c r="K2576" t="s">
        <v>138</v>
      </c>
      <c r="L2576" t="s">
        <v>7709</v>
      </c>
      <c r="M2576" t="s">
        <v>7710</v>
      </c>
      <c r="N2576">
        <v>4.9802777770000004</v>
      </c>
      <c r="O2576">
        <v>0</v>
      </c>
      <c r="P2576">
        <v>8</v>
      </c>
      <c r="Q2576">
        <v>0</v>
      </c>
      <c r="R2576">
        <v>1</v>
      </c>
      <c r="S2576">
        <v>0</v>
      </c>
      <c r="T2576">
        <v>6</v>
      </c>
      <c r="U2576">
        <v>0</v>
      </c>
      <c r="V2576">
        <v>0</v>
      </c>
      <c r="W2576">
        <v>0</v>
      </c>
      <c r="X2576">
        <v>15.037803510064936</v>
      </c>
      <c r="Y2576">
        <v>0</v>
      </c>
      <c r="Z2576">
        <v>19.748654721676001</v>
      </c>
      <c r="AA2576">
        <v>0</v>
      </c>
      <c r="AB2576">
        <v>89.519113958585407</v>
      </c>
      <c r="AC2576">
        <v>0</v>
      </c>
      <c r="AD2576">
        <v>0</v>
      </c>
      <c r="AE2576">
        <v>124.30557219032634</v>
      </c>
    </row>
    <row r="2577" spans="1:31" x14ac:dyDescent="0.25">
      <c r="A2577">
        <v>2309426</v>
      </c>
      <c r="B2577">
        <v>1</v>
      </c>
      <c r="C2577" t="s">
        <v>80</v>
      </c>
      <c r="D2577" t="s">
        <v>106</v>
      </c>
      <c r="E2577" t="s">
        <v>147</v>
      </c>
      <c r="F2577" t="s">
        <v>7711</v>
      </c>
      <c r="G2577" t="s">
        <v>149</v>
      </c>
      <c r="H2577" t="s">
        <v>150</v>
      </c>
      <c r="I2577" t="s">
        <v>136</v>
      </c>
      <c r="J2577" t="s">
        <v>137</v>
      </c>
      <c r="K2577" t="s">
        <v>138</v>
      </c>
      <c r="L2577" t="s">
        <v>7712</v>
      </c>
      <c r="M2577" t="s">
        <v>7713</v>
      </c>
      <c r="N2577">
        <v>3.5241666660000002</v>
      </c>
      <c r="O2577">
        <v>0</v>
      </c>
      <c r="P2577">
        <v>0</v>
      </c>
      <c r="Q2577">
        <v>0</v>
      </c>
      <c r="R2577">
        <v>5</v>
      </c>
      <c r="S2577">
        <v>0</v>
      </c>
      <c r="T2577">
        <v>3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53.617548941641381</v>
      </c>
      <c r="AA2577">
        <v>0</v>
      </c>
      <c r="AB2577">
        <v>108.07725876744999</v>
      </c>
      <c r="AC2577">
        <v>0</v>
      </c>
      <c r="AD2577">
        <v>0</v>
      </c>
      <c r="AE2577">
        <v>161.69480770909138</v>
      </c>
    </row>
    <row r="2578" spans="1:31" x14ac:dyDescent="0.25">
      <c r="A2578">
        <v>2309735</v>
      </c>
      <c r="B2578">
        <v>1</v>
      </c>
      <c r="C2578" t="s">
        <v>81</v>
      </c>
      <c r="D2578" t="s">
        <v>118</v>
      </c>
      <c r="E2578" t="s">
        <v>175</v>
      </c>
      <c r="F2578" t="s">
        <v>7714</v>
      </c>
      <c r="G2578" t="s">
        <v>177</v>
      </c>
      <c r="H2578" t="s">
        <v>135</v>
      </c>
      <c r="I2578" t="s">
        <v>136</v>
      </c>
      <c r="J2578" t="s">
        <v>137</v>
      </c>
      <c r="K2578" t="s">
        <v>144</v>
      </c>
      <c r="L2578" t="s">
        <v>7715</v>
      </c>
      <c r="M2578" t="s">
        <v>7716</v>
      </c>
      <c r="N2578">
        <v>2.0888888880000001</v>
      </c>
      <c r="O2578">
        <v>0</v>
      </c>
      <c r="P2578">
        <v>1</v>
      </c>
      <c r="Q2578">
        <v>1</v>
      </c>
      <c r="R2578">
        <v>56</v>
      </c>
      <c r="S2578">
        <v>1</v>
      </c>
      <c r="T2578">
        <v>4</v>
      </c>
      <c r="U2578">
        <v>0</v>
      </c>
      <c r="V2578">
        <v>0</v>
      </c>
      <c r="W2578">
        <v>0</v>
      </c>
      <c r="X2578">
        <v>0.22518516926706666</v>
      </c>
      <c r="Y2578">
        <v>3.9029365689623559</v>
      </c>
      <c r="Z2578">
        <v>186.69061758410885</v>
      </c>
      <c r="AA2578">
        <v>12.842334094673101</v>
      </c>
      <c r="AB2578">
        <v>7.5766642832061004</v>
      </c>
      <c r="AC2578">
        <v>0</v>
      </c>
      <c r="AD2578">
        <v>0</v>
      </c>
      <c r="AE2578">
        <v>211.23773770021748</v>
      </c>
    </row>
    <row r="2579" spans="1:31" x14ac:dyDescent="0.25">
      <c r="A2579">
        <v>2309403</v>
      </c>
      <c r="B2579">
        <v>1</v>
      </c>
      <c r="C2579" t="s">
        <v>80</v>
      </c>
      <c r="D2579" t="s">
        <v>108</v>
      </c>
      <c r="E2579" t="s">
        <v>175</v>
      </c>
      <c r="F2579" t="s">
        <v>7717</v>
      </c>
      <c r="G2579" t="s">
        <v>210</v>
      </c>
      <c r="H2579" t="s">
        <v>135</v>
      </c>
      <c r="I2579" t="s">
        <v>136</v>
      </c>
      <c r="J2579" t="s">
        <v>137</v>
      </c>
      <c r="K2579" t="s">
        <v>138</v>
      </c>
      <c r="L2579" t="s">
        <v>7718</v>
      </c>
      <c r="M2579" t="s">
        <v>7719</v>
      </c>
      <c r="N2579">
        <v>4.6144444440000001</v>
      </c>
      <c r="O2579">
        <v>0</v>
      </c>
      <c r="P2579">
        <v>0</v>
      </c>
      <c r="Q2579">
        <v>0</v>
      </c>
      <c r="R2579">
        <v>18</v>
      </c>
      <c r="S2579">
        <v>0</v>
      </c>
      <c r="T2579">
        <v>2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44.987308841854677</v>
      </c>
      <c r="AA2579">
        <v>0</v>
      </c>
      <c r="AB2579">
        <v>11.263723142026233</v>
      </c>
      <c r="AC2579">
        <v>0</v>
      </c>
      <c r="AD2579">
        <v>0</v>
      </c>
      <c r="AE2579">
        <v>56.251031983880907</v>
      </c>
    </row>
    <row r="2580" spans="1:31" x14ac:dyDescent="0.25">
      <c r="A2580">
        <v>2309380</v>
      </c>
      <c r="B2580">
        <v>1</v>
      </c>
      <c r="C2580" t="s">
        <v>80</v>
      </c>
      <c r="D2580" t="s">
        <v>93</v>
      </c>
      <c r="E2580" t="s">
        <v>147</v>
      </c>
      <c r="F2580" t="s">
        <v>7720</v>
      </c>
      <c r="G2580" t="s">
        <v>149</v>
      </c>
      <c r="H2580" t="s">
        <v>150</v>
      </c>
      <c r="I2580" t="s">
        <v>136</v>
      </c>
      <c r="J2580" t="s">
        <v>137</v>
      </c>
      <c r="K2580" t="s">
        <v>138</v>
      </c>
      <c r="L2580" t="s">
        <v>7721</v>
      </c>
      <c r="M2580" t="s">
        <v>7722</v>
      </c>
      <c r="N2580">
        <v>2.8891666659999999</v>
      </c>
      <c r="O2580">
        <v>0</v>
      </c>
      <c r="P2580">
        <v>2</v>
      </c>
      <c r="Q2580">
        <v>0</v>
      </c>
      <c r="R2580">
        <v>1</v>
      </c>
      <c r="S2580">
        <v>0</v>
      </c>
      <c r="T2580">
        <v>1</v>
      </c>
      <c r="U2580">
        <v>0</v>
      </c>
      <c r="V2580">
        <v>0</v>
      </c>
      <c r="W2580">
        <v>0</v>
      </c>
      <c r="X2580">
        <v>1.3210624113514668</v>
      </c>
      <c r="Y2580">
        <v>0</v>
      </c>
      <c r="Z2580">
        <v>18.183832141634998</v>
      </c>
      <c r="AA2580">
        <v>0</v>
      </c>
      <c r="AB2580">
        <v>3.7250169865896554</v>
      </c>
      <c r="AC2580">
        <v>0</v>
      </c>
      <c r="AD2580">
        <v>0</v>
      </c>
      <c r="AE2580">
        <v>23.229911539576118</v>
      </c>
    </row>
    <row r="2581" spans="1:31" x14ac:dyDescent="0.25">
      <c r="A2581">
        <v>2309921</v>
      </c>
      <c r="B2581">
        <v>1</v>
      </c>
      <c r="C2581" t="s">
        <v>81</v>
      </c>
      <c r="D2581" t="s">
        <v>118</v>
      </c>
      <c r="E2581" t="s">
        <v>175</v>
      </c>
      <c r="F2581" t="s">
        <v>7723</v>
      </c>
      <c r="G2581" t="s">
        <v>716</v>
      </c>
      <c r="H2581" t="s">
        <v>135</v>
      </c>
      <c r="I2581" t="s">
        <v>136</v>
      </c>
      <c r="J2581" t="s">
        <v>137</v>
      </c>
      <c r="K2581" t="s">
        <v>138</v>
      </c>
      <c r="L2581" t="s">
        <v>7724</v>
      </c>
      <c r="M2581" t="s">
        <v>7725</v>
      </c>
      <c r="N2581">
        <v>2.713333333</v>
      </c>
      <c r="O2581">
        <v>0</v>
      </c>
      <c r="P2581">
        <v>0</v>
      </c>
      <c r="Q2581">
        <v>4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13.526282968993691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13.526282968993691</v>
      </c>
    </row>
    <row r="2582" spans="1:31" x14ac:dyDescent="0.25">
      <c r="A2582">
        <v>2309612</v>
      </c>
      <c r="B2582">
        <v>1</v>
      </c>
      <c r="C2582" t="s">
        <v>81</v>
      </c>
      <c r="D2582" t="s">
        <v>113</v>
      </c>
      <c r="E2582" t="s">
        <v>414</v>
      </c>
      <c r="F2582" t="s">
        <v>3713</v>
      </c>
      <c r="G2582" t="s">
        <v>177</v>
      </c>
      <c r="H2582" t="s">
        <v>135</v>
      </c>
      <c r="I2582" t="s">
        <v>136</v>
      </c>
      <c r="J2582" t="s">
        <v>137</v>
      </c>
      <c r="K2582" t="s">
        <v>144</v>
      </c>
      <c r="L2582" t="s">
        <v>7726</v>
      </c>
      <c r="M2582" t="s">
        <v>7727</v>
      </c>
      <c r="N2582">
        <v>2.1972222220000002</v>
      </c>
      <c r="O2582">
        <v>1</v>
      </c>
      <c r="P2582">
        <v>2127</v>
      </c>
      <c r="Q2582">
        <v>139</v>
      </c>
      <c r="R2582">
        <v>424</v>
      </c>
      <c r="S2582">
        <v>10</v>
      </c>
      <c r="T2582">
        <v>265</v>
      </c>
      <c r="U2582">
        <v>1</v>
      </c>
      <c r="V2582">
        <v>0</v>
      </c>
      <c r="W2582">
        <v>0.48296917649124993</v>
      </c>
      <c r="X2582">
        <v>879.34154904088496</v>
      </c>
      <c r="Y2582">
        <v>2151.7224735171731</v>
      </c>
      <c r="Z2582">
        <v>4647.4138760353617</v>
      </c>
      <c r="AA2582">
        <v>42.71309685428286</v>
      </c>
      <c r="AB2582">
        <v>342.11480206912466</v>
      </c>
      <c r="AC2582">
        <v>346.97778273667836</v>
      </c>
      <c r="AD2582">
        <v>0</v>
      </c>
      <c r="AE2582">
        <v>8410.7665494299963</v>
      </c>
    </row>
    <row r="2583" spans="1:31" x14ac:dyDescent="0.25">
      <c r="A2583">
        <v>2309635</v>
      </c>
      <c r="B2583">
        <v>1</v>
      </c>
      <c r="C2583" t="s">
        <v>80</v>
      </c>
      <c r="D2583" t="s">
        <v>105</v>
      </c>
      <c r="E2583" t="s">
        <v>147</v>
      </c>
      <c r="F2583" t="s">
        <v>7728</v>
      </c>
      <c r="G2583" t="s">
        <v>353</v>
      </c>
      <c r="H2583" t="s">
        <v>150</v>
      </c>
      <c r="I2583" t="s">
        <v>136</v>
      </c>
      <c r="J2583" t="s">
        <v>137</v>
      </c>
      <c r="K2583" t="s">
        <v>138</v>
      </c>
      <c r="L2583" t="s">
        <v>7729</v>
      </c>
      <c r="M2583" t="s">
        <v>7730</v>
      </c>
      <c r="N2583">
        <v>0.43222222199999999</v>
      </c>
      <c r="O2583">
        <v>0</v>
      </c>
      <c r="P2583">
        <v>45</v>
      </c>
      <c r="Q2583">
        <v>0</v>
      </c>
      <c r="R2583">
        <v>10</v>
      </c>
      <c r="S2583">
        <v>0</v>
      </c>
      <c r="T2583">
        <v>13</v>
      </c>
      <c r="U2583">
        <v>0</v>
      </c>
      <c r="V2583">
        <v>0</v>
      </c>
      <c r="W2583">
        <v>0</v>
      </c>
      <c r="X2583">
        <v>3.686059082395067</v>
      </c>
      <c r="Y2583">
        <v>0</v>
      </c>
      <c r="Z2583">
        <v>8.7637604268662344</v>
      </c>
      <c r="AA2583">
        <v>0</v>
      </c>
      <c r="AB2583">
        <v>4.1393113635627667</v>
      </c>
      <c r="AC2583">
        <v>0</v>
      </c>
      <c r="AD2583">
        <v>0</v>
      </c>
      <c r="AE2583">
        <v>16.589130872824068</v>
      </c>
    </row>
    <row r="2584" spans="1:31" x14ac:dyDescent="0.25">
      <c r="A2584">
        <v>2309904</v>
      </c>
      <c r="B2584">
        <v>1</v>
      </c>
      <c r="C2584" t="s">
        <v>81</v>
      </c>
      <c r="D2584" t="s">
        <v>116</v>
      </c>
      <c r="E2584" t="s">
        <v>153</v>
      </c>
      <c r="F2584" t="s">
        <v>7731</v>
      </c>
      <c r="G2584" t="s">
        <v>155</v>
      </c>
      <c r="H2584" t="s">
        <v>150</v>
      </c>
      <c r="I2584" t="s">
        <v>136</v>
      </c>
      <c r="J2584" t="s">
        <v>137</v>
      </c>
      <c r="K2584" t="s">
        <v>138</v>
      </c>
      <c r="L2584" t="s">
        <v>7732</v>
      </c>
      <c r="M2584" t="s">
        <v>7733</v>
      </c>
      <c r="N2584">
        <v>3.1344444440000001</v>
      </c>
      <c r="O2584">
        <v>0</v>
      </c>
      <c r="P2584">
        <v>1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0.55176813795750002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0.55176813795750002</v>
      </c>
    </row>
    <row r="2585" spans="1:31" x14ac:dyDescent="0.25">
      <c r="A2585">
        <v>2309549</v>
      </c>
      <c r="B2585">
        <v>1</v>
      </c>
      <c r="C2585" t="s">
        <v>80</v>
      </c>
      <c r="D2585" t="s">
        <v>82</v>
      </c>
      <c r="E2585" t="s">
        <v>158</v>
      </c>
      <c r="F2585" t="s">
        <v>7734</v>
      </c>
      <c r="G2585" t="s">
        <v>453</v>
      </c>
      <c r="H2585" t="s">
        <v>150</v>
      </c>
      <c r="I2585" t="s">
        <v>136</v>
      </c>
      <c r="J2585" t="s">
        <v>137</v>
      </c>
      <c r="K2585" t="s">
        <v>138</v>
      </c>
      <c r="L2585" t="s">
        <v>7735</v>
      </c>
      <c r="M2585" t="s">
        <v>7736</v>
      </c>
      <c r="N2585">
        <v>1.2475000000000001</v>
      </c>
      <c r="O2585">
        <v>0</v>
      </c>
      <c r="P2585">
        <v>262</v>
      </c>
      <c r="Q2585">
        <v>0</v>
      </c>
      <c r="R2585">
        <v>0</v>
      </c>
      <c r="S2585">
        <v>0</v>
      </c>
      <c r="T2585">
        <v>25</v>
      </c>
      <c r="U2585">
        <v>0</v>
      </c>
      <c r="V2585">
        <v>0</v>
      </c>
      <c r="W2585">
        <v>0</v>
      </c>
      <c r="X2585">
        <v>58.429313971406906</v>
      </c>
      <c r="Y2585">
        <v>0</v>
      </c>
      <c r="Z2585">
        <v>0</v>
      </c>
      <c r="AA2585">
        <v>0</v>
      </c>
      <c r="AB2585">
        <v>13.789945367053679</v>
      </c>
      <c r="AC2585">
        <v>0</v>
      </c>
      <c r="AD2585">
        <v>0</v>
      </c>
      <c r="AE2585">
        <v>72.219259338460589</v>
      </c>
    </row>
    <row r="2586" spans="1:31" x14ac:dyDescent="0.25">
      <c r="A2586">
        <v>2309489</v>
      </c>
      <c r="B2586">
        <v>1</v>
      </c>
      <c r="C2586" t="s">
        <v>80</v>
      </c>
      <c r="D2586" t="s">
        <v>106</v>
      </c>
      <c r="E2586" t="s">
        <v>132</v>
      </c>
      <c r="F2586" t="s">
        <v>7737</v>
      </c>
      <c r="G2586" t="s">
        <v>134</v>
      </c>
      <c r="H2586" t="s">
        <v>135</v>
      </c>
      <c r="I2586" t="s">
        <v>136</v>
      </c>
      <c r="J2586" t="s">
        <v>137</v>
      </c>
      <c r="K2586" t="s">
        <v>138</v>
      </c>
      <c r="L2586" t="s">
        <v>7738</v>
      </c>
      <c r="M2586" t="s">
        <v>7739</v>
      </c>
      <c r="N2586">
        <v>0.89861111100000002</v>
      </c>
      <c r="O2586">
        <v>1</v>
      </c>
      <c r="P2586">
        <v>192</v>
      </c>
      <c r="Q2586">
        <v>14</v>
      </c>
      <c r="R2586">
        <v>47</v>
      </c>
      <c r="S2586">
        <v>4</v>
      </c>
      <c r="T2586">
        <v>24</v>
      </c>
      <c r="U2586">
        <v>0</v>
      </c>
      <c r="V2586">
        <v>0</v>
      </c>
      <c r="W2586">
        <v>0.53322624741960001</v>
      </c>
      <c r="X2586">
        <v>32.974988358020617</v>
      </c>
      <c r="Y2586">
        <v>46.437627745418915</v>
      </c>
      <c r="Z2586">
        <v>127.10118002619633</v>
      </c>
      <c r="AA2586">
        <v>19.318332797941128</v>
      </c>
      <c r="AB2586">
        <v>19.831494031363995</v>
      </c>
      <c r="AC2586">
        <v>0</v>
      </c>
      <c r="AD2586">
        <v>0</v>
      </c>
      <c r="AE2586">
        <v>246.19684920636058</v>
      </c>
    </row>
    <row r="2587" spans="1:31" x14ac:dyDescent="0.25">
      <c r="A2587">
        <v>2309798</v>
      </c>
      <c r="B2587">
        <v>1</v>
      </c>
      <c r="C2587" t="s">
        <v>81</v>
      </c>
      <c r="D2587" t="s">
        <v>118</v>
      </c>
      <c r="E2587" t="s">
        <v>175</v>
      </c>
      <c r="F2587" t="s">
        <v>7740</v>
      </c>
      <c r="G2587" t="s">
        <v>210</v>
      </c>
      <c r="H2587" t="s">
        <v>135</v>
      </c>
      <c r="I2587" t="s">
        <v>136</v>
      </c>
      <c r="J2587" t="s">
        <v>137</v>
      </c>
      <c r="K2587" t="s">
        <v>138</v>
      </c>
      <c r="L2587" t="s">
        <v>7741</v>
      </c>
      <c r="M2587" t="s">
        <v>7742</v>
      </c>
      <c r="N2587">
        <v>3.33</v>
      </c>
      <c r="O2587">
        <v>1</v>
      </c>
      <c r="P2587">
        <v>411</v>
      </c>
      <c r="Q2587">
        <v>7</v>
      </c>
      <c r="R2587">
        <v>3</v>
      </c>
      <c r="S2587">
        <v>3</v>
      </c>
      <c r="T2587">
        <v>39</v>
      </c>
      <c r="U2587">
        <v>0</v>
      </c>
      <c r="V2587">
        <v>0</v>
      </c>
      <c r="W2587">
        <v>1.0805028328623334</v>
      </c>
      <c r="X2587">
        <v>319.35497722849789</v>
      </c>
      <c r="Y2587">
        <v>33.655811066311813</v>
      </c>
      <c r="Z2587">
        <v>2.9601989533525499</v>
      </c>
      <c r="AA2587">
        <v>30.0842567098099</v>
      </c>
      <c r="AB2587">
        <v>132.7405878437585</v>
      </c>
      <c r="AC2587">
        <v>0</v>
      </c>
      <c r="AD2587">
        <v>0</v>
      </c>
      <c r="AE2587">
        <v>519.87633463459304</v>
      </c>
    </row>
    <row r="2588" spans="1:31" x14ac:dyDescent="0.25">
      <c r="A2588">
        <v>2309695</v>
      </c>
      <c r="B2588">
        <v>1</v>
      </c>
      <c r="C2588" t="s">
        <v>81</v>
      </c>
      <c r="D2588" t="s">
        <v>118</v>
      </c>
      <c r="E2588" t="s">
        <v>175</v>
      </c>
      <c r="F2588" t="s">
        <v>7743</v>
      </c>
      <c r="G2588" t="s">
        <v>1721</v>
      </c>
      <c r="H2588" t="s">
        <v>135</v>
      </c>
      <c r="I2588" t="s">
        <v>136</v>
      </c>
      <c r="J2588" t="s">
        <v>137</v>
      </c>
      <c r="K2588" t="s">
        <v>138</v>
      </c>
      <c r="L2588" t="s">
        <v>7744</v>
      </c>
      <c r="M2588" t="s">
        <v>7745</v>
      </c>
      <c r="N2588">
        <v>3.571111111</v>
      </c>
      <c r="O2588">
        <v>0</v>
      </c>
      <c r="P2588">
        <v>16</v>
      </c>
      <c r="Q2588">
        <v>0</v>
      </c>
      <c r="R2588">
        <v>1</v>
      </c>
      <c r="S2588">
        <v>0</v>
      </c>
      <c r="T2588">
        <v>1</v>
      </c>
      <c r="U2588">
        <v>0</v>
      </c>
      <c r="V2588">
        <v>0</v>
      </c>
      <c r="W2588">
        <v>0</v>
      </c>
      <c r="X2588">
        <v>8.3751202452932993</v>
      </c>
      <c r="Y2588">
        <v>0</v>
      </c>
      <c r="Z2588">
        <v>0.49271558683120009</v>
      </c>
      <c r="AA2588">
        <v>0</v>
      </c>
      <c r="AB2588">
        <v>6.4225764002873671</v>
      </c>
      <c r="AC2588">
        <v>0</v>
      </c>
      <c r="AD2588">
        <v>0</v>
      </c>
      <c r="AE2588">
        <v>15.290412232411866</v>
      </c>
    </row>
    <row r="2589" spans="1:31" x14ac:dyDescent="0.25">
      <c r="A2589">
        <v>2309741</v>
      </c>
      <c r="B2589">
        <v>1</v>
      </c>
      <c r="C2589" t="s">
        <v>80</v>
      </c>
      <c r="D2589" t="s">
        <v>93</v>
      </c>
      <c r="E2589" t="s">
        <v>141</v>
      </c>
      <c r="F2589" t="s">
        <v>5143</v>
      </c>
      <c r="G2589" t="s">
        <v>134</v>
      </c>
      <c r="H2589" t="s">
        <v>135</v>
      </c>
      <c r="I2589" t="s">
        <v>136</v>
      </c>
      <c r="J2589" t="s">
        <v>137</v>
      </c>
      <c r="K2589" t="s">
        <v>138</v>
      </c>
      <c r="L2589" t="s">
        <v>7746</v>
      </c>
      <c r="M2589" t="s">
        <v>7747</v>
      </c>
      <c r="N2589">
        <v>0.209166666</v>
      </c>
      <c r="O2589">
        <v>3</v>
      </c>
      <c r="P2589">
        <v>4</v>
      </c>
      <c r="Q2589">
        <v>38</v>
      </c>
      <c r="R2589">
        <v>1</v>
      </c>
      <c r="S2589">
        <v>9</v>
      </c>
      <c r="T2589">
        <v>12</v>
      </c>
      <c r="U2589">
        <v>1</v>
      </c>
      <c r="V2589">
        <v>0</v>
      </c>
      <c r="W2589">
        <v>0.53560535224049999</v>
      </c>
      <c r="X2589">
        <v>0.86279165113680001</v>
      </c>
      <c r="Y2589">
        <v>40.780433274538218</v>
      </c>
      <c r="Z2589">
        <v>0.37708733267916672</v>
      </c>
      <c r="AA2589">
        <v>7.7354166478631257</v>
      </c>
      <c r="AB2589">
        <v>4.1008404905977001</v>
      </c>
      <c r="AC2589">
        <v>6.8407947388060002</v>
      </c>
      <c r="AD2589">
        <v>0</v>
      </c>
      <c r="AE2589">
        <v>61.23296948786151</v>
      </c>
    </row>
    <row r="2590" spans="1:31" x14ac:dyDescent="0.25">
      <c r="A2590">
        <v>2309990</v>
      </c>
      <c r="B2590">
        <v>1</v>
      </c>
      <c r="C2590" t="s">
        <v>80</v>
      </c>
      <c r="D2590" t="s">
        <v>90</v>
      </c>
      <c r="E2590" t="s">
        <v>153</v>
      </c>
      <c r="F2590" t="s">
        <v>7748</v>
      </c>
      <c r="G2590" t="s">
        <v>254</v>
      </c>
      <c r="H2590" t="s">
        <v>150</v>
      </c>
      <c r="I2590" t="s">
        <v>136</v>
      </c>
      <c r="J2590" t="s">
        <v>137</v>
      </c>
      <c r="K2590" t="s">
        <v>138</v>
      </c>
      <c r="L2590" t="s">
        <v>7749</v>
      </c>
      <c r="M2590" t="s">
        <v>7750</v>
      </c>
      <c r="N2590">
        <v>2.860833333</v>
      </c>
      <c r="O2590">
        <v>0</v>
      </c>
      <c r="P2590">
        <v>8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3.9985860328978671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3.9985860328978671</v>
      </c>
    </row>
    <row r="2591" spans="1:31" x14ac:dyDescent="0.25">
      <c r="A2591">
        <v>2309595</v>
      </c>
      <c r="B2591">
        <v>1</v>
      </c>
      <c r="C2591" t="s">
        <v>81</v>
      </c>
      <c r="D2591" t="s">
        <v>118</v>
      </c>
      <c r="E2591" t="s">
        <v>414</v>
      </c>
      <c r="F2591" t="s">
        <v>7751</v>
      </c>
      <c r="G2591" t="s">
        <v>134</v>
      </c>
      <c r="H2591" t="s">
        <v>135</v>
      </c>
      <c r="I2591" t="s">
        <v>136</v>
      </c>
      <c r="J2591" t="s">
        <v>137</v>
      </c>
      <c r="K2591" t="s">
        <v>138</v>
      </c>
      <c r="L2591" t="s">
        <v>7752</v>
      </c>
      <c r="M2591" t="s">
        <v>7753</v>
      </c>
      <c r="N2591">
        <v>0.16669611100000001</v>
      </c>
      <c r="O2591">
        <v>20</v>
      </c>
      <c r="P2591">
        <v>6847</v>
      </c>
      <c r="Q2591">
        <v>276</v>
      </c>
      <c r="R2591">
        <v>470</v>
      </c>
      <c r="S2591">
        <v>77</v>
      </c>
      <c r="T2591">
        <v>689</v>
      </c>
      <c r="U2591">
        <v>26</v>
      </c>
      <c r="V2591">
        <v>1</v>
      </c>
      <c r="W2591">
        <v>1.7126616443999998</v>
      </c>
      <c r="X2591">
        <v>200.22367574804389</v>
      </c>
      <c r="Y2591">
        <v>169.75725243205503</v>
      </c>
      <c r="Z2591">
        <v>130.69853256078503</v>
      </c>
      <c r="AA2591">
        <v>120.7381184111299</v>
      </c>
      <c r="AB2591">
        <v>85.197893049516722</v>
      </c>
      <c r="AC2591">
        <v>694.96257675165339</v>
      </c>
      <c r="AD2591">
        <v>4.3479649240650007</v>
      </c>
      <c r="AE2591">
        <v>1407.638675521649</v>
      </c>
    </row>
    <row r="2592" spans="1:31" x14ac:dyDescent="0.25">
      <c r="A2592">
        <v>2310136</v>
      </c>
      <c r="B2592">
        <v>1</v>
      </c>
      <c r="C2592" t="s">
        <v>80</v>
      </c>
      <c r="D2592" t="s">
        <v>109</v>
      </c>
      <c r="E2592" t="s">
        <v>147</v>
      </c>
      <c r="F2592" t="s">
        <v>7754</v>
      </c>
      <c r="G2592" t="s">
        <v>149</v>
      </c>
      <c r="H2592" t="s">
        <v>150</v>
      </c>
      <c r="I2592" t="s">
        <v>136</v>
      </c>
      <c r="J2592" t="s">
        <v>137</v>
      </c>
      <c r="K2592" t="s">
        <v>138</v>
      </c>
      <c r="L2592" t="s">
        <v>7755</v>
      </c>
      <c r="M2592" t="s">
        <v>7756</v>
      </c>
      <c r="N2592">
        <v>5.5163888879999998</v>
      </c>
      <c r="O2592">
        <v>0</v>
      </c>
      <c r="P2592">
        <v>8</v>
      </c>
      <c r="Q2592">
        <v>0</v>
      </c>
      <c r="R2592">
        <v>1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2.5967567349854677</v>
      </c>
      <c r="Y2592">
        <v>0</v>
      </c>
      <c r="Z2592">
        <v>0.60787783792500005</v>
      </c>
      <c r="AA2592">
        <v>0</v>
      </c>
      <c r="AB2592">
        <v>0</v>
      </c>
      <c r="AC2592">
        <v>0</v>
      </c>
      <c r="AD2592">
        <v>0</v>
      </c>
      <c r="AE2592">
        <v>3.2046345729104679</v>
      </c>
    </row>
    <row r="2593" spans="1:31" x14ac:dyDescent="0.25">
      <c r="A2593">
        <v>2309532</v>
      </c>
      <c r="B2593">
        <v>1</v>
      </c>
      <c r="C2593" t="s">
        <v>81</v>
      </c>
      <c r="D2593" t="s">
        <v>118</v>
      </c>
      <c r="E2593" t="s">
        <v>132</v>
      </c>
      <c r="F2593" t="s">
        <v>4367</v>
      </c>
      <c r="G2593" t="s">
        <v>134</v>
      </c>
      <c r="H2593" t="s">
        <v>135</v>
      </c>
      <c r="I2593" t="s">
        <v>136</v>
      </c>
      <c r="J2593" t="s">
        <v>137</v>
      </c>
      <c r="K2593" t="s">
        <v>138</v>
      </c>
      <c r="L2593" t="s">
        <v>7757</v>
      </c>
      <c r="M2593" t="s">
        <v>7758</v>
      </c>
      <c r="N2593">
        <v>0.770277777</v>
      </c>
      <c r="O2593">
        <v>2</v>
      </c>
      <c r="P2593">
        <v>0</v>
      </c>
      <c r="Q2593">
        <v>33</v>
      </c>
      <c r="R2593">
        <v>11</v>
      </c>
      <c r="S2593">
        <v>4</v>
      </c>
      <c r="T2593">
        <v>2</v>
      </c>
      <c r="U2593">
        <v>0</v>
      </c>
      <c r="V2593">
        <v>0</v>
      </c>
      <c r="W2593">
        <v>1.0741452203638751</v>
      </c>
      <c r="X2593">
        <v>0</v>
      </c>
      <c r="Y2593">
        <v>98.230495836815166</v>
      </c>
      <c r="Z2593">
        <v>11.477258902221058</v>
      </c>
      <c r="AA2593">
        <v>16.761270865234373</v>
      </c>
      <c r="AB2593">
        <v>2.3019031775046912</v>
      </c>
      <c r="AC2593">
        <v>0</v>
      </c>
      <c r="AD2593">
        <v>0</v>
      </c>
      <c r="AE2593">
        <v>129.84507400213917</v>
      </c>
    </row>
    <row r="2594" spans="1:31" x14ac:dyDescent="0.25">
      <c r="A2594">
        <v>2310053</v>
      </c>
      <c r="B2594">
        <v>1</v>
      </c>
      <c r="C2594" t="s">
        <v>81</v>
      </c>
      <c r="D2594" t="s">
        <v>119</v>
      </c>
      <c r="E2594" t="s">
        <v>147</v>
      </c>
      <c r="F2594" t="s">
        <v>7759</v>
      </c>
      <c r="G2594" t="s">
        <v>149</v>
      </c>
      <c r="H2594" t="s">
        <v>150</v>
      </c>
      <c r="I2594" t="s">
        <v>136</v>
      </c>
      <c r="J2594" t="s">
        <v>137</v>
      </c>
      <c r="K2594" t="s">
        <v>138</v>
      </c>
      <c r="L2594" t="s">
        <v>7760</v>
      </c>
      <c r="M2594" t="s">
        <v>7761</v>
      </c>
      <c r="N2594">
        <v>5.9483333329999999</v>
      </c>
      <c r="O2594">
        <v>0</v>
      </c>
      <c r="P2594">
        <v>24</v>
      </c>
      <c r="Q2594">
        <v>0</v>
      </c>
      <c r="R2594">
        <v>3</v>
      </c>
      <c r="S2594">
        <v>0</v>
      </c>
      <c r="T2594">
        <v>1</v>
      </c>
      <c r="U2594">
        <v>0</v>
      </c>
      <c r="V2594">
        <v>0</v>
      </c>
      <c r="W2594">
        <v>0</v>
      </c>
      <c r="X2594">
        <v>31.058160682442608</v>
      </c>
      <c r="Y2594">
        <v>0</v>
      </c>
      <c r="Z2594">
        <v>12.890025971855026</v>
      </c>
      <c r="AA2594">
        <v>0</v>
      </c>
      <c r="AB2594">
        <v>0</v>
      </c>
      <c r="AC2594">
        <v>0</v>
      </c>
      <c r="AD2594">
        <v>0</v>
      </c>
      <c r="AE2594">
        <v>43.948186654297636</v>
      </c>
    </row>
    <row r="2595" spans="1:31" x14ac:dyDescent="0.25">
      <c r="A2595">
        <v>2309363</v>
      </c>
      <c r="B2595">
        <v>1</v>
      </c>
      <c r="C2595" t="s">
        <v>80</v>
      </c>
      <c r="D2595" t="s">
        <v>93</v>
      </c>
      <c r="E2595" t="s">
        <v>147</v>
      </c>
      <c r="F2595" t="s">
        <v>2343</v>
      </c>
      <c r="G2595" t="s">
        <v>149</v>
      </c>
      <c r="H2595" t="s">
        <v>150</v>
      </c>
      <c r="I2595" t="s">
        <v>136</v>
      </c>
      <c r="J2595" t="s">
        <v>137</v>
      </c>
      <c r="K2595" t="s">
        <v>138</v>
      </c>
      <c r="L2595" t="s">
        <v>7762</v>
      </c>
      <c r="M2595" t="s">
        <v>7763</v>
      </c>
      <c r="N2595">
        <v>4.7866666660000003</v>
      </c>
      <c r="O2595">
        <v>0</v>
      </c>
      <c r="P2595">
        <v>0</v>
      </c>
      <c r="Q2595">
        <v>0</v>
      </c>
      <c r="R2595">
        <v>6</v>
      </c>
      <c r="S2595">
        <v>0</v>
      </c>
      <c r="T2595">
        <v>3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84.432685004252804</v>
      </c>
      <c r="AA2595">
        <v>0</v>
      </c>
      <c r="AB2595">
        <v>7.8502759763123215</v>
      </c>
      <c r="AC2595">
        <v>0</v>
      </c>
      <c r="AD2595">
        <v>0</v>
      </c>
      <c r="AE2595">
        <v>92.282960980565122</v>
      </c>
    </row>
    <row r="2596" spans="1:31" x14ac:dyDescent="0.25">
      <c r="A2596">
        <v>2310004</v>
      </c>
      <c r="B2596">
        <v>1</v>
      </c>
      <c r="C2596" t="s">
        <v>81</v>
      </c>
      <c r="D2596" t="s">
        <v>117</v>
      </c>
      <c r="E2596" t="s">
        <v>175</v>
      </c>
      <c r="F2596" t="s">
        <v>7764</v>
      </c>
      <c r="G2596" t="s">
        <v>7765</v>
      </c>
      <c r="H2596" t="s">
        <v>135</v>
      </c>
      <c r="I2596" t="s">
        <v>136</v>
      </c>
      <c r="J2596" t="s">
        <v>137</v>
      </c>
      <c r="K2596" t="s">
        <v>138</v>
      </c>
      <c r="L2596" t="s">
        <v>7766</v>
      </c>
      <c r="M2596" t="s">
        <v>7767</v>
      </c>
      <c r="N2596">
        <v>7.8019444440000001</v>
      </c>
      <c r="O2596">
        <v>0</v>
      </c>
      <c r="P2596">
        <v>337</v>
      </c>
      <c r="Q2596">
        <v>15</v>
      </c>
      <c r="R2596">
        <v>16</v>
      </c>
      <c r="S2596">
        <v>2</v>
      </c>
      <c r="T2596">
        <v>20</v>
      </c>
      <c r="U2596">
        <v>1</v>
      </c>
      <c r="V2596">
        <v>0</v>
      </c>
      <c r="W2596">
        <v>0</v>
      </c>
      <c r="X2596">
        <v>358.12244949767984</v>
      </c>
      <c r="Y2596">
        <v>840.91782084317231</v>
      </c>
      <c r="Z2596">
        <v>107.85642659425125</v>
      </c>
      <c r="AA2596">
        <v>18.130546331390448</v>
      </c>
      <c r="AB2596">
        <v>34.144940076076153</v>
      </c>
      <c r="AC2596">
        <v>0.25974485214670001</v>
      </c>
      <c r="AD2596">
        <v>0</v>
      </c>
      <c r="AE2596">
        <v>1359.4319281947166</v>
      </c>
    </row>
    <row r="2597" spans="1:31" x14ac:dyDescent="0.25">
      <c r="A2597">
        <v>2309506</v>
      </c>
      <c r="B2597">
        <v>1</v>
      </c>
      <c r="C2597" t="s">
        <v>81</v>
      </c>
      <c r="D2597" t="s">
        <v>118</v>
      </c>
      <c r="E2597" t="s">
        <v>285</v>
      </c>
      <c r="F2597" t="s">
        <v>7768</v>
      </c>
      <c r="G2597" t="s">
        <v>287</v>
      </c>
      <c r="H2597" t="s">
        <v>150</v>
      </c>
      <c r="I2597" t="s">
        <v>136</v>
      </c>
      <c r="J2597" t="s">
        <v>137</v>
      </c>
      <c r="K2597" t="s">
        <v>138</v>
      </c>
      <c r="L2597" t="s">
        <v>7769</v>
      </c>
      <c r="M2597" t="s">
        <v>7770</v>
      </c>
      <c r="N2597">
        <v>3.835</v>
      </c>
      <c r="O2597">
        <v>0</v>
      </c>
      <c r="P2597">
        <v>3</v>
      </c>
      <c r="Q2597">
        <v>0</v>
      </c>
      <c r="R2597">
        <v>0</v>
      </c>
      <c r="S2597">
        <v>0</v>
      </c>
      <c r="T2597">
        <v>124</v>
      </c>
      <c r="U2597">
        <v>0</v>
      </c>
      <c r="V2597">
        <v>0</v>
      </c>
      <c r="W2597">
        <v>0</v>
      </c>
      <c r="X2597">
        <v>0.90645531321114992</v>
      </c>
      <c r="Y2597">
        <v>0</v>
      </c>
      <c r="Z2597">
        <v>0</v>
      </c>
      <c r="AA2597">
        <v>0</v>
      </c>
      <c r="AB2597">
        <v>447.25937131658713</v>
      </c>
      <c r="AC2597">
        <v>0</v>
      </c>
      <c r="AD2597">
        <v>0</v>
      </c>
      <c r="AE2597">
        <v>448.16582662979829</v>
      </c>
    </row>
    <row r="2598" spans="1:31" x14ac:dyDescent="0.25">
      <c r="A2598">
        <v>2309340</v>
      </c>
      <c r="B2598">
        <v>1</v>
      </c>
      <c r="C2598" t="s">
        <v>80</v>
      </c>
      <c r="D2598" t="s">
        <v>93</v>
      </c>
      <c r="E2598" t="s">
        <v>158</v>
      </c>
      <c r="F2598" t="s">
        <v>7771</v>
      </c>
      <c r="G2598" t="s">
        <v>1915</v>
      </c>
      <c r="H2598" t="s">
        <v>150</v>
      </c>
      <c r="I2598" t="s">
        <v>136</v>
      </c>
      <c r="J2598" t="s">
        <v>137</v>
      </c>
      <c r="K2598" t="s">
        <v>138</v>
      </c>
      <c r="L2598" t="s">
        <v>7772</v>
      </c>
      <c r="M2598" t="s">
        <v>7773</v>
      </c>
      <c r="N2598">
        <v>3.3336111110000002</v>
      </c>
      <c r="O2598">
        <v>0</v>
      </c>
      <c r="P2598">
        <v>52</v>
      </c>
      <c r="Q2598">
        <v>0</v>
      </c>
      <c r="R2598">
        <v>0</v>
      </c>
      <c r="S2598">
        <v>0</v>
      </c>
      <c r="T2598">
        <v>1</v>
      </c>
      <c r="U2598">
        <v>0</v>
      </c>
      <c r="V2598">
        <v>0</v>
      </c>
      <c r="W2598">
        <v>0</v>
      </c>
      <c r="X2598">
        <v>30.025027470798964</v>
      </c>
      <c r="Y2598">
        <v>0</v>
      </c>
      <c r="Z2598">
        <v>0</v>
      </c>
      <c r="AA2598">
        <v>0</v>
      </c>
      <c r="AB2598">
        <v>2.8607276729316555</v>
      </c>
      <c r="AC2598">
        <v>0</v>
      </c>
      <c r="AD2598">
        <v>0</v>
      </c>
      <c r="AE2598">
        <v>32.88575514373062</v>
      </c>
    </row>
    <row r="2599" spans="1:31" x14ac:dyDescent="0.25">
      <c r="A2599">
        <v>2309512</v>
      </c>
      <c r="B2599">
        <v>1</v>
      </c>
      <c r="C2599" t="s">
        <v>80</v>
      </c>
      <c r="D2599" t="s">
        <v>89</v>
      </c>
      <c r="E2599" t="s">
        <v>175</v>
      </c>
      <c r="F2599" t="s">
        <v>7774</v>
      </c>
      <c r="G2599" t="s">
        <v>177</v>
      </c>
      <c r="H2599" t="s">
        <v>135</v>
      </c>
      <c r="I2599" t="s">
        <v>136</v>
      </c>
      <c r="J2599" t="s">
        <v>137</v>
      </c>
      <c r="K2599" t="s">
        <v>144</v>
      </c>
      <c r="L2599" t="s">
        <v>7775</v>
      </c>
      <c r="M2599" t="s">
        <v>7776</v>
      </c>
      <c r="N2599">
        <v>9.9277777769999993</v>
      </c>
      <c r="O2599">
        <v>0</v>
      </c>
      <c r="P2599">
        <v>462</v>
      </c>
      <c r="Q2599">
        <v>0</v>
      </c>
      <c r="R2599">
        <v>0</v>
      </c>
      <c r="S2599">
        <v>0</v>
      </c>
      <c r="T2599">
        <v>11</v>
      </c>
      <c r="U2599">
        <v>0</v>
      </c>
      <c r="V2599">
        <v>0</v>
      </c>
      <c r="W2599">
        <v>0</v>
      </c>
      <c r="X2599">
        <v>1337.0493023489926</v>
      </c>
      <c r="Y2599">
        <v>0</v>
      </c>
      <c r="Z2599">
        <v>0</v>
      </c>
      <c r="AA2599">
        <v>0</v>
      </c>
      <c r="AB2599">
        <v>279.07444214761989</v>
      </c>
      <c r="AC2599">
        <v>0</v>
      </c>
      <c r="AD2599">
        <v>0</v>
      </c>
      <c r="AE2599">
        <v>1616.1237444966125</v>
      </c>
    </row>
    <row r="2600" spans="1:31" x14ac:dyDescent="0.25">
      <c r="A2600">
        <v>2309632</v>
      </c>
      <c r="B2600">
        <v>1</v>
      </c>
      <c r="C2600" t="s">
        <v>80</v>
      </c>
      <c r="D2600" t="s">
        <v>110</v>
      </c>
      <c r="E2600" t="s">
        <v>153</v>
      </c>
      <c r="F2600" t="s">
        <v>7777</v>
      </c>
      <c r="G2600" t="s">
        <v>254</v>
      </c>
      <c r="H2600" t="s">
        <v>150</v>
      </c>
      <c r="I2600" t="s">
        <v>136</v>
      </c>
      <c r="J2600" t="s">
        <v>137</v>
      </c>
      <c r="K2600" t="s">
        <v>138</v>
      </c>
      <c r="L2600" t="s">
        <v>7778</v>
      </c>
      <c r="M2600" t="s">
        <v>7779</v>
      </c>
      <c r="N2600">
        <v>2.1844444439999999</v>
      </c>
      <c r="O2600">
        <v>0</v>
      </c>
      <c r="P2600">
        <v>2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1.4634426925050668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1.4634426925050668</v>
      </c>
    </row>
    <row r="2601" spans="1:31" x14ac:dyDescent="0.25">
      <c r="A2601">
        <v>2309526</v>
      </c>
      <c r="B2601">
        <v>1</v>
      </c>
      <c r="C2601" t="s">
        <v>80</v>
      </c>
      <c r="D2601" t="s">
        <v>86</v>
      </c>
      <c r="E2601" t="s">
        <v>153</v>
      </c>
      <c r="F2601" t="s">
        <v>7780</v>
      </c>
      <c r="G2601" t="s">
        <v>155</v>
      </c>
      <c r="H2601" t="s">
        <v>150</v>
      </c>
      <c r="I2601" t="s">
        <v>136</v>
      </c>
      <c r="J2601" t="s">
        <v>137</v>
      </c>
      <c r="K2601" t="s">
        <v>138</v>
      </c>
      <c r="L2601" t="s">
        <v>7781</v>
      </c>
      <c r="M2601" t="s">
        <v>7782</v>
      </c>
      <c r="N2601">
        <v>1.8716666660000001</v>
      </c>
      <c r="O2601">
        <v>0</v>
      </c>
      <c r="P2601">
        <v>1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0.91206096921224999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0.91206096921224999</v>
      </c>
    </row>
    <row r="2602" spans="1:31" x14ac:dyDescent="0.25">
      <c r="A2602">
        <v>2309383</v>
      </c>
      <c r="B2602">
        <v>1</v>
      </c>
      <c r="C2602" t="s">
        <v>81</v>
      </c>
      <c r="D2602" t="s">
        <v>114</v>
      </c>
      <c r="E2602" t="s">
        <v>147</v>
      </c>
      <c r="F2602" t="s">
        <v>7783</v>
      </c>
      <c r="G2602" t="s">
        <v>149</v>
      </c>
      <c r="H2602" t="s">
        <v>150</v>
      </c>
      <c r="I2602" t="s">
        <v>136</v>
      </c>
      <c r="J2602" t="s">
        <v>137</v>
      </c>
      <c r="K2602" t="s">
        <v>138</v>
      </c>
      <c r="L2602" t="s">
        <v>7784</v>
      </c>
      <c r="M2602" t="s">
        <v>7785</v>
      </c>
      <c r="N2602">
        <v>0.91388888800000001</v>
      </c>
      <c r="O2602">
        <v>0</v>
      </c>
      <c r="P2602">
        <v>30</v>
      </c>
      <c r="Q2602">
        <v>0</v>
      </c>
      <c r="R2602">
        <v>0</v>
      </c>
      <c r="S2602">
        <v>0</v>
      </c>
      <c r="T2602">
        <v>1</v>
      </c>
      <c r="U2602">
        <v>0</v>
      </c>
      <c r="V2602">
        <v>0</v>
      </c>
      <c r="W2602">
        <v>0</v>
      </c>
      <c r="X2602">
        <v>1.4618109460478335</v>
      </c>
      <c r="Y2602">
        <v>0</v>
      </c>
      <c r="Z2602">
        <v>0</v>
      </c>
      <c r="AA2602">
        <v>0</v>
      </c>
      <c r="AB2602">
        <v>0.33649241142028335</v>
      </c>
      <c r="AC2602">
        <v>0</v>
      </c>
      <c r="AD2602">
        <v>0</v>
      </c>
      <c r="AE2602">
        <v>1.7983033574681169</v>
      </c>
    </row>
    <row r="2603" spans="1:31" x14ac:dyDescent="0.25">
      <c r="A2603">
        <v>2310153</v>
      </c>
      <c r="B2603">
        <v>1</v>
      </c>
      <c r="C2603" t="s">
        <v>81</v>
      </c>
      <c r="D2603" t="s">
        <v>119</v>
      </c>
      <c r="E2603" t="s">
        <v>147</v>
      </c>
      <c r="F2603" t="s">
        <v>7786</v>
      </c>
      <c r="G2603" t="s">
        <v>149</v>
      </c>
      <c r="H2603" t="s">
        <v>150</v>
      </c>
      <c r="I2603" t="s">
        <v>136</v>
      </c>
      <c r="J2603" t="s">
        <v>137</v>
      </c>
      <c r="K2603" t="s">
        <v>138</v>
      </c>
      <c r="L2603" t="s">
        <v>7787</v>
      </c>
      <c r="M2603" t="s">
        <v>7788</v>
      </c>
      <c r="N2603">
        <v>6.6805555549999998</v>
      </c>
      <c r="O2603">
        <v>0</v>
      </c>
      <c r="P2603">
        <v>57</v>
      </c>
      <c r="Q2603">
        <v>0</v>
      </c>
      <c r="R2603">
        <v>0</v>
      </c>
      <c r="S2603">
        <v>0</v>
      </c>
      <c r="T2603">
        <v>3</v>
      </c>
      <c r="U2603">
        <v>0</v>
      </c>
      <c r="V2603">
        <v>0</v>
      </c>
      <c r="W2603">
        <v>0</v>
      </c>
      <c r="X2603">
        <v>53.215209792505497</v>
      </c>
      <c r="Y2603">
        <v>0</v>
      </c>
      <c r="Z2603">
        <v>0</v>
      </c>
      <c r="AA2603">
        <v>0</v>
      </c>
      <c r="AB2603">
        <v>5.3587455678348919</v>
      </c>
      <c r="AC2603">
        <v>0</v>
      </c>
      <c r="AD2603">
        <v>0</v>
      </c>
      <c r="AE2603">
        <v>58.573955360340392</v>
      </c>
    </row>
    <row r="2604" spans="1:31" x14ac:dyDescent="0.25">
      <c r="A2604">
        <v>2309824</v>
      </c>
      <c r="B2604">
        <v>1</v>
      </c>
      <c r="C2604" t="s">
        <v>80</v>
      </c>
      <c r="D2604" t="s">
        <v>87</v>
      </c>
      <c r="E2604" t="s">
        <v>158</v>
      </c>
      <c r="F2604" t="s">
        <v>7789</v>
      </c>
      <c r="G2604" t="s">
        <v>503</v>
      </c>
      <c r="H2604" t="s">
        <v>150</v>
      </c>
      <c r="I2604" t="s">
        <v>136</v>
      </c>
      <c r="J2604" t="s">
        <v>137</v>
      </c>
      <c r="K2604" t="s">
        <v>138</v>
      </c>
      <c r="L2604" t="s">
        <v>7790</v>
      </c>
      <c r="M2604" t="s">
        <v>7791</v>
      </c>
      <c r="N2604">
        <v>0.76916666600000005</v>
      </c>
      <c r="O2604">
        <v>0</v>
      </c>
      <c r="P2604">
        <v>295</v>
      </c>
      <c r="Q2604">
        <v>0</v>
      </c>
      <c r="R2604">
        <v>0</v>
      </c>
      <c r="S2604">
        <v>0</v>
      </c>
      <c r="T2604">
        <v>20</v>
      </c>
      <c r="U2604">
        <v>0</v>
      </c>
      <c r="V2604">
        <v>0</v>
      </c>
      <c r="W2604">
        <v>0</v>
      </c>
      <c r="X2604">
        <v>57.617398099950286</v>
      </c>
      <c r="Y2604">
        <v>0</v>
      </c>
      <c r="Z2604">
        <v>0</v>
      </c>
      <c r="AA2604">
        <v>0</v>
      </c>
      <c r="AB2604">
        <v>11.387419850759876</v>
      </c>
      <c r="AC2604">
        <v>0</v>
      </c>
      <c r="AD2604">
        <v>0</v>
      </c>
      <c r="AE2604">
        <v>69.004817950710162</v>
      </c>
    </row>
    <row r="2605" spans="1:31" x14ac:dyDescent="0.25">
      <c r="A2605">
        <v>2310110</v>
      </c>
      <c r="B2605">
        <v>1</v>
      </c>
      <c r="C2605" t="s">
        <v>81</v>
      </c>
      <c r="D2605" t="s">
        <v>121</v>
      </c>
      <c r="E2605" t="s">
        <v>147</v>
      </c>
      <c r="F2605" t="s">
        <v>7792</v>
      </c>
      <c r="G2605" t="s">
        <v>149</v>
      </c>
      <c r="H2605" t="s">
        <v>150</v>
      </c>
      <c r="I2605" t="s">
        <v>136</v>
      </c>
      <c r="J2605" t="s">
        <v>137</v>
      </c>
      <c r="K2605" t="s">
        <v>138</v>
      </c>
      <c r="L2605" t="s">
        <v>7793</v>
      </c>
      <c r="M2605" t="s">
        <v>7794</v>
      </c>
      <c r="N2605">
        <v>2.4824999999999999</v>
      </c>
      <c r="O2605">
        <v>0</v>
      </c>
      <c r="P2605">
        <v>22</v>
      </c>
      <c r="Q2605">
        <v>0</v>
      </c>
      <c r="R2605">
        <v>1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7.8365036955521505</v>
      </c>
      <c r="Y2605">
        <v>0</v>
      </c>
      <c r="Z2605">
        <v>0.76594270659300023</v>
      </c>
      <c r="AA2605">
        <v>0</v>
      </c>
      <c r="AB2605">
        <v>0</v>
      </c>
      <c r="AC2605">
        <v>0</v>
      </c>
      <c r="AD2605">
        <v>0</v>
      </c>
      <c r="AE2605">
        <v>8.6024464021451514</v>
      </c>
    </row>
    <row r="2606" spans="1:31" x14ac:dyDescent="0.25">
      <c r="A2606">
        <v>2309469</v>
      </c>
      <c r="B2606">
        <v>1</v>
      </c>
      <c r="C2606" t="s">
        <v>80</v>
      </c>
      <c r="D2606" t="s">
        <v>90</v>
      </c>
      <c r="E2606" t="s">
        <v>147</v>
      </c>
      <c r="F2606" t="s">
        <v>7795</v>
      </c>
      <c r="G2606" t="s">
        <v>1130</v>
      </c>
      <c r="H2606" t="s">
        <v>150</v>
      </c>
      <c r="I2606" t="s">
        <v>136</v>
      </c>
      <c r="J2606" t="s">
        <v>137</v>
      </c>
      <c r="K2606" t="s">
        <v>138</v>
      </c>
      <c r="L2606" t="s">
        <v>7796</v>
      </c>
      <c r="M2606" t="s">
        <v>7797</v>
      </c>
      <c r="N2606">
        <v>5.0208333329999997</v>
      </c>
      <c r="O2606">
        <v>0</v>
      </c>
      <c r="P2606">
        <v>133</v>
      </c>
      <c r="Q2606">
        <v>0</v>
      </c>
      <c r="R2606">
        <v>0</v>
      </c>
      <c r="S2606">
        <v>0</v>
      </c>
      <c r="T2606">
        <v>29</v>
      </c>
      <c r="U2606">
        <v>0</v>
      </c>
      <c r="V2606">
        <v>0</v>
      </c>
      <c r="W2606">
        <v>0</v>
      </c>
      <c r="X2606">
        <v>160.79785244985419</v>
      </c>
      <c r="Y2606">
        <v>0</v>
      </c>
      <c r="Z2606">
        <v>0</v>
      </c>
      <c r="AA2606">
        <v>0</v>
      </c>
      <c r="AB2606">
        <v>109.09227429075145</v>
      </c>
      <c r="AC2606">
        <v>0</v>
      </c>
      <c r="AD2606">
        <v>0</v>
      </c>
      <c r="AE2606">
        <v>269.89012674060564</v>
      </c>
    </row>
    <row r="2607" spans="1:31" x14ac:dyDescent="0.25">
      <c r="A2607">
        <v>2309818</v>
      </c>
      <c r="B2607">
        <v>1</v>
      </c>
      <c r="C2607" t="s">
        <v>80</v>
      </c>
      <c r="D2607" t="s">
        <v>96</v>
      </c>
      <c r="E2607" t="s">
        <v>153</v>
      </c>
      <c r="F2607" t="s">
        <v>7798</v>
      </c>
      <c r="G2607" t="s">
        <v>254</v>
      </c>
      <c r="H2607" t="s">
        <v>150</v>
      </c>
      <c r="I2607" t="s">
        <v>136</v>
      </c>
      <c r="J2607" t="s">
        <v>137</v>
      </c>
      <c r="K2607" t="s">
        <v>138</v>
      </c>
      <c r="L2607" t="s">
        <v>7799</v>
      </c>
      <c r="M2607" t="s">
        <v>7800</v>
      </c>
      <c r="N2607">
        <v>4.7350000000000003</v>
      </c>
      <c r="O2607">
        <v>0</v>
      </c>
      <c r="P2607">
        <v>1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0.72845839450642491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0.72845839450642491</v>
      </c>
    </row>
    <row r="2608" spans="1:31" x14ac:dyDescent="0.25">
      <c r="A2608">
        <v>2309569</v>
      </c>
      <c r="B2608">
        <v>1</v>
      </c>
      <c r="C2608" t="s">
        <v>80</v>
      </c>
      <c r="D2608" t="s">
        <v>104</v>
      </c>
      <c r="E2608" t="s">
        <v>175</v>
      </c>
      <c r="F2608" t="s">
        <v>7801</v>
      </c>
      <c r="G2608" t="s">
        <v>177</v>
      </c>
      <c r="H2608" t="s">
        <v>135</v>
      </c>
      <c r="I2608" t="s">
        <v>136</v>
      </c>
      <c r="J2608" t="s">
        <v>137</v>
      </c>
      <c r="K2608" t="s">
        <v>144</v>
      </c>
      <c r="L2608" t="s">
        <v>5971</v>
      </c>
      <c r="M2608" t="s">
        <v>7802</v>
      </c>
      <c r="N2608">
        <v>5.665277777</v>
      </c>
      <c r="O2608">
        <v>0</v>
      </c>
      <c r="P2608">
        <v>0</v>
      </c>
      <c r="Q2608">
        <v>0</v>
      </c>
      <c r="R2608">
        <v>0</v>
      </c>
      <c r="S2608">
        <v>1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3.9250319730112082</v>
      </c>
      <c r="AB2608">
        <v>0</v>
      </c>
      <c r="AC2608">
        <v>0</v>
      </c>
      <c r="AD2608">
        <v>0</v>
      </c>
      <c r="AE2608">
        <v>3.9250319730112082</v>
      </c>
    </row>
    <row r="2609" spans="1:31" x14ac:dyDescent="0.25">
      <c r="A2609">
        <v>2309718</v>
      </c>
      <c r="B2609">
        <v>1</v>
      </c>
      <c r="C2609" t="s">
        <v>80</v>
      </c>
      <c r="D2609" t="s">
        <v>90</v>
      </c>
      <c r="E2609" t="s">
        <v>147</v>
      </c>
      <c r="F2609" t="s">
        <v>7803</v>
      </c>
      <c r="G2609" t="s">
        <v>384</v>
      </c>
      <c r="H2609" t="s">
        <v>150</v>
      </c>
      <c r="I2609" t="s">
        <v>136</v>
      </c>
      <c r="J2609" t="s">
        <v>137</v>
      </c>
      <c r="K2609" t="s">
        <v>138</v>
      </c>
      <c r="L2609" t="s">
        <v>7804</v>
      </c>
      <c r="M2609" t="s">
        <v>7805</v>
      </c>
      <c r="N2609">
        <v>1.023055555</v>
      </c>
      <c r="O2609">
        <v>0</v>
      </c>
      <c r="P2609">
        <v>79</v>
      </c>
      <c r="Q2609">
        <v>0</v>
      </c>
      <c r="R2609">
        <v>0</v>
      </c>
      <c r="S2609">
        <v>0</v>
      </c>
      <c r="T2609">
        <v>65</v>
      </c>
      <c r="U2609">
        <v>0</v>
      </c>
      <c r="V2609">
        <v>0</v>
      </c>
      <c r="W2609">
        <v>0</v>
      </c>
      <c r="X2609">
        <v>16.935051868874247</v>
      </c>
      <c r="Y2609">
        <v>0</v>
      </c>
      <c r="Z2609">
        <v>0</v>
      </c>
      <c r="AA2609">
        <v>0</v>
      </c>
      <c r="AB2609">
        <v>50.718916186011356</v>
      </c>
      <c r="AC2609">
        <v>0</v>
      </c>
      <c r="AD2609">
        <v>0</v>
      </c>
      <c r="AE2609">
        <v>67.65396805488561</v>
      </c>
    </row>
    <row r="2610" spans="1:31" x14ac:dyDescent="0.25">
      <c r="A2610">
        <v>2309615</v>
      </c>
      <c r="B2610">
        <v>1</v>
      </c>
      <c r="C2610" t="s">
        <v>80</v>
      </c>
      <c r="D2610" t="s">
        <v>94</v>
      </c>
      <c r="E2610" t="s">
        <v>147</v>
      </c>
      <c r="F2610" t="s">
        <v>7806</v>
      </c>
      <c r="G2610" t="s">
        <v>258</v>
      </c>
      <c r="H2610" t="s">
        <v>150</v>
      </c>
      <c r="I2610" t="s">
        <v>136</v>
      </c>
      <c r="J2610" t="s">
        <v>137</v>
      </c>
      <c r="K2610" t="s">
        <v>138</v>
      </c>
      <c r="L2610" t="s">
        <v>7807</v>
      </c>
      <c r="M2610" t="s">
        <v>7808</v>
      </c>
      <c r="N2610">
        <v>2.2933333330000001</v>
      </c>
      <c r="O2610">
        <v>0</v>
      </c>
      <c r="P2610">
        <v>19</v>
      </c>
      <c r="Q2610">
        <v>0</v>
      </c>
      <c r="R2610">
        <v>0</v>
      </c>
      <c r="S2610">
        <v>0</v>
      </c>
      <c r="T2610">
        <v>4</v>
      </c>
      <c r="U2610">
        <v>0</v>
      </c>
      <c r="V2610">
        <v>0</v>
      </c>
      <c r="W2610">
        <v>0</v>
      </c>
      <c r="X2610">
        <v>4.7832472592249511</v>
      </c>
      <c r="Y2610">
        <v>0</v>
      </c>
      <c r="Z2610">
        <v>0</v>
      </c>
      <c r="AA2610">
        <v>0</v>
      </c>
      <c r="AB2610">
        <v>4.8986955299131099</v>
      </c>
      <c r="AC2610">
        <v>0</v>
      </c>
      <c r="AD2610">
        <v>0</v>
      </c>
      <c r="AE2610">
        <v>9.6819427891380609</v>
      </c>
    </row>
    <row r="2611" spans="1:31" x14ac:dyDescent="0.25">
      <c r="A2611">
        <v>2309947</v>
      </c>
      <c r="B2611">
        <v>1</v>
      </c>
      <c r="C2611" t="s">
        <v>80</v>
      </c>
      <c r="D2611" t="s">
        <v>99</v>
      </c>
      <c r="E2611" t="s">
        <v>153</v>
      </c>
      <c r="F2611" t="s">
        <v>7809</v>
      </c>
      <c r="G2611" t="s">
        <v>336</v>
      </c>
      <c r="H2611" t="s">
        <v>150</v>
      </c>
      <c r="I2611" t="s">
        <v>136</v>
      </c>
      <c r="J2611" t="s">
        <v>137</v>
      </c>
      <c r="K2611" t="s">
        <v>138</v>
      </c>
      <c r="L2611" t="s">
        <v>7810</v>
      </c>
      <c r="M2611" t="s">
        <v>7811</v>
      </c>
      <c r="N2611">
        <v>3.091111111</v>
      </c>
      <c r="O2611">
        <v>0</v>
      </c>
      <c r="P2611">
        <v>1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6.7309757229416664E-2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6.7309757229416664E-2</v>
      </c>
    </row>
    <row r="2612" spans="1:31" x14ac:dyDescent="0.25">
      <c r="A2612">
        <v>2309924</v>
      </c>
      <c r="B2612">
        <v>1</v>
      </c>
      <c r="C2612" t="s">
        <v>80</v>
      </c>
      <c r="D2612" t="s">
        <v>82</v>
      </c>
      <c r="E2612" t="s">
        <v>153</v>
      </c>
      <c r="F2612" t="s">
        <v>7812</v>
      </c>
      <c r="G2612" t="s">
        <v>155</v>
      </c>
      <c r="H2612" t="s">
        <v>150</v>
      </c>
      <c r="I2612" t="s">
        <v>136</v>
      </c>
      <c r="J2612" t="s">
        <v>137</v>
      </c>
      <c r="K2612" t="s">
        <v>138</v>
      </c>
      <c r="L2612" t="s">
        <v>7813</v>
      </c>
      <c r="M2612" t="s">
        <v>7814</v>
      </c>
      <c r="N2612">
        <v>1.2338888880000001</v>
      </c>
      <c r="O2612">
        <v>0</v>
      </c>
      <c r="P2612">
        <v>4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0.87392565385125009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0.87392565385125009</v>
      </c>
    </row>
    <row r="2613" spans="1:31" x14ac:dyDescent="0.25">
      <c r="A2613">
        <v>2309592</v>
      </c>
      <c r="B2613">
        <v>1</v>
      </c>
      <c r="C2613" t="s">
        <v>81</v>
      </c>
      <c r="D2613" t="s">
        <v>113</v>
      </c>
      <c r="E2613" t="s">
        <v>158</v>
      </c>
      <c r="F2613" t="s">
        <v>7815</v>
      </c>
      <c r="G2613" t="s">
        <v>149</v>
      </c>
      <c r="H2613" t="s">
        <v>150</v>
      </c>
      <c r="I2613" t="s">
        <v>136</v>
      </c>
      <c r="J2613" t="s">
        <v>137</v>
      </c>
      <c r="K2613" t="s">
        <v>138</v>
      </c>
      <c r="L2613" t="s">
        <v>7816</v>
      </c>
      <c r="M2613" t="s">
        <v>7817</v>
      </c>
      <c r="N2613">
        <v>3.9283333329999999</v>
      </c>
      <c r="O2613">
        <v>0</v>
      </c>
      <c r="P2613">
        <v>172</v>
      </c>
      <c r="Q2613">
        <v>0</v>
      </c>
      <c r="R2613">
        <v>3</v>
      </c>
      <c r="S2613">
        <v>0</v>
      </c>
      <c r="T2613">
        <v>10</v>
      </c>
      <c r="U2613">
        <v>0</v>
      </c>
      <c r="V2613">
        <v>0</v>
      </c>
      <c r="W2613">
        <v>0</v>
      </c>
      <c r="X2613">
        <v>82.037176485138957</v>
      </c>
      <c r="Y2613">
        <v>0</v>
      </c>
      <c r="Z2613">
        <v>9.9914862712500007E-3</v>
      </c>
      <c r="AA2613">
        <v>0</v>
      </c>
      <c r="AB2613">
        <v>23.491753188603898</v>
      </c>
      <c r="AC2613">
        <v>0</v>
      </c>
      <c r="AD2613">
        <v>0</v>
      </c>
      <c r="AE2613">
        <v>105.5389211600141</v>
      </c>
    </row>
    <row r="2614" spans="1:31" x14ac:dyDescent="0.25">
      <c r="A2614">
        <v>2309970</v>
      </c>
      <c r="B2614">
        <v>1</v>
      </c>
      <c r="C2614" t="s">
        <v>81</v>
      </c>
      <c r="D2614" t="s">
        <v>128</v>
      </c>
      <c r="E2614" t="s">
        <v>153</v>
      </c>
      <c r="F2614" t="s">
        <v>7818</v>
      </c>
      <c r="G2614" t="s">
        <v>203</v>
      </c>
      <c r="H2614" t="s">
        <v>150</v>
      </c>
      <c r="I2614" t="s">
        <v>136</v>
      </c>
      <c r="J2614" t="s">
        <v>137</v>
      </c>
      <c r="K2614" t="s">
        <v>138</v>
      </c>
      <c r="L2614" t="s">
        <v>7819</v>
      </c>
      <c r="M2614" t="s">
        <v>7820</v>
      </c>
      <c r="N2614">
        <v>0.68138888799999997</v>
      </c>
      <c r="O2614">
        <v>0</v>
      </c>
      <c r="P2614">
        <v>4</v>
      </c>
      <c r="Q2614">
        <v>0</v>
      </c>
      <c r="R2614">
        <v>0</v>
      </c>
      <c r="S2614">
        <v>0</v>
      </c>
      <c r="T2614">
        <v>2</v>
      </c>
      <c r="U2614">
        <v>0</v>
      </c>
      <c r="V2614">
        <v>0</v>
      </c>
      <c r="W2614">
        <v>0</v>
      </c>
      <c r="X2614">
        <v>0.33188215738534999</v>
      </c>
      <c r="Y2614">
        <v>0</v>
      </c>
      <c r="Z2614">
        <v>0</v>
      </c>
      <c r="AA2614">
        <v>0</v>
      </c>
      <c r="AB2614">
        <v>0.39781455586216674</v>
      </c>
      <c r="AC2614">
        <v>0</v>
      </c>
      <c r="AD2614">
        <v>0</v>
      </c>
      <c r="AE2614">
        <v>0.72969671324751673</v>
      </c>
    </row>
    <row r="2615" spans="1:31" x14ac:dyDescent="0.25">
      <c r="A2615">
        <v>2309901</v>
      </c>
      <c r="B2615">
        <v>1</v>
      </c>
      <c r="C2615" t="s">
        <v>81</v>
      </c>
      <c r="D2615" t="s">
        <v>115</v>
      </c>
      <c r="E2615" t="s">
        <v>147</v>
      </c>
      <c r="F2615" t="s">
        <v>792</v>
      </c>
      <c r="G2615" t="s">
        <v>149</v>
      </c>
      <c r="H2615" t="s">
        <v>150</v>
      </c>
      <c r="I2615" t="s">
        <v>136</v>
      </c>
      <c r="J2615" t="s">
        <v>137</v>
      </c>
      <c r="K2615" t="s">
        <v>138</v>
      </c>
      <c r="L2615" t="s">
        <v>7821</v>
      </c>
      <c r="M2615" t="s">
        <v>7822</v>
      </c>
      <c r="N2615">
        <v>1.3261111109999999</v>
      </c>
      <c r="O2615">
        <v>0</v>
      </c>
      <c r="P2615">
        <v>26</v>
      </c>
      <c r="Q2615">
        <v>0</v>
      </c>
      <c r="R2615">
        <v>3</v>
      </c>
      <c r="S2615">
        <v>0</v>
      </c>
      <c r="T2615">
        <v>1</v>
      </c>
      <c r="U2615">
        <v>0</v>
      </c>
      <c r="V2615">
        <v>0</v>
      </c>
      <c r="W2615">
        <v>0</v>
      </c>
      <c r="X2615">
        <v>7.9951453340159491</v>
      </c>
      <c r="Y2615">
        <v>0</v>
      </c>
      <c r="Z2615">
        <v>0.58820872139355007</v>
      </c>
      <c r="AA2615">
        <v>0</v>
      </c>
      <c r="AB2615">
        <v>2.1824383267283558</v>
      </c>
      <c r="AC2615">
        <v>0</v>
      </c>
      <c r="AD2615">
        <v>0</v>
      </c>
      <c r="AE2615">
        <v>10.765792382137855</v>
      </c>
    </row>
    <row r="2616" spans="1:31" x14ac:dyDescent="0.25">
      <c r="A2616">
        <v>2309755</v>
      </c>
      <c r="B2616">
        <v>1</v>
      </c>
      <c r="C2616" t="s">
        <v>80</v>
      </c>
      <c r="D2616" t="s">
        <v>96</v>
      </c>
      <c r="E2616" t="s">
        <v>153</v>
      </c>
      <c r="F2616" t="s">
        <v>7823</v>
      </c>
      <c r="G2616" t="s">
        <v>203</v>
      </c>
      <c r="H2616" t="s">
        <v>150</v>
      </c>
      <c r="I2616" t="s">
        <v>136</v>
      </c>
      <c r="J2616" t="s">
        <v>137</v>
      </c>
      <c r="K2616" t="s">
        <v>138</v>
      </c>
      <c r="L2616" t="s">
        <v>7824</v>
      </c>
      <c r="M2616" t="s">
        <v>7825</v>
      </c>
      <c r="N2616">
        <v>2.1058333330000001</v>
      </c>
      <c r="O2616">
        <v>0</v>
      </c>
      <c r="P2616">
        <v>2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1.2768512870671334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1.2768512870671334</v>
      </c>
    </row>
    <row r="2617" spans="1:31" x14ac:dyDescent="0.25">
      <c r="A2617">
        <v>2309692</v>
      </c>
      <c r="B2617">
        <v>1</v>
      </c>
      <c r="C2617" t="s">
        <v>80</v>
      </c>
      <c r="D2617" t="s">
        <v>107</v>
      </c>
      <c r="E2617" t="s">
        <v>153</v>
      </c>
      <c r="F2617" t="s">
        <v>7826</v>
      </c>
      <c r="G2617" t="s">
        <v>155</v>
      </c>
      <c r="H2617" t="s">
        <v>150</v>
      </c>
      <c r="I2617" t="s">
        <v>136</v>
      </c>
      <c r="J2617" t="s">
        <v>137</v>
      </c>
      <c r="K2617" t="s">
        <v>138</v>
      </c>
      <c r="L2617" t="s">
        <v>7827</v>
      </c>
      <c r="M2617" t="s">
        <v>7828</v>
      </c>
      <c r="N2617">
        <v>4.2508333330000001</v>
      </c>
      <c r="O2617">
        <v>0</v>
      </c>
      <c r="P2617">
        <v>1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</row>
    <row r="2618" spans="1:31" x14ac:dyDescent="0.25">
      <c r="A2618">
        <v>2309360</v>
      </c>
      <c r="B2618">
        <v>1</v>
      </c>
      <c r="C2618" t="s">
        <v>81</v>
      </c>
      <c r="D2618" t="s">
        <v>118</v>
      </c>
      <c r="E2618" t="s">
        <v>175</v>
      </c>
      <c r="F2618" t="s">
        <v>7829</v>
      </c>
      <c r="G2618" t="s">
        <v>1721</v>
      </c>
      <c r="H2618" t="s">
        <v>135</v>
      </c>
      <c r="I2618" t="s">
        <v>136</v>
      </c>
      <c r="J2618" t="s">
        <v>137</v>
      </c>
      <c r="K2618" t="s">
        <v>138</v>
      </c>
      <c r="L2618" t="s">
        <v>7830</v>
      </c>
      <c r="M2618" t="s">
        <v>7831</v>
      </c>
      <c r="N2618">
        <v>8.2458333330000002</v>
      </c>
      <c r="O2618">
        <v>0</v>
      </c>
      <c r="P2618">
        <v>98</v>
      </c>
      <c r="Q2618">
        <v>0</v>
      </c>
      <c r="R2618">
        <v>6</v>
      </c>
      <c r="S2618">
        <v>0</v>
      </c>
      <c r="T2618">
        <v>7</v>
      </c>
      <c r="U2618">
        <v>0</v>
      </c>
      <c r="V2618">
        <v>0</v>
      </c>
      <c r="W2618">
        <v>0</v>
      </c>
      <c r="X2618">
        <v>130.69268493757809</v>
      </c>
      <c r="Y2618">
        <v>0</v>
      </c>
      <c r="Z2618">
        <v>39.521558502679248</v>
      </c>
      <c r="AA2618">
        <v>0</v>
      </c>
      <c r="AB2618">
        <v>25.036775732950002</v>
      </c>
      <c r="AC2618">
        <v>0</v>
      </c>
      <c r="AD2618">
        <v>0</v>
      </c>
      <c r="AE2618">
        <v>195.25101917320734</v>
      </c>
    </row>
    <row r="2619" spans="1:31" x14ac:dyDescent="0.25">
      <c r="A2619">
        <v>2310047</v>
      </c>
      <c r="B2619">
        <v>1</v>
      </c>
      <c r="C2619" t="s">
        <v>80</v>
      </c>
      <c r="D2619" t="s">
        <v>105</v>
      </c>
      <c r="E2619" t="s">
        <v>141</v>
      </c>
      <c r="F2619" t="s">
        <v>7832</v>
      </c>
      <c r="G2619" t="s">
        <v>134</v>
      </c>
      <c r="H2619" t="s">
        <v>135</v>
      </c>
      <c r="I2619" t="s">
        <v>136</v>
      </c>
      <c r="J2619" t="s">
        <v>137</v>
      </c>
      <c r="K2619" t="s">
        <v>138</v>
      </c>
      <c r="L2619" t="s">
        <v>7833</v>
      </c>
      <c r="M2619" t="s">
        <v>7834</v>
      </c>
      <c r="N2619">
        <v>0.82277777699999999</v>
      </c>
      <c r="O2619">
        <v>11</v>
      </c>
      <c r="P2619">
        <v>1102</v>
      </c>
      <c r="Q2619">
        <v>18</v>
      </c>
      <c r="R2619">
        <v>657</v>
      </c>
      <c r="S2619">
        <v>16</v>
      </c>
      <c r="T2619">
        <v>165</v>
      </c>
      <c r="U2619">
        <v>0</v>
      </c>
      <c r="V2619">
        <v>1</v>
      </c>
      <c r="W2619">
        <v>3.2248062515770002</v>
      </c>
      <c r="X2619">
        <v>183.7994093653445</v>
      </c>
      <c r="Y2619">
        <v>14.518346030990456</v>
      </c>
      <c r="Z2619">
        <v>174.38489837900525</v>
      </c>
      <c r="AA2619">
        <v>23.643331769181213</v>
      </c>
      <c r="AB2619">
        <v>87.835033880730606</v>
      </c>
      <c r="AC2619">
        <v>0</v>
      </c>
      <c r="AD2619">
        <v>3.38322653347005</v>
      </c>
      <c r="AE2619">
        <v>490.78905221029902</v>
      </c>
    </row>
    <row r="2620" spans="1:31" x14ac:dyDescent="0.25">
      <c r="A2620">
        <v>2309406</v>
      </c>
      <c r="B2620">
        <v>1</v>
      </c>
      <c r="C2620" t="s">
        <v>80</v>
      </c>
      <c r="D2620" t="s">
        <v>93</v>
      </c>
      <c r="E2620" t="s">
        <v>147</v>
      </c>
      <c r="F2620" t="s">
        <v>7835</v>
      </c>
      <c r="G2620" t="s">
        <v>149</v>
      </c>
      <c r="H2620" t="s">
        <v>150</v>
      </c>
      <c r="I2620" t="s">
        <v>136</v>
      </c>
      <c r="J2620" t="s">
        <v>137</v>
      </c>
      <c r="K2620" t="s">
        <v>138</v>
      </c>
      <c r="L2620" t="s">
        <v>7836</v>
      </c>
      <c r="M2620" t="s">
        <v>7837</v>
      </c>
      <c r="N2620">
        <v>6.5949999999999998</v>
      </c>
      <c r="O2620">
        <v>0</v>
      </c>
      <c r="P2620">
        <v>3</v>
      </c>
      <c r="Q2620">
        <v>0</v>
      </c>
      <c r="R2620">
        <v>7</v>
      </c>
      <c r="S2620">
        <v>0</v>
      </c>
      <c r="T2620">
        <v>5</v>
      </c>
      <c r="U2620">
        <v>0</v>
      </c>
      <c r="V2620">
        <v>0</v>
      </c>
      <c r="W2620">
        <v>0</v>
      </c>
      <c r="X2620">
        <v>1.42771068082495</v>
      </c>
      <c r="Y2620">
        <v>0</v>
      </c>
      <c r="Z2620">
        <v>77.629042464365526</v>
      </c>
      <c r="AA2620">
        <v>0</v>
      </c>
      <c r="AB2620">
        <v>66.088326290273343</v>
      </c>
      <c r="AC2620">
        <v>0</v>
      </c>
      <c r="AD2620">
        <v>0</v>
      </c>
      <c r="AE2620">
        <v>145.1450794354638</v>
      </c>
    </row>
    <row r="2621" spans="1:31" x14ac:dyDescent="0.25">
      <c r="A2621">
        <v>2309552</v>
      </c>
      <c r="B2621">
        <v>1</v>
      </c>
      <c r="C2621" t="s">
        <v>81</v>
      </c>
      <c r="D2621" t="s">
        <v>117</v>
      </c>
      <c r="E2621" t="s">
        <v>153</v>
      </c>
      <c r="F2621" t="s">
        <v>7838</v>
      </c>
      <c r="G2621" t="s">
        <v>155</v>
      </c>
      <c r="H2621" t="s">
        <v>150</v>
      </c>
      <c r="I2621" t="s">
        <v>136</v>
      </c>
      <c r="J2621" t="s">
        <v>137</v>
      </c>
      <c r="K2621" t="s">
        <v>138</v>
      </c>
      <c r="L2621" t="s">
        <v>7839</v>
      </c>
      <c r="M2621" t="s">
        <v>7840</v>
      </c>
      <c r="N2621">
        <v>4.3811111110000001</v>
      </c>
      <c r="O2621">
        <v>0</v>
      </c>
      <c r="P2621">
        <v>1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1.0040339592098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1.0040339592098</v>
      </c>
    </row>
    <row r="2622" spans="1:31" x14ac:dyDescent="0.25">
      <c r="A2622">
        <v>2310093</v>
      </c>
      <c r="B2622">
        <v>1</v>
      </c>
      <c r="C2622" t="s">
        <v>81</v>
      </c>
      <c r="D2622" t="s">
        <v>115</v>
      </c>
      <c r="E2622" t="s">
        <v>147</v>
      </c>
      <c r="F2622" t="s">
        <v>7841</v>
      </c>
      <c r="G2622" t="s">
        <v>149</v>
      </c>
      <c r="H2622" t="s">
        <v>150</v>
      </c>
      <c r="I2622" t="s">
        <v>136</v>
      </c>
      <c r="J2622" t="s">
        <v>137</v>
      </c>
      <c r="K2622" t="s">
        <v>138</v>
      </c>
      <c r="L2622" t="s">
        <v>7842</v>
      </c>
      <c r="M2622" t="s">
        <v>7843</v>
      </c>
      <c r="N2622">
        <v>1.0405555550000001</v>
      </c>
      <c r="O2622">
        <v>0</v>
      </c>
      <c r="P2622">
        <v>2</v>
      </c>
      <c r="Q2622">
        <v>0</v>
      </c>
      <c r="R2622">
        <v>0</v>
      </c>
      <c r="S2622">
        <v>0</v>
      </c>
      <c r="T2622">
        <v>1</v>
      </c>
      <c r="U2622">
        <v>0</v>
      </c>
      <c r="V2622">
        <v>0</v>
      </c>
      <c r="W2622">
        <v>0</v>
      </c>
      <c r="X2622">
        <v>9.5574109325300013E-2</v>
      </c>
      <c r="Y2622">
        <v>0</v>
      </c>
      <c r="Z2622">
        <v>0</v>
      </c>
      <c r="AA2622">
        <v>0</v>
      </c>
      <c r="AB2622">
        <v>3.3326671861333333E-2</v>
      </c>
      <c r="AC2622">
        <v>0</v>
      </c>
      <c r="AD2622">
        <v>0</v>
      </c>
      <c r="AE2622">
        <v>0.12890078118663334</v>
      </c>
    </row>
    <row r="2623" spans="1:31" x14ac:dyDescent="0.25">
      <c r="A2623">
        <v>2310133</v>
      </c>
      <c r="B2623">
        <v>1</v>
      </c>
      <c r="C2623" t="s">
        <v>81</v>
      </c>
      <c r="D2623" t="s">
        <v>113</v>
      </c>
      <c r="E2623" t="s">
        <v>158</v>
      </c>
      <c r="F2623" t="s">
        <v>7844</v>
      </c>
      <c r="G2623" t="s">
        <v>453</v>
      </c>
      <c r="H2623" t="s">
        <v>150</v>
      </c>
      <c r="I2623" t="s">
        <v>136</v>
      </c>
      <c r="J2623" t="s">
        <v>137</v>
      </c>
      <c r="K2623" t="s">
        <v>138</v>
      </c>
      <c r="L2623" t="s">
        <v>7845</v>
      </c>
      <c r="M2623" t="s">
        <v>7846</v>
      </c>
      <c r="N2623">
        <v>6.1397222219999996</v>
      </c>
      <c r="O2623">
        <v>0</v>
      </c>
      <c r="P2623">
        <v>100</v>
      </c>
      <c r="Q2623">
        <v>0</v>
      </c>
      <c r="R2623">
        <v>0</v>
      </c>
      <c r="S2623">
        <v>0</v>
      </c>
      <c r="T2623">
        <v>5</v>
      </c>
      <c r="U2623">
        <v>0</v>
      </c>
      <c r="V2623">
        <v>0</v>
      </c>
      <c r="W2623">
        <v>0</v>
      </c>
      <c r="X2623">
        <v>84.835394937726704</v>
      </c>
      <c r="Y2623">
        <v>0</v>
      </c>
      <c r="Z2623">
        <v>0</v>
      </c>
      <c r="AA2623">
        <v>0</v>
      </c>
      <c r="AB2623">
        <v>7.0425917557376518</v>
      </c>
      <c r="AC2623">
        <v>0</v>
      </c>
      <c r="AD2623">
        <v>0</v>
      </c>
      <c r="AE2623">
        <v>91.877986693464351</v>
      </c>
    </row>
    <row r="2624" spans="1:31" x14ac:dyDescent="0.25">
      <c r="A2624">
        <v>2309366</v>
      </c>
      <c r="B2624">
        <v>1</v>
      </c>
      <c r="C2624" t="s">
        <v>80</v>
      </c>
      <c r="D2624" t="s">
        <v>93</v>
      </c>
      <c r="E2624" t="s">
        <v>147</v>
      </c>
      <c r="F2624" t="s">
        <v>7847</v>
      </c>
      <c r="G2624" t="s">
        <v>149</v>
      </c>
      <c r="H2624" t="s">
        <v>150</v>
      </c>
      <c r="I2624" t="s">
        <v>136</v>
      </c>
      <c r="J2624" t="s">
        <v>137</v>
      </c>
      <c r="K2624" t="s">
        <v>138</v>
      </c>
      <c r="L2624" t="s">
        <v>7848</v>
      </c>
      <c r="M2624" t="s">
        <v>7849</v>
      </c>
      <c r="N2624">
        <v>3.1411111109999998</v>
      </c>
      <c r="O2624">
        <v>0</v>
      </c>
      <c r="P2624">
        <v>25</v>
      </c>
      <c r="Q2624">
        <v>0</v>
      </c>
      <c r="R2624">
        <v>0</v>
      </c>
      <c r="S2624">
        <v>0</v>
      </c>
      <c r="T2624">
        <v>2</v>
      </c>
      <c r="U2624">
        <v>0</v>
      </c>
      <c r="V2624">
        <v>0</v>
      </c>
      <c r="W2624">
        <v>0</v>
      </c>
      <c r="X2624">
        <v>9.8294397317475362</v>
      </c>
      <c r="Y2624">
        <v>0</v>
      </c>
      <c r="Z2624">
        <v>0</v>
      </c>
      <c r="AA2624">
        <v>0</v>
      </c>
      <c r="AB2624">
        <v>0.12708134883880001</v>
      </c>
      <c r="AC2624">
        <v>0</v>
      </c>
      <c r="AD2624">
        <v>0</v>
      </c>
      <c r="AE2624">
        <v>9.9565210805863362</v>
      </c>
    </row>
    <row r="2625" spans="1:31" x14ac:dyDescent="0.25">
      <c r="A2625">
        <v>2309652</v>
      </c>
      <c r="B2625">
        <v>1</v>
      </c>
      <c r="C2625" t="s">
        <v>80</v>
      </c>
      <c r="D2625" t="s">
        <v>99</v>
      </c>
      <c r="E2625" t="s">
        <v>147</v>
      </c>
      <c r="F2625" t="s">
        <v>7850</v>
      </c>
      <c r="G2625" t="s">
        <v>703</v>
      </c>
      <c r="H2625" t="s">
        <v>150</v>
      </c>
      <c r="I2625" t="s">
        <v>136</v>
      </c>
      <c r="J2625" t="s">
        <v>137</v>
      </c>
      <c r="K2625" t="s">
        <v>138</v>
      </c>
      <c r="L2625" t="s">
        <v>7851</v>
      </c>
      <c r="M2625" t="s">
        <v>7852</v>
      </c>
      <c r="N2625">
        <v>2.4808333330000001</v>
      </c>
      <c r="O2625">
        <v>0</v>
      </c>
      <c r="P2625">
        <v>98</v>
      </c>
      <c r="Q2625">
        <v>0</v>
      </c>
      <c r="R2625">
        <v>2</v>
      </c>
      <c r="S2625">
        <v>0</v>
      </c>
      <c r="T2625">
        <v>15</v>
      </c>
      <c r="U2625">
        <v>0</v>
      </c>
      <c r="V2625">
        <v>0</v>
      </c>
      <c r="W2625">
        <v>0</v>
      </c>
      <c r="X2625">
        <v>60.095985717236836</v>
      </c>
      <c r="Y2625">
        <v>0</v>
      </c>
      <c r="Z2625">
        <v>0.90677910773770842</v>
      </c>
      <c r="AA2625">
        <v>0</v>
      </c>
      <c r="AB2625">
        <v>70.101370342854807</v>
      </c>
      <c r="AC2625">
        <v>0</v>
      </c>
      <c r="AD2625">
        <v>0</v>
      </c>
      <c r="AE2625">
        <v>131.10413516782936</v>
      </c>
    </row>
    <row r="2626" spans="1:31" x14ac:dyDescent="0.25">
      <c r="A2626">
        <v>2310150</v>
      </c>
      <c r="B2626">
        <v>1</v>
      </c>
      <c r="C2626" t="s">
        <v>80</v>
      </c>
      <c r="D2626" t="s">
        <v>95</v>
      </c>
      <c r="E2626" t="s">
        <v>153</v>
      </c>
      <c r="F2626" t="s">
        <v>7853</v>
      </c>
      <c r="G2626" t="s">
        <v>203</v>
      </c>
      <c r="H2626" t="s">
        <v>150</v>
      </c>
      <c r="I2626" t="s">
        <v>136</v>
      </c>
      <c r="J2626" t="s">
        <v>137</v>
      </c>
      <c r="K2626" t="s">
        <v>138</v>
      </c>
      <c r="L2626" t="s">
        <v>7854</v>
      </c>
      <c r="M2626" t="s">
        <v>7855</v>
      </c>
      <c r="N2626">
        <v>0.54305555500000002</v>
      </c>
      <c r="O2626">
        <v>0</v>
      </c>
      <c r="P2626">
        <v>7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0.77371614503663333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0.77371614503663333</v>
      </c>
    </row>
    <row r="2627" spans="1:31" x14ac:dyDescent="0.25">
      <c r="A2627">
        <v>2309486</v>
      </c>
      <c r="B2627">
        <v>1</v>
      </c>
      <c r="C2627" t="s">
        <v>80</v>
      </c>
      <c r="D2627" t="s">
        <v>95</v>
      </c>
      <c r="E2627" t="s">
        <v>175</v>
      </c>
      <c r="F2627" t="s">
        <v>7856</v>
      </c>
      <c r="G2627" t="s">
        <v>177</v>
      </c>
      <c r="H2627" t="s">
        <v>135</v>
      </c>
      <c r="I2627" t="s">
        <v>136</v>
      </c>
      <c r="J2627" t="s">
        <v>137</v>
      </c>
      <c r="K2627" t="s">
        <v>144</v>
      </c>
      <c r="L2627" t="s">
        <v>7857</v>
      </c>
      <c r="M2627" t="s">
        <v>7858</v>
      </c>
      <c r="N2627">
        <v>3.0072222219999998</v>
      </c>
      <c r="O2627">
        <v>1</v>
      </c>
      <c r="P2627">
        <v>0</v>
      </c>
      <c r="Q2627">
        <v>0</v>
      </c>
      <c r="R2627">
        <v>0</v>
      </c>
      <c r="S2627">
        <v>2</v>
      </c>
      <c r="T2627">
        <v>0</v>
      </c>
      <c r="U2627">
        <v>0</v>
      </c>
      <c r="V2627">
        <v>0</v>
      </c>
      <c r="W2627">
        <v>1.7929584575529003</v>
      </c>
      <c r="X2627">
        <v>0</v>
      </c>
      <c r="Y2627">
        <v>0</v>
      </c>
      <c r="Z2627">
        <v>0</v>
      </c>
      <c r="AA2627">
        <v>17.418577410460596</v>
      </c>
      <c r="AB2627">
        <v>0</v>
      </c>
      <c r="AC2627">
        <v>0</v>
      </c>
      <c r="AD2627">
        <v>0</v>
      </c>
      <c r="AE2627">
        <v>19.211535868013495</v>
      </c>
    </row>
    <row r="2628" spans="1:31" x14ac:dyDescent="0.25">
      <c r="A2628">
        <v>2309386</v>
      </c>
      <c r="B2628">
        <v>1</v>
      </c>
      <c r="C2628" t="s">
        <v>81</v>
      </c>
      <c r="D2628" t="s">
        <v>117</v>
      </c>
      <c r="E2628" t="s">
        <v>141</v>
      </c>
      <c r="F2628" t="s">
        <v>3395</v>
      </c>
      <c r="G2628" t="s">
        <v>134</v>
      </c>
      <c r="H2628" t="s">
        <v>135</v>
      </c>
      <c r="I2628" t="s">
        <v>136</v>
      </c>
      <c r="J2628" t="s">
        <v>137</v>
      </c>
      <c r="K2628" t="s">
        <v>138</v>
      </c>
      <c r="L2628" t="s">
        <v>7859</v>
      </c>
      <c r="M2628" t="s">
        <v>7860</v>
      </c>
      <c r="N2628">
        <v>0.91</v>
      </c>
      <c r="O2628">
        <v>2</v>
      </c>
      <c r="P2628">
        <v>539</v>
      </c>
      <c r="Q2628">
        <v>12</v>
      </c>
      <c r="R2628">
        <v>40</v>
      </c>
      <c r="S2628">
        <v>11</v>
      </c>
      <c r="T2628">
        <v>23</v>
      </c>
      <c r="U2628">
        <v>1</v>
      </c>
      <c r="V2628">
        <v>0</v>
      </c>
      <c r="W2628">
        <v>0.77056679478870005</v>
      </c>
      <c r="X2628">
        <v>51.683137220660427</v>
      </c>
      <c r="Y2628">
        <v>6.3634334730330009</v>
      </c>
      <c r="Z2628">
        <v>14.874492934119001</v>
      </c>
      <c r="AA2628">
        <v>12.411177564567598</v>
      </c>
      <c r="AB2628">
        <v>9.2802102656354002</v>
      </c>
      <c r="AC2628">
        <v>74.311650541828698</v>
      </c>
      <c r="AD2628">
        <v>0</v>
      </c>
      <c r="AE2628">
        <v>169.69466879463283</v>
      </c>
    </row>
    <row r="2629" spans="1:31" x14ac:dyDescent="0.25">
      <c r="A2629">
        <v>2310050</v>
      </c>
      <c r="B2629">
        <v>1</v>
      </c>
      <c r="C2629" t="s">
        <v>81</v>
      </c>
      <c r="D2629" t="s">
        <v>128</v>
      </c>
      <c r="E2629" t="s">
        <v>158</v>
      </c>
      <c r="F2629" t="s">
        <v>7861</v>
      </c>
      <c r="G2629" t="s">
        <v>453</v>
      </c>
      <c r="H2629" t="s">
        <v>150</v>
      </c>
      <c r="I2629" t="s">
        <v>136</v>
      </c>
      <c r="J2629" t="s">
        <v>137</v>
      </c>
      <c r="K2629" t="s">
        <v>138</v>
      </c>
      <c r="L2629" t="s">
        <v>7862</v>
      </c>
      <c r="M2629" t="s">
        <v>7863</v>
      </c>
      <c r="N2629">
        <v>5.6497222220000003</v>
      </c>
      <c r="O2629">
        <v>0</v>
      </c>
      <c r="P2629">
        <v>7</v>
      </c>
      <c r="Q2629">
        <v>0</v>
      </c>
      <c r="R2629">
        <v>0</v>
      </c>
      <c r="S2629">
        <v>0</v>
      </c>
      <c r="T2629">
        <v>1</v>
      </c>
      <c r="U2629">
        <v>0</v>
      </c>
      <c r="V2629">
        <v>0</v>
      </c>
      <c r="W2629">
        <v>0</v>
      </c>
      <c r="X2629">
        <v>11.240483726062834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11.240483726062834</v>
      </c>
    </row>
    <row r="2630" spans="1:31" x14ac:dyDescent="0.25">
      <c r="A2630">
        <v>2309821</v>
      </c>
      <c r="B2630">
        <v>1</v>
      </c>
      <c r="C2630" t="s">
        <v>81</v>
      </c>
      <c r="D2630" t="s">
        <v>116</v>
      </c>
      <c r="E2630" t="s">
        <v>147</v>
      </c>
      <c r="F2630" t="s">
        <v>7864</v>
      </c>
      <c r="G2630" t="s">
        <v>149</v>
      </c>
      <c r="H2630" t="s">
        <v>150</v>
      </c>
      <c r="I2630" t="s">
        <v>136</v>
      </c>
      <c r="J2630" t="s">
        <v>137</v>
      </c>
      <c r="K2630" t="s">
        <v>138</v>
      </c>
      <c r="L2630" t="s">
        <v>7865</v>
      </c>
      <c r="M2630" t="s">
        <v>7866</v>
      </c>
      <c r="N2630">
        <v>2.9455555549999999</v>
      </c>
      <c r="O2630">
        <v>0</v>
      </c>
      <c r="P2630">
        <v>28</v>
      </c>
      <c r="Q2630">
        <v>0</v>
      </c>
      <c r="R2630">
        <v>9</v>
      </c>
      <c r="S2630">
        <v>0</v>
      </c>
      <c r="T2630">
        <v>1</v>
      </c>
      <c r="U2630">
        <v>0</v>
      </c>
      <c r="V2630">
        <v>0</v>
      </c>
      <c r="W2630">
        <v>0</v>
      </c>
      <c r="X2630">
        <v>8.9319278428901878</v>
      </c>
      <c r="Y2630">
        <v>0</v>
      </c>
      <c r="Z2630">
        <v>11.102483498343002</v>
      </c>
      <c r="AA2630">
        <v>0</v>
      </c>
      <c r="AB2630">
        <v>5.2009697099153778</v>
      </c>
      <c r="AC2630">
        <v>0</v>
      </c>
      <c r="AD2630">
        <v>0</v>
      </c>
      <c r="AE2630">
        <v>25.235381051148565</v>
      </c>
    </row>
    <row r="2631" spans="1:31" x14ac:dyDescent="0.25">
      <c r="A2631">
        <v>2309907</v>
      </c>
      <c r="B2631">
        <v>1</v>
      </c>
      <c r="C2631" t="s">
        <v>80</v>
      </c>
      <c r="D2631" t="s">
        <v>93</v>
      </c>
      <c r="E2631" t="s">
        <v>147</v>
      </c>
      <c r="F2631" t="s">
        <v>7867</v>
      </c>
      <c r="G2631" t="s">
        <v>149</v>
      </c>
      <c r="H2631" t="s">
        <v>150</v>
      </c>
      <c r="I2631" t="s">
        <v>136</v>
      </c>
      <c r="J2631" t="s">
        <v>137</v>
      </c>
      <c r="K2631" t="s">
        <v>138</v>
      </c>
      <c r="L2631" t="s">
        <v>7868</v>
      </c>
      <c r="M2631" t="s">
        <v>7869</v>
      </c>
      <c r="N2631">
        <v>4.1124999999999998</v>
      </c>
      <c r="O2631">
        <v>0</v>
      </c>
      <c r="P2631">
        <v>2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1.3156082472834001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1.3156082472834001</v>
      </c>
    </row>
    <row r="2632" spans="1:31" x14ac:dyDescent="0.25">
      <c r="A2632">
        <v>2309466</v>
      </c>
      <c r="B2632">
        <v>1</v>
      </c>
      <c r="C2632" t="s">
        <v>80</v>
      </c>
      <c r="D2632" t="s">
        <v>94</v>
      </c>
      <c r="E2632" t="s">
        <v>141</v>
      </c>
      <c r="F2632" t="s">
        <v>7870</v>
      </c>
      <c r="G2632" t="s">
        <v>143</v>
      </c>
      <c r="H2632" t="s">
        <v>135</v>
      </c>
      <c r="I2632" t="s">
        <v>136</v>
      </c>
      <c r="J2632" t="s">
        <v>137</v>
      </c>
      <c r="K2632" t="s">
        <v>144</v>
      </c>
      <c r="L2632" t="s">
        <v>7871</v>
      </c>
      <c r="M2632" t="s">
        <v>7872</v>
      </c>
      <c r="N2632">
        <v>9.5080555550000003</v>
      </c>
      <c r="O2632">
        <v>0</v>
      </c>
      <c r="P2632">
        <v>159</v>
      </c>
      <c r="Q2632">
        <v>0</v>
      </c>
      <c r="R2632">
        <v>4</v>
      </c>
      <c r="S2632">
        <v>3</v>
      </c>
      <c r="T2632">
        <v>28</v>
      </c>
      <c r="U2632">
        <v>5</v>
      </c>
      <c r="V2632">
        <v>0</v>
      </c>
      <c r="W2632">
        <v>0</v>
      </c>
      <c r="X2632">
        <v>235.89292753183952</v>
      </c>
      <c r="Y2632">
        <v>0</v>
      </c>
      <c r="Z2632">
        <v>0.85272263901813339</v>
      </c>
      <c r="AA2632">
        <v>1759.7165311320866</v>
      </c>
      <c r="AB2632">
        <v>310.47937432391114</v>
      </c>
      <c r="AC2632">
        <v>6397.0157351449234</v>
      </c>
      <c r="AD2632">
        <v>0</v>
      </c>
      <c r="AE2632">
        <v>8703.9572907717793</v>
      </c>
    </row>
    <row r="2633" spans="1:31" x14ac:dyDescent="0.25">
      <c r="A2633">
        <v>2309323</v>
      </c>
      <c r="B2633">
        <v>1</v>
      </c>
      <c r="C2633" t="s">
        <v>80</v>
      </c>
      <c r="D2633" t="s">
        <v>93</v>
      </c>
      <c r="E2633" t="s">
        <v>147</v>
      </c>
      <c r="F2633" t="s">
        <v>7873</v>
      </c>
      <c r="G2633" t="s">
        <v>149</v>
      </c>
      <c r="H2633" t="s">
        <v>150</v>
      </c>
      <c r="I2633" t="s">
        <v>136</v>
      </c>
      <c r="J2633" t="s">
        <v>137</v>
      </c>
      <c r="K2633" t="s">
        <v>138</v>
      </c>
      <c r="L2633" t="s">
        <v>7874</v>
      </c>
      <c r="M2633" t="s">
        <v>7875</v>
      </c>
      <c r="N2633">
        <v>1.6375</v>
      </c>
      <c r="O2633">
        <v>0</v>
      </c>
      <c r="P2633">
        <v>8</v>
      </c>
      <c r="Q2633">
        <v>0</v>
      </c>
      <c r="R2633">
        <v>6</v>
      </c>
      <c r="S2633">
        <v>0</v>
      </c>
      <c r="T2633">
        <v>4</v>
      </c>
      <c r="U2633">
        <v>0</v>
      </c>
      <c r="V2633">
        <v>0</v>
      </c>
      <c r="W2633">
        <v>0</v>
      </c>
      <c r="X2633">
        <v>2.8928984955627666</v>
      </c>
      <c r="Y2633">
        <v>0</v>
      </c>
      <c r="Z2633">
        <v>13.736200920159837</v>
      </c>
      <c r="AA2633">
        <v>0</v>
      </c>
      <c r="AB2633">
        <v>4.3937431576268056</v>
      </c>
      <c r="AC2633">
        <v>0</v>
      </c>
      <c r="AD2633">
        <v>0</v>
      </c>
      <c r="AE2633">
        <v>21.022842573349408</v>
      </c>
    </row>
    <row r="2634" spans="1:31" x14ac:dyDescent="0.25">
      <c r="A2634">
        <v>2309423</v>
      </c>
      <c r="B2634">
        <v>1</v>
      </c>
      <c r="C2634" t="s">
        <v>80</v>
      </c>
      <c r="D2634" t="s">
        <v>98</v>
      </c>
      <c r="E2634" t="s">
        <v>175</v>
      </c>
      <c r="F2634" t="s">
        <v>7876</v>
      </c>
      <c r="G2634" t="s">
        <v>210</v>
      </c>
      <c r="H2634" t="s">
        <v>135</v>
      </c>
      <c r="I2634" t="s">
        <v>136</v>
      </c>
      <c r="J2634" t="s">
        <v>137</v>
      </c>
      <c r="K2634" t="s">
        <v>138</v>
      </c>
      <c r="L2634" t="s">
        <v>7877</v>
      </c>
      <c r="M2634" t="s">
        <v>7878</v>
      </c>
      <c r="N2634">
        <v>1.7424999999999999</v>
      </c>
      <c r="O2634">
        <v>0</v>
      </c>
      <c r="P2634">
        <v>0</v>
      </c>
      <c r="Q2634">
        <v>0</v>
      </c>
      <c r="R2634">
        <v>16</v>
      </c>
      <c r="S2634">
        <v>0</v>
      </c>
      <c r="T2634">
        <v>1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121.7857549231291</v>
      </c>
      <c r="AA2634">
        <v>0</v>
      </c>
      <c r="AB2634">
        <v>0.221533059852</v>
      </c>
      <c r="AC2634">
        <v>0</v>
      </c>
      <c r="AD2634">
        <v>0</v>
      </c>
      <c r="AE2634">
        <v>122.00728798298111</v>
      </c>
    </row>
    <row r="2635" spans="1:31" x14ac:dyDescent="0.25">
      <c r="A2635">
        <v>2309996</v>
      </c>
      <c r="B2635">
        <v>1</v>
      </c>
      <c r="C2635" t="s">
        <v>80</v>
      </c>
      <c r="D2635" t="s">
        <v>100</v>
      </c>
      <c r="E2635" t="s">
        <v>153</v>
      </c>
      <c r="F2635" t="s">
        <v>7879</v>
      </c>
      <c r="G2635" t="s">
        <v>155</v>
      </c>
      <c r="H2635" t="s">
        <v>150</v>
      </c>
      <c r="I2635" t="s">
        <v>136</v>
      </c>
      <c r="J2635" t="s">
        <v>137</v>
      </c>
      <c r="K2635" t="s">
        <v>138</v>
      </c>
      <c r="L2635" t="s">
        <v>7880</v>
      </c>
      <c r="M2635" t="s">
        <v>5527</v>
      </c>
      <c r="N2635">
        <v>1.1333333329999999</v>
      </c>
      <c r="O2635">
        <v>0</v>
      </c>
      <c r="P2635">
        <v>1</v>
      </c>
      <c r="Q2635">
        <v>0</v>
      </c>
      <c r="R2635">
        <v>1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0.16646478583800003</v>
      </c>
      <c r="Y2635">
        <v>0</v>
      </c>
      <c r="Z2635">
        <v>0.57167587448474999</v>
      </c>
      <c r="AA2635">
        <v>0</v>
      </c>
      <c r="AB2635">
        <v>0</v>
      </c>
      <c r="AC2635">
        <v>0</v>
      </c>
      <c r="AD2635">
        <v>0</v>
      </c>
      <c r="AE2635">
        <v>0.73814066032275005</v>
      </c>
    </row>
    <row r="2636" spans="1:31" x14ac:dyDescent="0.25">
      <c r="A2636">
        <v>2309332</v>
      </c>
      <c r="B2636">
        <v>1</v>
      </c>
      <c r="C2636" t="s">
        <v>80</v>
      </c>
      <c r="D2636" t="s">
        <v>93</v>
      </c>
      <c r="E2636" t="s">
        <v>147</v>
      </c>
      <c r="F2636" t="s">
        <v>7881</v>
      </c>
      <c r="G2636" t="s">
        <v>149</v>
      </c>
      <c r="H2636" t="s">
        <v>150</v>
      </c>
      <c r="I2636" t="s">
        <v>136</v>
      </c>
      <c r="J2636" t="s">
        <v>137</v>
      </c>
      <c r="K2636" t="s">
        <v>138</v>
      </c>
      <c r="L2636" t="s">
        <v>7882</v>
      </c>
      <c r="M2636" t="s">
        <v>7883</v>
      </c>
      <c r="N2636">
        <v>2.914722222</v>
      </c>
      <c r="O2636">
        <v>0</v>
      </c>
      <c r="P2636">
        <v>4</v>
      </c>
      <c r="Q2636">
        <v>0</v>
      </c>
      <c r="R2636">
        <v>4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4.1003200746653246</v>
      </c>
      <c r="Y2636">
        <v>0</v>
      </c>
      <c r="Z2636">
        <v>0.62732592428425005</v>
      </c>
      <c r="AA2636">
        <v>0</v>
      </c>
      <c r="AB2636">
        <v>0</v>
      </c>
      <c r="AC2636">
        <v>0</v>
      </c>
      <c r="AD2636">
        <v>0</v>
      </c>
      <c r="AE2636">
        <v>4.7276459989495745</v>
      </c>
    </row>
    <row r="2637" spans="1:31" x14ac:dyDescent="0.25">
      <c r="A2637">
        <v>2310019</v>
      </c>
      <c r="B2637">
        <v>1</v>
      </c>
      <c r="C2637" t="s">
        <v>81</v>
      </c>
      <c r="D2637" t="s">
        <v>119</v>
      </c>
      <c r="E2637" t="s">
        <v>147</v>
      </c>
      <c r="F2637" t="s">
        <v>7884</v>
      </c>
      <c r="G2637" t="s">
        <v>149</v>
      </c>
      <c r="H2637" t="s">
        <v>150</v>
      </c>
      <c r="I2637" t="s">
        <v>136</v>
      </c>
      <c r="J2637" t="s">
        <v>137</v>
      </c>
      <c r="K2637" t="s">
        <v>138</v>
      </c>
      <c r="L2637" t="s">
        <v>7885</v>
      </c>
      <c r="M2637" t="s">
        <v>7886</v>
      </c>
      <c r="N2637">
        <v>3.000277777</v>
      </c>
      <c r="O2637">
        <v>0</v>
      </c>
      <c r="P2637">
        <v>61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32.100614066030339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32.100614066030339</v>
      </c>
    </row>
    <row r="2638" spans="1:31" x14ac:dyDescent="0.25">
      <c r="A2638">
        <v>2309973</v>
      </c>
      <c r="B2638">
        <v>1</v>
      </c>
      <c r="C2638" t="s">
        <v>80</v>
      </c>
      <c r="D2638" t="s">
        <v>83</v>
      </c>
      <c r="E2638" t="s">
        <v>153</v>
      </c>
      <c r="F2638" t="s">
        <v>7887</v>
      </c>
      <c r="G2638" t="s">
        <v>155</v>
      </c>
      <c r="H2638" t="s">
        <v>150</v>
      </c>
      <c r="I2638" t="s">
        <v>136</v>
      </c>
      <c r="J2638" t="s">
        <v>137</v>
      </c>
      <c r="K2638" t="s">
        <v>138</v>
      </c>
      <c r="L2638" t="s">
        <v>7888</v>
      </c>
      <c r="M2638" t="s">
        <v>7889</v>
      </c>
      <c r="N2638">
        <v>1.429444444</v>
      </c>
      <c r="O2638">
        <v>0</v>
      </c>
      <c r="P2638">
        <v>4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1.3881624788012334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1.3881624788012334</v>
      </c>
    </row>
    <row r="2639" spans="1:31" x14ac:dyDescent="0.25">
      <c r="A2639">
        <v>2309850</v>
      </c>
      <c r="B2639">
        <v>1</v>
      </c>
      <c r="C2639" t="s">
        <v>81</v>
      </c>
      <c r="D2639" t="s">
        <v>122</v>
      </c>
      <c r="E2639" t="s">
        <v>147</v>
      </c>
      <c r="F2639" t="s">
        <v>7890</v>
      </c>
      <c r="G2639" t="s">
        <v>149</v>
      </c>
      <c r="H2639" t="s">
        <v>150</v>
      </c>
      <c r="I2639" t="s">
        <v>136</v>
      </c>
      <c r="J2639" t="s">
        <v>137</v>
      </c>
      <c r="K2639" t="s">
        <v>138</v>
      </c>
      <c r="L2639" t="s">
        <v>7891</v>
      </c>
      <c r="M2639" t="s">
        <v>7892</v>
      </c>
      <c r="N2639">
        <v>0.951944444</v>
      </c>
      <c r="O2639">
        <v>0</v>
      </c>
      <c r="P2639">
        <v>47</v>
      </c>
      <c r="Q2639">
        <v>0</v>
      </c>
      <c r="R2639">
        <v>0</v>
      </c>
      <c r="S2639">
        <v>0</v>
      </c>
      <c r="T2639">
        <v>1</v>
      </c>
      <c r="U2639">
        <v>0</v>
      </c>
      <c r="V2639">
        <v>0</v>
      </c>
      <c r="W2639">
        <v>0</v>
      </c>
      <c r="X2639">
        <v>6.6557353727780999</v>
      </c>
      <c r="Y2639">
        <v>0</v>
      </c>
      <c r="Z2639">
        <v>0</v>
      </c>
      <c r="AA2639">
        <v>0</v>
      </c>
      <c r="AB2639">
        <v>1.85409652570665</v>
      </c>
      <c r="AC2639">
        <v>0</v>
      </c>
      <c r="AD2639">
        <v>0</v>
      </c>
      <c r="AE2639">
        <v>8.5098318984847499</v>
      </c>
    </row>
    <row r="2640" spans="1:31" x14ac:dyDescent="0.25">
      <c r="A2640">
        <v>2309658</v>
      </c>
      <c r="B2640">
        <v>1</v>
      </c>
      <c r="C2640" t="s">
        <v>80</v>
      </c>
      <c r="D2640" t="s">
        <v>82</v>
      </c>
      <c r="E2640" t="s">
        <v>147</v>
      </c>
      <c r="F2640" t="s">
        <v>7893</v>
      </c>
      <c r="G2640" t="s">
        <v>336</v>
      </c>
      <c r="H2640" t="s">
        <v>150</v>
      </c>
      <c r="I2640" t="s">
        <v>136</v>
      </c>
      <c r="J2640" t="s">
        <v>137</v>
      </c>
      <c r="K2640" t="s">
        <v>138</v>
      </c>
      <c r="L2640" t="s">
        <v>7894</v>
      </c>
      <c r="M2640" t="s">
        <v>7895</v>
      </c>
      <c r="N2640">
        <v>1.1119444439999999</v>
      </c>
      <c r="O2640">
        <v>0</v>
      </c>
      <c r="P2640">
        <v>65</v>
      </c>
      <c r="Q2640">
        <v>0</v>
      </c>
      <c r="R2640">
        <v>0</v>
      </c>
      <c r="S2640">
        <v>0</v>
      </c>
      <c r="T2640">
        <v>8</v>
      </c>
      <c r="U2640">
        <v>0</v>
      </c>
      <c r="V2640">
        <v>0</v>
      </c>
      <c r="W2640">
        <v>0</v>
      </c>
      <c r="X2640">
        <v>13.603894743955335</v>
      </c>
      <c r="Y2640">
        <v>0</v>
      </c>
      <c r="Z2640">
        <v>0</v>
      </c>
      <c r="AA2640">
        <v>0</v>
      </c>
      <c r="AB2640">
        <v>4.7096719687792499</v>
      </c>
      <c r="AC2640">
        <v>0</v>
      </c>
      <c r="AD2640">
        <v>0</v>
      </c>
      <c r="AE2640">
        <v>18.313566712734584</v>
      </c>
    </row>
    <row r="2641" spans="1:31" x14ac:dyDescent="0.25">
      <c r="A2641">
        <v>2309681</v>
      </c>
      <c r="B2641">
        <v>1</v>
      </c>
      <c r="C2641" t="s">
        <v>80</v>
      </c>
      <c r="D2641" t="s">
        <v>105</v>
      </c>
      <c r="E2641" t="s">
        <v>147</v>
      </c>
      <c r="F2641" t="s">
        <v>7896</v>
      </c>
      <c r="G2641" t="s">
        <v>336</v>
      </c>
      <c r="H2641" t="s">
        <v>150</v>
      </c>
      <c r="I2641" t="s">
        <v>136</v>
      </c>
      <c r="J2641" t="s">
        <v>137</v>
      </c>
      <c r="K2641" t="s">
        <v>138</v>
      </c>
      <c r="L2641" t="s">
        <v>7897</v>
      </c>
      <c r="M2641" t="s">
        <v>7898</v>
      </c>
      <c r="N2641">
        <v>0.64916666599999995</v>
      </c>
      <c r="O2641">
        <v>0</v>
      </c>
      <c r="P2641">
        <v>93</v>
      </c>
      <c r="Q2641">
        <v>0</v>
      </c>
      <c r="R2641">
        <v>0</v>
      </c>
      <c r="S2641">
        <v>0</v>
      </c>
      <c r="T2641">
        <v>5</v>
      </c>
      <c r="U2641">
        <v>0</v>
      </c>
      <c r="V2641">
        <v>0</v>
      </c>
      <c r="W2641">
        <v>0</v>
      </c>
      <c r="X2641">
        <v>12.12846145610062</v>
      </c>
      <c r="Y2641">
        <v>0</v>
      </c>
      <c r="Z2641">
        <v>0</v>
      </c>
      <c r="AA2641">
        <v>0</v>
      </c>
      <c r="AB2641">
        <v>1.0344719764601</v>
      </c>
      <c r="AC2641">
        <v>0</v>
      </c>
      <c r="AD2641">
        <v>0</v>
      </c>
      <c r="AE2641">
        <v>13.16293343256072</v>
      </c>
    </row>
    <row r="2642" spans="1:31" x14ac:dyDescent="0.25">
      <c r="A2642">
        <v>2309704</v>
      </c>
      <c r="B2642">
        <v>1</v>
      </c>
      <c r="C2642" t="s">
        <v>80</v>
      </c>
      <c r="D2642" t="s">
        <v>93</v>
      </c>
      <c r="E2642" t="s">
        <v>175</v>
      </c>
      <c r="F2642" t="s">
        <v>7899</v>
      </c>
      <c r="G2642" t="s">
        <v>217</v>
      </c>
      <c r="H2642" t="s">
        <v>135</v>
      </c>
      <c r="I2642" t="s">
        <v>136</v>
      </c>
      <c r="J2642" t="s">
        <v>137</v>
      </c>
      <c r="K2642" t="s">
        <v>138</v>
      </c>
      <c r="L2642" t="s">
        <v>5434</v>
      </c>
      <c r="M2642" t="s">
        <v>7900</v>
      </c>
      <c r="N2642">
        <v>5.1572222219999997</v>
      </c>
      <c r="O2642">
        <v>0</v>
      </c>
      <c r="P2642">
        <v>1</v>
      </c>
      <c r="Q2642">
        <v>0</v>
      </c>
      <c r="R2642">
        <v>20</v>
      </c>
      <c r="S2642">
        <v>0</v>
      </c>
      <c r="T2642">
        <v>11</v>
      </c>
      <c r="U2642">
        <v>0</v>
      </c>
      <c r="V2642">
        <v>0</v>
      </c>
      <c r="W2642">
        <v>0</v>
      </c>
      <c r="X2642">
        <v>1.3360289513649168</v>
      </c>
      <c r="Y2642">
        <v>0</v>
      </c>
      <c r="Z2642">
        <v>120.96724635990604</v>
      </c>
      <c r="AA2642">
        <v>0</v>
      </c>
      <c r="AB2642">
        <v>61.23274390822737</v>
      </c>
      <c r="AC2642">
        <v>0</v>
      </c>
      <c r="AD2642">
        <v>0</v>
      </c>
      <c r="AE2642">
        <v>183.53601921949834</v>
      </c>
    </row>
    <row r="2643" spans="1:31" x14ac:dyDescent="0.25">
      <c r="A2643">
        <v>2309455</v>
      </c>
      <c r="B2643">
        <v>1</v>
      </c>
      <c r="C2643" t="s">
        <v>80</v>
      </c>
      <c r="D2643" t="s">
        <v>110</v>
      </c>
      <c r="E2643" t="s">
        <v>175</v>
      </c>
      <c r="F2643" t="s">
        <v>7901</v>
      </c>
      <c r="G2643" t="s">
        <v>143</v>
      </c>
      <c r="H2643" t="s">
        <v>135</v>
      </c>
      <c r="I2643" t="s">
        <v>136</v>
      </c>
      <c r="J2643" t="s">
        <v>137</v>
      </c>
      <c r="K2643" t="s">
        <v>144</v>
      </c>
      <c r="L2643" t="s">
        <v>7902</v>
      </c>
      <c r="M2643" t="s">
        <v>7903</v>
      </c>
      <c r="N2643">
        <v>9.6127777769999998</v>
      </c>
      <c r="O2643">
        <v>0</v>
      </c>
      <c r="P2643">
        <v>1724</v>
      </c>
      <c r="Q2643">
        <v>0</v>
      </c>
      <c r="R2643">
        <v>0</v>
      </c>
      <c r="S2643">
        <v>0</v>
      </c>
      <c r="T2643">
        <v>85</v>
      </c>
      <c r="U2643">
        <v>0</v>
      </c>
      <c r="V2643">
        <v>0</v>
      </c>
      <c r="W2643">
        <v>0</v>
      </c>
      <c r="X2643">
        <v>4378.9303584582976</v>
      </c>
      <c r="Y2643">
        <v>0</v>
      </c>
      <c r="Z2643">
        <v>0</v>
      </c>
      <c r="AA2643">
        <v>0</v>
      </c>
      <c r="AB2643">
        <v>1452.5780870180165</v>
      </c>
      <c r="AC2643">
        <v>0</v>
      </c>
      <c r="AD2643">
        <v>0</v>
      </c>
      <c r="AE2643">
        <v>5831.5084454763146</v>
      </c>
    </row>
    <row r="2644" spans="1:31" x14ac:dyDescent="0.25">
      <c r="A2644">
        <v>2309787</v>
      </c>
      <c r="B2644">
        <v>1</v>
      </c>
      <c r="C2644" t="s">
        <v>81</v>
      </c>
      <c r="D2644" t="s">
        <v>118</v>
      </c>
      <c r="E2644" t="s">
        <v>132</v>
      </c>
      <c r="F2644" t="s">
        <v>7904</v>
      </c>
      <c r="G2644" t="s">
        <v>134</v>
      </c>
      <c r="H2644" t="s">
        <v>135</v>
      </c>
      <c r="I2644" t="s">
        <v>136</v>
      </c>
      <c r="J2644" t="s">
        <v>137</v>
      </c>
      <c r="K2644" t="s">
        <v>138</v>
      </c>
      <c r="L2644" t="s">
        <v>7905</v>
      </c>
      <c r="M2644" t="s">
        <v>7906</v>
      </c>
      <c r="N2644">
        <v>0.50166666599999998</v>
      </c>
      <c r="O2644">
        <v>0</v>
      </c>
      <c r="P2644">
        <v>67</v>
      </c>
      <c r="Q2644">
        <v>29</v>
      </c>
      <c r="R2644">
        <v>41</v>
      </c>
      <c r="S2644">
        <v>0</v>
      </c>
      <c r="T2644">
        <v>8</v>
      </c>
      <c r="U2644">
        <v>0</v>
      </c>
      <c r="V2644">
        <v>2</v>
      </c>
      <c r="W2644">
        <v>0</v>
      </c>
      <c r="X2644">
        <v>7.8169306434255184</v>
      </c>
      <c r="Y2644">
        <v>84.279750803134448</v>
      </c>
      <c r="Z2644">
        <v>97.126326326005895</v>
      </c>
      <c r="AA2644">
        <v>0</v>
      </c>
      <c r="AB2644">
        <v>11.41536577460688</v>
      </c>
      <c r="AC2644">
        <v>0</v>
      </c>
      <c r="AD2644">
        <v>20.5514716195072</v>
      </c>
      <c r="AE2644">
        <v>221.18984516667993</v>
      </c>
    </row>
    <row r="2645" spans="1:31" x14ac:dyDescent="0.25">
      <c r="A2645">
        <v>2309395</v>
      </c>
      <c r="B2645">
        <v>1</v>
      </c>
      <c r="C2645" t="s">
        <v>81</v>
      </c>
      <c r="D2645" t="s">
        <v>123</v>
      </c>
      <c r="E2645" t="s">
        <v>141</v>
      </c>
      <c r="F2645" t="s">
        <v>7907</v>
      </c>
      <c r="G2645" t="s">
        <v>134</v>
      </c>
      <c r="H2645" t="s">
        <v>135</v>
      </c>
      <c r="I2645" t="s">
        <v>136</v>
      </c>
      <c r="J2645" t="s">
        <v>137</v>
      </c>
      <c r="K2645" t="s">
        <v>138</v>
      </c>
      <c r="L2645" t="s">
        <v>7908</v>
      </c>
      <c r="M2645" t="s">
        <v>7909</v>
      </c>
      <c r="N2645">
        <v>0.64388888799999999</v>
      </c>
      <c r="O2645">
        <v>0</v>
      </c>
      <c r="P2645">
        <v>0</v>
      </c>
      <c r="Q2645">
        <v>2</v>
      </c>
      <c r="R2645">
        <v>1</v>
      </c>
      <c r="S2645">
        <v>9</v>
      </c>
      <c r="T2645">
        <v>0</v>
      </c>
      <c r="U2645">
        <v>2</v>
      </c>
      <c r="V2645">
        <v>0</v>
      </c>
      <c r="W2645">
        <v>0</v>
      </c>
      <c r="X2645">
        <v>0</v>
      </c>
      <c r="Y2645">
        <v>0.49088047694399994</v>
      </c>
      <c r="Z2645">
        <v>0.144416678504</v>
      </c>
      <c r="AA2645">
        <v>10.437015477729632</v>
      </c>
      <c r="AB2645">
        <v>0</v>
      </c>
      <c r="AC2645">
        <v>124.20275438837146</v>
      </c>
      <c r="AD2645">
        <v>0</v>
      </c>
      <c r="AE2645">
        <v>135.27506702154909</v>
      </c>
    </row>
    <row r="2646" spans="1:31" x14ac:dyDescent="0.25">
      <c r="A2646">
        <v>2310096</v>
      </c>
      <c r="B2646">
        <v>1</v>
      </c>
      <c r="C2646" t="s">
        <v>80</v>
      </c>
      <c r="D2646" t="s">
        <v>108</v>
      </c>
      <c r="E2646" t="s">
        <v>147</v>
      </c>
      <c r="F2646" t="s">
        <v>7910</v>
      </c>
      <c r="G2646" t="s">
        <v>149</v>
      </c>
      <c r="H2646" t="s">
        <v>150</v>
      </c>
      <c r="I2646" t="s">
        <v>136</v>
      </c>
      <c r="J2646" t="s">
        <v>137</v>
      </c>
      <c r="K2646" t="s">
        <v>138</v>
      </c>
      <c r="L2646" t="s">
        <v>7911</v>
      </c>
      <c r="M2646" t="s">
        <v>7912</v>
      </c>
      <c r="N2646">
        <v>1.6219444439999999</v>
      </c>
      <c r="O2646">
        <v>0</v>
      </c>
      <c r="P2646">
        <v>170</v>
      </c>
      <c r="Q2646">
        <v>0</v>
      </c>
      <c r="R2646">
        <v>0</v>
      </c>
      <c r="S2646">
        <v>0</v>
      </c>
      <c r="T2646">
        <v>10</v>
      </c>
      <c r="U2646">
        <v>0</v>
      </c>
      <c r="V2646">
        <v>0</v>
      </c>
      <c r="W2646">
        <v>0</v>
      </c>
      <c r="X2646">
        <v>47.831540217741484</v>
      </c>
      <c r="Y2646">
        <v>0</v>
      </c>
      <c r="Z2646">
        <v>0</v>
      </c>
      <c r="AA2646">
        <v>0</v>
      </c>
      <c r="AB2646">
        <v>5.0150941433486782</v>
      </c>
      <c r="AC2646">
        <v>0</v>
      </c>
      <c r="AD2646">
        <v>0</v>
      </c>
      <c r="AE2646">
        <v>52.84663436109016</v>
      </c>
    </row>
    <row r="2647" spans="1:31" x14ac:dyDescent="0.25">
      <c r="A2647">
        <v>2309641</v>
      </c>
      <c r="B2647">
        <v>1</v>
      </c>
      <c r="C2647" t="s">
        <v>81</v>
      </c>
      <c r="D2647" t="s">
        <v>123</v>
      </c>
      <c r="E2647" t="s">
        <v>141</v>
      </c>
      <c r="F2647" t="s">
        <v>7913</v>
      </c>
      <c r="G2647" t="s">
        <v>134</v>
      </c>
      <c r="H2647" t="s">
        <v>135</v>
      </c>
      <c r="I2647" t="s">
        <v>136</v>
      </c>
      <c r="J2647" t="s">
        <v>137</v>
      </c>
      <c r="K2647" t="s">
        <v>138</v>
      </c>
      <c r="L2647" t="s">
        <v>7914</v>
      </c>
      <c r="M2647" t="s">
        <v>7915</v>
      </c>
      <c r="N2647">
        <v>0.53</v>
      </c>
      <c r="O2647">
        <v>8</v>
      </c>
      <c r="P2647">
        <v>1376</v>
      </c>
      <c r="Q2647">
        <v>111</v>
      </c>
      <c r="R2647">
        <v>76</v>
      </c>
      <c r="S2647">
        <v>44</v>
      </c>
      <c r="T2647">
        <v>151</v>
      </c>
      <c r="U2647">
        <v>5</v>
      </c>
      <c r="V2647">
        <v>0</v>
      </c>
      <c r="W2647">
        <v>0.96606082635375001</v>
      </c>
      <c r="X2647">
        <v>134.78015306186413</v>
      </c>
      <c r="Y2647">
        <v>50.93797617958338</v>
      </c>
      <c r="Z2647">
        <v>44.394501896014702</v>
      </c>
      <c r="AA2647">
        <v>88.635078605969625</v>
      </c>
      <c r="AB2647">
        <v>65.350582748378386</v>
      </c>
      <c r="AC2647">
        <v>248.69495051397752</v>
      </c>
      <c r="AD2647">
        <v>0</v>
      </c>
      <c r="AE2647">
        <v>633.75930383214154</v>
      </c>
    </row>
    <row r="2648" spans="1:31" x14ac:dyDescent="0.25">
      <c r="A2648">
        <v>2309495</v>
      </c>
      <c r="B2648">
        <v>1</v>
      </c>
      <c r="C2648" t="s">
        <v>80</v>
      </c>
      <c r="D2648" t="s">
        <v>98</v>
      </c>
      <c r="E2648" t="s">
        <v>141</v>
      </c>
      <c r="F2648" t="s">
        <v>7916</v>
      </c>
      <c r="G2648" t="s">
        <v>177</v>
      </c>
      <c r="H2648" t="s">
        <v>135</v>
      </c>
      <c r="I2648" t="s">
        <v>136</v>
      </c>
      <c r="J2648" t="s">
        <v>137</v>
      </c>
      <c r="K2648" t="s">
        <v>144</v>
      </c>
      <c r="L2648" t="s">
        <v>7917</v>
      </c>
      <c r="M2648" t="s">
        <v>7918</v>
      </c>
      <c r="N2648">
        <v>1.4402777769999999</v>
      </c>
      <c r="O2648">
        <v>0</v>
      </c>
      <c r="P2648">
        <v>376</v>
      </c>
      <c r="Q2648">
        <v>0</v>
      </c>
      <c r="R2648">
        <v>29</v>
      </c>
      <c r="S2648">
        <v>0</v>
      </c>
      <c r="T2648">
        <v>57</v>
      </c>
      <c r="U2648">
        <v>0</v>
      </c>
      <c r="V2648">
        <v>0</v>
      </c>
      <c r="W2648">
        <v>0</v>
      </c>
      <c r="X2648">
        <v>105.90385968584764</v>
      </c>
      <c r="Y2648">
        <v>0</v>
      </c>
      <c r="Z2648">
        <v>183.45751532392538</v>
      </c>
      <c r="AA2648">
        <v>0</v>
      </c>
      <c r="AB2648">
        <v>217.64882112688858</v>
      </c>
      <c r="AC2648">
        <v>0</v>
      </c>
      <c r="AD2648">
        <v>0</v>
      </c>
      <c r="AE2648">
        <v>507.01019613666165</v>
      </c>
    </row>
    <row r="2649" spans="1:31" x14ac:dyDescent="0.25">
      <c r="A2649">
        <v>2309890</v>
      </c>
      <c r="B2649">
        <v>1</v>
      </c>
      <c r="C2649" t="s">
        <v>81</v>
      </c>
      <c r="D2649" t="s">
        <v>124</v>
      </c>
      <c r="E2649" t="s">
        <v>175</v>
      </c>
      <c r="F2649" t="s">
        <v>7919</v>
      </c>
      <c r="G2649" t="s">
        <v>134</v>
      </c>
      <c r="H2649" t="s">
        <v>135</v>
      </c>
      <c r="I2649" t="s">
        <v>136</v>
      </c>
      <c r="J2649" t="s">
        <v>137</v>
      </c>
      <c r="K2649" t="s">
        <v>138</v>
      </c>
      <c r="L2649" t="s">
        <v>7920</v>
      </c>
      <c r="M2649" t="s">
        <v>7921</v>
      </c>
      <c r="N2649">
        <v>2.744444444</v>
      </c>
      <c r="O2649">
        <v>0</v>
      </c>
      <c r="P2649">
        <v>409</v>
      </c>
      <c r="Q2649">
        <v>0</v>
      </c>
      <c r="R2649">
        <v>31</v>
      </c>
      <c r="S2649">
        <v>1</v>
      </c>
      <c r="T2649">
        <v>27</v>
      </c>
      <c r="U2649">
        <v>0</v>
      </c>
      <c r="V2649">
        <v>0</v>
      </c>
      <c r="W2649">
        <v>0</v>
      </c>
      <c r="X2649">
        <v>171.25009132361924</v>
      </c>
      <c r="Y2649">
        <v>0</v>
      </c>
      <c r="Z2649">
        <v>42.158788369908528</v>
      </c>
      <c r="AA2649">
        <v>3.9825029317182219</v>
      </c>
      <c r="AB2649">
        <v>80.559096228334738</v>
      </c>
      <c r="AC2649">
        <v>0</v>
      </c>
      <c r="AD2649">
        <v>0</v>
      </c>
      <c r="AE2649">
        <v>297.95047885358076</v>
      </c>
    </row>
    <row r="2650" spans="1:31" x14ac:dyDescent="0.25">
      <c r="A2650">
        <v>2310102</v>
      </c>
      <c r="B2650">
        <v>1</v>
      </c>
      <c r="C2650" t="s">
        <v>81</v>
      </c>
      <c r="D2650" t="s">
        <v>128</v>
      </c>
      <c r="E2650" t="s">
        <v>153</v>
      </c>
      <c r="F2650" t="s">
        <v>7922</v>
      </c>
      <c r="G2650" t="s">
        <v>155</v>
      </c>
      <c r="H2650" t="s">
        <v>150</v>
      </c>
      <c r="I2650" t="s">
        <v>136</v>
      </c>
      <c r="J2650" t="s">
        <v>137</v>
      </c>
      <c r="K2650" t="s">
        <v>138</v>
      </c>
      <c r="L2650" t="s">
        <v>7923</v>
      </c>
      <c r="M2650" t="s">
        <v>7924</v>
      </c>
      <c r="N2650">
        <v>4.727777777</v>
      </c>
      <c r="O2650">
        <v>0</v>
      </c>
      <c r="P2650">
        <v>2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0.8744474973863583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0.8744474973863583</v>
      </c>
    </row>
    <row r="2651" spans="1:31" x14ac:dyDescent="0.25">
      <c r="A2651">
        <v>2309936</v>
      </c>
      <c r="B2651">
        <v>1</v>
      </c>
      <c r="C2651" t="s">
        <v>81</v>
      </c>
      <c r="D2651" t="s">
        <v>118</v>
      </c>
      <c r="E2651" t="s">
        <v>153</v>
      </c>
      <c r="F2651" t="s">
        <v>7925</v>
      </c>
      <c r="G2651" t="s">
        <v>254</v>
      </c>
      <c r="H2651" t="s">
        <v>150</v>
      </c>
      <c r="I2651" t="s">
        <v>136</v>
      </c>
      <c r="J2651" t="s">
        <v>137</v>
      </c>
      <c r="K2651" t="s">
        <v>138</v>
      </c>
      <c r="L2651" t="s">
        <v>7926</v>
      </c>
      <c r="M2651" t="s">
        <v>7927</v>
      </c>
      <c r="N2651">
        <v>4.1775000000000002</v>
      </c>
      <c r="O2651">
        <v>0</v>
      </c>
      <c r="P2651">
        <v>28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31.347319916995488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31.347319916995488</v>
      </c>
    </row>
    <row r="2652" spans="1:31" x14ac:dyDescent="0.25">
      <c r="A2652">
        <v>2309910</v>
      </c>
      <c r="B2652">
        <v>1</v>
      </c>
      <c r="C2652" t="s">
        <v>80</v>
      </c>
      <c r="D2652" t="s">
        <v>83</v>
      </c>
      <c r="E2652" t="s">
        <v>147</v>
      </c>
      <c r="F2652" t="s">
        <v>7928</v>
      </c>
      <c r="G2652" t="s">
        <v>149</v>
      </c>
      <c r="H2652" t="s">
        <v>150</v>
      </c>
      <c r="I2652" t="s">
        <v>136</v>
      </c>
      <c r="J2652" t="s">
        <v>137</v>
      </c>
      <c r="K2652" t="s">
        <v>138</v>
      </c>
      <c r="L2652" t="s">
        <v>7929</v>
      </c>
      <c r="M2652" t="s">
        <v>7930</v>
      </c>
      <c r="N2652">
        <v>2.091111111</v>
      </c>
      <c r="O2652">
        <v>0</v>
      </c>
      <c r="P2652">
        <v>135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55.620927002749994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55.620927002749994</v>
      </c>
    </row>
    <row r="2653" spans="1:31" x14ac:dyDescent="0.25">
      <c r="A2653">
        <v>2309747</v>
      </c>
      <c r="B2653">
        <v>1</v>
      </c>
      <c r="C2653" t="s">
        <v>80</v>
      </c>
      <c r="D2653" t="s">
        <v>95</v>
      </c>
      <c r="E2653" t="s">
        <v>175</v>
      </c>
      <c r="F2653" t="s">
        <v>7931</v>
      </c>
      <c r="G2653" t="s">
        <v>467</v>
      </c>
      <c r="H2653" t="s">
        <v>135</v>
      </c>
      <c r="I2653" t="s">
        <v>136</v>
      </c>
      <c r="J2653" t="s">
        <v>137</v>
      </c>
      <c r="K2653" t="s">
        <v>138</v>
      </c>
      <c r="L2653" t="s">
        <v>7932</v>
      </c>
      <c r="M2653" t="s">
        <v>7933</v>
      </c>
      <c r="N2653">
        <v>0.43277777699999997</v>
      </c>
      <c r="O2653">
        <v>0</v>
      </c>
      <c r="P2653">
        <v>375</v>
      </c>
      <c r="Q2653">
        <v>0</v>
      </c>
      <c r="R2653">
        <v>0</v>
      </c>
      <c r="S2653">
        <v>1</v>
      </c>
      <c r="T2653">
        <v>75</v>
      </c>
      <c r="U2653">
        <v>0</v>
      </c>
      <c r="V2653">
        <v>0</v>
      </c>
      <c r="W2653">
        <v>0</v>
      </c>
      <c r="X2653">
        <v>33.442775660093602</v>
      </c>
      <c r="Y2653">
        <v>0</v>
      </c>
      <c r="Z2653">
        <v>0</v>
      </c>
      <c r="AA2653">
        <v>0.7660861348428667</v>
      </c>
      <c r="AB2653">
        <v>80.157542274784348</v>
      </c>
      <c r="AC2653">
        <v>0</v>
      </c>
      <c r="AD2653">
        <v>0</v>
      </c>
      <c r="AE2653">
        <v>114.36640406972082</v>
      </c>
    </row>
    <row r="2654" spans="1:31" x14ac:dyDescent="0.25">
      <c r="A2654">
        <v>2309724</v>
      </c>
      <c r="B2654">
        <v>1</v>
      </c>
      <c r="C2654" t="s">
        <v>80</v>
      </c>
      <c r="D2654" t="s">
        <v>83</v>
      </c>
      <c r="E2654" t="s">
        <v>175</v>
      </c>
      <c r="F2654" t="s">
        <v>7934</v>
      </c>
      <c r="G2654" t="s">
        <v>1401</v>
      </c>
      <c r="H2654" t="s">
        <v>135</v>
      </c>
      <c r="I2654" t="s">
        <v>136</v>
      </c>
      <c r="J2654" t="s">
        <v>137</v>
      </c>
      <c r="K2654" t="s">
        <v>138</v>
      </c>
      <c r="L2654" t="s">
        <v>7935</v>
      </c>
      <c r="M2654" t="s">
        <v>7936</v>
      </c>
      <c r="N2654">
        <v>0.96972222200000002</v>
      </c>
      <c r="O2654">
        <v>0</v>
      </c>
      <c r="P2654">
        <v>2627</v>
      </c>
      <c r="Q2654">
        <v>1</v>
      </c>
      <c r="R2654">
        <v>3</v>
      </c>
      <c r="S2654">
        <v>12</v>
      </c>
      <c r="T2654">
        <v>1339</v>
      </c>
      <c r="U2654">
        <v>7</v>
      </c>
      <c r="V2654">
        <v>51</v>
      </c>
      <c r="W2654">
        <v>0</v>
      </c>
      <c r="X2654">
        <v>570.19219406288732</v>
      </c>
      <c r="Y2654">
        <v>209.41078078602601</v>
      </c>
      <c r="Z2654">
        <v>3.389587551475667</v>
      </c>
      <c r="AA2654">
        <v>146.20179032370294</v>
      </c>
      <c r="AB2654">
        <v>1458.0803333868992</v>
      </c>
      <c r="AC2654">
        <v>360.423644076301</v>
      </c>
      <c r="AD2654">
        <v>2224.2145635551351</v>
      </c>
      <c r="AE2654">
        <v>4971.9128937424266</v>
      </c>
    </row>
    <row r="2655" spans="1:31" x14ac:dyDescent="0.25">
      <c r="A2655">
        <v>2309953</v>
      </c>
      <c r="B2655">
        <v>1</v>
      </c>
      <c r="C2655" t="s">
        <v>81</v>
      </c>
      <c r="D2655" t="s">
        <v>116</v>
      </c>
      <c r="E2655" t="s">
        <v>147</v>
      </c>
      <c r="F2655" t="s">
        <v>7937</v>
      </c>
      <c r="G2655" t="s">
        <v>353</v>
      </c>
      <c r="H2655" t="s">
        <v>150</v>
      </c>
      <c r="I2655" t="s">
        <v>136</v>
      </c>
      <c r="J2655" t="s">
        <v>137</v>
      </c>
      <c r="K2655" t="s">
        <v>138</v>
      </c>
      <c r="L2655" t="s">
        <v>7938</v>
      </c>
      <c r="M2655" t="s">
        <v>5811</v>
      </c>
      <c r="N2655">
        <v>1.173888888</v>
      </c>
      <c r="O2655">
        <v>0</v>
      </c>
      <c r="P2655">
        <v>13</v>
      </c>
      <c r="Q2655">
        <v>0</v>
      </c>
      <c r="R2655">
        <v>15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1.5732586723949336</v>
      </c>
      <c r="Y2655">
        <v>0</v>
      </c>
      <c r="Z2655">
        <v>8.8150944555573734</v>
      </c>
      <c r="AA2655">
        <v>0</v>
      </c>
      <c r="AB2655">
        <v>0</v>
      </c>
      <c r="AC2655">
        <v>0</v>
      </c>
      <c r="AD2655">
        <v>0</v>
      </c>
      <c r="AE2655">
        <v>10.388353127952307</v>
      </c>
    </row>
    <row r="2656" spans="1:31" x14ac:dyDescent="0.25">
      <c r="A2656">
        <v>2310059</v>
      </c>
      <c r="B2656">
        <v>1</v>
      </c>
      <c r="C2656" t="s">
        <v>80</v>
      </c>
      <c r="D2656" t="s">
        <v>89</v>
      </c>
      <c r="E2656" t="s">
        <v>147</v>
      </c>
      <c r="F2656" t="s">
        <v>7939</v>
      </c>
      <c r="G2656" t="s">
        <v>287</v>
      </c>
      <c r="H2656" t="s">
        <v>150</v>
      </c>
      <c r="I2656" t="s">
        <v>136</v>
      </c>
      <c r="J2656" t="s">
        <v>137</v>
      </c>
      <c r="K2656" t="s">
        <v>138</v>
      </c>
      <c r="L2656" t="s">
        <v>7940</v>
      </c>
      <c r="M2656" t="s">
        <v>7941</v>
      </c>
      <c r="N2656">
        <v>1.0169444439999999</v>
      </c>
      <c r="O2656">
        <v>0</v>
      </c>
      <c r="P2656">
        <v>5</v>
      </c>
      <c r="Q2656">
        <v>0</v>
      </c>
      <c r="R2656">
        <v>4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3.0947221663655911</v>
      </c>
      <c r="Y2656">
        <v>0</v>
      </c>
      <c r="Z2656">
        <v>2.544065504768811</v>
      </c>
      <c r="AA2656">
        <v>0</v>
      </c>
      <c r="AB2656">
        <v>0</v>
      </c>
      <c r="AC2656">
        <v>0</v>
      </c>
      <c r="AD2656">
        <v>0</v>
      </c>
      <c r="AE2656">
        <v>5.638787671134402</v>
      </c>
    </row>
    <row r="2657" spans="1:31" x14ac:dyDescent="0.25">
      <c r="A2657">
        <v>2309575</v>
      </c>
      <c r="B2657">
        <v>1</v>
      </c>
      <c r="C2657" t="s">
        <v>80</v>
      </c>
      <c r="D2657" t="s">
        <v>99</v>
      </c>
      <c r="E2657" t="s">
        <v>153</v>
      </c>
      <c r="F2657" t="s">
        <v>7942</v>
      </c>
      <c r="G2657" t="s">
        <v>155</v>
      </c>
      <c r="H2657" t="s">
        <v>150</v>
      </c>
      <c r="I2657" t="s">
        <v>136</v>
      </c>
      <c r="J2657" t="s">
        <v>137</v>
      </c>
      <c r="K2657" t="s">
        <v>138</v>
      </c>
      <c r="L2657" t="s">
        <v>7943</v>
      </c>
      <c r="M2657" t="s">
        <v>7944</v>
      </c>
      <c r="N2657">
        <v>7.7422222219999997</v>
      </c>
      <c r="O2657">
        <v>0</v>
      </c>
      <c r="P2657">
        <v>2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1.8729990119197832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1.8729990119197832</v>
      </c>
    </row>
    <row r="2658" spans="1:31" x14ac:dyDescent="0.25">
      <c r="A2658">
        <v>2309810</v>
      </c>
      <c r="B2658">
        <v>1</v>
      </c>
      <c r="C2658" t="s">
        <v>80</v>
      </c>
      <c r="D2658" t="s">
        <v>90</v>
      </c>
      <c r="E2658" t="s">
        <v>147</v>
      </c>
      <c r="F2658" t="s">
        <v>5911</v>
      </c>
      <c r="G2658" t="s">
        <v>258</v>
      </c>
      <c r="H2658" t="s">
        <v>150</v>
      </c>
      <c r="I2658" t="s">
        <v>136</v>
      </c>
      <c r="J2658" t="s">
        <v>137</v>
      </c>
      <c r="K2658" t="s">
        <v>138</v>
      </c>
      <c r="L2658" t="s">
        <v>7945</v>
      </c>
      <c r="M2658" t="s">
        <v>7946</v>
      </c>
      <c r="N2658">
        <v>1.7016666659999999</v>
      </c>
      <c r="O2658">
        <v>0</v>
      </c>
      <c r="P2658">
        <v>181</v>
      </c>
      <c r="Q2658">
        <v>0</v>
      </c>
      <c r="R2658">
        <v>0</v>
      </c>
      <c r="S2658">
        <v>0</v>
      </c>
      <c r="T2658">
        <v>6</v>
      </c>
      <c r="U2658">
        <v>0</v>
      </c>
      <c r="V2658">
        <v>0</v>
      </c>
      <c r="W2658">
        <v>0</v>
      </c>
      <c r="X2658">
        <v>63.611180993425464</v>
      </c>
      <c r="Y2658">
        <v>0</v>
      </c>
      <c r="Z2658">
        <v>0</v>
      </c>
      <c r="AA2658">
        <v>0</v>
      </c>
      <c r="AB2658">
        <v>1.2443852792716001</v>
      </c>
      <c r="AC2658">
        <v>0</v>
      </c>
      <c r="AD2658">
        <v>0</v>
      </c>
      <c r="AE2658">
        <v>64.855566272697061</v>
      </c>
    </row>
    <row r="2659" spans="1:31" x14ac:dyDescent="0.25">
      <c r="A2659">
        <v>2309369</v>
      </c>
      <c r="B2659">
        <v>1</v>
      </c>
      <c r="C2659" t="s">
        <v>81</v>
      </c>
      <c r="D2659" t="s">
        <v>118</v>
      </c>
      <c r="E2659" t="s">
        <v>175</v>
      </c>
      <c r="F2659" t="s">
        <v>7740</v>
      </c>
      <c r="G2659" t="s">
        <v>210</v>
      </c>
      <c r="H2659" t="s">
        <v>135</v>
      </c>
      <c r="I2659" t="s">
        <v>136</v>
      </c>
      <c r="J2659" t="s">
        <v>137</v>
      </c>
      <c r="K2659" t="s">
        <v>138</v>
      </c>
      <c r="L2659" t="s">
        <v>7947</v>
      </c>
      <c r="M2659" t="s">
        <v>7948</v>
      </c>
      <c r="N2659">
        <v>8.3674999999999997</v>
      </c>
      <c r="O2659">
        <v>1</v>
      </c>
      <c r="P2659">
        <v>411</v>
      </c>
      <c r="Q2659">
        <v>7</v>
      </c>
      <c r="R2659">
        <v>3</v>
      </c>
      <c r="S2659">
        <v>3</v>
      </c>
      <c r="T2659">
        <v>39</v>
      </c>
      <c r="U2659">
        <v>0</v>
      </c>
      <c r="V2659">
        <v>0</v>
      </c>
      <c r="W2659">
        <v>2.5152923280667001</v>
      </c>
      <c r="X2659">
        <v>716.30773971285862</v>
      </c>
      <c r="Y2659">
        <v>77.952683813874728</v>
      </c>
      <c r="Z2659">
        <v>7.3619726801543992</v>
      </c>
      <c r="AA2659">
        <v>69.636931464880576</v>
      </c>
      <c r="AB2659">
        <v>293.38175300688943</v>
      </c>
      <c r="AC2659">
        <v>0</v>
      </c>
      <c r="AD2659">
        <v>0</v>
      </c>
      <c r="AE2659">
        <v>1167.1563730067246</v>
      </c>
    </row>
    <row r="2660" spans="1:31" x14ac:dyDescent="0.25">
      <c r="A2660">
        <v>2310116</v>
      </c>
      <c r="B2660">
        <v>1</v>
      </c>
      <c r="C2660" t="s">
        <v>81</v>
      </c>
      <c r="D2660" t="s">
        <v>117</v>
      </c>
      <c r="E2660" t="s">
        <v>147</v>
      </c>
      <c r="F2660" t="s">
        <v>7949</v>
      </c>
      <c r="G2660" t="s">
        <v>258</v>
      </c>
      <c r="H2660" t="s">
        <v>150</v>
      </c>
      <c r="I2660" t="s">
        <v>136</v>
      </c>
      <c r="J2660" t="s">
        <v>137</v>
      </c>
      <c r="K2660" t="s">
        <v>138</v>
      </c>
      <c r="L2660" t="s">
        <v>7950</v>
      </c>
      <c r="M2660" t="s">
        <v>7951</v>
      </c>
      <c r="N2660">
        <v>5.4169444440000003</v>
      </c>
      <c r="O2660">
        <v>0</v>
      </c>
      <c r="P2660">
        <v>1</v>
      </c>
      <c r="Q2660">
        <v>0</v>
      </c>
      <c r="R2660">
        <v>2</v>
      </c>
      <c r="S2660">
        <v>0</v>
      </c>
      <c r="T2660">
        <v>3</v>
      </c>
      <c r="U2660">
        <v>0</v>
      </c>
      <c r="V2660">
        <v>0</v>
      </c>
      <c r="W2660">
        <v>0</v>
      </c>
      <c r="X2660">
        <v>0.10499387350520833</v>
      </c>
      <c r="Y2660">
        <v>0</v>
      </c>
      <c r="Z2660">
        <v>0.12958299924011668</v>
      </c>
      <c r="AA2660">
        <v>0</v>
      </c>
      <c r="AB2660">
        <v>7.5749256956098652</v>
      </c>
      <c r="AC2660">
        <v>0</v>
      </c>
      <c r="AD2660">
        <v>0</v>
      </c>
      <c r="AE2660">
        <v>7.8095025683551906</v>
      </c>
    </row>
    <row r="2661" spans="1:31" x14ac:dyDescent="0.25">
      <c r="A2661">
        <v>2309618</v>
      </c>
      <c r="B2661">
        <v>1</v>
      </c>
      <c r="C2661" t="s">
        <v>81</v>
      </c>
      <c r="D2661" t="s">
        <v>116</v>
      </c>
      <c r="E2661" t="s">
        <v>153</v>
      </c>
      <c r="F2661" t="s">
        <v>7952</v>
      </c>
      <c r="G2661" t="s">
        <v>155</v>
      </c>
      <c r="H2661" t="s">
        <v>150</v>
      </c>
      <c r="I2661" t="s">
        <v>136</v>
      </c>
      <c r="J2661" t="s">
        <v>137</v>
      </c>
      <c r="K2661" t="s">
        <v>138</v>
      </c>
      <c r="L2661" t="s">
        <v>7953</v>
      </c>
      <c r="M2661" t="s">
        <v>7954</v>
      </c>
      <c r="N2661">
        <v>3.3880555550000002</v>
      </c>
      <c r="O2661">
        <v>0</v>
      </c>
      <c r="P2661">
        <v>1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0.25263503877260007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0.25263503877260007</v>
      </c>
    </row>
    <row r="2662" spans="1:31" x14ac:dyDescent="0.25">
      <c r="A2662">
        <v>2309867</v>
      </c>
      <c r="B2662">
        <v>1</v>
      </c>
      <c r="C2662" t="s">
        <v>81</v>
      </c>
      <c r="D2662" t="s">
        <v>118</v>
      </c>
      <c r="E2662" t="s">
        <v>153</v>
      </c>
      <c r="F2662" t="s">
        <v>7955</v>
      </c>
      <c r="G2662" t="s">
        <v>254</v>
      </c>
      <c r="H2662" t="s">
        <v>150</v>
      </c>
      <c r="I2662" t="s">
        <v>136</v>
      </c>
      <c r="J2662" t="s">
        <v>137</v>
      </c>
      <c r="K2662" t="s">
        <v>138</v>
      </c>
      <c r="L2662" t="s">
        <v>7956</v>
      </c>
      <c r="M2662" t="s">
        <v>7957</v>
      </c>
      <c r="N2662">
        <v>2.8427777769999998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1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</row>
    <row r="2663" spans="1:31" x14ac:dyDescent="0.25">
      <c r="A2663">
        <v>2309475</v>
      </c>
      <c r="B2663">
        <v>1</v>
      </c>
      <c r="C2663" t="s">
        <v>80</v>
      </c>
      <c r="D2663" t="s">
        <v>93</v>
      </c>
      <c r="E2663" t="s">
        <v>141</v>
      </c>
      <c r="F2663" t="s">
        <v>7958</v>
      </c>
      <c r="G2663" t="s">
        <v>134</v>
      </c>
      <c r="H2663" t="s">
        <v>135</v>
      </c>
      <c r="I2663" t="s">
        <v>136</v>
      </c>
      <c r="J2663" t="s">
        <v>137</v>
      </c>
      <c r="K2663" t="s">
        <v>138</v>
      </c>
      <c r="L2663" t="s">
        <v>7959</v>
      </c>
      <c r="M2663" t="s">
        <v>7960</v>
      </c>
      <c r="N2663">
        <v>0.64194444399999995</v>
      </c>
      <c r="O2663">
        <v>0</v>
      </c>
      <c r="P2663">
        <v>178</v>
      </c>
      <c r="Q2663">
        <v>0</v>
      </c>
      <c r="R2663">
        <v>91</v>
      </c>
      <c r="S2663">
        <v>1</v>
      </c>
      <c r="T2663">
        <v>47</v>
      </c>
      <c r="U2663">
        <v>0</v>
      </c>
      <c r="V2663">
        <v>0</v>
      </c>
      <c r="W2663">
        <v>0</v>
      </c>
      <c r="X2663">
        <v>34.296410878029505</v>
      </c>
      <c r="Y2663">
        <v>0</v>
      </c>
      <c r="Z2663">
        <v>135.19918051641997</v>
      </c>
      <c r="AA2663">
        <v>1.0027295398779001</v>
      </c>
      <c r="AB2663">
        <v>44.64677981044575</v>
      </c>
      <c r="AC2663">
        <v>0</v>
      </c>
      <c r="AD2663">
        <v>0</v>
      </c>
      <c r="AE2663">
        <v>215.14510074477312</v>
      </c>
    </row>
    <row r="2664" spans="1:31" x14ac:dyDescent="0.25">
      <c r="A2664">
        <v>2309518</v>
      </c>
      <c r="B2664">
        <v>1</v>
      </c>
      <c r="C2664" t="s">
        <v>80</v>
      </c>
      <c r="D2664" t="s">
        <v>84</v>
      </c>
      <c r="E2664" t="s">
        <v>158</v>
      </c>
      <c r="F2664" t="s">
        <v>7961</v>
      </c>
      <c r="G2664" t="s">
        <v>177</v>
      </c>
      <c r="H2664" t="s">
        <v>150</v>
      </c>
      <c r="I2664" t="s">
        <v>136</v>
      </c>
      <c r="J2664" t="s">
        <v>137</v>
      </c>
      <c r="K2664" t="s">
        <v>144</v>
      </c>
      <c r="L2664" t="s">
        <v>7962</v>
      </c>
      <c r="M2664" t="s">
        <v>7963</v>
      </c>
      <c r="N2664">
        <v>8.3386111110000005</v>
      </c>
      <c r="O2664">
        <v>0</v>
      </c>
      <c r="P2664">
        <v>727</v>
      </c>
      <c r="Q2664">
        <v>0</v>
      </c>
      <c r="R2664">
        <v>0</v>
      </c>
      <c r="S2664">
        <v>0</v>
      </c>
      <c r="T2664">
        <v>193</v>
      </c>
      <c r="U2664">
        <v>0</v>
      </c>
      <c r="V2664">
        <v>0</v>
      </c>
      <c r="W2664">
        <v>0</v>
      </c>
      <c r="X2664">
        <v>1253.8136217636752</v>
      </c>
      <c r="Y2664">
        <v>0</v>
      </c>
      <c r="Z2664">
        <v>0</v>
      </c>
      <c r="AA2664">
        <v>0</v>
      </c>
      <c r="AB2664">
        <v>2502.4406156925857</v>
      </c>
      <c r="AC2664">
        <v>0</v>
      </c>
      <c r="AD2664">
        <v>0</v>
      </c>
      <c r="AE2664">
        <v>3756.2542374562609</v>
      </c>
    </row>
    <row r="2665" spans="1:31" x14ac:dyDescent="0.25">
      <c r="A2665">
        <v>2309326</v>
      </c>
      <c r="B2665">
        <v>1</v>
      </c>
      <c r="C2665" t="s">
        <v>80</v>
      </c>
      <c r="D2665" t="s">
        <v>93</v>
      </c>
      <c r="E2665" t="s">
        <v>141</v>
      </c>
      <c r="F2665" t="s">
        <v>329</v>
      </c>
      <c r="G2665" t="s">
        <v>134</v>
      </c>
      <c r="H2665" t="s">
        <v>135</v>
      </c>
      <c r="I2665" t="s">
        <v>136</v>
      </c>
      <c r="J2665" t="s">
        <v>137</v>
      </c>
      <c r="K2665" t="s">
        <v>138</v>
      </c>
      <c r="L2665" t="s">
        <v>7964</v>
      </c>
      <c r="M2665" t="s">
        <v>7965</v>
      </c>
      <c r="N2665">
        <v>0.15527777700000001</v>
      </c>
      <c r="O2665">
        <v>0</v>
      </c>
      <c r="P2665">
        <v>424</v>
      </c>
      <c r="Q2665">
        <v>47</v>
      </c>
      <c r="R2665">
        <v>339</v>
      </c>
      <c r="S2665">
        <v>14</v>
      </c>
      <c r="T2665">
        <v>235</v>
      </c>
      <c r="U2665">
        <v>0</v>
      </c>
      <c r="V2665">
        <v>1</v>
      </c>
      <c r="W2665">
        <v>0</v>
      </c>
      <c r="X2665">
        <v>13.739690950800762</v>
      </c>
      <c r="Y2665">
        <v>12.275263206343476</v>
      </c>
      <c r="Z2665">
        <v>46.539113323492082</v>
      </c>
      <c r="AA2665">
        <v>8.578789006547499</v>
      </c>
      <c r="AB2665">
        <v>33.053232485466935</v>
      </c>
      <c r="AC2665">
        <v>0</v>
      </c>
      <c r="AD2665">
        <v>10.496775427198303</v>
      </c>
      <c r="AE2665">
        <v>124.68286439984905</v>
      </c>
    </row>
    <row r="2666" spans="1:31" x14ac:dyDescent="0.25">
      <c r="A2666">
        <v>2310159</v>
      </c>
      <c r="B2666">
        <v>1</v>
      </c>
      <c r="C2666" t="s">
        <v>81</v>
      </c>
      <c r="D2666" t="s">
        <v>122</v>
      </c>
      <c r="E2666" t="s">
        <v>153</v>
      </c>
      <c r="F2666" t="s">
        <v>7966</v>
      </c>
      <c r="G2666" t="s">
        <v>155</v>
      </c>
      <c r="H2666" t="s">
        <v>150</v>
      </c>
      <c r="I2666" t="s">
        <v>136</v>
      </c>
      <c r="J2666" t="s">
        <v>137</v>
      </c>
      <c r="K2666" t="s">
        <v>138</v>
      </c>
      <c r="L2666" t="s">
        <v>7967</v>
      </c>
      <c r="M2666" t="s">
        <v>7968</v>
      </c>
      <c r="N2666">
        <v>1.0405555550000001</v>
      </c>
      <c r="O2666">
        <v>0</v>
      </c>
      <c r="P2666">
        <v>1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3.1654424583200003E-2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3.1654424583200003E-2</v>
      </c>
    </row>
    <row r="2667" spans="1:31" x14ac:dyDescent="0.25">
      <c r="A2667">
        <v>2309993</v>
      </c>
      <c r="B2667">
        <v>1</v>
      </c>
      <c r="C2667" t="s">
        <v>80</v>
      </c>
      <c r="D2667" t="s">
        <v>89</v>
      </c>
      <c r="E2667" t="s">
        <v>175</v>
      </c>
      <c r="F2667" t="s">
        <v>7969</v>
      </c>
      <c r="G2667" t="s">
        <v>612</v>
      </c>
      <c r="H2667" t="s">
        <v>135</v>
      </c>
      <c r="I2667" t="s">
        <v>136</v>
      </c>
      <c r="J2667" t="s">
        <v>137</v>
      </c>
      <c r="K2667" t="s">
        <v>138</v>
      </c>
      <c r="L2667" t="s">
        <v>7970</v>
      </c>
      <c r="M2667" t="s">
        <v>7971</v>
      </c>
      <c r="N2667">
        <v>0.335277777</v>
      </c>
      <c r="O2667">
        <v>0</v>
      </c>
      <c r="P2667">
        <v>207</v>
      </c>
      <c r="Q2667">
        <v>0</v>
      </c>
      <c r="R2667">
        <v>7</v>
      </c>
      <c r="S2667">
        <v>0</v>
      </c>
      <c r="T2667">
        <v>17</v>
      </c>
      <c r="U2667">
        <v>0</v>
      </c>
      <c r="V2667">
        <v>0</v>
      </c>
      <c r="W2667">
        <v>0</v>
      </c>
      <c r="X2667">
        <v>35.126355863914362</v>
      </c>
      <c r="Y2667">
        <v>0</v>
      </c>
      <c r="Z2667">
        <v>1.2733220257669393</v>
      </c>
      <c r="AA2667">
        <v>0</v>
      </c>
      <c r="AB2667">
        <v>6.4991948512458331</v>
      </c>
      <c r="AC2667">
        <v>0</v>
      </c>
      <c r="AD2667">
        <v>0</v>
      </c>
      <c r="AE2667">
        <v>42.898872740927132</v>
      </c>
    </row>
    <row r="2668" spans="1:31" x14ac:dyDescent="0.25">
      <c r="A2668">
        <v>2309329</v>
      </c>
      <c r="B2668">
        <v>1</v>
      </c>
      <c r="C2668" t="s">
        <v>80</v>
      </c>
      <c r="D2668" t="s">
        <v>93</v>
      </c>
      <c r="E2668" t="s">
        <v>147</v>
      </c>
      <c r="F2668" t="s">
        <v>7972</v>
      </c>
      <c r="G2668" t="s">
        <v>149</v>
      </c>
      <c r="H2668" t="s">
        <v>150</v>
      </c>
      <c r="I2668" t="s">
        <v>136</v>
      </c>
      <c r="J2668" t="s">
        <v>137</v>
      </c>
      <c r="K2668" t="s">
        <v>138</v>
      </c>
      <c r="L2668" t="s">
        <v>7973</v>
      </c>
      <c r="M2668" t="s">
        <v>7974</v>
      </c>
      <c r="N2668">
        <v>4.7194444439999996</v>
      </c>
      <c r="O2668">
        <v>0</v>
      </c>
      <c r="P2668">
        <v>2</v>
      </c>
      <c r="Q2668">
        <v>0</v>
      </c>
      <c r="R2668">
        <v>3</v>
      </c>
      <c r="S2668">
        <v>0</v>
      </c>
      <c r="T2668">
        <v>2</v>
      </c>
      <c r="U2668">
        <v>0</v>
      </c>
      <c r="V2668">
        <v>0</v>
      </c>
      <c r="W2668">
        <v>0</v>
      </c>
      <c r="X2668">
        <v>0.30920041135750004</v>
      </c>
      <c r="Y2668">
        <v>0</v>
      </c>
      <c r="Z2668">
        <v>4.5049475855385008</v>
      </c>
      <c r="AA2668">
        <v>0</v>
      </c>
      <c r="AB2668">
        <v>4.0598029339182773</v>
      </c>
      <c r="AC2668">
        <v>0</v>
      </c>
      <c r="AD2668">
        <v>0</v>
      </c>
      <c r="AE2668">
        <v>8.8739509308142779</v>
      </c>
    </row>
    <row r="2669" spans="1:31" x14ac:dyDescent="0.25">
      <c r="A2669">
        <v>2309830</v>
      </c>
      <c r="B2669">
        <v>1</v>
      </c>
      <c r="C2669" t="s">
        <v>81</v>
      </c>
      <c r="D2669" t="s">
        <v>112</v>
      </c>
      <c r="E2669" t="s">
        <v>153</v>
      </c>
      <c r="F2669" t="s">
        <v>7975</v>
      </c>
      <c r="G2669" t="s">
        <v>703</v>
      </c>
      <c r="H2669" t="s">
        <v>150</v>
      </c>
      <c r="I2669" t="s">
        <v>136</v>
      </c>
      <c r="J2669" t="s">
        <v>137</v>
      </c>
      <c r="K2669" t="s">
        <v>138</v>
      </c>
      <c r="L2669" t="s">
        <v>7976</v>
      </c>
      <c r="M2669" t="s">
        <v>7977</v>
      </c>
      <c r="N2669">
        <v>1.958611111</v>
      </c>
      <c r="O2669">
        <v>0</v>
      </c>
      <c r="P2669">
        <v>1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0.32429666719053335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0.32429666719053335</v>
      </c>
    </row>
    <row r="2670" spans="1:31" x14ac:dyDescent="0.25">
      <c r="A2670">
        <v>2309598</v>
      </c>
      <c r="B2670">
        <v>1</v>
      </c>
      <c r="C2670" t="s">
        <v>80</v>
      </c>
      <c r="D2670" t="s">
        <v>97</v>
      </c>
      <c r="E2670" t="s">
        <v>285</v>
      </c>
      <c r="F2670" t="s">
        <v>383</v>
      </c>
      <c r="G2670" t="s">
        <v>384</v>
      </c>
      <c r="H2670" t="s">
        <v>150</v>
      </c>
      <c r="I2670" t="s">
        <v>136</v>
      </c>
      <c r="J2670" t="s">
        <v>137</v>
      </c>
      <c r="K2670" t="s">
        <v>138</v>
      </c>
      <c r="L2670" t="s">
        <v>7978</v>
      </c>
      <c r="M2670" t="s">
        <v>7979</v>
      </c>
      <c r="N2670">
        <v>3.494444444</v>
      </c>
      <c r="O2670">
        <v>0</v>
      </c>
      <c r="P2670">
        <v>1</v>
      </c>
      <c r="Q2670">
        <v>0</v>
      </c>
      <c r="R2670">
        <v>0</v>
      </c>
      <c r="S2670">
        <v>0</v>
      </c>
      <c r="T2670">
        <v>1</v>
      </c>
      <c r="U2670">
        <v>0</v>
      </c>
      <c r="V2670">
        <v>0</v>
      </c>
      <c r="W2670">
        <v>0</v>
      </c>
      <c r="X2670">
        <v>0.75053304114323327</v>
      </c>
      <c r="Y2670">
        <v>0</v>
      </c>
      <c r="Z2670">
        <v>0</v>
      </c>
      <c r="AA2670">
        <v>0</v>
      </c>
      <c r="AB2670">
        <v>6.5626793680349769</v>
      </c>
      <c r="AC2670">
        <v>0</v>
      </c>
      <c r="AD2670">
        <v>0</v>
      </c>
      <c r="AE2670">
        <v>7.3132124091782105</v>
      </c>
    </row>
    <row r="2671" spans="1:31" x14ac:dyDescent="0.25">
      <c r="A2671">
        <v>2309930</v>
      </c>
      <c r="B2671">
        <v>1</v>
      </c>
      <c r="C2671" t="s">
        <v>80</v>
      </c>
      <c r="D2671" t="s">
        <v>95</v>
      </c>
      <c r="E2671" t="s">
        <v>175</v>
      </c>
      <c r="F2671" t="s">
        <v>7980</v>
      </c>
      <c r="G2671" t="s">
        <v>872</v>
      </c>
      <c r="H2671" t="s">
        <v>135</v>
      </c>
      <c r="I2671" t="s">
        <v>136</v>
      </c>
      <c r="J2671" t="s">
        <v>137</v>
      </c>
      <c r="K2671" t="s">
        <v>138</v>
      </c>
      <c r="L2671" t="s">
        <v>7981</v>
      </c>
      <c r="M2671" t="s">
        <v>7982</v>
      </c>
      <c r="N2671">
        <v>0.53916666599999996</v>
      </c>
      <c r="O2671">
        <v>0</v>
      </c>
      <c r="P2671">
        <v>221</v>
      </c>
      <c r="Q2671">
        <v>0</v>
      </c>
      <c r="R2671">
        <v>0</v>
      </c>
      <c r="S2671">
        <v>0</v>
      </c>
      <c r="T2671">
        <v>82</v>
      </c>
      <c r="U2671">
        <v>0</v>
      </c>
      <c r="V2671">
        <v>0</v>
      </c>
      <c r="W2671">
        <v>0</v>
      </c>
      <c r="X2671">
        <v>23.974488041000555</v>
      </c>
      <c r="Y2671">
        <v>0</v>
      </c>
      <c r="Z2671">
        <v>0</v>
      </c>
      <c r="AA2671">
        <v>0</v>
      </c>
      <c r="AB2671">
        <v>77.779753972487342</v>
      </c>
      <c r="AC2671">
        <v>0</v>
      </c>
      <c r="AD2671">
        <v>0</v>
      </c>
      <c r="AE2671">
        <v>101.7542420134879</v>
      </c>
    </row>
    <row r="2672" spans="1:31" x14ac:dyDescent="0.25">
      <c r="A2672">
        <v>2309893</v>
      </c>
      <c r="B2672">
        <v>1</v>
      </c>
      <c r="C2672" t="s">
        <v>80</v>
      </c>
      <c r="D2672" t="s">
        <v>100</v>
      </c>
      <c r="E2672" t="s">
        <v>153</v>
      </c>
      <c r="F2672" t="s">
        <v>4842</v>
      </c>
      <c r="G2672" t="s">
        <v>254</v>
      </c>
      <c r="H2672" t="s">
        <v>150</v>
      </c>
      <c r="I2672" t="s">
        <v>136</v>
      </c>
      <c r="J2672" t="s">
        <v>137</v>
      </c>
      <c r="K2672" t="s">
        <v>138</v>
      </c>
      <c r="L2672" t="s">
        <v>7983</v>
      </c>
      <c r="M2672" t="s">
        <v>7984</v>
      </c>
      <c r="N2672">
        <v>0.43</v>
      </c>
      <c r="O2672">
        <v>0</v>
      </c>
      <c r="P2672">
        <v>1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3.7362024900000007E-3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3.7362024900000007E-3</v>
      </c>
    </row>
    <row r="2673" spans="1:31" x14ac:dyDescent="0.25">
      <c r="A2673">
        <v>2310179</v>
      </c>
      <c r="B2673">
        <v>1</v>
      </c>
      <c r="C2673" t="s">
        <v>80</v>
      </c>
      <c r="D2673" t="s">
        <v>108</v>
      </c>
      <c r="E2673" t="s">
        <v>147</v>
      </c>
      <c r="F2673" t="s">
        <v>7985</v>
      </c>
      <c r="G2673" t="s">
        <v>149</v>
      </c>
      <c r="H2673" t="s">
        <v>150</v>
      </c>
      <c r="I2673" t="s">
        <v>136</v>
      </c>
      <c r="J2673" t="s">
        <v>137</v>
      </c>
      <c r="K2673" t="s">
        <v>138</v>
      </c>
      <c r="L2673" t="s">
        <v>7986</v>
      </c>
      <c r="M2673" t="s">
        <v>7987</v>
      </c>
      <c r="N2673">
        <v>7.0963888879999999</v>
      </c>
      <c r="O2673">
        <v>0</v>
      </c>
      <c r="P2673">
        <v>9</v>
      </c>
      <c r="Q2673">
        <v>0</v>
      </c>
      <c r="R2673">
        <v>3</v>
      </c>
      <c r="S2673">
        <v>0</v>
      </c>
      <c r="T2673">
        <v>3</v>
      </c>
      <c r="U2673">
        <v>0</v>
      </c>
      <c r="V2673">
        <v>0</v>
      </c>
      <c r="W2673">
        <v>0</v>
      </c>
      <c r="X2673">
        <v>4.429492147596533</v>
      </c>
      <c r="Y2673">
        <v>0</v>
      </c>
      <c r="Z2673">
        <v>0.91889730322280005</v>
      </c>
      <c r="AA2673">
        <v>0</v>
      </c>
      <c r="AB2673">
        <v>6.4108293694138219</v>
      </c>
      <c r="AC2673">
        <v>0</v>
      </c>
      <c r="AD2673">
        <v>0</v>
      </c>
      <c r="AE2673">
        <v>11.759218820233155</v>
      </c>
    </row>
    <row r="2674" spans="1:31" x14ac:dyDescent="0.25">
      <c r="A2674">
        <v>2310039</v>
      </c>
      <c r="B2674">
        <v>1</v>
      </c>
      <c r="C2674" t="s">
        <v>80</v>
      </c>
      <c r="D2674" t="s">
        <v>108</v>
      </c>
      <c r="E2674" t="s">
        <v>132</v>
      </c>
      <c r="F2674" t="s">
        <v>7988</v>
      </c>
      <c r="G2674" t="s">
        <v>134</v>
      </c>
      <c r="H2674" t="s">
        <v>135</v>
      </c>
      <c r="I2674" t="s">
        <v>136</v>
      </c>
      <c r="J2674" t="s">
        <v>137</v>
      </c>
      <c r="K2674" t="s">
        <v>138</v>
      </c>
      <c r="L2674" t="s">
        <v>7989</v>
      </c>
      <c r="M2674" t="s">
        <v>7990</v>
      </c>
      <c r="N2674">
        <v>5.5555555E-2</v>
      </c>
      <c r="O2674">
        <v>0</v>
      </c>
      <c r="P2674">
        <v>1938</v>
      </c>
      <c r="Q2674">
        <v>2</v>
      </c>
      <c r="R2674">
        <v>417</v>
      </c>
      <c r="S2674">
        <v>14</v>
      </c>
      <c r="T2674">
        <v>264</v>
      </c>
      <c r="U2674">
        <v>0</v>
      </c>
      <c r="V2674">
        <v>0</v>
      </c>
      <c r="W2674">
        <v>0</v>
      </c>
      <c r="X2674">
        <v>15.842989534770005</v>
      </c>
      <c r="Y2674">
        <v>2.8329037440183327</v>
      </c>
      <c r="Z2674">
        <v>10.431500019461668</v>
      </c>
      <c r="AA2674">
        <v>1.4610921475333332</v>
      </c>
      <c r="AB2674">
        <v>8.1138656536866609</v>
      </c>
      <c r="AC2674">
        <v>0</v>
      </c>
      <c r="AD2674">
        <v>0</v>
      </c>
      <c r="AE2674">
        <v>38.682351099469997</v>
      </c>
    </row>
    <row r="2675" spans="1:31" x14ac:dyDescent="0.25">
      <c r="A2675">
        <v>2309352</v>
      </c>
      <c r="B2675">
        <v>1</v>
      </c>
      <c r="C2675" t="s">
        <v>80</v>
      </c>
      <c r="D2675" t="s">
        <v>93</v>
      </c>
      <c r="E2675" t="s">
        <v>175</v>
      </c>
      <c r="F2675" t="s">
        <v>7991</v>
      </c>
      <c r="G2675" t="s">
        <v>210</v>
      </c>
      <c r="H2675" t="s">
        <v>135</v>
      </c>
      <c r="I2675" t="s">
        <v>136</v>
      </c>
      <c r="J2675" t="s">
        <v>137</v>
      </c>
      <c r="K2675" t="s">
        <v>138</v>
      </c>
      <c r="L2675" t="s">
        <v>7992</v>
      </c>
      <c r="M2675" t="s">
        <v>7993</v>
      </c>
      <c r="N2675">
        <v>6.4133333329999997</v>
      </c>
      <c r="O2675">
        <v>0</v>
      </c>
      <c r="P2675">
        <v>160</v>
      </c>
      <c r="Q2675">
        <v>0</v>
      </c>
      <c r="R2675">
        <v>79</v>
      </c>
      <c r="S2675">
        <v>0</v>
      </c>
      <c r="T2675">
        <v>41</v>
      </c>
      <c r="U2675">
        <v>0</v>
      </c>
      <c r="V2675">
        <v>0</v>
      </c>
      <c r="W2675">
        <v>0</v>
      </c>
      <c r="X2675">
        <v>273.4182623325205</v>
      </c>
      <c r="Y2675">
        <v>0</v>
      </c>
      <c r="Z2675">
        <v>615.6684129448854</v>
      </c>
      <c r="AA2675">
        <v>0</v>
      </c>
      <c r="AB2675">
        <v>251.78095281628205</v>
      </c>
      <c r="AC2675">
        <v>0</v>
      </c>
      <c r="AD2675">
        <v>0</v>
      </c>
      <c r="AE2675">
        <v>1140.8676280936879</v>
      </c>
    </row>
    <row r="2676" spans="1:31" x14ac:dyDescent="0.25">
      <c r="A2676">
        <v>2309346</v>
      </c>
      <c r="B2676">
        <v>1</v>
      </c>
      <c r="C2676" t="s">
        <v>80</v>
      </c>
      <c r="D2676" t="s">
        <v>93</v>
      </c>
      <c r="E2676" t="s">
        <v>141</v>
      </c>
      <c r="F2676" t="s">
        <v>7994</v>
      </c>
      <c r="G2676" t="s">
        <v>134</v>
      </c>
      <c r="H2676" t="s">
        <v>135</v>
      </c>
      <c r="I2676" t="s">
        <v>136</v>
      </c>
      <c r="J2676" t="s">
        <v>137</v>
      </c>
      <c r="K2676" t="s">
        <v>138</v>
      </c>
      <c r="L2676" t="s">
        <v>7995</v>
      </c>
      <c r="M2676" t="s">
        <v>7996</v>
      </c>
      <c r="N2676">
        <v>1.0027777769999999</v>
      </c>
      <c r="O2676">
        <v>2</v>
      </c>
      <c r="P2676">
        <v>332</v>
      </c>
      <c r="Q2676">
        <v>10</v>
      </c>
      <c r="R2676">
        <v>264</v>
      </c>
      <c r="S2676">
        <v>2</v>
      </c>
      <c r="T2676">
        <v>115</v>
      </c>
      <c r="U2676">
        <v>0</v>
      </c>
      <c r="V2676">
        <v>0</v>
      </c>
      <c r="W2676">
        <v>1.7064874196635416</v>
      </c>
      <c r="X2676">
        <v>32.968098775134017</v>
      </c>
      <c r="Y2676">
        <v>30.822068579512088</v>
      </c>
      <c r="Z2676">
        <v>101.22595788029936</v>
      </c>
      <c r="AA2676">
        <v>2.0548656914203751</v>
      </c>
      <c r="AB2676">
        <v>40.10722806638794</v>
      </c>
      <c r="AC2676">
        <v>0</v>
      </c>
      <c r="AD2676">
        <v>0</v>
      </c>
      <c r="AE2676">
        <v>208.88470641241733</v>
      </c>
    </row>
    <row r="2677" spans="1:31" x14ac:dyDescent="0.25">
      <c r="A2677">
        <v>2309498</v>
      </c>
      <c r="B2677">
        <v>1</v>
      </c>
      <c r="C2677" t="s">
        <v>80</v>
      </c>
      <c r="D2677" t="s">
        <v>103</v>
      </c>
      <c r="E2677" t="s">
        <v>175</v>
      </c>
      <c r="F2677" t="s">
        <v>7997</v>
      </c>
      <c r="G2677" t="s">
        <v>1401</v>
      </c>
      <c r="H2677" t="s">
        <v>135</v>
      </c>
      <c r="I2677" t="s">
        <v>136</v>
      </c>
      <c r="J2677" t="s">
        <v>137</v>
      </c>
      <c r="K2677" t="s">
        <v>138</v>
      </c>
      <c r="L2677" t="s">
        <v>7998</v>
      </c>
      <c r="M2677" t="s">
        <v>7999</v>
      </c>
      <c r="N2677">
        <v>1.048888888</v>
      </c>
      <c r="O2677">
        <v>0</v>
      </c>
      <c r="P2677">
        <v>0</v>
      </c>
      <c r="Q2677">
        <v>0</v>
      </c>
      <c r="R2677">
        <v>0</v>
      </c>
      <c r="S2677">
        <v>1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993.11977947414584</v>
      </c>
      <c r="AB2677">
        <v>0</v>
      </c>
      <c r="AC2677">
        <v>0</v>
      </c>
      <c r="AD2677">
        <v>0</v>
      </c>
      <c r="AE2677">
        <v>993.11977947414584</v>
      </c>
    </row>
    <row r="2678" spans="1:31" x14ac:dyDescent="0.25">
      <c r="A2678">
        <v>2309721</v>
      </c>
      <c r="B2678">
        <v>1</v>
      </c>
      <c r="C2678" t="s">
        <v>81</v>
      </c>
      <c r="D2678" t="s">
        <v>112</v>
      </c>
      <c r="E2678" t="s">
        <v>175</v>
      </c>
      <c r="F2678" t="s">
        <v>8000</v>
      </c>
      <c r="G2678" t="s">
        <v>134</v>
      </c>
      <c r="H2678" t="s">
        <v>135</v>
      </c>
      <c r="I2678" t="s">
        <v>136</v>
      </c>
      <c r="J2678" t="s">
        <v>137</v>
      </c>
      <c r="K2678" t="s">
        <v>138</v>
      </c>
      <c r="L2678" t="s">
        <v>8001</v>
      </c>
      <c r="M2678" t="s">
        <v>8002</v>
      </c>
      <c r="N2678">
        <v>4.3883333330000003</v>
      </c>
      <c r="O2678">
        <v>0</v>
      </c>
      <c r="P2678">
        <v>7</v>
      </c>
      <c r="Q2678">
        <v>0</v>
      </c>
      <c r="R2678">
        <v>16</v>
      </c>
      <c r="S2678">
        <v>0</v>
      </c>
      <c r="T2678">
        <v>5</v>
      </c>
      <c r="U2678">
        <v>0</v>
      </c>
      <c r="V2678">
        <v>0</v>
      </c>
      <c r="W2678">
        <v>0</v>
      </c>
      <c r="X2678">
        <v>4.622690451866668</v>
      </c>
      <c r="Y2678">
        <v>0</v>
      </c>
      <c r="Z2678">
        <v>15.281236263302915</v>
      </c>
      <c r="AA2678">
        <v>0</v>
      </c>
      <c r="AB2678">
        <v>37.344917952113882</v>
      </c>
      <c r="AC2678">
        <v>0</v>
      </c>
      <c r="AD2678">
        <v>0</v>
      </c>
      <c r="AE2678">
        <v>57.248844667283464</v>
      </c>
    </row>
    <row r="2679" spans="1:31" x14ac:dyDescent="0.25">
      <c r="A2679">
        <v>2309415</v>
      </c>
      <c r="B2679">
        <v>1</v>
      </c>
      <c r="C2679" t="s">
        <v>80</v>
      </c>
      <c r="D2679" t="s">
        <v>93</v>
      </c>
      <c r="E2679" t="s">
        <v>153</v>
      </c>
      <c r="F2679" t="s">
        <v>8003</v>
      </c>
      <c r="G2679" t="s">
        <v>155</v>
      </c>
      <c r="H2679" t="s">
        <v>150</v>
      </c>
      <c r="I2679" t="s">
        <v>136</v>
      </c>
      <c r="J2679" t="s">
        <v>137</v>
      </c>
      <c r="K2679" t="s">
        <v>138</v>
      </c>
      <c r="L2679" t="s">
        <v>8004</v>
      </c>
      <c r="M2679" t="s">
        <v>5583</v>
      </c>
      <c r="N2679">
        <v>9.9113888879999994</v>
      </c>
      <c r="O2679">
        <v>0</v>
      </c>
      <c r="P2679">
        <v>0</v>
      </c>
      <c r="Q2679">
        <v>0</v>
      </c>
      <c r="R2679">
        <v>1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7.5107305687303514</v>
      </c>
      <c r="AA2679">
        <v>0</v>
      </c>
      <c r="AB2679">
        <v>0</v>
      </c>
      <c r="AC2679">
        <v>0</v>
      </c>
      <c r="AD2679">
        <v>0</v>
      </c>
      <c r="AE2679">
        <v>7.5107305687303514</v>
      </c>
    </row>
    <row r="2680" spans="1:31" x14ac:dyDescent="0.25">
      <c r="A2680">
        <v>2309578</v>
      </c>
      <c r="B2680">
        <v>1</v>
      </c>
      <c r="C2680" t="s">
        <v>80</v>
      </c>
      <c r="D2680" t="s">
        <v>97</v>
      </c>
      <c r="E2680" t="s">
        <v>153</v>
      </c>
      <c r="F2680" t="s">
        <v>8005</v>
      </c>
      <c r="G2680" t="s">
        <v>155</v>
      </c>
      <c r="H2680" t="s">
        <v>150</v>
      </c>
      <c r="I2680" t="s">
        <v>136</v>
      </c>
      <c r="J2680" t="s">
        <v>137</v>
      </c>
      <c r="K2680" t="s">
        <v>138</v>
      </c>
      <c r="L2680" t="s">
        <v>8006</v>
      </c>
      <c r="M2680" t="s">
        <v>8007</v>
      </c>
      <c r="N2680">
        <v>4.665277777</v>
      </c>
      <c r="O2680">
        <v>0</v>
      </c>
      <c r="P2680">
        <v>1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1.7616119383887503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1.7616119383887503</v>
      </c>
    </row>
    <row r="2681" spans="1:31" x14ac:dyDescent="0.25">
      <c r="A2681">
        <v>2309392</v>
      </c>
      <c r="B2681">
        <v>1</v>
      </c>
      <c r="C2681" t="s">
        <v>80</v>
      </c>
      <c r="D2681" t="s">
        <v>93</v>
      </c>
      <c r="E2681" t="s">
        <v>147</v>
      </c>
      <c r="F2681" t="s">
        <v>8008</v>
      </c>
      <c r="G2681" t="s">
        <v>258</v>
      </c>
      <c r="H2681" t="s">
        <v>150</v>
      </c>
      <c r="I2681" t="s">
        <v>136</v>
      </c>
      <c r="J2681" t="s">
        <v>137</v>
      </c>
      <c r="K2681" t="s">
        <v>138</v>
      </c>
      <c r="L2681" t="s">
        <v>8009</v>
      </c>
      <c r="M2681" t="s">
        <v>8010</v>
      </c>
      <c r="N2681">
        <v>6.5883333329999996</v>
      </c>
      <c r="O2681">
        <v>0</v>
      </c>
      <c r="P2681">
        <v>6</v>
      </c>
      <c r="Q2681">
        <v>0</v>
      </c>
      <c r="R2681">
        <v>9</v>
      </c>
      <c r="S2681">
        <v>0</v>
      </c>
      <c r="T2681">
        <v>4</v>
      </c>
      <c r="U2681">
        <v>0</v>
      </c>
      <c r="V2681">
        <v>0</v>
      </c>
      <c r="W2681">
        <v>0</v>
      </c>
      <c r="X2681">
        <v>7.2074173232960002</v>
      </c>
      <c r="Y2681">
        <v>0</v>
      </c>
      <c r="Z2681">
        <v>73.977227856441303</v>
      </c>
      <c r="AA2681">
        <v>0</v>
      </c>
      <c r="AB2681">
        <v>34.574294986957661</v>
      </c>
      <c r="AC2681">
        <v>0</v>
      </c>
      <c r="AD2681">
        <v>0</v>
      </c>
      <c r="AE2681">
        <v>115.75894016669497</v>
      </c>
    </row>
    <row r="2682" spans="1:31" x14ac:dyDescent="0.25">
      <c r="A2682">
        <v>2309933</v>
      </c>
      <c r="B2682">
        <v>1</v>
      </c>
      <c r="C2682" t="s">
        <v>81</v>
      </c>
      <c r="D2682" t="s">
        <v>128</v>
      </c>
      <c r="E2682" t="s">
        <v>141</v>
      </c>
      <c r="F2682" t="s">
        <v>8011</v>
      </c>
      <c r="G2682" t="s">
        <v>134</v>
      </c>
      <c r="H2682" t="s">
        <v>135</v>
      </c>
      <c r="I2682" t="s">
        <v>468</v>
      </c>
      <c r="J2682" t="s">
        <v>137</v>
      </c>
      <c r="K2682" t="s">
        <v>138</v>
      </c>
      <c r="L2682" t="s">
        <v>8012</v>
      </c>
      <c r="M2682" t="s">
        <v>8013</v>
      </c>
      <c r="N2682">
        <v>1.5833333000000002E-2</v>
      </c>
      <c r="O2682">
        <v>10</v>
      </c>
      <c r="P2682">
        <v>1548</v>
      </c>
      <c r="Q2682">
        <v>66</v>
      </c>
      <c r="R2682">
        <v>101</v>
      </c>
      <c r="S2682">
        <v>15</v>
      </c>
      <c r="T2682">
        <v>128</v>
      </c>
      <c r="U2682">
        <v>3</v>
      </c>
      <c r="V2682">
        <v>1</v>
      </c>
      <c r="W2682">
        <v>4.5881005234800008E-2</v>
      </c>
      <c r="X2682">
        <v>3.7113335393297513</v>
      </c>
      <c r="Y2682">
        <v>0.86204737555034994</v>
      </c>
      <c r="Z2682">
        <v>1.3211961829287249</v>
      </c>
      <c r="AA2682">
        <v>3.7406631804550328</v>
      </c>
      <c r="AB2682">
        <v>0.98109062199748331</v>
      </c>
      <c r="AC2682">
        <v>5.3084990027450006E-2</v>
      </c>
      <c r="AD2682">
        <v>1.858062387437925</v>
      </c>
      <c r="AE2682">
        <v>12.573359282961517</v>
      </c>
    </row>
    <row r="2683" spans="1:31" x14ac:dyDescent="0.25">
      <c r="A2683">
        <v>2309601</v>
      </c>
      <c r="B2683">
        <v>1</v>
      </c>
      <c r="C2683" t="s">
        <v>80</v>
      </c>
      <c r="D2683" t="s">
        <v>93</v>
      </c>
      <c r="E2683" t="s">
        <v>141</v>
      </c>
      <c r="F2683" t="s">
        <v>4539</v>
      </c>
      <c r="G2683" t="s">
        <v>143</v>
      </c>
      <c r="H2683" t="s">
        <v>135</v>
      </c>
      <c r="I2683" t="s">
        <v>136</v>
      </c>
      <c r="J2683" t="s">
        <v>137</v>
      </c>
      <c r="K2683" t="s">
        <v>144</v>
      </c>
      <c r="L2683" t="s">
        <v>8014</v>
      </c>
      <c r="M2683" t="s">
        <v>8015</v>
      </c>
      <c r="N2683">
        <v>7.4775</v>
      </c>
      <c r="O2683">
        <v>0</v>
      </c>
      <c r="P2683">
        <v>250</v>
      </c>
      <c r="Q2683">
        <v>3</v>
      </c>
      <c r="R2683">
        <v>48</v>
      </c>
      <c r="S2683">
        <v>5</v>
      </c>
      <c r="T2683">
        <v>42</v>
      </c>
      <c r="U2683">
        <v>0</v>
      </c>
      <c r="V2683">
        <v>0</v>
      </c>
      <c r="W2683">
        <v>0</v>
      </c>
      <c r="X2683">
        <v>355.65755830236816</v>
      </c>
      <c r="Y2683">
        <v>389.6677802124625</v>
      </c>
      <c r="Z2683">
        <v>520.04504336324851</v>
      </c>
      <c r="AA2683">
        <v>400.71010784933975</v>
      </c>
      <c r="AB2683">
        <v>357.98903521031718</v>
      </c>
      <c r="AC2683">
        <v>0</v>
      </c>
      <c r="AD2683">
        <v>0</v>
      </c>
      <c r="AE2683">
        <v>2024.0695249377359</v>
      </c>
    </row>
    <row r="2684" spans="1:31" x14ac:dyDescent="0.25">
      <c r="A2684">
        <v>2310056</v>
      </c>
      <c r="B2684">
        <v>1</v>
      </c>
      <c r="C2684" t="s">
        <v>81</v>
      </c>
      <c r="D2684" t="s">
        <v>119</v>
      </c>
      <c r="E2684" t="s">
        <v>147</v>
      </c>
      <c r="F2684" t="s">
        <v>8016</v>
      </c>
      <c r="G2684" t="s">
        <v>149</v>
      </c>
      <c r="H2684" t="s">
        <v>150</v>
      </c>
      <c r="I2684" t="s">
        <v>136</v>
      </c>
      <c r="J2684" t="s">
        <v>137</v>
      </c>
      <c r="K2684" t="s">
        <v>138</v>
      </c>
      <c r="L2684" t="s">
        <v>8017</v>
      </c>
      <c r="M2684" t="s">
        <v>8018</v>
      </c>
      <c r="N2684">
        <v>5.0986111110000003</v>
      </c>
      <c r="O2684">
        <v>0</v>
      </c>
      <c r="P2684">
        <v>52</v>
      </c>
      <c r="Q2684">
        <v>0</v>
      </c>
      <c r="R2684">
        <v>0</v>
      </c>
      <c r="S2684">
        <v>0</v>
      </c>
      <c r="T2684">
        <v>14</v>
      </c>
      <c r="U2684">
        <v>0</v>
      </c>
      <c r="V2684">
        <v>0</v>
      </c>
      <c r="W2684">
        <v>0</v>
      </c>
      <c r="X2684">
        <v>46.31730333686523</v>
      </c>
      <c r="Y2684">
        <v>0</v>
      </c>
      <c r="Z2684">
        <v>0</v>
      </c>
      <c r="AA2684">
        <v>0</v>
      </c>
      <c r="AB2684">
        <v>48.452624818192497</v>
      </c>
      <c r="AC2684">
        <v>0</v>
      </c>
      <c r="AD2684">
        <v>0</v>
      </c>
      <c r="AE2684">
        <v>94.769928155057727</v>
      </c>
    </row>
    <row r="2685" spans="1:31" x14ac:dyDescent="0.25">
      <c r="A2685">
        <v>2309956</v>
      </c>
      <c r="B2685">
        <v>1</v>
      </c>
      <c r="C2685" t="s">
        <v>80</v>
      </c>
      <c r="D2685" t="s">
        <v>110</v>
      </c>
      <c r="E2685" t="s">
        <v>153</v>
      </c>
      <c r="F2685" t="s">
        <v>8019</v>
      </c>
      <c r="G2685" t="s">
        <v>155</v>
      </c>
      <c r="H2685" t="s">
        <v>150</v>
      </c>
      <c r="I2685" t="s">
        <v>136</v>
      </c>
      <c r="J2685" t="s">
        <v>137</v>
      </c>
      <c r="K2685" t="s">
        <v>138</v>
      </c>
      <c r="L2685" t="s">
        <v>8020</v>
      </c>
      <c r="M2685" t="s">
        <v>8021</v>
      </c>
      <c r="N2685">
        <v>1.525555555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2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</row>
    <row r="2686" spans="1:31" x14ac:dyDescent="0.25">
      <c r="A2686">
        <v>2310076</v>
      </c>
      <c r="B2686">
        <v>1</v>
      </c>
      <c r="C2686" t="s">
        <v>81</v>
      </c>
      <c r="D2686" t="s">
        <v>113</v>
      </c>
      <c r="E2686" t="s">
        <v>141</v>
      </c>
      <c r="F2686" t="s">
        <v>8022</v>
      </c>
      <c r="G2686" t="s">
        <v>134</v>
      </c>
      <c r="H2686" t="s">
        <v>135</v>
      </c>
      <c r="I2686" t="s">
        <v>136</v>
      </c>
      <c r="J2686" t="s">
        <v>137</v>
      </c>
      <c r="K2686" t="s">
        <v>138</v>
      </c>
      <c r="L2686" t="s">
        <v>8023</v>
      </c>
      <c r="M2686" t="s">
        <v>8024</v>
      </c>
      <c r="N2686">
        <v>1.3122222219999999</v>
      </c>
      <c r="O2686">
        <v>3</v>
      </c>
      <c r="P2686">
        <v>799</v>
      </c>
      <c r="Q2686">
        <v>44</v>
      </c>
      <c r="R2686">
        <v>330</v>
      </c>
      <c r="S2686">
        <v>9</v>
      </c>
      <c r="T2686">
        <v>83</v>
      </c>
      <c r="U2686">
        <v>4</v>
      </c>
      <c r="V2686">
        <v>0</v>
      </c>
      <c r="W2686">
        <v>1.1776349844731</v>
      </c>
      <c r="X2686">
        <v>210.81813564741284</v>
      </c>
      <c r="Y2686">
        <v>236.57427051480346</v>
      </c>
      <c r="Z2686">
        <v>406.81019428029077</v>
      </c>
      <c r="AA2686">
        <v>37.943422327077514</v>
      </c>
      <c r="AB2686">
        <v>65.811027853100114</v>
      </c>
      <c r="AC2686">
        <v>716.14636692909698</v>
      </c>
      <c r="AD2686">
        <v>0</v>
      </c>
      <c r="AE2686">
        <v>1675.2810525362547</v>
      </c>
    </row>
    <row r="2687" spans="1:31" x14ac:dyDescent="0.25">
      <c r="A2687">
        <v>2309409</v>
      </c>
      <c r="B2687">
        <v>1</v>
      </c>
      <c r="C2687" t="s">
        <v>80</v>
      </c>
      <c r="D2687" t="s">
        <v>93</v>
      </c>
      <c r="E2687" t="s">
        <v>147</v>
      </c>
      <c r="F2687" t="s">
        <v>8025</v>
      </c>
      <c r="G2687" t="s">
        <v>149</v>
      </c>
      <c r="H2687" t="s">
        <v>150</v>
      </c>
      <c r="I2687" t="s">
        <v>136</v>
      </c>
      <c r="J2687" t="s">
        <v>137</v>
      </c>
      <c r="K2687" t="s">
        <v>138</v>
      </c>
      <c r="L2687" t="s">
        <v>8026</v>
      </c>
      <c r="M2687" t="s">
        <v>8027</v>
      </c>
      <c r="N2687">
        <v>8.9019444439999997</v>
      </c>
      <c r="O2687">
        <v>0</v>
      </c>
      <c r="P2687">
        <v>0</v>
      </c>
      <c r="Q2687">
        <v>0</v>
      </c>
      <c r="R2687">
        <v>3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12.607101998760582</v>
      </c>
      <c r="AA2687">
        <v>0</v>
      </c>
      <c r="AB2687">
        <v>0</v>
      </c>
      <c r="AC2687">
        <v>0</v>
      </c>
      <c r="AD2687">
        <v>0</v>
      </c>
      <c r="AE2687">
        <v>12.607101998760582</v>
      </c>
    </row>
    <row r="2688" spans="1:31" x14ac:dyDescent="0.25">
      <c r="A2688">
        <v>2309435</v>
      </c>
      <c r="B2688">
        <v>1</v>
      </c>
      <c r="C2688" t="s">
        <v>80</v>
      </c>
      <c r="D2688" t="s">
        <v>100</v>
      </c>
      <c r="E2688" t="s">
        <v>147</v>
      </c>
      <c r="F2688" t="s">
        <v>8028</v>
      </c>
      <c r="G2688" t="s">
        <v>149</v>
      </c>
      <c r="H2688" t="s">
        <v>150</v>
      </c>
      <c r="I2688" t="s">
        <v>136</v>
      </c>
      <c r="J2688" t="s">
        <v>137</v>
      </c>
      <c r="K2688" t="s">
        <v>138</v>
      </c>
      <c r="L2688" t="s">
        <v>8029</v>
      </c>
      <c r="M2688" t="s">
        <v>8030</v>
      </c>
      <c r="N2688">
        <v>1.96</v>
      </c>
      <c r="O2688">
        <v>0</v>
      </c>
      <c r="P2688">
        <v>2</v>
      </c>
      <c r="Q2688">
        <v>0</v>
      </c>
      <c r="R2688">
        <v>6</v>
      </c>
      <c r="S2688">
        <v>0</v>
      </c>
      <c r="T2688">
        <v>2</v>
      </c>
      <c r="U2688">
        <v>0</v>
      </c>
      <c r="V2688">
        <v>0</v>
      </c>
      <c r="W2688">
        <v>0</v>
      </c>
      <c r="X2688">
        <v>0.39600855020209996</v>
      </c>
      <c r="Y2688">
        <v>0</v>
      </c>
      <c r="Z2688">
        <v>0.34453890552420002</v>
      </c>
      <c r="AA2688">
        <v>0</v>
      </c>
      <c r="AB2688">
        <v>4.2631243823424665</v>
      </c>
      <c r="AC2688">
        <v>0</v>
      </c>
      <c r="AD2688">
        <v>0</v>
      </c>
      <c r="AE2688">
        <v>5.0036718380687661</v>
      </c>
    </row>
    <row r="2689" spans="1:31" x14ac:dyDescent="0.25">
      <c r="A2689">
        <v>2310099</v>
      </c>
      <c r="B2689">
        <v>1</v>
      </c>
      <c r="C2689" t="s">
        <v>81</v>
      </c>
      <c r="D2689" t="s">
        <v>119</v>
      </c>
      <c r="E2689" t="s">
        <v>147</v>
      </c>
      <c r="F2689" t="s">
        <v>5775</v>
      </c>
      <c r="G2689" t="s">
        <v>149</v>
      </c>
      <c r="H2689" t="s">
        <v>150</v>
      </c>
      <c r="I2689" t="s">
        <v>136</v>
      </c>
      <c r="J2689" t="s">
        <v>137</v>
      </c>
      <c r="K2689" t="s">
        <v>138</v>
      </c>
      <c r="L2689" t="s">
        <v>8031</v>
      </c>
      <c r="M2689" t="s">
        <v>8032</v>
      </c>
      <c r="N2689">
        <v>4.7930555549999996</v>
      </c>
      <c r="O2689">
        <v>0</v>
      </c>
      <c r="P2689">
        <v>60</v>
      </c>
      <c r="Q2689">
        <v>0</v>
      </c>
      <c r="R2689">
        <v>3</v>
      </c>
      <c r="S2689">
        <v>0</v>
      </c>
      <c r="T2689">
        <v>5</v>
      </c>
      <c r="U2689">
        <v>0</v>
      </c>
      <c r="V2689">
        <v>0</v>
      </c>
      <c r="W2689">
        <v>0</v>
      </c>
      <c r="X2689">
        <v>57.335318607402741</v>
      </c>
      <c r="Y2689">
        <v>0</v>
      </c>
      <c r="Z2689">
        <v>0.68625758607595833</v>
      </c>
      <c r="AA2689">
        <v>0</v>
      </c>
      <c r="AB2689">
        <v>24.848161291181334</v>
      </c>
      <c r="AC2689">
        <v>0</v>
      </c>
      <c r="AD2689">
        <v>0</v>
      </c>
      <c r="AE2689">
        <v>82.869737484660035</v>
      </c>
    </row>
    <row r="2690" spans="1:31" x14ac:dyDescent="0.25">
      <c r="A2690">
        <v>2309621</v>
      </c>
      <c r="B2690">
        <v>1</v>
      </c>
      <c r="C2690" t="s">
        <v>80</v>
      </c>
      <c r="D2690" t="s">
        <v>91</v>
      </c>
      <c r="E2690" t="s">
        <v>147</v>
      </c>
      <c r="F2690" t="s">
        <v>1747</v>
      </c>
      <c r="G2690" t="s">
        <v>149</v>
      </c>
      <c r="H2690" t="s">
        <v>150</v>
      </c>
      <c r="I2690" t="s">
        <v>136</v>
      </c>
      <c r="J2690" t="s">
        <v>137</v>
      </c>
      <c r="K2690" t="s">
        <v>138</v>
      </c>
      <c r="L2690" t="s">
        <v>8033</v>
      </c>
      <c r="M2690" t="s">
        <v>8034</v>
      </c>
      <c r="N2690">
        <v>0.64916666599999995</v>
      </c>
      <c r="O2690">
        <v>0</v>
      </c>
      <c r="P2690">
        <v>0</v>
      </c>
      <c r="Q2690">
        <v>0</v>
      </c>
      <c r="R2690">
        <v>6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3.3401334713560757</v>
      </c>
      <c r="AA2690">
        <v>0</v>
      </c>
      <c r="AB2690">
        <v>0</v>
      </c>
      <c r="AC2690">
        <v>0</v>
      </c>
      <c r="AD2690">
        <v>0</v>
      </c>
      <c r="AE2690">
        <v>3.3401334713560757</v>
      </c>
    </row>
    <row r="2691" spans="1:31" x14ac:dyDescent="0.25">
      <c r="A2691">
        <v>2310119</v>
      </c>
      <c r="B2691">
        <v>1</v>
      </c>
      <c r="C2691" t="s">
        <v>81</v>
      </c>
      <c r="D2691" t="s">
        <v>117</v>
      </c>
      <c r="E2691" t="s">
        <v>158</v>
      </c>
      <c r="F2691" t="s">
        <v>8035</v>
      </c>
      <c r="G2691" t="s">
        <v>453</v>
      </c>
      <c r="H2691" t="s">
        <v>150</v>
      </c>
      <c r="I2691" t="s">
        <v>136</v>
      </c>
      <c r="J2691" t="s">
        <v>137</v>
      </c>
      <c r="K2691" t="s">
        <v>138</v>
      </c>
      <c r="L2691" t="s">
        <v>8036</v>
      </c>
      <c r="M2691" t="s">
        <v>8037</v>
      </c>
      <c r="N2691">
        <v>2.3594444440000002</v>
      </c>
      <c r="O2691">
        <v>0</v>
      </c>
      <c r="P2691">
        <v>76</v>
      </c>
      <c r="Q2691">
        <v>0</v>
      </c>
      <c r="R2691">
        <v>33</v>
      </c>
      <c r="S2691">
        <v>0</v>
      </c>
      <c r="T2691">
        <v>12</v>
      </c>
      <c r="U2691">
        <v>0</v>
      </c>
      <c r="V2691">
        <v>0</v>
      </c>
      <c r="W2691">
        <v>0</v>
      </c>
      <c r="X2691">
        <v>26.289954753172481</v>
      </c>
      <c r="Y2691">
        <v>0</v>
      </c>
      <c r="Z2691">
        <v>2.1728054692050844</v>
      </c>
      <c r="AA2691">
        <v>0</v>
      </c>
      <c r="AB2691">
        <v>12.300644876931356</v>
      </c>
      <c r="AC2691">
        <v>0</v>
      </c>
      <c r="AD2691">
        <v>0</v>
      </c>
      <c r="AE2691">
        <v>40.763405099308919</v>
      </c>
    </row>
    <row r="2692" spans="1:31" x14ac:dyDescent="0.25">
      <c r="A2692">
        <v>2309727</v>
      </c>
      <c r="B2692">
        <v>1</v>
      </c>
      <c r="C2692" t="s">
        <v>80</v>
      </c>
      <c r="D2692" t="s">
        <v>107</v>
      </c>
      <c r="E2692" t="s">
        <v>175</v>
      </c>
      <c r="F2692" t="s">
        <v>8038</v>
      </c>
      <c r="G2692" t="s">
        <v>612</v>
      </c>
      <c r="H2692" t="s">
        <v>135</v>
      </c>
      <c r="I2692" t="s">
        <v>136</v>
      </c>
      <c r="J2692" t="s">
        <v>137</v>
      </c>
      <c r="K2692" t="s">
        <v>138</v>
      </c>
      <c r="L2692" t="s">
        <v>8039</v>
      </c>
      <c r="M2692" t="s">
        <v>8040</v>
      </c>
      <c r="N2692">
        <v>0.72972222200000003</v>
      </c>
      <c r="O2692">
        <v>0</v>
      </c>
      <c r="P2692">
        <v>817</v>
      </c>
      <c r="Q2692">
        <v>0</v>
      </c>
      <c r="R2692">
        <v>0</v>
      </c>
      <c r="S2692">
        <v>0</v>
      </c>
      <c r="T2692">
        <v>28</v>
      </c>
      <c r="U2692">
        <v>0</v>
      </c>
      <c r="V2692">
        <v>0</v>
      </c>
      <c r="W2692">
        <v>0</v>
      </c>
      <c r="X2692">
        <v>119.08938185686414</v>
      </c>
      <c r="Y2692">
        <v>0</v>
      </c>
      <c r="Z2692">
        <v>0</v>
      </c>
      <c r="AA2692">
        <v>0</v>
      </c>
      <c r="AB2692">
        <v>36.90663596585064</v>
      </c>
      <c r="AC2692">
        <v>0</v>
      </c>
      <c r="AD2692">
        <v>0</v>
      </c>
      <c r="AE2692">
        <v>155.99601782271478</v>
      </c>
    </row>
    <row r="2693" spans="1:31" x14ac:dyDescent="0.25">
      <c r="A2693">
        <v>2309478</v>
      </c>
      <c r="B2693">
        <v>1</v>
      </c>
      <c r="C2693" t="s">
        <v>80</v>
      </c>
      <c r="D2693" t="s">
        <v>94</v>
      </c>
      <c r="E2693" t="s">
        <v>158</v>
      </c>
      <c r="F2693" t="s">
        <v>8041</v>
      </c>
      <c r="G2693" t="s">
        <v>143</v>
      </c>
      <c r="H2693" t="s">
        <v>150</v>
      </c>
      <c r="I2693" t="s">
        <v>136</v>
      </c>
      <c r="J2693" t="s">
        <v>137</v>
      </c>
      <c r="K2693" t="s">
        <v>144</v>
      </c>
      <c r="L2693" t="s">
        <v>8042</v>
      </c>
      <c r="M2693" t="s">
        <v>8043</v>
      </c>
      <c r="N2693">
        <v>8.250555555</v>
      </c>
      <c r="O2693">
        <v>0</v>
      </c>
      <c r="P2693">
        <v>148</v>
      </c>
      <c r="Q2693">
        <v>0</v>
      </c>
      <c r="R2693">
        <v>9</v>
      </c>
      <c r="S2693">
        <v>0</v>
      </c>
      <c r="T2693">
        <v>10</v>
      </c>
      <c r="U2693">
        <v>0</v>
      </c>
      <c r="V2693">
        <v>0</v>
      </c>
      <c r="W2693">
        <v>0</v>
      </c>
      <c r="X2693">
        <v>210.8190102679238</v>
      </c>
      <c r="Y2693">
        <v>0</v>
      </c>
      <c r="Z2693">
        <v>28.558357286723542</v>
      </c>
      <c r="AA2693">
        <v>0</v>
      </c>
      <c r="AB2693">
        <v>62.709440008492656</v>
      </c>
      <c r="AC2693">
        <v>0</v>
      </c>
      <c r="AD2693">
        <v>0</v>
      </c>
      <c r="AE2693">
        <v>302.08680756313998</v>
      </c>
    </row>
    <row r="2694" spans="1:31" x14ac:dyDescent="0.25">
      <c r="A2694">
        <v>2310162</v>
      </c>
      <c r="B2694">
        <v>1</v>
      </c>
      <c r="C2694" t="s">
        <v>81</v>
      </c>
      <c r="D2694" t="s">
        <v>118</v>
      </c>
      <c r="E2694" t="s">
        <v>153</v>
      </c>
      <c r="F2694" t="s">
        <v>8044</v>
      </c>
      <c r="G2694" t="s">
        <v>155</v>
      </c>
      <c r="H2694" t="s">
        <v>150</v>
      </c>
      <c r="I2694" t="s">
        <v>136</v>
      </c>
      <c r="J2694" t="s">
        <v>137</v>
      </c>
      <c r="K2694" t="s">
        <v>138</v>
      </c>
      <c r="L2694" t="s">
        <v>8045</v>
      </c>
      <c r="M2694" t="s">
        <v>8046</v>
      </c>
      <c r="N2694">
        <v>3.7230555550000002</v>
      </c>
      <c r="O2694">
        <v>0</v>
      </c>
      <c r="P2694">
        <v>1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0.92991251520924179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0.92991251520924179</v>
      </c>
    </row>
    <row r="2695" spans="1:31" x14ac:dyDescent="0.25">
      <c r="A2695">
        <v>2309913</v>
      </c>
      <c r="B2695">
        <v>1</v>
      </c>
      <c r="C2695" t="s">
        <v>80</v>
      </c>
      <c r="D2695" t="s">
        <v>107</v>
      </c>
      <c r="E2695" t="s">
        <v>153</v>
      </c>
      <c r="F2695" t="s">
        <v>8047</v>
      </c>
      <c r="G2695" t="s">
        <v>254</v>
      </c>
      <c r="H2695" t="s">
        <v>150</v>
      </c>
      <c r="I2695" t="s">
        <v>136</v>
      </c>
      <c r="J2695" t="s">
        <v>137</v>
      </c>
      <c r="K2695" t="s">
        <v>138</v>
      </c>
      <c r="L2695" t="s">
        <v>8048</v>
      </c>
      <c r="M2695" t="s">
        <v>8049</v>
      </c>
      <c r="N2695">
        <v>1.615</v>
      </c>
      <c r="O2695">
        <v>0</v>
      </c>
      <c r="P2695">
        <v>2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0.77339249016900002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0.77339249016900002</v>
      </c>
    </row>
    <row r="2696" spans="1:31" x14ac:dyDescent="0.25">
      <c r="A2696">
        <v>2310566</v>
      </c>
      <c r="B2696">
        <v>1</v>
      </c>
      <c r="C2696" t="s">
        <v>81</v>
      </c>
      <c r="D2696" t="s">
        <v>128</v>
      </c>
      <c r="E2696" t="s">
        <v>132</v>
      </c>
      <c r="F2696" t="s">
        <v>339</v>
      </c>
      <c r="G2696" t="s">
        <v>134</v>
      </c>
      <c r="H2696" t="s">
        <v>135</v>
      </c>
      <c r="I2696" t="s">
        <v>136</v>
      </c>
      <c r="J2696" t="s">
        <v>137</v>
      </c>
      <c r="K2696" t="s">
        <v>138</v>
      </c>
      <c r="L2696" t="s">
        <v>8050</v>
      </c>
      <c r="M2696" t="s">
        <v>8051</v>
      </c>
      <c r="N2696">
        <v>1.0175000000000001</v>
      </c>
      <c r="O2696">
        <v>2</v>
      </c>
      <c r="P2696">
        <v>1310</v>
      </c>
      <c r="Q2696">
        <v>30</v>
      </c>
      <c r="R2696">
        <v>83</v>
      </c>
      <c r="S2696">
        <v>13</v>
      </c>
      <c r="T2696">
        <v>108</v>
      </c>
      <c r="U2696">
        <v>2</v>
      </c>
      <c r="V2696">
        <v>0</v>
      </c>
      <c r="W2696">
        <v>0.58663881302940002</v>
      </c>
      <c r="X2696">
        <v>184.62356171296074</v>
      </c>
      <c r="Y2696">
        <v>32.236349489651019</v>
      </c>
      <c r="Z2696">
        <v>30.745578218625219</v>
      </c>
      <c r="AA2696">
        <v>40.230173669665803</v>
      </c>
      <c r="AB2696">
        <v>48.938585032947223</v>
      </c>
      <c r="AC2696">
        <v>1.8492798712474667</v>
      </c>
      <c r="AD2696">
        <v>0</v>
      </c>
      <c r="AE2696">
        <v>339.21016680812687</v>
      </c>
    </row>
    <row r="2697" spans="1:31" x14ac:dyDescent="0.25">
      <c r="A2697">
        <v>2310251</v>
      </c>
      <c r="B2697">
        <v>1</v>
      </c>
      <c r="C2697" t="s">
        <v>80</v>
      </c>
      <c r="D2697" t="s">
        <v>93</v>
      </c>
      <c r="E2697" t="s">
        <v>147</v>
      </c>
      <c r="F2697" t="s">
        <v>8052</v>
      </c>
      <c r="G2697" t="s">
        <v>149</v>
      </c>
      <c r="H2697" t="s">
        <v>150</v>
      </c>
      <c r="I2697" t="s">
        <v>136</v>
      </c>
      <c r="J2697" t="s">
        <v>137</v>
      </c>
      <c r="K2697" t="s">
        <v>138</v>
      </c>
      <c r="L2697" t="s">
        <v>8053</v>
      </c>
      <c r="M2697" t="s">
        <v>8054</v>
      </c>
      <c r="N2697">
        <v>3.8330555550000001</v>
      </c>
      <c r="O2697">
        <v>0</v>
      </c>
      <c r="P2697">
        <v>3</v>
      </c>
      <c r="Q2697">
        <v>0</v>
      </c>
      <c r="R2697">
        <v>3</v>
      </c>
      <c r="S2697">
        <v>0</v>
      </c>
      <c r="T2697">
        <v>3</v>
      </c>
      <c r="U2697">
        <v>0</v>
      </c>
      <c r="V2697">
        <v>0</v>
      </c>
      <c r="W2697">
        <v>0</v>
      </c>
      <c r="X2697">
        <v>14.049017187194568</v>
      </c>
      <c r="Y2697">
        <v>0</v>
      </c>
      <c r="Z2697">
        <v>20.806425595804548</v>
      </c>
      <c r="AA2697">
        <v>0</v>
      </c>
      <c r="AB2697">
        <v>8.2860520061141099</v>
      </c>
      <c r="AC2697">
        <v>0</v>
      </c>
      <c r="AD2697">
        <v>0</v>
      </c>
      <c r="AE2697">
        <v>43.141494789113231</v>
      </c>
    </row>
    <row r="2698" spans="1:31" x14ac:dyDescent="0.25">
      <c r="A2698">
        <v>2310520</v>
      </c>
      <c r="B2698">
        <v>1</v>
      </c>
      <c r="C2698" t="s">
        <v>80</v>
      </c>
      <c r="D2698" t="s">
        <v>103</v>
      </c>
      <c r="E2698" t="s">
        <v>132</v>
      </c>
      <c r="F2698" t="s">
        <v>1249</v>
      </c>
      <c r="G2698" t="s">
        <v>134</v>
      </c>
      <c r="H2698" t="s">
        <v>135</v>
      </c>
      <c r="I2698" t="s">
        <v>136</v>
      </c>
      <c r="J2698" t="s">
        <v>137</v>
      </c>
      <c r="K2698" t="s">
        <v>138</v>
      </c>
      <c r="L2698" t="s">
        <v>8055</v>
      </c>
      <c r="M2698" t="s">
        <v>8056</v>
      </c>
      <c r="N2698">
        <v>0.19277777700000001</v>
      </c>
      <c r="O2698">
        <v>20</v>
      </c>
      <c r="P2698">
        <v>4357</v>
      </c>
      <c r="Q2698">
        <v>21</v>
      </c>
      <c r="R2698">
        <v>98</v>
      </c>
      <c r="S2698">
        <v>16</v>
      </c>
      <c r="T2698">
        <v>485</v>
      </c>
      <c r="U2698">
        <v>0</v>
      </c>
      <c r="V2698">
        <v>0</v>
      </c>
      <c r="W2698">
        <v>2.6406516705635825</v>
      </c>
      <c r="X2698">
        <v>172.80790474914943</v>
      </c>
      <c r="Y2698">
        <v>18.853848938524006</v>
      </c>
      <c r="Z2698">
        <v>7.9549388774310845</v>
      </c>
      <c r="AA2698">
        <v>13.3391271560674</v>
      </c>
      <c r="AB2698">
        <v>83.639224306358429</v>
      </c>
      <c r="AC2698">
        <v>0</v>
      </c>
      <c r="AD2698">
        <v>0</v>
      </c>
      <c r="AE2698">
        <v>299.23569569809393</v>
      </c>
    </row>
    <row r="2699" spans="1:31" x14ac:dyDescent="0.25">
      <c r="A2699">
        <v>2310274</v>
      </c>
      <c r="B2699">
        <v>1</v>
      </c>
      <c r="C2699" t="s">
        <v>81</v>
      </c>
      <c r="D2699" t="s">
        <v>119</v>
      </c>
      <c r="E2699" t="s">
        <v>147</v>
      </c>
      <c r="F2699" t="s">
        <v>8057</v>
      </c>
      <c r="G2699" t="s">
        <v>149</v>
      </c>
      <c r="H2699" t="s">
        <v>150</v>
      </c>
      <c r="I2699" t="s">
        <v>136</v>
      </c>
      <c r="J2699" t="s">
        <v>137</v>
      </c>
      <c r="K2699" t="s">
        <v>138</v>
      </c>
      <c r="L2699" t="s">
        <v>8058</v>
      </c>
      <c r="M2699" t="s">
        <v>8059</v>
      </c>
      <c r="N2699">
        <v>1.795555555</v>
      </c>
      <c r="O2699">
        <v>0</v>
      </c>
      <c r="P2699">
        <v>111</v>
      </c>
      <c r="Q2699">
        <v>0</v>
      </c>
      <c r="R2699">
        <v>3</v>
      </c>
      <c r="S2699">
        <v>0</v>
      </c>
      <c r="T2699">
        <v>3</v>
      </c>
      <c r="U2699">
        <v>0</v>
      </c>
      <c r="V2699">
        <v>0</v>
      </c>
      <c r="W2699">
        <v>0</v>
      </c>
      <c r="X2699">
        <v>33.240387995572753</v>
      </c>
      <c r="Y2699">
        <v>0</v>
      </c>
      <c r="Z2699">
        <v>7.8119947153043334</v>
      </c>
      <c r="AA2699">
        <v>0</v>
      </c>
      <c r="AB2699">
        <v>5.5743172591886117</v>
      </c>
      <c r="AC2699">
        <v>0</v>
      </c>
      <c r="AD2699">
        <v>0</v>
      </c>
      <c r="AE2699">
        <v>46.626699970065694</v>
      </c>
    </row>
    <row r="2700" spans="1:31" x14ac:dyDescent="0.25">
      <c r="A2700">
        <v>2310297</v>
      </c>
      <c r="B2700">
        <v>1</v>
      </c>
      <c r="C2700" t="s">
        <v>81</v>
      </c>
      <c r="D2700" t="s">
        <v>128</v>
      </c>
      <c r="E2700" t="s">
        <v>158</v>
      </c>
      <c r="F2700" t="s">
        <v>8060</v>
      </c>
      <c r="G2700" t="s">
        <v>143</v>
      </c>
      <c r="H2700" t="s">
        <v>150</v>
      </c>
      <c r="I2700" t="s">
        <v>136</v>
      </c>
      <c r="J2700" t="s">
        <v>137</v>
      </c>
      <c r="K2700" t="s">
        <v>144</v>
      </c>
      <c r="L2700" t="s">
        <v>8061</v>
      </c>
      <c r="M2700" t="s">
        <v>8062</v>
      </c>
      <c r="N2700">
        <v>8.113888888</v>
      </c>
      <c r="O2700">
        <v>0</v>
      </c>
      <c r="P2700">
        <v>242</v>
      </c>
      <c r="Q2700">
        <v>0</v>
      </c>
      <c r="R2700">
        <v>0</v>
      </c>
      <c r="S2700">
        <v>0</v>
      </c>
      <c r="T2700">
        <v>7</v>
      </c>
      <c r="U2700">
        <v>0</v>
      </c>
      <c r="V2700">
        <v>0</v>
      </c>
      <c r="W2700">
        <v>0</v>
      </c>
      <c r="X2700">
        <v>367.78580750137519</v>
      </c>
      <c r="Y2700">
        <v>0</v>
      </c>
      <c r="Z2700">
        <v>0</v>
      </c>
      <c r="AA2700">
        <v>0</v>
      </c>
      <c r="AB2700">
        <v>61.408114212716995</v>
      </c>
      <c r="AC2700">
        <v>0</v>
      </c>
      <c r="AD2700">
        <v>0</v>
      </c>
      <c r="AE2700">
        <v>429.1939217140922</v>
      </c>
    </row>
    <row r="2701" spans="1:31" x14ac:dyDescent="0.25">
      <c r="A2701">
        <v>2310543</v>
      </c>
      <c r="B2701">
        <v>1</v>
      </c>
      <c r="C2701" t="s">
        <v>80</v>
      </c>
      <c r="D2701" t="s">
        <v>90</v>
      </c>
      <c r="E2701" t="s">
        <v>158</v>
      </c>
      <c r="F2701" t="s">
        <v>8063</v>
      </c>
      <c r="G2701" t="s">
        <v>336</v>
      </c>
      <c r="H2701" t="s">
        <v>150</v>
      </c>
      <c r="I2701" t="s">
        <v>136</v>
      </c>
      <c r="J2701" t="s">
        <v>137</v>
      </c>
      <c r="K2701" t="s">
        <v>138</v>
      </c>
      <c r="L2701" t="s">
        <v>8064</v>
      </c>
      <c r="M2701" t="s">
        <v>8065</v>
      </c>
      <c r="N2701">
        <v>2.571111111</v>
      </c>
      <c r="O2701">
        <v>0</v>
      </c>
      <c r="P2701">
        <v>910</v>
      </c>
      <c r="Q2701">
        <v>0</v>
      </c>
      <c r="R2701">
        <v>0</v>
      </c>
      <c r="S2701">
        <v>0</v>
      </c>
      <c r="T2701">
        <v>50</v>
      </c>
      <c r="U2701">
        <v>0</v>
      </c>
      <c r="V2701">
        <v>0</v>
      </c>
      <c r="W2701">
        <v>0</v>
      </c>
      <c r="X2701">
        <v>459.90354216927773</v>
      </c>
      <c r="Y2701">
        <v>0</v>
      </c>
      <c r="Z2701">
        <v>0</v>
      </c>
      <c r="AA2701">
        <v>0</v>
      </c>
      <c r="AB2701">
        <v>146.10531140596848</v>
      </c>
      <c r="AC2701">
        <v>0</v>
      </c>
      <c r="AD2701">
        <v>0</v>
      </c>
      <c r="AE2701">
        <v>606.00885357524623</v>
      </c>
    </row>
    <row r="2702" spans="1:31" x14ac:dyDescent="0.25">
      <c r="A2702">
        <v>2310420</v>
      </c>
      <c r="B2702">
        <v>1</v>
      </c>
      <c r="C2702" t="s">
        <v>81</v>
      </c>
      <c r="D2702" t="s">
        <v>128</v>
      </c>
      <c r="E2702" t="s">
        <v>153</v>
      </c>
      <c r="F2702" t="s">
        <v>3527</v>
      </c>
      <c r="G2702" t="s">
        <v>254</v>
      </c>
      <c r="H2702" t="s">
        <v>150</v>
      </c>
      <c r="I2702" t="s">
        <v>136</v>
      </c>
      <c r="J2702" t="s">
        <v>137</v>
      </c>
      <c r="K2702" t="s">
        <v>138</v>
      </c>
      <c r="L2702" t="s">
        <v>8066</v>
      </c>
      <c r="M2702" t="s">
        <v>8067</v>
      </c>
      <c r="N2702">
        <v>0.74750000000000005</v>
      </c>
      <c r="O2702">
        <v>0</v>
      </c>
      <c r="P2702">
        <v>6</v>
      </c>
      <c r="Q2702">
        <v>0</v>
      </c>
      <c r="R2702">
        <v>0</v>
      </c>
      <c r="S2702">
        <v>0</v>
      </c>
      <c r="T2702">
        <v>1</v>
      </c>
      <c r="U2702">
        <v>0</v>
      </c>
      <c r="V2702">
        <v>0</v>
      </c>
      <c r="W2702">
        <v>0</v>
      </c>
      <c r="X2702">
        <v>1.138985013994775</v>
      </c>
      <c r="Y2702">
        <v>0</v>
      </c>
      <c r="Z2702">
        <v>0</v>
      </c>
      <c r="AA2702">
        <v>0</v>
      </c>
      <c r="AB2702">
        <v>1.2309301588374779</v>
      </c>
      <c r="AC2702">
        <v>0</v>
      </c>
      <c r="AD2702">
        <v>0</v>
      </c>
      <c r="AE2702">
        <v>2.3699151728322532</v>
      </c>
    </row>
    <row r="2703" spans="1:31" x14ac:dyDescent="0.25">
      <c r="A2703">
        <v>2310234</v>
      </c>
      <c r="B2703">
        <v>1</v>
      </c>
      <c r="C2703" t="s">
        <v>81</v>
      </c>
      <c r="D2703" t="s">
        <v>113</v>
      </c>
      <c r="E2703" t="s">
        <v>147</v>
      </c>
      <c r="F2703" t="s">
        <v>8068</v>
      </c>
      <c r="G2703" t="s">
        <v>258</v>
      </c>
      <c r="H2703" t="s">
        <v>150</v>
      </c>
      <c r="I2703" t="s">
        <v>136</v>
      </c>
      <c r="J2703" t="s">
        <v>137</v>
      </c>
      <c r="K2703" t="s">
        <v>138</v>
      </c>
      <c r="L2703" t="s">
        <v>8069</v>
      </c>
      <c r="M2703" t="s">
        <v>8070</v>
      </c>
      <c r="N2703">
        <v>4.2283333330000001</v>
      </c>
      <c r="O2703">
        <v>0</v>
      </c>
      <c r="P2703">
        <v>4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2.62231019343875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2.62231019343875</v>
      </c>
    </row>
    <row r="2704" spans="1:31" x14ac:dyDescent="0.25">
      <c r="A2704">
        <v>2310583</v>
      </c>
      <c r="B2704">
        <v>1</v>
      </c>
      <c r="C2704" t="s">
        <v>81</v>
      </c>
      <c r="D2704" t="s">
        <v>117</v>
      </c>
      <c r="E2704" t="s">
        <v>147</v>
      </c>
      <c r="F2704" t="s">
        <v>8071</v>
      </c>
      <c r="G2704" t="s">
        <v>149</v>
      </c>
      <c r="H2704" t="s">
        <v>150</v>
      </c>
      <c r="I2704" t="s">
        <v>136</v>
      </c>
      <c r="J2704" t="s">
        <v>137</v>
      </c>
      <c r="K2704" t="s">
        <v>138</v>
      </c>
      <c r="L2704" t="s">
        <v>8072</v>
      </c>
      <c r="M2704" t="s">
        <v>8073</v>
      </c>
      <c r="N2704">
        <v>4.4041666660000001</v>
      </c>
      <c r="O2704">
        <v>0</v>
      </c>
      <c r="P2704">
        <v>3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1.34206941453755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1.34206941453755</v>
      </c>
    </row>
    <row r="2705" spans="1:31" x14ac:dyDescent="0.25">
      <c r="A2705">
        <v>2310188</v>
      </c>
      <c r="B2705">
        <v>1</v>
      </c>
      <c r="C2705" t="s">
        <v>81</v>
      </c>
      <c r="D2705" t="s">
        <v>117</v>
      </c>
      <c r="E2705" t="s">
        <v>141</v>
      </c>
      <c r="F2705" t="s">
        <v>402</v>
      </c>
      <c r="G2705" t="s">
        <v>134</v>
      </c>
      <c r="H2705" t="s">
        <v>135</v>
      </c>
      <c r="I2705" t="s">
        <v>136</v>
      </c>
      <c r="J2705" t="s">
        <v>137</v>
      </c>
      <c r="K2705" t="s">
        <v>138</v>
      </c>
      <c r="L2705" t="s">
        <v>8074</v>
      </c>
      <c r="M2705" t="s">
        <v>8075</v>
      </c>
      <c r="N2705">
        <v>0.29305555500000002</v>
      </c>
      <c r="O2705">
        <v>1</v>
      </c>
      <c r="P2705">
        <v>2400</v>
      </c>
      <c r="Q2705">
        <v>38</v>
      </c>
      <c r="R2705">
        <v>83</v>
      </c>
      <c r="S2705">
        <v>18</v>
      </c>
      <c r="T2705">
        <v>232</v>
      </c>
      <c r="U2705">
        <v>8</v>
      </c>
      <c r="V2705">
        <v>1</v>
      </c>
      <c r="W2705">
        <v>5.2786339228833336E-2</v>
      </c>
      <c r="X2705">
        <v>76.822938190192545</v>
      </c>
      <c r="Y2705">
        <v>68.145454192023578</v>
      </c>
      <c r="Z2705">
        <v>7.8923406240798606</v>
      </c>
      <c r="AA2705">
        <v>16.013003142025113</v>
      </c>
      <c r="AB2705">
        <v>18.607852498904052</v>
      </c>
      <c r="AC2705">
        <v>123.49461306196</v>
      </c>
      <c r="AD2705">
        <v>0.46131565504745842</v>
      </c>
      <c r="AE2705">
        <v>311.49030370346139</v>
      </c>
    </row>
    <row r="2706" spans="1:31" x14ac:dyDescent="0.25">
      <c r="A2706">
        <v>2310775</v>
      </c>
      <c r="B2706">
        <v>1</v>
      </c>
      <c r="C2706" t="s">
        <v>81</v>
      </c>
      <c r="D2706" t="s">
        <v>112</v>
      </c>
      <c r="E2706" t="s">
        <v>147</v>
      </c>
      <c r="F2706" t="s">
        <v>8076</v>
      </c>
      <c r="G2706" t="s">
        <v>258</v>
      </c>
      <c r="H2706" t="s">
        <v>150</v>
      </c>
      <c r="I2706" t="s">
        <v>136</v>
      </c>
      <c r="J2706" t="s">
        <v>137</v>
      </c>
      <c r="K2706" t="s">
        <v>138</v>
      </c>
      <c r="L2706" t="s">
        <v>8077</v>
      </c>
      <c r="M2706" t="s">
        <v>8078</v>
      </c>
      <c r="N2706">
        <v>1.8744444440000001</v>
      </c>
      <c r="O2706">
        <v>0</v>
      </c>
      <c r="P2706">
        <v>17</v>
      </c>
      <c r="Q2706">
        <v>0</v>
      </c>
      <c r="R2706">
        <v>1</v>
      </c>
      <c r="S2706">
        <v>0</v>
      </c>
      <c r="T2706">
        <v>3</v>
      </c>
      <c r="U2706">
        <v>0</v>
      </c>
      <c r="V2706">
        <v>0</v>
      </c>
      <c r="W2706">
        <v>0</v>
      </c>
      <c r="X2706">
        <v>3.5491948510359994</v>
      </c>
      <c r="Y2706">
        <v>0</v>
      </c>
      <c r="Z2706">
        <v>0</v>
      </c>
      <c r="AA2706">
        <v>0</v>
      </c>
      <c r="AB2706">
        <v>5.1417408084447995</v>
      </c>
      <c r="AC2706">
        <v>0</v>
      </c>
      <c r="AD2706">
        <v>0</v>
      </c>
      <c r="AE2706">
        <v>8.6909356594807985</v>
      </c>
    </row>
    <row r="2707" spans="1:31" x14ac:dyDescent="0.25">
      <c r="A2707">
        <v>2310334</v>
      </c>
      <c r="B2707">
        <v>1</v>
      </c>
      <c r="C2707" t="s">
        <v>81</v>
      </c>
      <c r="D2707" t="s">
        <v>120</v>
      </c>
      <c r="E2707" t="s">
        <v>158</v>
      </c>
      <c r="F2707" t="s">
        <v>8079</v>
      </c>
      <c r="G2707" t="s">
        <v>453</v>
      </c>
      <c r="H2707" t="s">
        <v>150</v>
      </c>
      <c r="I2707" t="s">
        <v>136</v>
      </c>
      <c r="J2707" t="s">
        <v>137</v>
      </c>
      <c r="K2707" t="s">
        <v>138</v>
      </c>
      <c r="L2707" t="s">
        <v>8080</v>
      </c>
      <c r="M2707" t="s">
        <v>8081</v>
      </c>
      <c r="N2707">
        <v>1.903888888</v>
      </c>
      <c r="O2707">
        <v>0</v>
      </c>
      <c r="P2707">
        <v>0</v>
      </c>
      <c r="Q2707">
        <v>0</v>
      </c>
      <c r="R2707">
        <v>5</v>
      </c>
      <c r="S2707">
        <v>0</v>
      </c>
      <c r="T2707">
        <v>2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30.77034881762637</v>
      </c>
      <c r="AA2707">
        <v>0</v>
      </c>
      <c r="AB2707">
        <v>0.29418378579166665</v>
      </c>
      <c r="AC2707">
        <v>0</v>
      </c>
      <c r="AD2707">
        <v>0</v>
      </c>
      <c r="AE2707">
        <v>31.064532603418037</v>
      </c>
    </row>
    <row r="2708" spans="1:31" x14ac:dyDescent="0.25">
      <c r="A2708">
        <v>2310314</v>
      </c>
      <c r="B2708">
        <v>1</v>
      </c>
      <c r="C2708" t="s">
        <v>80</v>
      </c>
      <c r="D2708" t="s">
        <v>97</v>
      </c>
      <c r="E2708" t="s">
        <v>158</v>
      </c>
      <c r="F2708" t="s">
        <v>8082</v>
      </c>
      <c r="G2708" t="s">
        <v>143</v>
      </c>
      <c r="H2708" t="s">
        <v>150</v>
      </c>
      <c r="I2708" t="s">
        <v>136</v>
      </c>
      <c r="J2708" t="s">
        <v>137</v>
      </c>
      <c r="K2708" t="s">
        <v>144</v>
      </c>
      <c r="L2708" t="s">
        <v>8083</v>
      </c>
      <c r="M2708" t="s">
        <v>8084</v>
      </c>
      <c r="N2708">
        <v>8.1425000000000001</v>
      </c>
      <c r="O2708">
        <v>0</v>
      </c>
      <c r="P2708">
        <v>17</v>
      </c>
      <c r="Q2708">
        <v>0</v>
      </c>
      <c r="R2708">
        <v>5</v>
      </c>
      <c r="S2708">
        <v>0</v>
      </c>
      <c r="T2708">
        <v>4</v>
      </c>
      <c r="U2708">
        <v>0</v>
      </c>
      <c r="V2708">
        <v>0</v>
      </c>
      <c r="W2708">
        <v>0</v>
      </c>
      <c r="X2708">
        <v>33.529033706138257</v>
      </c>
      <c r="Y2708">
        <v>0</v>
      </c>
      <c r="Z2708">
        <v>32.656264693560111</v>
      </c>
      <c r="AA2708">
        <v>0</v>
      </c>
      <c r="AB2708">
        <v>33.778098117816533</v>
      </c>
      <c r="AC2708">
        <v>0</v>
      </c>
      <c r="AD2708">
        <v>0</v>
      </c>
      <c r="AE2708">
        <v>99.963396517514894</v>
      </c>
    </row>
    <row r="2709" spans="1:31" x14ac:dyDescent="0.25">
      <c r="A2709">
        <v>2310835</v>
      </c>
      <c r="B2709">
        <v>1</v>
      </c>
      <c r="C2709" t="s">
        <v>80</v>
      </c>
      <c r="D2709" t="s">
        <v>93</v>
      </c>
      <c r="E2709" t="s">
        <v>147</v>
      </c>
      <c r="F2709" t="s">
        <v>8085</v>
      </c>
      <c r="G2709" t="s">
        <v>149</v>
      </c>
      <c r="H2709" t="s">
        <v>150</v>
      </c>
      <c r="I2709" t="s">
        <v>136</v>
      </c>
      <c r="J2709" t="s">
        <v>137</v>
      </c>
      <c r="K2709" t="s">
        <v>138</v>
      </c>
      <c r="L2709" t="s">
        <v>8086</v>
      </c>
      <c r="M2709" t="s">
        <v>8087</v>
      </c>
      <c r="N2709">
        <v>5.653333333</v>
      </c>
      <c r="O2709">
        <v>0</v>
      </c>
      <c r="P2709">
        <v>1</v>
      </c>
      <c r="Q2709">
        <v>0</v>
      </c>
      <c r="R2709">
        <v>7</v>
      </c>
      <c r="S2709">
        <v>0</v>
      </c>
      <c r="T2709">
        <v>5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34.338478892783364</v>
      </c>
      <c r="AA2709">
        <v>0</v>
      </c>
      <c r="AB2709">
        <v>23.662234192412669</v>
      </c>
      <c r="AC2709">
        <v>0</v>
      </c>
      <c r="AD2709">
        <v>0</v>
      </c>
      <c r="AE2709">
        <v>58.000713085196033</v>
      </c>
    </row>
    <row r="2710" spans="1:31" x14ac:dyDescent="0.25">
      <c r="A2710">
        <v>2310337</v>
      </c>
      <c r="B2710">
        <v>1</v>
      </c>
      <c r="C2710" t="s">
        <v>81</v>
      </c>
      <c r="D2710" t="s">
        <v>126</v>
      </c>
      <c r="E2710" t="s">
        <v>147</v>
      </c>
      <c r="F2710" t="s">
        <v>8088</v>
      </c>
      <c r="G2710" t="s">
        <v>149</v>
      </c>
      <c r="H2710" t="s">
        <v>150</v>
      </c>
      <c r="I2710" t="s">
        <v>136</v>
      </c>
      <c r="J2710" t="s">
        <v>137</v>
      </c>
      <c r="K2710" t="s">
        <v>138</v>
      </c>
      <c r="L2710" t="s">
        <v>8089</v>
      </c>
      <c r="M2710" t="s">
        <v>8090</v>
      </c>
      <c r="N2710">
        <v>1.0361111110000001</v>
      </c>
      <c r="O2710">
        <v>0</v>
      </c>
      <c r="P2710">
        <v>0</v>
      </c>
      <c r="Q2710">
        <v>0</v>
      </c>
      <c r="R2710">
        <v>8</v>
      </c>
      <c r="S2710">
        <v>0</v>
      </c>
      <c r="T2710">
        <v>1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1.9423288131881946</v>
      </c>
      <c r="AA2710">
        <v>0</v>
      </c>
      <c r="AB2710">
        <v>3.4149545771866671E-2</v>
      </c>
      <c r="AC2710">
        <v>0</v>
      </c>
      <c r="AD2710">
        <v>0</v>
      </c>
      <c r="AE2710">
        <v>1.9764783589600612</v>
      </c>
    </row>
    <row r="2711" spans="1:31" x14ac:dyDescent="0.25">
      <c r="A2711">
        <v>2310669</v>
      </c>
      <c r="B2711">
        <v>1</v>
      </c>
      <c r="C2711" t="s">
        <v>81</v>
      </c>
      <c r="D2711" t="s">
        <v>123</v>
      </c>
      <c r="E2711" t="s">
        <v>147</v>
      </c>
      <c r="F2711" t="s">
        <v>8091</v>
      </c>
      <c r="G2711" t="s">
        <v>503</v>
      </c>
      <c r="H2711" t="s">
        <v>150</v>
      </c>
      <c r="I2711" t="s">
        <v>136</v>
      </c>
      <c r="J2711" t="s">
        <v>137</v>
      </c>
      <c r="K2711" t="s">
        <v>138</v>
      </c>
      <c r="L2711" t="s">
        <v>8092</v>
      </c>
      <c r="M2711" t="s">
        <v>8093</v>
      </c>
      <c r="N2711">
        <v>0.58194444400000001</v>
      </c>
      <c r="O2711">
        <v>0</v>
      </c>
      <c r="P2711">
        <v>27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3.7018811617727509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3.7018811617727509</v>
      </c>
    </row>
    <row r="2712" spans="1:31" x14ac:dyDescent="0.25">
      <c r="A2712">
        <v>2310294</v>
      </c>
      <c r="B2712">
        <v>1</v>
      </c>
      <c r="C2712" t="s">
        <v>80</v>
      </c>
      <c r="D2712" t="s">
        <v>97</v>
      </c>
      <c r="E2712" t="s">
        <v>153</v>
      </c>
      <c r="F2712" t="s">
        <v>8094</v>
      </c>
      <c r="G2712" t="s">
        <v>254</v>
      </c>
      <c r="H2712" t="s">
        <v>150</v>
      </c>
      <c r="I2712" t="s">
        <v>136</v>
      </c>
      <c r="J2712" t="s">
        <v>137</v>
      </c>
      <c r="K2712" t="s">
        <v>138</v>
      </c>
      <c r="L2712" t="s">
        <v>8095</v>
      </c>
      <c r="M2712" t="s">
        <v>8096</v>
      </c>
      <c r="N2712">
        <v>1.7780555549999999</v>
      </c>
      <c r="O2712">
        <v>0</v>
      </c>
      <c r="P2712">
        <v>1</v>
      </c>
      <c r="Q2712">
        <v>0</v>
      </c>
      <c r="R2712">
        <v>1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0.82207563483567514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0.82207563483567514</v>
      </c>
    </row>
    <row r="2713" spans="1:31" x14ac:dyDescent="0.25">
      <c r="A2713">
        <v>2310792</v>
      </c>
      <c r="B2713">
        <v>1</v>
      </c>
      <c r="C2713" t="s">
        <v>81</v>
      </c>
      <c r="D2713" t="s">
        <v>113</v>
      </c>
      <c r="E2713" t="s">
        <v>147</v>
      </c>
      <c r="F2713" t="s">
        <v>8097</v>
      </c>
      <c r="G2713" t="s">
        <v>149</v>
      </c>
      <c r="H2713" t="s">
        <v>150</v>
      </c>
      <c r="I2713" t="s">
        <v>136</v>
      </c>
      <c r="J2713" t="s">
        <v>137</v>
      </c>
      <c r="K2713" t="s">
        <v>138</v>
      </c>
      <c r="L2713" t="s">
        <v>8098</v>
      </c>
      <c r="M2713" t="s">
        <v>8099</v>
      </c>
      <c r="N2713">
        <v>3.3080555550000001</v>
      </c>
      <c r="O2713">
        <v>0</v>
      </c>
      <c r="P2713">
        <v>11</v>
      </c>
      <c r="Q2713">
        <v>0</v>
      </c>
      <c r="R2713">
        <v>1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7.1718107405563254</v>
      </c>
      <c r="Y2713">
        <v>0</v>
      </c>
      <c r="Z2713">
        <v>0.31235112173156671</v>
      </c>
      <c r="AA2713">
        <v>0</v>
      </c>
      <c r="AB2713">
        <v>0</v>
      </c>
      <c r="AC2713">
        <v>0</v>
      </c>
      <c r="AD2713">
        <v>0</v>
      </c>
      <c r="AE2713">
        <v>7.484161862287892</v>
      </c>
    </row>
    <row r="2714" spans="1:31" x14ac:dyDescent="0.25">
      <c r="A2714">
        <v>2310271</v>
      </c>
      <c r="B2714">
        <v>1</v>
      </c>
      <c r="C2714" t="s">
        <v>81</v>
      </c>
      <c r="D2714" t="s">
        <v>119</v>
      </c>
      <c r="E2714" t="s">
        <v>147</v>
      </c>
      <c r="F2714" t="s">
        <v>8100</v>
      </c>
      <c r="G2714" t="s">
        <v>149</v>
      </c>
      <c r="H2714" t="s">
        <v>150</v>
      </c>
      <c r="I2714" t="s">
        <v>136</v>
      </c>
      <c r="J2714" t="s">
        <v>137</v>
      </c>
      <c r="K2714" t="s">
        <v>138</v>
      </c>
      <c r="L2714" t="s">
        <v>8101</v>
      </c>
      <c r="M2714" t="s">
        <v>8102</v>
      </c>
      <c r="N2714">
        <v>2.4313888879999999</v>
      </c>
      <c r="O2714">
        <v>0</v>
      </c>
      <c r="P2714">
        <v>13</v>
      </c>
      <c r="Q2714">
        <v>0</v>
      </c>
      <c r="R2714">
        <v>3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1.5568858556428331</v>
      </c>
      <c r="Y2714">
        <v>0</v>
      </c>
      <c r="Z2714">
        <v>7.5681457307079594</v>
      </c>
      <c r="AA2714">
        <v>0</v>
      </c>
      <c r="AB2714">
        <v>0</v>
      </c>
      <c r="AC2714">
        <v>0</v>
      </c>
      <c r="AD2714">
        <v>0</v>
      </c>
      <c r="AE2714">
        <v>9.1250315863507918</v>
      </c>
    </row>
    <row r="2715" spans="1:31" x14ac:dyDescent="0.25">
      <c r="A2715">
        <v>2310214</v>
      </c>
      <c r="B2715">
        <v>1</v>
      </c>
      <c r="C2715" t="s">
        <v>80</v>
      </c>
      <c r="D2715" t="s">
        <v>108</v>
      </c>
      <c r="E2715" t="s">
        <v>147</v>
      </c>
      <c r="F2715" t="s">
        <v>8103</v>
      </c>
      <c r="G2715" t="s">
        <v>149</v>
      </c>
      <c r="H2715" t="s">
        <v>150</v>
      </c>
      <c r="I2715" t="s">
        <v>136</v>
      </c>
      <c r="J2715" t="s">
        <v>137</v>
      </c>
      <c r="K2715" t="s">
        <v>138</v>
      </c>
      <c r="L2715" t="s">
        <v>8104</v>
      </c>
      <c r="M2715" t="s">
        <v>8105</v>
      </c>
      <c r="N2715">
        <v>3.2041666659999999</v>
      </c>
      <c r="O2715">
        <v>0</v>
      </c>
      <c r="P2715">
        <v>21</v>
      </c>
      <c r="Q2715">
        <v>0</v>
      </c>
      <c r="R2715">
        <v>7</v>
      </c>
      <c r="S2715">
        <v>0</v>
      </c>
      <c r="T2715">
        <v>3</v>
      </c>
      <c r="U2715">
        <v>0</v>
      </c>
      <c r="V2715">
        <v>0</v>
      </c>
      <c r="W2715">
        <v>0</v>
      </c>
      <c r="X2715">
        <v>21.764717314098906</v>
      </c>
      <c r="Y2715">
        <v>0</v>
      </c>
      <c r="Z2715">
        <v>25.132453211463755</v>
      </c>
      <c r="AA2715">
        <v>0</v>
      </c>
      <c r="AB2715">
        <v>12.968218180424</v>
      </c>
      <c r="AC2715">
        <v>0</v>
      </c>
      <c r="AD2715">
        <v>0</v>
      </c>
      <c r="AE2715">
        <v>59.865388705986661</v>
      </c>
    </row>
    <row r="2716" spans="1:31" x14ac:dyDescent="0.25">
      <c r="A2716">
        <v>2310712</v>
      </c>
      <c r="B2716">
        <v>1</v>
      </c>
      <c r="C2716" t="s">
        <v>81</v>
      </c>
      <c r="D2716" t="s">
        <v>115</v>
      </c>
      <c r="E2716" t="s">
        <v>132</v>
      </c>
      <c r="F2716" t="s">
        <v>8106</v>
      </c>
      <c r="G2716" t="s">
        <v>134</v>
      </c>
      <c r="H2716" t="s">
        <v>135</v>
      </c>
      <c r="I2716" t="s">
        <v>136</v>
      </c>
      <c r="J2716" t="s">
        <v>137</v>
      </c>
      <c r="K2716" t="s">
        <v>138</v>
      </c>
      <c r="L2716" t="s">
        <v>8107</v>
      </c>
      <c r="M2716" t="s">
        <v>8108</v>
      </c>
      <c r="N2716">
        <v>1.798333333</v>
      </c>
      <c r="O2716">
        <v>0</v>
      </c>
      <c r="P2716">
        <v>484</v>
      </c>
      <c r="Q2716">
        <v>3</v>
      </c>
      <c r="R2716">
        <v>17</v>
      </c>
      <c r="S2716">
        <v>5</v>
      </c>
      <c r="T2716">
        <v>35</v>
      </c>
      <c r="U2716">
        <v>0</v>
      </c>
      <c r="V2716">
        <v>1</v>
      </c>
      <c r="W2716">
        <v>0</v>
      </c>
      <c r="X2716">
        <v>66.665533904939352</v>
      </c>
      <c r="Y2716">
        <v>3.2905767087728002</v>
      </c>
      <c r="Z2716">
        <v>7.8872148438971994</v>
      </c>
      <c r="AA2716">
        <v>12.183049936060002</v>
      </c>
      <c r="AB2716">
        <v>15.957949677740347</v>
      </c>
      <c r="AC2716">
        <v>0</v>
      </c>
      <c r="AD2716">
        <v>1.0380123438E-3</v>
      </c>
      <c r="AE2716">
        <v>105.9853630837535</v>
      </c>
    </row>
    <row r="2717" spans="1:31" x14ac:dyDescent="0.25">
      <c r="A2717">
        <v>2310855</v>
      </c>
      <c r="B2717">
        <v>1</v>
      </c>
      <c r="C2717" t="s">
        <v>80</v>
      </c>
      <c r="D2717" t="s">
        <v>87</v>
      </c>
      <c r="E2717" t="s">
        <v>153</v>
      </c>
      <c r="F2717" t="s">
        <v>8109</v>
      </c>
      <c r="G2717" t="s">
        <v>254</v>
      </c>
      <c r="H2717" t="s">
        <v>150</v>
      </c>
      <c r="I2717" t="s">
        <v>136</v>
      </c>
      <c r="J2717" t="s">
        <v>137</v>
      </c>
      <c r="K2717" t="s">
        <v>138</v>
      </c>
      <c r="L2717" t="s">
        <v>8110</v>
      </c>
      <c r="M2717" t="s">
        <v>8111</v>
      </c>
      <c r="N2717">
        <v>1.1072222220000001</v>
      </c>
      <c r="O2717">
        <v>0</v>
      </c>
      <c r="P2717">
        <v>1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0.26817685309533335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0.26817685309533335</v>
      </c>
    </row>
    <row r="2718" spans="1:31" x14ac:dyDescent="0.25">
      <c r="A2718">
        <v>2310649</v>
      </c>
      <c r="B2718">
        <v>1</v>
      </c>
      <c r="C2718" t="s">
        <v>80</v>
      </c>
      <c r="D2718" t="s">
        <v>93</v>
      </c>
      <c r="E2718" t="s">
        <v>414</v>
      </c>
      <c r="F2718" t="s">
        <v>8112</v>
      </c>
      <c r="G2718" t="s">
        <v>134</v>
      </c>
      <c r="H2718" t="s">
        <v>135</v>
      </c>
      <c r="I2718" t="s">
        <v>136</v>
      </c>
      <c r="J2718" t="s">
        <v>137</v>
      </c>
      <c r="K2718" t="s">
        <v>138</v>
      </c>
      <c r="L2718" t="s">
        <v>8113</v>
      </c>
      <c r="M2718" t="s">
        <v>8114</v>
      </c>
      <c r="N2718">
        <v>6.8488887999999998E-2</v>
      </c>
      <c r="O2718">
        <v>5</v>
      </c>
      <c r="P2718">
        <v>3821</v>
      </c>
      <c r="Q2718">
        <v>151</v>
      </c>
      <c r="R2718">
        <v>814</v>
      </c>
      <c r="S2718">
        <v>41</v>
      </c>
      <c r="T2718">
        <v>968</v>
      </c>
      <c r="U2718">
        <v>7</v>
      </c>
      <c r="V2718">
        <v>3</v>
      </c>
      <c r="W2718">
        <v>1.9569967167682498</v>
      </c>
      <c r="X2718">
        <v>53.063243665532966</v>
      </c>
      <c r="Y2718">
        <v>89.199307967284156</v>
      </c>
      <c r="Z2718">
        <v>132.51381548786406</v>
      </c>
      <c r="AA2718">
        <v>12.112042765172669</v>
      </c>
      <c r="AB2718">
        <v>70.581078552045682</v>
      </c>
      <c r="AC2718">
        <v>20.837285552869933</v>
      </c>
      <c r="AD2718">
        <v>6.2792365799391652</v>
      </c>
      <c r="AE2718">
        <v>386.54300728747694</v>
      </c>
    </row>
    <row r="2719" spans="1:31" x14ac:dyDescent="0.25">
      <c r="A2719">
        <v>2310749</v>
      </c>
      <c r="B2719">
        <v>1</v>
      </c>
      <c r="C2719" t="s">
        <v>80</v>
      </c>
      <c r="D2719" t="s">
        <v>89</v>
      </c>
      <c r="E2719" t="s">
        <v>285</v>
      </c>
      <c r="F2719" t="s">
        <v>737</v>
      </c>
      <c r="G2719" t="s">
        <v>384</v>
      </c>
      <c r="H2719" t="s">
        <v>150</v>
      </c>
      <c r="I2719" t="s">
        <v>136</v>
      </c>
      <c r="J2719" t="s">
        <v>137</v>
      </c>
      <c r="K2719" t="s">
        <v>138</v>
      </c>
      <c r="L2719" t="s">
        <v>8115</v>
      </c>
      <c r="M2719" t="s">
        <v>8116</v>
      </c>
      <c r="N2719">
        <v>1.503055555</v>
      </c>
      <c r="O2719">
        <v>0</v>
      </c>
      <c r="P2719">
        <v>104</v>
      </c>
      <c r="Q2719">
        <v>0</v>
      </c>
      <c r="R2719">
        <v>0</v>
      </c>
      <c r="S2719">
        <v>0</v>
      </c>
      <c r="T2719">
        <v>11</v>
      </c>
      <c r="U2719">
        <v>0</v>
      </c>
      <c r="V2719">
        <v>0</v>
      </c>
      <c r="W2719">
        <v>0</v>
      </c>
      <c r="X2719">
        <v>38.356355987327703</v>
      </c>
      <c r="Y2719">
        <v>0</v>
      </c>
      <c r="Z2719">
        <v>0</v>
      </c>
      <c r="AA2719">
        <v>0</v>
      </c>
      <c r="AB2719">
        <v>49.924088904910541</v>
      </c>
      <c r="AC2719">
        <v>0</v>
      </c>
      <c r="AD2719">
        <v>0</v>
      </c>
      <c r="AE2719">
        <v>88.280444892238251</v>
      </c>
    </row>
    <row r="2720" spans="1:31" x14ac:dyDescent="0.25">
      <c r="A2720">
        <v>2310357</v>
      </c>
      <c r="B2720">
        <v>1</v>
      </c>
      <c r="C2720" t="s">
        <v>81</v>
      </c>
      <c r="D2720" t="s">
        <v>113</v>
      </c>
      <c r="E2720" t="s">
        <v>153</v>
      </c>
      <c r="F2720" t="s">
        <v>5445</v>
      </c>
      <c r="G2720" t="s">
        <v>155</v>
      </c>
      <c r="H2720" t="s">
        <v>150</v>
      </c>
      <c r="I2720" t="s">
        <v>136</v>
      </c>
      <c r="J2720" t="s">
        <v>137</v>
      </c>
      <c r="K2720" t="s">
        <v>138</v>
      </c>
      <c r="L2720" t="s">
        <v>8117</v>
      </c>
      <c r="M2720" t="s">
        <v>8118</v>
      </c>
      <c r="N2720">
        <v>6.7794444440000001</v>
      </c>
      <c r="O2720">
        <v>0</v>
      </c>
      <c r="P2720">
        <v>1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0.99945952879800004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0.99945952879800004</v>
      </c>
    </row>
    <row r="2721" spans="1:31" x14ac:dyDescent="0.25">
      <c r="A2721">
        <v>2310606</v>
      </c>
      <c r="B2721">
        <v>1</v>
      </c>
      <c r="C2721" t="s">
        <v>81</v>
      </c>
      <c r="D2721" t="s">
        <v>127</v>
      </c>
      <c r="E2721" t="s">
        <v>153</v>
      </c>
      <c r="F2721" t="s">
        <v>8119</v>
      </c>
      <c r="G2721" t="s">
        <v>203</v>
      </c>
      <c r="H2721" t="s">
        <v>150</v>
      </c>
      <c r="I2721" t="s">
        <v>136</v>
      </c>
      <c r="J2721" t="s">
        <v>137</v>
      </c>
      <c r="K2721" t="s">
        <v>138</v>
      </c>
      <c r="L2721" t="s">
        <v>8120</v>
      </c>
      <c r="M2721" t="s">
        <v>8121</v>
      </c>
      <c r="N2721">
        <v>0.78694444399999997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1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1.2417335993314556</v>
      </c>
      <c r="AC2721">
        <v>0</v>
      </c>
      <c r="AD2721">
        <v>0</v>
      </c>
      <c r="AE2721">
        <v>1.2417335993314556</v>
      </c>
    </row>
    <row r="2722" spans="1:31" x14ac:dyDescent="0.25">
      <c r="A2722">
        <v>2310457</v>
      </c>
      <c r="B2722">
        <v>1</v>
      </c>
      <c r="C2722" t="s">
        <v>80</v>
      </c>
      <c r="D2722" t="s">
        <v>98</v>
      </c>
      <c r="E2722" t="s">
        <v>147</v>
      </c>
      <c r="F2722" t="s">
        <v>2007</v>
      </c>
      <c r="G2722" t="s">
        <v>149</v>
      </c>
      <c r="H2722" t="s">
        <v>150</v>
      </c>
      <c r="I2722" t="s">
        <v>136</v>
      </c>
      <c r="J2722" t="s">
        <v>137</v>
      </c>
      <c r="K2722" t="s">
        <v>138</v>
      </c>
      <c r="L2722" t="s">
        <v>8122</v>
      </c>
      <c r="M2722" t="s">
        <v>8123</v>
      </c>
      <c r="N2722">
        <v>1.1850000000000001</v>
      </c>
      <c r="O2722">
        <v>0</v>
      </c>
      <c r="P2722">
        <v>0</v>
      </c>
      <c r="Q2722">
        <v>0</v>
      </c>
      <c r="R2722">
        <v>5</v>
      </c>
      <c r="S2722">
        <v>0</v>
      </c>
      <c r="T2722">
        <v>2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12.678675762472199</v>
      </c>
      <c r="AA2722">
        <v>0</v>
      </c>
      <c r="AB2722">
        <v>5.076673105837501</v>
      </c>
      <c r="AC2722">
        <v>0</v>
      </c>
      <c r="AD2722">
        <v>0</v>
      </c>
      <c r="AE2722">
        <v>17.755348868309699</v>
      </c>
    </row>
    <row r="2723" spans="1:31" x14ac:dyDescent="0.25">
      <c r="A2723">
        <v>2310231</v>
      </c>
      <c r="B2723">
        <v>1</v>
      </c>
      <c r="C2723" t="s">
        <v>80</v>
      </c>
      <c r="D2723" t="s">
        <v>108</v>
      </c>
      <c r="E2723" t="s">
        <v>158</v>
      </c>
      <c r="F2723" t="s">
        <v>8124</v>
      </c>
      <c r="G2723" t="s">
        <v>258</v>
      </c>
      <c r="H2723" t="s">
        <v>150</v>
      </c>
      <c r="I2723" t="s">
        <v>136</v>
      </c>
      <c r="J2723" t="s">
        <v>137</v>
      </c>
      <c r="K2723" t="s">
        <v>138</v>
      </c>
      <c r="L2723" t="s">
        <v>8125</v>
      </c>
      <c r="M2723" t="s">
        <v>8126</v>
      </c>
      <c r="N2723">
        <v>7.9686111110000004</v>
      </c>
      <c r="O2723">
        <v>0</v>
      </c>
      <c r="P2723">
        <v>51</v>
      </c>
      <c r="Q2723">
        <v>0</v>
      </c>
      <c r="R2723">
        <v>22</v>
      </c>
      <c r="S2723">
        <v>0</v>
      </c>
      <c r="T2723">
        <v>13</v>
      </c>
      <c r="U2723">
        <v>0</v>
      </c>
      <c r="V2723">
        <v>0</v>
      </c>
      <c r="W2723">
        <v>0</v>
      </c>
      <c r="X2723">
        <v>99.961002227850457</v>
      </c>
      <c r="Y2723">
        <v>0</v>
      </c>
      <c r="Z2723">
        <v>269.5064219490697</v>
      </c>
      <c r="AA2723">
        <v>0</v>
      </c>
      <c r="AB2723">
        <v>74.422374641802023</v>
      </c>
      <c r="AC2723">
        <v>0</v>
      </c>
      <c r="AD2723">
        <v>0</v>
      </c>
      <c r="AE2723">
        <v>443.88979881872223</v>
      </c>
    </row>
    <row r="2724" spans="1:31" x14ac:dyDescent="0.25">
      <c r="A2724">
        <v>2310563</v>
      </c>
      <c r="B2724">
        <v>1</v>
      </c>
      <c r="C2724" t="s">
        <v>80</v>
      </c>
      <c r="D2724" t="s">
        <v>92</v>
      </c>
      <c r="E2724" t="s">
        <v>147</v>
      </c>
      <c r="F2724" t="s">
        <v>8127</v>
      </c>
      <c r="G2724" t="s">
        <v>149</v>
      </c>
      <c r="H2724" t="s">
        <v>150</v>
      </c>
      <c r="I2724" t="s">
        <v>136</v>
      </c>
      <c r="J2724" t="s">
        <v>137</v>
      </c>
      <c r="K2724" t="s">
        <v>138</v>
      </c>
      <c r="L2724" t="s">
        <v>8128</v>
      </c>
      <c r="M2724" t="s">
        <v>8129</v>
      </c>
      <c r="N2724">
        <v>0.93861111100000005</v>
      </c>
      <c r="O2724">
        <v>0</v>
      </c>
      <c r="P2724">
        <v>3</v>
      </c>
      <c r="Q2724">
        <v>0</v>
      </c>
      <c r="R2724">
        <v>5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1.9776220500477084</v>
      </c>
      <c r="Y2724">
        <v>0</v>
      </c>
      <c r="Z2724">
        <v>2.2737113004912999</v>
      </c>
      <c r="AA2724">
        <v>0</v>
      </c>
      <c r="AB2724">
        <v>0</v>
      </c>
      <c r="AC2724">
        <v>0</v>
      </c>
      <c r="AD2724">
        <v>0</v>
      </c>
      <c r="AE2724">
        <v>4.2513333505390083</v>
      </c>
    </row>
    <row r="2725" spans="1:31" x14ac:dyDescent="0.25">
      <c r="A2725">
        <v>2310277</v>
      </c>
      <c r="B2725">
        <v>1</v>
      </c>
      <c r="C2725" t="s">
        <v>80</v>
      </c>
      <c r="D2725" t="s">
        <v>88</v>
      </c>
      <c r="E2725" t="s">
        <v>153</v>
      </c>
      <c r="F2725" t="s">
        <v>5344</v>
      </c>
      <c r="G2725" t="s">
        <v>254</v>
      </c>
      <c r="H2725" t="s">
        <v>150</v>
      </c>
      <c r="I2725" t="s">
        <v>136</v>
      </c>
      <c r="J2725" t="s">
        <v>137</v>
      </c>
      <c r="K2725" t="s">
        <v>138</v>
      </c>
      <c r="L2725" t="s">
        <v>8130</v>
      </c>
      <c r="M2725" t="s">
        <v>8131</v>
      </c>
      <c r="N2725">
        <v>8.5355555550000002</v>
      </c>
      <c r="O2725">
        <v>0</v>
      </c>
      <c r="P2725">
        <v>4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9.0870355210754994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9.0870355210754994</v>
      </c>
    </row>
    <row r="2726" spans="1:31" x14ac:dyDescent="0.25">
      <c r="A2726">
        <v>2310586</v>
      </c>
      <c r="B2726">
        <v>1</v>
      </c>
      <c r="C2726" t="s">
        <v>80</v>
      </c>
      <c r="D2726" t="s">
        <v>93</v>
      </c>
      <c r="E2726" t="s">
        <v>147</v>
      </c>
      <c r="F2726" t="s">
        <v>8132</v>
      </c>
      <c r="G2726" t="s">
        <v>149</v>
      </c>
      <c r="H2726" t="s">
        <v>150</v>
      </c>
      <c r="I2726" t="s">
        <v>136</v>
      </c>
      <c r="J2726" t="s">
        <v>137</v>
      </c>
      <c r="K2726" t="s">
        <v>138</v>
      </c>
      <c r="L2726" t="s">
        <v>8133</v>
      </c>
      <c r="M2726" t="s">
        <v>8134</v>
      </c>
      <c r="N2726">
        <v>4.7569444440000002</v>
      </c>
      <c r="O2726">
        <v>0</v>
      </c>
      <c r="P2726">
        <v>31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21.575338572964597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21.575338572964597</v>
      </c>
    </row>
    <row r="2727" spans="1:31" x14ac:dyDescent="0.25">
      <c r="A2727">
        <v>2310818</v>
      </c>
      <c r="B2727">
        <v>1</v>
      </c>
      <c r="C2727" t="s">
        <v>81</v>
      </c>
      <c r="D2727" t="s">
        <v>128</v>
      </c>
      <c r="E2727" t="s">
        <v>153</v>
      </c>
      <c r="F2727" t="s">
        <v>8135</v>
      </c>
      <c r="G2727" t="s">
        <v>203</v>
      </c>
      <c r="H2727" t="s">
        <v>150</v>
      </c>
      <c r="I2727" t="s">
        <v>136</v>
      </c>
      <c r="J2727" t="s">
        <v>137</v>
      </c>
      <c r="K2727" t="s">
        <v>138</v>
      </c>
      <c r="L2727" t="s">
        <v>8136</v>
      </c>
      <c r="M2727" t="s">
        <v>8137</v>
      </c>
      <c r="N2727">
        <v>1.986388888</v>
      </c>
      <c r="O2727">
        <v>0</v>
      </c>
      <c r="P2727">
        <v>7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2.0580306485223332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2.0580306485223332</v>
      </c>
    </row>
    <row r="2728" spans="1:31" x14ac:dyDescent="0.25">
      <c r="A2728">
        <v>2310523</v>
      </c>
      <c r="B2728">
        <v>1</v>
      </c>
      <c r="C2728" t="s">
        <v>80</v>
      </c>
      <c r="D2728" t="s">
        <v>97</v>
      </c>
      <c r="E2728" t="s">
        <v>153</v>
      </c>
      <c r="F2728" t="s">
        <v>8138</v>
      </c>
      <c r="G2728" t="s">
        <v>254</v>
      </c>
      <c r="H2728" t="s">
        <v>150</v>
      </c>
      <c r="I2728" t="s">
        <v>136</v>
      </c>
      <c r="J2728" t="s">
        <v>137</v>
      </c>
      <c r="K2728" t="s">
        <v>138</v>
      </c>
      <c r="L2728" t="s">
        <v>8139</v>
      </c>
      <c r="M2728" t="s">
        <v>8140</v>
      </c>
      <c r="N2728">
        <v>2.2850000000000001</v>
      </c>
      <c r="O2728">
        <v>0</v>
      </c>
      <c r="P2728">
        <v>1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0.75036386180915005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0.75036386180915005</v>
      </c>
    </row>
    <row r="2729" spans="1:31" x14ac:dyDescent="0.25">
      <c r="A2729">
        <v>2310191</v>
      </c>
      <c r="B2729">
        <v>1</v>
      </c>
      <c r="C2729" t="s">
        <v>80</v>
      </c>
      <c r="D2729" t="s">
        <v>93</v>
      </c>
      <c r="E2729" t="s">
        <v>147</v>
      </c>
      <c r="F2729" t="s">
        <v>8141</v>
      </c>
      <c r="G2729" t="s">
        <v>149</v>
      </c>
      <c r="H2729" t="s">
        <v>150</v>
      </c>
      <c r="I2729" t="s">
        <v>136</v>
      </c>
      <c r="J2729" t="s">
        <v>137</v>
      </c>
      <c r="K2729" t="s">
        <v>138</v>
      </c>
      <c r="L2729" t="s">
        <v>8142</v>
      </c>
      <c r="M2729" t="s">
        <v>8143</v>
      </c>
      <c r="N2729">
        <v>1.7422222220000001</v>
      </c>
      <c r="O2729">
        <v>0</v>
      </c>
      <c r="P2729">
        <v>27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4.7955712125019998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4.7955712125019998</v>
      </c>
    </row>
    <row r="2730" spans="1:31" x14ac:dyDescent="0.25">
      <c r="A2730">
        <v>2310832</v>
      </c>
      <c r="B2730">
        <v>1</v>
      </c>
      <c r="C2730" t="s">
        <v>81</v>
      </c>
      <c r="D2730" t="s">
        <v>118</v>
      </c>
      <c r="E2730" t="s">
        <v>147</v>
      </c>
      <c r="F2730" t="s">
        <v>8144</v>
      </c>
      <c r="G2730" t="s">
        <v>149</v>
      </c>
      <c r="H2730" t="s">
        <v>150</v>
      </c>
      <c r="I2730" t="s">
        <v>136</v>
      </c>
      <c r="J2730" t="s">
        <v>137</v>
      </c>
      <c r="K2730" t="s">
        <v>138</v>
      </c>
      <c r="L2730" t="s">
        <v>8145</v>
      </c>
      <c r="M2730" t="s">
        <v>8146</v>
      </c>
      <c r="N2730">
        <v>2.668055555</v>
      </c>
      <c r="O2730">
        <v>0</v>
      </c>
      <c r="P2730">
        <v>4</v>
      </c>
      <c r="Q2730">
        <v>0</v>
      </c>
      <c r="R2730">
        <v>1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1.2965327436564165</v>
      </c>
      <c r="Y2730">
        <v>0</v>
      </c>
      <c r="Z2730">
        <v>5.4623046436319012</v>
      </c>
      <c r="AA2730">
        <v>0</v>
      </c>
      <c r="AB2730">
        <v>0</v>
      </c>
      <c r="AC2730">
        <v>0</v>
      </c>
      <c r="AD2730">
        <v>0</v>
      </c>
      <c r="AE2730">
        <v>6.7588373872883176</v>
      </c>
    </row>
    <row r="2731" spans="1:31" x14ac:dyDescent="0.25">
      <c r="A2731">
        <v>2310732</v>
      </c>
      <c r="B2731">
        <v>1</v>
      </c>
      <c r="C2731" t="s">
        <v>81</v>
      </c>
      <c r="D2731" t="s">
        <v>113</v>
      </c>
      <c r="E2731" t="s">
        <v>132</v>
      </c>
      <c r="F2731" t="s">
        <v>3786</v>
      </c>
      <c r="G2731" t="s">
        <v>134</v>
      </c>
      <c r="H2731" t="s">
        <v>135</v>
      </c>
      <c r="I2731" t="s">
        <v>136</v>
      </c>
      <c r="J2731" t="s">
        <v>137</v>
      </c>
      <c r="K2731" t="s">
        <v>138</v>
      </c>
      <c r="L2731" t="s">
        <v>8147</v>
      </c>
      <c r="M2731" t="s">
        <v>8148</v>
      </c>
      <c r="N2731">
        <v>1.348055555</v>
      </c>
      <c r="O2731">
        <v>0</v>
      </c>
      <c r="P2731">
        <v>747</v>
      </c>
      <c r="Q2731">
        <v>0</v>
      </c>
      <c r="R2731">
        <v>4</v>
      </c>
      <c r="S2731">
        <v>0</v>
      </c>
      <c r="T2731">
        <v>108</v>
      </c>
      <c r="U2731">
        <v>0</v>
      </c>
      <c r="V2731">
        <v>0</v>
      </c>
      <c r="W2731">
        <v>0</v>
      </c>
      <c r="X2731">
        <v>165.60616076778814</v>
      </c>
      <c r="Y2731">
        <v>0</v>
      </c>
      <c r="Z2731">
        <v>8.0257584931152017</v>
      </c>
      <c r="AA2731">
        <v>0</v>
      </c>
      <c r="AB2731">
        <v>57.363411486075314</v>
      </c>
      <c r="AC2731">
        <v>0</v>
      </c>
      <c r="AD2731">
        <v>0</v>
      </c>
      <c r="AE2731">
        <v>230.99533074697865</v>
      </c>
    </row>
    <row r="2732" spans="1:31" x14ac:dyDescent="0.25">
      <c r="A2732">
        <v>2310480</v>
      </c>
      <c r="B2732">
        <v>1</v>
      </c>
      <c r="C2732" t="s">
        <v>81</v>
      </c>
      <c r="D2732" t="s">
        <v>128</v>
      </c>
      <c r="E2732" t="s">
        <v>153</v>
      </c>
      <c r="F2732" t="s">
        <v>8149</v>
      </c>
      <c r="G2732" t="s">
        <v>155</v>
      </c>
      <c r="H2732" t="s">
        <v>150</v>
      </c>
      <c r="I2732" t="s">
        <v>136</v>
      </c>
      <c r="J2732" t="s">
        <v>137</v>
      </c>
      <c r="K2732" t="s">
        <v>138</v>
      </c>
      <c r="L2732" t="s">
        <v>8150</v>
      </c>
      <c r="M2732" t="s">
        <v>8151</v>
      </c>
      <c r="N2732">
        <v>5.920833333</v>
      </c>
      <c r="O2732">
        <v>0</v>
      </c>
      <c r="P2732">
        <v>1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1.0954893508545001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1.0954893508545001</v>
      </c>
    </row>
    <row r="2733" spans="1:31" x14ac:dyDescent="0.25">
      <c r="A2733">
        <v>2310646</v>
      </c>
      <c r="B2733">
        <v>1</v>
      </c>
      <c r="C2733" t="s">
        <v>80</v>
      </c>
      <c r="D2733" t="s">
        <v>103</v>
      </c>
      <c r="E2733" t="s">
        <v>147</v>
      </c>
      <c r="F2733" t="s">
        <v>8152</v>
      </c>
      <c r="G2733" t="s">
        <v>353</v>
      </c>
      <c r="H2733" t="s">
        <v>150</v>
      </c>
      <c r="I2733" t="s">
        <v>136</v>
      </c>
      <c r="J2733" t="s">
        <v>137</v>
      </c>
      <c r="K2733" t="s">
        <v>138</v>
      </c>
      <c r="L2733" t="s">
        <v>8153</v>
      </c>
      <c r="M2733" t="s">
        <v>8154</v>
      </c>
      <c r="N2733">
        <v>2.806944444</v>
      </c>
      <c r="O2733">
        <v>0</v>
      </c>
      <c r="P2733">
        <v>153</v>
      </c>
      <c r="Q2733">
        <v>0</v>
      </c>
      <c r="R2733">
        <v>0</v>
      </c>
      <c r="S2733">
        <v>0</v>
      </c>
      <c r="T2733">
        <v>30</v>
      </c>
      <c r="U2733">
        <v>0</v>
      </c>
      <c r="V2733">
        <v>0</v>
      </c>
      <c r="W2733">
        <v>0</v>
      </c>
      <c r="X2733">
        <v>83.423515790448761</v>
      </c>
      <c r="Y2733">
        <v>0</v>
      </c>
      <c r="Z2733">
        <v>0</v>
      </c>
      <c r="AA2733">
        <v>0</v>
      </c>
      <c r="AB2733">
        <v>76.539147244146719</v>
      </c>
      <c r="AC2733">
        <v>0</v>
      </c>
      <c r="AD2733">
        <v>0</v>
      </c>
      <c r="AE2733">
        <v>159.96266303459549</v>
      </c>
    </row>
    <row r="2734" spans="1:31" x14ac:dyDescent="0.25">
      <c r="A2734">
        <v>2310503</v>
      </c>
      <c r="B2734">
        <v>1</v>
      </c>
      <c r="C2734" t="s">
        <v>80</v>
      </c>
      <c r="D2734" t="s">
        <v>98</v>
      </c>
      <c r="E2734" t="s">
        <v>158</v>
      </c>
      <c r="F2734" t="s">
        <v>8155</v>
      </c>
      <c r="G2734" t="s">
        <v>149</v>
      </c>
      <c r="H2734" t="s">
        <v>150</v>
      </c>
      <c r="I2734" t="s">
        <v>136</v>
      </c>
      <c r="J2734" t="s">
        <v>137</v>
      </c>
      <c r="K2734" t="s">
        <v>138</v>
      </c>
      <c r="L2734" t="s">
        <v>8156</v>
      </c>
      <c r="M2734" t="s">
        <v>8157</v>
      </c>
      <c r="N2734">
        <v>1.2241666659999999</v>
      </c>
      <c r="O2734">
        <v>0</v>
      </c>
      <c r="P2734">
        <v>0</v>
      </c>
      <c r="Q2734">
        <v>0</v>
      </c>
      <c r="R2734">
        <v>1</v>
      </c>
      <c r="S2734">
        <v>0</v>
      </c>
      <c r="T2734">
        <v>2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2.473439402241167</v>
      </c>
      <c r="AA2734">
        <v>0</v>
      </c>
      <c r="AB2734">
        <v>27.670695786595164</v>
      </c>
      <c r="AC2734">
        <v>0</v>
      </c>
      <c r="AD2734">
        <v>0</v>
      </c>
      <c r="AE2734">
        <v>30.14413518883633</v>
      </c>
    </row>
    <row r="2735" spans="1:31" x14ac:dyDescent="0.25">
      <c r="A2735">
        <v>2310689</v>
      </c>
      <c r="B2735">
        <v>1</v>
      </c>
      <c r="C2735" t="s">
        <v>80</v>
      </c>
      <c r="D2735" t="s">
        <v>99</v>
      </c>
      <c r="E2735" t="s">
        <v>285</v>
      </c>
      <c r="F2735" t="s">
        <v>8158</v>
      </c>
      <c r="G2735" t="s">
        <v>287</v>
      </c>
      <c r="H2735" t="s">
        <v>150</v>
      </c>
      <c r="I2735" t="s">
        <v>136</v>
      </c>
      <c r="J2735" t="s">
        <v>137</v>
      </c>
      <c r="K2735" t="s">
        <v>138</v>
      </c>
      <c r="L2735" t="s">
        <v>8159</v>
      </c>
      <c r="M2735" t="s">
        <v>8160</v>
      </c>
      <c r="N2735">
        <v>0.883611111</v>
      </c>
      <c r="O2735">
        <v>0</v>
      </c>
      <c r="P2735">
        <v>42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7.0540784671615295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7.0540784671615295</v>
      </c>
    </row>
    <row r="2736" spans="1:31" x14ac:dyDescent="0.25">
      <c r="A2736">
        <v>2310546</v>
      </c>
      <c r="B2736">
        <v>1</v>
      </c>
      <c r="C2736" t="s">
        <v>81</v>
      </c>
      <c r="D2736" t="s">
        <v>119</v>
      </c>
      <c r="E2736" t="s">
        <v>147</v>
      </c>
      <c r="F2736" t="s">
        <v>8161</v>
      </c>
      <c r="G2736" t="s">
        <v>149</v>
      </c>
      <c r="H2736" t="s">
        <v>150</v>
      </c>
      <c r="I2736" t="s">
        <v>136</v>
      </c>
      <c r="J2736" t="s">
        <v>137</v>
      </c>
      <c r="K2736" t="s">
        <v>138</v>
      </c>
      <c r="L2736" t="s">
        <v>8162</v>
      </c>
      <c r="M2736" t="s">
        <v>8163</v>
      </c>
      <c r="N2736">
        <v>3.244722222</v>
      </c>
      <c r="O2736">
        <v>0</v>
      </c>
      <c r="P2736">
        <v>4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1.1588162458773337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1.1588162458773337</v>
      </c>
    </row>
    <row r="2737" spans="1:31" x14ac:dyDescent="0.25">
      <c r="A2737">
        <v>2310354</v>
      </c>
      <c r="B2737">
        <v>1</v>
      </c>
      <c r="C2737" t="s">
        <v>80</v>
      </c>
      <c r="D2737" t="s">
        <v>93</v>
      </c>
      <c r="E2737" t="s">
        <v>141</v>
      </c>
      <c r="F2737" t="s">
        <v>8164</v>
      </c>
      <c r="G2737" t="s">
        <v>143</v>
      </c>
      <c r="H2737" t="s">
        <v>135</v>
      </c>
      <c r="I2737" t="s">
        <v>136</v>
      </c>
      <c r="J2737" t="s">
        <v>137</v>
      </c>
      <c r="K2737" t="s">
        <v>144</v>
      </c>
      <c r="L2737" t="s">
        <v>8165</v>
      </c>
      <c r="M2737" t="s">
        <v>8166</v>
      </c>
      <c r="N2737">
        <v>8.5208333330000006</v>
      </c>
      <c r="O2737">
        <v>0</v>
      </c>
      <c r="P2737">
        <v>1535</v>
      </c>
      <c r="Q2737">
        <v>0</v>
      </c>
      <c r="R2737">
        <v>86</v>
      </c>
      <c r="S2737">
        <v>1</v>
      </c>
      <c r="T2737">
        <v>363</v>
      </c>
      <c r="U2737">
        <v>0</v>
      </c>
      <c r="V2737">
        <v>1</v>
      </c>
      <c r="W2737">
        <v>0</v>
      </c>
      <c r="X2737">
        <v>2050.1473048626549</v>
      </c>
      <c r="Y2737">
        <v>0</v>
      </c>
      <c r="Z2737">
        <v>937.558677343456</v>
      </c>
      <c r="AA2737">
        <v>12.425279163123966</v>
      </c>
      <c r="AB2737">
        <v>2435.5232666994848</v>
      </c>
      <c r="AC2737">
        <v>0</v>
      </c>
      <c r="AD2737">
        <v>156.64998601621971</v>
      </c>
      <c r="AE2737">
        <v>5592.304514084939</v>
      </c>
    </row>
    <row r="2738" spans="1:31" x14ac:dyDescent="0.25">
      <c r="A2738">
        <v>2310709</v>
      </c>
      <c r="B2738">
        <v>1</v>
      </c>
      <c r="C2738" t="s">
        <v>81</v>
      </c>
      <c r="D2738" t="s">
        <v>115</v>
      </c>
      <c r="E2738" t="s">
        <v>147</v>
      </c>
      <c r="F2738" t="s">
        <v>8167</v>
      </c>
      <c r="G2738" t="s">
        <v>149</v>
      </c>
      <c r="H2738" t="s">
        <v>150</v>
      </c>
      <c r="I2738" t="s">
        <v>136</v>
      </c>
      <c r="J2738" t="s">
        <v>137</v>
      </c>
      <c r="K2738" t="s">
        <v>138</v>
      </c>
      <c r="L2738" t="s">
        <v>8168</v>
      </c>
      <c r="M2738" t="s">
        <v>8169</v>
      </c>
      <c r="N2738">
        <v>2.5213888880000002</v>
      </c>
      <c r="O2738">
        <v>0</v>
      </c>
      <c r="P2738">
        <v>40</v>
      </c>
      <c r="Q2738">
        <v>0</v>
      </c>
      <c r="R2738">
        <v>0</v>
      </c>
      <c r="S2738">
        <v>0</v>
      </c>
      <c r="T2738">
        <v>1</v>
      </c>
      <c r="U2738">
        <v>0</v>
      </c>
      <c r="V2738">
        <v>0</v>
      </c>
      <c r="W2738">
        <v>0</v>
      </c>
      <c r="X2738">
        <v>5.8776409594533732</v>
      </c>
      <c r="Y2738">
        <v>0</v>
      </c>
      <c r="Z2738">
        <v>0</v>
      </c>
      <c r="AA2738">
        <v>0</v>
      </c>
      <c r="AB2738">
        <v>2.93158547514E-2</v>
      </c>
      <c r="AC2738">
        <v>0</v>
      </c>
      <c r="AD2738">
        <v>0</v>
      </c>
      <c r="AE2738">
        <v>5.906956814204773</v>
      </c>
    </row>
    <row r="2739" spans="1:31" x14ac:dyDescent="0.25">
      <c r="A2739">
        <v>2310311</v>
      </c>
      <c r="B2739">
        <v>1</v>
      </c>
      <c r="C2739" t="s">
        <v>81</v>
      </c>
      <c r="D2739" t="s">
        <v>123</v>
      </c>
      <c r="E2739" t="s">
        <v>141</v>
      </c>
      <c r="F2739" t="s">
        <v>8170</v>
      </c>
      <c r="G2739" t="s">
        <v>143</v>
      </c>
      <c r="H2739" t="s">
        <v>135</v>
      </c>
      <c r="I2739" t="s">
        <v>136</v>
      </c>
      <c r="J2739" t="s">
        <v>137</v>
      </c>
      <c r="K2739" t="s">
        <v>144</v>
      </c>
      <c r="L2739" t="s">
        <v>8171</v>
      </c>
      <c r="M2739" t="s">
        <v>8172</v>
      </c>
      <c r="N2739">
        <v>2.6669444439999999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1</v>
      </c>
      <c r="U2739">
        <v>3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2.6522094353906667</v>
      </c>
      <c r="AC2739">
        <v>1268.5871367925185</v>
      </c>
      <c r="AD2739">
        <v>0</v>
      </c>
      <c r="AE2739">
        <v>1271.2393462279092</v>
      </c>
    </row>
    <row r="2740" spans="1:31" x14ac:dyDescent="0.25">
      <c r="A2740">
        <v>2310211</v>
      </c>
      <c r="B2740">
        <v>1</v>
      </c>
      <c r="C2740" t="s">
        <v>81</v>
      </c>
      <c r="D2740" t="s">
        <v>112</v>
      </c>
      <c r="E2740" t="s">
        <v>141</v>
      </c>
      <c r="F2740" t="s">
        <v>8173</v>
      </c>
      <c r="G2740" t="s">
        <v>134</v>
      </c>
      <c r="H2740" t="s">
        <v>135</v>
      </c>
      <c r="I2740" t="s">
        <v>136</v>
      </c>
      <c r="J2740" t="s">
        <v>137</v>
      </c>
      <c r="K2740" t="s">
        <v>138</v>
      </c>
      <c r="L2740" t="s">
        <v>8174</v>
      </c>
      <c r="M2740" t="s">
        <v>8175</v>
      </c>
      <c r="N2740">
        <v>0.79833333299999998</v>
      </c>
      <c r="O2740">
        <v>1</v>
      </c>
      <c r="P2740">
        <v>828</v>
      </c>
      <c r="Q2740">
        <v>95</v>
      </c>
      <c r="R2740">
        <v>149</v>
      </c>
      <c r="S2740">
        <v>13</v>
      </c>
      <c r="T2740">
        <v>99</v>
      </c>
      <c r="U2740">
        <v>0</v>
      </c>
      <c r="V2740">
        <v>1</v>
      </c>
      <c r="W2740">
        <v>0.27864470442691663</v>
      </c>
      <c r="X2740">
        <v>106.19892877690003</v>
      </c>
      <c r="Y2740">
        <v>155.77550614051574</v>
      </c>
      <c r="Z2740">
        <v>229.07007962309044</v>
      </c>
      <c r="AA2740">
        <v>32.241354556288428</v>
      </c>
      <c r="AB2740">
        <v>26.862154801707625</v>
      </c>
      <c r="AC2740">
        <v>0</v>
      </c>
      <c r="AD2740">
        <v>51.727158346693152</v>
      </c>
      <c r="AE2740">
        <v>602.15382694962238</v>
      </c>
    </row>
    <row r="2741" spans="1:31" x14ac:dyDescent="0.25">
      <c r="A2741">
        <v>2310752</v>
      </c>
      <c r="B2741">
        <v>1</v>
      </c>
      <c r="C2741" t="s">
        <v>80</v>
      </c>
      <c r="D2741" t="s">
        <v>108</v>
      </c>
      <c r="E2741" t="s">
        <v>132</v>
      </c>
      <c r="F2741" t="s">
        <v>8176</v>
      </c>
      <c r="G2741" t="s">
        <v>134</v>
      </c>
      <c r="H2741" t="s">
        <v>135</v>
      </c>
      <c r="I2741" t="s">
        <v>136</v>
      </c>
      <c r="J2741" t="s">
        <v>137</v>
      </c>
      <c r="K2741" t="s">
        <v>138</v>
      </c>
      <c r="L2741" t="s">
        <v>8177</v>
      </c>
      <c r="M2741" t="s">
        <v>8178</v>
      </c>
      <c r="N2741">
        <v>0.40722222200000002</v>
      </c>
      <c r="O2741">
        <v>0</v>
      </c>
      <c r="P2741">
        <v>467</v>
      </c>
      <c r="Q2741">
        <v>0</v>
      </c>
      <c r="R2741">
        <v>53</v>
      </c>
      <c r="S2741">
        <v>1</v>
      </c>
      <c r="T2741">
        <v>59</v>
      </c>
      <c r="U2741">
        <v>0</v>
      </c>
      <c r="V2741">
        <v>0</v>
      </c>
      <c r="W2741">
        <v>0</v>
      </c>
      <c r="X2741">
        <v>24.211354815285002</v>
      </c>
      <c r="Y2741">
        <v>0</v>
      </c>
      <c r="Z2741">
        <v>4.2314469079309776</v>
      </c>
      <c r="AA2741">
        <v>0.54373654911866676</v>
      </c>
      <c r="AB2741">
        <v>8.19772657100415</v>
      </c>
      <c r="AC2741">
        <v>0</v>
      </c>
      <c r="AD2741">
        <v>0</v>
      </c>
      <c r="AE2741">
        <v>37.184264843338795</v>
      </c>
    </row>
    <row r="2742" spans="1:31" x14ac:dyDescent="0.25">
      <c r="A2742">
        <v>2310326</v>
      </c>
      <c r="B2742">
        <v>1</v>
      </c>
      <c r="C2742" t="s">
        <v>80</v>
      </c>
      <c r="D2742" t="s">
        <v>90</v>
      </c>
      <c r="E2742" t="s">
        <v>147</v>
      </c>
      <c r="F2742" t="s">
        <v>8179</v>
      </c>
      <c r="G2742" t="s">
        <v>143</v>
      </c>
      <c r="H2742" t="s">
        <v>150</v>
      </c>
      <c r="I2742" t="s">
        <v>136</v>
      </c>
      <c r="J2742" t="s">
        <v>137</v>
      </c>
      <c r="K2742" t="s">
        <v>144</v>
      </c>
      <c r="L2742" t="s">
        <v>8180</v>
      </c>
      <c r="M2742" t="s">
        <v>8181</v>
      </c>
      <c r="N2742">
        <v>2.4994444439999999</v>
      </c>
      <c r="O2742">
        <v>0</v>
      </c>
      <c r="P2742">
        <v>115</v>
      </c>
      <c r="Q2742">
        <v>0</v>
      </c>
      <c r="R2742">
        <v>0</v>
      </c>
      <c r="S2742">
        <v>0</v>
      </c>
      <c r="T2742">
        <v>3</v>
      </c>
      <c r="U2742">
        <v>0</v>
      </c>
      <c r="V2742">
        <v>0</v>
      </c>
      <c r="W2742">
        <v>0</v>
      </c>
      <c r="X2742">
        <v>68.475525067453731</v>
      </c>
      <c r="Y2742">
        <v>0</v>
      </c>
      <c r="Z2742">
        <v>0</v>
      </c>
      <c r="AA2742">
        <v>0</v>
      </c>
      <c r="AB2742">
        <v>5.9691895241421253</v>
      </c>
      <c r="AC2742">
        <v>0</v>
      </c>
      <c r="AD2742">
        <v>0</v>
      </c>
      <c r="AE2742">
        <v>74.444714591595854</v>
      </c>
    </row>
    <row r="2743" spans="1:31" x14ac:dyDescent="0.25">
      <c r="A2743">
        <v>2310612</v>
      </c>
      <c r="B2743">
        <v>1</v>
      </c>
      <c r="C2743" t="s">
        <v>80</v>
      </c>
      <c r="D2743" t="s">
        <v>84</v>
      </c>
      <c r="E2743" t="s">
        <v>153</v>
      </c>
      <c r="F2743" t="s">
        <v>8182</v>
      </c>
      <c r="G2743" t="s">
        <v>254</v>
      </c>
      <c r="H2743" t="s">
        <v>150</v>
      </c>
      <c r="I2743" t="s">
        <v>136</v>
      </c>
      <c r="J2743" t="s">
        <v>137</v>
      </c>
      <c r="K2743" t="s">
        <v>138</v>
      </c>
      <c r="L2743" t="s">
        <v>8183</v>
      </c>
      <c r="M2743" t="s">
        <v>8184</v>
      </c>
      <c r="N2743">
        <v>4.8627777769999998</v>
      </c>
      <c r="O2743">
        <v>0</v>
      </c>
      <c r="P2743">
        <v>4</v>
      </c>
      <c r="Q2743">
        <v>0</v>
      </c>
      <c r="R2743">
        <v>0</v>
      </c>
      <c r="S2743">
        <v>0</v>
      </c>
      <c r="T2743">
        <v>1</v>
      </c>
      <c r="U2743">
        <v>0</v>
      </c>
      <c r="V2743">
        <v>0</v>
      </c>
      <c r="W2743">
        <v>0</v>
      </c>
      <c r="X2743">
        <v>3.3002622758673001</v>
      </c>
      <c r="Y2743">
        <v>0</v>
      </c>
      <c r="Z2743">
        <v>0</v>
      </c>
      <c r="AA2743">
        <v>0</v>
      </c>
      <c r="AB2743">
        <v>2.8458721108013996</v>
      </c>
      <c r="AC2743">
        <v>0</v>
      </c>
      <c r="AD2743">
        <v>0</v>
      </c>
      <c r="AE2743">
        <v>6.1461343866686997</v>
      </c>
    </row>
    <row r="2744" spans="1:31" x14ac:dyDescent="0.25">
      <c r="A2744">
        <v>2310280</v>
      </c>
      <c r="B2744">
        <v>1</v>
      </c>
      <c r="C2744" t="s">
        <v>81</v>
      </c>
      <c r="D2744" t="s">
        <v>117</v>
      </c>
      <c r="E2744" t="s">
        <v>147</v>
      </c>
      <c r="F2744" t="s">
        <v>8185</v>
      </c>
      <c r="G2744" t="s">
        <v>258</v>
      </c>
      <c r="H2744" t="s">
        <v>150</v>
      </c>
      <c r="I2744" t="s">
        <v>136</v>
      </c>
      <c r="J2744" t="s">
        <v>137</v>
      </c>
      <c r="K2744" t="s">
        <v>138</v>
      </c>
      <c r="L2744" t="s">
        <v>8186</v>
      </c>
      <c r="M2744" t="s">
        <v>8187</v>
      </c>
      <c r="N2744">
        <v>6.7233333330000002</v>
      </c>
      <c r="O2744">
        <v>0</v>
      </c>
      <c r="P2744">
        <v>56</v>
      </c>
      <c r="Q2744">
        <v>0</v>
      </c>
      <c r="R2744">
        <v>3</v>
      </c>
      <c r="S2744">
        <v>0</v>
      </c>
      <c r="T2744">
        <v>1</v>
      </c>
      <c r="U2744">
        <v>0</v>
      </c>
      <c r="V2744">
        <v>0</v>
      </c>
      <c r="W2744">
        <v>0</v>
      </c>
      <c r="X2744">
        <v>47.881565992575865</v>
      </c>
      <c r="Y2744">
        <v>0</v>
      </c>
      <c r="Z2744">
        <v>1.8032414763419999</v>
      </c>
      <c r="AA2744">
        <v>0</v>
      </c>
      <c r="AB2744">
        <v>10.535521182367066</v>
      </c>
      <c r="AC2744">
        <v>0</v>
      </c>
      <c r="AD2744">
        <v>0</v>
      </c>
      <c r="AE2744">
        <v>60.22032865128493</v>
      </c>
    </row>
    <row r="2745" spans="1:31" x14ac:dyDescent="0.25">
      <c r="A2745">
        <v>2310489</v>
      </c>
      <c r="B2745">
        <v>1</v>
      </c>
      <c r="C2745" t="s">
        <v>80</v>
      </c>
      <c r="D2745" t="s">
        <v>96</v>
      </c>
      <c r="E2745" t="s">
        <v>153</v>
      </c>
      <c r="F2745" t="s">
        <v>8188</v>
      </c>
      <c r="G2745" t="s">
        <v>155</v>
      </c>
      <c r="H2745" t="s">
        <v>150</v>
      </c>
      <c r="I2745" t="s">
        <v>136</v>
      </c>
      <c r="J2745" t="s">
        <v>137</v>
      </c>
      <c r="K2745" t="s">
        <v>138</v>
      </c>
      <c r="L2745" t="s">
        <v>8189</v>
      </c>
      <c r="M2745" t="s">
        <v>8190</v>
      </c>
      <c r="N2745">
        <v>1.9472222219999999</v>
      </c>
      <c r="O2745">
        <v>0</v>
      </c>
      <c r="P2745">
        <v>1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9.2246825423166673E-2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9.2246825423166673E-2</v>
      </c>
    </row>
    <row r="2746" spans="1:31" x14ac:dyDescent="0.25">
      <c r="A2746">
        <v>2310472</v>
      </c>
      <c r="B2746">
        <v>1</v>
      </c>
      <c r="C2746" t="s">
        <v>80</v>
      </c>
      <c r="D2746" t="s">
        <v>83</v>
      </c>
      <c r="E2746" t="s">
        <v>158</v>
      </c>
      <c r="F2746" t="s">
        <v>8191</v>
      </c>
      <c r="G2746" t="s">
        <v>193</v>
      </c>
      <c r="H2746" t="s">
        <v>150</v>
      </c>
      <c r="I2746" t="s">
        <v>136</v>
      </c>
      <c r="J2746" t="s">
        <v>3</v>
      </c>
      <c r="K2746" t="s">
        <v>138</v>
      </c>
      <c r="L2746" t="s">
        <v>8192</v>
      </c>
      <c r="M2746" t="s">
        <v>8193</v>
      </c>
      <c r="N2746">
        <v>3.449166666</v>
      </c>
      <c r="O2746">
        <v>0</v>
      </c>
      <c r="P2746">
        <v>225</v>
      </c>
      <c r="Q2746">
        <v>0</v>
      </c>
      <c r="R2746">
        <v>0</v>
      </c>
      <c r="S2746">
        <v>0</v>
      </c>
      <c r="T2746">
        <v>7</v>
      </c>
      <c r="U2746">
        <v>0</v>
      </c>
      <c r="V2746">
        <v>0</v>
      </c>
      <c r="W2746">
        <v>0</v>
      </c>
      <c r="X2746">
        <v>187.49349827630732</v>
      </c>
      <c r="Y2746">
        <v>0</v>
      </c>
      <c r="Z2746">
        <v>0</v>
      </c>
      <c r="AA2746">
        <v>0</v>
      </c>
      <c r="AB2746">
        <v>2.1350698229675835</v>
      </c>
      <c r="AC2746">
        <v>0</v>
      </c>
      <c r="AD2746">
        <v>0</v>
      </c>
      <c r="AE2746">
        <v>189.6285680992749</v>
      </c>
    </row>
    <row r="2747" spans="1:31" x14ac:dyDescent="0.25">
      <c r="A2747">
        <v>2310735</v>
      </c>
      <c r="B2747">
        <v>1</v>
      </c>
      <c r="C2747" t="s">
        <v>80</v>
      </c>
      <c r="D2747" t="s">
        <v>85</v>
      </c>
      <c r="E2747" t="s">
        <v>175</v>
      </c>
      <c r="F2747" t="s">
        <v>8194</v>
      </c>
      <c r="G2747" t="s">
        <v>134</v>
      </c>
      <c r="H2747" t="s">
        <v>135</v>
      </c>
      <c r="I2747" t="s">
        <v>136</v>
      </c>
      <c r="J2747" t="s">
        <v>137</v>
      </c>
      <c r="K2747" t="s">
        <v>138</v>
      </c>
      <c r="L2747" t="s">
        <v>8195</v>
      </c>
      <c r="M2747" t="s">
        <v>8196</v>
      </c>
      <c r="N2747">
        <v>0.37916666599999999</v>
      </c>
      <c r="O2747">
        <v>0</v>
      </c>
      <c r="P2747">
        <v>1247</v>
      </c>
      <c r="Q2747">
        <v>0</v>
      </c>
      <c r="R2747">
        <v>0</v>
      </c>
      <c r="S2747">
        <v>0</v>
      </c>
      <c r="T2747">
        <v>108</v>
      </c>
      <c r="U2747">
        <v>0</v>
      </c>
      <c r="V2747">
        <v>1</v>
      </c>
      <c r="W2747">
        <v>0</v>
      </c>
      <c r="X2747">
        <v>98.617211127616613</v>
      </c>
      <c r="Y2747">
        <v>0</v>
      </c>
      <c r="Z2747">
        <v>0</v>
      </c>
      <c r="AA2747">
        <v>0</v>
      </c>
      <c r="AB2747">
        <v>60.200144264903898</v>
      </c>
      <c r="AC2747">
        <v>0</v>
      </c>
      <c r="AD2747">
        <v>0.69762368028162491</v>
      </c>
      <c r="AE2747">
        <v>159.51497907280213</v>
      </c>
    </row>
    <row r="2748" spans="1:31" x14ac:dyDescent="0.25">
      <c r="A2748">
        <v>2310343</v>
      </c>
      <c r="B2748">
        <v>1</v>
      </c>
      <c r="C2748" t="s">
        <v>80</v>
      </c>
      <c r="D2748" t="s">
        <v>93</v>
      </c>
      <c r="E2748" t="s">
        <v>147</v>
      </c>
      <c r="F2748" t="s">
        <v>5850</v>
      </c>
      <c r="G2748" t="s">
        <v>258</v>
      </c>
      <c r="H2748" t="s">
        <v>150</v>
      </c>
      <c r="I2748" t="s">
        <v>136</v>
      </c>
      <c r="J2748" t="s">
        <v>137</v>
      </c>
      <c r="K2748" t="s">
        <v>138</v>
      </c>
      <c r="L2748" t="s">
        <v>8197</v>
      </c>
      <c r="M2748" t="s">
        <v>8198</v>
      </c>
      <c r="N2748">
        <v>1.0844444440000001</v>
      </c>
      <c r="O2748">
        <v>0</v>
      </c>
      <c r="P2748">
        <v>6</v>
      </c>
      <c r="Q2748">
        <v>0</v>
      </c>
      <c r="R2748">
        <v>11</v>
      </c>
      <c r="S2748">
        <v>0</v>
      </c>
      <c r="T2748">
        <v>3</v>
      </c>
      <c r="U2748">
        <v>0</v>
      </c>
      <c r="V2748">
        <v>0</v>
      </c>
      <c r="W2748">
        <v>0</v>
      </c>
      <c r="X2748">
        <v>2.5781895544311002</v>
      </c>
      <c r="Y2748">
        <v>0</v>
      </c>
      <c r="Z2748">
        <v>31.547841528460498</v>
      </c>
      <c r="AA2748">
        <v>0</v>
      </c>
      <c r="AB2748">
        <v>11.001894812643988</v>
      </c>
      <c r="AC2748">
        <v>0</v>
      </c>
      <c r="AD2748">
        <v>0</v>
      </c>
      <c r="AE2748">
        <v>45.12792589553559</v>
      </c>
    </row>
    <row r="2749" spans="1:31" x14ac:dyDescent="0.25">
      <c r="A2749">
        <v>2310721</v>
      </c>
      <c r="B2749">
        <v>1</v>
      </c>
      <c r="C2749" t="s">
        <v>80</v>
      </c>
      <c r="D2749" t="s">
        <v>93</v>
      </c>
      <c r="E2749" t="s">
        <v>147</v>
      </c>
      <c r="F2749" t="s">
        <v>8199</v>
      </c>
      <c r="G2749" t="s">
        <v>149</v>
      </c>
      <c r="H2749" t="s">
        <v>150</v>
      </c>
      <c r="I2749" t="s">
        <v>136</v>
      </c>
      <c r="J2749" t="s">
        <v>137</v>
      </c>
      <c r="K2749" t="s">
        <v>138</v>
      </c>
      <c r="L2749" t="s">
        <v>8200</v>
      </c>
      <c r="M2749" t="s">
        <v>8201</v>
      </c>
      <c r="N2749">
        <v>4.7702777770000004</v>
      </c>
      <c r="O2749">
        <v>0</v>
      </c>
      <c r="P2749">
        <v>8</v>
      </c>
      <c r="Q2749">
        <v>0</v>
      </c>
      <c r="R2749">
        <v>8</v>
      </c>
      <c r="S2749">
        <v>0</v>
      </c>
      <c r="T2749">
        <v>2</v>
      </c>
      <c r="U2749">
        <v>0</v>
      </c>
      <c r="V2749">
        <v>0</v>
      </c>
      <c r="W2749">
        <v>0</v>
      </c>
      <c r="X2749">
        <v>12.253654841523646</v>
      </c>
      <c r="Y2749">
        <v>0</v>
      </c>
      <c r="Z2749">
        <v>108.34258529106914</v>
      </c>
      <c r="AA2749">
        <v>0</v>
      </c>
      <c r="AB2749">
        <v>6.8306187602871002</v>
      </c>
      <c r="AC2749">
        <v>0</v>
      </c>
      <c r="AD2749">
        <v>0</v>
      </c>
      <c r="AE2749">
        <v>127.42685889287988</v>
      </c>
    </row>
    <row r="2750" spans="1:31" x14ac:dyDescent="0.25">
      <c r="A2750">
        <v>2310240</v>
      </c>
      <c r="B2750">
        <v>1</v>
      </c>
      <c r="C2750" t="s">
        <v>80</v>
      </c>
      <c r="D2750" t="s">
        <v>93</v>
      </c>
      <c r="E2750" t="s">
        <v>141</v>
      </c>
      <c r="F2750" t="s">
        <v>628</v>
      </c>
      <c r="G2750" t="s">
        <v>134</v>
      </c>
      <c r="H2750" t="s">
        <v>135</v>
      </c>
      <c r="I2750" t="s">
        <v>136</v>
      </c>
      <c r="J2750" t="s">
        <v>137</v>
      </c>
      <c r="K2750" t="s">
        <v>138</v>
      </c>
      <c r="L2750" t="s">
        <v>8202</v>
      </c>
      <c r="M2750" t="s">
        <v>8203</v>
      </c>
      <c r="N2750">
        <v>6.5894444439999997</v>
      </c>
      <c r="O2750">
        <v>0</v>
      </c>
      <c r="P2750">
        <v>45</v>
      </c>
      <c r="Q2750">
        <v>49</v>
      </c>
      <c r="R2750">
        <v>145</v>
      </c>
      <c r="S2750">
        <v>3</v>
      </c>
      <c r="T2750">
        <v>61</v>
      </c>
      <c r="U2750">
        <v>2</v>
      </c>
      <c r="V2750">
        <v>0</v>
      </c>
      <c r="W2750">
        <v>0</v>
      </c>
      <c r="X2750">
        <v>118.13610692023752</v>
      </c>
      <c r="Y2750">
        <v>3844.9507756358976</v>
      </c>
      <c r="Z2750">
        <v>3186.8578620637345</v>
      </c>
      <c r="AA2750">
        <v>183.02151596205533</v>
      </c>
      <c r="AB2750">
        <v>718.13276745085284</v>
      </c>
      <c r="AC2750">
        <v>778.80408574838009</v>
      </c>
      <c r="AD2750">
        <v>0</v>
      </c>
      <c r="AE2750">
        <v>8829.903113781158</v>
      </c>
    </row>
    <row r="2751" spans="1:31" x14ac:dyDescent="0.25">
      <c r="A2751">
        <v>2310821</v>
      </c>
      <c r="B2751">
        <v>1</v>
      </c>
      <c r="C2751" t="s">
        <v>80</v>
      </c>
      <c r="D2751" t="s">
        <v>108</v>
      </c>
      <c r="E2751" t="s">
        <v>132</v>
      </c>
      <c r="F2751" t="s">
        <v>8204</v>
      </c>
      <c r="G2751" t="s">
        <v>134</v>
      </c>
      <c r="H2751" t="s">
        <v>135</v>
      </c>
      <c r="I2751" t="s">
        <v>136</v>
      </c>
      <c r="J2751" t="s">
        <v>137</v>
      </c>
      <c r="K2751" t="s">
        <v>138</v>
      </c>
      <c r="L2751" t="s">
        <v>8205</v>
      </c>
      <c r="M2751" t="s">
        <v>8206</v>
      </c>
      <c r="N2751">
        <v>0.52305555500000001</v>
      </c>
      <c r="O2751">
        <v>0</v>
      </c>
      <c r="P2751">
        <v>370</v>
      </c>
      <c r="Q2751">
        <v>0</v>
      </c>
      <c r="R2751">
        <v>78</v>
      </c>
      <c r="S2751">
        <v>4</v>
      </c>
      <c r="T2751">
        <v>46</v>
      </c>
      <c r="U2751">
        <v>0</v>
      </c>
      <c r="V2751">
        <v>0</v>
      </c>
      <c r="W2751">
        <v>0</v>
      </c>
      <c r="X2751">
        <v>42.577591278860403</v>
      </c>
      <c r="Y2751">
        <v>0</v>
      </c>
      <c r="Z2751">
        <v>32.704362848389799</v>
      </c>
      <c r="AA2751">
        <v>2.6560519550665336</v>
      </c>
      <c r="AB2751">
        <v>11.805912262561552</v>
      </c>
      <c r="AC2751">
        <v>0</v>
      </c>
      <c r="AD2751">
        <v>0</v>
      </c>
      <c r="AE2751">
        <v>89.743918344878281</v>
      </c>
    </row>
    <row r="2752" spans="1:31" x14ac:dyDescent="0.25">
      <c r="A2752">
        <v>2310529</v>
      </c>
      <c r="B2752">
        <v>1</v>
      </c>
      <c r="C2752" t="s">
        <v>80</v>
      </c>
      <c r="D2752" t="s">
        <v>93</v>
      </c>
      <c r="E2752" t="s">
        <v>147</v>
      </c>
      <c r="F2752" t="s">
        <v>8207</v>
      </c>
      <c r="G2752" t="s">
        <v>149</v>
      </c>
      <c r="H2752" t="s">
        <v>150</v>
      </c>
      <c r="I2752" t="s">
        <v>136</v>
      </c>
      <c r="J2752" t="s">
        <v>137</v>
      </c>
      <c r="K2752" t="s">
        <v>138</v>
      </c>
      <c r="L2752" t="s">
        <v>8208</v>
      </c>
      <c r="M2752" t="s">
        <v>8209</v>
      </c>
      <c r="N2752">
        <v>6.9913888880000004</v>
      </c>
      <c r="O2752">
        <v>0</v>
      </c>
      <c r="P2752">
        <v>6</v>
      </c>
      <c r="Q2752">
        <v>0</v>
      </c>
      <c r="R2752">
        <v>7</v>
      </c>
      <c r="S2752">
        <v>0</v>
      </c>
      <c r="T2752">
        <v>1</v>
      </c>
      <c r="U2752">
        <v>0</v>
      </c>
      <c r="V2752">
        <v>0</v>
      </c>
      <c r="W2752">
        <v>0</v>
      </c>
      <c r="X2752">
        <v>38.603436894933168</v>
      </c>
      <c r="Y2752">
        <v>0</v>
      </c>
      <c r="Z2752">
        <v>273.27414686355496</v>
      </c>
      <c r="AA2752">
        <v>0</v>
      </c>
      <c r="AB2752">
        <v>11.3667409529331</v>
      </c>
      <c r="AC2752">
        <v>0</v>
      </c>
      <c r="AD2752">
        <v>0</v>
      </c>
      <c r="AE2752">
        <v>323.2443247114212</v>
      </c>
    </row>
    <row r="2753" spans="1:31" x14ac:dyDescent="0.25">
      <c r="A2753">
        <v>2310243</v>
      </c>
      <c r="B2753">
        <v>1</v>
      </c>
      <c r="C2753" t="s">
        <v>81</v>
      </c>
      <c r="D2753" t="s">
        <v>113</v>
      </c>
      <c r="E2753" t="s">
        <v>147</v>
      </c>
      <c r="F2753" t="s">
        <v>8210</v>
      </c>
      <c r="G2753" t="s">
        <v>149</v>
      </c>
      <c r="H2753" t="s">
        <v>150</v>
      </c>
      <c r="I2753" t="s">
        <v>136</v>
      </c>
      <c r="J2753" t="s">
        <v>137</v>
      </c>
      <c r="K2753" t="s">
        <v>138</v>
      </c>
      <c r="L2753" t="s">
        <v>8211</v>
      </c>
      <c r="M2753" t="s">
        <v>8212</v>
      </c>
      <c r="N2753">
        <v>2.4588888880000002</v>
      </c>
      <c r="O2753">
        <v>0</v>
      </c>
      <c r="P2753">
        <v>24</v>
      </c>
      <c r="Q2753">
        <v>0</v>
      </c>
      <c r="R2753">
        <v>3</v>
      </c>
      <c r="S2753">
        <v>0</v>
      </c>
      <c r="T2753">
        <v>3</v>
      </c>
      <c r="U2753">
        <v>0</v>
      </c>
      <c r="V2753">
        <v>0</v>
      </c>
      <c r="W2753">
        <v>0</v>
      </c>
      <c r="X2753">
        <v>12.067506659531601</v>
      </c>
      <c r="Y2753">
        <v>0</v>
      </c>
      <c r="Z2753">
        <v>3.7302313830811999</v>
      </c>
      <c r="AA2753">
        <v>0</v>
      </c>
      <c r="AB2753">
        <v>1.3975434624664</v>
      </c>
      <c r="AC2753">
        <v>0</v>
      </c>
      <c r="AD2753">
        <v>0</v>
      </c>
      <c r="AE2753">
        <v>17.195281505079201</v>
      </c>
    </row>
    <row r="2754" spans="1:31" x14ac:dyDescent="0.25">
      <c r="A2754">
        <v>2310575</v>
      </c>
      <c r="B2754">
        <v>1</v>
      </c>
      <c r="C2754" t="s">
        <v>80</v>
      </c>
      <c r="D2754" t="s">
        <v>92</v>
      </c>
      <c r="E2754" t="s">
        <v>153</v>
      </c>
      <c r="F2754" t="s">
        <v>8213</v>
      </c>
      <c r="G2754" t="s">
        <v>155</v>
      </c>
      <c r="H2754" t="s">
        <v>150</v>
      </c>
      <c r="I2754" t="s">
        <v>136</v>
      </c>
      <c r="J2754" t="s">
        <v>137</v>
      </c>
      <c r="K2754" t="s">
        <v>138</v>
      </c>
      <c r="L2754" t="s">
        <v>8214</v>
      </c>
      <c r="M2754" t="s">
        <v>8215</v>
      </c>
      <c r="N2754">
        <v>3.0525000000000002</v>
      </c>
      <c r="O2754">
        <v>0</v>
      </c>
      <c r="P2754">
        <v>1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0.61413785756378336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0.61413785756378336</v>
      </c>
    </row>
    <row r="2755" spans="1:31" x14ac:dyDescent="0.25">
      <c r="A2755">
        <v>2310220</v>
      </c>
      <c r="B2755">
        <v>1</v>
      </c>
      <c r="C2755" t="s">
        <v>81</v>
      </c>
      <c r="D2755" t="s">
        <v>117</v>
      </c>
      <c r="E2755" t="s">
        <v>132</v>
      </c>
      <c r="F2755" t="s">
        <v>8216</v>
      </c>
      <c r="G2755" t="s">
        <v>716</v>
      </c>
      <c r="H2755" t="s">
        <v>135</v>
      </c>
      <c r="I2755" t="s">
        <v>136</v>
      </c>
      <c r="J2755" t="s">
        <v>137</v>
      </c>
      <c r="K2755" t="s">
        <v>138</v>
      </c>
      <c r="L2755" t="s">
        <v>8217</v>
      </c>
      <c r="M2755" t="s">
        <v>8218</v>
      </c>
      <c r="N2755">
        <v>2.4125000000000001</v>
      </c>
      <c r="O2755">
        <v>0</v>
      </c>
      <c r="P2755">
        <v>821</v>
      </c>
      <c r="Q2755">
        <v>15</v>
      </c>
      <c r="R2755">
        <v>74</v>
      </c>
      <c r="S2755">
        <v>5</v>
      </c>
      <c r="T2755">
        <v>41</v>
      </c>
      <c r="U2755">
        <v>0</v>
      </c>
      <c r="V2755">
        <v>0</v>
      </c>
      <c r="W2755">
        <v>0</v>
      </c>
      <c r="X2755">
        <v>193.42051549705624</v>
      </c>
      <c r="Y2755">
        <v>22.361693865521303</v>
      </c>
      <c r="Z2755">
        <v>21.843210606136029</v>
      </c>
      <c r="AA2755">
        <v>10.192478221535147</v>
      </c>
      <c r="AB2755">
        <v>58.954397651215388</v>
      </c>
      <c r="AC2755">
        <v>0</v>
      </c>
      <c r="AD2755">
        <v>0</v>
      </c>
      <c r="AE2755">
        <v>306.77229584146409</v>
      </c>
    </row>
    <row r="2756" spans="1:31" x14ac:dyDescent="0.25">
      <c r="A2756">
        <v>2310718</v>
      </c>
      <c r="B2756">
        <v>1</v>
      </c>
      <c r="C2756" t="s">
        <v>81</v>
      </c>
      <c r="D2756" t="s">
        <v>117</v>
      </c>
      <c r="E2756" t="s">
        <v>141</v>
      </c>
      <c r="F2756" t="s">
        <v>402</v>
      </c>
      <c r="G2756" t="s">
        <v>134</v>
      </c>
      <c r="H2756" t="s">
        <v>135</v>
      </c>
      <c r="I2756" t="s">
        <v>136</v>
      </c>
      <c r="J2756" t="s">
        <v>137</v>
      </c>
      <c r="K2756" t="s">
        <v>138</v>
      </c>
      <c r="L2756" t="s">
        <v>8219</v>
      </c>
      <c r="M2756" t="s">
        <v>8220</v>
      </c>
      <c r="N2756">
        <v>7.2222222000000003E-2</v>
      </c>
      <c r="O2756">
        <v>1</v>
      </c>
      <c r="P2756">
        <v>2400</v>
      </c>
      <c r="Q2756">
        <v>38</v>
      </c>
      <c r="R2756">
        <v>83</v>
      </c>
      <c r="S2756">
        <v>18</v>
      </c>
      <c r="T2756">
        <v>232</v>
      </c>
      <c r="U2756">
        <v>8</v>
      </c>
      <c r="V2756">
        <v>1</v>
      </c>
      <c r="W2756">
        <v>1.7360243690833329E-2</v>
      </c>
      <c r="X2756">
        <v>20.792473345091484</v>
      </c>
      <c r="Y2756">
        <v>22.354436124496662</v>
      </c>
      <c r="Z2756">
        <v>2.9894274915194452</v>
      </c>
      <c r="AA2756">
        <v>5.0286187070563884</v>
      </c>
      <c r="AB2756">
        <v>7.4165746262371153</v>
      </c>
      <c r="AC2756">
        <v>27.721283901219994</v>
      </c>
      <c r="AD2756">
        <v>9.7762676086833325E-2</v>
      </c>
      <c r="AE2756">
        <v>86.417937115398757</v>
      </c>
    </row>
    <row r="2757" spans="1:31" x14ac:dyDescent="0.25">
      <c r="A2757">
        <v>2310386</v>
      </c>
      <c r="B2757">
        <v>1</v>
      </c>
      <c r="C2757" t="s">
        <v>80</v>
      </c>
      <c r="D2757" t="s">
        <v>100</v>
      </c>
      <c r="E2757" t="s">
        <v>175</v>
      </c>
      <c r="F2757" t="s">
        <v>8221</v>
      </c>
      <c r="G2757" t="s">
        <v>210</v>
      </c>
      <c r="H2757" t="s">
        <v>135</v>
      </c>
      <c r="I2757" t="s">
        <v>136</v>
      </c>
      <c r="J2757" t="s">
        <v>137</v>
      </c>
      <c r="K2757" t="s">
        <v>138</v>
      </c>
      <c r="L2757" t="s">
        <v>8222</v>
      </c>
      <c r="M2757" t="s">
        <v>8223</v>
      </c>
      <c r="N2757">
        <v>0.82972222200000001</v>
      </c>
      <c r="O2757">
        <v>0</v>
      </c>
      <c r="P2757">
        <v>15</v>
      </c>
      <c r="Q2757">
        <v>0</v>
      </c>
      <c r="R2757">
        <v>6</v>
      </c>
      <c r="S2757">
        <v>0</v>
      </c>
      <c r="T2757">
        <v>1</v>
      </c>
      <c r="U2757">
        <v>0</v>
      </c>
      <c r="V2757">
        <v>0</v>
      </c>
      <c r="W2757">
        <v>0</v>
      </c>
      <c r="X2757">
        <v>2.1397302926252753</v>
      </c>
      <c r="Y2757">
        <v>0</v>
      </c>
      <c r="Z2757">
        <v>2.3413434372666</v>
      </c>
      <c r="AA2757">
        <v>0</v>
      </c>
      <c r="AB2757">
        <v>5.9589510011450013E-2</v>
      </c>
      <c r="AC2757">
        <v>0</v>
      </c>
      <c r="AD2757">
        <v>0</v>
      </c>
      <c r="AE2757">
        <v>4.5406632399033251</v>
      </c>
    </row>
    <row r="2758" spans="1:31" x14ac:dyDescent="0.25">
      <c r="A2758">
        <v>2310363</v>
      </c>
      <c r="B2758">
        <v>1</v>
      </c>
      <c r="C2758" t="s">
        <v>81</v>
      </c>
      <c r="D2758" t="s">
        <v>123</v>
      </c>
      <c r="E2758" t="s">
        <v>132</v>
      </c>
      <c r="F2758" t="s">
        <v>3291</v>
      </c>
      <c r="G2758" t="s">
        <v>134</v>
      </c>
      <c r="H2758" t="s">
        <v>135</v>
      </c>
      <c r="I2758" t="s">
        <v>136</v>
      </c>
      <c r="J2758" t="s">
        <v>137</v>
      </c>
      <c r="K2758" t="s">
        <v>138</v>
      </c>
      <c r="L2758" t="s">
        <v>8224</v>
      </c>
      <c r="M2758" t="s">
        <v>8225</v>
      </c>
      <c r="N2758">
        <v>1.332222222</v>
      </c>
      <c r="O2758">
        <v>0</v>
      </c>
      <c r="P2758">
        <v>361</v>
      </c>
      <c r="Q2758">
        <v>136</v>
      </c>
      <c r="R2758">
        <v>53</v>
      </c>
      <c r="S2758">
        <v>15</v>
      </c>
      <c r="T2758">
        <v>36</v>
      </c>
      <c r="U2758">
        <v>0</v>
      </c>
      <c r="V2758">
        <v>0</v>
      </c>
      <c r="W2758">
        <v>0</v>
      </c>
      <c r="X2758">
        <v>80.056548371635486</v>
      </c>
      <c r="Y2758">
        <v>484.96909694275911</v>
      </c>
      <c r="Z2758">
        <v>112.47253365564482</v>
      </c>
      <c r="AA2758">
        <v>28.730968167893618</v>
      </c>
      <c r="AB2758">
        <v>27.650883882454625</v>
      </c>
      <c r="AC2758">
        <v>0</v>
      </c>
      <c r="AD2758">
        <v>0</v>
      </c>
      <c r="AE2758">
        <v>733.88003102038772</v>
      </c>
    </row>
    <row r="2759" spans="1:31" x14ac:dyDescent="0.25">
      <c r="A2759">
        <v>2310549</v>
      </c>
      <c r="B2759">
        <v>1</v>
      </c>
      <c r="C2759" t="s">
        <v>81</v>
      </c>
      <c r="D2759" t="s">
        <v>120</v>
      </c>
      <c r="E2759" t="s">
        <v>153</v>
      </c>
      <c r="F2759" t="s">
        <v>8226</v>
      </c>
      <c r="G2759" t="s">
        <v>155</v>
      </c>
      <c r="H2759" t="s">
        <v>150</v>
      </c>
      <c r="I2759" t="s">
        <v>136</v>
      </c>
      <c r="J2759" t="s">
        <v>137</v>
      </c>
      <c r="K2759" t="s">
        <v>138</v>
      </c>
      <c r="L2759" t="s">
        <v>8227</v>
      </c>
      <c r="M2759" t="s">
        <v>8228</v>
      </c>
      <c r="N2759">
        <v>1.0625</v>
      </c>
      <c r="O2759">
        <v>0</v>
      </c>
      <c r="P2759">
        <v>1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0.20757097307100003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0.20757097307100003</v>
      </c>
    </row>
    <row r="2760" spans="1:31" x14ac:dyDescent="0.25">
      <c r="A2760">
        <v>2310861</v>
      </c>
      <c r="B2760">
        <v>1</v>
      </c>
      <c r="C2760" t="s">
        <v>81</v>
      </c>
      <c r="D2760" t="s">
        <v>113</v>
      </c>
      <c r="E2760" t="s">
        <v>153</v>
      </c>
      <c r="F2760" t="s">
        <v>8229</v>
      </c>
      <c r="G2760" t="s">
        <v>155</v>
      </c>
      <c r="H2760" t="s">
        <v>150</v>
      </c>
      <c r="I2760" t="s">
        <v>136</v>
      </c>
      <c r="J2760" t="s">
        <v>137</v>
      </c>
      <c r="K2760" t="s">
        <v>138</v>
      </c>
      <c r="L2760" t="s">
        <v>8230</v>
      </c>
      <c r="M2760" t="s">
        <v>8231</v>
      </c>
      <c r="N2760">
        <v>1.997222222</v>
      </c>
      <c r="O2760">
        <v>0</v>
      </c>
      <c r="P2760">
        <v>1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0.25811794424467499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0.25811794424467499</v>
      </c>
    </row>
    <row r="2761" spans="1:31" x14ac:dyDescent="0.25">
      <c r="A2761">
        <v>2310320</v>
      </c>
      <c r="B2761">
        <v>1</v>
      </c>
      <c r="C2761" t="s">
        <v>80</v>
      </c>
      <c r="D2761" t="s">
        <v>99</v>
      </c>
      <c r="E2761" t="s">
        <v>153</v>
      </c>
      <c r="F2761" t="s">
        <v>8232</v>
      </c>
      <c r="G2761" t="s">
        <v>155</v>
      </c>
      <c r="H2761" t="s">
        <v>150</v>
      </c>
      <c r="I2761" t="s">
        <v>136</v>
      </c>
      <c r="J2761" t="s">
        <v>137</v>
      </c>
      <c r="K2761" t="s">
        <v>138</v>
      </c>
      <c r="L2761" t="s">
        <v>8233</v>
      </c>
      <c r="M2761" t="s">
        <v>8234</v>
      </c>
      <c r="N2761">
        <v>4.415277777</v>
      </c>
      <c r="O2761">
        <v>0</v>
      </c>
      <c r="P2761">
        <v>1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0.83526582479774991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0.83526582479774991</v>
      </c>
    </row>
    <row r="2762" spans="1:31" x14ac:dyDescent="0.25">
      <c r="A2762">
        <v>2310841</v>
      </c>
      <c r="B2762">
        <v>1</v>
      </c>
      <c r="C2762" t="s">
        <v>80</v>
      </c>
      <c r="D2762" t="s">
        <v>93</v>
      </c>
      <c r="E2762" t="s">
        <v>147</v>
      </c>
      <c r="F2762" t="s">
        <v>8235</v>
      </c>
      <c r="G2762" t="s">
        <v>149</v>
      </c>
      <c r="H2762" t="s">
        <v>150</v>
      </c>
      <c r="I2762" t="s">
        <v>136</v>
      </c>
      <c r="J2762" t="s">
        <v>137</v>
      </c>
      <c r="K2762" t="s">
        <v>138</v>
      </c>
      <c r="L2762" t="s">
        <v>8236</v>
      </c>
      <c r="M2762" t="s">
        <v>8237</v>
      </c>
      <c r="N2762">
        <v>1.650555555</v>
      </c>
      <c r="O2762">
        <v>0</v>
      </c>
      <c r="P2762">
        <v>2</v>
      </c>
      <c r="Q2762">
        <v>0</v>
      </c>
      <c r="R2762">
        <v>2</v>
      </c>
      <c r="S2762">
        <v>0</v>
      </c>
      <c r="T2762">
        <v>1</v>
      </c>
      <c r="U2762">
        <v>0</v>
      </c>
      <c r="V2762">
        <v>0</v>
      </c>
      <c r="W2762">
        <v>0</v>
      </c>
      <c r="X2762">
        <v>0.55759690928240002</v>
      </c>
      <c r="Y2762">
        <v>0</v>
      </c>
      <c r="Z2762">
        <v>2.0701854162326669</v>
      </c>
      <c r="AA2762">
        <v>0</v>
      </c>
      <c r="AB2762">
        <v>1.0939770043926</v>
      </c>
      <c r="AC2762">
        <v>0</v>
      </c>
      <c r="AD2762">
        <v>0</v>
      </c>
      <c r="AE2762">
        <v>3.721759329907667</v>
      </c>
    </row>
    <row r="2763" spans="1:31" x14ac:dyDescent="0.25">
      <c r="A2763">
        <v>2310449</v>
      </c>
      <c r="B2763">
        <v>1</v>
      </c>
      <c r="C2763" t="s">
        <v>81</v>
      </c>
      <c r="D2763" t="s">
        <v>123</v>
      </c>
      <c r="E2763" t="s">
        <v>147</v>
      </c>
      <c r="F2763" t="s">
        <v>8238</v>
      </c>
      <c r="G2763" t="s">
        <v>703</v>
      </c>
      <c r="H2763" t="s">
        <v>150</v>
      </c>
      <c r="I2763" t="s">
        <v>136</v>
      </c>
      <c r="J2763" t="s">
        <v>3</v>
      </c>
      <c r="K2763" t="s">
        <v>138</v>
      </c>
      <c r="L2763" t="s">
        <v>8239</v>
      </c>
      <c r="M2763" t="s">
        <v>8240</v>
      </c>
      <c r="N2763">
        <v>1.649444444</v>
      </c>
      <c r="O2763">
        <v>0</v>
      </c>
      <c r="P2763">
        <v>90</v>
      </c>
      <c r="Q2763">
        <v>0</v>
      </c>
      <c r="R2763">
        <v>11</v>
      </c>
      <c r="S2763">
        <v>0</v>
      </c>
      <c r="T2763">
        <v>7</v>
      </c>
      <c r="U2763">
        <v>0</v>
      </c>
      <c r="V2763">
        <v>0</v>
      </c>
      <c r="W2763">
        <v>0</v>
      </c>
      <c r="X2763">
        <v>35.552572859592573</v>
      </c>
      <c r="Y2763">
        <v>0</v>
      </c>
      <c r="Z2763">
        <v>15.897396559216711</v>
      </c>
      <c r="AA2763">
        <v>0</v>
      </c>
      <c r="AB2763">
        <v>3.0810627284781171</v>
      </c>
      <c r="AC2763">
        <v>0</v>
      </c>
      <c r="AD2763">
        <v>0</v>
      </c>
      <c r="AE2763">
        <v>54.531032147287398</v>
      </c>
    </row>
    <row r="2764" spans="1:31" x14ac:dyDescent="0.25">
      <c r="A2764">
        <v>2310512</v>
      </c>
      <c r="B2764">
        <v>1</v>
      </c>
      <c r="C2764" t="s">
        <v>80</v>
      </c>
      <c r="D2764" t="s">
        <v>101</v>
      </c>
      <c r="E2764" t="s">
        <v>153</v>
      </c>
      <c r="F2764" t="s">
        <v>8241</v>
      </c>
      <c r="G2764" t="s">
        <v>254</v>
      </c>
      <c r="H2764" t="s">
        <v>150</v>
      </c>
      <c r="I2764" t="s">
        <v>136</v>
      </c>
      <c r="J2764" t="s">
        <v>137</v>
      </c>
      <c r="K2764" t="s">
        <v>138</v>
      </c>
      <c r="L2764" t="s">
        <v>8242</v>
      </c>
      <c r="M2764" t="s">
        <v>8243</v>
      </c>
      <c r="N2764">
        <v>2.2650000000000001</v>
      </c>
      <c r="O2764">
        <v>0</v>
      </c>
      <c r="P2764">
        <v>1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8.9311585194899998E-2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8.9311585194899998E-2</v>
      </c>
    </row>
    <row r="2765" spans="1:31" x14ac:dyDescent="0.25">
      <c r="A2765">
        <v>2310655</v>
      </c>
      <c r="B2765">
        <v>1</v>
      </c>
      <c r="C2765" t="s">
        <v>80</v>
      </c>
      <c r="D2765" t="s">
        <v>106</v>
      </c>
      <c r="E2765" t="s">
        <v>141</v>
      </c>
      <c r="F2765" t="s">
        <v>1842</v>
      </c>
      <c r="G2765" t="s">
        <v>134</v>
      </c>
      <c r="H2765" t="s">
        <v>135</v>
      </c>
      <c r="I2765" t="s">
        <v>136</v>
      </c>
      <c r="J2765" t="s">
        <v>137</v>
      </c>
      <c r="K2765" t="s">
        <v>138</v>
      </c>
      <c r="L2765" t="s">
        <v>8244</v>
      </c>
      <c r="M2765" t="s">
        <v>8245</v>
      </c>
      <c r="N2765">
        <v>5.7777777000000002E-2</v>
      </c>
      <c r="O2765">
        <v>0</v>
      </c>
      <c r="P2765">
        <v>604</v>
      </c>
      <c r="Q2765">
        <v>25</v>
      </c>
      <c r="R2765">
        <v>183</v>
      </c>
      <c r="S2765">
        <v>10</v>
      </c>
      <c r="T2765">
        <v>132</v>
      </c>
      <c r="U2765">
        <v>0</v>
      </c>
      <c r="V2765">
        <v>0</v>
      </c>
      <c r="W2765">
        <v>0</v>
      </c>
      <c r="X2765">
        <v>6.7267561018707971</v>
      </c>
      <c r="Y2765">
        <v>20.083795963962139</v>
      </c>
      <c r="Z2765">
        <v>20.671837689529077</v>
      </c>
      <c r="AA2765">
        <v>1.2561286285204889</v>
      </c>
      <c r="AB2765">
        <v>10.880520080617464</v>
      </c>
      <c r="AC2765">
        <v>0</v>
      </c>
      <c r="AD2765">
        <v>0</v>
      </c>
      <c r="AE2765">
        <v>59.619038464499965</v>
      </c>
    </row>
    <row r="2766" spans="1:31" x14ac:dyDescent="0.25">
      <c r="A2766">
        <v>2310263</v>
      </c>
      <c r="B2766">
        <v>1</v>
      </c>
      <c r="C2766" t="s">
        <v>81</v>
      </c>
      <c r="D2766" t="s">
        <v>118</v>
      </c>
      <c r="E2766" t="s">
        <v>158</v>
      </c>
      <c r="F2766" t="s">
        <v>8246</v>
      </c>
      <c r="G2766" t="s">
        <v>463</v>
      </c>
      <c r="H2766" t="s">
        <v>150</v>
      </c>
      <c r="I2766" t="s">
        <v>136</v>
      </c>
      <c r="J2766" t="s">
        <v>137</v>
      </c>
      <c r="K2766" t="s">
        <v>138</v>
      </c>
      <c r="L2766" t="s">
        <v>8247</v>
      </c>
      <c r="M2766" t="s">
        <v>8248</v>
      </c>
      <c r="N2766">
        <v>2.2647222220000001</v>
      </c>
      <c r="O2766">
        <v>0</v>
      </c>
      <c r="P2766">
        <v>0</v>
      </c>
      <c r="Q2766">
        <v>0</v>
      </c>
      <c r="R2766">
        <v>3</v>
      </c>
      <c r="S2766">
        <v>0</v>
      </c>
      <c r="T2766">
        <v>2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65.15135693163802</v>
      </c>
      <c r="AA2766">
        <v>0</v>
      </c>
      <c r="AB2766">
        <v>5.2234196928344616</v>
      </c>
      <c r="AC2766">
        <v>0</v>
      </c>
      <c r="AD2766">
        <v>0</v>
      </c>
      <c r="AE2766">
        <v>70.374776624472474</v>
      </c>
    </row>
    <row r="2767" spans="1:31" x14ac:dyDescent="0.25">
      <c r="A2767">
        <v>2310804</v>
      </c>
      <c r="B2767">
        <v>1</v>
      </c>
      <c r="C2767" t="s">
        <v>80</v>
      </c>
      <c r="D2767" t="s">
        <v>100</v>
      </c>
      <c r="E2767" t="s">
        <v>147</v>
      </c>
      <c r="F2767" t="s">
        <v>8249</v>
      </c>
      <c r="G2767" t="s">
        <v>149</v>
      </c>
      <c r="H2767" t="s">
        <v>150</v>
      </c>
      <c r="I2767" t="s">
        <v>136</v>
      </c>
      <c r="J2767" t="s">
        <v>137</v>
      </c>
      <c r="K2767" t="s">
        <v>138</v>
      </c>
      <c r="L2767" t="s">
        <v>8250</v>
      </c>
      <c r="M2767" t="s">
        <v>8251</v>
      </c>
      <c r="N2767">
        <v>1.2088888879999999</v>
      </c>
      <c r="O2767">
        <v>0</v>
      </c>
      <c r="P2767">
        <v>147</v>
      </c>
      <c r="Q2767">
        <v>0</v>
      </c>
      <c r="R2767">
        <v>0</v>
      </c>
      <c r="S2767">
        <v>0</v>
      </c>
      <c r="T2767">
        <v>2</v>
      </c>
      <c r="U2767">
        <v>0</v>
      </c>
      <c r="V2767">
        <v>0</v>
      </c>
      <c r="W2767">
        <v>0</v>
      </c>
      <c r="X2767">
        <v>40.27482240916796</v>
      </c>
      <c r="Y2767">
        <v>0</v>
      </c>
      <c r="Z2767">
        <v>0</v>
      </c>
      <c r="AA2767">
        <v>0</v>
      </c>
      <c r="AB2767">
        <v>2.9409732460905778</v>
      </c>
      <c r="AC2767">
        <v>0</v>
      </c>
      <c r="AD2767">
        <v>0</v>
      </c>
      <c r="AE2767">
        <v>43.215795655258539</v>
      </c>
    </row>
    <row r="2768" spans="1:31" x14ac:dyDescent="0.25">
      <c r="A2768">
        <v>2310798</v>
      </c>
      <c r="B2768">
        <v>1</v>
      </c>
      <c r="C2768" t="s">
        <v>81</v>
      </c>
      <c r="D2768" t="s">
        <v>113</v>
      </c>
      <c r="E2768" t="s">
        <v>147</v>
      </c>
      <c r="F2768" t="s">
        <v>5287</v>
      </c>
      <c r="G2768" t="s">
        <v>149</v>
      </c>
      <c r="H2768" t="s">
        <v>150</v>
      </c>
      <c r="I2768" t="s">
        <v>136</v>
      </c>
      <c r="J2768" t="s">
        <v>137</v>
      </c>
      <c r="K2768" t="s">
        <v>138</v>
      </c>
      <c r="L2768" t="s">
        <v>8252</v>
      </c>
      <c r="M2768" t="s">
        <v>8253</v>
      </c>
      <c r="N2768">
        <v>1.6830555549999999</v>
      </c>
      <c r="O2768">
        <v>0</v>
      </c>
      <c r="P2768">
        <v>29</v>
      </c>
      <c r="Q2768">
        <v>0</v>
      </c>
      <c r="R2768">
        <v>15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8.4949344841385219</v>
      </c>
      <c r="Y2768">
        <v>0</v>
      </c>
      <c r="Z2768">
        <v>9.1987490265887999</v>
      </c>
      <c r="AA2768">
        <v>0</v>
      </c>
      <c r="AB2768">
        <v>0</v>
      </c>
      <c r="AC2768">
        <v>0</v>
      </c>
      <c r="AD2768">
        <v>0</v>
      </c>
      <c r="AE2768">
        <v>17.693683510727322</v>
      </c>
    </row>
    <row r="2769" spans="1:31" x14ac:dyDescent="0.25">
      <c r="A2769">
        <v>2310824</v>
      </c>
      <c r="B2769">
        <v>1</v>
      </c>
      <c r="C2769" t="s">
        <v>80</v>
      </c>
      <c r="D2769" t="s">
        <v>111</v>
      </c>
      <c r="E2769" t="s">
        <v>175</v>
      </c>
      <c r="F2769" t="s">
        <v>8254</v>
      </c>
      <c r="G2769" t="s">
        <v>210</v>
      </c>
      <c r="H2769" t="s">
        <v>135</v>
      </c>
      <c r="I2769" t="s">
        <v>136</v>
      </c>
      <c r="J2769" t="s">
        <v>137</v>
      </c>
      <c r="K2769" t="s">
        <v>138</v>
      </c>
      <c r="L2769" t="s">
        <v>8255</v>
      </c>
      <c r="M2769" t="s">
        <v>8256</v>
      </c>
      <c r="N2769">
        <v>5.47</v>
      </c>
      <c r="O2769">
        <v>0</v>
      </c>
      <c r="P2769">
        <v>10</v>
      </c>
      <c r="Q2769">
        <v>0</v>
      </c>
      <c r="R2769">
        <v>12</v>
      </c>
      <c r="S2769">
        <v>0</v>
      </c>
      <c r="T2769">
        <v>10</v>
      </c>
      <c r="U2769">
        <v>0</v>
      </c>
      <c r="V2769">
        <v>0</v>
      </c>
      <c r="W2769">
        <v>0</v>
      </c>
      <c r="X2769">
        <v>14.529872942870098</v>
      </c>
      <c r="Y2769">
        <v>0</v>
      </c>
      <c r="Z2769">
        <v>54.329369504854512</v>
      </c>
      <c r="AA2769">
        <v>0</v>
      </c>
      <c r="AB2769">
        <v>91.370140578089106</v>
      </c>
      <c r="AC2769">
        <v>0</v>
      </c>
      <c r="AD2769">
        <v>0</v>
      </c>
      <c r="AE2769">
        <v>160.22938302581372</v>
      </c>
    </row>
    <row r="2770" spans="1:31" x14ac:dyDescent="0.25">
      <c r="A2770">
        <v>2310323</v>
      </c>
      <c r="B2770">
        <v>1</v>
      </c>
      <c r="C2770" t="s">
        <v>80</v>
      </c>
      <c r="D2770" t="s">
        <v>93</v>
      </c>
      <c r="E2770" t="s">
        <v>147</v>
      </c>
      <c r="F2770" t="s">
        <v>8257</v>
      </c>
      <c r="G2770" t="s">
        <v>149</v>
      </c>
      <c r="H2770" t="s">
        <v>150</v>
      </c>
      <c r="I2770" t="s">
        <v>136</v>
      </c>
      <c r="J2770" t="s">
        <v>137</v>
      </c>
      <c r="K2770" t="s">
        <v>138</v>
      </c>
      <c r="L2770" t="s">
        <v>8171</v>
      </c>
      <c r="M2770" t="s">
        <v>8258</v>
      </c>
      <c r="N2770">
        <v>3.3966666659999998</v>
      </c>
      <c r="O2770">
        <v>0</v>
      </c>
      <c r="P2770">
        <v>107</v>
      </c>
      <c r="Q2770">
        <v>0</v>
      </c>
      <c r="R2770">
        <v>0</v>
      </c>
      <c r="S2770">
        <v>0</v>
      </c>
      <c r="T2770">
        <v>5</v>
      </c>
      <c r="U2770">
        <v>0</v>
      </c>
      <c r="V2770">
        <v>0</v>
      </c>
      <c r="W2770">
        <v>0</v>
      </c>
      <c r="X2770">
        <v>42.924905805133584</v>
      </c>
      <c r="Y2770">
        <v>0</v>
      </c>
      <c r="Z2770">
        <v>0</v>
      </c>
      <c r="AA2770">
        <v>0</v>
      </c>
      <c r="AB2770">
        <v>0.38131380310099999</v>
      </c>
      <c r="AC2770">
        <v>0</v>
      </c>
      <c r="AD2770">
        <v>0</v>
      </c>
      <c r="AE2770">
        <v>43.306219608234585</v>
      </c>
    </row>
    <row r="2771" spans="1:31" x14ac:dyDescent="0.25">
      <c r="A2771">
        <v>2310423</v>
      </c>
      <c r="B2771">
        <v>1</v>
      </c>
      <c r="C2771" t="s">
        <v>81</v>
      </c>
      <c r="D2771" t="s">
        <v>128</v>
      </c>
      <c r="E2771" t="s">
        <v>414</v>
      </c>
      <c r="F2771" t="s">
        <v>8259</v>
      </c>
      <c r="G2771" t="s">
        <v>134</v>
      </c>
      <c r="H2771" t="s">
        <v>135</v>
      </c>
      <c r="I2771" t="s">
        <v>136</v>
      </c>
      <c r="J2771" t="s">
        <v>137</v>
      </c>
      <c r="K2771" t="s">
        <v>138</v>
      </c>
      <c r="L2771" t="s">
        <v>8260</v>
      </c>
      <c r="M2771" t="s">
        <v>8261</v>
      </c>
      <c r="N2771">
        <v>0.77972222199999996</v>
      </c>
      <c r="O2771">
        <v>6</v>
      </c>
      <c r="P2771">
        <v>1026</v>
      </c>
      <c r="Q2771">
        <v>7</v>
      </c>
      <c r="R2771">
        <v>26</v>
      </c>
      <c r="S2771">
        <v>36</v>
      </c>
      <c r="T2771">
        <v>101</v>
      </c>
      <c r="U2771">
        <v>4</v>
      </c>
      <c r="V2771">
        <v>0</v>
      </c>
      <c r="W2771">
        <v>1.0398788025942167</v>
      </c>
      <c r="X2771">
        <v>165.72270825945577</v>
      </c>
      <c r="Y2771">
        <v>20.235895101246459</v>
      </c>
      <c r="Z2771">
        <v>14.712528643783154</v>
      </c>
      <c r="AA2771">
        <v>431.51203532310632</v>
      </c>
      <c r="AB2771">
        <v>73.990519363445856</v>
      </c>
      <c r="AC2771">
        <v>969.97352938789368</v>
      </c>
      <c r="AD2771">
        <v>0</v>
      </c>
      <c r="AE2771">
        <v>1677.1870948815254</v>
      </c>
    </row>
    <row r="2772" spans="1:31" x14ac:dyDescent="0.25">
      <c r="A2772">
        <v>2310300</v>
      </c>
      <c r="B2772">
        <v>1</v>
      </c>
      <c r="C2772" t="s">
        <v>81</v>
      </c>
      <c r="D2772" t="s">
        <v>113</v>
      </c>
      <c r="E2772" t="s">
        <v>147</v>
      </c>
      <c r="F2772" t="s">
        <v>8262</v>
      </c>
      <c r="G2772" t="s">
        <v>149</v>
      </c>
      <c r="H2772" t="s">
        <v>150</v>
      </c>
      <c r="I2772" t="s">
        <v>136</v>
      </c>
      <c r="J2772" t="s">
        <v>137</v>
      </c>
      <c r="K2772" t="s">
        <v>138</v>
      </c>
      <c r="L2772" t="s">
        <v>8263</v>
      </c>
      <c r="M2772" t="s">
        <v>8264</v>
      </c>
      <c r="N2772">
        <v>6.630833333</v>
      </c>
      <c r="O2772">
        <v>0</v>
      </c>
      <c r="P2772">
        <v>49</v>
      </c>
      <c r="Q2772">
        <v>0</v>
      </c>
      <c r="R2772">
        <v>0</v>
      </c>
      <c r="S2772">
        <v>0</v>
      </c>
      <c r="T2772">
        <v>5</v>
      </c>
      <c r="U2772">
        <v>0</v>
      </c>
      <c r="V2772">
        <v>0</v>
      </c>
      <c r="W2772">
        <v>0</v>
      </c>
      <c r="X2772">
        <v>43.916437809604098</v>
      </c>
      <c r="Y2772">
        <v>0</v>
      </c>
      <c r="Z2772">
        <v>0</v>
      </c>
      <c r="AA2772">
        <v>0</v>
      </c>
      <c r="AB2772">
        <v>6.506849687547823</v>
      </c>
      <c r="AC2772">
        <v>0</v>
      </c>
      <c r="AD2772">
        <v>0</v>
      </c>
      <c r="AE2772">
        <v>50.423287497151918</v>
      </c>
    </row>
    <row r="2773" spans="1:31" x14ac:dyDescent="0.25">
      <c r="A2773">
        <v>2310638</v>
      </c>
      <c r="B2773">
        <v>1</v>
      </c>
      <c r="C2773" t="s">
        <v>80</v>
      </c>
      <c r="D2773" t="s">
        <v>100</v>
      </c>
      <c r="E2773" t="s">
        <v>158</v>
      </c>
      <c r="F2773" t="s">
        <v>8265</v>
      </c>
      <c r="G2773" t="s">
        <v>453</v>
      </c>
      <c r="H2773" t="s">
        <v>150</v>
      </c>
      <c r="I2773" t="s">
        <v>136</v>
      </c>
      <c r="J2773" t="s">
        <v>137</v>
      </c>
      <c r="K2773" t="s">
        <v>138</v>
      </c>
      <c r="L2773" t="s">
        <v>8266</v>
      </c>
      <c r="M2773" t="s">
        <v>8267</v>
      </c>
      <c r="N2773">
        <v>2.8280555550000002</v>
      </c>
      <c r="O2773">
        <v>0</v>
      </c>
      <c r="P2773">
        <v>0</v>
      </c>
      <c r="Q2773">
        <v>0</v>
      </c>
      <c r="R2773">
        <v>8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67.001304980080064</v>
      </c>
      <c r="AA2773">
        <v>0</v>
      </c>
      <c r="AB2773">
        <v>0</v>
      </c>
      <c r="AC2773">
        <v>0</v>
      </c>
      <c r="AD2773">
        <v>0</v>
      </c>
      <c r="AE2773">
        <v>67.001304980080064</v>
      </c>
    </row>
    <row r="2774" spans="1:31" x14ac:dyDescent="0.25">
      <c r="A2774">
        <v>2310615</v>
      </c>
      <c r="B2774">
        <v>1</v>
      </c>
      <c r="C2774" t="s">
        <v>80</v>
      </c>
      <c r="D2774" t="s">
        <v>96</v>
      </c>
      <c r="E2774" t="s">
        <v>153</v>
      </c>
      <c r="F2774" t="s">
        <v>8268</v>
      </c>
      <c r="G2774" t="s">
        <v>203</v>
      </c>
      <c r="H2774" t="s">
        <v>150</v>
      </c>
      <c r="I2774" t="s">
        <v>136</v>
      </c>
      <c r="J2774" t="s">
        <v>137</v>
      </c>
      <c r="K2774" t="s">
        <v>138</v>
      </c>
      <c r="L2774" t="s">
        <v>8269</v>
      </c>
      <c r="M2774" t="s">
        <v>8270</v>
      </c>
      <c r="N2774">
        <v>5.0436111109999997</v>
      </c>
      <c r="O2774">
        <v>0</v>
      </c>
      <c r="P2774">
        <v>2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2.3648115105395666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2.3648115105395666</v>
      </c>
    </row>
    <row r="2775" spans="1:31" x14ac:dyDescent="0.25">
      <c r="A2775">
        <v>2310346</v>
      </c>
      <c r="B2775">
        <v>1</v>
      </c>
      <c r="C2775" t="s">
        <v>80</v>
      </c>
      <c r="D2775" t="s">
        <v>92</v>
      </c>
      <c r="E2775" t="s">
        <v>153</v>
      </c>
      <c r="F2775" t="s">
        <v>8271</v>
      </c>
      <c r="G2775" t="s">
        <v>203</v>
      </c>
      <c r="H2775" t="s">
        <v>150</v>
      </c>
      <c r="I2775" t="s">
        <v>136</v>
      </c>
      <c r="J2775" t="s">
        <v>137</v>
      </c>
      <c r="K2775" t="s">
        <v>138</v>
      </c>
      <c r="L2775" t="s">
        <v>8272</v>
      </c>
      <c r="M2775" t="s">
        <v>8273</v>
      </c>
      <c r="N2775">
        <v>1.081111111</v>
      </c>
      <c r="O2775">
        <v>0</v>
      </c>
      <c r="P2775">
        <v>11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2.2909648230199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2.2909648230199</v>
      </c>
    </row>
    <row r="2776" spans="1:31" x14ac:dyDescent="0.25">
      <c r="A2776">
        <v>2310237</v>
      </c>
      <c r="B2776">
        <v>1</v>
      </c>
      <c r="C2776" t="s">
        <v>80</v>
      </c>
      <c r="D2776" t="s">
        <v>106</v>
      </c>
      <c r="E2776" t="s">
        <v>147</v>
      </c>
      <c r="F2776" t="s">
        <v>8274</v>
      </c>
      <c r="G2776" t="s">
        <v>149</v>
      </c>
      <c r="H2776" t="s">
        <v>150</v>
      </c>
      <c r="I2776" t="s">
        <v>136</v>
      </c>
      <c r="J2776" t="s">
        <v>137</v>
      </c>
      <c r="K2776" t="s">
        <v>138</v>
      </c>
      <c r="L2776" t="s">
        <v>8275</v>
      </c>
      <c r="M2776" t="s">
        <v>8276</v>
      </c>
      <c r="N2776">
        <v>2.9255555549999999</v>
      </c>
      <c r="O2776">
        <v>0</v>
      </c>
      <c r="P2776">
        <v>53</v>
      </c>
      <c r="Q2776">
        <v>0</v>
      </c>
      <c r="R2776">
        <v>1</v>
      </c>
      <c r="S2776">
        <v>0</v>
      </c>
      <c r="T2776">
        <v>5</v>
      </c>
      <c r="U2776">
        <v>0</v>
      </c>
      <c r="V2776">
        <v>0</v>
      </c>
      <c r="W2776">
        <v>0</v>
      </c>
      <c r="X2776">
        <v>21.883932554492091</v>
      </c>
      <c r="Y2776">
        <v>0</v>
      </c>
      <c r="Z2776">
        <v>0</v>
      </c>
      <c r="AA2776">
        <v>0</v>
      </c>
      <c r="AB2776">
        <v>0.51602246752463332</v>
      </c>
      <c r="AC2776">
        <v>0</v>
      </c>
      <c r="AD2776">
        <v>0</v>
      </c>
      <c r="AE2776">
        <v>22.399955022016723</v>
      </c>
    </row>
    <row r="2777" spans="1:31" x14ac:dyDescent="0.25">
      <c r="A2777">
        <v>2310784</v>
      </c>
      <c r="B2777">
        <v>1</v>
      </c>
      <c r="C2777" t="s">
        <v>80</v>
      </c>
      <c r="D2777" t="s">
        <v>103</v>
      </c>
      <c r="E2777" t="s">
        <v>175</v>
      </c>
      <c r="F2777" t="s">
        <v>8277</v>
      </c>
      <c r="G2777" t="s">
        <v>210</v>
      </c>
      <c r="H2777" t="s">
        <v>135</v>
      </c>
      <c r="I2777" t="s">
        <v>136</v>
      </c>
      <c r="J2777" t="s">
        <v>137</v>
      </c>
      <c r="K2777" t="s">
        <v>138</v>
      </c>
      <c r="L2777" t="s">
        <v>8278</v>
      </c>
      <c r="M2777" t="s">
        <v>8279</v>
      </c>
      <c r="N2777">
        <v>1.2580555550000001</v>
      </c>
      <c r="O2777">
        <v>0</v>
      </c>
      <c r="P2777">
        <v>0</v>
      </c>
      <c r="Q2777">
        <v>0</v>
      </c>
      <c r="R2777">
        <v>14</v>
      </c>
      <c r="S2777">
        <v>0</v>
      </c>
      <c r="T2777">
        <v>4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47.92653342502814</v>
      </c>
      <c r="AA2777">
        <v>0</v>
      </c>
      <c r="AB2777">
        <v>6.2419497348344741</v>
      </c>
      <c r="AC2777">
        <v>0</v>
      </c>
      <c r="AD2777">
        <v>0</v>
      </c>
      <c r="AE2777">
        <v>54.168483159862618</v>
      </c>
    </row>
    <row r="2778" spans="1:31" x14ac:dyDescent="0.25">
      <c r="A2778">
        <v>2310632</v>
      </c>
      <c r="B2778">
        <v>1</v>
      </c>
      <c r="C2778" t="s">
        <v>81</v>
      </c>
      <c r="D2778" t="s">
        <v>122</v>
      </c>
      <c r="E2778" t="s">
        <v>141</v>
      </c>
      <c r="F2778" t="s">
        <v>8280</v>
      </c>
      <c r="G2778" t="s">
        <v>134</v>
      </c>
      <c r="H2778" t="s">
        <v>135</v>
      </c>
      <c r="I2778" t="s">
        <v>136</v>
      </c>
      <c r="J2778" t="s">
        <v>137</v>
      </c>
      <c r="K2778" t="s">
        <v>138</v>
      </c>
      <c r="L2778" t="s">
        <v>8281</v>
      </c>
      <c r="M2778" t="s">
        <v>8282</v>
      </c>
      <c r="N2778">
        <v>0.77111111099999996</v>
      </c>
      <c r="O2778">
        <v>0</v>
      </c>
      <c r="P2778">
        <v>174</v>
      </c>
      <c r="Q2778">
        <v>0</v>
      </c>
      <c r="R2778">
        <v>0</v>
      </c>
      <c r="S2778">
        <v>8</v>
      </c>
      <c r="T2778">
        <v>25</v>
      </c>
      <c r="U2778">
        <v>4</v>
      </c>
      <c r="V2778">
        <v>0</v>
      </c>
      <c r="W2778">
        <v>0</v>
      </c>
      <c r="X2778">
        <v>15.082873523756236</v>
      </c>
      <c r="Y2778">
        <v>0</v>
      </c>
      <c r="Z2778">
        <v>0</v>
      </c>
      <c r="AA2778">
        <v>8.0187885061391029</v>
      </c>
      <c r="AB2778">
        <v>14.141893292835331</v>
      </c>
      <c r="AC2778">
        <v>153.27208727894896</v>
      </c>
      <c r="AD2778">
        <v>0</v>
      </c>
      <c r="AE2778">
        <v>190.51564260167964</v>
      </c>
    </row>
    <row r="2779" spans="1:31" x14ac:dyDescent="0.25">
      <c r="A2779">
        <v>2310283</v>
      </c>
      <c r="B2779">
        <v>1</v>
      </c>
      <c r="C2779" t="s">
        <v>81</v>
      </c>
      <c r="D2779" t="s">
        <v>128</v>
      </c>
      <c r="E2779" t="s">
        <v>153</v>
      </c>
      <c r="F2779" t="s">
        <v>8283</v>
      </c>
      <c r="G2779" t="s">
        <v>155</v>
      </c>
      <c r="H2779" t="s">
        <v>150</v>
      </c>
      <c r="I2779" t="s">
        <v>136</v>
      </c>
      <c r="J2779" t="s">
        <v>137</v>
      </c>
      <c r="K2779" t="s">
        <v>138</v>
      </c>
      <c r="L2779" t="s">
        <v>8284</v>
      </c>
      <c r="M2779" t="s">
        <v>8285</v>
      </c>
      <c r="N2779">
        <v>2.1233333330000002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3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1.797997199975</v>
      </c>
      <c r="AC2779">
        <v>0</v>
      </c>
      <c r="AD2779">
        <v>0</v>
      </c>
      <c r="AE2779">
        <v>1.797997199975</v>
      </c>
    </row>
    <row r="2780" spans="1:31" x14ac:dyDescent="0.25">
      <c r="A2780">
        <v>2310532</v>
      </c>
      <c r="B2780">
        <v>1</v>
      </c>
      <c r="C2780" t="s">
        <v>80</v>
      </c>
      <c r="D2780" t="s">
        <v>103</v>
      </c>
      <c r="E2780" t="s">
        <v>175</v>
      </c>
      <c r="F2780" t="s">
        <v>8286</v>
      </c>
      <c r="G2780" t="s">
        <v>210</v>
      </c>
      <c r="H2780" t="s">
        <v>135</v>
      </c>
      <c r="I2780" t="s">
        <v>136</v>
      </c>
      <c r="J2780" t="s">
        <v>137</v>
      </c>
      <c r="K2780" t="s">
        <v>138</v>
      </c>
      <c r="L2780" t="s">
        <v>8287</v>
      </c>
      <c r="M2780" t="s">
        <v>8288</v>
      </c>
      <c r="N2780">
        <v>4.6191666659999999</v>
      </c>
      <c r="O2780">
        <v>4</v>
      </c>
      <c r="P2780">
        <v>496</v>
      </c>
      <c r="Q2780">
        <v>1</v>
      </c>
      <c r="R2780">
        <v>64</v>
      </c>
      <c r="S2780">
        <v>5</v>
      </c>
      <c r="T2780">
        <v>50</v>
      </c>
      <c r="U2780">
        <v>0</v>
      </c>
      <c r="V2780">
        <v>0</v>
      </c>
      <c r="W2780">
        <v>6.4261713215060494</v>
      </c>
      <c r="X2780">
        <v>452.91377257049169</v>
      </c>
      <c r="Y2780">
        <v>30.465618723225901</v>
      </c>
      <c r="Z2780">
        <v>110.32440448622658</v>
      </c>
      <c r="AA2780">
        <v>42.523539794046847</v>
      </c>
      <c r="AB2780">
        <v>138.92453754716911</v>
      </c>
      <c r="AC2780">
        <v>0</v>
      </c>
      <c r="AD2780">
        <v>0</v>
      </c>
      <c r="AE2780">
        <v>781.57804444266617</v>
      </c>
    </row>
    <row r="2781" spans="1:31" x14ac:dyDescent="0.25">
      <c r="A2781">
        <v>2310778</v>
      </c>
      <c r="B2781">
        <v>1</v>
      </c>
      <c r="C2781" t="s">
        <v>80</v>
      </c>
      <c r="D2781" t="s">
        <v>110</v>
      </c>
      <c r="E2781" t="s">
        <v>147</v>
      </c>
      <c r="F2781" t="s">
        <v>8289</v>
      </c>
      <c r="G2781" t="s">
        <v>193</v>
      </c>
      <c r="H2781" t="s">
        <v>150</v>
      </c>
      <c r="I2781" t="s">
        <v>136</v>
      </c>
      <c r="J2781" t="s">
        <v>3</v>
      </c>
      <c r="K2781" t="s">
        <v>138</v>
      </c>
      <c r="L2781" t="s">
        <v>8290</v>
      </c>
      <c r="M2781" t="s">
        <v>8291</v>
      </c>
      <c r="N2781">
        <v>1.5305555550000001</v>
      </c>
      <c r="O2781">
        <v>0</v>
      </c>
      <c r="P2781">
        <v>58</v>
      </c>
      <c r="Q2781">
        <v>0</v>
      </c>
      <c r="R2781">
        <v>0</v>
      </c>
      <c r="S2781">
        <v>0</v>
      </c>
      <c r="T2781">
        <v>12</v>
      </c>
      <c r="U2781">
        <v>0</v>
      </c>
      <c r="V2781">
        <v>0</v>
      </c>
      <c r="W2781">
        <v>0</v>
      </c>
      <c r="X2781">
        <v>19.736087345800733</v>
      </c>
      <c r="Y2781">
        <v>0</v>
      </c>
      <c r="Z2781">
        <v>0</v>
      </c>
      <c r="AA2781">
        <v>0</v>
      </c>
      <c r="AB2781">
        <v>0.89552972507880002</v>
      </c>
      <c r="AC2781">
        <v>0</v>
      </c>
      <c r="AD2781">
        <v>0</v>
      </c>
      <c r="AE2781">
        <v>20.631617070879532</v>
      </c>
    </row>
    <row r="2782" spans="1:31" x14ac:dyDescent="0.25">
      <c r="A2782">
        <v>2310383</v>
      </c>
      <c r="B2782">
        <v>1</v>
      </c>
      <c r="C2782" t="s">
        <v>81</v>
      </c>
      <c r="D2782" t="s">
        <v>120</v>
      </c>
      <c r="E2782" t="s">
        <v>132</v>
      </c>
      <c r="F2782" t="s">
        <v>696</v>
      </c>
      <c r="G2782" t="s">
        <v>134</v>
      </c>
      <c r="H2782" t="s">
        <v>135</v>
      </c>
      <c r="I2782" t="s">
        <v>136</v>
      </c>
      <c r="J2782" t="s">
        <v>137</v>
      </c>
      <c r="K2782" t="s">
        <v>138</v>
      </c>
      <c r="L2782" t="s">
        <v>8292</v>
      </c>
      <c r="M2782" t="s">
        <v>8293</v>
      </c>
      <c r="N2782">
        <v>1.6244444440000001</v>
      </c>
      <c r="O2782">
        <v>0</v>
      </c>
      <c r="P2782">
        <v>496</v>
      </c>
      <c r="Q2782">
        <v>30</v>
      </c>
      <c r="R2782">
        <v>56</v>
      </c>
      <c r="S2782">
        <v>5</v>
      </c>
      <c r="T2782">
        <v>27</v>
      </c>
      <c r="U2782">
        <v>0</v>
      </c>
      <c r="V2782">
        <v>1</v>
      </c>
      <c r="W2782">
        <v>0</v>
      </c>
      <c r="X2782">
        <v>166.00204191731811</v>
      </c>
      <c r="Y2782">
        <v>160.99379945817742</v>
      </c>
      <c r="Z2782">
        <v>75.301630347383806</v>
      </c>
      <c r="AA2782">
        <v>42.175562175165005</v>
      </c>
      <c r="AB2782">
        <v>21.402105618519066</v>
      </c>
      <c r="AC2782">
        <v>0</v>
      </c>
      <c r="AD2782">
        <v>219.53614952133643</v>
      </c>
      <c r="AE2782">
        <v>685.41128903789979</v>
      </c>
    </row>
    <row r="2783" spans="1:31" x14ac:dyDescent="0.25">
      <c r="A2783">
        <v>2310678</v>
      </c>
      <c r="B2783">
        <v>1</v>
      </c>
      <c r="C2783" t="s">
        <v>81</v>
      </c>
      <c r="D2783" t="s">
        <v>115</v>
      </c>
      <c r="E2783" t="s">
        <v>147</v>
      </c>
      <c r="F2783" t="s">
        <v>792</v>
      </c>
      <c r="G2783" t="s">
        <v>149</v>
      </c>
      <c r="H2783" t="s">
        <v>150</v>
      </c>
      <c r="I2783" t="s">
        <v>136</v>
      </c>
      <c r="J2783" t="s">
        <v>137</v>
      </c>
      <c r="K2783" t="s">
        <v>138</v>
      </c>
      <c r="L2783" t="s">
        <v>8294</v>
      </c>
      <c r="M2783" t="s">
        <v>8295</v>
      </c>
      <c r="N2783">
        <v>0.81361111100000005</v>
      </c>
      <c r="O2783">
        <v>0</v>
      </c>
      <c r="P2783">
        <v>26</v>
      </c>
      <c r="Q2783">
        <v>0</v>
      </c>
      <c r="R2783">
        <v>3</v>
      </c>
      <c r="S2783">
        <v>0</v>
      </c>
      <c r="T2783">
        <v>1</v>
      </c>
      <c r="U2783">
        <v>0</v>
      </c>
      <c r="V2783">
        <v>0</v>
      </c>
      <c r="W2783">
        <v>0</v>
      </c>
      <c r="X2783">
        <v>4.4717643959331745</v>
      </c>
      <c r="Y2783">
        <v>0</v>
      </c>
      <c r="Z2783">
        <v>0.39304356947356672</v>
      </c>
      <c r="AA2783">
        <v>0</v>
      </c>
      <c r="AB2783">
        <v>1.2262674120251666</v>
      </c>
      <c r="AC2783">
        <v>0</v>
      </c>
      <c r="AD2783">
        <v>0</v>
      </c>
      <c r="AE2783">
        <v>6.091075377431908</v>
      </c>
    </row>
    <row r="2784" spans="1:31" x14ac:dyDescent="0.25">
      <c r="A2784">
        <v>2310695</v>
      </c>
      <c r="B2784">
        <v>1</v>
      </c>
      <c r="C2784" t="s">
        <v>81</v>
      </c>
      <c r="D2784" t="s">
        <v>117</v>
      </c>
      <c r="E2784" t="s">
        <v>285</v>
      </c>
      <c r="F2784" t="s">
        <v>8296</v>
      </c>
      <c r="G2784" t="s">
        <v>149</v>
      </c>
      <c r="H2784" t="s">
        <v>150</v>
      </c>
      <c r="I2784" t="s">
        <v>136</v>
      </c>
      <c r="J2784" t="s">
        <v>137</v>
      </c>
      <c r="K2784" t="s">
        <v>138</v>
      </c>
      <c r="L2784" t="s">
        <v>8297</v>
      </c>
      <c r="M2784" t="s">
        <v>8298</v>
      </c>
      <c r="N2784">
        <v>3.542777777</v>
      </c>
      <c r="O2784">
        <v>0</v>
      </c>
      <c r="P2784">
        <v>60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40.441542317046739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40.441542317046739</v>
      </c>
    </row>
    <row r="2785" spans="1:31" x14ac:dyDescent="0.25">
      <c r="A2785">
        <v>2310340</v>
      </c>
      <c r="B2785">
        <v>1</v>
      </c>
      <c r="C2785" t="s">
        <v>80</v>
      </c>
      <c r="D2785" t="s">
        <v>94</v>
      </c>
      <c r="E2785" t="s">
        <v>141</v>
      </c>
      <c r="F2785" t="s">
        <v>8299</v>
      </c>
      <c r="G2785" t="s">
        <v>143</v>
      </c>
      <c r="H2785" t="s">
        <v>135</v>
      </c>
      <c r="I2785" t="s">
        <v>136</v>
      </c>
      <c r="J2785" t="s">
        <v>137</v>
      </c>
      <c r="K2785" t="s">
        <v>144</v>
      </c>
      <c r="L2785" t="s">
        <v>8300</v>
      </c>
      <c r="M2785" t="s">
        <v>8301</v>
      </c>
      <c r="N2785">
        <v>6.9358333329999997</v>
      </c>
      <c r="O2785">
        <v>0</v>
      </c>
      <c r="P2785">
        <v>315</v>
      </c>
      <c r="Q2785">
        <v>0</v>
      </c>
      <c r="R2785">
        <v>0</v>
      </c>
      <c r="S2785">
        <v>0</v>
      </c>
      <c r="T2785">
        <v>74</v>
      </c>
      <c r="U2785">
        <v>0</v>
      </c>
      <c r="V2785">
        <v>0</v>
      </c>
      <c r="W2785">
        <v>0</v>
      </c>
      <c r="X2785">
        <v>348.32905112128668</v>
      </c>
      <c r="Y2785">
        <v>0</v>
      </c>
      <c r="Z2785">
        <v>0</v>
      </c>
      <c r="AA2785">
        <v>0</v>
      </c>
      <c r="AB2785">
        <v>573.15292330897739</v>
      </c>
      <c r="AC2785">
        <v>0</v>
      </c>
      <c r="AD2785">
        <v>0</v>
      </c>
      <c r="AE2785">
        <v>921.48197443026402</v>
      </c>
    </row>
    <row r="2786" spans="1:31" x14ac:dyDescent="0.25">
      <c r="A2786">
        <v>2310217</v>
      </c>
      <c r="B2786">
        <v>1</v>
      </c>
      <c r="C2786" t="s">
        <v>81</v>
      </c>
      <c r="D2786" t="s">
        <v>123</v>
      </c>
      <c r="E2786" t="s">
        <v>175</v>
      </c>
      <c r="F2786" t="s">
        <v>8302</v>
      </c>
      <c r="G2786" t="s">
        <v>134</v>
      </c>
      <c r="H2786" t="s">
        <v>135</v>
      </c>
      <c r="I2786" t="s">
        <v>136</v>
      </c>
      <c r="J2786" t="s">
        <v>137</v>
      </c>
      <c r="K2786" t="s">
        <v>138</v>
      </c>
      <c r="L2786" t="s">
        <v>8303</v>
      </c>
      <c r="M2786" t="s">
        <v>8304</v>
      </c>
      <c r="N2786">
        <v>0.445833333</v>
      </c>
      <c r="O2786">
        <v>0</v>
      </c>
      <c r="P2786">
        <v>10</v>
      </c>
      <c r="Q2786">
        <v>0</v>
      </c>
      <c r="R2786">
        <v>40</v>
      </c>
      <c r="S2786">
        <v>13</v>
      </c>
      <c r="T2786">
        <v>394</v>
      </c>
      <c r="U2786">
        <v>15</v>
      </c>
      <c r="V2786">
        <v>14</v>
      </c>
      <c r="W2786">
        <v>0</v>
      </c>
      <c r="X2786">
        <v>1.2440160056700003</v>
      </c>
      <c r="Y2786">
        <v>0</v>
      </c>
      <c r="Z2786">
        <v>10.320045294294001</v>
      </c>
      <c r="AA2786">
        <v>65.410098047283796</v>
      </c>
      <c r="AB2786">
        <v>132.76064450861668</v>
      </c>
      <c r="AC2786">
        <v>600.14107420228527</v>
      </c>
      <c r="AD2786">
        <v>74.429078881818143</v>
      </c>
      <c r="AE2786">
        <v>884.30495693996784</v>
      </c>
    </row>
    <row r="2787" spans="1:31" x14ac:dyDescent="0.25">
      <c r="A2787">
        <v>2310572</v>
      </c>
      <c r="B2787">
        <v>1</v>
      </c>
      <c r="C2787" t="s">
        <v>80</v>
      </c>
      <c r="D2787" t="s">
        <v>106</v>
      </c>
      <c r="E2787" t="s">
        <v>147</v>
      </c>
      <c r="F2787" t="s">
        <v>8305</v>
      </c>
      <c r="G2787" t="s">
        <v>149</v>
      </c>
      <c r="H2787" t="s">
        <v>150</v>
      </c>
      <c r="I2787" t="s">
        <v>136</v>
      </c>
      <c r="J2787" t="s">
        <v>137</v>
      </c>
      <c r="K2787" t="s">
        <v>138</v>
      </c>
      <c r="L2787" t="s">
        <v>8306</v>
      </c>
      <c r="M2787" t="s">
        <v>8307</v>
      </c>
      <c r="N2787">
        <v>1.9113888880000001</v>
      </c>
      <c r="O2787">
        <v>0</v>
      </c>
      <c r="P2787">
        <v>0</v>
      </c>
      <c r="Q2787">
        <v>0</v>
      </c>
      <c r="R2787">
        <v>1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</row>
    <row r="2788" spans="1:31" x14ac:dyDescent="0.25">
      <c r="A2788">
        <v>2310738</v>
      </c>
      <c r="B2788">
        <v>1</v>
      </c>
      <c r="C2788" t="s">
        <v>80</v>
      </c>
      <c r="D2788" t="s">
        <v>107</v>
      </c>
      <c r="E2788" t="s">
        <v>153</v>
      </c>
      <c r="F2788" t="s">
        <v>8308</v>
      </c>
      <c r="G2788" t="s">
        <v>155</v>
      </c>
      <c r="H2788" t="s">
        <v>150</v>
      </c>
      <c r="I2788" t="s">
        <v>136</v>
      </c>
      <c r="J2788" t="s">
        <v>137</v>
      </c>
      <c r="K2788" t="s">
        <v>138</v>
      </c>
      <c r="L2788" t="s">
        <v>8309</v>
      </c>
      <c r="M2788" t="s">
        <v>8310</v>
      </c>
      <c r="N2788">
        <v>1.9669444439999999</v>
      </c>
      <c r="O2788">
        <v>0</v>
      </c>
      <c r="P2788">
        <v>1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0.23815613660515836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0.23815613660515836</v>
      </c>
    </row>
    <row r="2789" spans="1:31" x14ac:dyDescent="0.25">
      <c r="A2789">
        <v>2310595</v>
      </c>
      <c r="B2789">
        <v>1</v>
      </c>
      <c r="C2789" t="s">
        <v>80</v>
      </c>
      <c r="D2789" t="s">
        <v>82</v>
      </c>
      <c r="E2789" t="s">
        <v>153</v>
      </c>
      <c r="F2789" t="s">
        <v>8311</v>
      </c>
      <c r="G2789" t="s">
        <v>155</v>
      </c>
      <c r="H2789" t="s">
        <v>150</v>
      </c>
      <c r="I2789" t="s">
        <v>136</v>
      </c>
      <c r="J2789" t="s">
        <v>137</v>
      </c>
      <c r="K2789" t="s">
        <v>138</v>
      </c>
      <c r="L2789" t="s">
        <v>8312</v>
      </c>
      <c r="M2789" t="s">
        <v>8313</v>
      </c>
      <c r="N2789">
        <v>2.528611111</v>
      </c>
      <c r="O2789">
        <v>0</v>
      </c>
      <c r="P2789">
        <v>2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1.5850500564701835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1.5850500564701835</v>
      </c>
    </row>
    <row r="2790" spans="1:31" x14ac:dyDescent="0.25">
      <c r="A2790">
        <v>2310197</v>
      </c>
      <c r="B2790">
        <v>1</v>
      </c>
      <c r="C2790" t="s">
        <v>81</v>
      </c>
      <c r="D2790" t="s">
        <v>118</v>
      </c>
      <c r="E2790" t="s">
        <v>153</v>
      </c>
      <c r="F2790" t="s">
        <v>8314</v>
      </c>
      <c r="G2790" t="s">
        <v>203</v>
      </c>
      <c r="H2790" t="s">
        <v>150</v>
      </c>
      <c r="I2790" t="s">
        <v>136</v>
      </c>
      <c r="J2790" t="s">
        <v>137</v>
      </c>
      <c r="K2790" t="s">
        <v>138</v>
      </c>
      <c r="L2790" t="s">
        <v>8315</v>
      </c>
      <c r="M2790" t="s">
        <v>8316</v>
      </c>
      <c r="N2790">
        <v>1.4536111110000001</v>
      </c>
      <c r="O2790">
        <v>0</v>
      </c>
      <c r="P2790">
        <v>3</v>
      </c>
      <c r="Q2790">
        <v>0</v>
      </c>
      <c r="R2790">
        <v>0</v>
      </c>
      <c r="S2790">
        <v>0</v>
      </c>
      <c r="T2790">
        <v>1</v>
      </c>
      <c r="U2790">
        <v>0</v>
      </c>
      <c r="V2790">
        <v>0</v>
      </c>
      <c r="W2790">
        <v>0</v>
      </c>
      <c r="X2790">
        <v>0.77956433886909993</v>
      </c>
      <c r="Y2790">
        <v>0</v>
      </c>
      <c r="Z2790">
        <v>0</v>
      </c>
      <c r="AA2790">
        <v>0</v>
      </c>
      <c r="AB2790">
        <v>1.2931899309374999</v>
      </c>
      <c r="AC2790">
        <v>0</v>
      </c>
      <c r="AD2790">
        <v>0</v>
      </c>
      <c r="AE2790">
        <v>2.0727542698065999</v>
      </c>
    </row>
    <row r="2791" spans="1:31" x14ac:dyDescent="0.25">
      <c r="A2791">
        <v>2310864</v>
      </c>
      <c r="B2791">
        <v>1</v>
      </c>
      <c r="C2791" t="s">
        <v>80</v>
      </c>
      <c r="D2791" t="s">
        <v>85</v>
      </c>
      <c r="E2791" t="s">
        <v>153</v>
      </c>
      <c r="F2791" t="s">
        <v>8317</v>
      </c>
      <c r="G2791" t="s">
        <v>203</v>
      </c>
      <c r="H2791" t="s">
        <v>150</v>
      </c>
      <c r="I2791" t="s">
        <v>136</v>
      </c>
      <c r="J2791" t="s">
        <v>137</v>
      </c>
      <c r="K2791" t="s">
        <v>138</v>
      </c>
      <c r="L2791" t="s">
        <v>8318</v>
      </c>
      <c r="M2791" t="s">
        <v>8319</v>
      </c>
      <c r="N2791">
        <v>0.61861111099999999</v>
      </c>
      <c r="O2791">
        <v>0</v>
      </c>
      <c r="P2791">
        <v>13</v>
      </c>
      <c r="Q2791">
        <v>0</v>
      </c>
      <c r="R2791">
        <v>0</v>
      </c>
      <c r="S2791">
        <v>0</v>
      </c>
      <c r="T2791">
        <v>1</v>
      </c>
      <c r="U2791">
        <v>0</v>
      </c>
      <c r="V2791">
        <v>0</v>
      </c>
      <c r="W2791">
        <v>0</v>
      </c>
      <c r="X2791">
        <v>1.8495465690887838</v>
      </c>
      <c r="Y2791">
        <v>0</v>
      </c>
      <c r="Z2791">
        <v>0</v>
      </c>
      <c r="AA2791">
        <v>0</v>
      </c>
      <c r="AB2791">
        <v>2.4911060967634002</v>
      </c>
      <c r="AC2791">
        <v>0</v>
      </c>
      <c r="AD2791">
        <v>0</v>
      </c>
      <c r="AE2791">
        <v>4.3406526658521845</v>
      </c>
    </row>
    <row r="2792" spans="1:31" x14ac:dyDescent="0.25">
      <c r="A2792">
        <v>2310652</v>
      </c>
      <c r="B2792">
        <v>1</v>
      </c>
      <c r="C2792" t="s">
        <v>81</v>
      </c>
      <c r="D2792" t="s">
        <v>118</v>
      </c>
      <c r="E2792" t="s">
        <v>175</v>
      </c>
      <c r="F2792" t="s">
        <v>8320</v>
      </c>
      <c r="G2792" t="s">
        <v>210</v>
      </c>
      <c r="H2792" t="s">
        <v>135</v>
      </c>
      <c r="I2792" t="s">
        <v>136</v>
      </c>
      <c r="J2792" t="s">
        <v>137</v>
      </c>
      <c r="K2792" t="s">
        <v>138</v>
      </c>
      <c r="L2792" t="s">
        <v>8321</v>
      </c>
      <c r="M2792" t="s">
        <v>8322</v>
      </c>
      <c r="N2792">
        <v>4.4722222220000001</v>
      </c>
      <c r="O2792">
        <v>0</v>
      </c>
      <c r="P2792">
        <v>0</v>
      </c>
      <c r="Q2792">
        <v>2</v>
      </c>
      <c r="R2792">
        <v>4</v>
      </c>
      <c r="S2792">
        <v>2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27.935549078774699</v>
      </c>
      <c r="Z2792">
        <v>457.88170507636812</v>
      </c>
      <c r="AA2792">
        <v>1354.9934934326193</v>
      </c>
      <c r="AB2792">
        <v>0</v>
      </c>
      <c r="AC2792">
        <v>0</v>
      </c>
      <c r="AD2792">
        <v>0</v>
      </c>
      <c r="AE2792">
        <v>1840.8107475877621</v>
      </c>
    </row>
    <row r="2793" spans="1:31" x14ac:dyDescent="0.25">
      <c r="A2793">
        <v>2310509</v>
      </c>
      <c r="B2793">
        <v>1</v>
      </c>
      <c r="C2793" t="s">
        <v>80</v>
      </c>
      <c r="D2793" t="s">
        <v>103</v>
      </c>
      <c r="E2793" t="s">
        <v>285</v>
      </c>
      <c r="F2793" t="s">
        <v>8323</v>
      </c>
      <c r="G2793" t="s">
        <v>149</v>
      </c>
      <c r="H2793" t="s">
        <v>150</v>
      </c>
      <c r="I2793" t="s">
        <v>136</v>
      </c>
      <c r="J2793" t="s">
        <v>137</v>
      </c>
      <c r="K2793" t="s">
        <v>138</v>
      </c>
      <c r="L2793" t="s">
        <v>8324</v>
      </c>
      <c r="M2793" t="s">
        <v>8325</v>
      </c>
      <c r="N2793">
        <v>0.86027777699999997</v>
      </c>
      <c r="O2793">
        <v>0</v>
      </c>
      <c r="P2793">
        <v>134</v>
      </c>
      <c r="Q2793">
        <v>0</v>
      </c>
      <c r="R2793">
        <v>0</v>
      </c>
      <c r="S2793">
        <v>0</v>
      </c>
      <c r="T2793">
        <v>1</v>
      </c>
      <c r="U2793">
        <v>0</v>
      </c>
      <c r="V2793">
        <v>0</v>
      </c>
      <c r="W2793">
        <v>0</v>
      </c>
      <c r="X2793">
        <v>25.438638117587637</v>
      </c>
      <c r="Y2793">
        <v>0</v>
      </c>
      <c r="Z2793">
        <v>0</v>
      </c>
      <c r="AA2793">
        <v>0</v>
      </c>
      <c r="AB2793">
        <v>1.5356786477742499</v>
      </c>
      <c r="AC2793">
        <v>0</v>
      </c>
      <c r="AD2793">
        <v>0</v>
      </c>
      <c r="AE2793">
        <v>26.974316765361888</v>
      </c>
    </row>
    <row r="2794" spans="1:31" x14ac:dyDescent="0.25">
      <c r="A2794">
        <v>2310366</v>
      </c>
      <c r="B2794">
        <v>1</v>
      </c>
      <c r="C2794" t="s">
        <v>80</v>
      </c>
      <c r="D2794" t="s">
        <v>104</v>
      </c>
      <c r="E2794" t="s">
        <v>158</v>
      </c>
      <c r="F2794" t="s">
        <v>8326</v>
      </c>
      <c r="G2794" t="s">
        <v>143</v>
      </c>
      <c r="H2794" t="s">
        <v>150</v>
      </c>
      <c r="I2794" t="s">
        <v>136</v>
      </c>
      <c r="J2794" t="s">
        <v>137</v>
      </c>
      <c r="K2794" t="s">
        <v>144</v>
      </c>
      <c r="L2794" t="s">
        <v>8327</v>
      </c>
      <c r="M2794" t="s">
        <v>8328</v>
      </c>
      <c r="N2794">
        <v>8.3180555550000008</v>
      </c>
      <c r="O2794">
        <v>0</v>
      </c>
      <c r="P2794">
        <v>388</v>
      </c>
      <c r="Q2794">
        <v>0</v>
      </c>
      <c r="R2794">
        <v>0</v>
      </c>
      <c r="S2794">
        <v>0</v>
      </c>
      <c r="T2794">
        <v>124</v>
      </c>
      <c r="U2794">
        <v>0</v>
      </c>
      <c r="V2794">
        <v>0</v>
      </c>
      <c r="W2794">
        <v>0</v>
      </c>
      <c r="X2794">
        <v>556.12036113965439</v>
      </c>
      <c r="Y2794">
        <v>0</v>
      </c>
      <c r="Z2794">
        <v>0</v>
      </c>
      <c r="AA2794">
        <v>0</v>
      </c>
      <c r="AB2794">
        <v>382.00503711546412</v>
      </c>
      <c r="AC2794">
        <v>0</v>
      </c>
      <c r="AD2794">
        <v>0</v>
      </c>
      <c r="AE2794">
        <v>938.12539825511851</v>
      </c>
    </row>
    <row r="2795" spans="1:31" x14ac:dyDescent="0.25">
      <c r="A2795">
        <v>2310758</v>
      </c>
      <c r="B2795">
        <v>1</v>
      </c>
      <c r="C2795" t="s">
        <v>81</v>
      </c>
      <c r="D2795" t="s">
        <v>113</v>
      </c>
      <c r="E2795" t="s">
        <v>141</v>
      </c>
      <c r="F2795" t="s">
        <v>8329</v>
      </c>
      <c r="G2795" t="s">
        <v>134</v>
      </c>
      <c r="H2795" t="s">
        <v>135</v>
      </c>
      <c r="I2795" t="s">
        <v>136</v>
      </c>
      <c r="J2795" t="s">
        <v>137</v>
      </c>
      <c r="K2795" t="s">
        <v>138</v>
      </c>
      <c r="L2795" t="s">
        <v>8330</v>
      </c>
      <c r="M2795" t="s">
        <v>8331</v>
      </c>
      <c r="N2795">
        <v>1.4044444439999999</v>
      </c>
      <c r="O2795">
        <v>16</v>
      </c>
      <c r="P2795">
        <v>344</v>
      </c>
      <c r="Q2795">
        <v>154</v>
      </c>
      <c r="R2795">
        <v>165</v>
      </c>
      <c r="S2795">
        <v>22</v>
      </c>
      <c r="T2795">
        <v>33</v>
      </c>
      <c r="U2795">
        <v>1</v>
      </c>
      <c r="V2795">
        <v>0</v>
      </c>
      <c r="W2795">
        <v>6.7991068868235018</v>
      </c>
      <c r="X2795">
        <v>97.350643405162771</v>
      </c>
      <c r="Y2795">
        <v>509.41601807458829</v>
      </c>
      <c r="Z2795">
        <v>432.45824940822445</v>
      </c>
      <c r="AA2795">
        <v>42.608336366066574</v>
      </c>
      <c r="AB2795">
        <v>33.721761585817347</v>
      </c>
      <c r="AC2795">
        <v>95.600148033130495</v>
      </c>
      <c r="AD2795">
        <v>0</v>
      </c>
      <c r="AE2795">
        <v>1217.9542637598133</v>
      </c>
    </row>
    <row r="2796" spans="1:31" x14ac:dyDescent="0.25">
      <c r="A2796">
        <v>2310844</v>
      </c>
      <c r="B2796">
        <v>1</v>
      </c>
      <c r="C2796" t="s">
        <v>81</v>
      </c>
      <c r="D2796" t="s">
        <v>121</v>
      </c>
      <c r="E2796" t="s">
        <v>147</v>
      </c>
      <c r="F2796" t="s">
        <v>8332</v>
      </c>
      <c r="G2796" t="s">
        <v>149</v>
      </c>
      <c r="H2796" t="s">
        <v>150</v>
      </c>
      <c r="I2796" t="s">
        <v>136</v>
      </c>
      <c r="J2796" t="s">
        <v>137</v>
      </c>
      <c r="K2796" t="s">
        <v>138</v>
      </c>
      <c r="L2796" t="s">
        <v>8333</v>
      </c>
      <c r="M2796" t="s">
        <v>8334</v>
      </c>
      <c r="N2796">
        <v>1.93</v>
      </c>
      <c r="O2796">
        <v>0</v>
      </c>
      <c r="P2796">
        <v>3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0.43213530101850001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0.43213530101850001</v>
      </c>
    </row>
    <row r="2797" spans="1:31" x14ac:dyDescent="0.25">
      <c r="A2797">
        <v>2310801</v>
      </c>
      <c r="B2797">
        <v>1</v>
      </c>
      <c r="C2797" t="s">
        <v>81</v>
      </c>
      <c r="D2797" t="s">
        <v>128</v>
      </c>
      <c r="E2797" t="s">
        <v>132</v>
      </c>
      <c r="F2797" t="s">
        <v>1791</v>
      </c>
      <c r="G2797" t="s">
        <v>134</v>
      </c>
      <c r="H2797" t="s">
        <v>135</v>
      </c>
      <c r="I2797" t="s">
        <v>136</v>
      </c>
      <c r="J2797" t="s">
        <v>137</v>
      </c>
      <c r="K2797" t="s">
        <v>138</v>
      </c>
      <c r="L2797" t="s">
        <v>8335</v>
      </c>
      <c r="M2797" t="s">
        <v>8336</v>
      </c>
      <c r="N2797">
        <v>1.6588888879999999</v>
      </c>
      <c r="O2797">
        <v>0</v>
      </c>
      <c r="P2797">
        <v>483</v>
      </c>
      <c r="Q2797">
        <v>4</v>
      </c>
      <c r="R2797">
        <v>7</v>
      </c>
      <c r="S2797">
        <v>19</v>
      </c>
      <c r="T2797">
        <v>46</v>
      </c>
      <c r="U2797">
        <v>2</v>
      </c>
      <c r="V2797">
        <v>0</v>
      </c>
      <c r="W2797">
        <v>0</v>
      </c>
      <c r="X2797">
        <v>171.80627984857335</v>
      </c>
      <c r="Y2797">
        <v>6.8167236999911998</v>
      </c>
      <c r="Z2797">
        <v>10.435330507980332</v>
      </c>
      <c r="AA2797">
        <v>639.39784871306028</v>
      </c>
      <c r="AB2797">
        <v>41.360921732285647</v>
      </c>
      <c r="AC2797">
        <v>596.79689402662871</v>
      </c>
      <c r="AD2797">
        <v>0</v>
      </c>
      <c r="AE2797">
        <v>1466.6139985285195</v>
      </c>
    </row>
    <row r="2798" spans="1:31" x14ac:dyDescent="0.25">
      <c r="A2798">
        <v>2310260</v>
      </c>
      <c r="B2798">
        <v>1</v>
      </c>
      <c r="C2798" t="s">
        <v>80</v>
      </c>
      <c r="D2798" t="s">
        <v>106</v>
      </c>
      <c r="E2798" t="s">
        <v>147</v>
      </c>
      <c r="F2798" t="s">
        <v>8337</v>
      </c>
      <c r="G2798" t="s">
        <v>149</v>
      </c>
      <c r="H2798" t="s">
        <v>150</v>
      </c>
      <c r="I2798" t="s">
        <v>136</v>
      </c>
      <c r="J2798" t="s">
        <v>137</v>
      </c>
      <c r="K2798" t="s">
        <v>138</v>
      </c>
      <c r="L2798" t="s">
        <v>8338</v>
      </c>
      <c r="M2798" t="s">
        <v>8339</v>
      </c>
      <c r="N2798">
        <v>6.1655555550000001</v>
      </c>
      <c r="O2798">
        <v>0</v>
      </c>
      <c r="P2798">
        <v>0</v>
      </c>
      <c r="Q2798">
        <v>0</v>
      </c>
      <c r="R2798">
        <v>3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27.014790398336668</v>
      </c>
      <c r="AA2798">
        <v>0</v>
      </c>
      <c r="AB2798">
        <v>0</v>
      </c>
      <c r="AC2798">
        <v>0</v>
      </c>
      <c r="AD2798">
        <v>0</v>
      </c>
      <c r="AE2798">
        <v>27.014790398336668</v>
      </c>
    </row>
    <row r="2799" spans="1:31" x14ac:dyDescent="0.25">
      <c r="A2799">
        <v>2310681</v>
      </c>
      <c r="B2799">
        <v>1</v>
      </c>
      <c r="C2799" t="s">
        <v>80</v>
      </c>
      <c r="D2799" t="s">
        <v>108</v>
      </c>
      <c r="E2799" t="s">
        <v>147</v>
      </c>
      <c r="F2799" t="s">
        <v>8340</v>
      </c>
      <c r="G2799" t="s">
        <v>149</v>
      </c>
      <c r="H2799" t="s">
        <v>150</v>
      </c>
      <c r="I2799" t="s">
        <v>136</v>
      </c>
      <c r="J2799" t="s">
        <v>137</v>
      </c>
      <c r="K2799" t="s">
        <v>138</v>
      </c>
      <c r="L2799" t="s">
        <v>8341</v>
      </c>
      <c r="M2799" t="s">
        <v>8342</v>
      </c>
      <c r="N2799">
        <v>4.0591666660000003</v>
      </c>
      <c r="O2799">
        <v>0</v>
      </c>
      <c r="P2799">
        <v>22</v>
      </c>
      <c r="Q2799">
        <v>0</v>
      </c>
      <c r="R2799">
        <v>1</v>
      </c>
      <c r="S2799">
        <v>0</v>
      </c>
      <c r="T2799">
        <v>2</v>
      </c>
      <c r="U2799">
        <v>0</v>
      </c>
      <c r="V2799">
        <v>0</v>
      </c>
      <c r="W2799">
        <v>0</v>
      </c>
      <c r="X2799">
        <v>9.4627352426362208</v>
      </c>
      <c r="Y2799">
        <v>0</v>
      </c>
      <c r="Z2799">
        <v>0.28694081935610005</v>
      </c>
      <c r="AA2799">
        <v>0</v>
      </c>
      <c r="AB2799">
        <v>6.0781511887573743</v>
      </c>
      <c r="AC2799">
        <v>0</v>
      </c>
      <c r="AD2799">
        <v>0</v>
      </c>
      <c r="AE2799">
        <v>15.827827250749696</v>
      </c>
    </row>
    <row r="2800" spans="1:31" x14ac:dyDescent="0.25">
      <c r="A2800">
        <v>2310349</v>
      </c>
      <c r="B2800">
        <v>1</v>
      </c>
      <c r="C2800" t="s">
        <v>80</v>
      </c>
      <c r="D2800" t="s">
        <v>102</v>
      </c>
      <c r="E2800" t="s">
        <v>158</v>
      </c>
      <c r="F2800" t="s">
        <v>8343</v>
      </c>
      <c r="G2800" t="s">
        <v>143</v>
      </c>
      <c r="H2800" t="s">
        <v>150</v>
      </c>
      <c r="I2800" t="s">
        <v>136</v>
      </c>
      <c r="J2800" t="s">
        <v>137</v>
      </c>
      <c r="K2800" t="s">
        <v>144</v>
      </c>
      <c r="L2800" t="s">
        <v>8344</v>
      </c>
      <c r="M2800" t="s">
        <v>8345</v>
      </c>
      <c r="N2800">
        <v>7.4972222220000004</v>
      </c>
      <c r="O2800">
        <v>0</v>
      </c>
      <c r="P2800">
        <v>109</v>
      </c>
      <c r="Q2800">
        <v>0</v>
      </c>
      <c r="R2800">
        <v>7</v>
      </c>
      <c r="S2800">
        <v>0</v>
      </c>
      <c r="T2800">
        <v>14</v>
      </c>
      <c r="U2800">
        <v>0</v>
      </c>
      <c r="V2800">
        <v>1</v>
      </c>
      <c r="W2800">
        <v>0</v>
      </c>
      <c r="X2800">
        <v>157.84520495624719</v>
      </c>
      <c r="Y2800">
        <v>0</v>
      </c>
      <c r="Z2800">
        <v>32.328497627266081</v>
      </c>
      <c r="AA2800">
        <v>0</v>
      </c>
      <c r="AB2800">
        <v>74.125704908198429</v>
      </c>
      <c r="AC2800">
        <v>0</v>
      </c>
      <c r="AD2800">
        <v>867.344865949873</v>
      </c>
      <c r="AE2800">
        <v>1131.6442734415846</v>
      </c>
    </row>
    <row r="2801" spans="1:31" x14ac:dyDescent="0.25">
      <c r="A2801">
        <v>2310541</v>
      </c>
      <c r="B2801">
        <v>1</v>
      </c>
      <c r="C2801" t="s">
        <v>80</v>
      </c>
      <c r="D2801" t="s">
        <v>96</v>
      </c>
      <c r="E2801" t="s">
        <v>153</v>
      </c>
      <c r="F2801" t="s">
        <v>8346</v>
      </c>
      <c r="G2801" t="s">
        <v>254</v>
      </c>
      <c r="H2801" t="s">
        <v>150</v>
      </c>
      <c r="I2801" t="s">
        <v>136</v>
      </c>
      <c r="J2801" t="s">
        <v>137</v>
      </c>
      <c r="K2801" t="s">
        <v>138</v>
      </c>
      <c r="L2801" t="s">
        <v>8347</v>
      </c>
      <c r="M2801" t="s">
        <v>8348</v>
      </c>
      <c r="N2801">
        <v>4.7933333329999996</v>
      </c>
      <c r="O2801">
        <v>0</v>
      </c>
      <c r="P2801">
        <v>1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8.5997177122199684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8.5997177122199684</v>
      </c>
    </row>
    <row r="2802" spans="1:31" x14ac:dyDescent="0.25">
      <c r="A2802">
        <v>2310518</v>
      </c>
      <c r="B2802">
        <v>1</v>
      </c>
      <c r="C2802" t="s">
        <v>81</v>
      </c>
      <c r="D2802" t="s">
        <v>128</v>
      </c>
      <c r="E2802" t="s">
        <v>285</v>
      </c>
      <c r="F2802" t="s">
        <v>8349</v>
      </c>
      <c r="G2802" t="s">
        <v>384</v>
      </c>
      <c r="H2802" t="s">
        <v>150</v>
      </c>
      <c r="I2802" t="s">
        <v>136</v>
      </c>
      <c r="J2802" t="s">
        <v>137</v>
      </c>
      <c r="K2802" t="s">
        <v>138</v>
      </c>
      <c r="L2802" t="s">
        <v>8350</v>
      </c>
      <c r="M2802" t="s">
        <v>8351</v>
      </c>
      <c r="N2802">
        <v>4.6019444439999999</v>
      </c>
      <c r="O2802">
        <v>0</v>
      </c>
      <c r="P2802">
        <v>42</v>
      </c>
      <c r="Q2802">
        <v>0</v>
      </c>
      <c r="R2802">
        <v>0</v>
      </c>
      <c r="S2802">
        <v>0</v>
      </c>
      <c r="T2802">
        <v>3</v>
      </c>
      <c r="U2802">
        <v>0</v>
      </c>
      <c r="V2802">
        <v>0</v>
      </c>
      <c r="W2802">
        <v>0</v>
      </c>
      <c r="X2802">
        <v>41.263266318067458</v>
      </c>
      <c r="Y2802">
        <v>0</v>
      </c>
      <c r="Z2802">
        <v>0</v>
      </c>
      <c r="AA2802">
        <v>0</v>
      </c>
      <c r="AB2802">
        <v>19.263732379843564</v>
      </c>
      <c r="AC2802">
        <v>0</v>
      </c>
      <c r="AD2802">
        <v>0</v>
      </c>
      <c r="AE2802">
        <v>60.526998697911026</v>
      </c>
    </row>
    <row r="2803" spans="1:31" x14ac:dyDescent="0.25">
      <c r="A2803">
        <v>2310581</v>
      </c>
      <c r="B2803">
        <v>1</v>
      </c>
      <c r="C2803" t="s">
        <v>81</v>
      </c>
      <c r="D2803" t="s">
        <v>115</v>
      </c>
      <c r="E2803" t="s">
        <v>147</v>
      </c>
      <c r="F2803" t="s">
        <v>8352</v>
      </c>
      <c r="G2803" t="s">
        <v>149</v>
      </c>
      <c r="H2803" t="s">
        <v>150</v>
      </c>
      <c r="I2803" t="s">
        <v>136</v>
      </c>
      <c r="J2803" t="s">
        <v>137</v>
      </c>
      <c r="K2803" t="s">
        <v>138</v>
      </c>
      <c r="L2803" t="s">
        <v>8353</v>
      </c>
      <c r="M2803" t="s">
        <v>8354</v>
      </c>
      <c r="N2803">
        <v>1.4680555550000001</v>
      </c>
      <c r="O2803">
        <v>0</v>
      </c>
      <c r="P2803">
        <v>7</v>
      </c>
      <c r="Q2803">
        <v>0</v>
      </c>
      <c r="R2803">
        <v>4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1.231214776168275</v>
      </c>
      <c r="Y2803">
        <v>0</v>
      </c>
      <c r="Z2803">
        <v>0.73887333033598335</v>
      </c>
      <c r="AA2803">
        <v>0</v>
      </c>
      <c r="AB2803">
        <v>0</v>
      </c>
      <c r="AC2803">
        <v>0</v>
      </c>
      <c r="AD2803">
        <v>0</v>
      </c>
      <c r="AE2803">
        <v>1.9700881065042584</v>
      </c>
    </row>
    <row r="2804" spans="1:31" x14ac:dyDescent="0.25">
      <c r="A2804">
        <v>2310226</v>
      </c>
      <c r="B2804">
        <v>1</v>
      </c>
      <c r="C2804" t="s">
        <v>80</v>
      </c>
      <c r="D2804" t="s">
        <v>108</v>
      </c>
      <c r="E2804" t="s">
        <v>147</v>
      </c>
      <c r="F2804" t="s">
        <v>8355</v>
      </c>
      <c r="G2804" t="s">
        <v>149</v>
      </c>
      <c r="H2804" t="s">
        <v>150</v>
      </c>
      <c r="I2804" t="s">
        <v>136</v>
      </c>
      <c r="J2804" t="s">
        <v>137</v>
      </c>
      <c r="K2804" t="s">
        <v>138</v>
      </c>
      <c r="L2804" t="s">
        <v>8356</v>
      </c>
      <c r="M2804" t="s">
        <v>8357</v>
      </c>
      <c r="N2804">
        <v>8.7925000000000004</v>
      </c>
      <c r="O2804">
        <v>0</v>
      </c>
      <c r="P2804">
        <v>10</v>
      </c>
      <c r="Q2804">
        <v>0</v>
      </c>
      <c r="R2804">
        <v>6</v>
      </c>
      <c r="S2804">
        <v>0</v>
      </c>
      <c r="T2804">
        <v>3</v>
      </c>
      <c r="U2804">
        <v>0</v>
      </c>
      <c r="V2804">
        <v>0</v>
      </c>
      <c r="W2804">
        <v>0</v>
      </c>
      <c r="X2804">
        <v>10.853313398732702</v>
      </c>
      <c r="Y2804">
        <v>0</v>
      </c>
      <c r="Z2804">
        <v>98.017106362361872</v>
      </c>
      <c r="AA2804">
        <v>0</v>
      </c>
      <c r="AB2804">
        <v>23.40671554217521</v>
      </c>
      <c r="AC2804">
        <v>0</v>
      </c>
      <c r="AD2804">
        <v>0</v>
      </c>
      <c r="AE2804">
        <v>132.2771353032698</v>
      </c>
    </row>
    <row r="2805" spans="1:31" x14ac:dyDescent="0.25">
      <c r="A2805">
        <v>2310535</v>
      </c>
      <c r="B2805">
        <v>1</v>
      </c>
      <c r="C2805" t="s">
        <v>80</v>
      </c>
      <c r="D2805" t="s">
        <v>94</v>
      </c>
      <c r="E2805" t="s">
        <v>147</v>
      </c>
      <c r="F2805" t="s">
        <v>8358</v>
      </c>
      <c r="G2805" t="s">
        <v>336</v>
      </c>
      <c r="H2805" t="s">
        <v>150</v>
      </c>
      <c r="I2805" t="s">
        <v>136</v>
      </c>
      <c r="J2805" t="s">
        <v>137</v>
      </c>
      <c r="K2805" t="s">
        <v>138</v>
      </c>
      <c r="L2805" t="s">
        <v>8359</v>
      </c>
      <c r="M2805" t="s">
        <v>8360</v>
      </c>
      <c r="N2805">
        <v>1.028888888</v>
      </c>
      <c r="O2805">
        <v>0</v>
      </c>
      <c r="P2805">
        <v>2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0.40140598355200002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0.40140598355200002</v>
      </c>
    </row>
    <row r="2806" spans="1:31" x14ac:dyDescent="0.25">
      <c r="A2806">
        <v>2310389</v>
      </c>
      <c r="B2806">
        <v>1</v>
      </c>
      <c r="C2806" t="s">
        <v>80</v>
      </c>
      <c r="D2806" t="s">
        <v>96</v>
      </c>
      <c r="E2806" t="s">
        <v>147</v>
      </c>
      <c r="F2806" t="s">
        <v>8361</v>
      </c>
      <c r="G2806" t="s">
        <v>353</v>
      </c>
      <c r="H2806" t="s">
        <v>150</v>
      </c>
      <c r="I2806" t="s">
        <v>136</v>
      </c>
      <c r="J2806" t="s">
        <v>137</v>
      </c>
      <c r="K2806" t="s">
        <v>138</v>
      </c>
      <c r="L2806" t="s">
        <v>8362</v>
      </c>
      <c r="M2806" t="s">
        <v>8363</v>
      </c>
      <c r="N2806">
        <v>1.052777777</v>
      </c>
      <c r="O2806">
        <v>0</v>
      </c>
      <c r="P2806">
        <v>107</v>
      </c>
      <c r="Q2806">
        <v>0</v>
      </c>
      <c r="R2806">
        <v>0</v>
      </c>
      <c r="S2806">
        <v>0</v>
      </c>
      <c r="T2806">
        <v>9</v>
      </c>
      <c r="U2806">
        <v>0</v>
      </c>
      <c r="V2806">
        <v>0</v>
      </c>
      <c r="W2806">
        <v>0</v>
      </c>
      <c r="X2806">
        <v>33.62083188125132</v>
      </c>
      <c r="Y2806">
        <v>0</v>
      </c>
      <c r="Z2806">
        <v>0</v>
      </c>
      <c r="AA2806">
        <v>0</v>
      </c>
      <c r="AB2806">
        <v>7.4787110793846905</v>
      </c>
      <c r="AC2806">
        <v>0</v>
      </c>
      <c r="AD2806">
        <v>0</v>
      </c>
      <c r="AE2806">
        <v>41.099542960636008</v>
      </c>
    </row>
    <row r="2807" spans="1:31" x14ac:dyDescent="0.25">
      <c r="A2807">
        <v>2310435</v>
      </c>
      <c r="B2807">
        <v>1</v>
      </c>
      <c r="C2807" t="s">
        <v>80</v>
      </c>
      <c r="D2807" t="s">
        <v>103</v>
      </c>
      <c r="E2807" t="s">
        <v>147</v>
      </c>
      <c r="F2807" t="s">
        <v>8364</v>
      </c>
      <c r="G2807" t="s">
        <v>258</v>
      </c>
      <c r="H2807" t="s">
        <v>150</v>
      </c>
      <c r="I2807" t="s">
        <v>136</v>
      </c>
      <c r="J2807" t="s">
        <v>137</v>
      </c>
      <c r="K2807" t="s">
        <v>138</v>
      </c>
      <c r="L2807" t="s">
        <v>8365</v>
      </c>
      <c r="M2807" t="s">
        <v>8366</v>
      </c>
      <c r="N2807">
        <v>6.5177777770000001</v>
      </c>
      <c r="O2807">
        <v>0</v>
      </c>
      <c r="P2807">
        <v>25</v>
      </c>
      <c r="Q2807">
        <v>0</v>
      </c>
      <c r="R2807">
        <v>1</v>
      </c>
      <c r="S2807">
        <v>0</v>
      </c>
      <c r="T2807">
        <v>8</v>
      </c>
      <c r="U2807">
        <v>0</v>
      </c>
      <c r="V2807">
        <v>0</v>
      </c>
      <c r="W2807">
        <v>0</v>
      </c>
      <c r="X2807">
        <v>48.49785422924765</v>
      </c>
      <c r="Y2807">
        <v>0</v>
      </c>
      <c r="Z2807">
        <v>0.84919764030519185</v>
      </c>
      <c r="AA2807">
        <v>0</v>
      </c>
      <c r="AB2807">
        <v>79.988469715903349</v>
      </c>
      <c r="AC2807">
        <v>0</v>
      </c>
      <c r="AD2807">
        <v>0</v>
      </c>
      <c r="AE2807">
        <v>129.33552158545621</v>
      </c>
    </row>
    <row r="2808" spans="1:31" x14ac:dyDescent="0.25">
      <c r="A2808">
        <v>2310286</v>
      </c>
      <c r="B2808">
        <v>1</v>
      </c>
      <c r="C2808" t="s">
        <v>80</v>
      </c>
      <c r="D2808" t="s">
        <v>90</v>
      </c>
      <c r="E2808" t="s">
        <v>285</v>
      </c>
      <c r="F2808" t="s">
        <v>8367</v>
      </c>
      <c r="G2808" t="s">
        <v>287</v>
      </c>
      <c r="H2808" t="s">
        <v>150</v>
      </c>
      <c r="I2808" t="s">
        <v>136</v>
      </c>
      <c r="J2808" t="s">
        <v>137</v>
      </c>
      <c r="K2808" t="s">
        <v>138</v>
      </c>
      <c r="L2808" t="s">
        <v>8368</v>
      </c>
      <c r="M2808" t="s">
        <v>8369</v>
      </c>
      <c r="N2808">
        <v>1.8438888879999999</v>
      </c>
      <c r="O2808">
        <v>0</v>
      </c>
      <c r="P2808">
        <v>9</v>
      </c>
      <c r="Q2808">
        <v>0</v>
      </c>
      <c r="R2808">
        <v>0</v>
      </c>
      <c r="S2808">
        <v>0</v>
      </c>
      <c r="T2808">
        <v>21</v>
      </c>
      <c r="U2808">
        <v>0</v>
      </c>
      <c r="V2808">
        <v>0</v>
      </c>
      <c r="W2808">
        <v>0</v>
      </c>
      <c r="X2808">
        <v>3.6873992130681339</v>
      </c>
      <c r="Y2808">
        <v>0</v>
      </c>
      <c r="Z2808">
        <v>0</v>
      </c>
      <c r="AA2808">
        <v>0</v>
      </c>
      <c r="AB2808">
        <v>35.101721116879943</v>
      </c>
      <c r="AC2808">
        <v>0</v>
      </c>
      <c r="AD2808">
        <v>0</v>
      </c>
      <c r="AE2808">
        <v>38.789120329948076</v>
      </c>
    </row>
    <row r="2809" spans="1:31" x14ac:dyDescent="0.25">
      <c r="A2809">
        <v>2310186</v>
      </c>
      <c r="B2809">
        <v>1</v>
      </c>
      <c r="C2809" t="s">
        <v>80</v>
      </c>
      <c r="D2809" t="s">
        <v>90</v>
      </c>
      <c r="E2809" t="s">
        <v>158</v>
      </c>
      <c r="F2809" t="s">
        <v>8370</v>
      </c>
      <c r="G2809" t="s">
        <v>336</v>
      </c>
      <c r="H2809" t="s">
        <v>150</v>
      </c>
      <c r="I2809" t="s">
        <v>136</v>
      </c>
      <c r="J2809" t="s">
        <v>137</v>
      </c>
      <c r="K2809" t="s">
        <v>138</v>
      </c>
      <c r="L2809" t="s">
        <v>8371</v>
      </c>
      <c r="M2809" t="s">
        <v>8372</v>
      </c>
      <c r="N2809">
        <v>1.3174999999999999</v>
      </c>
      <c r="O2809">
        <v>0</v>
      </c>
      <c r="P2809">
        <v>293</v>
      </c>
      <c r="Q2809">
        <v>0</v>
      </c>
      <c r="R2809">
        <v>0</v>
      </c>
      <c r="S2809">
        <v>0</v>
      </c>
      <c r="T2809">
        <v>195</v>
      </c>
      <c r="U2809">
        <v>0</v>
      </c>
      <c r="V2809">
        <v>0</v>
      </c>
      <c r="W2809">
        <v>0</v>
      </c>
      <c r="X2809">
        <v>74.671583110044949</v>
      </c>
      <c r="Y2809">
        <v>0</v>
      </c>
      <c r="Z2809">
        <v>0</v>
      </c>
      <c r="AA2809">
        <v>0</v>
      </c>
      <c r="AB2809">
        <v>109.95943325712018</v>
      </c>
      <c r="AC2809">
        <v>0</v>
      </c>
      <c r="AD2809">
        <v>0</v>
      </c>
      <c r="AE2809">
        <v>184.63101636716513</v>
      </c>
    </row>
    <row r="2810" spans="1:31" x14ac:dyDescent="0.25">
      <c r="A2810">
        <v>2310624</v>
      </c>
      <c r="B2810">
        <v>1</v>
      </c>
      <c r="C2810" t="s">
        <v>80</v>
      </c>
      <c r="D2810" t="s">
        <v>92</v>
      </c>
      <c r="E2810" t="s">
        <v>153</v>
      </c>
      <c r="F2810" t="s">
        <v>8373</v>
      </c>
      <c r="G2810" t="s">
        <v>203</v>
      </c>
      <c r="H2810" t="s">
        <v>150</v>
      </c>
      <c r="I2810" t="s">
        <v>136</v>
      </c>
      <c r="J2810" t="s">
        <v>137</v>
      </c>
      <c r="K2810" t="s">
        <v>138</v>
      </c>
      <c r="L2810" t="s">
        <v>8374</v>
      </c>
      <c r="M2810" t="s">
        <v>8375</v>
      </c>
      <c r="N2810">
        <v>4.1605555550000002</v>
      </c>
      <c r="O2810">
        <v>0</v>
      </c>
      <c r="P2810">
        <v>4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2.1256453699016666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2.1256453699016666</v>
      </c>
    </row>
    <row r="2811" spans="1:31" x14ac:dyDescent="0.25">
      <c r="A2811">
        <v>2310598</v>
      </c>
      <c r="B2811">
        <v>1</v>
      </c>
      <c r="C2811" t="s">
        <v>81</v>
      </c>
      <c r="D2811" t="s">
        <v>113</v>
      </c>
      <c r="E2811" t="s">
        <v>158</v>
      </c>
      <c r="F2811" t="s">
        <v>8376</v>
      </c>
      <c r="G2811" t="s">
        <v>258</v>
      </c>
      <c r="H2811" t="s">
        <v>150</v>
      </c>
      <c r="I2811" t="s">
        <v>136</v>
      </c>
      <c r="J2811" t="s">
        <v>137</v>
      </c>
      <c r="K2811" t="s">
        <v>138</v>
      </c>
      <c r="L2811" t="s">
        <v>8377</v>
      </c>
      <c r="M2811" t="s">
        <v>8378</v>
      </c>
      <c r="N2811">
        <v>3.8786111110000001</v>
      </c>
      <c r="O2811">
        <v>0</v>
      </c>
      <c r="P2811">
        <v>24</v>
      </c>
      <c r="Q2811">
        <v>0</v>
      </c>
      <c r="R2811">
        <v>14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20.127912794875851</v>
      </c>
      <c r="Y2811">
        <v>0</v>
      </c>
      <c r="Z2811">
        <v>52.924498563570118</v>
      </c>
      <c r="AA2811">
        <v>0</v>
      </c>
      <c r="AB2811">
        <v>0</v>
      </c>
      <c r="AC2811">
        <v>0</v>
      </c>
      <c r="AD2811">
        <v>0</v>
      </c>
      <c r="AE2811">
        <v>73.052411358445966</v>
      </c>
    </row>
    <row r="2812" spans="1:31" x14ac:dyDescent="0.25">
      <c r="A2812">
        <v>2310667</v>
      </c>
      <c r="B2812">
        <v>1</v>
      </c>
      <c r="C2812" t="s">
        <v>80</v>
      </c>
      <c r="D2812" t="s">
        <v>104</v>
      </c>
      <c r="E2812" t="s">
        <v>132</v>
      </c>
      <c r="F2812" t="s">
        <v>8379</v>
      </c>
      <c r="G2812" t="s">
        <v>134</v>
      </c>
      <c r="H2812" t="s">
        <v>135</v>
      </c>
      <c r="I2812" t="s">
        <v>136</v>
      </c>
      <c r="J2812" t="s">
        <v>137</v>
      </c>
      <c r="K2812" t="s">
        <v>138</v>
      </c>
      <c r="L2812" t="s">
        <v>8380</v>
      </c>
      <c r="M2812" t="s">
        <v>8381</v>
      </c>
      <c r="N2812">
        <v>0.49249999999999999</v>
      </c>
      <c r="O2812">
        <v>0</v>
      </c>
      <c r="P2812">
        <v>5545</v>
      </c>
      <c r="Q2812">
        <v>0</v>
      </c>
      <c r="R2812">
        <v>2</v>
      </c>
      <c r="S2812">
        <v>2</v>
      </c>
      <c r="T2812">
        <v>917</v>
      </c>
      <c r="U2812">
        <v>0</v>
      </c>
      <c r="V2812">
        <v>0</v>
      </c>
      <c r="W2812">
        <v>0</v>
      </c>
      <c r="X2812">
        <v>497.01219579052247</v>
      </c>
      <c r="Y2812">
        <v>0</v>
      </c>
      <c r="Z2812">
        <v>0.12270296611199999</v>
      </c>
      <c r="AA2812">
        <v>1.3501578867192001</v>
      </c>
      <c r="AB2812">
        <v>336.83385081609106</v>
      </c>
      <c r="AC2812">
        <v>0</v>
      </c>
      <c r="AD2812">
        <v>0</v>
      </c>
      <c r="AE2812">
        <v>835.31890745944474</v>
      </c>
    </row>
    <row r="2813" spans="1:31" x14ac:dyDescent="0.25">
      <c r="A2813">
        <v>2310833</v>
      </c>
      <c r="B2813">
        <v>1</v>
      </c>
      <c r="C2813" t="s">
        <v>81</v>
      </c>
      <c r="D2813" t="s">
        <v>118</v>
      </c>
      <c r="E2813" t="s">
        <v>147</v>
      </c>
      <c r="F2813" t="s">
        <v>3923</v>
      </c>
      <c r="G2813" t="s">
        <v>149</v>
      </c>
      <c r="H2813" t="s">
        <v>150</v>
      </c>
      <c r="I2813" t="s">
        <v>136</v>
      </c>
      <c r="J2813" t="s">
        <v>137</v>
      </c>
      <c r="K2813" t="s">
        <v>138</v>
      </c>
      <c r="L2813" t="s">
        <v>8382</v>
      </c>
      <c r="M2813" t="s">
        <v>8383</v>
      </c>
      <c r="N2813">
        <v>3.49</v>
      </c>
      <c r="O2813">
        <v>0</v>
      </c>
      <c r="P2813">
        <v>1</v>
      </c>
      <c r="Q2813">
        <v>0</v>
      </c>
      <c r="R2813">
        <v>1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13.565844377883</v>
      </c>
      <c r="AA2813">
        <v>0</v>
      </c>
      <c r="AB2813">
        <v>0</v>
      </c>
      <c r="AC2813">
        <v>0</v>
      </c>
      <c r="AD2813">
        <v>0</v>
      </c>
      <c r="AE2813">
        <v>13.565844377883</v>
      </c>
    </row>
    <row r="2814" spans="1:31" x14ac:dyDescent="0.25">
      <c r="A2814">
        <v>2310269</v>
      </c>
      <c r="B2814">
        <v>1</v>
      </c>
      <c r="C2814" t="s">
        <v>80</v>
      </c>
      <c r="D2814" t="s">
        <v>106</v>
      </c>
      <c r="E2814" t="s">
        <v>175</v>
      </c>
      <c r="F2814" t="s">
        <v>8384</v>
      </c>
      <c r="G2814" t="s">
        <v>210</v>
      </c>
      <c r="H2814" t="s">
        <v>135</v>
      </c>
      <c r="I2814" t="s">
        <v>136</v>
      </c>
      <c r="J2814" t="s">
        <v>137</v>
      </c>
      <c r="K2814" t="s">
        <v>138</v>
      </c>
      <c r="L2814" t="s">
        <v>8338</v>
      </c>
      <c r="M2814" t="s">
        <v>8385</v>
      </c>
      <c r="N2814">
        <v>4.0380555549999997</v>
      </c>
      <c r="O2814">
        <v>0</v>
      </c>
      <c r="P2814">
        <v>0</v>
      </c>
      <c r="Q2814">
        <v>0</v>
      </c>
      <c r="R2814">
        <v>25</v>
      </c>
      <c r="S2814">
        <v>0</v>
      </c>
      <c r="T2814">
        <v>4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587.24158349434072</v>
      </c>
      <c r="AA2814">
        <v>0</v>
      </c>
      <c r="AB2814">
        <v>27.977646381586041</v>
      </c>
      <c r="AC2814">
        <v>0</v>
      </c>
      <c r="AD2814">
        <v>0</v>
      </c>
      <c r="AE2814">
        <v>615.21922987592677</v>
      </c>
    </row>
    <row r="2815" spans="1:31" x14ac:dyDescent="0.25">
      <c r="A2815">
        <v>2310767</v>
      </c>
      <c r="B2815">
        <v>1</v>
      </c>
      <c r="C2815" t="s">
        <v>81</v>
      </c>
      <c r="D2815" t="s">
        <v>113</v>
      </c>
      <c r="E2815" t="s">
        <v>153</v>
      </c>
      <c r="F2815" t="s">
        <v>8386</v>
      </c>
      <c r="G2815" t="s">
        <v>155</v>
      </c>
      <c r="H2815" t="s">
        <v>150</v>
      </c>
      <c r="I2815" t="s">
        <v>136</v>
      </c>
      <c r="J2815" t="s">
        <v>137</v>
      </c>
      <c r="K2815" t="s">
        <v>138</v>
      </c>
      <c r="L2815" t="s">
        <v>8387</v>
      </c>
      <c r="M2815" t="s">
        <v>8388</v>
      </c>
      <c r="N2815">
        <v>1.890833333</v>
      </c>
      <c r="O2815">
        <v>0</v>
      </c>
      <c r="P2815">
        <v>2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0.32724652184222508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0.32724652184222508</v>
      </c>
    </row>
    <row r="2816" spans="1:31" x14ac:dyDescent="0.25">
      <c r="A2816">
        <v>2310790</v>
      </c>
      <c r="B2816">
        <v>1</v>
      </c>
      <c r="C2816" t="s">
        <v>80</v>
      </c>
      <c r="D2816" t="s">
        <v>100</v>
      </c>
      <c r="E2816" t="s">
        <v>132</v>
      </c>
      <c r="F2816" t="s">
        <v>8389</v>
      </c>
      <c r="G2816" t="s">
        <v>134</v>
      </c>
      <c r="H2816" t="s">
        <v>135</v>
      </c>
      <c r="I2816" t="s">
        <v>136</v>
      </c>
      <c r="J2816" t="s">
        <v>137</v>
      </c>
      <c r="K2816" t="s">
        <v>138</v>
      </c>
      <c r="L2816" t="s">
        <v>8390</v>
      </c>
      <c r="M2816" t="s">
        <v>8391</v>
      </c>
      <c r="N2816">
        <v>0.52805555500000001</v>
      </c>
      <c r="O2816">
        <v>0</v>
      </c>
      <c r="P2816">
        <v>254</v>
      </c>
      <c r="Q2816">
        <v>0</v>
      </c>
      <c r="R2816">
        <v>23</v>
      </c>
      <c r="S2816">
        <v>9</v>
      </c>
      <c r="T2816">
        <v>63</v>
      </c>
      <c r="U2816">
        <v>2</v>
      </c>
      <c r="V2816">
        <v>2</v>
      </c>
      <c r="W2816">
        <v>0</v>
      </c>
      <c r="X2816">
        <v>28.989107332345675</v>
      </c>
      <c r="Y2816">
        <v>0</v>
      </c>
      <c r="Z2816">
        <v>6.5823378377141823</v>
      </c>
      <c r="AA2816">
        <v>46.438674362302585</v>
      </c>
      <c r="AB2816">
        <v>24.094229361390337</v>
      </c>
      <c r="AC2816">
        <v>21.281813086634834</v>
      </c>
      <c r="AD2816">
        <v>4.3545390148379255</v>
      </c>
      <c r="AE2816">
        <v>131.74070099522555</v>
      </c>
    </row>
    <row r="2817" spans="1:31" x14ac:dyDescent="0.25">
      <c r="A2817">
        <v>2310618</v>
      </c>
      <c r="B2817">
        <v>1</v>
      </c>
      <c r="C2817" t="s">
        <v>80</v>
      </c>
      <c r="D2817" t="s">
        <v>84</v>
      </c>
      <c r="E2817" t="s">
        <v>147</v>
      </c>
      <c r="F2817" t="s">
        <v>8392</v>
      </c>
      <c r="G2817" t="s">
        <v>149</v>
      </c>
      <c r="H2817" t="s">
        <v>150</v>
      </c>
      <c r="I2817" t="s">
        <v>136</v>
      </c>
      <c r="J2817" t="s">
        <v>137</v>
      </c>
      <c r="K2817" t="s">
        <v>138</v>
      </c>
      <c r="L2817" t="s">
        <v>8393</v>
      </c>
      <c r="M2817" t="s">
        <v>8394</v>
      </c>
      <c r="N2817">
        <v>3.8805555549999999</v>
      </c>
      <c r="O2817">
        <v>0</v>
      </c>
      <c r="P2817">
        <v>116</v>
      </c>
      <c r="Q2817">
        <v>0</v>
      </c>
      <c r="R2817">
        <v>0</v>
      </c>
      <c r="S2817">
        <v>0</v>
      </c>
      <c r="T2817">
        <v>10</v>
      </c>
      <c r="U2817">
        <v>0</v>
      </c>
      <c r="V2817">
        <v>0</v>
      </c>
      <c r="W2817">
        <v>0</v>
      </c>
      <c r="X2817">
        <v>88.140670233235625</v>
      </c>
      <c r="Y2817">
        <v>0</v>
      </c>
      <c r="Z2817">
        <v>0</v>
      </c>
      <c r="AA2817">
        <v>0</v>
      </c>
      <c r="AB2817">
        <v>21.236382509731776</v>
      </c>
      <c r="AC2817">
        <v>0</v>
      </c>
      <c r="AD2817">
        <v>0</v>
      </c>
      <c r="AE2817">
        <v>109.37705274296741</v>
      </c>
    </row>
    <row r="2818" spans="1:31" x14ac:dyDescent="0.25">
      <c r="A2818">
        <v>2310498</v>
      </c>
      <c r="B2818">
        <v>1</v>
      </c>
      <c r="C2818" t="s">
        <v>81</v>
      </c>
      <c r="D2818" t="s">
        <v>113</v>
      </c>
      <c r="E2818" t="s">
        <v>132</v>
      </c>
      <c r="F2818" t="s">
        <v>8395</v>
      </c>
      <c r="G2818" t="s">
        <v>134</v>
      </c>
      <c r="H2818" t="s">
        <v>135</v>
      </c>
      <c r="I2818" t="s">
        <v>136</v>
      </c>
      <c r="J2818" t="s">
        <v>137</v>
      </c>
      <c r="K2818" t="s">
        <v>138</v>
      </c>
      <c r="L2818" t="s">
        <v>8396</v>
      </c>
      <c r="M2818" t="s">
        <v>8397</v>
      </c>
      <c r="N2818">
        <v>1.8136111109999999</v>
      </c>
      <c r="O2818">
        <v>1</v>
      </c>
      <c r="P2818">
        <v>233</v>
      </c>
      <c r="Q2818">
        <v>99</v>
      </c>
      <c r="R2818">
        <v>185</v>
      </c>
      <c r="S2818">
        <v>7</v>
      </c>
      <c r="T2818">
        <v>14</v>
      </c>
      <c r="U2818">
        <v>1</v>
      </c>
      <c r="V2818">
        <v>0</v>
      </c>
      <c r="W2818">
        <v>0.42727164337349999</v>
      </c>
      <c r="X2818">
        <v>60.409672574459911</v>
      </c>
      <c r="Y2818">
        <v>1028.5314109715616</v>
      </c>
      <c r="Z2818">
        <v>1455.6726088558435</v>
      </c>
      <c r="AA2818">
        <v>19.123459678848764</v>
      </c>
      <c r="AB2818">
        <v>20.560128816546523</v>
      </c>
      <c r="AC2818">
        <v>199.68022830650659</v>
      </c>
      <c r="AD2818">
        <v>0</v>
      </c>
      <c r="AE2818">
        <v>2784.4047808471405</v>
      </c>
    </row>
    <row r="2819" spans="1:31" x14ac:dyDescent="0.25">
      <c r="A2819">
        <v>2310249</v>
      </c>
      <c r="B2819">
        <v>1</v>
      </c>
      <c r="C2819" t="s">
        <v>80</v>
      </c>
      <c r="D2819" t="s">
        <v>108</v>
      </c>
      <c r="E2819" t="s">
        <v>147</v>
      </c>
      <c r="F2819" t="s">
        <v>8398</v>
      </c>
      <c r="G2819" t="s">
        <v>149</v>
      </c>
      <c r="H2819" t="s">
        <v>150</v>
      </c>
      <c r="I2819" t="s">
        <v>136</v>
      </c>
      <c r="J2819" t="s">
        <v>137</v>
      </c>
      <c r="K2819" t="s">
        <v>138</v>
      </c>
      <c r="L2819" t="s">
        <v>8399</v>
      </c>
      <c r="M2819" t="s">
        <v>8400</v>
      </c>
      <c r="N2819">
        <v>2.935277777</v>
      </c>
      <c r="O2819">
        <v>0</v>
      </c>
      <c r="P2819">
        <v>4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1.8160880782961333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1.8160880782961333</v>
      </c>
    </row>
    <row r="2820" spans="1:31" x14ac:dyDescent="0.25">
      <c r="A2820">
        <v>2310853</v>
      </c>
      <c r="B2820">
        <v>1</v>
      </c>
      <c r="C2820" t="s">
        <v>80</v>
      </c>
      <c r="D2820" t="s">
        <v>108</v>
      </c>
      <c r="E2820" t="s">
        <v>132</v>
      </c>
      <c r="F2820" t="s">
        <v>8176</v>
      </c>
      <c r="G2820" t="s">
        <v>210</v>
      </c>
      <c r="H2820" t="s">
        <v>135</v>
      </c>
      <c r="I2820" t="s">
        <v>136</v>
      </c>
      <c r="J2820" t="s">
        <v>137</v>
      </c>
      <c r="K2820" t="s">
        <v>138</v>
      </c>
      <c r="L2820" t="s">
        <v>8401</v>
      </c>
      <c r="M2820" t="s">
        <v>8402</v>
      </c>
      <c r="N2820">
        <v>5.4124999999999996</v>
      </c>
      <c r="O2820">
        <v>0</v>
      </c>
      <c r="P2820">
        <v>466</v>
      </c>
      <c r="Q2820">
        <v>0</v>
      </c>
      <c r="R2820">
        <v>53</v>
      </c>
      <c r="S2820">
        <v>1</v>
      </c>
      <c r="T2820">
        <v>59</v>
      </c>
      <c r="U2820">
        <v>0</v>
      </c>
      <c r="V2820">
        <v>0</v>
      </c>
      <c r="W2820">
        <v>0</v>
      </c>
      <c r="X2820">
        <v>294.6245504108029</v>
      </c>
      <c r="Y2820">
        <v>0</v>
      </c>
      <c r="Z2820">
        <v>40.642972997457726</v>
      </c>
      <c r="AA2820">
        <v>5.7242347321003333</v>
      </c>
      <c r="AB2820">
        <v>62.510749535437917</v>
      </c>
      <c r="AC2820">
        <v>0</v>
      </c>
      <c r="AD2820">
        <v>0</v>
      </c>
      <c r="AE2820">
        <v>403.50250767579888</v>
      </c>
    </row>
    <row r="2821" spans="1:31" x14ac:dyDescent="0.25">
      <c r="A2821">
        <v>2310412</v>
      </c>
      <c r="B2821">
        <v>1</v>
      </c>
      <c r="C2821" t="s">
        <v>81</v>
      </c>
      <c r="D2821" t="s">
        <v>115</v>
      </c>
      <c r="E2821" t="s">
        <v>175</v>
      </c>
      <c r="F2821" t="s">
        <v>8403</v>
      </c>
      <c r="G2821" t="s">
        <v>210</v>
      </c>
      <c r="H2821" t="s">
        <v>135</v>
      </c>
      <c r="I2821" t="s">
        <v>136</v>
      </c>
      <c r="J2821" t="s">
        <v>137</v>
      </c>
      <c r="K2821" t="s">
        <v>138</v>
      </c>
      <c r="L2821" t="s">
        <v>8404</v>
      </c>
      <c r="M2821" t="s">
        <v>8405</v>
      </c>
      <c r="N2821">
        <v>0.69444444400000005</v>
      </c>
      <c r="O2821">
        <v>0</v>
      </c>
      <c r="P2821">
        <v>31</v>
      </c>
      <c r="Q2821">
        <v>0</v>
      </c>
      <c r="R2821">
        <v>6</v>
      </c>
      <c r="S2821">
        <v>0</v>
      </c>
      <c r="T2821">
        <v>3</v>
      </c>
      <c r="U2821">
        <v>0</v>
      </c>
      <c r="V2821">
        <v>0</v>
      </c>
      <c r="W2821">
        <v>0</v>
      </c>
      <c r="X2821">
        <v>2.5237032421750007</v>
      </c>
      <c r="Y2821">
        <v>0</v>
      </c>
      <c r="Z2821">
        <v>2.0764518251875002</v>
      </c>
      <c r="AA2821">
        <v>0</v>
      </c>
      <c r="AB2821">
        <v>4.5392669107291665E-2</v>
      </c>
      <c r="AC2821">
        <v>0</v>
      </c>
      <c r="AD2821">
        <v>0</v>
      </c>
      <c r="AE2821">
        <v>4.6455477364697924</v>
      </c>
    </row>
    <row r="2822" spans="1:31" x14ac:dyDescent="0.25">
      <c r="A2822">
        <v>2310306</v>
      </c>
      <c r="B2822">
        <v>1</v>
      </c>
      <c r="C2822" t="s">
        <v>81</v>
      </c>
      <c r="D2822" t="s">
        <v>128</v>
      </c>
      <c r="E2822" t="s">
        <v>141</v>
      </c>
      <c r="F2822" t="s">
        <v>8406</v>
      </c>
      <c r="G2822" t="s">
        <v>143</v>
      </c>
      <c r="H2822" t="s">
        <v>135</v>
      </c>
      <c r="I2822" t="s">
        <v>136</v>
      </c>
      <c r="J2822" t="s">
        <v>137</v>
      </c>
      <c r="K2822" t="s">
        <v>144</v>
      </c>
      <c r="L2822" t="s">
        <v>8407</v>
      </c>
      <c r="M2822" t="s">
        <v>8408</v>
      </c>
      <c r="N2822">
        <v>2.210555555</v>
      </c>
      <c r="O2822">
        <v>0</v>
      </c>
      <c r="P2822">
        <v>82</v>
      </c>
      <c r="Q2822">
        <v>0</v>
      </c>
      <c r="R2822">
        <v>0</v>
      </c>
      <c r="S2822">
        <v>0</v>
      </c>
      <c r="T2822">
        <v>4</v>
      </c>
      <c r="U2822">
        <v>0</v>
      </c>
      <c r="V2822">
        <v>0</v>
      </c>
      <c r="W2822">
        <v>0</v>
      </c>
      <c r="X2822">
        <v>83.075656379751521</v>
      </c>
      <c r="Y2822">
        <v>0</v>
      </c>
      <c r="Z2822">
        <v>0</v>
      </c>
      <c r="AA2822">
        <v>0</v>
      </c>
      <c r="AB2822">
        <v>7.5848821901851391</v>
      </c>
      <c r="AC2822">
        <v>0</v>
      </c>
      <c r="AD2822">
        <v>0</v>
      </c>
      <c r="AE2822">
        <v>90.660538569936662</v>
      </c>
    </row>
    <row r="2823" spans="1:31" x14ac:dyDescent="0.25">
      <c r="A2823">
        <v>2310312</v>
      </c>
      <c r="B2823">
        <v>1</v>
      </c>
      <c r="C2823" t="s">
        <v>81</v>
      </c>
      <c r="D2823" t="s">
        <v>113</v>
      </c>
      <c r="E2823" t="s">
        <v>175</v>
      </c>
      <c r="F2823" t="s">
        <v>8409</v>
      </c>
      <c r="G2823" t="s">
        <v>217</v>
      </c>
      <c r="H2823" t="s">
        <v>135</v>
      </c>
      <c r="I2823" t="s">
        <v>136</v>
      </c>
      <c r="J2823" t="s">
        <v>137</v>
      </c>
      <c r="K2823" t="s">
        <v>138</v>
      </c>
      <c r="L2823" t="s">
        <v>8410</v>
      </c>
      <c r="M2823" t="s">
        <v>8411</v>
      </c>
      <c r="N2823">
        <v>6.0586111110000003</v>
      </c>
      <c r="O2823">
        <v>0</v>
      </c>
      <c r="P2823">
        <v>0</v>
      </c>
      <c r="Q2823">
        <v>0</v>
      </c>
      <c r="R2823">
        <v>13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173.17285058045533</v>
      </c>
      <c r="AA2823">
        <v>0</v>
      </c>
      <c r="AB2823">
        <v>0</v>
      </c>
      <c r="AC2823">
        <v>0</v>
      </c>
      <c r="AD2823">
        <v>0</v>
      </c>
      <c r="AE2823">
        <v>173.17285058045533</v>
      </c>
    </row>
    <row r="2824" spans="1:31" x14ac:dyDescent="0.25">
      <c r="A2824">
        <v>2310704</v>
      </c>
      <c r="B2824">
        <v>1</v>
      </c>
      <c r="C2824" t="s">
        <v>80</v>
      </c>
      <c r="D2824" t="s">
        <v>83</v>
      </c>
      <c r="E2824" t="s">
        <v>158</v>
      </c>
      <c r="F2824" t="s">
        <v>8412</v>
      </c>
      <c r="G2824" t="s">
        <v>193</v>
      </c>
      <c r="H2824" t="s">
        <v>150</v>
      </c>
      <c r="I2824" t="s">
        <v>136</v>
      </c>
      <c r="J2824" t="s">
        <v>3</v>
      </c>
      <c r="K2824" t="s">
        <v>138</v>
      </c>
      <c r="L2824" t="s">
        <v>8413</v>
      </c>
      <c r="M2824" t="s">
        <v>8414</v>
      </c>
      <c r="N2824">
        <v>3.565833333</v>
      </c>
      <c r="O2824">
        <v>0</v>
      </c>
      <c r="P2824">
        <v>308</v>
      </c>
      <c r="Q2824">
        <v>0</v>
      </c>
      <c r="R2824">
        <v>0</v>
      </c>
      <c r="S2824">
        <v>0</v>
      </c>
      <c r="T2824">
        <v>4</v>
      </c>
      <c r="U2824">
        <v>0</v>
      </c>
      <c r="V2824">
        <v>0</v>
      </c>
      <c r="W2824">
        <v>0</v>
      </c>
      <c r="X2824">
        <v>281.89468047904899</v>
      </c>
      <c r="Y2824">
        <v>0</v>
      </c>
      <c r="Z2824">
        <v>0</v>
      </c>
      <c r="AA2824">
        <v>0</v>
      </c>
      <c r="AB2824">
        <v>17.299937350647216</v>
      </c>
      <c r="AC2824">
        <v>0</v>
      </c>
      <c r="AD2824">
        <v>0</v>
      </c>
      <c r="AE2824">
        <v>299.1946178296962</v>
      </c>
    </row>
    <row r="2825" spans="1:31" x14ac:dyDescent="0.25">
      <c r="A2825">
        <v>2310604</v>
      </c>
      <c r="B2825">
        <v>1</v>
      </c>
      <c r="C2825" t="s">
        <v>80</v>
      </c>
      <c r="D2825" t="s">
        <v>108</v>
      </c>
      <c r="E2825" t="s">
        <v>147</v>
      </c>
      <c r="F2825" t="s">
        <v>8355</v>
      </c>
      <c r="G2825" t="s">
        <v>258</v>
      </c>
      <c r="H2825" t="s">
        <v>150</v>
      </c>
      <c r="I2825" t="s">
        <v>136</v>
      </c>
      <c r="J2825" t="s">
        <v>137</v>
      </c>
      <c r="K2825" t="s">
        <v>138</v>
      </c>
      <c r="L2825" t="s">
        <v>8415</v>
      </c>
      <c r="M2825" t="s">
        <v>8416</v>
      </c>
      <c r="N2825">
        <v>2.7916666659999998</v>
      </c>
      <c r="O2825">
        <v>0</v>
      </c>
      <c r="P2825">
        <v>10</v>
      </c>
      <c r="Q2825">
        <v>0</v>
      </c>
      <c r="R2825">
        <v>6</v>
      </c>
      <c r="S2825">
        <v>0</v>
      </c>
      <c r="T2825">
        <v>3</v>
      </c>
      <c r="U2825">
        <v>0</v>
      </c>
      <c r="V2825">
        <v>0</v>
      </c>
      <c r="W2825">
        <v>0</v>
      </c>
      <c r="X2825">
        <v>3.4705860691100003</v>
      </c>
      <c r="Y2825">
        <v>0</v>
      </c>
      <c r="Z2825">
        <v>34.799269101634877</v>
      </c>
      <c r="AA2825">
        <v>0</v>
      </c>
      <c r="AB2825">
        <v>7.7181390123725002</v>
      </c>
      <c r="AC2825">
        <v>0</v>
      </c>
      <c r="AD2825">
        <v>0</v>
      </c>
      <c r="AE2825">
        <v>45.98799418311738</v>
      </c>
    </row>
    <row r="2826" spans="1:31" x14ac:dyDescent="0.25">
      <c r="A2826">
        <v>2310847</v>
      </c>
      <c r="B2826">
        <v>1</v>
      </c>
      <c r="C2826" t="s">
        <v>80</v>
      </c>
      <c r="D2826" t="s">
        <v>86</v>
      </c>
      <c r="E2826" t="s">
        <v>414</v>
      </c>
      <c r="F2826" t="s">
        <v>8417</v>
      </c>
      <c r="G2826" t="s">
        <v>134</v>
      </c>
      <c r="H2826" t="s">
        <v>135</v>
      </c>
      <c r="I2826" t="s">
        <v>136</v>
      </c>
      <c r="J2826" t="s">
        <v>137</v>
      </c>
      <c r="K2826" t="s">
        <v>138</v>
      </c>
      <c r="L2826" t="s">
        <v>8418</v>
      </c>
      <c r="M2826" t="s">
        <v>8419</v>
      </c>
      <c r="N2826">
        <v>0.48305555500000003</v>
      </c>
      <c r="O2826">
        <v>31</v>
      </c>
      <c r="P2826">
        <v>7734</v>
      </c>
      <c r="Q2826">
        <v>4</v>
      </c>
      <c r="R2826">
        <v>138</v>
      </c>
      <c r="S2826">
        <v>22</v>
      </c>
      <c r="T2826">
        <v>801</v>
      </c>
      <c r="U2826">
        <v>0</v>
      </c>
      <c r="V2826">
        <v>1</v>
      </c>
      <c r="W2826">
        <v>185.15745001366025</v>
      </c>
      <c r="X2826">
        <v>1227.9072632173616</v>
      </c>
      <c r="Y2826">
        <v>1.9965918878550002</v>
      </c>
      <c r="Z2826">
        <v>31.046400049434162</v>
      </c>
      <c r="AA2826">
        <v>238.11654574449557</v>
      </c>
      <c r="AB2826">
        <v>255.8054538226595</v>
      </c>
      <c r="AC2826">
        <v>0</v>
      </c>
      <c r="AD2826">
        <v>0.86800406915975004</v>
      </c>
      <c r="AE2826">
        <v>1940.8977088046258</v>
      </c>
    </row>
    <row r="2827" spans="1:31" x14ac:dyDescent="0.25">
      <c r="A2827">
        <v>2310515</v>
      </c>
      <c r="B2827">
        <v>1</v>
      </c>
      <c r="C2827" t="s">
        <v>80</v>
      </c>
      <c r="D2827" t="s">
        <v>93</v>
      </c>
      <c r="E2827" t="s">
        <v>147</v>
      </c>
      <c r="F2827" t="s">
        <v>8420</v>
      </c>
      <c r="G2827" t="s">
        <v>149</v>
      </c>
      <c r="H2827" t="s">
        <v>150</v>
      </c>
      <c r="I2827" t="s">
        <v>136</v>
      </c>
      <c r="J2827" t="s">
        <v>137</v>
      </c>
      <c r="K2827" t="s">
        <v>138</v>
      </c>
      <c r="L2827" t="s">
        <v>8421</v>
      </c>
      <c r="M2827" t="s">
        <v>8422</v>
      </c>
      <c r="N2827">
        <v>2.3233333329999999</v>
      </c>
      <c r="O2827">
        <v>0</v>
      </c>
      <c r="P2827">
        <v>2</v>
      </c>
      <c r="Q2827">
        <v>0</v>
      </c>
      <c r="R2827">
        <v>0</v>
      </c>
      <c r="S2827">
        <v>0</v>
      </c>
      <c r="T2827">
        <v>2</v>
      </c>
      <c r="U2827">
        <v>0</v>
      </c>
      <c r="V2827">
        <v>0</v>
      </c>
      <c r="W2827">
        <v>0</v>
      </c>
      <c r="X2827">
        <v>0.5893292532787916</v>
      </c>
      <c r="Y2827">
        <v>0</v>
      </c>
      <c r="Z2827">
        <v>0</v>
      </c>
      <c r="AA2827">
        <v>0</v>
      </c>
      <c r="AB2827">
        <v>3.9598020222072883</v>
      </c>
      <c r="AC2827">
        <v>0</v>
      </c>
      <c r="AD2827">
        <v>0</v>
      </c>
      <c r="AE2827">
        <v>4.5491312754860802</v>
      </c>
    </row>
    <row r="2828" spans="1:31" x14ac:dyDescent="0.25">
      <c r="A2828">
        <v>2310538</v>
      </c>
      <c r="B2828">
        <v>1</v>
      </c>
      <c r="C2828" t="s">
        <v>81</v>
      </c>
      <c r="D2828" t="s">
        <v>128</v>
      </c>
      <c r="E2828" t="s">
        <v>141</v>
      </c>
      <c r="F2828" t="s">
        <v>8011</v>
      </c>
      <c r="G2828" t="s">
        <v>134</v>
      </c>
      <c r="H2828" t="s">
        <v>135</v>
      </c>
      <c r="I2828" t="s">
        <v>136</v>
      </c>
      <c r="J2828" t="s">
        <v>137</v>
      </c>
      <c r="K2828" t="s">
        <v>138</v>
      </c>
      <c r="L2828" t="s">
        <v>8423</v>
      </c>
      <c r="M2828" t="s">
        <v>8424</v>
      </c>
      <c r="N2828">
        <v>0.254722222</v>
      </c>
      <c r="O2828">
        <v>10</v>
      </c>
      <c r="P2828">
        <v>1548</v>
      </c>
      <c r="Q2828">
        <v>66</v>
      </c>
      <c r="R2828">
        <v>101</v>
      </c>
      <c r="S2828">
        <v>15</v>
      </c>
      <c r="T2828">
        <v>128</v>
      </c>
      <c r="U2828">
        <v>3</v>
      </c>
      <c r="V2828">
        <v>1</v>
      </c>
      <c r="W2828">
        <v>0.75547886824340016</v>
      </c>
      <c r="X2828">
        <v>56.193192316325131</v>
      </c>
      <c r="Y2828">
        <v>14.4442416713371</v>
      </c>
      <c r="Z2828">
        <v>22.691838165186326</v>
      </c>
      <c r="AA2828">
        <v>62.930030244709556</v>
      </c>
      <c r="AB2828">
        <v>16.280981063540999</v>
      </c>
      <c r="AC2828">
        <v>0.97597384733170012</v>
      </c>
      <c r="AD2828">
        <v>28.223743118371537</v>
      </c>
      <c r="AE2828">
        <v>202.49547929504573</v>
      </c>
    </row>
    <row r="2829" spans="1:31" x14ac:dyDescent="0.25">
      <c r="A2829">
        <v>2310707</v>
      </c>
      <c r="B2829">
        <v>1</v>
      </c>
      <c r="C2829" t="s">
        <v>80</v>
      </c>
      <c r="D2829" t="s">
        <v>88</v>
      </c>
      <c r="E2829" t="s">
        <v>285</v>
      </c>
      <c r="F2829" t="s">
        <v>8425</v>
      </c>
      <c r="G2829" t="s">
        <v>287</v>
      </c>
      <c r="H2829" t="s">
        <v>150</v>
      </c>
      <c r="I2829" t="s">
        <v>136</v>
      </c>
      <c r="J2829" t="s">
        <v>137</v>
      </c>
      <c r="K2829" t="s">
        <v>138</v>
      </c>
      <c r="L2829" t="s">
        <v>8426</v>
      </c>
      <c r="M2829" t="s">
        <v>8427</v>
      </c>
      <c r="N2829">
        <v>1.707222222</v>
      </c>
      <c r="O2829">
        <v>0</v>
      </c>
      <c r="P2829">
        <v>39</v>
      </c>
      <c r="Q2829">
        <v>0</v>
      </c>
      <c r="R2829">
        <v>0</v>
      </c>
      <c r="S2829">
        <v>0</v>
      </c>
      <c r="T2829">
        <v>10</v>
      </c>
      <c r="U2829">
        <v>0</v>
      </c>
      <c r="V2829">
        <v>0</v>
      </c>
      <c r="W2829">
        <v>0</v>
      </c>
      <c r="X2829">
        <v>16.371140139393315</v>
      </c>
      <c r="Y2829">
        <v>0</v>
      </c>
      <c r="Z2829">
        <v>0</v>
      </c>
      <c r="AA2829">
        <v>0</v>
      </c>
      <c r="AB2829">
        <v>9.1571423408264163</v>
      </c>
      <c r="AC2829">
        <v>0</v>
      </c>
      <c r="AD2829">
        <v>0</v>
      </c>
      <c r="AE2829">
        <v>25.52828248021973</v>
      </c>
    </row>
    <row r="2830" spans="1:31" x14ac:dyDescent="0.25">
      <c r="A2830">
        <v>2310375</v>
      </c>
      <c r="B2830">
        <v>1</v>
      </c>
      <c r="C2830" t="s">
        <v>80</v>
      </c>
      <c r="D2830" t="s">
        <v>104</v>
      </c>
      <c r="E2830" t="s">
        <v>175</v>
      </c>
      <c r="F2830" t="s">
        <v>8428</v>
      </c>
      <c r="G2830" t="s">
        <v>143</v>
      </c>
      <c r="H2830" t="s">
        <v>135</v>
      </c>
      <c r="I2830" t="s">
        <v>136</v>
      </c>
      <c r="J2830" t="s">
        <v>137</v>
      </c>
      <c r="K2830" t="s">
        <v>144</v>
      </c>
      <c r="L2830" t="s">
        <v>8429</v>
      </c>
      <c r="M2830" t="s">
        <v>8430</v>
      </c>
      <c r="N2830">
        <v>8.1413888879999998</v>
      </c>
      <c r="O2830">
        <v>0</v>
      </c>
      <c r="P2830">
        <v>787</v>
      </c>
      <c r="Q2830">
        <v>0</v>
      </c>
      <c r="R2830">
        <v>0</v>
      </c>
      <c r="S2830">
        <v>0</v>
      </c>
      <c r="T2830">
        <v>103</v>
      </c>
      <c r="U2830">
        <v>0</v>
      </c>
      <c r="V2830">
        <v>0</v>
      </c>
      <c r="W2830">
        <v>0</v>
      </c>
      <c r="X2830">
        <v>1083.5336033065621</v>
      </c>
      <c r="Y2830">
        <v>0</v>
      </c>
      <c r="Z2830">
        <v>0</v>
      </c>
      <c r="AA2830">
        <v>0</v>
      </c>
      <c r="AB2830">
        <v>522.2553772299226</v>
      </c>
      <c r="AC2830">
        <v>0</v>
      </c>
      <c r="AD2830">
        <v>0</v>
      </c>
      <c r="AE2830">
        <v>1605.7889805364848</v>
      </c>
    </row>
    <row r="2831" spans="1:31" x14ac:dyDescent="0.25">
      <c r="A2831">
        <v>2310561</v>
      </c>
      <c r="B2831">
        <v>1</v>
      </c>
      <c r="C2831" t="s">
        <v>80</v>
      </c>
      <c r="D2831" t="s">
        <v>82</v>
      </c>
      <c r="E2831" t="s">
        <v>153</v>
      </c>
      <c r="F2831" t="s">
        <v>8431</v>
      </c>
      <c r="G2831" t="s">
        <v>203</v>
      </c>
      <c r="H2831" t="s">
        <v>150</v>
      </c>
      <c r="I2831" t="s">
        <v>136</v>
      </c>
      <c r="J2831" t="s">
        <v>137</v>
      </c>
      <c r="K2831" t="s">
        <v>138</v>
      </c>
      <c r="L2831" t="s">
        <v>8432</v>
      </c>
      <c r="M2831" t="s">
        <v>8433</v>
      </c>
      <c r="N2831">
        <v>1.073055555</v>
      </c>
      <c r="O2831">
        <v>0</v>
      </c>
      <c r="P2831">
        <v>9</v>
      </c>
      <c r="Q2831">
        <v>0</v>
      </c>
      <c r="R2831">
        <v>0</v>
      </c>
      <c r="S2831">
        <v>0</v>
      </c>
      <c r="T2831">
        <v>4</v>
      </c>
      <c r="U2831">
        <v>0</v>
      </c>
      <c r="V2831">
        <v>0</v>
      </c>
      <c r="W2831">
        <v>0</v>
      </c>
      <c r="X2831">
        <v>1.5253552567770836</v>
      </c>
      <c r="Y2831">
        <v>0</v>
      </c>
      <c r="Z2831">
        <v>0</v>
      </c>
      <c r="AA2831">
        <v>0</v>
      </c>
      <c r="AB2831">
        <v>2.5953334095928784</v>
      </c>
      <c r="AC2831">
        <v>0</v>
      </c>
      <c r="AD2831">
        <v>0</v>
      </c>
      <c r="AE2831">
        <v>4.1206886663699622</v>
      </c>
    </row>
    <row r="2832" spans="1:31" x14ac:dyDescent="0.25">
      <c r="A2832">
        <v>2310352</v>
      </c>
      <c r="B2832">
        <v>1</v>
      </c>
      <c r="C2832" t="s">
        <v>81</v>
      </c>
      <c r="D2832" t="s">
        <v>113</v>
      </c>
      <c r="E2832" t="s">
        <v>147</v>
      </c>
      <c r="F2832" t="s">
        <v>8434</v>
      </c>
      <c r="G2832" t="s">
        <v>149</v>
      </c>
      <c r="H2832" t="s">
        <v>150</v>
      </c>
      <c r="I2832" t="s">
        <v>136</v>
      </c>
      <c r="J2832" t="s">
        <v>137</v>
      </c>
      <c r="K2832" t="s">
        <v>138</v>
      </c>
      <c r="L2832" t="s">
        <v>8435</v>
      </c>
      <c r="M2832" t="s">
        <v>8436</v>
      </c>
      <c r="N2832">
        <v>8.488888888</v>
      </c>
      <c r="O2832">
        <v>0</v>
      </c>
      <c r="P2832">
        <v>23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28.476946579697696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28.476946579697696</v>
      </c>
    </row>
    <row r="2833" spans="1:31" x14ac:dyDescent="0.25">
      <c r="A2833">
        <v>2310661</v>
      </c>
      <c r="B2833">
        <v>1</v>
      </c>
      <c r="C2833" t="s">
        <v>80</v>
      </c>
      <c r="D2833" t="s">
        <v>106</v>
      </c>
      <c r="E2833" t="s">
        <v>147</v>
      </c>
      <c r="F2833" t="s">
        <v>8437</v>
      </c>
      <c r="G2833" t="s">
        <v>149</v>
      </c>
      <c r="H2833" t="s">
        <v>150</v>
      </c>
      <c r="I2833" t="s">
        <v>136</v>
      </c>
      <c r="J2833" t="s">
        <v>137</v>
      </c>
      <c r="K2833" t="s">
        <v>138</v>
      </c>
      <c r="L2833" t="s">
        <v>8438</v>
      </c>
      <c r="M2833" t="s">
        <v>8439</v>
      </c>
      <c r="N2833">
        <v>0.82777777699999999</v>
      </c>
      <c r="O2833">
        <v>0</v>
      </c>
      <c r="P2833">
        <v>0</v>
      </c>
      <c r="Q2833">
        <v>0</v>
      </c>
      <c r="R2833">
        <v>1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</row>
    <row r="2834" spans="1:31" x14ac:dyDescent="0.25">
      <c r="A2834">
        <v>2310830</v>
      </c>
      <c r="B2834">
        <v>1</v>
      </c>
      <c r="C2834" t="s">
        <v>80</v>
      </c>
      <c r="D2834" t="s">
        <v>92</v>
      </c>
      <c r="E2834" t="s">
        <v>153</v>
      </c>
      <c r="F2834" t="s">
        <v>8440</v>
      </c>
      <c r="G2834" t="s">
        <v>155</v>
      </c>
      <c r="H2834" t="s">
        <v>150</v>
      </c>
      <c r="I2834" t="s">
        <v>136</v>
      </c>
      <c r="J2834" t="s">
        <v>137</v>
      </c>
      <c r="K2834" t="s">
        <v>138</v>
      </c>
      <c r="L2834" t="s">
        <v>8441</v>
      </c>
      <c r="M2834" t="s">
        <v>8442</v>
      </c>
      <c r="N2834">
        <v>1.9475</v>
      </c>
      <c r="O2834">
        <v>0</v>
      </c>
      <c r="P2834">
        <v>1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0.24723712442324169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0.24723712442324169</v>
      </c>
    </row>
    <row r="2835" spans="1:31" x14ac:dyDescent="0.25">
      <c r="A2835">
        <v>2310521</v>
      </c>
      <c r="B2835">
        <v>1</v>
      </c>
      <c r="C2835" t="s">
        <v>80</v>
      </c>
      <c r="D2835" t="s">
        <v>97</v>
      </c>
      <c r="E2835" t="s">
        <v>153</v>
      </c>
      <c r="F2835" t="s">
        <v>8443</v>
      </c>
      <c r="G2835" t="s">
        <v>155</v>
      </c>
      <c r="H2835" t="s">
        <v>150</v>
      </c>
      <c r="I2835" t="s">
        <v>136</v>
      </c>
      <c r="J2835" t="s">
        <v>137</v>
      </c>
      <c r="K2835" t="s">
        <v>138</v>
      </c>
      <c r="L2835" t="s">
        <v>8444</v>
      </c>
      <c r="M2835" t="s">
        <v>8445</v>
      </c>
      <c r="N2835">
        <v>6.2583333330000004</v>
      </c>
      <c r="O2835">
        <v>0</v>
      </c>
      <c r="P2835">
        <v>1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1.2768573253371833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1.2768573253371833</v>
      </c>
    </row>
    <row r="2836" spans="1:31" x14ac:dyDescent="0.25">
      <c r="A2836">
        <v>2310770</v>
      </c>
      <c r="B2836">
        <v>1</v>
      </c>
      <c r="C2836" t="s">
        <v>80</v>
      </c>
      <c r="D2836" t="s">
        <v>95</v>
      </c>
      <c r="E2836" t="s">
        <v>141</v>
      </c>
      <c r="F2836" t="s">
        <v>8446</v>
      </c>
      <c r="G2836" t="s">
        <v>134</v>
      </c>
      <c r="H2836" t="s">
        <v>135</v>
      </c>
      <c r="I2836" t="s">
        <v>136</v>
      </c>
      <c r="J2836" t="s">
        <v>137</v>
      </c>
      <c r="K2836" t="s">
        <v>138</v>
      </c>
      <c r="L2836" t="s">
        <v>8447</v>
      </c>
      <c r="M2836" t="s">
        <v>8448</v>
      </c>
      <c r="N2836">
        <v>9.1111110999999995E-2</v>
      </c>
      <c r="O2836">
        <v>0</v>
      </c>
      <c r="P2836">
        <v>2045</v>
      </c>
      <c r="Q2836">
        <v>0</v>
      </c>
      <c r="R2836">
        <v>4</v>
      </c>
      <c r="S2836">
        <v>0</v>
      </c>
      <c r="T2836">
        <v>282</v>
      </c>
      <c r="U2836">
        <v>0</v>
      </c>
      <c r="V2836">
        <v>1</v>
      </c>
      <c r="W2836">
        <v>0</v>
      </c>
      <c r="X2836">
        <v>34.993326266875961</v>
      </c>
      <c r="Y2836">
        <v>0</v>
      </c>
      <c r="Z2836">
        <v>0.18177250633857778</v>
      </c>
      <c r="AA2836">
        <v>0</v>
      </c>
      <c r="AB2836">
        <v>27.050380878643995</v>
      </c>
      <c r="AC2836">
        <v>0</v>
      </c>
      <c r="AD2836">
        <v>8.9489244336000001E-3</v>
      </c>
      <c r="AE2836">
        <v>62.234428576292132</v>
      </c>
    </row>
    <row r="2837" spans="1:31" x14ac:dyDescent="0.25">
      <c r="A2837">
        <v>2310475</v>
      </c>
      <c r="B2837">
        <v>1</v>
      </c>
      <c r="C2837" t="s">
        <v>81</v>
      </c>
      <c r="D2837" t="s">
        <v>119</v>
      </c>
      <c r="E2837" t="s">
        <v>147</v>
      </c>
      <c r="F2837" t="s">
        <v>8449</v>
      </c>
      <c r="G2837" t="s">
        <v>258</v>
      </c>
      <c r="H2837" t="s">
        <v>150</v>
      </c>
      <c r="I2837" t="s">
        <v>136</v>
      </c>
      <c r="J2837" t="s">
        <v>137</v>
      </c>
      <c r="K2837" t="s">
        <v>138</v>
      </c>
      <c r="L2837" t="s">
        <v>8450</v>
      </c>
      <c r="M2837" t="s">
        <v>8451</v>
      </c>
      <c r="N2837">
        <v>7.1805555549999998</v>
      </c>
      <c r="O2837">
        <v>0</v>
      </c>
      <c r="P2837">
        <v>16</v>
      </c>
      <c r="Q2837">
        <v>0</v>
      </c>
      <c r="R2837">
        <v>1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12.860662298451924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12.860662298451924</v>
      </c>
    </row>
    <row r="2838" spans="1:31" x14ac:dyDescent="0.25">
      <c r="A2838">
        <v>2310329</v>
      </c>
      <c r="B2838">
        <v>1</v>
      </c>
      <c r="C2838" t="s">
        <v>80</v>
      </c>
      <c r="D2838" t="s">
        <v>93</v>
      </c>
      <c r="E2838" t="s">
        <v>175</v>
      </c>
      <c r="F2838" t="s">
        <v>8452</v>
      </c>
      <c r="G2838" t="s">
        <v>143</v>
      </c>
      <c r="H2838" t="s">
        <v>135</v>
      </c>
      <c r="I2838" t="s">
        <v>136</v>
      </c>
      <c r="J2838" t="s">
        <v>137</v>
      </c>
      <c r="K2838" t="s">
        <v>144</v>
      </c>
      <c r="L2838" t="s">
        <v>8453</v>
      </c>
      <c r="M2838" t="s">
        <v>8454</v>
      </c>
      <c r="N2838">
        <v>2.829722222</v>
      </c>
      <c r="O2838">
        <v>0</v>
      </c>
      <c r="P2838">
        <v>223</v>
      </c>
      <c r="Q2838">
        <v>0</v>
      </c>
      <c r="R2838">
        <v>1</v>
      </c>
      <c r="S2838">
        <v>0</v>
      </c>
      <c r="T2838">
        <v>26</v>
      </c>
      <c r="U2838">
        <v>0</v>
      </c>
      <c r="V2838">
        <v>1</v>
      </c>
      <c r="W2838">
        <v>0</v>
      </c>
      <c r="X2838">
        <v>104.04728818306189</v>
      </c>
      <c r="Y2838">
        <v>0</v>
      </c>
      <c r="Z2838">
        <v>14.357171638927484</v>
      </c>
      <c r="AA2838">
        <v>0</v>
      </c>
      <c r="AB2838">
        <v>57.81418839304947</v>
      </c>
      <c r="AC2838">
        <v>0</v>
      </c>
      <c r="AD2838">
        <v>57.414873425474667</v>
      </c>
      <c r="AE2838">
        <v>233.63352164051352</v>
      </c>
    </row>
    <row r="2839" spans="1:31" x14ac:dyDescent="0.25">
      <c r="A2839">
        <v>2310584</v>
      </c>
      <c r="B2839">
        <v>1</v>
      </c>
      <c r="C2839" t="s">
        <v>81</v>
      </c>
      <c r="D2839" t="s">
        <v>118</v>
      </c>
      <c r="E2839" t="s">
        <v>158</v>
      </c>
      <c r="F2839" t="s">
        <v>8455</v>
      </c>
      <c r="G2839" t="s">
        <v>8456</v>
      </c>
      <c r="H2839" t="s">
        <v>150</v>
      </c>
      <c r="I2839" t="s">
        <v>136</v>
      </c>
      <c r="J2839" t="s">
        <v>137</v>
      </c>
      <c r="K2839" t="s">
        <v>138</v>
      </c>
      <c r="L2839" t="s">
        <v>8457</v>
      </c>
      <c r="M2839" t="s">
        <v>8458</v>
      </c>
      <c r="N2839">
        <v>2.9522222220000001</v>
      </c>
      <c r="O2839">
        <v>0</v>
      </c>
      <c r="P2839">
        <v>27</v>
      </c>
      <c r="Q2839">
        <v>0</v>
      </c>
      <c r="R2839">
        <v>9</v>
      </c>
      <c r="S2839">
        <v>0</v>
      </c>
      <c r="T2839">
        <v>1</v>
      </c>
      <c r="U2839">
        <v>0</v>
      </c>
      <c r="V2839">
        <v>0</v>
      </c>
      <c r="W2839">
        <v>0</v>
      </c>
      <c r="X2839">
        <v>15.282867688677671</v>
      </c>
      <c r="Y2839">
        <v>0</v>
      </c>
      <c r="Z2839">
        <v>104.95434823954321</v>
      </c>
      <c r="AA2839">
        <v>0</v>
      </c>
      <c r="AB2839">
        <v>0</v>
      </c>
      <c r="AC2839">
        <v>0</v>
      </c>
      <c r="AD2839">
        <v>0</v>
      </c>
      <c r="AE2839">
        <v>120.23721592822088</v>
      </c>
    </row>
    <row r="2840" spans="1:31" x14ac:dyDescent="0.25">
      <c r="A2840">
        <v>2310266</v>
      </c>
      <c r="B2840">
        <v>1</v>
      </c>
      <c r="C2840" t="s">
        <v>81</v>
      </c>
      <c r="D2840" t="s">
        <v>125</v>
      </c>
      <c r="E2840" t="s">
        <v>158</v>
      </c>
      <c r="F2840" t="s">
        <v>8459</v>
      </c>
      <c r="G2840" t="s">
        <v>453</v>
      </c>
      <c r="H2840" t="s">
        <v>150</v>
      </c>
      <c r="I2840" t="s">
        <v>136</v>
      </c>
      <c r="J2840" t="s">
        <v>137</v>
      </c>
      <c r="K2840" t="s">
        <v>138</v>
      </c>
      <c r="L2840" t="s">
        <v>8460</v>
      </c>
      <c r="M2840" t="s">
        <v>8461</v>
      </c>
      <c r="N2840">
        <v>0.80833333299999999</v>
      </c>
      <c r="O2840">
        <v>0</v>
      </c>
      <c r="P2840">
        <v>0</v>
      </c>
      <c r="Q2840">
        <v>0</v>
      </c>
      <c r="R2840">
        <v>7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24.149460244686402</v>
      </c>
      <c r="AA2840">
        <v>0</v>
      </c>
      <c r="AB2840">
        <v>0</v>
      </c>
      <c r="AC2840">
        <v>0</v>
      </c>
      <c r="AD2840">
        <v>0</v>
      </c>
      <c r="AE2840">
        <v>24.149460244686402</v>
      </c>
    </row>
    <row r="2841" spans="1:31" x14ac:dyDescent="0.25">
      <c r="A2841">
        <v>2310744</v>
      </c>
      <c r="B2841">
        <v>1</v>
      </c>
      <c r="C2841" t="s">
        <v>81</v>
      </c>
      <c r="D2841" t="s">
        <v>127</v>
      </c>
      <c r="E2841" t="s">
        <v>153</v>
      </c>
      <c r="F2841" t="s">
        <v>8462</v>
      </c>
      <c r="G2841" t="s">
        <v>155</v>
      </c>
      <c r="H2841" t="s">
        <v>150</v>
      </c>
      <c r="I2841" t="s">
        <v>136</v>
      </c>
      <c r="J2841" t="s">
        <v>137</v>
      </c>
      <c r="K2841" t="s">
        <v>138</v>
      </c>
      <c r="L2841" t="s">
        <v>8463</v>
      </c>
      <c r="M2841" t="s">
        <v>8464</v>
      </c>
      <c r="N2841">
        <v>1.665</v>
      </c>
      <c r="O2841">
        <v>0</v>
      </c>
      <c r="P2841">
        <v>1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0.1444225404699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0.1444225404699</v>
      </c>
    </row>
    <row r="2842" spans="1:31" x14ac:dyDescent="0.25">
      <c r="A2842">
        <v>2310787</v>
      </c>
      <c r="B2842">
        <v>1</v>
      </c>
      <c r="C2842" t="s">
        <v>80</v>
      </c>
      <c r="D2842" t="s">
        <v>93</v>
      </c>
      <c r="E2842" t="s">
        <v>158</v>
      </c>
      <c r="F2842" t="s">
        <v>8465</v>
      </c>
      <c r="G2842" t="s">
        <v>453</v>
      </c>
      <c r="H2842" t="s">
        <v>150</v>
      </c>
      <c r="I2842" t="s">
        <v>136</v>
      </c>
      <c r="J2842" t="s">
        <v>137</v>
      </c>
      <c r="K2842" t="s">
        <v>138</v>
      </c>
      <c r="L2842" t="s">
        <v>8466</v>
      </c>
      <c r="M2842" t="s">
        <v>8467</v>
      </c>
      <c r="N2842">
        <v>2.4249999999999998</v>
      </c>
      <c r="O2842">
        <v>0</v>
      </c>
      <c r="P2842">
        <v>1</v>
      </c>
      <c r="Q2842">
        <v>0</v>
      </c>
      <c r="R2842">
        <v>19</v>
      </c>
      <c r="S2842">
        <v>0</v>
      </c>
      <c r="T2842">
        <v>6</v>
      </c>
      <c r="U2842">
        <v>0</v>
      </c>
      <c r="V2842">
        <v>0</v>
      </c>
      <c r="W2842">
        <v>0</v>
      </c>
      <c r="X2842">
        <v>5.4463473487500001E-3</v>
      </c>
      <c r="Y2842">
        <v>0</v>
      </c>
      <c r="Z2842">
        <v>71.797207123969514</v>
      </c>
      <c r="AA2842">
        <v>0</v>
      </c>
      <c r="AB2842">
        <v>22.095279510089057</v>
      </c>
      <c r="AC2842">
        <v>0</v>
      </c>
      <c r="AD2842">
        <v>0</v>
      </c>
      <c r="AE2842">
        <v>93.897932981407322</v>
      </c>
    </row>
    <row r="2843" spans="1:31" x14ac:dyDescent="0.25">
      <c r="A2843">
        <v>2310223</v>
      </c>
      <c r="B2843">
        <v>1</v>
      </c>
      <c r="C2843" t="s">
        <v>80</v>
      </c>
      <c r="D2843" t="s">
        <v>100</v>
      </c>
      <c r="E2843" t="s">
        <v>141</v>
      </c>
      <c r="F2843" t="s">
        <v>4291</v>
      </c>
      <c r="G2843" t="s">
        <v>134</v>
      </c>
      <c r="H2843" t="s">
        <v>135</v>
      </c>
      <c r="I2843" t="s">
        <v>136</v>
      </c>
      <c r="J2843" t="s">
        <v>137</v>
      </c>
      <c r="K2843" t="s">
        <v>138</v>
      </c>
      <c r="L2843" t="s">
        <v>8468</v>
      </c>
      <c r="M2843" t="s">
        <v>8469</v>
      </c>
      <c r="N2843">
        <v>0.17138888799999999</v>
      </c>
      <c r="O2843">
        <v>2</v>
      </c>
      <c r="P2843">
        <v>1330</v>
      </c>
      <c r="Q2843">
        <v>15</v>
      </c>
      <c r="R2843">
        <v>143</v>
      </c>
      <c r="S2843">
        <v>30</v>
      </c>
      <c r="T2843">
        <v>113</v>
      </c>
      <c r="U2843">
        <v>2</v>
      </c>
      <c r="V2843">
        <v>0</v>
      </c>
      <c r="W2843">
        <v>4.0905562559400005E-2</v>
      </c>
      <c r="X2843">
        <v>62.326266706124976</v>
      </c>
      <c r="Y2843">
        <v>4.8023811361945672</v>
      </c>
      <c r="Z2843">
        <v>15.287590986206673</v>
      </c>
      <c r="AA2843">
        <v>19.115431502604942</v>
      </c>
      <c r="AB2843">
        <v>12.105479303742456</v>
      </c>
      <c r="AC2843">
        <v>9.5570520404202508</v>
      </c>
      <c r="AD2843">
        <v>0</v>
      </c>
      <c r="AE2843">
        <v>123.23510723785326</v>
      </c>
    </row>
    <row r="2844" spans="1:31" x14ac:dyDescent="0.25">
      <c r="A2844">
        <v>2310664</v>
      </c>
      <c r="B2844">
        <v>1</v>
      </c>
      <c r="C2844" t="s">
        <v>81</v>
      </c>
      <c r="D2844" t="s">
        <v>113</v>
      </c>
      <c r="E2844" t="s">
        <v>153</v>
      </c>
      <c r="F2844" t="s">
        <v>8470</v>
      </c>
      <c r="G2844" t="s">
        <v>203</v>
      </c>
      <c r="H2844" t="s">
        <v>150</v>
      </c>
      <c r="I2844" t="s">
        <v>136</v>
      </c>
      <c r="J2844" t="s">
        <v>137</v>
      </c>
      <c r="K2844" t="s">
        <v>138</v>
      </c>
      <c r="L2844" t="s">
        <v>8471</v>
      </c>
      <c r="M2844" t="s">
        <v>8472</v>
      </c>
      <c r="N2844">
        <v>0.93666666600000004</v>
      </c>
      <c r="O2844">
        <v>0</v>
      </c>
      <c r="P2844">
        <v>2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4.9566019261366667E-2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4.9566019261366667E-2</v>
      </c>
    </row>
    <row r="2845" spans="1:31" x14ac:dyDescent="0.25">
      <c r="A2845">
        <v>2310558</v>
      </c>
      <c r="B2845">
        <v>1</v>
      </c>
      <c r="C2845" t="s">
        <v>81</v>
      </c>
      <c r="D2845" t="s">
        <v>123</v>
      </c>
      <c r="E2845" t="s">
        <v>141</v>
      </c>
      <c r="F2845" t="s">
        <v>8473</v>
      </c>
      <c r="G2845" t="s">
        <v>134</v>
      </c>
      <c r="H2845" t="s">
        <v>135</v>
      </c>
      <c r="I2845" t="s">
        <v>136</v>
      </c>
      <c r="J2845" t="s">
        <v>137</v>
      </c>
      <c r="K2845" t="s">
        <v>138</v>
      </c>
      <c r="L2845" t="s">
        <v>8474</v>
      </c>
      <c r="M2845" t="s">
        <v>8475</v>
      </c>
      <c r="N2845">
        <v>1.7313888879999999</v>
      </c>
      <c r="O2845">
        <v>6</v>
      </c>
      <c r="P2845">
        <v>0</v>
      </c>
      <c r="Q2845">
        <v>77</v>
      </c>
      <c r="R2845">
        <v>0</v>
      </c>
      <c r="S2845">
        <v>16</v>
      </c>
      <c r="T2845">
        <v>0</v>
      </c>
      <c r="U2845">
        <v>0</v>
      </c>
      <c r="V2845">
        <v>0</v>
      </c>
      <c r="W2845">
        <v>3.6765962911703336</v>
      </c>
      <c r="X2845">
        <v>0</v>
      </c>
      <c r="Y2845">
        <v>113.3999450289498</v>
      </c>
      <c r="Z2845">
        <v>0</v>
      </c>
      <c r="AA2845">
        <v>21.572668761651485</v>
      </c>
      <c r="AB2845">
        <v>0</v>
      </c>
      <c r="AC2845">
        <v>0</v>
      </c>
      <c r="AD2845">
        <v>0</v>
      </c>
      <c r="AE2845">
        <v>138.64921008177163</v>
      </c>
    </row>
    <row r="2846" spans="1:31" x14ac:dyDescent="0.25">
      <c r="A2846">
        <v>2310203</v>
      </c>
      <c r="B2846">
        <v>1</v>
      </c>
      <c r="C2846" t="s">
        <v>80</v>
      </c>
      <c r="D2846" t="s">
        <v>99</v>
      </c>
      <c r="E2846" t="s">
        <v>147</v>
      </c>
      <c r="F2846" t="s">
        <v>8476</v>
      </c>
      <c r="G2846" t="s">
        <v>149</v>
      </c>
      <c r="H2846" t="s">
        <v>150</v>
      </c>
      <c r="I2846" t="s">
        <v>136</v>
      </c>
      <c r="J2846" t="s">
        <v>137</v>
      </c>
      <c r="K2846" t="s">
        <v>138</v>
      </c>
      <c r="L2846" t="s">
        <v>8477</v>
      </c>
      <c r="M2846" t="s">
        <v>8478</v>
      </c>
      <c r="N2846">
        <v>5.1055555549999996</v>
      </c>
      <c r="O2846">
        <v>0</v>
      </c>
      <c r="P2846">
        <v>12</v>
      </c>
      <c r="Q2846">
        <v>0</v>
      </c>
      <c r="R2846">
        <v>0</v>
      </c>
      <c r="S2846">
        <v>0</v>
      </c>
      <c r="T2846">
        <v>5</v>
      </c>
      <c r="U2846">
        <v>0</v>
      </c>
      <c r="V2846">
        <v>0</v>
      </c>
      <c r="W2846">
        <v>0</v>
      </c>
      <c r="X2846">
        <v>6.7850836183861496</v>
      </c>
      <c r="Y2846">
        <v>0</v>
      </c>
      <c r="Z2846">
        <v>0</v>
      </c>
      <c r="AA2846">
        <v>0</v>
      </c>
      <c r="AB2846">
        <v>11.448949275834165</v>
      </c>
      <c r="AC2846">
        <v>0</v>
      </c>
      <c r="AD2846">
        <v>0</v>
      </c>
      <c r="AE2846">
        <v>18.234032894220313</v>
      </c>
    </row>
    <row r="2847" spans="1:31" x14ac:dyDescent="0.25">
      <c r="A2847">
        <v>2310807</v>
      </c>
      <c r="B2847">
        <v>1</v>
      </c>
      <c r="C2847" t="s">
        <v>80</v>
      </c>
      <c r="D2847" t="s">
        <v>110</v>
      </c>
      <c r="E2847" t="s">
        <v>147</v>
      </c>
      <c r="F2847" t="s">
        <v>8479</v>
      </c>
      <c r="G2847" t="s">
        <v>193</v>
      </c>
      <c r="H2847" t="s">
        <v>150</v>
      </c>
      <c r="I2847" t="s">
        <v>136</v>
      </c>
      <c r="J2847" t="s">
        <v>3</v>
      </c>
      <c r="K2847" t="s">
        <v>138</v>
      </c>
      <c r="L2847" t="s">
        <v>8480</v>
      </c>
      <c r="M2847" t="s">
        <v>8481</v>
      </c>
      <c r="N2847">
        <v>1.0161111110000001</v>
      </c>
      <c r="O2847">
        <v>0</v>
      </c>
      <c r="P2847">
        <v>67</v>
      </c>
      <c r="Q2847">
        <v>0</v>
      </c>
      <c r="R2847">
        <v>0</v>
      </c>
      <c r="S2847">
        <v>0</v>
      </c>
      <c r="T2847">
        <v>1</v>
      </c>
      <c r="U2847">
        <v>0</v>
      </c>
      <c r="V2847">
        <v>0</v>
      </c>
      <c r="W2847">
        <v>0</v>
      </c>
      <c r="X2847">
        <v>18.742946523052744</v>
      </c>
      <c r="Y2847">
        <v>0</v>
      </c>
      <c r="Z2847">
        <v>0</v>
      </c>
      <c r="AA2847">
        <v>0</v>
      </c>
      <c r="AB2847">
        <v>5.939385363581666E-2</v>
      </c>
      <c r="AC2847">
        <v>0</v>
      </c>
      <c r="AD2847">
        <v>0</v>
      </c>
      <c r="AE2847">
        <v>18.802340376688562</v>
      </c>
    </row>
    <row r="2848" spans="1:31" x14ac:dyDescent="0.25">
      <c r="A2848">
        <v>2310209</v>
      </c>
      <c r="B2848">
        <v>1</v>
      </c>
      <c r="C2848" t="s">
        <v>80</v>
      </c>
      <c r="D2848" t="s">
        <v>103</v>
      </c>
      <c r="E2848" t="s">
        <v>141</v>
      </c>
      <c r="F2848" t="s">
        <v>8482</v>
      </c>
      <c r="G2848" t="s">
        <v>134</v>
      </c>
      <c r="H2848" t="s">
        <v>135</v>
      </c>
      <c r="I2848" t="s">
        <v>136</v>
      </c>
      <c r="J2848" t="s">
        <v>137</v>
      </c>
      <c r="K2848" t="s">
        <v>138</v>
      </c>
      <c r="L2848" t="s">
        <v>8483</v>
      </c>
      <c r="M2848" t="s">
        <v>8484</v>
      </c>
      <c r="N2848">
        <v>0.122777777</v>
      </c>
      <c r="O2848">
        <v>3</v>
      </c>
      <c r="P2848">
        <v>1521</v>
      </c>
      <c r="Q2848">
        <v>28</v>
      </c>
      <c r="R2848">
        <v>64</v>
      </c>
      <c r="S2848">
        <v>13</v>
      </c>
      <c r="T2848">
        <v>164</v>
      </c>
      <c r="U2848">
        <v>8</v>
      </c>
      <c r="V2848">
        <v>2</v>
      </c>
      <c r="W2848">
        <v>0.62652942143696666</v>
      </c>
      <c r="X2848">
        <v>39.541561116646598</v>
      </c>
      <c r="Y2848">
        <v>9.8091064294786356</v>
      </c>
      <c r="Z2848">
        <v>11.216296739933352</v>
      </c>
      <c r="AA2848">
        <v>11.210552148637689</v>
      </c>
      <c r="AB2848">
        <v>11.697756064141336</v>
      </c>
      <c r="AC2848">
        <v>129.72464344884091</v>
      </c>
      <c r="AD2848">
        <v>8.470936826100667</v>
      </c>
      <c r="AE2848">
        <v>222.29738219521613</v>
      </c>
    </row>
    <row r="2849" spans="1:31" x14ac:dyDescent="0.25">
      <c r="A2849">
        <v>2310850</v>
      </c>
      <c r="B2849">
        <v>1</v>
      </c>
      <c r="C2849" t="s">
        <v>80</v>
      </c>
      <c r="D2849" t="s">
        <v>83</v>
      </c>
      <c r="E2849" t="s">
        <v>147</v>
      </c>
      <c r="F2849" t="s">
        <v>8485</v>
      </c>
      <c r="G2849" t="s">
        <v>149</v>
      </c>
      <c r="H2849" t="s">
        <v>150</v>
      </c>
      <c r="I2849" t="s">
        <v>136</v>
      </c>
      <c r="J2849" t="s">
        <v>137</v>
      </c>
      <c r="K2849" t="s">
        <v>138</v>
      </c>
      <c r="L2849" t="s">
        <v>8486</v>
      </c>
      <c r="M2849" t="s">
        <v>8487</v>
      </c>
      <c r="N2849">
        <v>1.6305555549999999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4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19.011570890592502</v>
      </c>
      <c r="AC2849">
        <v>0</v>
      </c>
      <c r="AD2849">
        <v>0</v>
      </c>
      <c r="AE2849">
        <v>19.011570890592502</v>
      </c>
    </row>
    <row r="2850" spans="1:31" x14ac:dyDescent="0.25">
      <c r="A2850">
        <v>2310587</v>
      </c>
      <c r="B2850">
        <v>1</v>
      </c>
      <c r="C2850" t="s">
        <v>80</v>
      </c>
      <c r="D2850" t="s">
        <v>92</v>
      </c>
      <c r="E2850" t="s">
        <v>147</v>
      </c>
      <c r="F2850" t="s">
        <v>8488</v>
      </c>
      <c r="G2850" t="s">
        <v>336</v>
      </c>
      <c r="H2850" t="s">
        <v>150</v>
      </c>
      <c r="I2850" t="s">
        <v>136</v>
      </c>
      <c r="J2850" t="s">
        <v>137</v>
      </c>
      <c r="K2850" t="s">
        <v>138</v>
      </c>
      <c r="L2850" t="s">
        <v>8489</v>
      </c>
      <c r="M2850" t="s">
        <v>8490</v>
      </c>
      <c r="N2850">
        <v>0.81194444399999999</v>
      </c>
      <c r="O2850">
        <v>0</v>
      </c>
      <c r="P2850">
        <v>25</v>
      </c>
      <c r="Q2850">
        <v>0</v>
      </c>
      <c r="R2850">
        <v>0</v>
      </c>
      <c r="S2850">
        <v>0</v>
      </c>
      <c r="T2850">
        <v>4</v>
      </c>
      <c r="U2850">
        <v>0</v>
      </c>
      <c r="V2850">
        <v>0</v>
      </c>
      <c r="W2850">
        <v>0</v>
      </c>
      <c r="X2850">
        <v>3.6049370255652837</v>
      </c>
      <c r="Y2850">
        <v>0</v>
      </c>
      <c r="Z2850">
        <v>0</v>
      </c>
      <c r="AA2850">
        <v>0</v>
      </c>
      <c r="AB2850">
        <v>2.6929438137646833</v>
      </c>
      <c r="AC2850">
        <v>0</v>
      </c>
      <c r="AD2850">
        <v>0</v>
      </c>
      <c r="AE2850">
        <v>6.2978808393299666</v>
      </c>
    </row>
    <row r="2851" spans="1:31" x14ac:dyDescent="0.25">
      <c r="A2851">
        <v>2310232</v>
      </c>
      <c r="B2851">
        <v>1</v>
      </c>
      <c r="C2851" t="s">
        <v>80</v>
      </c>
      <c r="D2851" t="s">
        <v>98</v>
      </c>
      <c r="E2851" t="s">
        <v>141</v>
      </c>
      <c r="F2851" t="s">
        <v>593</v>
      </c>
      <c r="G2851" t="s">
        <v>134</v>
      </c>
      <c r="H2851" t="s">
        <v>135</v>
      </c>
      <c r="I2851" t="s">
        <v>136</v>
      </c>
      <c r="J2851" t="s">
        <v>137</v>
      </c>
      <c r="K2851" t="s">
        <v>138</v>
      </c>
      <c r="L2851" t="s">
        <v>8491</v>
      </c>
      <c r="M2851" t="s">
        <v>8492</v>
      </c>
      <c r="N2851">
        <v>0.169444444</v>
      </c>
      <c r="O2851">
        <v>0</v>
      </c>
      <c r="P2851">
        <v>0</v>
      </c>
      <c r="Q2851">
        <v>9</v>
      </c>
      <c r="R2851">
        <v>95</v>
      </c>
      <c r="S2851">
        <v>5</v>
      </c>
      <c r="T2851">
        <v>24</v>
      </c>
      <c r="U2851">
        <v>1</v>
      </c>
      <c r="V2851">
        <v>0</v>
      </c>
      <c r="W2851">
        <v>0</v>
      </c>
      <c r="X2851">
        <v>0</v>
      </c>
      <c r="Y2851">
        <v>12.106945081791665</v>
      </c>
      <c r="Z2851">
        <v>51.621344485549564</v>
      </c>
      <c r="AA2851">
        <v>1.3652169104939444</v>
      </c>
      <c r="AB2851">
        <v>6.8975587605001669</v>
      </c>
      <c r="AC2851">
        <v>7.7639805410000005</v>
      </c>
      <c r="AD2851">
        <v>0</v>
      </c>
      <c r="AE2851">
        <v>79.755045779335333</v>
      </c>
    </row>
    <row r="2852" spans="1:31" x14ac:dyDescent="0.25">
      <c r="A2852">
        <v>2310633</v>
      </c>
      <c r="B2852">
        <v>1</v>
      </c>
      <c r="C2852" t="s">
        <v>80</v>
      </c>
      <c r="D2852" t="s">
        <v>98</v>
      </c>
      <c r="E2852" t="s">
        <v>147</v>
      </c>
      <c r="F2852" t="s">
        <v>8493</v>
      </c>
      <c r="G2852" t="s">
        <v>149</v>
      </c>
      <c r="H2852" t="s">
        <v>150</v>
      </c>
      <c r="I2852" t="s">
        <v>136</v>
      </c>
      <c r="J2852" t="s">
        <v>137</v>
      </c>
      <c r="K2852" t="s">
        <v>138</v>
      </c>
      <c r="L2852" t="s">
        <v>8494</v>
      </c>
      <c r="M2852" t="s">
        <v>8495</v>
      </c>
      <c r="N2852">
        <v>1.1086111110000001</v>
      </c>
      <c r="O2852">
        <v>0</v>
      </c>
      <c r="P2852">
        <v>0</v>
      </c>
      <c r="Q2852">
        <v>0</v>
      </c>
      <c r="R2852">
        <v>2</v>
      </c>
      <c r="S2852">
        <v>0</v>
      </c>
      <c r="T2852">
        <v>5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3.4432653067199337</v>
      </c>
      <c r="AA2852">
        <v>0</v>
      </c>
      <c r="AB2852">
        <v>7.185183544161176</v>
      </c>
      <c r="AC2852">
        <v>0</v>
      </c>
      <c r="AD2852">
        <v>0</v>
      </c>
      <c r="AE2852">
        <v>10.62844885088111</v>
      </c>
    </row>
    <row r="2853" spans="1:31" x14ac:dyDescent="0.25">
      <c r="A2853">
        <v>2310278</v>
      </c>
      <c r="B2853">
        <v>1</v>
      </c>
      <c r="C2853" t="s">
        <v>80</v>
      </c>
      <c r="D2853" t="s">
        <v>93</v>
      </c>
      <c r="E2853" t="s">
        <v>147</v>
      </c>
      <c r="F2853" t="s">
        <v>8496</v>
      </c>
      <c r="G2853" t="s">
        <v>149</v>
      </c>
      <c r="H2853" t="s">
        <v>150</v>
      </c>
      <c r="I2853" t="s">
        <v>136</v>
      </c>
      <c r="J2853" t="s">
        <v>137</v>
      </c>
      <c r="K2853" t="s">
        <v>138</v>
      </c>
      <c r="L2853" t="s">
        <v>8497</v>
      </c>
      <c r="M2853" t="s">
        <v>8498</v>
      </c>
      <c r="N2853">
        <v>1.8274999999999999</v>
      </c>
      <c r="O2853">
        <v>0</v>
      </c>
      <c r="P2853">
        <v>0</v>
      </c>
      <c r="Q2853">
        <v>0</v>
      </c>
      <c r="R2853">
        <v>3</v>
      </c>
      <c r="S2853">
        <v>0</v>
      </c>
      <c r="T2853">
        <v>1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5.3118201474883113</v>
      </c>
      <c r="AA2853">
        <v>0</v>
      </c>
      <c r="AB2853">
        <v>0.41110959222135002</v>
      </c>
      <c r="AC2853">
        <v>0</v>
      </c>
      <c r="AD2853">
        <v>0</v>
      </c>
      <c r="AE2853">
        <v>5.7229297397096612</v>
      </c>
    </row>
    <row r="2854" spans="1:31" x14ac:dyDescent="0.25">
      <c r="A2854">
        <v>2310424</v>
      </c>
      <c r="B2854">
        <v>1</v>
      </c>
      <c r="C2854" t="s">
        <v>80</v>
      </c>
      <c r="D2854" t="s">
        <v>95</v>
      </c>
      <c r="E2854" t="s">
        <v>147</v>
      </c>
      <c r="F2854" t="s">
        <v>8499</v>
      </c>
      <c r="G2854" t="s">
        <v>703</v>
      </c>
      <c r="H2854" t="s">
        <v>150</v>
      </c>
      <c r="I2854" t="s">
        <v>136</v>
      </c>
      <c r="J2854" t="s">
        <v>137</v>
      </c>
      <c r="K2854" t="s">
        <v>138</v>
      </c>
      <c r="L2854" t="s">
        <v>8500</v>
      </c>
      <c r="M2854" t="s">
        <v>8501</v>
      </c>
      <c r="N2854">
        <v>1.459166666</v>
      </c>
      <c r="O2854">
        <v>0</v>
      </c>
      <c r="P2854">
        <v>106</v>
      </c>
      <c r="Q2854">
        <v>0</v>
      </c>
      <c r="R2854">
        <v>0</v>
      </c>
      <c r="S2854">
        <v>0</v>
      </c>
      <c r="T2854">
        <v>6</v>
      </c>
      <c r="U2854">
        <v>0</v>
      </c>
      <c r="V2854">
        <v>0</v>
      </c>
      <c r="W2854">
        <v>0</v>
      </c>
      <c r="X2854">
        <v>31.255290330617406</v>
      </c>
      <c r="Y2854">
        <v>0</v>
      </c>
      <c r="Z2854">
        <v>0</v>
      </c>
      <c r="AA2854">
        <v>0</v>
      </c>
      <c r="AB2854">
        <v>9.839462763962592</v>
      </c>
      <c r="AC2854">
        <v>0</v>
      </c>
      <c r="AD2854">
        <v>0</v>
      </c>
      <c r="AE2854">
        <v>41.09475309458</v>
      </c>
    </row>
    <row r="2855" spans="1:31" x14ac:dyDescent="0.25">
      <c r="A2855">
        <v>2310238</v>
      </c>
      <c r="B2855">
        <v>1</v>
      </c>
      <c r="C2855" t="s">
        <v>81</v>
      </c>
      <c r="D2855" t="s">
        <v>123</v>
      </c>
      <c r="E2855" t="s">
        <v>132</v>
      </c>
      <c r="F2855" t="s">
        <v>3291</v>
      </c>
      <c r="G2855" t="s">
        <v>134</v>
      </c>
      <c r="H2855" t="s">
        <v>135</v>
      </c>
      <c r="I2855" t="s">
        <v>136</v>
      </c>
      <c r="J2855" t="s">
        <v>137</v>
      </c>
      <c r="K2855" t="s">
        <v>138</v>
      </c>
      <c r="L2855" t="s">
        <v>8502</v>
      </c>
      <c r="M2855" t="s">
        <v>8503</v>
      </c>
      <c r="N2855">
        <v>0.49055555499999998</v>
      </c>
      <c r="O2855">
        <v>0</v>
      </c>
      <c r="P2855">
        <v>332</v>
      </c>
      <c r="Q2855">
        <v>136</v>
      </c>
      <c r="R2855">
        <v>46</v>
      </c>
      <c r="S2855">
        <v>15</v>
      </c>
      <c r="T2855">
        <v>30</v>
      </c>
      <c r="U2855">
        <v>0</v>
      </c>
      <c r="V2855">
        <v>0</v>
      </c>
      <c r="W2855">
        <v>0</v>
      </c>
      <c r="X2855">
        <v>23.498356557355816</v>
      </c>
      <c r="Y2855">
        <v>137.71482739437749</v>
      </c>
      <c r="Z2855">
        <v>33.414642822690844</v>
      </c>
      <c r="AA2855">
        <v>7.2480425852565569</v>
      </c>
      <c r="AB2855">
        <v>4.9988128182653009</v>
      </c>
      <c r="AC2855">
        <v>0</v>
      </c>
      <c r="AD2855">
        <v>0</v>
      </c>
      <c r="AE2855">
        <v>206.874682177946</v>
      </c>
    </row>
    <row r="2856" spans="1:31" x14ac:dyDescent="0.25">
      <c r="A2856">
        <v>2310570</v>
      </c>
      <c r="B2856">
        <v>1</v>
      </c>
      <c r="C2856" t="s">
        <v>80</v>
      </c>
      <c r="D2856" t="s">
        <v>108</v>
      </c>
      <c r="E2856" t="s">
        <v>153</v>
      </c>
      <c r="F2856" t="s">
        <v>8504</v>
      </c>
      <c r="G2856" t="s">
        <v>155</v>
      </c>
      <c r="H2856" t="s">
        <v>150</v>
      </c>
      <c r="I2856" t="s">
        <v>136</v>
      </c>
      <c r="J2856" t="s">
        <v>137</v>
      </c>
      <c r="K2856" t="s">
        <v>138</v>
      </c>
      <c r="L2856" t="s">
        <v>8505</v>
      </c>
      <c r="M2856" t="s">
        <v>8506</v>
      </c>
      <c r="N2856">
        <v>7.4841666660000001</v>
      </c>
      <c r="O2856">
        <v>0</v>
      </c>
      <c r="P2856">
        <v>1</v>
      </c>
      <c r="Q2856">
        <v>0</v>
      </c>
      <c r="R2856">
        <v>1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1.0897821208039999</v>
      </c>
      <c r="Y2856">
        <v>0</v>
      </c>
      <c r="Z2856">
        <v>13.572365103620857</v>
      </c>
      <c r="AA2856">
        <v>0</v>
      </c>
      <c r="AB2856">
        <v>0</v>
      </c>
      <c r="AC2856">
        <v>0</v>
      </c>
      <c r="AD2856">
        <v>0</v>
      </c>
      <c r="AE2856">
        <v>14.662147224424857</v>
      </c>
    </row>
    <row r="2857" spans="1:31" x14ac:dyDescent="0.25">
      <c r="A2857">
        <v>2310378</v>
      </c>
      <c r="B2857">
        <v>1</v>
      </c>
      <c r="C2857" t="s">
        <v>81</v>
      </c>
      <c r="D2857" t="s">
        <v>120</v>
      </c>
      <c r="E2857" t="s">
        <v>141</v>
      </c>
      <c r="F2857" t="s">
        <v>8507</v>
      </c>
      <c r="G2857" t="s">
        <v>143</v>
      </c>
      <c r="H2857" t="s">
        <v>135</v>
      </c>
      <c r="I2857" t="s">
        <v>136</v>
      </c>
      <c r="J2857" t="s">
        <v>137</v>
      </c>
      <c r="K2857" t="s">
        <v>144</v>
      </c>
      <c r="L2857" t="s">
        <v>8508</v>
      </c>
      <c r="M2857" t="s">
        <v>8509</v>
      </c>
      <c r="N2857">
        <v>6.7713888879999997</v>
      </c>
      <c r="O2857">
        <v>0</v>
      </c>
      <c r="P2857">
        <v>1116</v>
      </c>
      <c r="Q2857">
        <v>0</v>
      </c>
      <c r="R2857">
        <v>8</v>
      </c>
      <c r="S2857">
        <v>1</v>
      </c>
      <c r="T2857">
        <v>140</v>
      </c>
      <c r="U2857">
        <v>0</v>
      </c>
      <c r="V2857">
        <v>0</v>
      </c>
      <c r="W2857">
        <v>0</v>
      </c>
      <c r="X2857">
        <v>1326.0885180597197</v>
      </c>
      <c r="Y2857">
        <v>0</v>
      </c>
      <c r="Z2857">
        <v>137.87803487440419</v>
      </c>
      <c r="AA2857">
        <v>21.406411992744999</v>
      </c>
      <c r="AB2857">
        <v>494.75256527130887</v>
      </c>
      <c r="AC2857">
        <v>0</v>
      </c>
      <c r="AD2857">
        <v>0</v>
      </c>
      <c r="AE2857">
        <v>1980.1255301981778</v>
      </c>
    </row>
    <row r="2858" spans="1:31" x14ac:dyDescent="0.25">
      <c r="A2858">
        <v>2310192</v>
      </c>
      <c r="B2858">
        <v>1</v>
      </c>
      <c r="C2858" t="s">
        <v>80</v>
      </c>
      <c r="D2858" t="s">
        <v>93</v>
      </c>
      <c r="E2858" t="s">
        <v>147</v>
      </c>
      <c r="F2858" t="s">
        <v>8510</v>
      </c>
      <c r="G2858" t="s">
        <v>149</v>
      </c>
      <c r="H2858" t="s">
        <v>150</v>
      </c>
      <c r="I2858" t="s">
        <v>136</v>
      </c>
      <c r="J2858" t="s">
        <v>137</v>
      </c>
      <c r="K2858" t="s">
        <v>138</v>
      </c>
      <c r="L2858" t="s">
        <v>8511</v>
      </c>
      <c r="M2858" t="s">
        <v>8512</v>
      </c>
      <c r="N2858">
        <v>2.1102777769999999</v>
      </c>
      <c r="O2858">
        <v>0</v>
      </c>
      <c r="P2858">
        <v>1</v>
      </c>
      <c r="Q2858">
        <v>0</v>
      </c>
      <c r="R2858">
        <v>5</v>
      </c>
      <c r="S2858">
        <v>0</v>
      </c>
      <c r="T2858">
        <v>4</v>
      </c>
      <c r="U2858">
        <v>0</v>
      </c>
      <c r="V2858">
        <v>0</v>
      </c>
      <c r="W2858">
        <v>0</v>
      </c>
      <c r="X2858">
        <v>0.634549668462</v>
      </c>
      <c r="Y2858">
        <v>0</v>
      </c>
      <c r="Z2858">
        <v>30.457956816715384</v>
      </c>
      <c r="AA2858">
        <v>0</v>
      </c>
      <c r="AB2858">
        <v>5.5308006878062947</v>
      </c>
      <c r="AC2858">
        <v>0</v>
      </c>
      <c r="AD2858">
        <v>0</v>
      </c>
      <c r="AE2858">
        <v>36.623307172983679</v>
      </c>
    </row>
    <row r="2859" spans="1:31" x14ac:dyDescent="0.25">
      <c r="A2859">
        <v>2310487</v>
      </c>
      <c r="B2859">
        <v>1</v>
      </c>
      <c r="C2859" t="s">
        <v>80</v>
      </c>
      <c r="D2859" t="s">
        <v>93</v>
      </c>
      <c r="E2859" t="s">
        <v>147</v>
      </c>
      <c r="F2859" t="s">
        <v>4495</v>
      </c>
      <c r="G2859" t="s">
        <v>149</v>
      </c>
      <c r="H2859" t="s">
        <v>150</v>
      </c>
      <c r="I2859" t="s">
        <v>136</v>
      </c>
      <c r="J2859" t="s">
        <v>137</v>
      </c>
      <c r="K2859" t="s">
        <v>138</v>
      </c>
      <c r="L2859" t="s">
        <v>8513</v>
      </c>
      <c r="M2859" t="s">
        <v>8514</v>
      </c>
      <c r="N2859">
        <v>5.8152777770000004</v>
      </c>
      <c r="O2859">
        <v>0</v>
      </c>
      <c r="P2859">
        <v>7</v>
      </c>
      <c r="Q2859">
        <v>0</v>
      </c>
      <c r="R2859">
        <v>16</v>
      </c>
      <c r="S2859">
        <v>0</v>
      </c>
      <c r="T2859">
        <v>1</v>
      </c>
      <c r="U2859">
        <v>0</v>
      </c>
      <c r="V2859">
        <v>0</v>
      </c>
      <c r="W2859">
        <v>0</v>
      </c>
      <c r="X2859">
        <v>4.9790403466909998</v>
      </c>
      <c r="Y2859">
        <v>0</v>
      </c>
      <c r="Z2859">
        <v>84.367319668232568</v>
      </c>
      <c r="AA2859">
        <v>0</v>
      </c>
      <c r="AB2859">
        <v>6.1030411842081245</v>
      </c>
      <c r="AC2859">
        <v>0</v>
      </c>
      <c r="AD2859">
        <v>0</v>
      </c>
      <c r="AE2859">
        <v>95.449401199131685</v>
      </c>
    </row>
    <row r="2860" spans="1:31" x14ac:dyDescent="0.25">
      <c r="A2860">
        <v>2310773</v>
      </c>
      <c r="B2860">
        <v>1</v>
      </c>
      <c r="C2860" t="s">
        <v>80</v>
      </c>
      <c r="D2860" t="s">
        <v>100</v>
      </c>
      <c r="E2860" t="s">
        <v>147</v>
      </c>
      <c r="F2860" t="s">
        <v>8515</v>
      </c>
      <c r="G2860" t="s">
        <v>149</v>
      </c>
      <c r="H2860" t="s">
        <v>150</v>
      </c>
      <c r="I2860" t="s">
        <v>136</v>
      </c>
      <c r="J2860" t="s">
        <v>137</v>
      </c>
      <c r="K2860" t="s">
        <v>138</v>
      </c>
      <c r="L2860" t="s">
        <v>8516</v>
      </c>
      <c r="M2860" t="s">
        <v>8517</v>
      </c>
      <c r="N2860">
        <v>0.79500000000000004</v>
      </c>
      <c r="O2860">
        <v>0</v>
      </c>
      <c r="P2860">
        <v>0</v>
      </c>
      <c r="Q2860">
        <v>0</v>
      </c>
      <c r="R2860">
        <v>17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12.807995590291537</v>
      </c>
      <c r="AA2860">
        <v>0</v>
      </c>
      <c r="AB2860">
        <v>0</v>
      </c>
      <c r="AC2860">
        <v>0</v>
      </c>
      <c r="AD2860">
        <v>0</v>
      </c>
      <c r="AE2860">
        <v>12.807995590291537</v>
      </c>
    </row>
    <row r="2861" spans="1:31" x14ac:dyDescent="0.25">
      <c r="A2861">
        <v>2310627</v>
      </c>
      <c r="B2861">
        <v>1</v>
      </c>
      <c r="C2861" t="s">
        <v>80</v>
      </c>
      <c r="D2861" t="s">
        <v>109</v>
      </c>
      <c r="E2861" t="s">
        <v>153</v>
      </c>
      <c r="F2861" t="s">
        <v>8518</v>
      </c>
      <c r="G2861" t="s">
        <v>155</v>
      </c>
      <c r="H2861" t="s">
        <v>150</v>
      </c>
      <c r="I2861" t="s">
        <v>136</v>
      </c>
      <c r="J2861" t="s">
        <v>137</v>
      </c>
      <c r="K2861" t="s">
        <v>138</v>
      </c>
      <c r="L2861" t="s">
        <v>8519</v>
      </c>
      <c r="M2861" t="s">
        <v>8520</v>
      </c>
      <c r="N2861">
        <v>0.41166666600000001</v>
      </c>
      <c r="O2861">
        <v>0</v>
      </c>
      <c r="P2861">
        <v>1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6.9959294037750003E-2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6.9959294037750003E-2</v>
      </c>
    </row>
    <row r="2862" spans="1:31" x14ac:dyDescent="0.25">
      <c r="A2862">
        <v>2310481</v>
      </c>
      <c r="B2862">
        <v>1</v>
      </c>
      <c r="C2862" t="s">
        <v>80</v>
      </c>
      <c r="D2862" t="s">
        <v>104</v>
      </c>
      <c r="E2862" t="s">
        <v>153</v>
      </c>
      <c r="F2862" t="s">
        <v>8521</v>
      </c>
      <c r="G2862" t="s">
        <v>155</v>
      </c>
      <c r="H2862" t="s">
        <v>150</v>
      </c>
      <c r="I2862" t="s">
        <v>136</v>
      </c>
      <c r="J2862" t="s">
        <v>137</v>
      </c>
      <c r="K2862" t="s">
        <v>138</v>
      </c>
      <c r="L2862" t="s">
        <v>8522</v>
      </c>
      <c r="M2862" t="s">
        <v>8523</v>
      </c>
      <c r="N2862">
        <v>0.95166666600000005</v>
      </c>
      <c r="O2862">
        <v>0</v>
      </c>
      <c r="P2862">
        <v>4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0.72470158756125003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0.72470158756125003</v>
      </c>
    </row>
    <row r="2863" spans="1:31" x14ac:dyDescent="0.25">
      <c r="A2863">
        <v>2310361</v>
      </c>
      <c r="B2863">
        <v>1</v>
      </c>
      <c r="C2863" t="s">
        <v>80</v>
      </c>
      <c r="D2863" t="s">
        <v>106</v>
      </c>
      <c r="E2863" t="s">
        <v>132</v>
      </c>
      <c r="F2863" t="s">
        <v>8524</v>
      </c>
      <c r="G2863" t="s">
        <v>143</v>
      </c>
      <c r="H2863" t="s">
        <v>135</v>
      </c>
      <c r="I2863" t="s">
        <v>136</v>
      </c>
      <c r="J2863" t="s">
        <v>137</v>
      </c>
      <c r="K2863" t="s">
        <v>144</v>
      </c>
      <c r="L2863" t="s">
        <v>8525</v>
      </c>
      <c r="M2863" t="s">
        <v>8526</v>
      </c>
      <c r="N2863">
        <v>8.7480555550000005</v>
      </c>
      <c r="O2863">
        <v>0</v>
      </c>
      <c r="P2863">
        <v>666</v>
      </c>
      <c r="Q2863">
        <v>0</v>
      </c>
      <c r="R2863">
        <v>63</v>
      </c>
      <c r="S2863">
        <v>1</v>
      </c>
      <c r="T2863">
        <v>105</v>
      </c>
      <c r="U2863">
        <v>0</v>
      </c>
      <c r="V2863">
        <v>0</v>
      </c>
      <c r="W2863">
        <v>0</v>
      </c>
      <c r="X2863">
        <v>694.75571688405648</v>
      </c>
      <c r="Y2863">
        <v>0</v>
      </c>
      <c r="Z2863">
        <v>421.12332411750617</v>
      </c>
      <c r="AA2863">
        <v>14.248339364022042</v>
      </c>
      <c r="AB2863">
        <v>403.29067073294192</v>
      </c>
      <c r="AC2863">
        <v>0</v>
      </c>
      <c r="AD2863">
        <v>0</v>
      </c>
      <c r="AE2863">
        <v>1533.4180510985266</v>
      </c>
    </row>
    <row r="2864" spans="1:31" x14ac:dyDescent="0.25">
      <c r="A2864">
        <v>2310839</v>
      </c>
      <c r="B2864">
        <v>1</v>
      </c>
      <c r="C2864" t="s">
        <v>81</v>
      </c>
      <c r="D2864" t="s">
        <v>113</v>
      </c>
      <c r="E2864" t="s">
        <v>147</v>
      </c>
      <c r="F2864" t="s">
        <v>8527</v>
      </c>
      <c r="G2864" t="s">
        <v>149</v>
      </c>
      <c r="H2864" t="s">
        <v>150</v>
      </c>
      <c r="I2864" t="s">
        <v>136</v>
      </c>
      <c r="J2864" t="s">
        <v>137</v>
      </c>
      <c r="K2864" t="s">
        <v>138</v>
      </c>
      <c r="L2864" t="s">
        <v>8528</v>
      </c>
      <c r="M2864" t="s">
        <v>8529</v>
      </c>
      <c r="N2864">
        <v>1.543055555</v>
      </c>
      <c r="O2864">
        <v>0</v>
      </c>
      <c r="P2864">
        <v>8</v>
      </c>
      <c r="Q2864">
        <v>0</v>
      </c>
      <c r="R2864">
        <v>4</v>
      </c>
      <c r="S2864">
        <v>0</v>
      </c>
      <c r="T2864">
        <v>4</v>
      </c>
      <c r="U2864">
        <v>0</v>
      </c>
      <c r="V2864">
        <v>0</v>
      </c>
      <c r="W2864">
        <v>0</v>
      </c>
      <c r="X2864">
        <v>2.7770889482221999</v>
      </c>
      <c r="Y2864">
        <v>0</v>
      </c>
      <c r="Z2864">
        <v>4.484806417615534</v>
      </c>
      <c r="AA2864">
        <v>0</v>
      </c>
      <c r="AB2864">
        <v>4.6128922629618918</v>
      </c>
      <c r="AC2864">
        <v>0</v>
      </c>
      <c r="AD2864">
        <v>0</v>
      </c>
      <c r="AE2864">
        <v>11.874787628799627</v>
      </c>
    </row>
    <row r="2865" spans="1:31" x14ac:dyDescent="0.25">
      <c r="A2865">
        <v>2310341</v>
      </c>
      <c r="B2865">
        <v>1</v>
      </c>
      <c r="C2865" t="s">
        <v>80</v>
      </c>
      <c r="D2865" t="s">
        <v>93</v>
      </c>
      <c r="E2865" t="s">
        <v>147</v>
      </c>
      <c r="F2865" t="s">
        <v>8530</v>
      </c>
      <c r="G2865" t="s">
        <v>258</v>
      </c>
      <c r="H2865" t="s">
        <v>150</v>
      </c>
      <c r="I2865" t="s">
        <v>136</v>
      </c>
      <c r="J2865" t="s">
        <v>137</v>
      </c>
      <c r="K2865" t="s">
        <v>138</v>
      </c>
      <c r="L2865" t="s">
        <v>8531</v>
      </c>
      <c r="M2865" t="s">
        <v>8532</v>
      </c>
      <c r="N2865">
        <v>3.883611111</v>
      </c>
      <c r="O2865">
        <v>0</v>
      </c>
      <c r="P2865">
        <v>0</v>
      </c>
      <c r="Q2865">
        <v>0</v>
      </c>
      <c r="R2865">
        <v>4</v>
      </c>
      <c r="S2865">
        <v>0</v>
      </c>
      <c r="T2865">
        <v>1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73.500053381140106</v>
      </c>
      <c r="AA2865">
        <v>0</v>
      </c>
      <c r="AB2865">
        <v>8.2235741225969008</v>
      </c>
      <c r="AC2865">
        <v>0</v>
      </c>
      <c r="AD2865">
        <v>0</v>
      </c>
      <c r="AE2865">
        <v>81.723627503737006</v>
      </c>
    </row>
    <row r="2866" spans="1:31" x14ac:dyDescent="0.25">
      <c r="A2866">
        <v>2310816</v>
      </c>
      <c r="B2866">
        <v>1</v>
      </c>
      <c r="C2866" t="s">
        <v>80</v>
      </c>
      <c r="D2866" t="s">
        <v>108</v>
      </c>
      <c r="E2866" t="s">
        <v>147</v>
      </c>
      <c r="F2866" t="s">
        <v>8533</v>
      </c>
      <c r="G2866" t="s">
        <v>149</v>
      </c>
      <c r="H2866" t="s">
        <v>150</v>
      </c>
      <c r="I2866" t="s">
        <v>136</v>
      </c>
      <c r="J2866" t="s">
        <v>137</v>
      </c>
      <c r="K2866" t="s">
        <v>138</v>
      </c>
      <c r="L2866" t="s">
        <v>8534</v>
      </c>
      <c r="M2866" t="s">
        <v>8535</v>
      </c>
      <c r="N2866">
        <v>4.1744444439999997</v>
      </c>
      <c r="O2866">
        <v>0</v>
      </c>
      <c r="P2866">
        <v>16</v>
      </c>
      <c r="Q2866">
        <v>0</v>
      </c>
      <c r="R2866">
        <v>5</v>
      </c>
      <c r="S2866">
        <v>0</v>
      </c>
      <c r="T2866">
        <v>3</v>
      </c>
      <c r="U2866">
        <v>0</v>
      </c>
      <c r="V2866">
        <v>0</v>
      </c>
      <c r="W2866">
        <v>0</v>
      </c>
      <c r="X2866">
        <v>10.258550209201497</v>
      </c>
      <c r="Y2866">
        <v>0</v>
      </c>
      <c r="Z2866">
        <v>7.7640599394621095</v>
      </c>
      <c r="AA2866">
        <v>0</v>
      </c>
      <c r="AB2866">
        <v>4.5913878391326994</v>
      </c>
      <c r="AC2866">
        <v>0</v>
      </c>
      <c r="AD2866">
        <v>0</v>
      </c>
      <c r="AE2866">
        <v>22.613997987796306</v>
      </c>
    </row>
    <row r="2867" spans="1:31" x14ac:dyDescent="0.25">
      <c r="A2867">
        <v>2310318</v>
      </c>
      <c r="B2867">
        <v>1</v>
      </c>
      <c r="C2867" t="s">
        <v>80</v>
      </c>
      <c r="D2867" t="s">
        <v>107</v>
      </c>
      <c r="E2867" t="s">
        <v>132</v>
      </c>
      <c r="F2867" t="s">
        <v>8536</v>
      </c>
      <c r="G2867" t="s">
        <v>143</v>
      </c>
      <c r="H2867" t="s">
        <v>135</v>
      </c>
      <c r="I2867" t="s">
        <v>136</v>
      </c>
      <c r="J2867" t="s">
        <v>137</v>
      </c>
      <c r="K2867" t="s">
        <v>144</v>
      </c>
      <c r="L2867" t="s">
        <v>8537</v>
      </c>
      <c r="M2867" t="s">
        <v>8538</v>
      </c>
      <c r="N2867">
        <v>1.446388888</v>
      </c>
      <c r="O2867">
        <v>0</v>
      </c>
      <c r="P2867">
        <v>90</v>
      </c>
      <c r="Q2867">
        <v>0</v>
      </c>
      <c r="R2867">
        <v>6</v>
      </c>
      <c r="S2867">
        <v>0</v>
      </c>
      <c r="T2867">
        <v>6</v>
      </c>
      <c r="U2867">
        <v>0</v>
      </c>
      <c r="V2867">
        <v>0</v>
      </c>
      <c r="W2867">
        <v>0</v>
      </c>
      <c r="X2867">
        <v>22.800333446316163</v>
      </c>
      <c r="Y2867">
        <v>0</v>
      </c>
      <c r="Z2867">
        <v>4.1109600848013006</v>
      </c>
      <c r="AA2867">
        <v>0</v>
      </c>
      <c r="AB2867">
        <v>5.3391392790711558</v>
      </c>
      <c r="AC2867">
        <v>0</v>
      </c>
      <c r="AD2867">
        <v>0</v>
      </c>
      <c r="AE2867">
        <v>32.25043281018862</v>
      </c>
    </row>
    <row r="2868" spans="1:31" x14ac:dyDescent="0.25">
      <c r="A2868">
        <v>2310716</v>
      </c>
      <c r="B2868">
        <v>1</v>
      </c>
      <c r="C2868" t="s">
        <v>80</v>
      </c>
      <c r="D2868" t="s">
        <v>84</v>
      </c>
      <c r="E2868" t="s">
        <v>175</v>
      </c>
      <c r="F2868" t="s">
        <v>8539</v>
      </c>
      <c r="G2868" t="s">
        <v>210</v>
      </c>
      <c r="H2868" t="s">
        <v>135</v>
      </c>
      <c r="I2868" t="s">
        <v>136</v>
      </c>
      <c r="J2868" t="s">
        <v>137</v>
      </c>
      <c r="K2868" t="s">
        <v>138</v>
      </c>
      <c r="L2868" t="s">
        <v>8540</v>
      </c>
      <c r="M2868" t="s">
        <v>8541</v>
      </c>
      <c r="N2868">
        <v>3.6952777769999998</v>
      </c>
      <c r="O2868">
        <v>0</v>
      </c>
      <c r="P2868">
        <v>848</v>
      </c>
      <c r="Q2868">
        <v>0</v>
      </c>
      <c r="R2868">
        <v>46</v>
      </c>
      <c r="S2868">
        <v>0</v>
      </c>
      <c r="T2868">
        <v>129</v>
      </c>
      <c r="U2868">
        <v>0</v>
      </c>
      <c r="V2868">
        <v>0</v>
      </c>
      <c r="W2868">
        <v>0</v>
      </c>
      <c r="X2868">
        <v>803.01866311342542</v>
      </c>
      <c r="Y2868">
        <v>0</v>
      </c>
      <c r="Z2868">
        <v>75.155200558218425</v>
      </c>
      <c r="AA2868">
        <v>0</v>
      </c>
      <c r="AB2868">
        <v>320.22529878153279</v>
      </c>
      <c r="AC2868">
        <v>0</v>
      </c>
      <c r="AD2868">
        <v>0</v>
      </c>
      <c r="AE2868">
        <v>1198.3991624531766</v>
      </c>
    </row>
    <row r="2869" spans="1:31" x14ac:dyDescent="0.25">
      <c r="A2869">
        <v>2310690</v>
      </c>
      <c r="B2869">
        <v>1</v>
      </c>
      <c r="C2869" t="s">
        <v>81</v>
      </c>
      <c r="D2869" t="s">
        <v>118</v>
      </c>
      <c r="E2869" t="s">
        <v>132</v>
      </c>
      <c r="F2869" t="s">
        <v>3908</v>
      </c>
      <c r="G2869" t="s">
        <v>134</v>
      </c>
      <c r="H2869" t="s">
        <v>135</v>
      </c>
      <c r="I2869" t="s">
        <v>136</v>
      </c>
      <c r="J2869" t="s">
        <v>137</v>
      </c>
      <c r="K2869" t="s">
        <v>138</v>
      </c>
      <c r="L2869" t="s">
        <v>8542</v>
      </c>
      <c r="M2869" t="s">
        <v>8543</v>
      </c>
      <c r="N2869">
        <v>0.59083333299999996</v>
      </c>
      <c r="O2869">
        <v>1</v>
      </c>
      <c r="P2869">
        <v>137</v>
      </c>
      <c r="Q2869">
        <v>39</v>
      </c>
      <c r="R2869">
        <v>84</v>
      </c>
      <c r="S2869">
        <v>9</v>
      </c>
      <c r="T2869">
        <v>22</v>
      </c>
      <c r="U2869">
        <v>0</v>
      </c>
      <c r="V2869">
        <v>0</v>
      </c>
      <c r="W2869">
        <v>0.95011273795283346</v>
      </c>
      <c r="X2869">
        <v>13.728517783812736</v>
      </c>
      <c r="Y2869">
        <v>111.1117712680531</v>
      </c>
      <c r="Z2869">
        <v>167.12937154542871</v>
      </c>
      <c r="AA2869">
        <v>24.091672538186732</v>
      </c>
      <c r="AB2869">
        <v>20.328049960490084</v>
      </c>
      <c r="AC2869">
        <v>0</v>
      </c>
      <c r="AD2869">
        <v>0</v>
      </c>
      <c r="AE2869">
        <v>337.33949583392422</v>
      </c>
    </row>
    <row r="2870" spans="1:31" x14ac:dyDescent="0.25">
      <c r="A2870">
        <v>2310796</v>
      </c>
      <c r="B2870">
        <v>1</v>
      </c>
      <c r="C2870" t="s">
        <v>81</v>
      </c>
      <c r="D2870" t="s">
        <v>117</v>
      </c>
      <c r="E2870" t="s">
        <v>158</v>
      </c>
      <c r="F2870" t="s">
        <v>8544</v>
      </c>
      <c r="G2870" t="s">
        <v>453</v>
      </c>
      <c r="H2870" t="s">
        <v>150</v>
      </c>
      <c r="I2870" t="s">
        <v>136</v>
      </c>
      <c r="J2870" t="s">
        <v>137</v>
      </c>
      <c r="K2870" t="s">
        <v>138</v>
      </c>
      <c r="L2870" t="s">
        <v>8545</v>
      </c>
      <c r="M2870" t="s">
        <v>8546</v>
      </c>
      <c r="N2870">
        <v>2.179444444</v>
      </c>
      <c r="O2870">
        <v>0</v>
      </c>
      <c r="P2870">
        <v>33</v>
      </c>
      <c r="Q2870">
        <v>0</v>
      </c>
      <c r="R2870">
        <v>5</v>
      </c>
      <c r="S2870">
        <v>0</v>
      </c>
      <c r="T2870">
        <v>1</v>
      </c>
      <c r="U2870">
        <v>0</v>
      </c>
      <c r="V2870">
        <v>0</v>
      </c>
      <c r="W2870">
        <v>0</v>
      </c>
      <c r="X2870">
        <v>9.6488462057656985</v>
      </c>
      <c r="Y2870">
        <v>0</v>
      </c>
      <c r="Z2870">
        <v>0.93945210160427506</v>
      </c>
      <c r="AA2870">
        <v>0</v>
      </c>
      <c r="AB2870">
        <v>0</v>
      </c>
      <c r="AC2870">
        <v>0</v>
      </c>
      <c r="AD2870">
        <v>0</v>
      </c>
      <c r="AE2870">
        <v>10.588298307369973</v>
      </c>
    </row>
    <row r="2871" spans="1:31" x14ac:dyDescent="0.25">
      <c r="A2871">
        <v>2310461</v>
      </c>
      <c r="B2871">
        <v>1</v>
      </c>
      <c r="C2871" t="s">
        <v>80</v>
      </c>
      <c r="D2871" t="s">
        <v>106</v>
      </c>
      <c r="E2871" t="s">
        <v>147</v>
      </c>
      <c r="F2871" t="s">
        <v>8547</v>
      </c>
      <c r="G2871" t="s">
        <v>149</v>
      </c>
      <c r="H2871" t="s">
        <v>150</v>
      </c>
      <c r="I2871" t="s">
        <v>136</v>
      </c>
      <c r="J2871" t="s">
        <v>137</v>
      </c>
      <c r="K2871" t="s">
        <v>138</v>
      </c>
      <c r="L2871" t="s">
        <v>8548</v>
      </c>
      <c r="M2871" t="s">
        <v>8549</v>
      </c>
      <c r="N2871">
        <v>3.0241666660000002</v>
      </c>
      <c r="O2871">
        <v>0</v>
      </c>
      <c r="P2871">
        <v>8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2.6964363720717759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2.6964363720717759</v>
      </c>
    </row>
    <row r="2872" spans="1:31" x14ac:dyDescent="0.25">
      <c r="A2872">
        <v>2310653</v>
      </c>
      <c r="B2872">
        <v>1</v>
      </c>
      <c r="C2872" t="s">
        <v>81</v>
      </c>
      <c r="D2872" t="s">
        <v>113</v>
      </c>
      <c r="E2872" t="s">
        <v>158</v>
      </c>
      <c r="F2872" t="s">
        <v>8550</v>
      </c>
      <c r="G2872" t="s">
        <v>453</v>
      </c>
      <c r="H2872" t="s">
        <v>150</v>
      </c>
      <c r="I2872" t="s">
        <v>136</v>
      </c>
      <c r="J2872" t="s">
        <v>137</v>
      </c>
      <c r="K2872" t="s">
        <v>138</v>
      </c>
      <c r="L2872" t="s">
        <v>8551</v>
      </c>
      <c r="M2872" t="s">
        <v>8552</v>
      </c>
      <c r="N2872">
        <v>1.767222222</v>
      </c>
      <c r="O2872">
        <v>0</v>
      </c>
      <c r="P2872">
        <v>2</v>
      </c>
      <c r="Q2872">
        <v>0</v>
      </c>
      <c r="R2872">
        <v>12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1.6153503778680667</v>
      </c>
      <c r="Y2872">
        <v>0</v>
      </c>
      <c r="Z2872">
        <v>84.144591349470673</v>
      </c>
      <c r="AA2872">
        <v>0</v>
      </c>
      <c r="AB2872">
        <v>0</v>
      </c>
      <c r="AC2872">
        <v>0</v>
      </c>
      <c r="AD2872">
        <v>0</v>
      </c>
      <c r="AE2872">
        <v>85.759941727338742</v>
      </c>
    </row>
    <row r="2873" spans="1:31" x14ac:dyDescent="0.25">
      <c r="A2873">
        <v>2310421</v>
      </c>
      <c r="B2873">
        <v>1</v>
      </c>
      <c r="C2873" t="s">
        <v>80</v>
      </c>
      <c r="D2873" t="s">
        <v>88</v>
      </c>
      <c r="E2873" t="s">
        <v>285</v>
      </c>
      <c r="F2873" t="s">
        <v>8553</v>
      </c>
      <c r="G2873" t="s">
        <v>287</v>
      </c>
      <c r="H2873" t="s">
        <v>150</v>
      </c>
      <c r="I2873" t="s">
        <v>136</v>
      </c>
      <c r="J2873" t="s">
        <v>137</v>
      </c>
      <c r="K2873" t="s">
        <v>138</v>
      </c>
      <c r="L2873" t="s">
        <v>8554</v>
      </c>
      <c r="M2873" t="s">
        <v>8555</v>
      </c>
      <c r="N2873">
        <v>2.54</v>
      </c>
      <c r="O2873">
        <v>0</v>
      </c>
      <c r="P2873">
        <v>70</v>
      </c>
      <c r="Q2873">
        <v>0</v>
      </c>
      <c r="R2873">
        <v>0</v>
      </c>
      <c r="S2873">
        <v>0</v>
      </c>
      <c r="T2873">
        <v>3</v>
      </c>
      <c r="U2873">
        <v>0</v>
      </c>
      <c r="V2873">
        <v>0</v>
      </c>
      <c r="W2873">
        <v>0</v>
      </c>
      <c r="X2873">
        <v>36.192967258452377</v>
      </c>
      <c r="Y2873">
        <v>0</v>
      </c>
      <c r="Z2873">
        <v>0</v>
      </c>
      <c r="AA2873">
        <v>0</v>
      </c>
      <c r="AB2873">
        <v>1.4178258345947501</v>
      </c>
      <c r="AC2873">
        <v>0</v>
      </c>
      <c r="AD2873">
        <v>0</v>
      </c>
      <c r="AE2873">
        <v>37.610793093047128</v>
      </c>
    </row>
    <row r="2874" spans="1:31" x14ac:dyDescent="0.25">
      <c r="A2874">
        <v>2310590</v>
      </c>
      <c r="B2874">
        <v>1</v>
      </c>
      <c r="C2874" t="s">
        <v>80</v>
      </c>
      <c r="D2874" t="s">
        <v>93</v>
      </c>
      <c r="E2874" t="s">
        <v>141</v>
      </c>
      <c r="F2874" t="s">
        <v>628</v>
      </c>
      <c r="G2874" t="s">
        <v>134</v>
      </c>
      <c r="H2874" t="s">
        <v>135</v>
      </c>
      <c r="I2874" t="s">
        <v>136</v>
      </c>
      <c r="J2874" t="s">
        <v>137</v>
      </c>
      <c r="K2874" t="s">
        <v>138</v>
      </c>
      <c r="L2874" t="s">
        <v>8556</v>
      </c>
      <c r="M2874" t="s">
        <v>8557</v>
      </c>
      <c r="N2874">
        <v>0.28472222200000002</v>
      </c>
      <c r="O2874">
        <v>0</v>
      </c>
      <c r="P2874">
        <v>45</v>
      </c>
      <c r="Q2874">
        <v>49</v>
      </c>
      <c r="R2874">
        <v>145</v>
      </c>
      <c r="S2874">
        <v>3</v>
      </c>
      <c r="T2874">
        <v>61</v>
      </c>
      <c r="U2874">
        <v>2</v>
      </c>
      <c r="V2874">
        <v>0</v>
      </c>
      <c r="W2874">
        <v>0</v>
      </c>
      <c r="X2874">
        <v>5.2871172591583333</v>
      </c>
      <c r="Y2874">
        <v>174.32755987793999</v>
      </c>
      <c r="Z2874">
        <v>136.72468152420871</v>
      </c>
      <c r="AA2874">
        <v>8.6712277591799989</v>
      </c>
      <c r="AB2874">
        <v>34.697287158837575</v>
      </c>
      <c r="AC2874">
        <v>33.953195341257079</v>
      </c>
      <c r="AD2874">
        <v>0</v>
      </c>
      <c r="AE2874">
        <v>393.66106892058167</v>
      </c>
    </row>
    <row r="2875" spans="1:31" x14ac:dyDescent="0.25">
      <c r="A2875">
        <v>2310275</v>
      </c>
      <c r="B2875">
        <v>1</v>
      </c>
      <c r="C2875" t="s">
        <v>80</v>
      </c>
      <c r="D2875" t="s">
        <v>92</v>
      </c>
      <c r="E2875" t="s">
        <v>153</v>
      </c>
      <c r="F2875" t="s">
        <v>8558</v>
      </c>
      <c r="G2875" t="s">
        <v>203</v>
      </c>
      <c r="H2875" t="s">
        <v>150</v>
      </c>
      <c r="I2875" t="s">
        <v>136</v>
      </c>
      <c r="J2875" t="s">
        <v>137</v>
      </c>
      <c r="K2875" t="s">
        <v>138</v>
      </c>
      <c r="L2875" t="s">
        <v>8559</v>
      </c>
      <c r="M2875" t="s">
        <v>8560</v>
      </c>
      <c r="N2875">
        <v>1.3305555549999999</v>
      </c>
      <c r="O2875">
        <v>0</v>
      </c>
      <c r="P2875">
        <v>1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0.24275076480341665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0.24275076480341665</v>
      </c>
    </row>
    <row r="2876" spans="1:31" x14ac:dyDescent="0.25">
      <c r="A2876">
        <v>2310298</v>
      </c>
      <c r="B2876">
        <v>1</v>
      </c>
      <c r="C2876" t="s">
        <v>80</v>
      </c>
      <c r="D2876" t="s">
        <v>91</v>
      </c>
      <c r="E2876" t="s">
        <v>132</v>
      </c>
      <c r="F2876" t="s">
        <v>8561</v>
      </c>
      <c r="G2876" t="s">
        <v>143</v>
      </c>
      <c r="H2876" t="s">
        <v>135</v>
      </c>
      <c r="I2876" t="s">
        <v>136</v>
      </c>
      <c r="J2876" t="s">
        <v>137</v>
      </c>
      <c r="K2876" t="s">
        <v>144</v>
      </c>
      <c r="L2876" t="s">
        <v>8562</v>
      </c>
      <c r="M2876" t="s">
        <v>8563</v>
      </c>
      <c r="N2876">
        <v>2.6972222220000002</v>
      </c>
      <c r="O2876">
        <v>10</v>
      </c>
      <c r="P2876">
        <v>539</v>
      </c>
      <c r="Q2876">
        <v>18</v>
      </c>
      <c r="R2876">
        <v>67</v>
      </c>
      <c r="S2876">
        <v>13</v>
      </c>
      <c r="T2876">
        <v>70</v>
      </c>
      <c r="U2876">
        <v>2</v>
      </c>
      <c r="V2876">
        <v>1</v>
      </c>
      <c r="W2876">
        <v>6.8364684914482536</v>
      </c>
      <c r="X2876">
        <v>256.56980672864455</v>
      </c>
      <c r="Y2876">
        <v>78.845787707354674</v>
      </c>
      <c r="Z2876">
        <v>68.390142397181904</v>
      </c>
      <c r="AA2876">
        <v>60.417599042261998</v>
      </c>
      <c r="AB2876">
        <v>110.66940111388914</v>
      </c>
      <c r="AC2876">
        <v>115.0359700117769</v>
      </c>
      <c r="AD2876">
        <v>125.05201853491199</v>
      </c>
      <c r="AE2876">
        <v>821.81719402746933</v>
      </c>
    </row>
    <row r="2877" spans="1:31" x14ac:dyDescent="0.25">
      <c r="A2877">
        <v>2310444</v>
      </c>
      <c r="B2877">
        <v>1</v>
      </c>
      <c r="C2877" t="s">
        <v>80</v>
      </c>
      <c r="D2877" t="s">
        <v>82</v>
      </c>
      <c r="E2877" t="s">
        <v>158</v>
      </c>
      <c r="F2877" t="s">
        <v>8564</v>
      </c>
      <c r="G2877" t="s">
        <v>336</v>
      </c>
      <c r="H2877" t="s">
        <v>150</v>
      </c>
      <c r="I2877" t="s">
        <v>136</v>
      </c>
      <c r="J2877" t="s">
        <v>137</v>
      </c>
      <c r="K2877" t="s">
        <v>138</v>
      </c>
      <c r="L2877" t="s">
        <v>8565</v>
      </c>
      <c r="M2877" t="s">
        <v>8566</v>
      </c>
      <c r="N2877">
        <v>0.66833333299999997</v>
      </c>
      <c r="O2877">
        <v>0</v>
      </c>
      <c r="P2877">
        <v>606</v>
      </c>
      <c r="Q2877">
        <v>0</v>
      </c>
      <c r="R2877">
        <v>0</v>
      </c>
      <c r="S2877">
        <v>0</v>
      </c>
      <c r="T2877">
        <v>39</v>
      </c>
      <c r="U2877">
        <v>0</v>
      </c>
      <c r="V2877">
        <v>0</v>
      </c>
      <c r="W2877">
        <v>0</v>
      </c>
      <c r="X2877">
        <v>96.252079707746688</v>
      </c>
      <c r="Y2877">
        <v>0</v>
      </c>
      <c r="Z2877">
        <v>0</v>
      </c>
      <c r="AA2877">
        <v>0</v>
      </c>
      <c r="AB2877">
        <v>12.510748238566297</v>
      </c>
      <c r="AC2877">
        <v>0</v>
      </c>
      <c r="AD2877">
        <v>0</v>
      </c>
      <c r="AE2877">
        <v>108.76282794631298</v>
      </c>
    </row>
    <row r="2878" spans="1:31" x14ac:dyDescent="0.25">
      <c r="A2878">
        <v>2310321</v>
      </c>
      <c r="B2878">
        <v>1</v>
      </c>
      <c r="C2878" t="s">
        <v>80</v>
      </c>
      <c r="D2878" t="s">
        <v>104</v>
      </c>
      <c r="E2878" t="s">
        <v>132</v>
      </c>
      <c r="F2878" t="s">
        <v>8567</v>
      </c>
      <c r="G2878" t="s">
        <v>143</v>
      </c>
      <c r="H2878" t="s">
        <v>135</v>
      </c>
      <c r="I2878" t="s">
        <v>136</v>
      </c>
      <c r="J2878" t="s">
        <v>137</v>
      </c>
      <c r="K2878" t="s">
        <v>144</v>
      </c>
      <c r="L2878" t="s">
        <v>8568</v>
      </c>
      <c r="M2878" t="s">
        <v>8569</v>
      </c>
      <c r="N2878">
        <v>9.0127777770000002</v>
      </c>
      <c r="O2878">
        <v>0</v>
      </c>
      <c r="P2878">
        <v>140</v>
      </c>
      <c r="Q2878">
        <v>0</v>
      </c>
      <c r="R2878">
        <v>17</v>
      </c>
      <c r="S2878">
        <v>0</v>
      </c>
      <c r="T2878">
        <v>20</v>
      </c>
      <c r="U2878">
        <v>0</v>
      </c>
      <c r="V2878">
        <v>0</v>
      </c>
      <c r="W2878">
        <v>0</v>
      </c>
      <c r="X2878">
        <v>344.55739761462695</v>
      </c>
      <c r="Y2878">
        <v>0</v>
      </c>
      <c r="Z2878">
        <v>116.49941922804908</v>
      </c>
      <c r="AA2878">
        <v>0</v>
      </c>
      <c r="AB2878">
        <v>68.441452363503188</v>
      </c>
      <c r="AC2878">
        <v>0</v>
      </c>
      <c r="AD2878">
        <v>0</v>
      </c>
      <c r="AE2878">
        <v>529.4982692061792</v>
      </c>
    </row>
    <row r="2879" spans="1:31" x14ac:dyDescent="0.25">
      <c r="A2879">
        <v>2310189</v>
      </c>
      <c r="B2879">
        <v>1</v>
      </c>
      <c r="C2879" t="s">
        <v>80</v>
      </c>
      <c r="D2879" t="s">
        <v>88</v>
      </c>
      <c r="E2879" t="s">
        <v>153</v>
      </c>
      <c r="F2879" t="s">
        <v>8570</v>
      </c>
      <c r="G2879" t="s">
        <v>254</v>
      </c>
      <c r="H2879" t="s">
        <v>150</v>
      </c>
      <c r="I2879" t="s">
        <v>136</v>
      </c>
      <c r="J2879" t="s">
        <v>137</v>
      </c>
      <c r="K2879" t="s">
        <v>138</v>
      </c>
      <c r="L2879" t="s">
        <v>8571</v>
      </c>
      <c r="M2879" t="s">
        <v>8572</v>
      </c>
      <c r="N2879">
        <v>2.3230555549999998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5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13.583263702159089</v>
      </c>
      <c r="AC2879">
        <v>0</v>
      </c>
      <c r="AD2879">
        <v>0</v>
      </c>
      <c r="AE2879">
        <v>13.583263702159089</v>
      </c>
    </row>
    <row r="2880" spans="1:31" x14ac:dyDescent="0.25">
      <c r="A2880">
        <v>2310335</v>
      </c>
      <c r="B2880">
        <v>1</v>
      </c>
      <c r="C2880" t="s">
        <v>80</v>
      </c>
      <c r="D2880" t="s">
        <v>97</v>
      </c>
      <c r="E2880" t="s">
        <v>158</v>
      </c>
      <c r="F2880" t="s">
        <v>8573</v>
      </c>
      <c r="G2880" t="s">
        <v>143</v>
      </c>
      <c r="H2880" t="s">
        <v>150</v>
      </c>
      <c r="I2880" t="s">
        <v>136</v>
      </c>
      <c r="J2880" t="s">
        <v>137</v>
      </c>
      <c r="K2880" t="s">
        <v>144</v>
      </c>
      <c r="L2880" t="s">
        <v>8574</v>
      </c>
      <c r="M2880" t="s">
        <v>8575</v>
      </c>
      <c r="N2880">
        <v>7.6844444440000004</v>
      </c>
      <c r="O2880">
        <v>0</v>
      </c>
      <c r="P2880">
        <v>66</v>
      </c>
      <c r="Q2880">
        <v>0</v>
      </c>
      <c r="R2880">
        <v>4</v>
      </c>
      <c r="S2880">
        <v>0</v>
      </c>
      <c r="T2880">
        <v>13</v>
      </c>
      <c r="U2880">
        <v>0</v>
      </c>
      <c r="V2880">
        <v>0</v>
      </c>
      <c r="W2880">
        <v>0</v>
      </c>
      <c r="X2880">
        <v>90.698910377610517</v>
      </c>
      <c r="Y2880">
        <v>0</v>
      </c>
      <c r="Z2880">
        <v>38.570330867908922</v>
      </c>
      <c r="AA2880">
        <v>0</v>
      </c>
      <c r="AB2880">
        <v>55.878211659939744</v>
      </c>
      <c r="AC2880">
        <v>0</v>
      </c>
      <c r="AD2880">
        <v>0</v>
      </c>
      <c r="AE2880">
        <v>185.14745290545918</v>
      </c>
    </row>
    <row r="2881" spans="1:31" x14ac:dyDescent="0.25">
      <c r="A2881">
        <v>2310484</v>
      </c>
      <c r="B2881">
        <v>1</v>
      </c>
      <c r="C2881" t="s">
        <v>81</v>
      </c>
      <c r="D2881" t="s">
        <v>126</v>
      </c>
      <c r="E2881" t="s">
        <v>175</v>
      </c>
      <c r="F2881" t="s">
        <v>8576</v>
      </c>
      <c r="G2881" t="s">
        <v>475</v>
      </c>
      <c r="H2881" t="s">
        <v>135</v>
      </c>
      <c r="I2881" t="s">
        <v>136</v>
      </c>
      <c r="J2881" t="s">
        <v>137</v>
      </c>
      <c r="K2881" t="s">
        <v>138</v>
      </c>
      <c r="L2881" t="s">
        <v>8577</v>
      </c>
      <c r="M2881" t="s">
        <v>8578</v>
      </c>
      <c r="N2881">
        <v>0.46833333300000002</v>
      </c>
      <c r="O2881">
        <v>0</v>
      </c>
      <c r="P2881">
        <v>190</v>
      </c>
      <c r="Q2881">
        <v>0</v>
      </c>
      <c r="R2881">
        <v>10</v>
      </c>
      <c r="S2881">
        <v>0</v>
      </c>
      <c r="T2881">
        <v>5</v>
      </c>
      <c r="U2881">
        <v>0</v>
      </c>
      <c r="V2881">
        <v>0</v>
      </c>
      <c r="W2881">
        <v>0</v>
      </c>
      <c r="X2881">
        <v>10.188146754939053</v>
      </c>
      <c r="Y2881">
        <v>0</v>
      </c>
      <c r="Z2881">
        <v>4.6232401080552341</v>
      </c>
      <c r="AA2881">
        <v>0</v>
      </c>
      <c r="AB2881">
        <v>4.2787536025345441</v>
      </c>
      <c r="AC2881">
        <v>0</v>
      </c>
      <c r="AD2881">
        <v>0</v>
      </c>
      <c r="AE2881">
        <v>19.09014046552883</v>
      </c>
    </row>
    <row r="2882" spans="1:31" x14ac:dyDescent="0.25">
      <c r="A2882">
        <v>2310381</v>
      </c>
      <c r="B2882">
        <v>1</v>
      </c>
      <c r="C2882" t="s">
        <v>80</v>
      </c>
      <c r="D2882" t="s">
        <v>88</v>
      </c>
      <c r="E2882" t="s">
        <v>158</v>
      </c>
      <c r="F2882" t="s">
        <v>8579</v>
      </c>
      <c r="G2882" t="s">
        <v>177</v>
      </c>
      <c r="H2882" t="s">
        <v>150</v>
      </c>
      <c r="I2882" t="s">
        <v>136</v>
      </c>
      <c r="J2882" t="s">
        <v>137</v>
      </c>
      <c r="K2882" t="s">
        <v>144</v>
      </c>
      <c r="L2882" t="s">
        <v>8580</v>
      </c>
      <c r="M2882" t="s">
        <v>8581</v>
      </c>
      <c r="N2882">
        <v>6.8761111110000002</v>
      </c>
      <c r="O2882">
        <v>0</v>
      </c>
      <c r="P2882">
        <v>791</v>
      </c>
      <c r="Q2882">
        <v>0</v>
      </c>
      <c r="R2882">
        <v>0</v>
      </c>
      <c r="S2882">
        <v>0</v>
      </c>
      <c r="T2882">
        <v>57</v>
      </c>
      <c r="U2882">
        <v>0</v>
      </c>
      <c r="V2882">
        <v>0</v>
      </c>
      <c r="W2882">
        <v>0</v>
      </c>
      <c r="X2882">
        <v>1144.1433038535563</v>
      </c>
      <c r="Y2882">
        <v>0</v>
      </c>
      <c r="Z2882">
        <v>0</v>
      </c>
      <c r="AA2882">
        <v>0</v>
      </c>
      <c r="AB2882">
        <v>314.65729965067345</v>
      </c>
      <c r="AC2882">
        <v>0</v>
      </c>
      <c r="AD2882">
        <v>0</v>
      </c>
      <c r="AE2882">
        <v>1458.8006035042297</v>
      </c>
    </row>
    <row r="2883" spans="1:31" x14ac:dyDescent="0.25">
      <c r="A2883">
        <v>2310235</v>
      </c>
      <c r="B2883">
        <v>1</v>
      </c>
      <c r="C2883" t="s">
        <v>80</v>
      </c>
      <c r="D2883" t="s">
        <v>105</v>
      </c>
      <c r="E2883" t="s">
        <v>132</v>
      </c>
      <c r="F2883" t="s">
        <v>8582</v>
      </c>
      <c r="G2883" t="s">
        <v>134</v>
      </c>
      <c r="H2883" t="s">
        <v>135</v>
      </c>
      <c r="I2883" t="s">
        <v>136</v>
      </c>
      <c r="J2883" t="s">
        <v>137</v>
      </c>
      <c r="K2883" t="s">
        <v>138</v>
      </c>
      <c r="L2883" t="s">
        <v>8583</v>
      </c>
      <c r="M2883" t="s">
        <v>8584</v>
      </c>
      <c r="N2883">
        <v>0.84305555499999996</v>
      </c>
      <c r="O2883">
        <v>15</v>
      </c>
      <c r="P2883">
        <v>33</v>
      </c>
      <c r="Q2883">
        <v>5</v>
      </c>
      <c r="R2883">
        <v>71</v>
      </c>
      <c r="S2883">
        <v>12</v>
      </c>
      <c r="T2883">
        <v>20</v>
      </c>
      <c r="U2883">
        <v>1</v>
      </c>
      <c r="V2883">
        <v>1</v>
      </c>
      <c r="W2883">
        <v>5.3273580571155001</v>
      </c>
      <c r="X2883">
        <v>8.8290961920547506</v>
      </c>
      <c r="Y2883">
        <v>4.9659390454749088</v>
      </c>
      <c r="Z2883">
        <v>23.720464984951391</v>
      </c>
      <c r="AA2883">
        <v>77.158061737725802</v>
      </c>
      <c r="AB2883">
        <v>7.8534018429121719</v>
      </c>
      <c r="AC2883">
        <v>76.682993699666667</v>
      </c>
      <c r="AD2883">
        <v>1.2310373513092001</v>
      </c>
      <c r="AE2883">
        <v>205.7683529112104</v>
      </c>
    </row>
    <row r="2884" spans="1:31" x14ac:dyDescent="0.25">
      <c r="A2884">
        <v>2310338</v>
      </c>
      <c r="B2884">
        <v>1</v>
      </c>
      <c r="C2884" t="s">
        <v>80</v>
      </c>
      <c r="D2884" t="s">
        <v>104</v>
      </c>
      <c r="E2884" t="s">
        <v>141</v>
      </c>
      <c r="F2884" t="s">
        <v>4358</v>
      </c>
      <c r="G2884" t="s">
        <v>134</v>
      </c>
      <c r="H2884" t="s">
        <v>135</v>
      </c>
      <c r="I2884" t="s">
        <v>136</v>
      </c>
      <c r="J2884" t="s">
        <v>137</v>
      </c>
      <c r="K2884" t="s">
        <v>138</v>
      </c>
      <c r="L2884" t="s">
        <v>8585</v>
      </c>
      <c r="M2884" t="s">
        <v>8586</v>
      </c>
      <c r="N2884">
        <v>1.8691666659999999</v>
      </c>
      <c r="O2884">
        <v>1</v>
      </c>
      <c r="P2884">
        <v>7</v>
      </c>
      <c r="Q2884">
        <v>22</v>
      </c>
      <c r="R2884">
        <v>48</v>
      </c>
      <c r="S2884">
        <v>13</v>
      </c>
      <c r="T2884">
        <v>9</v>
      </c>
      <c r="U2884">
        <v>5</v>
      </c>
      <c r="V2884">
        <v>0</v>
      </c>
      <c r="W2884">
        <v>1.166281287818</v>
      </c>
      <c r="X2884">
        <v>3.0622727726434755</v>
      </c>
      <c r="Y2884">
        <v>373.41657829624171</v>
      </c>
      <c r="Z2884">
        <v>41.101889756571573</v>
      </c>
      <c r="AA2884">
        <v>265.49995814885835</v>
      </c>
      <c r="AB2884">
        <v>14.642070735482321</v>
      </c>
      <c r="AC2884">
        <v>2651.1169502236808</v>
      </c>
      <c r="AD2884">
        <v>0</v>
      </c>
      <c r="AE2884">
        <v>3350.0060012212962</v>
      </c>
    </row>
    <row r="2885" spans="1:31" x14ac:dyDescent="0.25">
      <c r="A2885">
        <v>2310693</v>
      </c>
      <c r="B2885">
        <v>1</v>
      </c>
      <c r="C2885" t="s">
        <v>80</v>
      </c>
      <c r="D2885" t="s">
        <v>103</v>
      </c>
      <c r="E2885" t="s">
        <v>132</v>
      </c>
      <c r="F2885" t="s">
        <v>1249</v>
      </c>
      <c r="G2885" t="s">
        <v>467</v>
      </c>
      <c r="H2885" t="s">
        <v>135</v>
      </c>
      <c r="I2885" t="s">
        <v>136</v>
      </c>
      <c r="J2885" t="s">
        <v>137</v>
      </c>
      <c r="K2885" t="s">
        <v>138</v>
      </c>
      <c r="L2885" t="s">
        <v>8587</v>
      </c>
      <c r="M2885" t="s">
        <v>8588</v>
      </c>
      <c r="N2885">
        <v>0.58583333299999996</v>
      </c>
      <c r="O2885">
        <v>20</v>
      </c>
      <c r="P2885">
        <v>4357</v>
      </c>
      <c r="Q2885">
        <v>21</v>
      </c>
      <c r="R2885">
        <v>98</v>
      </c>
      <c r="S2885">
        <v>16</v>
      </c>
      <c r="T2885">
        <v>485</v>
      </c>
      <c r="U2885">
        <v>0</v>
      </c>
      <c r="V2885">
        <v>0</v>
      </c>
      <c r="W2885">
        <v>8.1605716041448257</v>
      </c>
      <c r="X2885">
        <v>522.08987752073722</v>
      </c>
      <c r="Y2885">
        <v>54.784059902842401</v>
      </c>
      <c r="Z2885">
        <v>23.942053827661073</v>
      </c>
      <c r="AA2885">
        <v>36.523609208934289</v>
      </c>
      <c r="AB2885">
        <v>228.98486665848006</v>
      </c>
      <c r="AC2885">
        <v>0</v>
      </c>
      <c r="AD2885">
        <v>0</v>
      </c>
      <c r="AE2885">
        <v>874.48503872279991</v>
      </c>
    </row>
    <row r="2886" spans="1:31" x14ac:dyDescent="0.25">
      <c r="A2886">
        <v>2310195</v>
      </c>
      <c r="B2886">
        <v>1</v>
      </c>
      <c r="C2886" t="s">
        <v>80</v>
      </c>
      <c r="D2886" t="s">
        <v>88</v>
      </c>
      <c r="E2886" t="s">
        <v>285</v>
      </c>
      <c r="F2886" t="s">
        <v>8589</v>
      </c>
      <c r="G2886" t="s">
        <v>149</v>
      </c>
      <c r="H2886" t="s">
        <v>150</v>
      </c>
      <c r="I2886" t="s">
        <v>136</v>
      </c>
      <c r="J2886" t="s">
        <v>137</v>
      </c>
      <c r="K2886" t="s">
        <v>138</v>
      </c>
      <c r="L2886" t="s">
        <v>8590</v>
      </c>
      <c r="M2886" t="s">
        <v>8591</v>
      </c>
      <c r="N2886">
        <v>1.741666666</v>
      </c>
      <c r="O2886">
        <v>0</v>
      </c>
      <c r="P2886">
        <v>85</v>
      </c>
      <c r="Q2886">
        <v>0</v>
      </c>
      <c r="R2886">
        <v>0</v>
      </c>
      <c r="S2886">
        <v>0</v>
      </c>
      <c r="T2886">
        <v>5</v>
      </c>
      <c r="U2886">
        <v>0</v>
      </c>
      <c r="V2886">
        <v>0</v>
      </c>
      <c r="W2886">
        <v>0</v>
      </c>
      <c r="X2886">
        <v>29.158871128459662</v>
      </c>
      <c r="Y2886">
        <v>0</v>
      </c>
      <c r="Z2886">
        <v>0</v>
      </c>
      <c r="AA2886">
        <v>0</v>
      </c>
      <c r="AB2886">
        <v>0.14176031995641666</v>
      </c>
      <c r="AC2886">
        <v>0</v>
      </c>
      <c r="AD2886">
        <v>0</v>
      </c>
      <c r="AE2886">
        <v>29.30063144841608</v>
      </c>
    </row>
    <row r="2887" spans="1:31" x14ac:dyDescent="0.25">
      <c r="A2887">
        <v>2310527</v>
      </c>
      <c r="B2887">
        <v>1</v>
      </c>
      <c r="C2887" t="s">
        <v>81</v>
      </c>
      <c r="D2887" t="s">
        <v>122</v>
      </c>
      <c r="E2887" t="s">
        <v>175</v>
      </c>
      <c r="F2887" t="s">
        <v>8592</v>
      </c>
      <c r="G2887" t="s">
        <v>210</v>
      </c>
      <c r="H2887" t="s">
        <v>135</v>
      </c>
      <c r="I2887" t="s">
        <v>136</v>
      </c>
      <c r="J2887" t="s">
        <v>137</v>
      </c>
      <c r="K2887" t="s">
        <v>138</v>
      </c>
      <c r="L2887" t="s">
        <v>8593</v>
      </c>
      <c r="M2887" t="s">
        <v>8594</v>
      </c>
      <c r="N2887">
        <v>3.0666666660000002</v>
      </c>
      <c r="O2887">
        <v>0</v>
      </c>
      <c r="P2887">
        <v>63</v>
      </c>
      <c r="Q2887">
        <v>0</v>
      </c>
      <c r="R2887">
        <v>2</v>
      </c>
      <c r="S2887">
        <v>2</v>
      </c>
      <c r="T2887">
        <v>6</v>
      </c>
      <c r="U2887">
        <v>0</v>
      </c>
      <c r="V2887">
        <v>1</v>
      </c>
      <c r="W2887">
        <v>0</v>
      </c>
      <c r="X2887">
        <v>24.078812545732276</v>
      </c>
      <c r="Y2887">
        <v>0</v>
      </c>
      <c r="Z2887">
        <v>5.8248327626718002</v>
      </c>
      <c r="AA2887">
        <v>9.0265244271798206</v>
      </c>
      <c r="AB2887">
        <v>15.993117342162002</v>
      </c>
      <c r="AC2887">
        <v>0</v>
      </c>
      <c r="AD2887">
        <v>6.099439325977567</v>
      </c>
      <c r="AE2887">
        <v>61.022726403723468</v>
      </c>
    </row>
    <row r="2888" spans="1:31" x14ac:dyDescent="0.25">
      <c r="A2888">
        <v>2310315</v>
      </c>
      <c r="B2888">
        <v>1</v>
      </c>
      <c r="C2888" t="s">
        <v>80</v>
      </c>
      <c r="D2888" t="s">
        <v>110</v>
      </c>
      <c r="E2888" t="s">
        <v>147</v>
      </c>
      <c r="F2888" t="s">
        <v>8595</v>
      </c>
      <c r="G2888" t="s">
        <v>143</v>
      </c>
      <c r="H2888" t="s">
        <v>150</v>
      </c>
      <c r="I2888" t="s">
        <v>136</v>
      </c>
      <c r="J2888" t="s">
        <v>137</v>
      </c>
      <c r="K2888" t="s">
        <v>144</v>
      </c>
      <c r="L2888" t="s">
        <v>8596</v>
      </c>
      <c r="M2888" t="s">
        <v>8597</v>
      </c>
      <c r="N2888">
        <v>1.4475</v>
      </c>
      <c r="O2888">
        <v>0</v>
      </c>
      <c r="P2888">
        <v>95</v>
      </c>
      <c r="Q2888">
        <v>0</v>
      </c>
      <c r="R2888">
        <v>0</v>
      </c>
      <c r="S2888">
        <v>0</v>
      </c>
      <c r="T2888">
        <v>3</v>
      </c>
      <c r="U2888">
        <v>0</v>
      </c>
      <c r="V2888">
        <v>0</v>
      </c>
      <c r="W2888">
        <v>0</v>
      </c>
      <c r="X2888">
        <v>27.859718923590002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27.859718923590002</v>
      </c>
    </row>
    <row r="2889" spans="1:31" x14ac:dyDescent="0.25">
      <c r="A2889">
        <v>2310713</v>
      </c>
      <c r="B2889">
        <v>1</v>
      </c>
      <c r="C2889" t="s">
        <v>81</v>
      </c>
      <c r="D2889" t="s">
        <v>117</v>
      </c>
      <c r="E2889" t="s">
        <v>147</v>
      </c>
      <c r="F2889" t="s">
        <v>8598</v>
      </c>
      <c r="G2889" t="s">
        <v>149</v>
      </c>
      <c r="H2889" t="s">
        <v>150</v>
      </c>
      <c r="I2889" t="s">
        <v>136</v>
      </c>
      <c r="J2889" t="s">
        <v>137</v>
      </c>
      <c r="K2889" t="s">
        <v>138</v>
      </c>
      <c r="L2889" t="s">
        <v>8599</v>
      </c>
      <c r="M2889" t="s">
        <v>8600</v>
      </c>
      <c r="N2889">
        <v>2.6305555549999999</v>
      </c>
      <c r="O2889">
        <v>0</v>
      </c>
      <c r="P2889">
        <v>7</v>
      </c>
      <c r="Q2889">
        <v>0</v>
      </c>
      <c r="R2889">
        <v>2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4.0506202740855493</v>
      </c>
      <c r="Y2889">
        <v>0</v>
      </c>
      <c r="Z2889">
        <v>0.59736858711853336</v>
      </c>
      <c r="AA2889">
        <v>0</v>
      </c>
      <c r="AB2889">
        <v>0</v>
      </c>
      <c r="AC2889">
        <v>0</v>
      </c>
      <c r="AD2889">
        <v>0</v>
      </c>
      <c r="AE2889">
        <v>4.6479888612040829</v>
      </c>
    </row>
    <row r="2890" spans="1:31" x14ac:dyDescent="0.25">
      <c r="A2890">
        <v>2310272</v>
      </c>
      <c r="B2890">
        <v>1</v>
      </c>
      <c r="C2890" t="s">
        <v>80</v>
      </c>
      <c r="D2890" t="s">
        <v>93</v>
      </c>
      <c r="E2890" t="s">
        <v>147</v>
      </c>
      <c r="F2890" t="s">
        <v>8601</v>
      </c>
      <c r="G2890" t="s">
        <v>149</v>
      </c>
      <c r="H2890" t="s">
        <v>150</v>
      </c>
      <c r="I2890" t="s">
        <v>136</v>
      </c>
      <c r="J2890" t="s">
        <v>137</v>
      </c>
      <c r="K2890" t="s">
        <v>138</v>
      </c>
      <c r="L2890" t="s">
        <v>8602</v>
      </c>
      <c r="M2890" t="s">
        <v>8603</v>
      </c>
      <c r="N2890">
        <v>2.787222222</v>
      </c>
      <c r="O2890">
        <v>0</v>
      </c>
      <c r="P2890">
        <v>3</v>
      </c>
      <c r="Q2890">
        <v>0</v>
      </c>
      <c r="R2890">
        <v>2</v>
      </c>
      <c r="S2890">
        <v>0</v>
      </c>
      <c r="T2890">
        <v>2</v>
      </c>
      <c r="U2890">
        <v>0</v>
      </c>
      <c r="V2890">
        <v>0</v>
      </c>
      <c r="W2890">
        <v>0</v>
      </c>
      <c r="X2890">
        <v>0.84207211220259992</v>
      </c>
      <c r="Y2890">
        <v>0</v>
      </c>
      <c r="Z2890">
        <v>4.6377073413783503</v>
      </c>
      <c r="AA2890">
        <v>0</v>
      </c>
      <c r="AB2890">
        <v>4.3976321635891278</v>
      </c>
      <c r="AC2890">
        <v>0</v>
      </c>
      <c r="AD2890">
        <v>0</v>
      </c>
      <c r="AE2890">
        <v>9.877411617170079</v>
      </c>
    </row>
    <row r="2891" spans="1:31" x14ac:dyDescent="0.25">
      <c r="A2891">
        <v>2310813</v>
      </c>
      <c r="B2891">
        <v>1</v>
      </c>
      <c r="C2891" t="s">
        <v>80</v>
      </c>
      <c r="D2891" t="s">
        <v>93</v>
      </c>
      <c r="E2891" t="s">
        <v>175</v>
      </c>
      <c r="F2891" t="s">
        <v>8604</v>
      </c>
      <c r="G2891" t="s">
        <v>210</v>
      </c>
      <c r="H2891" t="s">
        <v>135</v>
      </c>
      <c r="I2891" t="s">
        <v>136</v>
      </c>
      <c r="J2891" t="s">
        <v>137</v>
      </c>
      <c r="K2891" t="s">
        <v>138</v>
      </c>
      <c r="L2891" t="s">
        <v>8605</v>
      </c>
      <c r="M2891" t="s">
        <v>8606</v>
      </c>
      <c r="N2891">
        <v>0.95388888800000005</v>
      </c>
      <c r="O2891">
        <v>0</v>
      </c>
      <c r="P2891">
        <v>72</v>
      </c>
      <c r="Q2891">
        <v>0</v>
      </c>
      <c r="R2891">
        <v>2</v>
      </c>
      <c r="S2891">
        <v>0</v>
      </c>
      <c r="T2891">
        <v>2</v>
      </c>
      <c r="U2891">
        <v>0</v>
      </c>
      <c r="V2891">
        <v>0</v>
      </c>
      <c r="W2891">
        <v>0</v>
      </c>
      <c r="X2891">
        <v>16.752466757708493</v>
      </c>
      <c r="Y2891">
        <v>0</v>
      </c>
      <c r="Z2891">
        <v>3.3878809450806218</v>
      </c>
      <c r="AA2891">
        <v>0</v>
      </c>
      <c r="AB2891">
        <v>0.57324498638379995</v>
      </c>
      <c r="AC2891">
        <v>0</v>
      </c>
      <c r="AD2891">
        <v>0</v>
      </c>
      <c r="AE2891">
        <v>20.713592689172913</v>
      </c>
    </row>
    <row r="2892" spans="1:31" x14ac:dyDescent="0.25">
      <c r="A2892">
        <v>2310215</v>
      </c>
      <c r="B2892">
        <v>1</v>
      </c>
      <c r="C2892" t="s">
        <v>80</v>
      </c>
      <c r="D2892" t="s">
        <v>103</v>
      </c>
      <c r="E2892" t="s">
        <v>141</v>
      </c>
      <c r="F2892" t="s">
        <v>8607</v>
      </c>
      <c r="G2892" t="s">
        <v>134</v>
      </c>
      <c r="H2892" t="s">
        <v>135</v>
      </c>
      <c r="I2892" t="s">
        <v>136</v>
      </c>
      <c r="J2892" t="s">
        <v>137</v>
      </c>
      <c r="K2892" t="s">
        <v>138</v>
      </c>
      <c r="L2892" t="s">
        <v>8608</v>
      </c>
      <c r="M2892" t="s">
        <v>8609</v>
      </c>
      <c r="N2892">
        <v>1.258611111</v>
      </c>
      <c r="O2892">
        <v>6</v>
      </c>
      <c r="P2892">
        <v>9675</v>
      </c>
      <c r="Q2892">
        <v>6</v>
      </c>
      <c r="R2892">
        <v>4</v>
      </c>
      <c r="S2892">
        <v>22</v>
      </c>
      <c r="T2892">
        <v>753</v>
      </c>
      <c r="U2892">
        <v>9</v>
      </c>
      <c r="V2892">
        <v>1</v>
      </c>
      <c r="W2892">
        <v>2.1084802603254</v>
      </c>
      <c r="X2892">
        <v>2074.8842193352912</v>
      </c>
      <c r="Y2892">
        <v>302.96655263577611</v>
      </c>
      <c r="Z2892">
        <v>2.3985743269291002</v>
      </c>
      <c r="AA2892">
        <v>329.97894517353336</v>
      </c>
      <c r="AB2892">
        <v>544.60102090066039</v>
      </c>
      <c r="AC2892">
        <v>387.26801414744142</v>
      </c>
      <c r="AD2892">
        <v>2.8247967115695998</v>
      </c>
      <c r="AE2892">
        <v>3647.0306034915266</v>
      </c>
    </row>
    <row r="2893" spans="1:31" x14ac:dyDescent="0.25">
      <c r="A2893">
        <v>2310793</v>
      </c>
      <c r="B2893">
        <v>1</v>
      </c>
      <c r="C2893" t="s">
        <v>81</v>
      </c>
      <c r="D2893" t="s">
        <v>117</v>
      </c>
      <c r="E2893" t="s">
        <v>147</v>
      </c>
      <c r="F2893" t="s">
        <v>8610</v>
      </c>
      <c r="G2893" t="s">
        <v>149</v>
      </c>
      <c r="H2893" t="s">
        <v>150</v>
      </c>
      <c r="I2893" t="s">
        <v>136</v>
      </c>
      <c r="J2893" t="s">
        <v>137</v>
      </c>
      <c r="K2893" t="s">
        <v>138</v>
      </c>
      <c r="L2893" t="s">
        <v>8611</v>
      </c>
      <c r="M2893" t="s">
        <v>8612</v>
      </c>
      <c r="N2893">
        <v>2.0269444440000002</v>
      </c>
      <c r="O2893">
        <v>0</v>
      </c>
      <c r="P2893">
        <v>68</v>
      </c>
      <c r="Q2893">
        <v>0</v>
      </c>
      <c r="R2893">
        <v>0</v>
      </c>
      <c r="S2893">
        <v>0</v>
      </c>
      <c r="T2893">
        <v>2</v>
      </c>
      <c r="U2893">
        <v>0</v>
      </c>
      <c r="V2893">
        <v>0</v>
      </c>
      <c r="W2893">
        <v>0</v>
      </c>
      <c r="X2893">
        <v>16.783061788707546</v>
      </c>
      <c r="Y2893">
        <v>0</v>
      </c>
      <c r="Z2893">
        <v>0</v>
      </c>
      <c r="AA2893">
        <v>0</v>
      </c>
      <c r="AB2893">
        <v>0.36053150507887499</v>
      </c>
      <c r="AC2893">
        <v>0</v>
      </c>
      <c r="AD2893">
        <v>0</v>
      </c>
      <c r="AE2893">
        <v>17.14359329378642</v>
      </c>
    </row>
    <row r="2894" spans="1:31" x14ac:dyDescent="0.25">
      <c r="A2894">
        <v>2310856</v>
      </c>
      <c r="B2894">
        <v>1</v>
      </c>
      <c r="C2894" t="s">
        <v>80</v>
      </c>
      <c r="D2894" t="s">
        <v>86</v>
      </c>
      <c r="E2894" t="s">
        <v>175</v>
      </c>
      <c r="F2894" t="s">
        <v>8613</v>
      </c>
      <c r="G2894" t="s">
        <v>872</v>
      </c>
      <c r="H2894" t="s">
        <v>135</v>
      </c>
      <c r="I2894" t="s">
        <v>136</v>
      </c>
      <c r="J2894" t="s">
        <v>137</v>
      </c>
      <c r="K2894" t="s">
        <v>138</v>
      </c>
      <c r="L2894" t="s">
        <v>8614</v>
      </c>
      <c r="M2894" t="s">
        <v>8615</v>
      </c>
      <c r="N2894">
        <v>4.8741666659999998</v>
      </c>
      <c r="O2894">
        <v>0</v>
      </c>
      <c r="P2894">
        <v>0</v>
      </c>
      <c r="Q2894">
        <v>0</v>
      </c>
      <c r="R2894">
        <v>0</v>
      </c>
      <c r="S2894">
        <v>1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62.568914352236014</v>
      </c>
      <c r="AB2894">
        <v>0</v>
      </c>
      <c r="AC2894">
        <v>0</v>
      </c>
      <c r="AD2894">
        <v>0</v>
      </c>
      <c r="AE2894">
        <v>62.568914352236014</v>
      </c>
    </row>
    <row r="2895" spans="1:31" x14ac:dyDescent="0.25">
      <c r="A2895">
        <v>2310507</v>
      </c>
      <c r="B2895">
        <v>1</v>
      </c>
      <c r="C2895" t="s">
        <v>81</v>
      </c>
      <c r="D2895" t="s">
        <v>128</v>
      </c>
      <c r="E2895" t="s">
        <v>132</v>
      </c>
      <c r="F2895" t="s">
        <v>1791</v>
      </c>
      <c r="G2895" t="s">
        <v>872</v>
      </c>
      <c r="H2895" t="s">
        <v>135</v>
      </c>
      <c r="I2895" t="s">
        <v>136</v>
      </c>
      <c r="J2895" t="s">
        <v>137</v>
      </c>
      <c r="K2895" t="s">
        <v>138</v>
      </c>
      <c r="L2895" t="s">
        <v>8616</v>
      </c>
      <c r="M2895" t="s">
        <v>8617</v>
      </c>
      <c r="N2895">
        <v>5.4483333329999999</v>
      </c>
      <c r="O2895">
        <v>0</v>
      </c>
      <c r="P2895">
        <v>481</v>
      </c>
      <c r="Q2895">
        <v>4</v>
      </c>
      <c r="R2895">
        <v>7</v>
      </c>
      <c r="S2895">
        <v>18</v>
      </c>
      <c r="T2895">
        <v>46</v>
      </c>
      <c r="U2895">
        <v>3</v>
      </c>
      <c r="V2895">
        <v>0</v>
      </c>
      <c r="W2895">
        <v>0</v>
      </c>
      <c r="X2895">
        <v>515.91431209004111</v>
      </c>
      <c r="Y2895">
        <v>25.862357298352496</v>
      </c>
      <c r="Z2895">
        <v>36.179664048821003</v>
      </c>
      <c r="AA2895">
        <v>2353.8734233442829</v>
      </c>
      <c r="AB2895">
        <v>181.48530901797929</v>
      </c>
      <c r="AC2895">
        <v>3341.3859887537092</v>
      </c>
      <c r="AD2895">
        <v>0</v>
      </c>
      <c r="AE2895">
        <v>6454.7010545531866</v>
      </c>
    </row>
    <row r="2896" spans="1:31" x14ac:dyDescent="0.25">
      <c r="A2896">
        <v>2310756</v>
      </c>
      <c r="B2896">
        <v>1</v>
      </c>
      <c r="C2896" t="s">
        <v>80</v>
      </c>
      <c r="D2896" t="s">
        <v>93</v>
      </c>
      <c r="E2896" t="s">
        <v>147</v>
      </c>
      <c r="F2896" t="s">
        <v>8618</v>
      </c>
      <c r="G2896" t="s">
        <v>353</v>
      </c>
      <c r="H2896" t="s">
        <v>150</v>
      </c>
      <c r="I2896" t="s">
        <v>136</v>
      </c>
      <c r="J2896" t="s">
        <v>137</v>
      </c>
      <c r="K2896" t="s">
        <v>138</v>
      </c>
      <c r="L2896" t="s">
        <v>8619</v>
      </c>
      <c r="M2896" t="s">
        <v>8620</v>
      </c>
      <c r="N2896">
        <v>2.4522222220000001</v>
      </c>
      <c r="O2896">
        <v>0</v>
      </c>
      <c r="P2896">
        <v>14</v>
      </c>
      <c r="Q2896">
        <v>0</v>
      </c>
      <c r="R2896">
        <v>0</v>
      </c>
      <c r="S2896">
        <v>0</v>
      </c>
      <c r="T2896">
        <v>6</v>
      </c>
      <c r="U2896">
        <v>0</v>
      </c>
      <c r="V2896">
        <v>0</v>
      </c>
      <c r="W2896">
        <v>0</v>
      </c>
      <c r="X2896">
        <v>7.9304801144063992</v>
      </c>
      <c r="Y2896">
        <v>0</v>
      </c>
      <c r="Z2896">
        <v>0</v>
      </c>
      <c r="AA2896">
        <v>0</v>
      </c>
      <c r="AB2896">
        <v>60.140935641532501</v>
      </c>
      <c r="AC2896">
        <v>0</v>
      </c>
      <c r="AD2896">
        <v>0</v>
      </c>
      <c r="AE2896">
        <v>68.071415755938901</v>
      </c>
    </row>
    <row r="2897" spans="1:31" x14ac:dyDescent="0.25">
      <c r="A2897">
        <v>2310258</v>
      </c>
      <c r="B2897">
        <v>1</v>
      </c>
      <c r="C2897" t="s">
        <v>81</v>
      </c>
      <c r="D2897" t="s">
        <v>113</v>
      </c>
      <c r="E2897" t="s">
        <v>158</v>
      </c>
      <c r="F2897" t="s">
        <v>8621</v>
      </c>
      <c r="G2897" t="s">
        <v>453</v>
      </c>
      <c r="H2897" t="s">
        <v>150</v>
      </c>
      <c r="I2897" t="s">
        <v>136</v>
      </c>
      <c r="J2897" t="s">
        <v>137</v>
      </c>
      <c r="K2897" t="s">
        <v>138</v>
      </c>
      <c r="L2897" t="s">
        <v>8622</v>
      </c>
      <c r="M2897" t="s">
        <v>8623</v>
      </c>
      <c r="N2897">
        <v>2.0922222220000002</v>
      </c>
      <c r="O2897">
        <v>0</v>
      </c>
      <c r="P2897">
        <v>0</v>
      </c>
      <c r="Q2897">
        <v>0</v>
      </c>
      <c r="R2897">
        <v>11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63.887042110212597</v>
      </c>
      <c r="AA2897">
        <v>0</v>
      </c>
      <c r="AB2897">
        <v>0</v>
      </c>
      <c r="AC2897">
        <v>0</v>
      </c>
      <c r="AD2897">
        <v>0</v>
      </c>
      <c r="AE2897">
        <v>63.887042110212597</v>
      </c>
    </row>
    <row r="2898" spans="1:31" x14ac:dyDescent="0.25">
      <c r="A2898">
        <v>2310607</v>
      </c>
      <c r="B2898">
        <v>1</v>
      </c>
      <c r="C2898" t="s">
        <v>80</v>
      </c>
      <c r="D2898" t="s">
        <v>83</v>
      </c>
      <c r="E2898" t="s">
        <v>153</v>
      </c>
      <c r="F2898" t="s">
        <v>8624</v>
      </c>
      <c r="G2898" t="s">
        <v>703</v>
      </c>
      <c r="H2898" t="s">
        <v>150</v>
      </c>
      <c r="I2898" t="s">
        <v>136</v>
      </c>
      <c r="J2898" t="s">
        <v>137</v>
      </c>
      <c r="K2898" t="s">
        <v>138</v>
      </c>
      <c r="L2898" t="s">
        <v>8625</v>
      </c>
      <c r="M2898" t="s">
        <v>8626</v>
      </c>
      <c r="N2898">
        <v>1.832222222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1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2.8437401522117334</v>
      </c>
      <c r="AC2898">
        <v>0</v>
      </c>
      <c r="AD2898">
        <v>0</v>
      </c>
      <c r="AE2898">
        <v>2.8437401522117334</v>
      </c>
    </row>
    <row r="2899" spans="1:31" x14ac:dyDescent="0.25">
      <c r="A2899">
        <v>2310358</v>
      </c>
      <c r="B2899">
        <v>1</v>
      </c>
      <c r="C2899" t="s">
        <v>80</v>
      </c>
      <c r="D2899" t="s">
        <v>82</v>
      </c>
      <c r="E2899" t="s">
        <v>153</v>
      </c>
      <c r="F2899" t="s">
        <v>8627</v>
      </c>
      <c r="G2899" t="s">
        <v>336</v>
      </c>
      <c r="H2899" t="s">
        <v>150</v>
      </c>
      <c r="I2899" t="s">
        <v>136</v>
      </c>
      <c r="J2899" t="s">
        <v>137</v>
      </c>
      <c r="K2899" t="s">
        <v>138</v>
      </c>
      <c r="L2899" t="s">
        <v>8628</v>
      </c>
      <c r="M2899" t="s">
        <v>8629</v>
      </c>
      <c r="N2899">
        <v>0.99250000000000005</v>
      </c>
      <c r="O2899">
        <v>0</v>
      </c>
      <c r="P2899">
        <v>6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0.60841566016192494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0.60841566016192494</v>
      </c>
    </row>
    <row r="2900" spans="1:31" x14ac:dyDescent="0.25">
      <c r="A2900">
        <v>2310301</v>
      </c>
      <c r="B2900">
        <v>1</v>
      </c>
      <c r="C2900" t="s">
        <v>81</v>
      </c>
      <c r="D2900" t="s">
        <v>124</v>
      </c>
      <c r="E2900" t="s">
        <v>141</v>
      </c>
      <c r="F2900" t="s">
        <v>5928</v>
      </c>
      <c r="G2900" t="s">
        <v>143</v>
      </c>
      <c r="H2900" t="s">
        <v>135</v>
      </c>
      <c r="I2900" t="s">
        <v>136</v>
      </c>
      <c r="J2900" t="s">
        <v>137</v>
      </c>
      <c r="K2900" t="s">
        <v>144</v>
      </c>
      <c r="L2900" t="s">
        <v>8630</v>
      </c>
      <c r="M2900" t="s">
        <v>8631</v>
      </c>
      <c r="N2900">
        <v>7.0658333329999996</v>
      </c>
      <c r="O2900">
        <v>1</v>
      </c>
      <c r="P2900">
        <v>1054</v>
      </c>
      <c r="Q2900">
        <v>10</v>
      </c>
      <c r="R2900">
        <v>22</v>
      </c>
      <c r="S2900">
        <v>4</v>
      </c>
      <c r="T2900">
        <v>104</v>
      </c>
      <c r="U2900">
        <v>1</v>
      </c>
      <c r="V2900">
        <v>0</v>
      </c>
      <c r="W2900">
        <v>7.1206498542992511</v>
      </c>
      <c r="X2900">
        <v>1010.3976564079021</v>
      </c>
      <c r="Y2900">
        <v>434.97662276047129</v>
      </c>
      <c r="Z2900">
        <v>458.52298337497575</v>
      </c>
      <c r="AA2900">
        <v>181.7555387186388</v>
      </c>
      <c r="AB2900">
        <v>514.43666055442009</v>
      </c>
      <c r="AC2900">
        <v>223.55640302621157</v>
      </c>
      <c r="AD2900">
        <v>0</v>
      </c>
      <c r="AE2900">
        <v>2830.7665146969193</v>
      </c>
    </row>
    <row r="2901" spans="1:31" x14ac:dyDescent="0.25">
      <c r="A2901">
        <v>2310347</v>
      </c>
      <c r="B2901">
        <v>1</v>
      </c>
      <c r="C2901" t="s">
        <v>80</v>
      </c>
      <c r="D2901" t="s">
        <v>93</v>
      </c>
      <c r="E2901" t="s">
        <v>147</v>
      </c>
      <c r="F2901" t="s">
        <v>8632</v>
      </c>
      <c r="G2901" t="s">
        <v>149</v>
      </c>
      <c r="H2901" t="s">
        <v>150</v>
      </c>
      <c r="I2901" t="s">
        <v>136</v>
      </c>
      <c r="J2901" t="s">
        <v>137</v>
      </c>
      <c r="K2901" t="s">
        <v>138</v>
      </c>
      <c r="L2901" t="s">
        <v>8633</v>
      </c>
      <c r="M2901" t="s">
        <v>8634</v>
      </c>
      <c r="N2901">
        <v>6.8938888880000002</v>
      </c>
      <c r="O2901">
        <v>0</v>
      </c>
      <c r="P2901">
        <v>1</v>
      </c>
      <c r="Q2901">
        <v>0</v>
      </c>
      <c r="R2901">
        <v>9</v>
      </c>
      <c r="S2901">
        <v>0</v>
      </c>
      <c r="T2901">
        <v>2</v>
      </c>
      <c r="U2901">
        <v>0</v>
      </c>
      <c r="V2901">
        <v>0</v>
      </c>
      <c r="W2901">
        <v>0</v>
      </c>
      <c r="X2901">
        <v>1.9499308361834502</v>
      </c>
      <c r="Y2901">
        <v>0</v>
      </c>
      <c r="Z2901">
        <v>45.477666611263771</v>
      </c>
      <c r="AA2901">
        <v>0</v>
      </c>
      <c r="AB2901">
        <v>4.9626305703299174</v>
      </c>
      <c r="AC2901">
        <v>0</v>
      </c>
      <c r="AD2901">
        <v>0</v>
      </c>
      <c r="AE2901">
        <v>52.390228017777133</v>
      </c>
    </row>
    <row r="2902" spans="1:31" x14ac:dyDescent="0.25">
      <c r="A2902">
        <v>2310447</v>
      </c>
      <c r="B2902">
        <v>1</v>
      </c>
      <c r="C2902" t="s">
        <v>80</v>
      </c>
      <c r="D2902" t="s">
        <v>92</v>
      </c>
      <c r="E2902" t="s">
        <v>147</v>
      </c>
      <c r="F2902" t="s">
        <v>8635</v>
      </c>
      <c r="G2902" t="s">
        <v>258</v>
      </c>
      <c r="H2902" t="s">
        <v>150</v>
      </c>
      <c r="I2902" t="s">
        <v>136</v>
      </c>
      <c r="J2902" t="s">
        <v>137</v>
      </c>
      <c r="K2902" t="s">
        <v>138</v>
      </c>
      <c r="L2902" t="s">
        <v>8636</v>
      </c>
      <c r="M2902" t="s">
        <v>8637</v>
      </c>
      <c r="N2902">
        <v>3.0383333330000002</v>
      </c>
      <c r="O2902">
        <v>0</v>
      </c>
      <c r="P2902">
        <v>6</v>
      </c>
      <c r="Q2902">
        <v>0</v>
      </c>
      <c r="R2902">
        <v>16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2.8702971749419</v>
      </c>
      <c r="Y2902">
        <v>0</v>
      </c>
      <c r="Z2902">
        <v>14.419260321741003</v>
      </c>
      <c r="AA2902">
        <v>0</v>
      </c>
      <c r="AB2902">
        <v>0</v>
      </c>
      <c r="AC2902">
        <v>0</v>
      </c>
      <c r="AD2902">
        <v>0</v>
      </c>
      <c r="AE2902">
        <v>17.289557496682903</v>
      </c>
    </row>
    <row r="2903" spans="1:31" x14ac:dyDescent="0.25">
      <c r="A2903">
        <v>2310324</v>
      </c>
      <c r="B2903">
        <v>1</v>
      </c>
      <c r="C2903" t="s">
        <v>81</v>
      </c>
      <c r="D2903" t="s">
        <v>113</v>
      </c>
      <c r="E2903" t="s">
        <v>147</v>
      </c>
      <c r="F2903" t="s">
        <v>8638</v>
      </c>
      <c r="G2903" t="s">
        <v>258</v>
      </c>
      <c r="H2903" t="s">
        <v>150</v>
      </c>
      <c r="I2903" t="s">
        <v>136</v>
      </c>
      <c r="J2903" t="s">
        <v>137</v>
      </c>
      <c r="K2903" t="s">
        <v>138</v>
      </c>
      <c r="L2903" t="s">
        <v>8639</v>
      </c>
      <c r="M2903" t="s">
        <v>8640</v>
      </c>
      <c r="N2903">
        <v>4.5508333329999999</v>
      </c>
      <c r="O2903">
        <v>0</v>
      </c>
      <c r="P2903">
        <v>5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3.3323414635822504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3.3323414635822504</v>
      </c>
    </row>
    <row r="2904" spans="1:31" x14ac:dyDescent="0.25">
      <c r="A2904">
        <v>2310639</v>
      </c>
      <c r="B2904">
        <v>1</v>
      </c>
      <c r="C2904" t="s">
        <v>81</v>
      </c>
      <c r="D2904" t="s">
        <v>113</v>
      </c>
      <c r="E2904" t="s">
        <v>147</v>
      </c>
      <c r="F2904" t="s">
        <v>8641</v>
      </c>
      <c r="G2904" t="s">
        <v>463</v>
      </c>
      <c r="H2904" t="s">
        <v>150</v>
      </c>
      <c r="I2904" t="s">
        <v>136</v>
      </c>
      <c r="J2904" t="s">
        <v>137</v>
      </c>
      <c r="K2904" t="s">
        <v>138</v>
      </c>
      <c r="L2904" t="s">
        <v>8642</v>
      </c>
      <c r="M2904" t="s">
        <v>8643</v>
      </c>
      <c r="N2904">
        <v>3.4222222219999998</v>
      </c>
      <c r="O2904">
        <v>0</v>
      </c>
      <c r="P2904">
        <v>3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1.4269010654162502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1.4269010654162502</v>
      </c>
    </row>
    <row r="2905" spans="1:31" x14ac:dyDescent="0.25">
      <c r="A2905">
        <v>2310493</v>
      </c>
      <c r="B2905">
        <v>1</v>
      </c>
      <c r="C2905" t="s">
        <v>81</v>
      </c>
      <c r="D2905" t="s">
        <v>122</v>
      </c>
      <c r="E2905" t="s">
        <v>141</v>
      </c>
      <c r="F2905" t="s">
        <v>7553</v>
      </c>
      <c r="G2905" t="s">
        <v>134</v>
      </c>
      <c r="H2905" t="s">
        <v>135</v>
      </c>
      <c r="I2905" t="s">
        <v>136</v>
      </c>
      <c r="J2905" t="s">
        <v>137</v>
      </c>
      <c r="K2905" t="s">
        <v>138</v>
      </c>
      <c r="L2905" t="s">
        <v>8644</v>
      </c>
      <c r="M2905" t="s">
        <v>8645</v>
      </c>
      <c r="N2905">
        <v>0.72583333299999997</v>
      </c>
      <c r="O2905">
        <v>24</v>
      </c>
      <c r="P2905">
        <v>841</v>
      </c>
      <c r="Q2905">
        <v>68</v>
      </c>
      <c r="R2905">
        <v>35</v>
      </c>
      <c r="S2905">
        <v>23</v>
      </c>
      <c r="T2905">
        <v>52</v>
      </c>
      <c r="U2905">
        <v>0</v>
      </c>
      <c r="V2905">
        <v>2</v>
      </c>
      <c r="W2905">
        <v>4.5789476119052495</v>
      </c>
      <c r="X2905">
        <v>84.168890949076143</v>
      </c>
      <c r="Y2905">
        <v>54.718438112139438</v>
      </c>
      <c r="Z2905">
        <v>15.426056836548419</v>
      </c>
      <c r="AA2905">
        <v>55.004856882342608</v>
      </c>
      <c r="AB2905">
        <v>16.369199439551831</v>
      </c>
      <c r="AC2905">
        <v>0</v>
      </c>
      <c r="AD2905">
        <v>87.462978629951053</v>
      </c>
      <c r="AE2905">
        <v>317.72936846151475</v>
      </c>
    </row>
    <row r="2906" spans="1:31" x14ac:dyDescent="0.25">
      <c r="A2906">
        <v>2310370</v>
      </c>
      <c r="B2906">
        <v>1</v>
      </c>
      <c r="C2906" t="s">
        <v>80</v>
      </c>
      <c r="D2906" t="s">
        <v>100</v>
      </c>
      <c r="E2906" t="s">
        <v>147</v>
      </c>
      <c r="F2906" t="s">
        <v>8646</v>
      </c>
      <c r="G2906" t="s">
        <v>149</v>
      </c>
      <c r="H2906" t="s">
        <v>150</v>
      </c>
      <c r="I2906" t="s">
        <v>136</v>
      </c>
      <c r="J2906" t="s">
        <v>137</v>
      </c>
      <c r="K2906" t="s">
        <v>138</v>
      </c>
      <c r="L2906" t="s">
        <v>8647</v>
      </c>
      <c r="M2906" t="s">
        <v>8648</v>
      </c>
      <c r="N2906">
        <v>1.3519444439999999</v>
      </c>
      <c r="O2906">
        <v>0</v>
      </c>
      <c r="P2906">
        <v>42</v>
      </c>
      <c r="Q2906">
        <v>0</v>
      </c>
      <c r="R2906">
        <v>6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9.4025374891865781</v>
      </c>
      <c r="Y2906">
        <v>0</v>
      </c>
      <c r="Z2906">
        <v>2.7009027513207999</v>
      </c>
      <c r="AA2906">
        <v>0</v>
      </c>
      <c r="AB2906">
        <v>0</v>
      </c>
      <c r="AC2906">
        <v>0</v>
      </c>
      <c r="AD2906">
        <v>0</v>
      </c>
      <c r="AE2906">
        <v>12.103440240507378</v>
      </c>
    </row>
    <row r="2907" spans="1:31" x14ac:dyDescent="0.25">
      <c r="A2907">
        <v>2310533</v>
      </c>
      <c r="B2907">
        <v>1</v>
      </c>
      <c r="C2907" t="s">
        <v>80</v>
      </c>
      <c r="D2907" t="s">
        <v>103</v>
      </c>
      <c r="E2907" t="s">
        <v>158</v>
      </c>
      <c r="F2907" t="s">
        <v>8649</v>
      </c>
      <c r="G2907" t="s">
        <v>149</v>
      </c>
      <c r="H2907" t="s">
        <v>150</v>
      </c>
      <c r="I2907" t="s">
        <v>136</v>
      </c>
      <c r="J2907" t="s">
        <v>137</v>
      </c>
      <c r="K2907" t="s">
        <v>138</v>
      </c>
      <c r="L2907" t="s">
        <v>8650</v>
      </c>
      <c r="M2907" t="s">
        <v>8651</v>
      </c>
      <c r="N2907">
        <v>1.168055555</v>
      </c>
      <c r="O2907">
        <v>0</v>
      </c>
      <c r="P2907">
        <v>0</v>
      </c>
      <c r="Q2907">
        <v>0</v>
      </c>
      <c r="R2907">
        <v>8</v>
      </c>
      <c r="S2907">
        <v>0</v>
      </c>
      <c r="T2907">
        <v>1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8.9408425879447506</v>
      </c>
      <c r="AA2907">
        <v>0</v>
      </c>
      <c r="AB2907">
        <v>1.489830989607325</v>
      </c>
      <c r="AC2907">
        <v>0</v>
      </c>
      <c r="AD2907">
        <v>0</v>
      </c>
      <c r="AE2907">
        <v>10.430673577552076</v>
      </c>
    </row>
    <row r="2908" spans="1:31" x14ac:dyDescent="0.25">
      <c r="A2908">
        <v>2310865</v>
      </c>
      <c r="B2908">
        <v>1</v>
      </c>
      <c r="C2908" t="s">
        <v>81</v>
      </c>
      <c r="D2908" t="s">
        <v>128</v>
      </c>
      <c r="E2908" t="s">
        <v>153</v>
      </c>
      <c r="F2908" t="s">
        <v>8652</v>
      </c>
      <c r="G2908" t="s">
        <v>203</v>
      </c>
      <c r="H2908" t="s">
        <v>150</v>
      </c>
      <c r="I2908" t="s">
        <v>136</v>
      </c>
      <c r="J2908" t="s">
        <v>137</v>
      </c>
      <c r="K2908" t="s">
        <v>138</v>
      </c>
      <c r="L2908" t="s">
        <v>8653</v>
      </c>
      <c r="M2908" t="s">
        <v>8654</v>
      </c>
      <c r="N2908">
        <v>4.5216666659999998</v>
      </c>
      <c r="O2908">
        <v>0</v>
      </c>
      <c r="P2908">
        <v>7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5.8690136489049891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5.8690136489049891</v>
      </c>
    </row>
    <row r="2909" spans="1:31" x14ac:dyDescent="0.25">
      <c r="A2909">
        <v>2310679</v>
      </c>
      <c r="B2909">
        <v>1</v>
      </c>
      <c r="C2909" t="s">
        <v>81</v>
      </c>
      <c r="D2909" t="s">
        <v>123</v>
      </c>
      <c r="E2909" t="s">
        <v>147</v>
      </c>
      <c r="F2909" t="s">
        <v>8655</v>
      </c>
      <c r="G2909" t="s">
        <v>622</v>
      </c>
      <c r="H2909" t="s">
        <v>150</v>
      </c>
      <c r="I2909" t="s">
        <v>136</v>
      </c>
      <c r="J2909" t="s">
        <v>137</v>
      </c>
      <c r="K2909" t="s">
        <v>138</v>
      </c>
      <c r="L2909" t="s">
        <v>8656</v>
      </c>
      <c r="M2909" t="s">
        <v>8657</v>
      </c>
      <c r="N2909">
        <v>0.72138888800000001</v>
      </c>
      <c r="O2909">
        <v>0</v>
      </c>
      <c r="P2909">
        <v>65</v>
      </c>
      <c r="Q2909">
        <v>0</v>
      </c>
      <c r="R2909">
        <v>2</v>
      </c>
      <c r="S2909">
        <v>0</v>
      </c>
      <c r="T2909">
        <v>1</v>
      </c>
      <c r="U2909">
        <v>0</v>
      </c>
      <c r="V2909">
        <v>0</v>
      </c>
      <c r="W2909">
        <v>0</v>
      </c>
      <c r="X2909">
        <v>8.2135795829548002</v>
      </c>
      <c r="Y2909">
        <v>0</v>
      </c>
      <c r="Z2909">
        <v>0.79746661975479993</v>
      </c>
      <c r="AA2909">
        <v>0</v>
      </c>
      <c r="AB2909">
        <v>3.7236281344141663E-2</v>
      </c>
      <c r="AC2909">
        <v>0</v>
      </c>
      <c r="AD2909">
        <v>0</v>
      </c>
      <c r="AE2909">
        <v>9.0482824840537415</v>
      </c>
    </row>
    <row r="2910" spans="1:31" x14ac:dyDescent="0.25">
      <c r="A2910">
        <v>2310430</v>
      </c>
      <c r="B2910">
        <v>1</v>
      </c>
      <c r="C2910" t="s">
        <v>80</v>
      </c>
      <c r="D2910" t="s">
        <v>97</v>
      </c>
      <c r="E2910" t="s">
        <v>153</v>
      </c>
      <c r="F2910" t="s">
        <v>8658</v>
      </c>
      <c r="G2910" t="s">
        <v>203</v>
      </c>
      <c r="H2910" t="s">
        <v>150</v>
      </c>
      <c r="I2910" t="s">
        <v>136</v>
      </c>
      <c r="J2910" t="s">
        <v>137</v>
      </c>
      <c r="K2910" t="s">
        <v>138</v>
      </c>
      <c r="L2910" t="s">
        <v>8659</v>
      </c>
      <c r="M2910" t="s">
        <v>8660</v>
      </c>
      <c r="N2910">
        <v>7.1888888880000001</v>
      </c>
      <c r="O2910">
        <v>0</v>
      </c>
      <c r="P2910">
        <v>1</v>
      </c>
      <c r="Q2910">
        <v>0</v>
      </c>
      <c r="R2910">
        <v>1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1.3133810060017252</v>
      </c>
      <c r="Y2910">
        <v>0</v>
      </c>
      <c r="Z2910">
        <v>0.80881846417675018</v>
      </c>
      <c r="AA2910">
        <v>0</v>
      </c>
      <c r="AB2910">
        <v>0</v>
      </c>
      <c r="AC2910">
        <v>0</v>
      </c>
      <c r="AD2910">
        <v>0</v>
      </c>
      <c r="AE2910">
        <v>2.1221994701784754</v>
      </c>
    </row>
    <row r="2911" spans="1:31" x14ac:dyDescent="0.25">
      <c r="A2911">
        <v>2310384</v>
      </c>
      <c r="B2911">
        <v>1</v>
      </c>
      <c r="C2911" t="s">
        <v>80</v>
      </c>
      <c r="D2911" t="s">
        <v>94</v>
      </c>
      <c r="E2911" t="s">
        <v>175</v>
      </c>
      <c r="F2911" t="s">
        <v>8661</v>
      </c>
      <c r="G2911" t="s">
        <v>143</v>
      </c>
      <c r="H2911" t="s">
        <v>135</v>
      </c>
      <c r="I2911" t="s">
        <v>136</v>
      </c>
      <c r="J2911" t="s">
        <v>137</v>
      </c>
      <c r="K2911" t="s">
        <v>144</v>
      </c>
      <c r="L2911" t="s">
        <v>8662</v>
      </c>
      <c r="M2911" t="s">
        <v>8663</v>
      </c>
      <c r="N2911">
        <v>7.5633333330000001</v>
      </c>
      <c r="O2911">
        <v>0</v>
      </c>
      <c r="P2911">
        <v>80</v>
      </c>
      <c r="Q2911">
        <v>0</v>
      </c>
      <c r="R2911">
        <v>0</v>
      </c>
      <c r="S2911">
        <v>0</v>
      </c>
      <c r="T2911">
        <v>14</v>
      </c>
      <c r="U2911">
        <v>0</v>
      </c>
      <c r="V2911">
        <v>0</v>
      </c>
      <c r="W2911">
        <v>0</v>
      </c>
      <c r="X2911">
        <v>89.25150427603424</v>
      </c>
      <c r="Y2911">
        <v>0</v>
      </c>
      <c r="Z2911">
        <v>0</v>
      </c>
      <c r="AA2911">
        <v>0</v>
      </c>
      <c r="AB2911">
        <v>29.850164635758489</v>
      </c>
      <c r="AC2911">
        <v>0</v>
      </c>
      <c r="AD2911">
        <v>0</v>
      </c>
      <c r="AE2911">
        <v>119.10166891179273</v>
      </c>
    </row>
    <row r="2912" spans="1:31" x14ac:dyDescent="0.25">
      <c r="A2912">
        <v>2310284</v>
      </c>
      <c r="B2912">
        <v>1</v>
      </c>
      <c r="C2912" t="s">
        <v>81</v>
      </c>
      <c r="D2912" t="s">
        <v>117</v>
      </c>
      <c r="E2912" t="s">
        <v>147</v>
      </c>
      <c r="F2912" t="s">
        <v>8664</v>
      </c>
      <c r="G2912" t="s">
        <v>149</v>
      </c>
      <c r="H2912" t="s">
        <v>150</v>
      </c>
      <c r="I2912" t="s">
        <v>136</v>
      </c>
      <c r="J2912" t="s">
        <v>137</v>
      </c>
      <c r="K2912" t="s">
        <v>138</v>
      </c>
      <c r="L2912" t="s">
        <v>8665</v>
      </c>
      <c r="M2912" t="s">
        <v>8666</v>
      </c>
      <c r="N2912">
        <v>8.0313888880000004</v>
      </c>
      <c r="O2912">
        <v>0</v>
      </c>
      <c r="P2912">
        <v>20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11.56765759907112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11.56765759907112</v>
      </c>
    </row>
    <row r="2913" spans="1:31" x14ac:dyDescent="0.25">
      <c r="A2913">
        <v>2310433</v>
      </c>
      <c r="B2913">
        <v>1</v>
      </c>
      <c r="C2913" t="s">
        <v>81</v>
      </c>
      <c r="D2913" t="s">
        <v>113</v>
      </c>
      <c r="E2913" t="s">
        <v>132</v>
      </c>
      <c r="F2913" t="s">
        <v>261</v>
      </c>
      <c r="G2913" t="s">
        <v>467</v>
      </c>
      <c r="H2913" t="s">
        <v>135</v>
      </c>
      <c r="I2913" t="s">
        <v>136</v>
      </c>
      <c r="J2913" t="s">
        <v>137</v>
      </c>
      <c r="K2913" t="s">
        <v>138</v>
      </c>
      <c r="L2913" t="s">
        <v>8667</v>
      </c>
      <c r="M2913" t="s">
        <v>8668</v>
      </c>
      <c r="N2913">
        <v>1.3963888879999999</v>
      </c>
      <c r="O2913">
        <v>1</v>
      </c>
      <c r="P2913">
        <v>233</v>
      </c>
      <c r="Q2913">
        <v>99</v>
      </c>
      <c r="R2913">
        <v>185</v>
      </c>
      <c r="S2913">
        <v>7</v>
      </c>
      <c r="T2913">
        <v>14</v>
      </c>
      <c r="U2913">
        <v>1</v>
      </c>
      <c r="V2913">
        <v>0</v>
      </c>
      <c r="W2913">
        <v>0.33383417203794996</v>
      </c>
      <c r="X2913">
        <v>46.820066279323186</v>
      </c>
      <c r="Y2913">
        <v>801.98321409734001</v>
      </c>
      <c r="Z2913">
        <v>1164.2116509053078</v>
      </c>
      <c r="AA2913">
        <v>14.655345505972793</v>
      </c>
      <c r="AB2913">
        <v>15.9054274926168</v>
      </c>
      <c r="AC2913">
        <v>160.81249587880021</v>
      </c>
      <c r="AD2913">
        <v>0</v>
      </c>
      <c r="AE2913">
        <v>2204.7220343313988</v>
      </c>
    </row>
    <row r="2914" spans="1:31" x14ac:dyDescent="0.25">
      <c r="A2914">
        <v>2310241</v>
      </c>
      <c r="B2914">
        <v>1</v>
      </c>
      <c r="C2914" t="s">
        <v>81</v>
      </c>
      <c r="D2914" t="s">
        <v>119</v>
      </c>
      <c r="E2914" t="s">
        <v>147</v>
      </c>
      <c r="F2914" t="s">
        <v>8669</v>
      </c>
      <c r="G2914" t="s">
        <v>336</v>
      </c>
      <c r="H2914" t="s">
        <v>150</v>
      </c>
      <c r="I2914" t="s">
        <v>136</v>
      </c>
      <c r="J2914" t="s">
        <v>137</v>
      </c>
      <c r="K2914" t="s">
        <v>138</v>
      </c>
      <c r="L2914" t="s">
        <v>8670</v>
      </c>
      <c r="M2914" t="s">
        <v>8671</v>
      </c>
      <c r="N2914">
        <v>2.5852777769999999</v>
      </c>
      <c r="O2914">
        <v>0</v>
      </c>
      <c r="P2914">
        <v>39</v>
      </c>
      <c r="Q2914">
        <v>0</v>
      </c>
      <c r="R2914">
        <v>0</v>
      </c>
      <c r="S2914">
        <v>0</v>
      </c>
      <c r="T2914">
        <v>3</v>
      </c>
      <c r="U2914">
        <v>0</v>
      </c>
      <c r="V2914">
        <v>0</v>
      </c>
      <c r="W2914">
        <v>0</v>
      </c>
      <c r="X2914">
        <v>15.850706619424534</v>
      </c>
      <c r="Y2914">
        <v>0</v>
      </c>
      <c r="Z2914">
        <v>0</v>
      </c>
      <c r="AA2914">
        <v>0</v>
      </c>
      <c r="AB2914">
        <v>1.704108931725933</v>
      </c>
      <c r="AC2914">
        <v>0</v>
      </c>
      <c r="AD2914">
        <v>0</v>
      </c>
      <c r="AE2914">
        <v>17.554815551150465</v>
      </c>
    </row>
    <row r="2915" spans="1:31" x14ac:dyDescent="0.25">
      <c r="A2915">
        <v>2310573</v>
      </c>
      <c r="B2915">
        <v>1</v>
      </c>
      <c r="C2915" t="s">
        <v>81</v>
      </c>
      <c r="D2915" t="s">
        <v>121</v>
      </c>
      <c r="E2915" t="s">
        <v>158</v>
      </c>
      <c r="F2915" t="s">
        <v>8672</v>
      </c>
      <c r="G2915" t="s">
        <v>149</v>
      </c>
      <c r="H2915" t="s">
        <v>150</v>
      </c>
      <c r="I2915" t="s">
        <v>136</v>
      </c>
      <c r="J2915" t="s">
        <v>137</v>
      </c>
      <c r="K2915" t="s">
        <v>138</v>
      </c>
      <c r="L2915" t="s">
        <v>8306</v>
      </c>
      <c r="M2915" t="s">
        <v>8673</v>
      </c>
      <c r="N2915">
        <v>2.3199999999999998</v>
      </c>
      <c r="O2915">
        <v>0</v>
      </c>
      <c r="P2915">
        <v>16</v>
      </c>
      <c r="Q2915">
        <v>0</v>
      </c>
      <c r="R2915">
        <v>1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3.2723849441895165</v>
      </c>
      <c r="Y2915">
        <v>0</v>
      </c>
      <c r="Z2915">
        <v>1.5406083361238001</v>
      </c>
      <c r="AA2915">
        <v>0</v>
      </c>
      <c r="AB2915">
        <v>0</v>
      </c>
      <c r="AC2915">
        <v>0</v>
      </c>
      <c r="AD2915">
        <v>0</v>
      </c>
      <c r="AE2915">
        <v>4.8129932803133162</v>
      </c>
    </row>
    <row r="2916" spans="1:31" x14ac:dyDescent="0.25">
      <c r="A2916">
        <v>2310596</v>
      </c>
      <c r="B2916">
        <v>1</v>
      </c>
      <c r="C2916" t="s">
        <v>80</v>
      </c>
      <c r="D2916" t="s">
        <v>103</v>
      </c>
      <c r="E2916" t="s">
        <v>158</v>
      </c>
      <c r="F2916" t="s">
        <v>8649</v>
      </c>
      <c r="G2916" t="s">
        <v>453</v>
      </c>
      <c r="H2916" t="s">
        <v>150</v>
      </c>
      <c r="I2916" t="s">
        <v>136</v>
      </c>
      <c r="J2916" t="s">
        <v>137</v>
      </c>
      <c r="K2916" t="s">
        <v>138</v>
      </c>
      <c r="L2916" t="s">
        <v>8674</v>
      </c>
      <c r="M2916" t="s">
        <v>8675</v>
      </c>
      <c r="N2916">
        <v>5.9566666660000003</v>
      </c>
      <c r="O2916">
        <v>0</v>
      </c>
      <c r="P2916">
        <v>0</v>
      </c>
      <c r="Q2916">
        <v>0</v>
      </c>
      <c r="R2916">
        <v>8</v>
      </c>
      <c r="S2916">
        <v>0</v>
      </c>
      <c r="T2916">
        <v>1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45.867000302219985</v>
      </c>
      <c r="AA2916">
        <v>0</v>
      </c>
      <c r="AB2916">
        <v>6.6917459541451008</v>
      </c>
      <c r="AC2916">
        <v>0</v>
      </c>
      <c r="AD2916">
        <v>0</v>
      </c>
      <c r="AE2916">
        <v>52.558746256365083</v>
      </c>
    </row>
    <row r="2917" spans="1:31" x14ac:dyDescent="0.25">
      <c r="A2917">
        <v>2310224</v>
      </c>
      <c r="B2917">
        <v>1</v>
      </c>
      <c r="C2917" t="s">
        <v>81</v>
      </c>
      <c r="D2917" t="s">
        <v>119</v>
      </c>
      <c r="E2917" t="s">
        <v>147</v>
      </c>
      <c r="F2917" t="s">
        <v>8676</v>
      </c>
      <c r="G2917" t="s">
        <v>149</v>
      </c>
      <c r="H2917" t="s">
        <v>150</v>
      </c>
      <c r="I2917" t="s">
        <v>136</v>
      </c>
      <c r="J2917" t="s">
        <v>137</v>
      </c>
      <c r="K2917" t="s">
        <v>138</v>
      </c>
      <c r="L2917" t="s">
        <v>8677</v>
      </c>
      <c r="M2917" t="s">
        <v>8678</v>
      </c>
      <c r="N2917">
        <v>1.362777777</v>
      </c>
      <c r="O2917">
        <v>0</v>
      </c>
      <c r="P2917">
        <v>2</v>
      </c>
      <c r="Q2917">
        <v>0</v>
      </c>
      <c r="R2917">
        <v>5</v>
      </c>
      <c r="S2917">
        <v>0</v>
      </c>
      <c r="T2917">
        <v>1</v>
      </c>
      <c r="U2917">
        <v>0</v>
      </c>
      <c r="V2917">
        <v>0</v>
      </c>
      <c r="W2917">
        <v>0</v>
      </c>
      <c r="X2917">
        <v>0.7194353108471</v>
      </c>
      <c r="Y2917">
        <v>0</v>
      </c>
      <c r="Z2917">
        <v>3.6706947379181334</v>
      </c>
      <c r="AA2917">
        <v>0</v>
      </c>
      <c r="AB2917">
        <v>0.51124893284873341</v>
      </c>
      <c r="AC2917">
        <v>0</v>
      </c>
      <c r="AD2917">
        <v>0</v>
      </c>
      <c r="AE2917">
        <v>4.9013789816139672</v>
      </c>
    </row>
    <row r="2918" spans="1:31" x14ac:dyDescent="0.25">
      <c r="A2918">
        <v>2310739</v>
      </c>
      <c r="B2918">
        <v>1</v>
      </c>
      <c r="C2918" t="s">
        <v>80</v>
      </c>
      <c r="D2918" t="s">
        <v>93</v>
      </c>
      <c r="E2918" t="s">
        <v>147</v>
      </c>
      <c r="F2918" t="s">
        <v>8679</v>
      </c>
      <c r="G2918" t="s">
        <v>149</v>
      </c>
      <c r="H2918" t="s">
        <v>150</v>
      </c>
      <c r="I2918" t="s">
        <v>136</v>
      </c>
      <c r="J2918" t="s">
        <v>137</v>
      </c>
      <c r="K2918" t="s">
        <v>138</v>
      </c>
      <c r="L2918" t="s">
        <v>8680</v>
      </c>
      <c r="M2918" t="s">
        <v>8681</v>
      </c>
      <c r="N2918">
        <v>3.636666666</v>
      </c>
      <c r="O2918">
        <v>0</v>
      </c>
      <c r="P2918">
        <v>0</v>
      </c>
      <c r="Q2918">
        <v>0</v>
      </c>
      <c r="R2918">
        <v>3</v>
      </c>
      <c r="S2918">
        <v>0</v>
      </c>
      <c r="T2918">
        <v>2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11.944074543366</v>
      </c>
      <c r="AA2918">
        <v>0</v>
      </c>
      <c r="AB2918">
        <v>6.5260699826917508</v>
      </c>
      <c r="AC2918">
        <v>0</v>
      </c>
      <c r="AD2918">
        <v>0</v>
      </c>
      <c r="AE2918">
        <v>18.470144526057751</v>
      </c>
    </row>
    <row r="2919" spans="1:31" x14ac:dyDescent="0.25">
      <c r="A2919">
        <v>2310759</v>
      </c>
      <c r="B2919">
        <v>1</v>
      </c>
      <c r="C2919" t="s">
        <v>80</v>
      </c>
      <c r="D2919" t="s">
        <v>108</v>
      </c>
      <c r="E2919" t="s">
        <v>132</v>
      </c>
      <c r="F2919" t="s">
        <v>8682</v>
      </c>
      <c r="G2919" t="s">
        <v>134</v>
      </c>
      <c r="H2919" t="s">
        <v>135</v>
      </c>
      <c r="I2919" t="s">
        <v>136</v>
      </c>
      <c r="J2919" t="s">
        <v>137</v>
      </c>
      <c r="K2919" t="s">
        <v>138</v>
      </c>
      <c r="L2919" t="s">
        <v>8683</v>
      </c>
      <c r="M2919" t="s">
        <v>8684</v>
      </c>
      <c r="N2919">
        <v>1.1816666659999999</v>
      </c>
      <c r="O2919">
        <v>0</v>
      </c>
      <c r="P2919">
        <v>370</v>
      </c>
      <c r="Q2919">
        <v>0</v>
      </c>
      <c r="R2919">
        <v>78</v>
      </c>
      <c r="S2919">
        <v>4</v>
      </c>
      <c r="T2919">
        <v>46</v>
      </c>
      <c r="U2919">
        <v>0</v>
      </c>
      <c r="V2919">
        <v>0</v>
      </c>
      <c r="W2919">
        <v>0</v>
      </c>
      <c r="X2919">
        <v>88.46302733242149</v>
      </c>
      <c r="Y2919">
        <v>0</v>
      </c>
      <c r="Z2919">
        <v>80.630069552659165</v>
      </c>
      <c r="AA2919">
        <v>6.2392060572990662</v>
      </c>
      <c r="AB2919">
        <v>32.482347245961115</v>
      </c>
      <c r="AC2919">
        <v>0</v>
      </c>
      <c r="AD2919">
        <v>0</v>
      </c>
      <c r="AE2919">
        <v>207.81465018834083</v>
      </c>
    </row>
    <row r="2920" spans="1:31" x14ac:dyDescent="0.25">
      <c r="A2920">
        <v>2310510</v>
      </c>
      <c r="B2920">
        <v>1</v>
      </c>
      <c r="C2920" t="s">
        <v>80</v>
      </c>
      <c r="D2920" t="s">
        <v>98</v>
      </c>
      <c r="E2920" t="s">
        <v>153</v>
      </c>
      <c r="F2920" t="s">
        <v>8685</v>
      </c>
      <c r="G2920" t="s">
        <v>336</v>
      </c>
      <c r="H2920" t="s">
        <v>150</v>
      </c>
      <c r="I2920" t="s">
        <v>136</v>
      </c>
      <c r="J2920" t="s">
        <v>137</v>
      </c>
      <c r="K2920" t="s">
        <v>138</v>
      </c>
      <c r="L2920" t="s">
        <v>8686</v>
      </c>
      <c r="M2920" t="s">
        <v>8687</v>
      </c>
      <c r="N2920">
        <v>1.045833333</v>
      </c>
      <c r="O2920">
        <v>0</v>
      </c>
      <c r="P2920">
        <v>1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1.0832413223375002E-2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1.0832413223375002E-2</v>
      </c>
    </row>
    <row r="2921" spans="1:31" x14ac:dyDescent="0.25">
      <c r="A2921">
        <v>2310367</v>
      </c>
      <c r="B2921">
        <v>1</v>
      </c>
      <c r="C2921" t="s">
        <v>80</v>
      </c>
      <c r="D2921" t="s">
        <v>92</v>
      </c>
      <c r="E2921" t="s">
        <v>153</v>
      </c>
      <c r="F2921" t="s">
        <v>8688</v>
      </c>
      <c r="G2921" t="s">
        <v>336</v>
      </c>
      <c r="H2921" t="s">
        <v>150</v>
      </c>
      <c r="I2921" t="s">
        <v>136</v>
      </c>
      <c r="J2921" t="s">
        <v>137</v>
      </c>
      <c r="K2921" t="s">
        <v>138</v>
      </c>
      <c r="L2921" t="s">
        <v>8689</v>
      </c>
      <c r="M2921" t="s">
        <v>8690</v>
      </c>
      <c r="N2921">
        <v>1.318888888</v>
      </c>
      <c r="O2921">
        <v>0</v>
      </c>
      <c r="P2921">
        <v>1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0.22162248519920835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0.22162248519920835</v>
      </c>
    </row>
    <row r="2922" spans="1:31" x14ac:dyDescent="0.25">
      <c r="A2922">
        <v>2310745</v>
      </c>
      <c r="B2922">
        <v>1</v>
      </c>
      <c r="C2922" t="s">
        <v>80</v>
      </c>
      <c r="D2922" t="s">
        <v>108</v>
      </c>
      <c r="E2922" t="s">
        <v>132</v>
      </c>
      <c r="F2922" t="s">
        <v>8691</v>
      </c>
      <c r="G2922" t="s">
        <v>134</v>
      </c>
      <c r="H2922" t="s">
        <v>135</v>
      </c>
      <c r="I2922" t="s">
        <v>136</v>
      </c>
      <c r="J2922" t="s">
        <v>137</v>
      </c>
      <c r="K2922" t="s">
        <v>138</v>
      </c>
      <c r="L2922" t="s">
        <v>8692</v>
      </c>
      <c r="M2922" t="s">
        <v>8693</v>
      </c>
      <c r="N2922">
        <v>1.338055555</v>
      </c>
      <c r="O2922">
        <v>0</v>
      </c>
      <c r="P2922">
        <v>1118</v>
      </c>
      <c r="Q2922">
        <v>2</v>
      </c>
      <c r="R2922">
        <v>444</v>
      </c>
      <c r="S2922">
        <v>8</v>
      </c>
      <c r="T2922">
        <v>234</v>
      </c>
      <c r="U2922">
        <v>0</v>
      </c>
      <c r="V2922">
        <v>0</v>
      </c>
      <c r="W2922">
        <v>0</v>
      </c>
      <c r="X2922">
        <v>291.82776560352085</v>
      </c>
      <c r="Y2922">
        <v>17.685411301946534</v>
      </c>
      <c r="Z2922">
        <v>1170.0818829446112</v>
      </c>
      <c r="AA2922">
        <v>51.684357713320502</v>
      </c>
      <c r="AB2922">
        <v>328.16421622163188</v>
      </c>
      <c r="AC2922">
        <v>0</v>
      </c>
      <c r="AD2922">
        <v>0</v>
      </c>
      <c r="AE2922">
        <v>1859.4436337850309</v>
      </c>
    </row>
    <row r="2923" spans="1:31" x14ac:dyDescent="0.25">
      <c r="A2923">
        <v>2310204</v>
      </c>
      <c r="B2923">
        <v>1</v>
      </c>
      <c r="C2923" t="s">
        <v>80</v>
      </c>
      <c r="D2923" t="s">
        <v>104</v>
      </c>
      <c r="E2923" t="s">
        <v>175</v>
      </c>
      <c r="F2923" t="s">
        <v>8694</v>
      </c>
      <c r="G2923" t="s">
        <v>210</v>
      </c>
      <c r="H2923" t="s">
        <v>135</v>
      </c>
      <c r="I2923" t="s">
        <v>136</v>
      </c>
      <c r="J2923" t="s">
        <v>137</v>
      </c>
      <c r="K2923" t="s">
        <v>138</v>
      </c>
      <c r="L2923" t="s">
        <v>8695</v>
      </c>
      <c r="M2923" t="s">
        <v>8696</v>
      </c>
      <c r="N2923">
        <v>0.78583333300000002</v>
      </c>
      <c r="O2923">
        <v>0</v>
      </c>
      <c r="P2923">
        <v>0</v>
      </c>
      <c r="Q2923">
        <v>0</v>
      </c>
      <c r="R2923">
        <v>0</v>
      </c>
      <c r="S2923">
        <v>1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0.76416255048073345</v>
      </c>
      <c r="AB2923">
        <v>0</v>
      </c>
      <c r="AC2923">
        <v>0</v>
      </c>
      <c r="AD2923">
        <v>0</v>
      </c>
      <c r="AE2923">
        <v>0.76416255048073345</v>
      </c>
    </row>
    <row r="2924" spans="1:31" x14ac:dyDescent="0.25">
      <c r="A2924">
        <v>2310845</v>
      </c>
      <c r="B2924">
        <v>1</v>
      </c>
      <c r="C2924" t="s">
        <v>81</v>
      </c>
      <c r="D2924" t="s">
        <v>117</v>
      </c>
      <c r="E2924" t="s">
        <v>147</v>
      </c>
      <c r="F2924" t="s">
        <v>8697</v>
      </c>
      <c r="G2924" t="s">
        <v>149</v>
      </c>
      <c r="H2924" t="s">
        <v>150</v>
      </c>
      <c r="I2924" t="s">
        <v>136</v>
      </c>
      <c r="J2924" t="s">
        <v>137</v>
      </c>
      <c r="K2924" t="s">
        <v>138</v>
      </c>
      <c r="L2924" t="s">
        <v>8698</v>
      </c>
      <c r="M2924" t="s">
        <v>8699</v>
      </c>
      <c r="N2924">
        <v>1.186111111</v>
      </c>
      <c r="O2924">
        <v>0</v>
      </c>
      <c r="P2924">
        <v>25</v>
      </c>
      <c r="Q2924">
        <v>0</v>
      </c>
      <c r="R2924">
        <v>15</v>
      </c>
      <c r="S2924">
        <v>0</v>
      </c>
      <c r="T2924">
        <v>5</v>
      </c>
      <c r="U2924">
        <v>0</v>
      </c>
      <c r="V2924">
        <v>0</v>
      </c>
      <c r="W2924">
        <v>0</v>
      </c>
      <c r="X2924">
        <v>8.8301804195288316</v>
      </c>
      <c r="Y2924">
        <v>0</v>
      </c>
      <c r="Z2924">
        <v>11.251528170489474</v>
      </c>
      <c r="AA2924">
        <v>0</v>
      </c>
      <c r="AB2924">
        <v>2.2425335574823611</v>
      </c>
      <c r="AC2924">
        <v>0</v>
      </c>
      <c r="AD2924">
        <v>0</v>
      </c>
      <c r="AE2924">
        <v>22.324242147500666</v>
      </c>
    </row>
    <row r="2925" spans="1:31" x14ac:dyDescent="0.25">
      <c r="A2925">
        <v>2310453</v>
      </c>
      <c r="B2925">
        <v>1</v>
      </c>
      <c r="C2925" t="s">
        <v>80</v>
      </c>
      <c r="D2925" t="s">
        <v>97</v>
      </c>
      <c r="E2925" t="s">
        <v>147</v>
      </c>
      <c r="F2925" t="s">
        <v>8700</v>
      </c>
      <c r="G2925" t="s">
        <v>1130</v>
      </c>
      <c r="H2925" t="s">
        <v>150</v>
      </c>
      <c r="I2925" t="s">
        <v>136</v>
      </c>
      <c r="J2925" t="s">
        <v>137</v>
      </c>
      <c r="K2925" t="s">
        <v>138</v>
      </c>
      <c r="L2925" t="s">
        <v>8701</v>
      </c>
      <c r="M2925" t="s">
        <v>8702</v>
      </c>
      <c r="N2925">
        <v>3.4797222219999999</v>
      </c>
      <c r="O2925">
        <v>0</v>
      </c>
      <c r="P2925">
        <v>32</v>
      </c>
      <c r="Q2925">
        <v>0</v>
      </c>
      <c r="R2925">
        <v>15</v>
      </c>
      <c r="S2925">
        <v>0</v>
      </c>
      <c r="T2925">
        <v>7</v>
      </c>
      <c r="U2925">
        <v>0</v>
      </c>
      <c r="V2925">
        <v>0</v>
      </c>
      <c r="W2925">
        <v>0</v>
      </c>
      <c r="X2925">
        <v>30.141457889243657</v>
      </c>
      <c r="Y2925">
        <v>0</v>
      </c>
      <c r="Z2925">
        <v>21.59770156936111</v>
      </c>
      <c r="AA2925">
        <v>0</v>
      </c>
      <c r="AB2925">
        <v>4.1150115771375013</v>
      </c>
      <c r="AC2925">
        <v>0</v>
      </c>
      <c r="AD2925">
        <v>0</v>
      </c>
      <c r="AE2925">
        <v>55.854171035742269</v>
      </c>
    </row>
    <row r="2926" spans="1:31" x14ac:dyDescent="0.25">
      <c r="A2926">
        <v>2310702</v>
      </c>
      <c r="B2926">
        <v>1</v>
      </c>
      <c r="C2926" t="s">
        <v>81</v>
      </c>
      <c r="D2926" t="s">
        <v>123</v>
      </c>
      <c r="E2926" t="s">
        <v>147</v>
      </c>
      <c r="F2926" t="s">
        <v>8703</v>
      </c>
      <c r="G2926" t="s">
        <v>258</v>
      </c>
      <c r="H2926" t="s">
        <v>150</v>
      </c>
      <c r="I2926" t="s">
        <v>136</v>
      </c>
      <c r="J2926" t="s">
        <v>137</v>
      </c>
      <c r="K2926" t="s">
        <v>138</v>
      </c>
      <c r="L2926" t="s">
        <v>8704</v>
      </c>
      <c r="M2926" t="s">
        <v>8705</v>
      </c>
      <c r="N2926">
        <v>1.4088888879999999</v>
      </c>
      <c r="O2926">
        <v>0</v>
      </c>
      <c r="P2926">
        <v>187</v>
      </c>
      <c r="Q2926">
        <v>0</v>
      </c>
      <c r="R2926">
        <v>0</v>
      </c>
      <c r="S2926">
        <v>0</v>
      </c>
      <c r="T2926">
        <v>1</v>
      </c>
      <c r="U2926">
        <v>0</v>
      </c>
      <c r="V2926">
        <v>0</v>
      </c>
      <c r="W2926">
        <v>0</v>
      </c>
      <c r="X2926">
        <v>45.189421829865871</v>
      </c>
      <c r="Y2926">
        <v>0</v>
      </c>
      <c r="Z2926">
        <v>0</v>
      </c>
      <c r="AA2926">
        <v>0</v>
      </c>
      <c r="AB2926">
        <v>0.21167317450360001</v>
      </c>
      <c r="AC2926">
        <v>0</v>
      </c>
      <c r="AD2926">
        <v>0</v>
      </c>
      <c r="AE2926">
        <v>45.401095004369473</v>
      </c>
    </row>
    <row r="2927" spans="1:31" x14ac:dyDescent="0.25">
      <c r="A2927">
        <v>2310636</v>
      </c>
      <c r="B2927">
        <v>1</v>
      </c>
      <c r="C2927" t="s">
        <v>81</v>
      </c>
      <c r="D2927" t="s">
        <v>118</v>
      </c>
      <c r="E2927" t="s">
        <v>132</v>
      </c>
      <c r="F2927" t="s">
        <v>8706</v>
      </c>
      <c r="G2927" t="s">
        <v>134</v>
      </c>
      <c r="H2927" t="s">
        <v>135</v>
      </c>
      <c r="I2927" t="s">
        <v>136</v>
      </c>
      <c r="J2927" t="s">
        <v>137</v>
      </c>
      <c r="K2927" t="s">
        <v>138</v>
      </c>
      <c r="L2927" t="s">
        <v>8707</v>
      </c>
      <c r="M2927" t="s">
        <v>8708</v>
      </c>
      <c r="N2927">
        <v>2.190555555</v>
      </c>
      <c r="O2927">
        <v>4</v>
      </c>
      <c r="P2927">
        <v>461</v>
      </c>
      <c r="Q2927">
        <v>96</v>
      </c>
      <c r="R2927">
        <v>120</v>
      </c>
      <c r="S2927">
        <v>13</v>
      </c>
      <c r="T2927">
        <v>67</v>
      </c>
      <c r="U2927">
        <v>0</v>
      </c>
      <c r="V2927">
        <v>2</v>
      </c>
      <c r="W2927">
        <v>3.1006954904563502</v>
      </c>
      <c r="X2927">
        <v>194.30143584340846</v>
      </c>
      <c r="Y2927">
        <v>842.38347774005638</v>
      </c>
      <c r="Z2927">
        <v>903.32265808664283</v>
      </c>
      <c r="AA2927">
        <v>51.370303400315017</v>
      </c>
      <c r="AB2927">
        <v>160.11901864625571</v>
      </c>
      <c r="AC2927">
        <v>0</v>
      </c>
      <c r="AD2927">
        <v>36.813101985646931</v>
      </c>
      <c r="AE2927">
        <v>2191.4106911927815</v>
      </c>
    </row>
    <row r="2928" spans="1:31" x14ac:dyDescent="0.25">
      <c r="A2928">
        <v>2310327</v>
      </c>
      <c r="B2928">
        <v>1</v>
      </c>
      <c r="C2928" t="s">
        <v>80</v>
      </c>
      <c r="D2928" t="s">
        <v>94</v>
      </c>
      <c r="E2928" t="s">
        <v>175</v>
      </c>
      <c r="F2928" t="s">
        <v>8709</v>
      </c>
      <c r="G2928" t="s">
        <v>217</v>
      </c>
      <c r="H2928" t="s">
        <v>135</v>
      </c>
      <c r="I2928" t="s">
        <v>136</v>
      </c>
      <c r="J2928" t="s">
        <v>137</v>
      </c>
      <c r="K2928" t="s">
        <v>138</v>
      </c>
      <c r="L2928" t="s">
        <v>8710</v>
      </c>
      <c r="M2928" t="s">
        <v>8711</v>
      </c>
      <c r="N2928">
        <v>5.2677777770000001</v>
      </c>
      <c r="O2928">
        <v>0</v>
      </c>
      <c r="P2928">
        <v>165</v>
      </c>
      <c r="Q2928">
        <v>0</v>
      </c>
      <c r="R2928">
        <v>0</v>
      </c>
      <c r="S2928">
        <v>0</v>
      </c>
      <c r="T2928">
        <v>7</v>
      </c>
      <c r="U2928">
        <v>0</v>
      </c>
      <c r="V2928">
        <v>0</v>
      </c>
      <c r="W2928">
        <v>0</v>
      </c>
      <c r="X2928">
        <v>68.940241415175251</v>
      </c>
      <c r="Y2928">
        <v>0</v>
      </c>
      <c r="Z2928">
        <v>0</v>
      </c>
      <c r="AA2928">
        <v>0</v>
      </c>
      <c r="AB2928">
        <v>10.268123808157293</v>
      </c>
      <c r="AC2928">
        <v>0</v>
      </c>
      <c r="AD2928">
        <v>0</v>
      </c>
      <c r="AE2928">
        <v>79.208365223332549</v>
      </c>
    </row>
    <row r="2929" spans="1:31" x14ac:dyDescent="0.25">
      <c r="A2929">
        <v>2310513</v>
      </c>
      <c r="B2929">
        <v>1</v>
      </c>
      <c r="C2929" t="s">
        <v>80</v>
      </c>
      <c r="D2929" t="s">
        <v>106</v>
      </c>
      <c r="E2929" t="s">
        <v>147</v>
      </c>
      <c r="F2929" t="s">
        <v>8437</v>
      </c>
      <c r="G2929" t="s">
        <v>149</v>
      </c>
      <c r="H2929" t="s">
        <v>150</v>
      </c>
      <c r="I2929" t="s">
        <v>136</v>
      </c>
      <c r="J2929" t="s">
        <v>137</v>
      </c>
      <c r="K2929" t="s">
        <v>138</v>
      </c>
      <c r="L2929" t="s">
        <v>8712</v>
      </c>
      <c r="M2929" t="s">
        <v>8713</v>
      </c>
      <c r="N2929">
        <v>1.861111111</v>
      </c>
      <c r="O2929">
        <v>0</v>
      </c>
      <c r="P2929">
        <v>0</v>
      </c>
      <c r="Q2929">
        <v>0</v>
      </c>
      <c r="R2929">
        <v>1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</row>
    <row r="2930" spans="1:31" x14ac:dyDescent="0.25">
      <c r="A2930">
        <v>2310613</v>
      </c>
      <c r="B2930">
        <v>1</v>
      </c>
      <c r="C2930" t="s">
        <v>80</v>
      </c>
      <c r="D2930" t="s">
        <v>94</v>
      </c>
      <c r="E2930" t="s">
        <v>414</v>
      </c>
      <c r="F2930" t="s">
        <v>8714</v>
      </c>
      <c r="G2930" t="s">
        <v>774</v>
      </c>
      <c r="H2930" t="s">
        <v>135</v>
      </c>
      <c r="I2930" t="s">
        <v>136</v>
      </c>
      <c r="J2930" t="s">
        <v>137</v>
      </c>
      <c r="K2930" t="s">
        <v>138</v>
      </c>
      <c r="L2930" t="s">
        <v>8715</v>
      </c>
      <c r="M2930" t="s">
        <v>8716</v>
      </c>
      <c r="N2930">
        <v>5.8205555550000003</v>
      </c>
      <c r="O2930">
        <v>0</v>
      </c>
      <c r="P2930">
        <v>15</v>
      </c>
      <c r="Q2930">
        <v>27</v>
      </c>
      <c r="R2930">
        <v>132</v>
      </c>
      <c r="S2930">
        <v>5</v>
      </c>
      <c r="T2930">
        <v>29</v>
      </c>
      <c r="U2930">
        <v>2</v>
      </c>
      <c r="V2930">
        <v>0</v>
      </c>
      <c r="W2930">
        <v>0</v>
      </c>
      <c r="X2930">
        <v>42.29158337923495</v>
      </c>
      <c r="Y2930">
        <v>145.26930976778516</v>
      </c>
      <c r="Z2930">
        <v>599.23549005069799</v>
      </c>
      <c r="AA2930">
        <v>29.138078920215349</v>
      </c>
      <c r="AB2930">
        <v>113.82343813540078</v>
      </c>
      <c r="AC2930">
        <v>331.90707769839804</v>
      </c>
      <c r="AD2930">
        <v>0</v>
      </c>
      <c r="AE2930">
        <v>1261.6649779517322</v>
      </c>
    </row>
    <row r="2931" spans="1:31" x14ac:dyDescent="0.25">
      <c r="A2931">
        <v>2310467</v>
      </c>
      <c r="B2931">
        <v>1</v>
      </c>
      <c r="C2931" t="s">
        <v>81</v>
      </c>
      <c r="D2931" t="s">
        <v>128</v>
      </c>
      <c r="E2931" t="s">
        <v>414</v>
      </c>
      <c r="F2931" t="s">
        <v>8259</v>
      </c>
      <c r="G2931" t="s">
        <v>134</v>
      </c>
      <c r="H2931" t="s">
        <v>135</v>
      </c>
      <c r="I2931" t="s">
        <v>136</v>
      </c>
      <c r="J2931" t="s">
        <v>137</v>
      </c>
      <c r="K2931" t="s">
        <v>138</v>
      </c>
      <c r="L2931" t="s">
        <v>8717</v>
      </c>
      <c r="M2931" t="s">
        <v>8718</v>
      </c>
      <c r="N2931">
        <v>1.47</v>
      </c>
      <c r="O2931">
        <v>6</v>
      </c>
      <c r="P2931">
        <v>1026</v>
      </c>
      <c r="Q2931">
        <v>7</v>
      </c>
      <c r="R2931">
        <v>26</v>
      </c>
      <c r="S2931">
        <v>36</v>
      </c>
      <c r="T2931">
        <v>101</v>
      </c>
      <c r="U2931">
        <v>4</v>
      </c>
      <c r="V2931">
        <v>0</v>
      </c>
      <c r="W2931">
        <v>1.9254527468745333</v>
      </c>
      <c r="X2931">
        <v>314.89350537278102</v>
      </c>
      <c r="Y2931">
        <v>37.632502856381763</v>
      </c>
      <c r="Z2931">
        <v>27.860531917270738</v>
      </c>
      <c r="AA2931">
        <v>806.55813978452011</v>
      </c>
      <c r="AB2931">
        <v>139.56109000501829</v>
      </c>
      <c r="AC2931">
        <v>1538.4225706669263</v>
      </c>
      <c r="AD2931">
        <v>0</v>
      </c>
      <c r="AE2931">
        <v>2866.8537933497728</v>
      </c>
    </row>
    <row r="2932" spans="1:31" x14ac:dyDescent="0.25">
      <c r="A2932">
        <v>2310427</v>
      </c>
      <c r="B2932">
        <v>1</v>
      </c>
      <c r="C2932" t="s">
        <v>81</v>
      </c>
      <c r="D2932" t="s">
        <v>118</v>
      </c>
      <c r="E2932" t="s">
        <v>132</v>
      </c>
      <c r="F2932" t="s">
        <v>8719</v>
      </c>
      <c r="G2932" t="s">
        <v>143</v>
      </c>
      <c r="H2932" t="s">
        <v>135</v>
      </c>
      <c r="I2932" t="s">
        <v>136</v>
      </c>
      <c r="J2932" t="s">
        <v>137</v>
      </c>
      <c r="K2932" t="s">
        <v>144</v>
      </c>
      <c r="L2932" t="s">
        <v>8720</v>
      </c>
      <c r="M2932" t="s">
        <v>8721</v>
      </c>
      <c r="N2932">
        <v>6.2427777769999997</v>
      </c>
      <c r="O2932">
        <v>0</v>
      </c>
      <c r="P2932">
        <v>399</v>
      </c>
      <c r="Q2932">
        <v>0</v>
      </c>
      <c r="R2932">
        <v>15</v>
      </c>
      <c r="S2932">
        <v>0</v>
      </c>
      <c r="T2932">
        <v>45</v>
      </c>
      <c r="U2932">
        <v>0</v>
      </c>
      <c r="V2932">
        <v>1</v>
      </c>
      <c r="W2932">
        <v>0</v>
      </c>
      <c r="X2932">
        <v>174.39364959664982</v>
      </c>
      <c r="Y2932">
        <v>0</v>
      </c>
      <c r="Z2932">
        <v>76.236757451304015</v>
      </c>
      <c r="AA2932">
        <v>0</v>
      </c>
      <c r="AB2932">
        <v>195.09570592120656</v>
      </c>
      <c r="AC2932">
        <v>0</v>
      </c>
      <c r="AD2932">
        <v>689.52510400716233</v>
      </c>
      <c r="AE2932">
        <v>1135.2512169763227</v>
      </c>
    </row>
    <row r="2933" spans="1:31" x14ac:dyDescent="0.25">
      <c r="A2933">
        <v>2310344</v>
      </c>
      <c r="B2933">
        <v>1</v>
      </c>
      <c r="C2933" t="s">
        <v>80</v>
      </c>
      <c r="D2933" t="s">
        <v>93</v>
      </c>
      <c r="E2933" t="s">
        <v>141</v>
      </c>
      <c r="F2933" t="s">
        <v>3589</v>
      </c>
      <c r="G2933" t="s">
        <v>177</v>
      </c>
      <c r="H2933" t="s">
        <v>135</v>
      </c>
      <c r="I2933" t="s">
        <v>136</v>
      </c>
      <c r="J2933" t="s">
        <v>137</v>
      </c>
      <c r="K2933" t="s">
        <v>144</v>
      </c>
      <c r="L2933" t="s">
        <v>8722</v>
      </c>
      <c r="M2933" t="s">
        <v>8723</v>
      </c>
      <c r="N2933">
        <v>9.8894444440000004</v>
      </c>
      <c r="O2933">
        <v>0</v>
      </c>
      <c r="P2933">
        <v>4110</v>
      </c>
      <c r="Q2933">
        <v>0</v>
      </c>
      <c r="R2933">
        <v>0</v>
      </c>
      <c r="S2933">
        <v>2</v>
      </c>
      <c r="T2933">
        <v>430</v>
      </c>
      <c r="U2933">
        <v>0</v>
      </c>
      <c r="V2933">
        <v>0</v>
      </c>
      <c r="W2933">
        <v>0</v>
      </c>
      <c r="X2933">
        <v>6970.2675506960522</v>
      </c>
      <c r="Y2933">
        <v>0</v>
      </c>
      <c r="Z2933">
        <v>0</v>
      </c>
      <c r="AA2933">
        <v>354.62782114917087</v>
      </c>
      <c r="AB2933">
        <v>5244.8626368443647</v>
      </c>
      <c r="AC2933">
        <v>0</v>
      </c>
      <c r="AD2933">
        <v>0</v>
      </c>
      <c r="AE2933">
        <v>12569.758008689587</v>
      </c>
    </row>
    <row r="2934" spans="1:31" x14ac:dyDescent="0.25">
      <c r="A2934">
        <v>2310722</v>
      </c>
      <c r="B2934">
        <v>1</v>
      </c>
      <c r="C2934" t="s">
        <v>81</v>
      </c>
      <c r="D2934" t="s">
        <v>117</v>
      </c>
      <c r="E2934" t="s">
        <v>147</v>
      </c>
      <c r="F2934" t="s">
        <v>8724</v>
      </c>
      <c r="G2934" t="s">
        <v>149</v>
      </c>
      <c r="H2934" t="s">
        <v>150</v>
      </c>
      <c r="I2934" t="s">
        <v>136</v>
      </c>
      <c r="J2934" t="s">
        <v>137</v>
      </c>
      <c r="K2934" t="s">
        <v>138</v>
      </c>
      <c r="L2934" t="s">
        <v>8725</v>
      </c>
      <c r="M2934" t="s">
        <v>8726</v>
      </c>
      <c r="N2934">
        <v>1.5830555550000001</v>
      </c>
      <c r="O2934">
        <v>0</v>
      </c>
      <c r="P2934">
        <v>7</v>
      </c>
      <c r="Q2934">
        <v>0</v>
      </c>
      <c r="R2934">
        <v>2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2.8777081401074667</v>
      </c>
      <c r="Y2934">
        <v>0</v>
      </c>
      <c r="Z2934">
        <v>4.4509586936918675</v>
      </c>
      <c r="AA2934">
        <v>0</v>
      </c>
      <c r="AB2934">
        <v>0</v>
      </c>
      <c r="AC2934">
        <v>0</v>
      </c>
      <c r="AD2934">
        <v>0</v>
      </c>
      <c r="AE2934">
        <v>7.3286668337993337</v>
      </c>
    </row>
    <row r="2935" spans="1:31" x14ac:dyDescent="0.25">
      <c r="A2935">
        <v>2310782</v>
      </c>
      <c r="B2935">
        <v>1</v>
      </c>
      <c r="C2935" t="s">
        <v>81</v>
      </c>
      <c r="D2935" t="s">
        <v>113</v>
      </c>
      <c r="E2935" t="s">
        <v>175</v>
      </c>
      <c r="F2935" t="s">
        <v>7764</v>
      </c>
      <c r="G2935" t="s">
        <v>716</v>
      </c>
      <c r="H2935" t="s">
        <v>135</v>
      </c>
      <c r="I2935" t="s">
        <v>136</v>
      </c>
      <c r="J2935" t="s">
        <v>137</v>
      </c>
      <c r="K2935" t="s">
        <v>138</v>
      </c>
      <c r="L2935" t="s">
        <v>8727</v>
      </c>
      <c r="M2935" t="s">
        <v>8728</v>
      </c>
      <c r="N2935">
        <v>1.979166666</v>
      </c>
      <c r="O2935">
        <v>0</v>
      </c>
      <c r="P2935">
        <v>338</v>
      </c>
      <c r="Q2935">
        <v>15</v>
      </c>
      <c r="R2935">
        <v>16</v>
      </c>
      <c r="S2935">
        <v>2</v>
      </c>
      <c r="T2935">
        <v>20</v>
      </c>
      <c r="U2935">
        <v>1</v>
      </c>
      <c r="V2935">
        <v>0</v>
      </c>
      <c r="W2935">
        <v>0</v>
      </c>
      <c r="X2935">
        <v>99.894142665782383</v>
      </c>
      <c r="Y2935">
        <v>233.88207586402967</v>
      </c>
      <c r="Z2935">
        <v>35.917811205706379</v>
      </c>
      <c r="AA2935">
        <v>5.1132025685297338</v>
      </c>
      <c r="AB2935">
        <v>10.371598744210205</v>
      </c>
      <c r="AC2935">
        <v>5.3560594737350004E-2</v>
      </c>
      <c r="AD2935">
        <v>0</v>
      </c>
      <c r="AE2935">
        <v>385.23239164299571</v>
      </c>
    </row>
    <row r="2936" spans="1:31" x14ac:dyDescent="0.25">
      <c r="A2936">
        <v>2310822</v>
      </c>
      <c r="B2936">
        <v>1</v>
      </c>
      <c r="C2936" t="s">
        <v>81</v>
      </c>
      <c r="D2936" t="s">
        <v>112</v>
      </c>
      <c r="E2936" t="s">
        <v>158</v>
      </c>
      <c r="F2936" t="s">
        <v>8729</v>
      </c>
      <c r="G2936" t="s">
        <v>453</v>
      </c>
      <c r="H2936" t="s">
        <v>150</v>
      </c>
      <c r="I2936" t="s">
        <v>136</v>
      </c>
      <c r="J2936" t="s">
        <v>137</v>
      </c>
      <c r="K2936" t="s">
        <v>138</v>
      </c>
      <c r="L2936" t="s">
        <v>8730</v>
      </c>
      <c r="M2936" t="s">
        <v>8731</v>
      </c>
      <c r="N2936">
        <v>1.0652777769999999</v>
      </c>
      <c r="O2936">
        <v>0</v>
      </c>
      <c r="P2936">
        <v>29</v>
      </c>
      <c r="Q2936">
        <v>0</v>
      </c>
      <c r="R2936">
        <v>30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4.2169684732662249</v>
      </c>
      <c r="Y2936">
        <v>0</v>
      </c>
      <c r="Z2936">
        <v>5.4617034445458303</v>
      </c>
      <c r="AA2936">
        <v>0</v>
      </c>
      <c r="AB2936">
        <v>0</v>
      </c>
      <c r="AC2936">
        <v>0</v>
      </c>
      <c r="AD2936">
        <v>0</v>
      </c>
      <c r="AE2936">
        <v>9.6786719178120553</v>
      </c>
    </row>
    <row r="2937" spans="1:31" x14ac:dyDescent="0.25">
      <c r="A2937">
        <v>2310287</v>
      </c>
      <c r="B2937">
        <v>1</v>
      </c>
      <c r="C2937" t="s">
        <v>80</v>
      </c>
      <c r="D2937" t="s">
        <v>92</v>
      </c>
      <c r="E2937" t="s">
        <v>153</v>
      </c>
      <c r="F2937" t="s">
        <v>8732</v>
      </c>
      <c r="G2937" t="s">
        <v>336</v>
      </c>
      <c r="H2937" t="s">
        <v>150</v>
      </c>
      <c r="I2937" t="s">
        <v>136</v>
      </c>
      <c r="J2937" t="s">
        <v>137</v>
      </c>
      <c r="K2937" t="s">
        <v>138</v>
      </c>
      <c r="L2937" t="s">
        <v>8733</v>
      </c>
      <c r="M2937" t="s">
        <v>8734</v>
      </c>
      <c r="N2937">
        <v>1.600833333</v>
      </c>
      <c r="O2937">
        <v>0</v>
      </c>
      <c r="P2937">
        <v>1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0.40498686010193341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0.40498686010193341</v>
      </c>
    </row>
    <row r="2938" spans="1:31" x14ac:dyDescent="0.25">
      <c r="A2938">
        <v>2310828</v>
      </c>
      <c r="B2938">
        <v>1</v>
      </c>
      <c r="C2938" t="s">
        <v>81</v>
      </c>
      <c r="D2938" t="s">
        <v>118</v>
      </c>
      <c r="E2938" t="s">
        <v>153</v>
      </c>
      <c r="F2938" t="s">
        <v>8735</v>
      </c>
      <c r="G2938" t="s">
        <v>155</v>
      </c>
      <c r="H2938" t="s">
        <v>150</v>
      </c>
      <c r="I2938" t="s">
        <v>136</v>
      </c>
      <c r="J2938" t="s">
        <v>137</v>
      </c>
      <c r="K2938" t="s">
        <v>138</v>
      </c>
      <c r="L2938" t="s">
        <v>8736</v>
      </c>
      <c r="M2938" t="s">
        <v>8737</v>
      </c>
      <c r="N2938">
        <v>0.93555555499999998</v>
      </c>
      <c r="O2938">
        <v>0</v>
      </c>
      <c r="P2938">
        <v>1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0.27801968547737499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0.27801968547737499</v>
      </c>
    </row>
    <row r="2939" spans="1:31" x14ac:dyDescent="0.25">
      <c r="A2939">
        <v>2310719</v>
      </c>
      <c r="B2939">
        <v>1</v>
      </c>
      <c r="C2939" t="s">
        <v>80</v>
      </c>
      <c r="D2939" t="s">
        <v>85</v>
      </c>
      <c r="E2939" t="s">
        <v>158</v>
      </c>
      <c r="F2939" t="s">
        <v>8738</v>
      </c>
      <c r="G2939" t="s">
        <v>336</v>
      </c>
      <c r="H2939" t="s">
        <v>150</v>
      </c>
      <c r="I2939" t="s">
        <v>136</v>
      </c>
      <c r="J2939" t="s">
        <v>137</v>
      </c>
      <c r="K2939" t="s">
        <v>138</v>
      </c>
      <c r="L2939" t="s">
        <v>8739</v>
      </c>
      <c r="M2939" t="s">
        <v>8740</v>
      </c>
      <c r="N2939">
        <v>0.66083333300000002</v>
      </c>
      <c r="O2939">
        <v>0</v>
      </c>
      <c r="P2939">
        <v>546</v>
      </c>
      <c r="Q2939">
        <v>0</v>
      </c>
      <c r="R2939">
        <v>1</v>
      </c>
      <c r="S2939">
        <v>0</v>
      </c>
      <c r="T2939">
        <v>35</v>
      </c>
      <c r="U2939">
        <v>0</v>
      </c>
      <c r="V2939">
        <v>0</v>
      </c>
      <c r="W2939">
        <v>0</v>
      </c>
      <c r="X2939">
        <v>71.880421047900541</v>
      </c>
      <c r="Y2939">
        <v>0</v>
      </c>
      <c r="Z2939">
        <v>1.0904690978548253</v>
      </c>
      <c r="AA2939">
        <v>0</v>
      </c>
      <c r="AB2939">
        <v>19.977001572908748</v>
      </c>
      <c r="AC2939">
        <v>0</v>
      </c>
      <c r="AD2939">
        <v>0</v>
      </c>
      <c r="AE2939">
        <v>92.94789171866411</v>
      </c>
    </row>
    <row r="2940" spans="1:31" x14ac:dyDescent="0.25">
      <c r="A2940">
        <v>2310364</v>
      </c>
      <c r="B2940">
        <v>1</v>
      </c>
      <c r="C2940" t="s">
        <v>80</v>
      </c>
      <c r="D2940" t="s">
        <v>96</v>
      </c>
      <c r="E2940" t="s">
        <v>153</v>
      </c>
      <c r="F2940" t="s">
        <v>8741</v>
      </c>
      <c r="G2940" t="s">
        <v>203</v>
      </c>
      <c r="H2940" t="s">
        <v>150</v>
      </c>
      <c r="I2940" t="s">
        <v>136</v>
      </c>
      <c r="J2940" t="s">
        <v>137</v>
      </c>
      <c r="K2940" t="s">
        <v>138</v>
      </c>
      <c r="L2940" t="s">
        <v>8742</v>
      </c>
      <c r="M2940" t="s">
        <v>8743</v>
      </c>
      <c r="N2940">
        <v>2.281666666</v>
      </c>
      <c r="O2940">
        <v>0</v>
      </c>
      <c r="P2940">
        <v>4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2.7477335845049837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2.7477335845049837</v>
      </c>
    </row>
    <row r="2941" spans="1:31" x14ac:dyDescent="0.25">
      <c r="A2941">
        <v>2310842</v>
      </c>
      <c r="B2941">
        <v>1</v>
      </c>
      <c r="C2941" t="s">
        <v>81</v>
      </c>
      <c r="D2941" t="s">
        <v>114</v>
      </c>
      <c r="E2941" t="s">
        <v>153</v>
      </c>
      <c r="F2941" t="s">
        <v>8744</v>
      </c>
      <c r="G2941" t="s">
        <v>155</v>
      </c>
      <c r="H2941" t="s">
        <v>150</v>
      </c>
      <c r="I2941" t="s">
        <v>136</v>
      </c>
      <c r="J2941" t="s">
        <v>137</v>
      </c>
      <c r="K2941" t="s">
        <v>138</v>
      </c>
      <c r="L2941" t="s">
        <v>8745</v>
      </c>
      <c r="M2941" t="s">
        <v>8746</v>
      </c>
      <c r="N2941">
        <v>0.70972222200000001</v>
      </c>
      <c r="O2941">
        <v>0</v>
      </c>
      <c r="P2941">
        <v>1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0.11147944137156666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0.11147944137156666</v>
      </c>
    </row>
    <row r="2942" spans="1:31" x14ac:dyDescent="0.25">
      <c r="A2942">
        <v>2310201</v>
      </c>
      <c r="B2942">
        <v>1</v>
      </c>
      <c r="C2942" t="s">
        <v>80</v>
      </c>
      <c r="D2942" t="s">
        <v>104</v>
      </c>
      <c r="E2942" t="s">
        <v>132</v>
      </c>
      <c r="F2942" t="s">
        <v>2124</v>
      </c>
      <c r="G2942" t="s">
        <v>134</v>
      </c>
      <c r="H2942" t="s">
        <v>135</v>
      </c>
      <c r="I2942" t="s">
        <v>136</v>
      </c>
      <c r="J2942" t="s">
        <v>137</v>
      </c>
      <c r="K2942" t="s">
        <v>138</v>
      </c>
      <c r="L2942" t="s">
        <v>8747</v>
      </c>
      <c r="M2942" t="s">
        <v>8748</v>
      </c>
      <c r="N2942">
        <v>0.62416666600000004</v>
      </c>
      <c r="O2942">
        <v>16</v>
      </c>
      <c r="P2942">
        <v>329</v>
      </c>
      <c r="Q2942">
        <v>24</v>
      </c>
      <c r="R2942">
        <v>23</v>
      </c>
      <c r="S2942">
        <v>45</v>
      </c>
      <c r="T2942">
        <v>40</v>
      </c>
      <c r="U2942">
        <v>12</v>
      </c>
      <c r="V2942">
        <v>2</v>
      </c>
      <c r="W2942">
        <v>6.9033252191610002</v>
      </c>
      <c r="X2942">
        <v>56.465975945859697</v>
      </c>
      <c r="Y2942">
        <v>18.278825149060001</v>
      </c>
      <c r="Z2942">
        <v>8.6530495873251514</v>
      </c>
      <c r="AA2942">
        <v>254.76109081647527</v>
      </c>
      <c r="AB2942">
        <v>15.091392867767651</v>
      </c>
      <c r="AC2942">
        <v>1644.535032470488</v>
      </c>
      <c r="AD2942">
        <v>16.034215948071999</v>
      </c>
      <c r="AE2942">
        <v>2020.7229080042086</v>
      </c>
    </row>
    <row r="2943" spans="1:31" x14ac:dyDescent="0.25">
      <c r="A2943">
        <v>2310450</v>
      </c>
      <c r="B2943">
        <v>1</v>
      </c>
      <c r="C2943" t="s">
        <v>80</v>
      </c>
      <c r="D2943" t="s">
        <v>96</v>
      </c>
      <c r="E2943" t="s">
        <v>153</v>
      </c>
      <c r="F2943" t="s">
        <v>8749</v>
      </c>
      <c r="G2943" t="s">
        <v>155</v>
      </c>
      <c r="H2943" t="s">
        <v>150</v>
      </c>
      <c r="I2943" t="s">
        <v>136</v>
      </c>
      <c r="J2943" t="s">
        <v>137</v>
      </c>
      <c r="K2943" t="s">
        <v>138</v>
      </c>
      <c r="L2943" t="s">
        <v>8750</v>
      </c>
      <c r="M2943" t="s">
        <v>8751</v>
      </c>
      <c r="N2943">
        <v>1.7030555549999999</v>
      </c>
      <c r="O2943">
        <v>0</v>
      </c>
      <c r="P2943">
        <v>1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0.33797458902833333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0.33797458902833333</v>
      </c>
    </row>
    <row r="2944" spans="1:31" x14ac:dyDescent="0.25">
      <c r="A2944">
        <v>2310656</v>
      </c>
      <c r="B2944">
        <v>1</v>
      </c>
      <c r="C2944" t="s">
        <v>80</v>
      </c>
      <c r="D2944" t="s">
        <v>93</v>
      </c>
      <c r="E2944" t="s">
        <v>141</v>
      </c>
      <c r="F2944" t="s">
        <v>628</v>
      </c>
      <c r="G2944" t="s">
        <v>134</v>
      </c>
      <c r="H2944" t="s">
        <v>135</v>
      </c>
      <c r="I2944" t="s">
        <v>136</v>
      </c>
      <c r="J2944" t="s">
        <v>137</v>
      </c>
      <c r="K2944" t="s">
        <v>138</v>
      </c>
      <c r="L2944" t="s">
        <v>8752</v>
      </c>
      <c r="M2944" t="s">
        <v>8331</v>
      </c>
      <c r="N2944">
        <v>2.6375000000000002</v>
      </c>
      <c r="O2944">
        <v>0</v>
      </c>
      <c r="P2944">
        <v>39</v>
      </c>
      <c r="Q2944">
        <v>49</v>
      </c>
      <c r="R2944">
        <v>138</v>
      </c>
      <c r="S2944">
        <v>3</v>
      </c>
      <c r="T2944">
        <v>60</v>
      </c>
      <c r="U2944">
        <v>2</v>
      </c>
      <c r="V2944">
        <v>0</v>
      </c>
      <c r="W2944">
        <v>0</v>
      </c>
      <c r="X2944">
        <v>34.203572368561048</v>
      </c>
      <c r="Y2944">
        <v>1538.5189218892754</v>
      </c>
      <c r="Z2944">
        <v>1213.0682583118787</v>
      </c>
      <c r="AA2944">
        <v>73.554588192775327</v>
      </c>
      <c r="AB2944">
        <v>285.50697831441579</v>
      </c>
      <c r="AC2944">
        <v>210.37270012333406</v>
      </c>
      <c r="AD2944">
        <v>0</v>
      </c>
      <c r="AE2944">
        <v>3355.2250192002402</v>
      </c>
    </row>
    <row r="2945" spans="1:31" x14ac:dyDescent="0.25">
      <c r="A2945">
        <v>2310307</v>
      </c>
      <c r="B2945">
        <v>1</v>
      </c>
      <c r="C2945" t="s">
        <v>81</v>
      </c>
      <c r="D2945" t="s">
        <v>113</v>
      </c>
      <c r="E2945" t="s">
        <v>175</v>
      </c>
      <c r="F2945" t="s">
        <v>8753</v>
      </c>
      <c r="G2945" t="s">
        <v>177</v>
      </c>
      <c r="H2945" t="s">
        <v>135</v>
      </c>
      <c r="I2945" t="s">
        <v>136</v>
      </c>
      <c r="J2945" t="s">
        <v>137</v>
      </c>
      <c r="K2945" t="s">
        <v>144</v>
      </c>
      <c r="L2945" t="s">
        <v>8754</v>
      </c>
      <c r="M2945" t="s">
        <v>8755</v>
      </c>
      <c r="N2945">
        <v>8.727222222</v>
      </c>
      <c r="O2945">
        <v>0</v>
      </c>
      <c r="P2945">
        <v>26</v>
      </c>
      <c r="Q2945">
        <v>1</v>
      </c>
      <c r="R2945">
        <v>3</v>
      </c>
      <c r="S2945">
        <v>0</v>
      </c>
      <c r="T2945">
        <v>3</v>
      </c>
      <c r="U2945">
        <v>0</v>
      </c>
      <c r="V2945">
        <v>0</v>
      </c>
      <c r="W2945">
        <v>0</v>
      </c>
      <c r="X2945">
        <v>103.85254864052123</v>
      </c>
      <c r="Y2945">
        <v>0</v>
      </c>
      <c r="Z2945">
        <v>14.629020632888002</v>
      </c>
      <c r="AA2945">
        <v>0</v>
      </c>
      <c r="AB2945">
        <v>2.3478890141888997</v>
      </c>
      <c r="AC2945">
        <v>0</v>
      </c>
      <c r="AD2945">
        <v>0</v>
      </c>
      <c r="AE2945">
        <v>120.82945828759813</v>
      </c>
    </row>
    <row r="2946" spans="1:31" x14ac:dyDescent="0.25">
      <c r="A2946">
        <v>2310556</v>
      </c>
      <c r="B2946">
        <v>1</v>
      </c>
      <c r="C2946" t="s">
        <v>81</v>
      </c>
      <c r="D2946" t="s">
        <v>112</v>
      </c>
      <c r="E2946" t="s">
        <v>147</v>
      </c>
      <c r="F2946" t="s">
        <v>8756</v>
      </c>
      <c r="G2946" t="s">
        <v>177</v>
      </c>
      <c r="H2946" t="s">
        <v>150</v>
      </c>
      <c r="I2946" t="s">
        <v>136</v>
      </c>
      <c r="J2946" t="s">
        <v>137</v>
      </c>
      <c r="K2946" t="s">
        <v>144</v>
      </c>
      <c r="L2946" t="s">
        <v>8757</v>
      </c>
      <c r="M2946" t="s">
        <v>8758</v>
      </c>
      <c r="N2946">
        <v>1.445277777</v>
      </c>
      <c r="O2946">
        <v>0</v>
      </c>
      <c r="P2946">
        <v>19</v>
      </c>
      <c r="Q2946">
        <v>0</v>
      </c>
      <c r="R2946">
        <v>5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4.9199496562741674</v>
      </c>
      <c r="Y2946">
        <v>0</v>
      </c>
      <c r="Z2946">
        <v>0.19589387323342503</v>
      </c>
      <c r="AA2946">
        <v>0</v>
      </c>
      <c r="AB2946">
        <v>0</v>
      </c>
      <c r="AC2946">
        <v>0</v>
      </c>
      <c r="AD2946">
        <v>0</v>
      </c>
      <c r="AE2946">
        <v>5.1158435295075924</v>
      </c>
    </row>
    <row r="2947" spans="1:31" x14ac:dyDescent="0.25">
      <c r="A2947">
        <v>2310407</v>
      </c>
      <c r="B2947">
        <v>1</v>
      </c>
      <c r="C2947" t="s">
        <v>80</v>
      </c>
      <c r="D2947" t="s">
        <v>86</v>
      </c>
      <c r="E2947" t="s">
        <v>147</v>
      </c>
      <c r="F2947" t="s">
        <v>8759</v>
      </c>
      <c r="G2947" t="s">
        <v>703</v>
      </c>
      <c r="H2947" t="s">
        <v>150</v>
      </c>
      <c r="I2947" t="s">
        <v>136</v>
      </c>
      <c r="J2947" t="s">
        <v>3</v>
      </c>
      <c r="K2947" t="s">
        <v>138</v>
      </c>
      <c r="L2947" t="s">
        <v>8760</v>
      </c>
      <c r="M2947" t="s">
        <v>8761</v>
      </c>
      <c r="N2947">
        <v>1.497777777</v>
      </c>
      <c r="O2947">
        <v>0</v>
      </c>
      <c r="P2947">
        <v>7</v>
      </c>
      <c r="Q2947">
        <v>0</v>
      </c>
      <c r="R2947">
        <v>3</v>
      </c>
      <c r="S2947">
        <v>0</v>
      </c>
      <c r="T2947">
        <v>1</v>
      </c>
      <c r="U2947">
        <v>0</v>
      </c>
      <c r="V2947">
        <v>0</v>
      </c>
      <c r="W2947">
        <v>0</v>
      </c>
      <c r="X2947">
        <v>41.796716503618192</v>
      </c>
      <c r="Y2947">
        <v>0</v>
      </c>
      <c r="Z2947">
        <v>5.4498079649687501</v>
      </c>
      <c r="AA2947">
        <v>0</v>
      </c>
      <c r="AB2947">
        <v>0.37476329801685004</v>
      </c>
      <c r="AC2947">
        <v>0</v>
      </c>
      <c r="AD2947">
        <v>0</v>
      </c>
      <c r="AE2947">
        <v>47.621287766603793</v>
      </c>
    </row>
    <row r="2948" spans="1:31" x14ac:dyDescent="0.25">
      <c r="A2948">
        <v>2310184</v>
      </c>
      <c r="B2948">
        <v>1</v>
      </c>
      <c r="C2948" t="s">
        <v>81</v>
      </c>
      <c r="D2948" t="s">
        <v>113</v>
      </c>
      <c r="E2948" t="s">
        <v>147</v>
      </c>
      <c r="F2948" t="s">
        <v>8762</v>
      </c>
      <c r="G2948" t="s">
        <v>258</v>
      </c>
      <c r="H2948" t="s">
        <v>150</v>
      </c>
      <c r="I2948" t="s">
        <v>136</v>
      </c>
      <c r="J2948" t="s">
        <v>137</v>
      </c>
      <c r="K2948" t="s">
        <v>138</v>
      </c>
      <c r="L2948" t="s">
        <v>8763</v>
      </c>
      <c r="M2948" t="s">
        <v>8764</v>
      </c>
      <c r="N2948">
        <v>4.1624999999999996</v>
      </c>
      <c r="O2948">
        <v>0</v>
      </c>
      <c r="P2948">
        <v>10</v>
      </c>
      <c r="Q2948">
        <v>0</v>
      </c>
      <c r="R2948">
        <v>3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4.665911960280301</v>
      </c>
      <c r="Y2948">
        <v>0</v>
      </c>
      <c r="Z2948">
        <v>6.8031755542432508</v>
      </c>
      <c r="AA2948">
        <v>0</v>
      </c>
      <c r="AB2948">
        <v>0</v>
      </c>
      <c r="AC2948">
        <v>0</v>
      </c>
      <c r="AD2948">
        <v>0</v>
      </c>
      <c r="AE2948">
        <v>11.469087514523551</v>
      </c>
    </row>
    <row r="2949" spans="1:31" x14ac:dyDescent="0.25">
      <c r="A2949">
        <v>2310207</v>
      </c>
      <c r="B2949">
        <v>1</v>
      </c>
      <c r="C2949" t="s">
        <v>80</v>
      </c>
      <c r="D2949" t="s">
        <v>108</v>
      </c>
      <c r="E2949" t="s">
        <v>147</v>
      </c>
      <c r="F2949" t="s">
        <v>8765</v>
      </c>
      <c r="G2949" t="s">
        <v>149</v>
      </c>
      <c r="H2949" t="s">
        <v>150</v>
      </c>
      <c r="I2949" t="s">
        <v>136</v>
      </c>
      <c r="J2949" t="s">
        <v>137</v>
      </c>
      <c r="K2949" t="s">
        <v>138</v>
      </c>
      <c r="L2949" t="s">
        <v>8766</v>
      </c>
      <c r="M2949" t="s">
        <v>8767</v>
      </c>
      <c r="N2949">
        <v>1.033055555</v>
      </c>
      <c r="O2949">
        <v>0</v>
      </c>
      <c r="P2949">
        <v>9</v>
      </c>
      <c r="Q2949">
        <v>0</v>
      </c>
      <c r="R2949">
        <v>4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1.8348822707120005</v>
      </c>
      <c r="Y2949">
        <v>0</v>
      </c>
      <c r="Z2949">
        <v>3.3803103701327006</v>
      </c>
      <c r="AA2949">
        <v>0</v>
      </c>
      <c r="AB2949">
        <v>0</v>
      </c>
      <c r="AC2949">
        <v>0</v>
      </c>
      <c r="AD2949">
        <v>0</v>
      </c>
      <c r="AE2949">
        <v>5.2151926408447009</v>
      </c>
    </row>
    <row r="2950" spans="1:31" x14ac:dyDescent="0.25">
      <c r="A2950">
        <v>2310230</v>
      </c>
      <c r="B2950">
        <v>1</v>
      </c>
      <c r="C2950" t="s">
        <v>80</v>
      </c>
      <c r="D2950" t="s">
        <v>109</v>
      </c>
      <c r="E2950" t="s">
        <v>147</v>
      </c>
      <c r="F2950" t="s">
        <v>8768</v>
      </c>
      <c r="G2950" t="s">
        <v>149</v>
      </c>
      <c r="H2950" t="s">
        <v>150</v>
      </c>
      <c r="I2950" t="s">
        <v>136</v>
      </c>
      <c r="J2950" t="s">
        <v>137</v>
      </c>
      <c r="K2950" t="s">
        <v>138</v>
      </c>
      <c r="L2950" t="s">
        <v>8769</v>
      </c>
      <c r="M2950" t="s">
        <v>8770</v>
      </c>
      <c r="N2950">
        <v>2.9811111110000001</v>
      </c>
      <c r="O2950">
        <v>0</v>
      </c>
      <c r="P2950">
        <v>4</v>
      </c>
      <c r="Q2950">
        <v>0</v>
      </c>
      <c r="R2950">
        <v>4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1.3098920453267502</v>
      </c>
      <c r="Y2950">
        <v>0</v>
      </c>
      <c r="Z2950">
        <v>5.0185100602237007</v>
      </c>
      <c r="AA2950">
        <v>0</v>
      </c>
      <c r="AB2950">
        <v>0</v>
      </c>
      <c r="AC2950">
        <v>0</v>
      </c>
      <c r="AD2950">
        <v>0</v>
      </c>
      <c r="AE2950">
        <v>6.3284021055504507</v>
      </c>
    </row>
    <row r="2951" spans="1:31" x14ac:dyDescent="0.25">
      <c r="A2951">
        <v>2310731</v>
      </c>
      <c r="B2951">
        <v>1</v>
      </c>
      <c r="C2951" t="s">
        <v>81</v>
      </c>
      <c r="D2951" t="s">
        <v>120</v>
      </c>
      <c r="E2951" t="s">
        <v>158</v>
      </c>
      <c r="F2951" t="s">
        <v>8771</v>
      </c>
      <c r="G2951" t="s">
        <v>453</v>
      </c>
      <c r="H2951" t="s">
        <v>150</v>
      </c>
      <c r="I2951" t="s">
        <v>136</v>
      </c>
      <c r="J2951" t="s">
        <v>137</v>
      </c>
      <c r="K2951" t="s">
        <v>138</v>
      </c>
      <c r="L2951" t="s">
        <v>8772</v>
      </c>
      <c r="M2951" t="s">
        <v>8773</v>
      </c>
      <c r="N2951">
        <v>0.99611111100000005</v>
      </c>
      <c r="O2951">
        <v>0</v>
      </c>
      <c r="P2951">
        <v>0</v>
      </c>
      <c r="Q2951">
        <v>0</v>
      </c>
      <c r="R2951">
        <v>6</v>
      </c>
      <c r="S2951">
        <v>0</v>
      </c>
      <c r="T2951">
        <v>1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41.00513221717334</v>
      </c>
      <c r="AA2951">
        <v>0</v>
      </c>
      <c r="AB2951">
        <v>2.8403555008752002</v>
      </c>
      <c r="AC2951">
        <v>0</v>
      </c>
      <c r="AD2951">
        <v>0</v>
      </c>
      <c r="AE2951">
        <v>43.845487718048538</v>
      </c>
    </row>
    <row r="2952" spans="1:31" x14ac:dyDescent="0.25">
      <c r="A2952">
        <v>2310376</v>
      </c>
      <c r="B2952">
        <v>1</v>
      </c>
      <c r="C2952" t="s">
        <v>80</v>
      </c>
      <c r="D2952" t="s">
        <v>92</v>
      </c>
      <c r="E2952" t="s">
        <v>153</v>
      </c>
      <c r="F2952" t="s">
        <v>8774</v>
      </c>
      <c r="G2952" t="s">
        <v>203</v>
      </c>
      <c r="H2952" t="s">
        <v>150</v>
      </c>
      <c r="I2952" t="s">
        <v>136</v>
      </c>
      <c r="J2952" t="s">
        <v>137</v>
      </c>
      <c r="K2952" t="s">
        <v>138</v>
      </c>
      <c r="L2952" t="s">
        <v>8775</v>
      </c>
      <c r="M2952" t="s">
        <v>8776</v>
      </c>
      <c r="N2952">
        <v>4.9952777770000001</v>
      </c>
      <c r="O2952">
        <v>0</v>
      </c>
      <c r="P2952">
        <v>1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2.0257423454408001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2.0257423454408001</v>
      </c>
    </row>
    <row r="2953" spans="1:31" x14ac:dyDescent="0.25">
      <c r="A2953">
        <v>2310253</v>
      </c>
      <c r="B2953">
        <v>1</v>
      </c>
      <c r="C2953" t="s">
        <v>81</v>
      </c>
      <c r="D2953" t="s">
        <v>121</v>
      </c>
      <c r="E2953" t="s">
        <v>147</v>
      </c>
      <c r="F2953" t="s">
        <v>8777</v>
      </c>
      <c r="G2953" t="s">
        <v>149</v>
      </c>
      <c r="H2953" t="s">
        <v>150</v>
      </c>
      <c r="I2953" t="s">
        <v>136</v>
      </c>
      <c r="J2953" t="s">
        <v>137</v>
      </c>
      <c r="K2953" t="s">
        <v>138</v>
      </c>
      <c r="L2953" t="s">
        <v>8778</v>
      </c>
      <c r="M2953" t="s">
        <v>8779</v>
      </c>
      <c r="N2953">
        <v>2.0811111109999998</v>
      </c>
      <c r="O2953">
        <v>0</v>
      </c>
      <c r="P2953">
        <v>8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1.6671142493429998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1.6671142493429998</v>
      </c>
    </row>
    <row r="2954" spans="1:31" x14ac:dyDescent="0.25">
      <c r="A2954">
        <v>2310393</v>
      </c>
      <c r="B2954">
        <v>1</v>
      </c>
      <c r="C2954" t="s">
        <v>80</v>
      </c>
      <c r="D2954" t="s">
        <v>107</v>
      </c>
      <c r="E2954" t="s">
        <v>147</v>
      </c>
      <c r="F2954" t="s">
        <v>8780</v>
      </c>
      <c r="G2954" t="s">
        <v>143</v>
      </c>
      <c r="H2954" t="s">
        <v>150</v>
      </c>
      <c r="I2954" t="s">
        <v>136</v>
      </c>
      <c r="J2954" t="s">
        <v>137</v>
      </c>
      <c r="K2954" t="s">
        <v>144</v>
      </c>
      <c r="L2954" t="s">
        <v>8781</v>
      </c>
      <c r="M2954" t="s">
        <v>8782</v>
      </c>
      <c r="N2954">
        <v>5.5575000000000001</v>
      </c>
      <c r="O2954">
        <v>0</v>
      </c>
      <c r="P2954">
        <v>171</v>
      </c>
      <c r="Q2954">
        <v>0</v>
      </c>
      <c r="R2954">
        <v>0</v>
      </c>
      <c r="S2954">
        <v>0</v>
      </c>
      <c r="T2954">
        <v>2</v>
      </c>
      <c r="U2954">
        <v>0</v>
      </c>
      <c r="V2954">
        <v>0</v>
      </c>
      <c r="W2954">
        <v>0</v>
      </c>
      <c r="X2954">
        <v>174.24859705672958</v>
      </c>
      <c r="Y2954">
        <v>0</v>
      </c>
      <c r="Z2954">
        <v>0</v>
      </c>
      <c r="AA2954">
        <v>0</v>
      </c>
      <c r="AB2954">
        <v>9.125720078754334</v>
      </c>
      <c r="AC2954">
        <v>0</v>
      </c>
      <c r="AD2954">
        <v>0</v>
      </c>
      <c r="AE2954">
        <v>183.37431713548392</v>
      </c>
    </row>
    <row r="2955" spans="1:31" x14ac:dyDescent="0.25">
      <c r="A2955">
        <v>2310522</v>
      </c>
      <c r="B2955">
        <v>1</v>
      </c>
      <c r="C2955" t="s">
        <v>80</v>
      </c>
      <c r="D2955" t="s">
        <v>108</v>
      </c>
      <c r="E2955" t="s">
        <v>132</v>
      </c>
      <c r="F2955" t="s">
        <v>8783</v>
      </c>
      <c r="G2955" t="s">
        <v>467</v>
      </c>
      <c r="H2955" t="s">
        <v>135</v>
      </c>
      <c r="I2955" t="s">
        <v>136</v>
      </c>
      <c r="J2955" t="s">
        <v>137</v>
      </c>
      <c r="K2955" t="s">
        <v>138</v>
      </c>
      <c r="L2955" t="s">
        <v>8784</v>
      </c>
      <c r="M2955" t="s">
        <v>8785</v>
      </c>
      <c r="N2955">
        <v>0.80916666599999998</v>
      </c>
      <c r="O2955">
        <v>0</v>
      </c>
      <c r="P2955">
        <v>629</v>
      </c>
      <c r="Q2955">
        <v>0</v>
      </c>
      <c r="R2955">
        <v>402</v>
      </c>
      <c r="S2955">
        <v>5</v>
      </c>
      <c r="T2955">
        <v>212</v>
      </c>
      <c r="U2955">
        <v>1</v>
      </c>
      <c r="V2955">
        <v>0</v>
      </c>
      <c r="W2955">
        <v>0</v>
      </c>
      <c r="X2955">
        <v>98.962595395285646</v>
      </c>
      <c r="Y2955">
        <v>0</v>
      </c>
      <c r="Z2955">
        <v>580.23556092571573</v>
      </c>
      <c r="AA2955">
        <v>15.906705545788748</v>
      </c>
      <c r="AB2955">
        <v>242.67732419580844</v>
      </c>
      <c r="AC2955">
        <v>91.935292493583916</v>
      </c>
      <c r="AD2955">
        <v>0</v>
      </c>
      <c r="AE2955">
        <v>1029.7174785561824</v>
      </c>
    </row>
    <row r="2956" spans="1:31" x14ac:dyDescent="0.25">
      <c r="A2956">
        <v>2310476</v>
      </c>
      <c r="B2956">
        <v>1</v>
      </c>
      <c r="C2956" t="s">
        <v>80</v>
      </c>
      <c r="D2956" t="s">
        <v>95</v>
      </c>
      <c r="E2956" t="s">
        <v>153</v>
      </c>
      <c r="F2956" t="s">
        <v>8786</v>
      </c>
      <c r="G2956" t="s">
        <v>155</v>
      </c>
      <c r="H2956" t="s">
        <v>150</v>
      </c>
      <c r="I2956" t="s">
        <v>136</v>
      </c>
      <c r="J2956" t="s">
        <v>137</v>
      </c>
      <c r="K2956" t="s">
        <v>138</v>
      </c>
      <c r="L2956" t="s">
        <v>8787</v>
      </c>
      <c r="M2956" t="s">
        <v>8788</v>
      </c>
      <c r="N2956">
        <v>1.1225000000000001</v>
      </c>
      <c r="O2956">
        <v>0</v>
      </c>
      <c r="P2956">
        <v>1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0.3815705982341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0.3815705982341</v>
      </c>
    </row>
    <row r="2957" spans="1:31" x14ac:dyDescent="0.25">
      <c r="A2957">
        <v>2310336</v>
      </c>
      <c r="B2957">
        <v>1</v>
      </c>
      <c r="C2957" t="s">
        <v>80</v>
      </c>
      <c r="D2957" t="s">
        <v>105</v>
      </c>
      <c r="E2957" t="s">
        <v>175</v>
      </c>
      <c r="F2957" t="s">
        <v>8789</v>
      </c>
      <c r="G2957" t="s">
        <v>210</v>
      </c>
      <c r="H2957" t="s">
        <v>135</v>
      </c>
      <c r="I2957" t="s">
        <v>136</v>
      </c>
      <c r="J2957" t="s">
        <v>137</v>
      </c>
      <c r="K2957" t="s">
        <v>138</v>
      </c>
      <c r="L2957" t="s">
        <v>8790</v>
      </c>
      <c r="M2957" t="s">
        <v>8791</v>
      </c>
      <c r="N2957">
        <v>1.506388888</v>
      </c>
      <c r="O2957">
        <v>5</v>
      </c>
      <c r="P2957">
        <v>6</v>
      </c>
      <c r="Q2957">
        <v>3</v>
      </c>
      <c r="R2957">
        <v>20</v>
      </c>
      <c r="S2957">
        <v>2</v>
      </c>
      <c r="T2957">
        <v>1</v>
      </c>
      <c r="U2957">
        <v>0</v>
      </c>
      <c r="V2957">
        <v>0</v>
      </c>
      <c r="W2957">
        <v>6.8652371481869991</v>
      </c>
      <c r="X2957">
        <v>7.5898476290234997</v>
      </c>
      <c r="Y2957">
        <v>1.1325759410758167</v>
      </c>
      <c r="Z2957">
        <v>12.541115648682212</v>
      </c>
      <c r="AA2957">
        <v>16.678099258710752</v>
      </c>
      <c r="AB2957">
        <v>2.3459867476795111</v>
      </c>
      <c r="AC2957">
        <v>0</v>
      </c>
      <c r="AD2957">
        <v>0</v>
      </c>
      <c r="AE2957">
        <v>47.152862373358793</v>
      </c>
    </row>
    <row r="2958" spans="1:31" x14ac:dyDescent="0.25">
      <c r="A2958">
        <v>2310330</v>
      </c>
      <c r="B2958">
        <v>1</v>
      </c>
      <c r="C2958" t="s">
        <v>81</v>
      </c>
      <c r="D2958" t="s">
        <v>120</v>
      </c>
      <c r="E2958" t="s">
        <v>141</v>
      </c>
      <c r="F2958" t="s">
        <v>8792</v>
      </c>
      <c r="G2958" t="s">
        <v>143</v>
      </c>
      <c r="H2958" t="s">
        <v>135</v>
      </c>
      <c r="I2958" t="s">
        <v>136</v>
      </c>
      <c r="J2958" t="s">
        <v>137</v>
      </c>
      <c r="K2958" t="s">
        <v>144</v>
      </c>
      <c r="L2958" t="s">
        <v>8793</v>
      </c>
      <c r="M2958" t="s">
        <v>8794</v>
      </c>
      <c r="N2958">
        <v>0.60722222199999998</v>
      </c>
      <c r="O2958">
        <v>0</v>
      </c>
      <c r="P2958">
        <v>0</v>
      </c>
      <c r="Q2958">
        <v>16</v>
      </c>
      <c r="R2958">
        <v>43</v>
      </c>
      <c r="S2958">
        <v>16</v>
      </c>
      <c r="T2958">
        <v>11</v>
      </c>
      <c r="U2958">
        <v>1</v>
      </c>
      <c r="V2958">
        <v>0</v>
      </c>
      <c r="W2958">
        <v>0</v>
      </c>
      <c r="X2958">
        <v>0</v>
      </c>
      <c r="Y2958">
        <v>48.758840887036015</v>
      </c>
      <c r="Z2958">
        <v>138.34862946984038</v>
      </c>
      <c r="AA2958">
        <v>4.2919080808793337</v>
      </c>
      <c r="AB2958">
        <v>6.8321133850313949</v>
      </c>
      <c r="AC2958">
        <v>3.3055990829569999</v>
      </c>
      <c r="AD2958">
        <v>0</v>
      </c>
      <c r="AE2958">
        <v>201.53709090574409</v>
      </c>
    </row>
    <row r="2959" spans="1:31" x14ac:dyDescent="0.25">
      <c r="A2959">
        <v>2310725</v>
      </c>
      <c r="B2959">
        <v>1</v>
      </c>
      <c r="C2959" t="s">
        <v>80</v>
      </c>
      <c r="D2959" t="s">
        <v>106</v>
      </c>
      <c r="E2959" t="s">
        <v>175</v>
      </c>
      <c r="F2959" t="s">
        <v>8795</v>
      </c>
      <c r="G2959" t="s">
        <v>210</v>
      </c>
      <c r="H2959" t="s">
        <v>135</v>
      </c>
      <c r="I2959" t="s">
        <v>136</v>
      </c>
      <c r="J2959" t="s">
        <v>137</v>
      </c>
      <c r="K2959" t="s">
        <v>138</v>
      </c>
      <c r="L2959" t="s">
        <v>8796</v>
      </c>
      <c r="M2959" t="s">
        <v>8797</v>
      </c>
      <c r="N2959">
        <v>1.3991666659999999</v>
      </c>
      <c r="O2959">
        <v>0</v>
      </c>
      <c r="P2959">
        <v>0</v>
      </c>
      <c r="Q2959">
        <v>0</v>
      </c>
      <c r="R2959">
        <v>8</v>
      </c>
      <c r="S2959">
        <v>0</v>
      </c>
      <c r="T2959">
        <v>4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8.8940678604632222</v>
      </c>
      <c r="AA2959">
        <v>0</v>
      </c>
      <c r="AB2959">
        <v>4.7028558823974009</v>
      </c>
      <c r="AC2959">
        <v>0</v>
      </c>
      <c r="AD2959">
        <v>0</v>
      </c>
      <c r="AE2959">
        <v>13.596923742860623</v>
      </c>
    </row>
    <row r="2960" spans="1:31" x14ac:dyDescent="0.25">
      <c r="A2960">
        <v>2310267</v>
      </c>
      <c r="B2960">
        <v>1</v>
      </c>
      <c r="C2960" t="s">
        <v>80</v>
      </c>
      <c r="D2960" t="s">
        <v>94</v>
      </c>
      <c r="E2960" t="s">
        <v>153</v>
      </c>
      <c r="F2960" t="s">
        <v>8798</v>
      </c>
      <c r="G2960" t="s">
        <v>155</v>
      </c>
      <c r="H2960" t="s">
        <v>150</v>
      </c>
      <c r="I2960" t="s">
        <v>136</v>
      </c>
      <c r="J2960" t="s">
        <v>137</v>
      </c>
      <c r="K2960" t="s">
        <v>138</v>
      </c>
      <c r="L2960" t="s">
        <v>8799</v>
      </c>
      <c r="M2960" t="s">
        <v>8800</v>
      </c>
      <c r="N2960">
        <v>7.346944444</v>
      </c>
      <c r="O2960">
        <v>0</v>
      </c>
      <c r="P2960">
        <v>1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1.5018910377949917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1.5018910377949917</v>
      </c>
    </row>
    <row r="2961" spans="1:31" x14ac:dyDescent="0.25">
      <c r="A2961">
        <v>2310316</v>
      </c>
      <c r="B2961">
        <v>1</v>
      </c>
      <c r="C2961" t="s">
        <v>81</v>
      </c>
      <c r="D2961" t="s">
        <v>128</v>
      </c>
      <c r="E2961" t="s">
        <v>175</v>
      </c>
      <c r="F2961" t="s">
        <v>8801</v>
      </c>
      <c r="G2961" t="s">
        <v>177</v>
      </c>
      <c r="H2961" t="s">
        <v>135</v>
      </c>
      <c r="I2961" t="s">
        <v>136</v>
      </c>
      <c r="J2961" t="s">
        <v>137</v>
      </c>
      <c r="K2961" t="s">
        <v>144</v>
      </c>
      <c r="L2961" t="s">
        <v>8802</v>
      </c>
      <c r="M2961" t="s">
        <v>8803</v>
      </c>
      <c r="N2961">
        <v>8.3733333329999997</v>
      </c>
      <c r="O2961">
        <v>0</v>
      </c>
      <c r="P2961">
        <v>1109</v>
      </c>
      <c r="Q2961">
        <v>0</v>
      </c>
      <c r="R2961">
        <v>0</v>
      </c>
      <c r="S2961">
        <v>0</v>
      </c>
      <c r="T2961">
        <v>148</v>
      </c>
      <c r="U2961">
        <v>0</v>
      </c>
      <c r="V2961">
        <v>0</v>
      </c>
      <c r="W2961">
        <v>0</v>
      </c>
      <c r="X2961">
        <v>1806.204519520488</v>
      </c>
      <c r="Y2961">
        <v>0</v>
      </c>
      <c r="Z2961">
        <v>0</v>
      </c>
      <c r="AA2961">
        <v>0</v>
      </c>
      <c r="AB2961">
        <v>2149.7942807630698</v>
      </c>
      <c r="AC2961">
        <v>0</v>
      </c>
      <c r="AD2961">
        <v>0</v>
      </c>
      <c r="AE2961">
        <v>3955.998800283558</v>
      </c>
    </row>
    <row r="2962" spans="1:31" x14ac:dyDescent="0.25">
      <c r="A2962">
        <v>2310290</v>
      </c>
      <c r="B2962">
        <v>1</v>
      </c>
      <c r="C2962" t="s">
        <v>80</v>
      </c>
      <c r="D2962" t="s">
        <v>93</v>
      </c>
      <c r="E2962" t="s">
        <v>147</v>
      </c>
      <c r="F2962" t="s">
        <v>8804</v>
      </c>
      <c r="G2962" t="s">
        <v>149</v>
      </c>
      <c r="H2962" t="s">
        <v>150</v>
      </c>
      <c r="I2962" t="s">
        <v>136</v>
      </c>
      <c r="J2962" t="s">
        <v>137</v>
      </c>
      <c r="K2962" t="s">
        <v>138</v>
      </c>
      <c r="L2962" t="s">
        <v>8805</v>
      </c>
      <c r="M2962" t="s">
        <v>8806</v>
      </c>
      <c r="N2962">
        <v>7.3049999999999997</v>
      </c>
      <c r="O2962">
        <v>0</v>
      </c>
      <c r="P2962">
        <v>2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3.2004326318818754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3.2004326318818754</v>
      </c>
    </row>
    <row r="2963" spans="1:31" x14ac:dyDescent="0.25">
      <c r="A2963">
        <v>2310814</v>
      </c>
      <c r="B2963">
        <v>1</v>
      </c>
      <c r="C2963" t="s">
        <v>80</v>
      </c>
      <c r="D2963" t="s">
        <v>106</v>
      </c>
      <c r="E2963" t="s">
        <v>147</v>
      </c>
      <c r="F2963" t="s">
        <v>8807</v>
      </c>
      <c r="G2963" t="s">
        <v>384</v>
      </c>
      <c r="H2963" t="s">
        <v>150</v>
      </c>
      <c r="I2963" t="s">
        <v>136</v>
      </c>
      <c r="J2963" t="s">
        <v>137</v>
      </c>
      <c r="K2963" t="s">
        <v>138</v>
      </c>
      <c r="L2963" t="s">
        <v>8808</v>
      </c>
      <c r="M2963" t="s">
        <v>8809</v>
      </c>
      <c r="N2963">
        <v>1.0825</v>
      </c>
      <c r="O2963">
        <v>0</v>
      </c>
      <c r="P2963">
        <v>0</v>
      </c>
      <c r="Q2963">
        <v>0</v>
      </c>
      <c r="R2963">
        <v>8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52.209085343807608</v>
      </c>
      <c r="AA2963">
        <v>0</v>
      </c>
      <c r="AB2963">
        <v>0</v>
      </c>
      <c r="AC2963">
        <v>0</v>
      </c>
      <c r="AD2963">
        <v>0</v>
      </c>
      <c r="AE2963">
        <v>52.209085343807608</v>
      </c>
    </row>
    <row r="2964" spans="1:31" x14ac:dyDescent="0.25">
      <c r="A2964">
        <v>2310665</v>
      </c>
      <c r="B2964">
        <v>1</v>
      </c>
      <c r="C2964" t="s">
        <v>80</v>
      </c>
      <c r="D2964" t="s">
        <v>94</v>
      </c>
      <c r="E2964" t="s">
        <v>147</v>
      </c>
      <c r="F2964" t="s">
        <v>226</v>
      </c>
      <c r="G2964" t="s">
        <v>258</v>
      </c>
      <c r="H2964" t="s">
        <v>150</v>
      </c>
      <c r="I2964" t="s">
        <v>136</v>
      </c>
      <c r="J2964" t="s">
        <v>137</v>
      </c>
      <c r="K2964" t="s">
        <v>138</v>
      </c>
      <c r="L2964" t="s">
        <v>8810</v>
      </c>
      <c r="M2964" t="s">
        <v>8811</v>
      </c>
      <c r="N2964">
        <v>2.5252777769999999</v>
      </c>
      <c r="O2964">
        <v>0</v>
      </c>
      <c r="P2964">
        <v>37</v>
      </c>
      <c r="Q2964">
        <v>0</v>
      </c>
      <c r="R2964">
        <v>0</v>
      </c>
      <c r="S2964">
        <v>0</v>
      </c>
      <c r="T2964">
        <v>3</v>
      </c>
      <c r="U2964">
        <v>0</v>
      </c>
      <c r="V2964">
        <v>0</v>
      </c>
      <c r="W2964">
        <v>0</v>
      </c>
      <c r="X2964">
        <v>16.45463231217812</v>
      </c>
      <c r="Y2964">
        <v>0</v>
      </c>
      <c r="Z2964">
        <v>0</v>
      </c>
      <c r="AA2964">
        <v>0</v>
      </c>
      <c r="AB2964">
        <v>1.5938857468904</v>
      </c>
      <c r="AC2964">
        <v>0</v>
      </c>
      <c r="AD2964">
        <v>0</v>
      </c>
      <c r="AE2964">
        <v>18.04851805906852</v>
      </c>
    </row>
    <row r="2965" spans="1:31" x14ac:dyDescent="0.25">
      <c r="A2965">
        <v>2310788</v>
      </c>
      <c r="B2965">
        <v>1</v>
      </c>
      <c r="C2965" t="s">
        <v>80</v>
      </c>
      <c r="D2965" t="s">
        <v>84</v>
      </c>
      <c r="E2965" t="s">
        <v>147</v>
      </c>
      <c r="F2965" t="s">
        <v>8812</v>
      </c>
      <c r="G2965" t="s">
        <v>463</v>
      </c>
      <c r="H2965" t="s">
        <v>150</v>
      </c>
      <c r="I2965" t="s">
        <v>136</v>
      </c>
      <c r="J2965" t="s">
        <v>137</v>
      </c>
      <c r="K2965" t="s">
        <v>138</v>
      </c>
      <c r="L2965" t="s">
        <v>8813</v>
      </c>
      <c r="M2965" t="s">
        <v>8814</v>
      </c>
      <c r="N2965">
        <v>1.429166666</v>
      </c>
      <c r="O2965">
        <v>0</v>
      </c>
      <c r="P2965">
        <v>227</v>
      </c>
      <c r="Q2965">
        <v>0</v>
      </c>
      <c r="R2965">
        <v>0</v>
      </c>
      <c r="S2965">
        <v>0</v>
      </c>
      <c r="T2965">
        <v>10</v>
      </c>
      <c r="U2965">
        <v>0</v>
      </c>
      <c r="V2965">
        <v>0</v>
      </c>
      <c r="W2965">
        <v>0</v>
      </c>
      <c r="X2965">
        <v>79.245436789252295</v>
      </c>
      <c r="Y2965">
        <v>0</v>
      </c>
      <c r="Z2965">
        <v>0</v>
      </c>
      <c r="AA2965">
        <v>0</v>
      </c>
      <c r="AB2965">
        <v>2.8301301243852195</v>
      </c>
      <c r="AC2965">
        <v>0</v>
      </c>
      <c r="AD2965">
        <v>0</v>
      </c>
      <c r="AE2965">
        <v>82.075566913637516</v>
      </c>
    </row>
    <row r="2966" spans="1:31" x14ac:dyDescent="0.25">
      <c r="A2966">
        <v>2310247</v>
      </c>
      <c r="B2966">
        <v>1</v>
      </c>
      <c r="C2966" t="s">
        <v>80</v>
      </c>
      <c r="D2966" t="s">
        <v>108</v>
      </c>
      <c r="E2966" t="s">
        <v>147</v>
      </c>
      <c r="F2966" t="s">
        <v>8340</v>
      </c>
      <c r="G2966" t="s">
        <v>149</v>
      </c>
      <c r="H2966" t="s">
        <v>150</v>
      </c>
      <c r="I2966" t="s">
        <v>136</v>
      </c>
      <c r="J2966" t="s">
        <v>137</v>
      </c>
      <c r="K2966" t="s">
        <v>138</v>
      </c>
      <c r="L2966" t="s">
        <v>8815</v>
      </c>
      <c r="M2966" t="s">
        <v>8816</v>
      </c>
      <c r="N2966">
        <v>4.4375</v>
      </c>
      <c r="O2966">
        <v>0</v>
      </c>
      <c r="P2966">
        <v>22</v>
      </c>
      <c r="Q2966">
        <v>0</v>
      </c>
      <c r="R2966">
        <v>1</v>
      </c>
      <c r="S2966">
        <v>0</v>
      </c>
      <c r="T2966">
        <v>2</v>
      </c>
      <c r="U2966">
        <v>0</v>
      </c>
      <c r="V2966">
        <v>0</v>
      </c>
      <c r="W2966">
        <v>0</v>
      </c>
      <c r="X2966">
        <v>9.6314228889576476</v>
      </c>
      <c r="Y2966">
        <v>0</v>
      </c>
      <c r="Z2966">
        <v>0.30054625143952507</v>
      </c>
      <c r="AA2966">
        <v>0</v>
      </c>
      <c r="AB2966">
        <v>6.5697176497244412</v>
      </c>
      <c r="AC2966">
        <v>0</v>
      </c>
      <c r="AD2966">
        <v>0</v>
      </c>
      <c r="AE2966">
        <v>16.501686790121614</v>
      </c>
    </row>
    <row r="2967" spans="1:31" x14ac:dyDescent="0.25">
      <c r="A2967">
        <v>2310794</v>
      </c>
      <c r="B2967">
        <v>1</v>
      </c>
      <c r="C2967" t="s">
        <v>81</v>
      </c>
      <c r="D2967" t="s">
        <v>113</v>
      </c>
      <c r="E2967" t="s">
        <v>147</v>
      </c>
      <c r="F2967" t="s">
        <v>8817</v>
      </c>
      <c r="G2967" t="s">
        <v>149</v>
      </c>
      <c r="H2967" t="s">
        <v>150</v>
      </c>
      <c r="I2967" t="s">
        <v>136</v>
      </c>
      <c r="J2967" t="s">
        <v>137</v>
      </c>
      <c r="K2967" t="s">
        <v>138</v>
      </c>
      <c r="L2967" t="s">
        <v>8818</v>
      </c>
      <c r="M2967" t="s">
        <v>8819</v>
      </c>
      <c r="N2967">
        <v>3.4855555549999999</v>
      </c>
      <c r="O2967">
        <v>0</v>
      </c>
      <c r="P2967">
        <v>27</v>
      </c>
      <c r="Q2967">
        <v>0</v>
      </c>
      <c r="R2967">
        <v>1</v>
      </c>
      <c r="S2967">
        <v>0</v>
      </c>
      <c r="T2967">
        <v>4</v>
      </c>
      <c r="U2967">
        <v>0</v>
      </c>
      <c r="V2967">
        <v>0</v>
      </c>
      <c r="W2967">
        <v>0</v>
      </c>
      <c r="X2967">
        <v>11.603715618022301</v>
      </c>
      <c r="Y2967">
        <v>0</v>
      </c>
      <c r="Z2967">
        <v>0.45468664069698339</v>
      </c>
      <c r="AA2967">
        <v>0</v>
      </c>
      <c r="AB2967">
        <v>2.1153612014763921</v>
      </c>
      <c r="AC2967">
        <v>0</v>
      </c>
      <c r="AD2967">
        <v>0</v>
      </c>
      <c r="AE2967">
        <v>14.173763460195676</v>
      </c>
    </row>
    <row r="2968" spans="1:31" x14ac:dyDescent="0.25">
      <c r="A2968">
        <v>2310602</v>
      </c>
      <c r="B2968">
        <v>1</v>
      </c>
      <c r="C2968" t="s">
        <v>80</v>
      </c>
      <c r="D2968" t="s">
        <v>103</v>
      </c>
      <c r="E2968" t="s">
        <v>141</v>
      </c>
      <c r="F2968" t="s">
        <v>8820</v>
      </c>
      <c r="G2968" t="s">
        <v>134</v>
      </c>
      <c r="H2968" t="s">
        <v>135</v>
      </c>
      <c r="I2968" t="s">
        <v>136</v>
      </c>
      <c r="J2968" t="s">
        <v>137</v>
      </c>
      <c r="K2968" t="s">
        <v>138</v>
      </c>
      <c r="L2968" t="s">
        <v>8821</v>
      </c>
      <c r="M2968" t="s">
        <v>8822</v>
      </c>
      <c r="N2968">
        <v>0.57166666600000005</v>
      </c>
      <c r="O2968">
        <v>5</v>
      </c>
      <c r="P2968">
        <v>9115</v>
      </c>
      <c r="Q2968">
        <v>5</v>
      </c>
      <c r="R2968">
        <v>4</v>
      </c>
      <c r="S2968">
        <v>21</v>
      </c>
      <c r="T2968">
        <v>729</v>
      </c>
      <c r="U2968">
        <v>9</v>
      </c>
      <c r="V2968">
        <v>1</v>
      </c>
      <c r="W2968">
        <v>1.3618052089340003</v>
      </c>
      <c r="X2968">
        <v>1078.9538564863194</v>
      </c>
      <c r="Y2968">
        <v>184.76320732767923</v>
      </c>
      <c r="Z2968">
        <v>1.3948994235517003</v>
      </c>
      <c r="AA2968">
        <v>226.30445974303959</v>
      </c>
      <c r="AB2968">
        <v>409.23597676964533</v>
      </c>
      <c r="AC2968">
        <v>257.57798606400326</v>
      </c>
      <c r="AD2968">
        <v>1.6571637475951999</v>
      </c>
      <c r="AE2968">
        <v>2161.2493547707682</v>
      </c>
    </row>
    <row r="2969" spans="1:31" x14ac:dyDescent="0.25">
      <c r="A2969">
        <v>2310353</v>
      </c>
      <c r="B2969">
        <v>1</v>
      </c>
      <c r="C2969" t="s">
        <v>80</v>
      </c>
      <c r="D2969" t="s">
        <v>102</v>
      </c>
      <c r="E2969" t="s">
        <v>158</v>
      </c>
      <c r="F2969" t="s">
        <v>8823</v>
      </c>
      <c r="G2969" t="s">
        <v>143</v>
      </c>
      <c r="H2969" t="s">
        <v>150</v>
      </c>
      <c r="I2969" t="s">
        <v>136</v>
      </c>
      <c r="J2969" t="s">
        <v>137</v>
      </c>
      <c r="K2969" t="s">
        <v>144</v>
      </c>
      <c r="L2969" t="s">
        <v>8824</v>
      </c>
      <c r="M2969" t="s">
        <v>8825</v>
      </c>
      <c r="N2969">
        <v>5.449166666</v>
      </c>
      <c r="O2969">
        <v>0</v>
      </c>
      <c r="P2969">
        <v>203</v>
      </c>
      <c r="Q2969">
        <v>0</v>
      </c>
      <c r="R2969">
        <v>0</v>
      </c>
      <c r="S2969">
        <v>0</v>
      </c>
      <c r="T2969">
        <v>7</v>
      </c>
      <c r="U2969">
        <v>0</v>
      </c>
      <c r="V2969">
        <v>0</v>
      </c>
      <c r="W2969">
        <v>0</v>
      </c>
      <c r="X2969">
        <v>161.97426592844951</v>
      </c>
      <c r="Y2969">
        <v>0</v>
      </c>
      <c r="Z2969">
        <v>0</v>
      </c>
      <c r="AA2969">
        <v>0</v>
      </c>
      <c r="AB2969">
        <v>2.0769508102973999</v>
      </c>
      <c r="AC2969">
        <v>0</v>
      </c>
      <c r="AD2969">
        <v>0</v>
      </c>
      <c r="AE2969">
        <v>164.05121673874692</v>
      </c>
    </row>
    <row r="2970" spans="1:31" x14ac:dyDescent="0.25">
      <c r="A2970">
        <v>2310502</v>
      </c>
      <c r="B2970">
        <v>1</v>
      </c>
      <c r="C2970" t="s">
        <v>80</v>
      </c>
      <c r="D2970" t="s">
        <v>104</v>
      </c>
      <c r="E2970" t="s">
        <v>153</v>
      </c>
      <c r="F2970" t="s">
        <v>8826</v>
      </c>
      <c r="G2970" t="s">
        <v>155</v>
      </c>
      <c r="H2970" t="s">
        <v>150</v>
      </c>
      <c r="I2970" t="s">
        <v>136</v>
      </c>
      <c r="J2970" t="s">
        <v>137</v>
      </c>
      <c r="K2970" t="s">
        <v>138</v>
      </c>
      <c r="L2970" t="s">
        <v>8827</v>
      </c>
      <c r="M2970" t="s">
        <v>8828</v>
      </c>
      <c r="N2970">
        <v>2.2250000000000001</v>
      </c>
      <c r="O2970">
        <v>0</v>
      </c>
      <c r="P2970">
        <v>0</v>
      </c>
      <c r="Q2970">
        <v>0</v>
      </c>
      <c r="R2970">
        <v>5</v>
      </c>
      <c r="S2970">
        <v>0</v>
      </c>
      <c r="T2970">
        <v>2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7.6920157131750004</v>
      </c>
      <c r="AA2970">
        <v>0</v>
      </c>
      <c r="AB2970">
        <v>2.0987488262165832</v>
      </c>
      <c r="AC2970">
        <v>0</v>
      </c>
      <c r="AD2970">
        <v>0</v>
      </c>
      <c r="AE2970">
        <v>9.7907645393915832</v>
      </c>
    </row>
    <row r="2971" spans="1:31" x14ac:dyDescent="0.25">
      <c r="A2971">
        <v>2310310</v>
      </c>
      <c r="B2971">
        <v>1</v>
      </c>
      <c r="C2971" t="s">
        <v>80</v>
      </c>
      <c r="D2971" t="s">
        <v>110</v>
      </c>
      <c r="E2971" t="s">
        <v>414</v>
      </c>
      <c r="F2971" t="s">
        <v>8829</v>
      </c>
      <c r="G2971" t="s">
        <v>143</v>
      </c>
      <c r="H2971" t="s">
        <v>135</v>
      </c>
      <c r="I2971" t="s">
        <v>136</v>
      </c>
      <c r="J2971" t="s">
        <v>137</v>
      </c>
      <c r="K2971" t="s">
        <v>144</v>
      </c>
      <c r="L2971" t="s">
        <v>8830</v>
      </c>
      <c r="M2971" t="s">
        <v>8831</v>
      </c>
      <c r="N2971">
        <v>9.9161111109999993</v>
      </c>
      <c r="O2971">
        <v>0</v>
      </c>
      <c r="P2971">
        <v>2535</v>
      </c>
      <c r="Q2971">
        <v>0</v>
      </c>
      <c r="R2971">
        <v>0</v>
      </c>
      <c r="S2971">
        <v>0</v>
      </c>
      <c r="T2971">
        <v>296</v>
      </c>
      <c r="U2971">
        <v>0</v>
      </c>
      <c r="V2971">
        <v>0</v>
      </c>
      <c r="W2971">
        <v>0</v>
      </c>
      <c r="X2971">
        <v>5486.4979584141302</v>
      </c>
      <c r="Y2971">
        <v>0</v>
      </c>
      <c r="Z2971">
        <v>0</v>
      </c>
      <c r="AA2971">
        <v>0</v>
      </c>
      <c r="AB2971">
        <v>4594.4043042613621</v>
      </c>
      <c r="AC2971">
        <v>0</v>
      </c>
      <c r="AD2971">
        <v>0</v>
      </c>
      <c r="AE2971">
        <v>10080.902262675492</v>
      </c>
    </row>
    <row r="2972" spans="1:31" x14ac:dyDescent="0.25">
      <c r="A2972">
        <v>2310751</v>
      </c>
      <c r="B2972">
        <v>1</v>
      </c>
      <c r="C2972" t="s">
        <v>80</v>
      </c>
      <c r="D2972" t="s">
        <v>108</v>
      </c>
      <c r="E2972" t="s">
        <v>147</v>
      </c>
      <c r="F2972" t="s">
        <v>534</v>
      </c>
      <c r="G2972" t="s">
        <v>149</v>
      </c>
      <c r="H2972" t="s">
        <v>150</v>
      </c>
      <c r="I2972" t="s">
        <v>136</v>
      </c>
      <c r="J2972" t="s">
        <v>137</v>
      </c>
      <c r="K2972" t="s">
        <v>138</v>
      </c>
      <c r="L2972" t="s">
        <v>8832</v>
      </c>
      <c r="M2972" t="s">
        <v>8833</v>
      </c>
      <c r="N2972">
        <v>4.6547222220000002</v>
      </c>
      <c r="O2972">
        <v>0</v>
      </c>
      <c r="P2972">
        <v>7</v>
      </c>
      <c r="Q2972">
        <v>0</v>
      </c>
      <c r="R2972">
        <v>1</v>
      </c>
      <c r="S2972">
        <v>0</v>
      </c>
      <c r="T2972">
        <v>3</v>
      </c>
      <c r="U2972">
        <v>0</v>
      </c>
      <c r="V2972">
        <v>0</v>
      </c>
      <c r="W2972">
        <v>0</v>
      </c>
      <c r="X2972">
        <v>5.9041573425535496</v>
      </c>
      <c r="Y2972">
        <v>0</v>
      </c>
      <c r="Z2972">
        <v>0.9419967512796501</v>
      </c>
      <c r="AA2972">
        <v>0</v>
      </c>
      <c r="AB2972">
        <v>8.1391168260074469</v>
      </c>
      <c r="AC2972">
        <v>0</v>
      </c>
      <c r="AD2972">
        <v>0</v>
      </c>
      <c r="AE2972">
        <v>14.985270919840646</v>
      </c>
    </row>
    <row r="2973" spans="1:31" x14ac:dyDescent="0.25">
      <c r="A2973">
        <v>2310350</v>
      </c>
      <c r="B2973">
        <v>1</v>
      </c>
      <c r="C2973" t="s">
        <v>81</v>
      </c>
      <c r="D2973" t="s">
        <v>112</v>
      </c>
      <c r="E2973" t="s">
        <v>147</v>
      </c>
      <c r="F2973" t="s">
        <v>8834</v>
      </c>
      <c r="G2973" t="s">
        <v>177</v>
      </c>
      <c r="H2973" t="s">
        <v>150</v>
      </c>
      <c r="I2973" t="s">
        <v>136</v>
      </c>
      <c r="J2973" t="s">
        <v>137</v>
      </c>
      <c r="K2973" t="s">
        <v>144</v>
      </c>
      <c r="L2973" t="s">
        <v>8835</v>
      </c>
      <c r="M2973" t="s">
        <v>8836</v>
      </c>
      <c r="N2973">
        <v>0.45694444400000001</v>
      </c>
      <c r="O2973">
        <v>0</v>
      </c>
      <c r="P2973">
        <v>23</v>
      </c>
      <c r="Q2973">
        <v>0</v>
      </c>
      <c r="R2973">
        <v>17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2.6886765834527493</v>
      </c>
      <c r="Y2973">
        <v>0</v>
      </c>
      <c r="Z2973">
        <v>2.5979108208129174</v>
      </c>
      <c r="AA2973">
        <v>0</v>
      </c>
      <c r="AB2973">
        <v>0</v>
      </c>
      <c r="AC2973">
        <v>0</v>
      </c>
      <c r="AD2973">
        <v>0</v>
      </c>
      <c r="AE2973">
        <v>5.2865874042656671</v>
      </c>
    </row>
    <row r="2974" spans="1:31" x14ac:dyDescent="0.25">
      <c r="A2974">
        <v>2310705</v>
      </c>
      <c r="B2974">
        <v>1</v>
      </c>
      <c r="C2974" t="s">
        <v>80</v>
      </c>
      <c r="D2974" t="s">
        <v>97</v>
      </c>
      <c r="E2974" t="s">
        <v>147</v>
      </c>
      <c r="F2974" t="s">
        <v>8837</v>
      </c>
      <c r="G2974" t="s">
        <v>258</v>
      </c>
      <c r="H2974" t="s">
        <v>150</v>
      </c>
      <c r="I2974" t="s">
        <v>136</v>
      </c>
      <c r="J2974" t="s">
        <v>137</v>
      </c>
      <c r="K2974" t="s">
        <v>138</v>
      </c>
      <c r="L2974" t="s">
        <v>8838</v>
      </c>
      <c r="M2974" t="s">
        <v>8839</v>
      </c>
      <c r="N2974">
        <v>2.7583333329999999</v>
      </c>
      <c r="O2974">
        <v>0</v>
      </c>
      <c r="P2974">
        <v>17</v>
      </c>
      <c r="Q2974">
        <v>0</v>
      </c>
      <c r="R2974">
        <v>18</v>
      </c>
      <c r="S2974">
        <v>0</v>
      </c>
      <c r="T2974">
        <v>3</v>
      </c>
      <c r="U2974">
        <v>0</v>
      </c>
      <c r="V2974">
        <v>0</v>
      </c>
      <c r="W2974">
        <v>0</v>
      </c>
      <c r="X2974">
        <v>9.3806363026346666</v>
      </c>
      <c r="Y2974">
        <v>0</v>
      </c>
      <c r="Z2974">
        <v>6.2686135292482668</v>
      </c>
      <c r="AA2974">
        <v>0</v>
      </c>
      <c r="AB2974">
        <v>2.5235242580340831</v>
      </c>
      <c r="AC2974">
        <v>0</v>
      </c>
      <c r="AD2974">
        <v>0</v>
      </c>
      <c r="AE2974">
        <v>18.172774089917016</v>
      </c>
    </row>
    <row r="2975" spans="1:31" x14ac:dyDescent="0.25">
      <c r="A2975">
        <v>2310519</v>
      </c>
      <c r="B2975">
        <v>1</v>
      </c>
      <c r="C2975" t="s">
        <v>80</v>
      </c>
      <c r="D2975" t="s">
        <v>96</v>
      </c>
      <c r="E2975" t="s">
        <v>153</v>
      </c>
      <c r="F2975" t="s">
        <v>8840</v>
      </c>
      <c r="G2975" t="s">
        <v>336</v>
      </c>
      <c r="H2975" t="s">
        <v>150</v>
      </c>
      <c r="I2975" t="s">
        <v>136</v>
      </c>
      <c r="J2975" t="s">
        <v>137</v>
      </c>
      <c r="K2975" t="s">
        <v>138</v>
      </c>
      <c r="L2975" t="s">
        <v>8841</v>
      </c>
      <c r="M2975" t="s">
        <v>8842</v>
      </c>
      <c r="N2975">
        <v>3.6686111110000001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1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1.4186105861287501</v>
      </c>
      <c r="AC2975">
        <v>0</v>
      </c>
      <c r="AD2975">
        <v>0</v>
      </c>
      <c r="AE2975">
        <v>1.4186105861287501</v>
      </c>
    </row>
    <row r="2976" spans="1:31" x14ac:dyDescent="0.25">
      <c r="A2976">
        <v>2310496</v>
      </c>
      <c r="B2976">
        <v>1</v>
      </c>
      <c r="C2976" t="s">
        <v>80</v>
      </c>
      <c r="D2976" t="s">
        <v>104</v>
      </c>
      <c r="E2976" t="s">
        <v>132</v>
      </c>
      <c r="F2976" t="s">
        <v>5832</v>
      </c>
      <c r="G2976" t="s">
        <v>134</v>
      </c>
      <c r="H2976" t="s">
        <v>135</v>
      </c>
      <c r="I2976" t="s">
        <v>136</v>
      </c>
      <c r="J2976" t="s">
        <v>137</v>
      </c>
      <c r="K2976" t="s">
        <v>138</v>
      </c>
      <c r="L2976" t="s">
        <v>8843</v>
      </c>
      <c r="M2976" t="s">
        <v>8844</v>
      </c>
      <c r="N2976">
        <v>0.24194444400000001</v>
      </c>
      <c r="O2976">
        <v>1</v>
      </c>
      <c r="P2976">
        <v>717</v>
      </c>
      <c r="Q2976">
        <v>8</v>
      </c>
      <c r="R2976">
        <v>8</v>
      </c>
      <c r="S2976">
        <v>31</v>
      </c>
      <c r="T2976">
        <v>62</v>
      </c>
      <c r="U2976">
        <v>6</v>
      </c>
      <c r="V2976">
        <v>0</v>
      </c>
      <c r="W2976">
        <v>2.4897496530833334E-2</v>
      </c>
      <c r="X2976">
        <v>33.708893185832316</v>
      </c>
      <c r="Y2976">
        <v>31.214910370377499</v>
      </c>
      <c r="Z2976">
        <v>1.4568869034532221</v>
      </c>
      <c r="AA2976">
        <v>278.37769545663639</v>
      </c>
      <c r="AB2976">
        <v>6.7998530515828257</v>
      </c>
      <c r="AC2976">
        <v>134.73700030054152</v>
      </c>
      <c r="AD2976">
        <v>0</v>
      </c>
      <c r="AE2976">
        <v>486.32013676495461</v>
      </c>
    </row>
    <row r="2977" spans="1:31" x14ac:dyDescent="0.25">
      <c r="A2977">
        <v>2310542</v>
      </c>
      <c r="B2977">
        <v>1</v>
      </c>
      <c r="C2977" t="s">
        <v>80</v>
      </c>
      <c r="D2977" t="s">
        <v>90</v>
      </c>
      <c r="E2977" t="s">
        <v>153</v>
      </c>
      <c r="F2977" t="s">
        <v>8845</v>
      </c>
      <c r="G2977" t="s">
        <v>254</v>
      </c>
      <c r="H2977" t="s">
        <v>150</v>
      </c>
      <c r="I2977" t="s">
        <v>136</v>
      </c>
      <c r="J2977" t="s">
        <v>137</v>
      </c>
      <c r="K2977" t="s">
        <v>138</v>
      </c>
      <c r="L2977" t="s">
        <v>8846</v>
      </c>
      <c r="M2977" t="s">
        <v>8847</v>
      </c>
      <c r="N2977">
        <v>3.633611111</v>
      </c>
      <c r="O2977">
        <v>0</v>
      </c>
      <c r="P2977">
        <v>13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8.5142176942151249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8.5142176942151249</v>
      </c>
    </row>
    <row r="2978" spans="1:31" x14ac:dyDescent="0.25">
      <c r="A2978">
        <v>2310419</v>
      </c>
      <c r="B2978">
        <v>1</v>
      </c>
      <c r="C2978" t="s">
        <v>80</v>
      </c>
      <c r="D2978" t="s">
        <v>93</v>
      </c>
      <c r="E2978" t="s">
        <v>153</v>
      </c>
      <c r="F2978" t="s">
        <v>8848</v>
      </c>
      <c r="G2978" t="s">
        <v>155</v>
      </c>
      <c r="H2978" t="s">
        <v>150</v>
      </c>
      <c r="I2978" t="s">
        <v>136</v>
      </c>
      <c r="J2978" t="s">
        <v>137</v>
      </c>
      <c r="K2978" t="s">
        <v>138</v>
      </c>
      <c r="L2978" t="s">
        <v>8849</v>
      </c>
      <c r="M2978" t="s">
        <v>8850</v>
      </c>
      <c r="N2978">
        <v>1.2122222220000001</v>
      </c>
      <c r="O2978">
        <v>0</v>
      </c>
      <c r="P2978">
        <v>0</v>
      </c>
      <c r="Q2978">
        <v>0</v>
      </c>
      <c r="R2978">
        <v>1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2.7940318673903999</v>
      </c>
      <c r="AA2978">
        <v>0</v>
      </c>
      <c r="AB2978">
        <v>0</v>
      </c>
      <c r="AC2978">
        <v>0</v>
      </c>
      <c r="AD2978">
        <v>0</v>
      </c>
      <c r="AE2978">
        <v>2.7940318673903999</v>
      </c>
    </row>
    <row r="2979" spans="1:31" x14ac:dyDescent="0.25">
      <c r="A2979">
        <v>2310273</v>
      </c>
      <c r="B2979">
        <v>1</v>
      </c>
      <c r="C2979" t="s">
        <v>81</v>
      </c>
      <c r="D2979" t="s">
        <v>119</v>
      </c>
      <c r="E2979" t="s">
        <v>147</v>
      </c>
      <c r="F2979" t="s">
        <v>8851</v>
      </c>
      <c r="G2979" t="s">
        <v>258</v>
      </c>
      <c r="H2979" t="s">
        <v>150</v>
      </c>
      <c r="I2979" t="s">
        <v>136</v>
      </c>
      <c r="J2979" t="s">
        <v>137</v>
      </c>
      <c r="K2979" t="s">
        <v>138</v>
      </c>
      <c r="L2979" t="s">
        <v>8852</v>
      </c>
      <c r="M2979" t="s">
        <v>8853</v>
      </c>
      <c r="N2979">
        <v>6.8622222219999998</v>
      </c>
      <c r="O2979">
        <v>0</v>
      </c>
      <c r="P2979">
        <v>34</v>
      </c>
      <c r="Q2979">
        <v>0</v>
      </c>
      <c r="R2979">
        <v>6</v>
      </c>
      <c r="S2979">
        <v>0</v>
      </c>
      <c r="T2979">
        <v>3</v>
      </c>
      <c r="U2979">
        <v>0</v>
      </c>
      <c r="V2979">
        <v>0</v>
      </c>
      <c r="W2979">
        <v>0</v>
      </c>
      <c r="X2979">
        <v>21.599992907676285</v>
      </c>
      <c r="Y2979">
        <v>0</v>
      </c>
      <c r="Z2979">
        <v>5.5621723167756016</v>
      </c>
      <c r="AA2979">
        <v>0</v>
      </c>
      <c r="AB2979">
        <v>1.549230148078</v>
      </c>
      <c r="AC2979">
        <v>0</v>
      </c>
      <c r="AD2979">
        <v>0</v>
      </c>
      <c r="AE2979">
        <v>28.711395372529886</v>
      </c>
    </row>
    <row r="2980" spans="1:31" x14ac:dyDescent="0.25">
      <c r="A2980">
        <v>2310728</v>
      </c>
      <c r="B2980">
        <v>1</v>
      </c>
      <c r="C2980" t="s">
        <v>80</v>
      </c>
      <c r="D2980" t="s">
        <v>83</v>
      </c>
      <c r="E2980" t="s">
        <v>285</v>
      </c>
      <c r="F2980" t="s">
        <v>8854</v>
      </c>
      <c r="G2980" t="s">
        <v>287</v>
      </c>
      <c r="H2980" t="s">
        <v>150</v>
      </c>
      <c r="I2980" t="s">
        <v>136</v>
      </c>
      <c r="J2980" t="s">
        <v>137</v>
      </c>
      <c r="K2980" t="s">
        <v>138</v>
      </c>
      <c r="L2980" t="s">
        <v>8855</v>
      </c>
      <c r="M2980" t="s">
        <v>8856</v>
      </c>
      <c r="N2980">
        <v>4.0883333329999996</v>
      </c>
      <c r="O2980">
        <v>0</v>
      </c>
      <c r="P2980">
        <v>115</v>
      </c>
      <c r="Q2980">
        <v>0</v>
      </c>
      <c r="R2980">
        <v>0</v>
      </c>
      <c r="S2980">
        <v>0</v>
      </c>
      <c r="T2980">
        <v>29</v>
      </c>
      <c r="U2980">
        <v>0</v>
      </c>
      <c r="V2980">
        <v>0</v>
      </c>
      <c r="W2980">
        <v>0</v>
      </c>
      <c r="X2980">
        <v>111.91105979180591</v>
      </c>
      <c r="Y2980">
        <v>0</v>
      </c>
      <c r="Z2980">
        <v>0</v>
      </c>
      <c r="AA2980">
        <v>0</v>
      </c>
      <c r="AB2980">
        <v>121.05707644409952</v>
      </c>
      <c r="AC2980">
        <v>0</v>
      </c>
      <c r="AD2980">
        <v>0</v>
      </c>
      <c r="AE2980">
        <v>232.96813623590543</v>
      </c>
    </row>
    <row r="2981" spans="1:31" x14ac:dyDescent="0.25">
      <c r="A2981">
        <v>2310628</v>
      </c>
      <c r="B2981">
        <v>1</v>
      </c>
      <c r="C2981" t="s">
        <v>80</v>
      </c>
      <c r="D2981" t="s">
        <v>110</v>
      </c>
      <c r="E2981" t="s">
        <v>153</v>
      </c>
      <c r="F2981" t="s">
        <v>8857</v>
      </c>
      <c r="G2981" t="s">
        <v>203</v>
      </c>
      <c r="H2981" t="s">
        <v>150</v>
      </c>
      <c r="I2981" t="s">
        <v>136</v>
      </c>
      <c r="J2981" t="s">
        <v>137</v>
      </c>
      <c r="K2981" t="s">
        <v>138</v>
      </c>
      <c r="L2981" t="s">
        <v>8519</v>
      </c>
      <c r="M2981" t="s">
        <v>8858</v>
      </c>
      <c r="N2981">
        <v>1.0083333329999999</v>
      </c>
      <c r="O2981">
        <v>0</v>
      </c>
      <c r="P2981">
        <v>1</v>
      </c>
      <c r="Q2981">
        <v>0</v>
      </c>
      <c r="R2981">
        <v>0</v>
      </c>
      <c r="S2981">
        <v>0</v>
      </c>
      <c r="T2981">
        <v>1</v>
      </c>
      <c r="U2981">
        <v>0</v>
      </c>
      <c r="V2981">
        <v>0</v>
      </c>
      <c r="W2981">
        <v>0</v>
      </c>
      <c r="X2981">
        <v>0.55742437303190007</v>
      </c>
      <c r="Y2981">
        <v>0</v>
      </c>
      <c r="Z2981">
        <v>0</v>
      </c>
      <c r="AA2981">
        <v>0</v>
      </c>
      <c r="AB2981">
        <v>7.8019237408609499</v>
      </c>
      <c r="AC2981">
        <v>0</v>
      </c>
      <c r="AD2981">
        <v>0</v>
      </c>
      <c r="AE2981">
        <v>8.3593481138928496</v>
      </c>
    </row>
    <row r="2982" spans="1:31" x14ac:dyDescent="0.25">
      <c r="A2982">
        <v>2310333</v>
      </c>
      <c r="B2982">
        <v>1</v>
      </c>
      <c r="C2982" t="s">
        <v>80</v>
      </c>
      <c r="D2982" t="s">
        <v>97</v>
      </c>
      <c r="E2982" t="s">
        <v>158</v>
      </c>
      <c r="F2982" t="s">
        <v>8859</v>
      </c>
      <c r="G2982" t="s">
        <v>143</v>
      </c>
      <c r="H2982" t="s">
        <v>150</v>
      </c>
      <c r="I2982" t="s">
        <v>136</v>
      </c>
      <c r="J2982" t="s">
        <v>137</v>
      </c>
      <c r="K2982" t="s">
        <v>144</v>
      </c>
      <c r="L2982" t="s">
        <v>8860</v>
      </c>
      <c r="M2982" t="s">
        <v>8861</v>
      </c>
      <c r="N2982">
        <v>7.8719444440000004</v>
      </c>
      <c r="O2982">
        <v>0</v>
      </c>
      <c r="P2982">
        <v>24</v>
      </c>
      <c r="Q2982">
        <v>0</v>
      </c>
      <c r="R2982">
        <v>15</v>
      </c>
      <c r="S2982">
        <v>0</v>
      </c>
      <c r="T2982">
        <v>17</v>
      </c>
      <c r="U2982">
        <v>0</v>
      </c>
      <c r="V2982">
        <v>0</v>
      </c>
      <c r="W2982">
        <v>0</v>
      </c>
      <c r="X2982">
        <v>45.63000772069482</v>
      </c>
      <c r="Y2982">
        <v>0</v>
      </c>
      <c r="Z2982">
        <v>67.35153193833905</v>
      </c>
      <c r="AA2982">
        <v>0</v>
      </c>
      <c r="AB2982">
        <v>108.39660104680762</v>
      </c>
      <c r="AC2982">
        <v>0</v>
      </c>
      <c r="AD2982">
        <v>0</v>
      </c>
      <c r="AE2982">
        <v>221.37814070584147</v>
      </c>
    </row>
    <row r="2983" spans="1:31" x14ac:dyDescent="0.25">
      <c r="A2983">
        <v>2310270</v>
      </c>
      <c r="B2983">
        <v>1</v>
      </c>
      <c r="C2983" t="s">
        <v>81</v>
      </c>
      <c r="D2983" t="s">
        <v>118</v>
      </c>
      <c r="E2983" t="s">
        <v>285</v>
      </c>
      <c r="F2983" t="s">
        <v>8862</v>
      </c>
      <c r="G2983" t="s">
        <v>384</v>
      </c>
      <c r="H2983" t="s">
        <v>150</v>
      </c>
      <c r="I2983" t="s">
        <v>136</v>
      </c>
      <c r="J2983" t="s">
        <v>137</v>
      </c>
      <c r="K2983" t="s">
        <v>138</v>
      </c>
      <c r="L2983" t="s">
        <v>8863</v>
      </c>
      <c r="M2983" t="s">
        <v>8864</v>
      </c>
      <c r="N2983">
        <v>9.6425000000000001</v>
      </c>
      <c r="O2983">
        <v>0</v>
      </c>
      <c r="P2983">
        <v>1</v>
      </c>
      <c r="Q2983">
        <v>0</v>
      </c>
      <c r="R2983">
        <v>0</v>
      </c>
      <c r="S2983">
        <v>0</v>
      </c>
      <c r="T2983">
        <v>83</v>
      </c>
      <c r="U2983">
        <v>0</v>
      </c>
      <c r="V2983">
        <v>2</v>
      </c>
      <c r="W2983">
        <v>0</v>
      </c>
      <c r="X2983">
        <v>0.80000049821999997</v>
      </c>
      <c r="Y2983">
        <v>0</v>
      </c>
      <c r="Z2983">
        <v>0</v>
      </c>
      <c r="AA2983">
        <v>0</v>
      </c>
      <c r="AB2983">
        <v>547.72669892521731</v>
      </c>
      <c r="AC2983">
        <v>0</v>
      </c>
      <c r="AD2983">
        <v>103.00397734624146</v>
      </c>
      <c r="AE2983">
        <v>651.53067676967873</v>
      </c>
    </row>
    <row r="2984" spans="1:31" x14ac:dyDescent="0.25">
      <c r="A2984">
        <v>2310791</v>
      </c>
      <c r="B2984">
        <v>1</v>
      </c>
      <c r="C2984" t="s">
        <v>81</v>
      </c>
      <c r="D2984" t="s">
        <v>118</v>
      </c>
      <c r="E2984" t="s">
        <v>147</v>
      </c>
      <c r="F2984" t="s">
        <v>8865</v>
      </c>
      <c r="G2984" t="s">
        <v>149</v>
      </c>
      <c r="H2984" t="s">
        <v>150</v>
      </c>
      <c r="I2984" t="s">
        <v>136</v>
      </c>
      <c r="J2984" t="s">
        <v>137</v>
      </c>
      <c r="K2984" t="s">
        <v>138</v>
      </c>
      <c r="L2984" t="s">
        <v>8866</v>
      </c>
      <c r="M2984" t="s">
        <v>8867</v>
      </c>
      <c r="N2984">
        <v>0.80972222199999999</v>
      </c>
      <c r="O2984">
        <v>0</v>
      </c>
      <c r="P2984">
        <v>78</v>
      </c>
      <c r="Q2984">
        <v>0</v>
      </c>
      <c r="R2984">
        <v>0</v>
      </c>
      <c r="S2984">
        <v>0</v>
      </c>
      <c r="T2984">
        <v>1</v>
      </c>
      <c r="U2984">
        <v>0</v>
      </c>
      <c r="V2984">
        <v>0</v>
      </c>
      <c r="W2984">
        <v>0</v>
      </c>
      <c r="X2984">
        <v>12.776725822962295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12.776725822962295</v>
      </c>
    </row>
    <row r="2985" spans="1:31" x14ac:dyDescent="0.25">
      <c r="A2985">
        <v>2310668</v>
      </c>
      <c r="B2985">
        <v>1</v>
      </c>
      <c r="C2985" t="s">
        <v>80</v>
      </c>
      <c r="D2985" t="s">
        <v>93</v>
      </c>
      <c r="E2985" t="s">
        <v>414</v>
      </c>
      <c r="F2985" t="s">
        <v>8112</v>
      </c>
      <c r="G2985" t="s">
        <v>134</v>
      </c>
      <c r="H2985" t="s">
        <v>135</v>
      </c>
      <c r="I2985" t="s">
        <v>136</v>
      </c>
      <c r="J2985" t="s">
        <v>137</v>
      </c>
      <c r="K2985" t="s">
        <v>138</v>
      </c>
      <c r="L2985" t="s">
        <v>8868</v>
      </c>
      <c r="M2985" t="s">
        <v>8869</v>
      </c>
      <c r="N2985">
        <v>1.263569444</v>
      </c>
      <c r="O2985">
        <v>5</v>
      </c>
      <c r="P2985">
        <v>3776</v>
      </c>
      <c r="Q2985">
        <v>102</v>
      </c>
      <c r="R2985">
        <v>669</v>
      </c>
      <c r="S2985">
        <v>38</v>
      </c>
      <c r="T2985">
        <v>907</v>
      </c>
      <c r="U2985">
        <v>5</v>
      </c>
      <c r="V2985">
        <v>3</v>
      </c>
      <c r="W2985">
        <v>37.116010556632254</v>
      </c>
      <c r="X2985">
        <v>962.17305825608435</v>
      </c>
      <c r="Y2985">
        <v>883.48556533912245</v>
      </c>
      <c r="Z2985">
        <v>1921.4670411091522</v>
      </c>
      <c r="AA2985">
        <v>177.835292552109</v>
      </c>
      <c r="AB2985">
        <v>1101.4242580226569</v>
      </c>
      <c r="AC2985">
        <v>196.96306911365099</v>
      </c>
      <c r="AD2985">
        <v>84.962635592004858</v>
      </c>
      <c r="AE2985">
        <v>5365.4269305414127</v>
      </c>
    </row>
    <row r="2986" spans="1:31" x14ac:dyDescent="0.25">
      <c r="A2986">
        <v>2310293</v>
      </c>
      <c r="B2986">
        <v>1</v>
      </c>
      <c r="C2986" t="s">
        <v>81</v>
      </c>
      <c r="D2986" t="s">
        <v>128</v>
      </c>
      <c r="E2986" t="s">
        <v>141</v>
      </c>
      <c r="F2986" t="s">
        <v>8870</v>
      </c>
      <c r="G2986" t="s">
        <v>134</v>
      </c>
      <c r="H2986" t="s">
        <v>135</v>
      </c>
      <c r="I2986" t="s">
        <v>136</v>
      </c>
      <c r="J2986" t="s">
        <v>137</v>
      </c>
      <c r="K2986" t="s">
        <v>138</v>
      </c>
      <c r="L2986" t="s">
        <v>8871</v>
      </c>
      <c r="M2986" t="s">
        <v>8872</v>
      </c>
      <c r="N2986">
        <v>0.85861111099999998</v>
      </c>
      <c r="O2986">
        <v>0</v>
      </c>
      <c r="P2986">
        <v>0</v>
      </c>
      <c r="Q2986">
        <v>0</v>
      </c>
      <c r="R2986">
        <v>0</v>
      </c>
      <c r="S2986">
        <v>30</v>
      </c>
      <c r="T2986">
        <v>0</v>
      </c>
      <c r="U2986">
        <v>35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227.01594320902365</v>
      </c>
      <c r="AB2986">
        <v>0</v>
      </c>
      <c r="AC2986">
        <v>2126.8353758947783</v>
      </c>
      <c r="AD2986">
        <v>0</v>
      </c>
      <c r="AE2986">
        <v>2353.8513191038019</v>
      </c>
    </row>
    <row r="2987" spans="1:31" x14ac:dyDescent="0.25">
      <c r="A2987">
        <v>2310605</v>
      </c>
      <c r="B2987">
        <v>1</v>
      </c>
      <c r="C2987" t="s">
        <v>80</v>
      </c>
      <c r="D2987" t="s">
        <v>103</v>
      </c>
      <c r="E2987" t="s">
        <v>132</v>
      </c>
      <c r="F2987" t="s">
        <v>8873</v>
      </c>
      <c r="G2987" t="s">
        <v>134</v>
      </c>
      <c r="H2987" t="s">
        <v>135</v>
      </c>
      <c r="I2987" t="s">
        <v>136</v>
      </c>
      <c r="J2987" t="s">
        <v>137</v>
      </c>
      <c r="K2987" t="s">
        <v>138</v>
      </c>
      <c r="L2987" t="s">
        <v>8874</v>
      </c>
      <c r="M2987" t="s">
        <v>8875</v>
      </c>
      <c r="N2987">
        <v>0.93944444400000005</v>
      </c>
      <c r="O2987">
        <v>0</v>
      </c>
      <c r="P2987">
        <v>1124</v>
      </c>
      <c r="Q2987">
        <v>9</v>
      </c>
      <c r="R2987">
        <v>17</v>
      </c>
      <c r="S2987">
        <v>3</v>
      </c>
      <c r="T2987">
        <v>180</v>
      </c>
      <c r="U2987">
        <v>0</v>
      </c>
      <c r="V2987">
        <v>3</v>
      </c>
      <c r="W2987">
        <v>0</v>
      </c>
      <c r="X2987">
        <v>230.41255738098482</v>
      </c>
      <c r="Y2987">
        <v>70.218230783541884</v>
      </c>
      <c r="Z2987">
        <v>62.3811779185408</v>
      </c>
      <c r="AA2987">
        <v>15.697164822345535</v>
      </c>
      <c r="AB2987">
        <v>156.73925040769791</v>
      </c>
      <c r="AC2987">
        <v>0</v>
      </c>
      <c r="AD2987">
        <v>3.8428876802886167</v>
      </c>
      <c r="AE2987">
        <v>539.29126899339963</v>
      </c>
    </row>
    <row r="2988" spans="1:31" x14ac:dyDescent="0.25">
      <c r="A2988">
        <v>2310356</v>
      </c>
      <c r="B2988">
        <v>1</v>
      </c>
      <c r="C2988" t="s">
        <v>80</v>
      </c>
      <c r="D2988" t="s">
        <v>105</v>
      </c>
      <c r="E2988" t="s">
        <v>132</v>
      </c>
      <c r="F2988" t="s">
        <v>8876</v>
      </c>
      <c r="G2988" t="s">
        <v>143</v>
      </c>
      <c r="H2988" t="s">
        <v>135</v>
      </c>
      <c r="I2988" t="s">
        <v>136</v>
      </c>
      <c r="J2988" t="s">
        <v>137</v>
      </c>
      <c r="K2988" t="s">
        <v>144</v>
      </c>
      <c r="L2988" t="s">
        <v>8877</v>
      </c>
      <c r="M2988" t="s">
        <v>8878</v>
      </c>
      <c r="N2988">
        <v>1.1897222220000001</v>
      </c>
      <c r="O2988">
        <v>0</v>
      </c>
      <c r="P2988">
        <v>324</v>
      </c>
      <c r="Q2988">
        <v>0</v>
      </c>
      <c r="R2988">
        <v>0</v>
      </c>
      <c r="S2988">
        <v>0</v>
      </c>
      <c r="T2988">
        <v>64</v>
      </c>
      <c r="U2988">
        <v>0</v>
      </c>
      <c r="V2988">
        <v>0</v>
      </c>
      <c r="W2988">
        <v>0</v>
      </c>
      <c r="X2988">
        <v>75.908617699150497</v>
      </c>
      <c r="Y2988">
        <v>0</v>
      </c>
      <c r="Z2988">
        <v>0</v>
      </c>
      <c r="AA2988">
        <v>0</v>
      </c>
      <c r="AB2988">
        <v>67.017074993057946</v>
      </c>
      <c r="AC2988">
        <v>0</v>
      </c>
      <c r="AD2988">
        <v>0</v>
      </c>
      <c r="AE2988">
        <v>142.92569269220843</v>
      </c>
    </row>
    <row r="2989" spans="1:31" x14ac:dyDescent="0.25">
      <c r="A2989">
        <v>2310748</v>
      </c>
      <c r="B2989">
        <v>1</v>
      </c>
      <c r="C2989" t="s">
        <v>81</v>
      </c>
      <c r="D2989" t="s">
        <v>117</v>
      </c>
      <c r="E2989" t="s">
        <v>147</v>
      </c>
      <c r="F2989" t="s">
        <v>8879</v>
      </c>
      <c r="G2989" t="s">
        <v>149</v>
      </c>
      <c r="H2989" t="s">
        <v>150</v>
      </c>
      <c r="I2989" t="s">
        <v>136</v>
      </c>
      <c r="J2989" t="s">
        <v>137</v>
      </c>
      <c r="K2989" t="s">
        <v>138</v>
      </c>
      <c r="L2989" t="s">
        <v>8880</v>
      </c>
      <c r="M2989" t="s">
        <v>8881</v>
      </c>
      <c r="N2989">
        <v>3.5633333330000001</v>
      </c>
      <c r="O2989">
        <v>0</v>
      </c>
      <c r="P2989">
        <v>11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4.6512757282015498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4.6512757282015498</v>
      </c>
    </row>
    <row r="2990" spans="1:31" x14ac:dyDescent="0.25">
      <c r="A2990">
        <v>2310413</v>
      </c>
      <c r="B2990">
        <v>1</v>
      </c>
      <c r="C2990" t="s">
        <v>80</v>
      </c>
      <c r="D2990" t="s">
        <v>83</v>
      </c>
      <c r="E2990" t="s">
        <v>153</v>
      </c>
      <c r="F2990" t="s">
        <v>8882</v>
      </c>
      <c r="G2990" t="s">
        <v>203</v>
      </c>
      <c r="H2990" t="s">
        <v>150</v>
      </c>
      <c r="I2990" t="s">
        <v>136</v>
      </c>
      <c r="J2990" t="s">
        <v>137</v>
      </c>
      <c r="K2990" t="s">
        <v>138</v>
      </c>
      <c r="L2990" t="s">
        <v>8883</v>
      </c>
      <c r="M2990" t="s">
        <v>8884</v>
      </c>
      <c r="N2990">
        <v>1.385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29</v>
      </c>
      <c r="U2990">
        <v>0</v>
      </c>
      <c r="V2990">
        <v>1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42.192966628174453</v>
      </c>
      <c r="AC2990">
        <v>0</v>
      </c>
      <c r="AD2990">
        <v>4.7316838370097498</v>
      </c>
      <c r="AE2990">
        <v>46.9246504651842</v>
      </c>
    </row>
    <row r="2991" spans="1:31" x14ac:dyDescent="0.25">
      <c r="A2991">
        <v>2310456</v>
      </c>
      <c r="B2991">
        <v>1</v>
      </c>
      <c r="C2991" t="s">
        <v>81</v>
      </c>
      <c r="D2991" t="s">
        <v>118</v>
      </c>
      <c r="E2991" t="s">
        <v>153</v>
      </c>
      <c r="F2991" t="s">
        <v>8885</v>
      </c>
      <c r="G2991" t="s">
        <v>155</v>
      </c>
      <c r="H2991" t="s">
        <v>150</v>
      </c>
      <c r="I2991" t="s">
        <v>136</v>
      </c>
      <c r="J2991" t="s">
        <v>137</v>
      </c>
      <c r="K2991" t="s">
        <v>138</v>
      </c>
      <c r="L2991" t="s">
        <v>8886</v>
      </c>
      <c r="M2991" t="s">
        <v>8887</v>
      </c>
      <c r="N2991">
        <v>6.6997222220000001</v>
      </c>
      <c r="O2991">
        <v>0</v>
      </c>
      <c r="P2991">
        <v>1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1.3750190280587915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1.3750190280587915</v>
      </c>
    </row>
    <row r="2992" spans="1:31" x14ac:dyDescent="0.25">
      <c r="A2992">
        <v>2310445</v>
      </c>
      <c r="B2992">
        <v>1</v>
      </c>
      <c r="C2992" t="s">
        <v>81</v>
      </c>
      <c r="D2992" t="s">
        <v>127</v>
      </c>
      <c r="E2992" t="s">
        <v>153</v>
      </c>
      <c r="F2992" t="s">
        <v>8888</v>
      </c>
      <c r="G2992" t="s">
        <v>155</v>
      </c>
      <c r="H2992" t="s">
        <v>150</v>
      </c>
      <c r="I2992" t="s">
        <v>136</v>
      </c>
      <c r="J2992" t="s">
        <v>137</v>
      </c>
      <c r="K2992" t="s">
        <v>138</v>
      </c>
      <c r="L2992" t="s">
        <v>8889</v>
      </c>
      <c r="M2992" t="s">
        <v>8890</v>
      </c>
      <c r="N2992">
        <v>1.875555555</v>
      </c>
      <c r="O2992">
        <v>0</v>
      </c>
      <c r="P2992">
        <v>1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</row>
    <row r="2993" spans="1:31" x14ac:dyDescent="0.25">
      <c r="A2993">
        <v>2310299</v>
      </c>
      <c r="B2993">
        <v>1</v>
      </c>
      <c r="C2993" t="s">
        <v>80</v>
      </c>
      <c r="D2993" t="s">
        <v>111</v>
      </c>
      <c r="E2993" t="s">
        <v>158</v>
      </c>
      <c r="F2993" t="s">
        <v>8891</v>
      </c>
      <c r="G2993" t="s">
        <v>177</v>
      </c>
      <c r="H2993" t="s">
        <v>150</v>
      </c>
      <c r="I2993" t="s">
        <v>136</v>
      </c>
      <c r="J2993" t="s">
        <v>137</v>
      </c>
      <c r="K2993" t="s">
        <v>144</v>
      </c>
      <c r="L2993" t="s">
        <v>8562</v>
      </c>
      <c r="M2993" t="s">
        <v>8892</v>
      </c>
      <c r="N2993">
        <v>9.0219444440000007</v>
      </c>
      <c r="O2993">
        <v>0</v>
      </c>
      <c r="P2993">
        <v>562</v>
      </c>
      <c r="Q2993">
        <v>0</v>
      </c>
      <c r="R2993">
        <v>0</v>
      </c>
      <c r="S2993">
        <v>0</v>
      </c>
      <c r="T2993">
        <v>55</v>
      </c>
      <c r="U2993">
        <v>0</v>
      </c>
      <c r="V2993">
        <v>2</v>
      </c>
      <c r="W2993">
        <v>0</v>
      </c>
      <c r="X2993">
        <v>1381.0036081368114</v>
      </c>
      <c r="Y2993">
        <v>0</v>
      </c>
      <c r="Z2993">
        <v>0</v>
      </c>
      <c r="AA2993">
        <v>0</v>
      </c>
      <c r="AB2993">
        <v>200.66196877724542</v>
      </c>
      <c r="AC2993">
        <v>0</v>
      </c>
      <c r="AD2993">
        <v>62.912039035729663</v>
      </c>
      <c r="AE2993">
        <v>1644.5776159497864</v>
      </c>
    </row>
    <row r="2994" spans="1:31" x14ac:dyDescent="0.25">
      <c r="A2994">
        <v>2310568</v>
      </c>
      <c r="B2994">
        <v>1</v>
      </c>
      <c r="C2994" t="s">
        <v>80</v>
      </c>
      <c r="D2994" t="s">
        <v>102</v>
      </c>
      <c r="E2994" t="s">
        <v>141</v>
      </c>
      <c r="F2994" t="s">
        <v>8893</v>
      </c>
      <c r="G2994" t="s">
        <v>1721</v>
      </c>
      <c r="H2994" t="s">
        <v>135</v>
      </c>
      <c r="I2994" t="s">
        <v>136</v>
      </c>
      <c r="J2994" t="s">
        <v>137</v>
      </c>
      <c r="K2994" t="s">
        <v>138</v>
      </c>
      <c r="L2994" t="s">
        <v>8894</v>
      </c>
      <c r="M2994" t="s">
        <v>8895</v>
      </c>
      <c r="N2994">
        <v>3.5405555550000001</v>
      </c>
      <c r="O2994">
        <v>0</v>
      </c>
      <c r="P2994">
        <v>659</v>
      </c>
      <c r="Q2994">
        <v>41</v>
      </c>
      <c r="R2994">
        <v>120</v>
      </c>
      <c r="S2994">
        <v>15</v>
      </c>
      <c r="T2994">
        <v>74</v>
      </c>
      <c r="U2994">
        <v>0</v>
      </c>
      <c r="V2994">
        <v>0</v>
      </c>
      <c r="W2994">
        <v>0</v>
      </c>
      <c r="X2994">
        <v>429.75941742560587</v>
      </c>
      <c r="Y2994">
        <v>1057.2292856697138</v>
      </c>
      <c r="Z2994">
        <v>677.07685645434697</v>
      </c>
      <c r="AA2994">
        <v>176.55706115765437</v>
      </c>
      <c r="AB2994">
        <v>230.71712748788374</v>
      </c>
      <c r="AC2994">
        <v>0</v>
      </c>
      <c r="AD2994">
        <v>0</v>
      </c>
      <c r="AE2994">
        <v>2571.3397481952047</v>
      </c>
    </row>
    <row r="2995" spans="1:31" x14ac:dyDescent="0.25">
      <c r="A2995">
        <v>2310322</v>
      </c>
      <c r="B2995">
        <v>1</v>
      </c>
      <c r="C2995" t="s">
        <v>81</v>
      </c>
      <c r="D2995" t="s">
        <v>118</v>
      </c>
      <c r="E2995" t="s">
        <v>147</v>
      </c>
      <c r="F2995" t="s">
        <v>8896</v>
      </c>
      <c r="G2995" t="s">
        <v>177</v>
      </c>
      <c r="H2995" t="s">
        <v>150</v>
      </c>
      <c r="I2995" t="s">
        <v>136</v>
      </c>
      <c r="J2995" t="s">
        <v>137</v>
      </c>
      <c r="K2995" t="s">
        <v>144</v>
      </c>
      <c r="L2995" t="s">
        <v>8897</v>
      </c>
      <c r="M2995" t="s">
        <v>8898</v>
      </c>
      <c r="N2995">
        <v>8.9913888879999995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42</v>
      </c>
      <c r="U2995">
        <v>0</v>
      </c>
      <c r="V2995">
        <v>1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285.06310239033775</v>
      </c>
      <c r="AC2995">
        <v>0</v>
      </c>
      <c r="AD2995">
        <v>3.1347308000523664</v>
      </c>
      <c r="AE2995">
        <v>288.1978331903901</v>
      </c>
    </row>
    <row r="2996" spans="1:31" x14ac:dyDescent="0.25">
      <c r="A2996">
        <v>2310817</v>
      </c>
      <c r="B2996">
        <v>1</v>
      </c>
      <c r="C2996" t="s">
        <v>80</v>
      </c>
      <c r="D2996" t="s">
        <v>103</v>
      </c>
      <c r="E2996" t="s">
        <v>141</v>
      </c>
      <c r="F2996" t="s">
        <v>8899</v>
      </c>
      <c r="G2996" t="s">
        <v>467</v>
      </c>
      <c r="H2996" t="s">
        <v>135</v>
      </c>
      <c r="I2996" t="s">
        <v>136</v>
      </c>
      <c r="J2996" t="s">
        <v>137</v>
      </c>
      <c r="K2996" t="s">
        <v>138</v>
      </c>
      <c r="L2996" t="s">
        <v>8900</v>
      </c>
      <c r="M2996" t="s">
        <v>8901</v>
      </c>
      <c r="N2996">
        <v>0.25305555499999999</v>
      </c>
      <c r="O2996">
        <v>1</v>
      </c>
      <c r="P2996">
        <v>287</v>
      </c>
      <c r="Q2996">
        <v>18</v>
      </c>
      <c r="R2996">
        <v>107</v>
      </c>
      <c r="S2996">
        <v>9</v>
      </c>
      <c r="T2996">
        <v>47</v>
      </c>
      <c r="U2996">
        <v>5</v>
      </c>
      <c r="V2996">
        <v>0</v>
      </c>
      <c r="W2996">
        <v>0.32352700913679999</v>
      </c>
      <c r="X2996">
        <v>15.438092882129368</v>
      </c>
      <c r="Y2996">
        <v>77.289833847299263</v>
      </c>
      <c r="Z2996">
        <v>65.757803172932739</v>
      </c>
      <c r="AA2996">
        <v>126.95081085634409</v>
      </c>
      <c r="AB2996">
        <v>11.97483792455319</v>
      </c>
      <c r="AC2996">
        <v>6.1090312038242667</v>
      </c>
      <c r="AD2996">
        <v>0</v>
      </c>
      <c r="AE2996">
        <v>303.8439368962197</v>
      </c>
    </row>
    <row r="2997" spans="1:31" x14ac:dyDescent="0.25">
      <c r="A2997">
        <v>2310282</v>
      </c>
      <c r="B2997">
        <v>1</v>
      </c>
      <c r="C2997" t="s">
        <v>80</v>
      </c>
      <c r="D2997" t="s">
        <v>104</v>
      </c>
      <c r="E2997" t="s">
        <v>153</v>
      </c>
      <c r="F2997" t="s">
        <v>8902</v>
      </c>
      <c r="G2997" t="s">
        <v>254</v>
      </c>
      <c r="H2997" t="s">
        <v>150</v>
      </c>
      <c r="I2997" t="s">
        <v>136</v>
      </c>
      <c r="J2997" t="s">
        <v>137</v>
      </c>
      <c r="K2997" t="s">
        <v>138</v>
      </c>
      <c r="L2997" t="s">
        <v>8903</v>
      </c>
      <c r="M2997" t="s">
        <v>8904</v>
      </c>
      <c r="N2997">
        <v>3.6586111109999999</v>
      </c>
      <c r="O2997">
        <v>0</v>
      </c>
      <c r="P2997">
        <v>0</v>
      </c>
      <c r="Q2997">
        <v>0</v>
      </c>
      <c r="R2997">
        <v>1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0.28628371010801668</v>
      </c>
      <c r="AA2997">
        <v>0</v>
      </c>
      <c r="AB2997">
        <v>0</v>
      </c>
      <c r="AC2997">
        <v>0</v>
      </c>
      <c r="AD2997">
        <v>0</v>
      </c>
      <c r="AE2997">
        <v>0.28628371010801668</v>
      </c>
    </row>
    <row r="2998" spans="1:31" x14ac:dyDescent="0.25">
      <c r="A2998">
        <v>2310823</v>
      </c>
      <c r="B2998">
        <v>1</v>
      </c>
      <c r="C2998" t="s">
        <v>80</v>
      </c>
      <c r="D2998" t="s">
        <v>99</v>
      </c>
      <c r="E2998" t="s">
        <v>153</v>
      </c>
      <c r="F2998" t="s">
        <v>8905</v>
      </c>
      <c r="G2998" t="s">
        <v>155</v>
      </c>
      <c r="H2998" t="s">
        <v>150</v>
      </c>
      <c r="I2998" t="s">
        <v>136</v>
      </c>
      <c r="J2998" t="s">
        <v>137</v>
      </c>
      <c r="K2998" t="s">
        <v>138</v>
      </c>
      <c r="L2998" t="s">
        <v>8906</v>
      </c>
      <c r="M2998" t="s">
        <v>8907</v>
      </c>
      <c r="N2998">
        <v>1.760277777</v>
      </c>
      <c r="O2998">
        <v>0</v>
      </c>
      <c r="P2998">
        <v>1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0.1789160730595333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0.1789160730595333</v>
      </c>
    </row>
    <row r="2999" spans="1:31" x14ac:dyDescent="0.25">
      <c r="A2999">
        <v>2310677</v>
      </c>
      <c r="B2999">
        <v>1</v>
      </c>
      <c r="C2999" t="s">
        <v>80</v>
      </c>
      <c r="D2999" t="s">
        <v>85</v>
      </c>
      <c r="E2999" t="s">
        <v>153</v>
      </c>
      <c r="F2999" t="s">
        <v>8908</v>
      </c>
      <c r="G2999" t="s">
        <v>203</v>
      </c>
      <c r="H2999" t="s">
        <v>150</v>
      </c>
      <c r="I2999" t="s">
        <v>136</v>
      </c>
      <c r="J2999" t="s">
        <v>137</v>
      </c>
      <c r="K2999" t="s">
        <v>138</v>
      </c>
      <c r="L2999" t="s">
        <v>8909</v>
      </c>
      <c r="M2999" t="s">
        <v>8910</v>
      </c>
      <c r="N2999">
        <v>3.9838888880000001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19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22.773001490765957</v>
      </c>
      <c r="AC2999">
        <v>0</v>
      </c>
      <c r="AD2999">
        <v>0</v>
      </c>
      <c r="AE2999">
        <v>22.773001490765957</v>
      </c>
    </row>
    <row r="3000" spans="1:31" x14ac:dyDescent="0.25">
      <c r="A3000">
        <v>2310528</v>
      </c>
      <c r="B3000">
        <v>1</v>
      </c>
      <c r="C3000" t="s">
        <v>80</v>
      </c>
      <c r="D3000" t="s">
        <v>96</v>
      </c>
      <c r="E3000" t="s">
        <v>153</v>
      </c>
      <c r="F3000" t="s">
        <v>8911</v>
      </c>
      <c r="G3000" t="s">
        <v>203</v>
      </c>
      <c r="H3000" t="s">
        <v>150</v>
      </c>
      <c r="I3000" t="s">
        <v>136</v>
      </c>
      <c r="J3000" t="s">
        <v>137</v>
      </c>
      <c r="K3000" t="s">
        <v>138</v>
      </c>
      <c r="L3000" t="s">
        <v>8912</v>
      </c>
      <c r="M3000" t="s">
        <v>8913</v>
      </c>
      <c r="N3000">
        <v>5.1386111110000003</v>
      </c>
      <c r="O3000">
        <v>0</v>
      </c>
      <c r="P3000">
        <v>1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</row>
    <row r="3001" spans="1:31" x14ac:dyDescent="0.25">
      <c r="A3001">
        <v>2310196</v>
      </c>
      <c r="B3001">
        <v>1</v>
      </c>
      <c r="C3001" t="s">
        <v>80</v>
      </c>
      <c r="D3001" t="s">
        <v>100</v>
      </c>
      <c r="E3001" t="s">
        <v>175</v>
      </c>
      <c r="F3001" t="s">
        <v>8914</v>
      </c>
      <c r="G3001" t="s">
        <v>217</v>
      </c>
      <c r="H3001" t="s">
        <v>135</v>
      </c>
      <c r="I3001" t="s">
        <v>136</v>
      </c>
      <c r="J3001" t="s">
        <v>137</v>
      </c>
      <c r="K3001" t="s">
        <v>138</v>
      </c>
      <c r="L3001" t="s">
        <v>8915</v>
      </c>
      <c r="M3001" t="s">
        <v>8916</v>
      </c>
      <c r="N3001">
        <v>1.488611111</v>
      </c>
      <c r="O3001">
        <v>0</v>
      </c>
      <c r="P3001">
        <v>35</v>
      </c>
      <c r="Q3001">
        <v>0</v>
      </c>
      <c r="R3001">
        <v>7</v>
      </c>
      <c r="S3001">
        <v>0</v>
      </c>
      <c r="T3001">
        <v>9</v>
      </c>
      <c r="U3001">
        <v>0</v>
      </c>
      <c r="V3001">
        <v>0</v>
      </c>
      <c r="W3001">
        <v>0</v>
      </c>
      <c r="X3001">
        <v>12.115873571598154</v>
      </c>
      <c r="Y3001">
        <v>0</v>
      </c>
      <c r="Z3001">
        <v>6.0857583734756258</v>
      </c>
      <c r="AA3001">
        <v>0</v>
      </c>
      <c r="AB3001">
        <v>6.4028117068297288</v>
      </c>
      <c r="AC3001">
        <v>0</v>
      </c>
      <c r="AD3001">
        <v>0</v>
      </c>
      <c r="AE3001">
        <v>24.604443651903509</v>
      </c>
    </row>
    <row r="3002" spans="1:31" x14ac:dyDescent="0.25">
      <c r="A3002">
        <v>2310339</v>
      </c>
      <c r="B3002">
        <v>1</v>
      </c>
      <c r="C3002" t="s">
        <v>80</v>
      </c>
      <c r="D3002" t="s">
        <v>85</v>
      </c>
      <c r="E3002" t="s">
        <v>175</v>
      </c>
      <c r="F3002" t="s">
        <v>8917</v>
      </c>
      <c r="G3002" t="s">
        <v>177</v>
      </c>
      <c r="H3002" t="s">
        <v>135</v>
      </c>
      <c r="I3002" t="s">
        <v>136</v>
      </c>
      <c r="J3002" t="s">
        <v>137</v>
      </c>
      <c r="K3002" t="s">
        <v>144</v>
      </c>
      <c r="L3002" t="s">
        <v>8300</v>
      </c>
      <c r="M3002" t="s">
        <v>8918</v>
      </c>
      <c r="N3002">
        <v>9.1322222219999993</v>
      </c>
      <c r="O3002">
        <v>0</v>
      </c>
      <c r="P3002">
        <v>582</v>
      </c>
      <c r="Q3002">
        <v>0</v>
      </c>
      <c r="R3002">
        <v>0</v>
      </c>
      <c r="S3002">
        <v>0</v>
      </c>
      <c r="T3002">
        <v>64</v>
      </c>
      <c r="U3002">
        <v>0</v>
      </c>
      <c r="V3002">
        <v>0</v>
      </c>
      <c r="W3002">
        <v>0</v>
      </c>
      <c r="X3002">
        <v>1052.1012033967907</v>
      </c>
      <c r="Y3002">
        <v>0</v>
      </c>
      <c r="Z3002">
        <v>0</v>
      </c>
      <c r="AA3002">
        <v>0</v>
      </c>
      <c r="AB3002">
        <v>272.19824828764433</v>
      </c>
      <c r="AC3002">
        <v>0</v>
      </c>
      <c r="AD3002">
        <v>0</v>
      </c>
      <c r="AE3002">
        <v>1324.2994516844351</v>
      </c>
    </row>
    <row r="3003" spans="1:31" x14ac:dyDescent="0.25">
      <c r="A3003">
        <v>2310863</v>
      </c>
      <c r="B3003">
        <v>1</v>
      </c>
      <c r="C3003" t="s">
        <v>80</v>
      </c>
      <c r="D3003" t="s">
        <v>85</v>
      </c>
      <c r="E3003" t="s">
        <v>153</v>
      </c>
      <c r="F3003" t="s">
        <v>8919</v>
      </c>
      <c r="G3003" t="s">
        <v>203</v>
      </c>
      <c r="H3003" t="s">
        <v>150</v>
      </c>
      <c r="I3003" t="s">
        <v>136</v>
      </c>
      <c r="J3003" t="s">
        <v>137</v>
      </c>
      <c r="K3003" t="s">
        <v>138</v>
      </c>
      <c r="L3003" t="s">
        <v>8920</v>
      </c>
      <c r="M3003" t="s">
        <v>8921</v>
      </c>
      <c r="N3003">
        <v>0.50694444400000005</v>
      </c>
      <c r="O3003">
        <v>0</v>
      </c>
      <c r="P3003">
        <v>6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0.50674455832900001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0.50674455832900001</v>
      </c>
    </row>
    <row r="3004" spans="1:31" x14ac:dyDescent="0.25">
      <c r="A3004">
        <v>2310737</v>
      </c>
      <c r="B3004">
        <v>1</v>
      </c>
      <c r="C3004" t="s">
        <v>80</v>
      </c>
      <c r="D3004" t="s">
        <v>93</v>
      </c>
      <c r="E3004" t="s">
        <v>147</v>
      </c>
      <c r="F3004" t="s">
        <v>8922</v>
      </c>
      <c r="G3004" t="s">
        <v>149</v>
      </c>
      <c r="H3004" t="s">
        <v>150</v>
      </c>
      <c r="I3004" t="s">
        <v>136</v>
      </c>
      <c r="J3004" t="s">
        <v>137</v>
      </c>
      <c r="K3004" t="s">
        <v>138</v>
      </c>
      <c r="L3004" t="s">
        <v>8923</v>
      </c>
      <c r="M3004" t="s">
        <v>8924</v>
      </c>
      <c r="N3004">
        <v>5.7122222220000003</v>
      </c>
      <c r="O3004">
        <v>0</v>
      </c>
      <c r="P3004">
        <v>29</v>
      </c>
      <c r="Q3004">
        <v>0</v>
      </c>
      <c r="R3004">
        <v>2</v>
      </c>
      <c r="S3004">
        <v>0</v>
      </c>
      <c r="T3004">
        <v>1</v>
      </c>
      <c r="U3004">
        <v>0</v>
      </c>
      <c r="V3004">
        <v>0</v>
      </c>
      <c r="W3004">
        <v>0</v>
      </c>
      <c r="X3004">
        <v>25.720006435942938</v>
      </c>
      <c r="Y3004">
        <v>0</v>
      </c>
      <c r="Z3004">
        <v>1.9368377801183334</v>
      </c>
      <c r="AA3004">
        <v>0</v>
      </c>
      <c r="AB3004">
        <v>0.18773926165666663</v>
      </c>
      <c r="AC3004">
        <v>0</v>
      </c>
      <c r="AD3004">
        <v>0</v>
      </c>
      <c r="AE3004">
        <v>27.84458347771794</v>
      </c>
    </row>
    <row r="3005" spans="1:31" x14ac:dyDescent="0.25">
      <c r="A3005">
        <v>2310837</v>
      </c>
      <c r="B3005">
        <v>1</v>
      </c>
      <c r="C3005" t="s">
        <v>81</v>
      </c>
      <c r="D3005" t="s">
        <v>118</v>
      </c>
      <c r="E3005" t="s">
        <v>147</v>
      </c>
      <c r="F3005" t="s">
        <v>8925</v>
      </c>
      <c r="G3005" t="s">
        <v>149</v>
      </c>
      <c r="H3005" t="s">
        <v>150</v>
      </c>
      <c r="I3005" t="s">
        <v>136</v>
      </c>
      <c r="J3005" t="s">
        <v>137</v>
      </c>
      <c r="K3005" t="s">
        <v>138</v>
      </c>
      <c r="L3005" t="s">
        <v>8926</v>
      </c>
      <c r="M3005" t="s">
        <v>8927</v>
      </c>
      <c r="N3005">
        <v>1.8825000000000001</v>
      </c>
      <c r="O3005">
        <v>0</v>
      </c>
      <c r="P3005">
        <v>1</v>
      </c>
      <c r="Q3005">
        <v>0</v>
      </c>
      <c r="R3005">
        <v>3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8.3664391763058343E-2</v>
      </c>
      <c r="Y3005">
        <v>0</v>
      </c>
      <c r="Z3005">
        <v>0.41243339292650005</v>
      </c>
      <c r="AA3005">
        <v>0</v>
      </c>
      <c r="AB3005">
        <v>0</v>
      </c>
      <c r="AC3005">
        <v>0</v>
      </c>
      <c r="AD3005">
        <v>0</v>
      </c>
      <c r="AE3005">
        <v>0.4960977846895584</v>
      </c>
    </row>
    <row r="3006" spans="1:31" x14ac:dyDescent="0.25">
      <c r="A3006">
        <v>2310296</v>
      </c>
      <c r="B3006">
        <v>1</v>
      </c>
      <c r="C3006" t="s">
        <v>80</v>
      </c>
      <c r="D3006" t="s">
        <v>108</v>
      </c>
      <c r="E3006" t="s">
        <v>175</v>
      </c>
      <c r="F3006" t="s">
        <v>8928</v>
      </c>
      <c r="G3006" t="s">
        <v>210</v>
      </c>
      <c r="H3006" t="s">
        <v>135</v>
      </c>
      <c r="I3006" t="s">
        <v>136</v>
      </c>
      <c r="J3006" t="s">
        <v>137</v>
      </c>
      <c r="K3006" t="s">
        <v>138</v>
      </c>
      <c r="L3006" t="s">
        <v>8929</v>
      </c>
      <c r="M3006" t="s">
        <v>8930</v>
      </c>
      <c r="N3006">
        <v>5.6152777770000002</v>
      </c>
      <c r="O3006">
        <v>0</v>
      </c>
      <c r="P3006">
        <v>3</v>
      </c>
      <c r="Q3006">
        <v>0</v>
      </c>
      <c r="R3006">
        <v>22</v>
      </c>
      <c r="S3006">
        <v>0</v>
      </c>
      <c r="T3006">
        <v>7</v>
      </c>
      <c r="U3006">
        <v>0</v>
      </c>
      <c r="V3006">
        <v>0</v>
      </c>
      <c r="W3006">
        <v>0</v>
      </c>
      <c r="X3006">
        <v>2.0639795630037501</v>
      </c>
      <c r="Y3006">
        <v>0</v>
      </c>
      <c r="Z3006">
        <v>282.81264615332714</v>
      </c>
      <c r="AA3006">
        <v>0</v>
      </c>
      <c r="AB3006">
        <v>57.205478048262144</v>
      </c>
      <c r="AC3006">
        <v>0</v>
      </c>
      <c r="AD3006">
        <v>0</v>
      </c>
      <c r="AE3006">
        <v>342.082103764593</v>
      </c>
    </row>
    <row r="3007" spans="1:31" x14ac:dyDescent="0.25">
      <c r="A3007">
        <v>2310714</v>
      </c>
      <c r="B3007">
        <v>1</v>
      </c>
      <c r="C3007" t="s">
        <v>80</v>
      </c>
      <c r="D3007" t="s">
        <v>83</v>
      </c>
      <c r="E3007" t="s">
        <v>158</v>
      </c>
      <c r="F3007" t="s">
        <v>8931</v>
      </c>
      <c r="G3007" t="s">
        <v>193</v>
      </c>
      <c r="H3007" t="s">
        <v>150</v>
      </c>
      <c r="I3007" t="s">
        <v>136</v>
      </c>
      <c r="J3007" t="s">
        <v>3</v>
      </c>
      <c r="K3007" t="s">
        <v>138</v>
      </c>
      <c r="L3007" t="s">
        <v>8932</v>
      </c>
      <c r="M3007" t="s">
        <v>8933</v>
      </c>
      <c r="N3007">
        <v>3.5422222219999999</v>
      </c>
      <c r="O3007">
        <v>0</v>
      </c>
      <c r="P3007">
        <v>662</v>
      </c>
      <c r="Q3007">
        <v>0</v>
      </c>
      <c r="R3007">
        <v>0</v>
      </c>
      <c r="S3007">
        <v>0</v>
      </c>
      <c r="T3007">
        <v>40</v>
      </c>
      <c r="U3007">
        <v>0</v>
      </c>
      <c r="V3007">
        <v>0</v>
      </c>
      <c r="W3007">
        <v>0</v>
      </c>
      <c r="X3007">
        <v>549.81753656446381</v>
      </c>
      <c r="Y3007">
        <v>0</v>
      </c>
      <c r="Z3007">
        <v>0</v>
      </c>
      <c r="AA3007">
        <v>0</v>
      </c>
      <c r="AB3007">
        <v>105.54577684006162</v>
      </c>
      <c r="AC3007">
        <v>0</v>
      </c>
      <c r="AD3007">
        <v>0</v>
      </c>
      <c r="AE3007">
        <v>655.36331340452546</v>
      </c>
    </row>
    <row r="3008" spans="1:31" x14ac:dyDescent="0.25">
      <c r="A3008">
        <v>2310594</v>
      </c>
      <c r="B3008">
        <v>1</v>
      </c>
      <c r="C3008" t="s">
        <v>81</v>
      </c>
      <c r="D3008" t="s">
        <v>113</v>
      </c>
      <c r="E3008" t="s">
        <v>175</v>
      </c>
      <c r="F3008" t="s">
        <v>8934</v>
      </c>
      <c r="G3008" t="s">
        <v>134</v>
      </c>
      <c r="H3008" t="s">
        <v>135</v>
      </c>
      <c r="I3008" t="s">
        <v>136</v>
      </c>
      <c r="J3008" t="s">
        <v>137</v>
      </c>
      <c r="K3008" t="s">
        <v>138</v>
      </c>
      <c r="L3008" t="s">
        <v>8935</v>
      </c>
      <c r="M3008" t="s">
        <v>8936</v>
      </c>
      <c r="N3008">
        <v>2.2294444439999999</v>
      </c>
      <c r="O3008">
        <v>0</v>
      </c>
      <c r="P3008">
        <v>387</v>
      </c>
      <c r="Q3008">
        <v>1</v>
      </c>
      <c r="R3008">
        <v>26</v>
      </c>
      <c r="S3008">
        <v>1</v>
      </c>
      <c r="T3008">
        <v>16</v>
      </c>
      <c r="U3008">
        <v>1</v>
      </c>
      <c r="V3008">
        <v>0</v>
      </c>
      <c r="W3008">
        <v>0</v>
      </c>
      <c r="X3008">
        <v>93.211571198159277</v>
      </c>
      <c r="Y3008">
        <v>31.826916275674279</v>
      </c>
      <c r="Z3008">
        <v>28.808846520776591</v>
      </c>
      <c r="AA3008">
        <v>3.1433086097834</v>
      </c>
      <c r="AB3008">
        <v>20.266151660299872</v>
      </c>
      <c r="AC3008">
        <v>345.96235082404803</v>
      </c>
      <c r="AD3008">
        <v>0</v>
      </c>
      <c r="AE3008">
        <v>523.21914508874147</v>
      </c>
    </row>
    <row r="3009" spans="1:31" x14ac:dyDescent="0.25">
      <c r="A3009">
        <v>2310843</v>
      </c>
      <c r="B3009">
        <v>1</v>
      </c>
      <c r="C3009" t="s">
        <v>81</v>
      </c>
      <c r="D3009" t="s">
        <v>128</v>
      </c>
      <c r="E3009" t="s">
        <v>132</v>
      </c>
      <c r="F3009" t="s">
        <v>7578</v>
      </c>
      <c r="G3009" t="s">
        <v>6834</v>
      </c>
      <c r="H3009" t="s">
        <v>135</v>
      </c>
      <c r="I3009" t="s">
        <v>136</v>
      </c>
      <c r="J3009" t="s">
        <v>137</v>
      </c>
      <c r="K3009" t="s">
        <v>138</v>
      </c>
      <c r="L3009" t="s">
        <v>8937</v>
      </c>
      <c r="M3009" t="s">
        <v>8938</v>
      </c>
      <c r="N3009">
        <v>5.9697222219999997</v>
      </c>
      <c r="O3009">
        <v>2</v>
      </c>
      <c r="P3009">
        <v>0</v>
      </c>
      <c r="Q3009">
        <v>7</v>
      </c>
      <c r="R3009">
        <v>0</v>
      </c>
      <c r="S3009">
        <v>1</v>
      </c>
      <c r="T3009">
        <v>2</v>
      </c>
      <c r="U3009">
        <v>0</v>
      </c>
      <c r="V3009">
        <v>0</v>
      </c>
      <c r="W3009">
        <v>300.76685782448465</v>
      </c>
      <c r="X3009">
        <v>0</v>
      </c>
      <c r="Y3009">
        <v>17.719561066967049</v>
      </c>
      <c r="Z3009">
        <v>0</v>
      </c>
      <c r="AA3009">
        <v>11.020678736157002</v>
      </c>
      <c r="AB3009">
        <v>6.7317030354067446</v>
      </c>
      <c r="AC3009">
        <v>0</v>
      </c>
      <c r="AD3009">
        <v>0</v>
      </c>
      <c r="AE3009">
        <v>336.23880066301541</v>
      </c>
    </row>
    <row r="3010" spans="1:31" x14ac:dyDescent="0.25">
      <c r="A3010">
        <v>2310216</v>
      </c>
      <c r="B3010">
        <v>1</v>
      </c>
      <c r="C3010" t="s">
        <v>80</v>
      </c>
      <c r="D3010" t="s">
        <v>93</v>
      </c>
      <c r="E3010" t="s">
        <v>147</v>
      </c>
      <c r="F3010" t="s">
        <v>4317</v>
      </c>
      <c r="G3010" t="s">
        <v>149</v>
      </c>
      <c r="H3010" t="s">
        <v>150</v>
      </c>
      <c r="I3010" t="s">
        <v>136</v>
      </c>
      <c r="J3010" t="s">
        <v>137</v>
      </c>
      <c r="K3010" t="s">
        <v>138</v>
      </c>
      <c r="L3010" t="s">
        <v>8939</v>
      </c>
      <c r="M3010" t="s">
        <v>8940</v>
      </c>
      <c r="N3010">
        <v>5.8577777769999999</v>
      </c>
      <c r="O3010">
        <v>0</v>
      </c>
      <c r="P3010">
        <v>7</v>
      </c>
      <c r="Q3010">
        <v>0</v>
      </c>
      <c r="R3010">
        <v>2</v>
      </c>
      <c r="S3010">
        <v>0</v>
      </c>
      <c r="T3010">
        <v>5</v>
      </c>
      <c r="U3010">
        <v>0</v>
      </c>
      <c r="V3010">
        <v>0</v>
      </c>
      <c r="W3010">
        <v>0</v>
      </c>
      <c r="X3010">
        <v>6.5415259935134991</v>
      </c>
      <c r="Y3010">
        <v>0</v>
      </c>
      <c r="Z3010">
        <v>3.2224684029940009</v>
      </c>
      <c r="AA3010">
        <v>0</v>
      </c>
      <c r="AB3010">
        <v>16.7322614747175</v>
      </c>
      <c r="AC3010">
        <v>0</v>
      </c>
      <c r="AD3010">
        <v>0</v>
      </c>
      <c r="AE3010">
        <v>26.496255871224999</v>
      </c>
    </row>
    <row r="3011" spans="1:31" x14ac:dyDescent="0.25">
      <c r="A3011">
        <v>2310757</v>
      </c>
      <c r="B3011">
        <v>1</v>
      </c>
      <c r="C3011" t="s">
        <v>80</v>
      </c>
      <c r="D3011" t="s">
        <v>97</v>
      </c>
      <c r="E3011" t="s">
        <v>147</v>
      </c>
      <c r="F3011" t="s">
        <v>8941</v>
      </c>
      <c r="G3011" t="s">
        <v>258</v>
      </c>
      <c r="H3011" t="s">
        <v>150</v>
      </c>
      <c r="I3011" t="s">
        <v>136</v>
      </c>
      <c r="J3011" t="s">
        <v>137</v>
      </c>
      <c r="K3011" t="s">
        <v>138</v>
      </c>
      <c r="L3011" t="s">
        <v>8942</v>
      </c>
      <c r="M3011" t="s">
        <v>8943</v>
      </c>
      <c r="N3011">
        <v>4.5672222219999998</v>
      </c>
      <c r="O3011">
        <v>0</v>
      </c>
      <c r="P3011">
        <v>205</v>
      </c>
      <c r="Q3011">
        <v>0</v>
      </c>
      <c r="R3011">
        <v>5</v>
      </c>
      <c r="S3011">
        <v>0</v>
      </c>
      <c r="T3011">
        <v>6</v>
      </c>
      <c r="U3011">
        <v>0</v>
      </c>
      <c r="V3011">
        <v>0</v>
      </c>
      <c r="W3011">
        <v>0</v>
      </c>
      <c r="X3011">
        <v>380.76993983879174</v>
      </c>
      <c r="Y3011">
        <v>0</v>
      </c>
      <c r="Z3011">
        <v>7.5897115598635354</v>
      </c>
      <c r="AA3011">
        <v>0</v>
      </c>
      <c r="AB3011">
        <v>25.230833392729039</v>
      </c>
      <c r="AC3011">
        <v>0</v>
      </c>
      <c r="AD3011">
        <v>0</v>
      </c>
      <c r="AE3011">
        <v>413.59048479138431</v>
      </c>
    </row>
    <row r="3012" spans="1:31" x14ac:dyDescent="0.25">
      <c r="A3012">
        <v>2310359</v>
      </c>
      <c r="B3012">
        <v>1</v>
      </c>
      <c r="C3012" t="s">
        <v>80</v>
      </c>
      <c r="D3012" t="s">
        <v>94</v>
      </c>
      <c r="E3012" t="s">
        <v>153</v>
      </c>
      <c r="F3012" t="s">
        <v>8944</v>
      </c>
      <c r="G3012" t="s">
        <v>203</v>
      </c>
      <c r="H3012" t="s">
        <v>150</v>
      </c>
      <c r="I3012" t="s">
        <v>136</v>
      </c>
      <c r="J3012" t="s">
        <v>137</v>
      </c>
      <c r="K3012" t="s">
        <v>138</v>
      </c>
      <c r="L3012" t="s">
        <v>8945</v>
      </c>
      <c r="M3012" t="s">
        <v>8946</v>
      </c>
      <c r="N3012">
        <v>3.0811111109999998</v>
      </c>
      <c r="O3012">
        <v>0</v>
      </c>
      <c r="P3012">
        <v>2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0.26511786347113336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0.26511786347113336</v>
      </c>
    </row>
    <row r="3013" spans="1:31" x14ac:dyDescent="0.25">
      <c r="A3013">
        <v>2310508</v>
      </c>
      <c r="B3013">
        <v>1</v>
      </c>
      <c r="C3013" t="s">
        <v>80</v>
      </c>
      <c r="D3013" t="s">
        <v>99</v>
      </c>
      <c r="E3013" t="s">
        <v>153</v>
      </c>
      <c r="F3013" t="s">
        <v>8947</v>
      </c>
      <c r="G3013" t="s">
        <v>155</v>
      </c>
      <c r="H3013" t="s">
        <v>150</v>
      </c>
      <c r="I3013" t="s">
        <v>136</v>
      </c>
      <c r="J3013" t="s">
        <v>137</v>
      </c>
      <c r="K3013" t="s">
        <v>138</v>
      </c>
      <c r="L3013" t="s">
        <v>8948</v>
      </c>
      <c r="M3013" t="s">
        <v>8949</v>
      </c>
      <c r="N3013">
        <v>2.5919444440000001</v>
      </c>
      <c r="O3013">
        <v>0</v>
      </c>
      <c r="P3013">
        <v>1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0.53592500107117491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0.53592500107117491</v>
      </c>
    </row>
    <row r="3014" spans="1:31" x14ac:dyDescent="0.25">
      <c r="A3014">
        <v>2310800</v>
      </c>
      <c r="B3014">
        <v>1</v>
      </c>
      <c r="C3014" t="s">
        <v>81</v>
      </c>
      <c r="D3014" t="s">
        <v>128</v>
      </c>
      <c r="E3014" t="s">
        <v>141</v>
      </c>
      <c r="F3014" t="s">
        <v>8950</v>
      </c>
      <c r="G3014" t="s">
        <v>134</v>
      </c>
      <c r="H3014" t="s">
        <v>135</v>
      </c>
      <c r="I3014" t="s">
        <v>136</v>
      </c>
      <c r="J3014" t="s">
        <v>137</v>
      </c>
      <c r="K3014" t="s">
        <v>138</v>
      </c>
      <c r="L3014" t="s">
        <v>8951</v>
      </c>
      <c r="M3014" t="s">
        <v>8952</v>
      </c>
      <c r="N3014">
        <v>3.1577777770000002</v>
      </c>
      <c r="O3014">
        <v>0</v>
      </c>
      <c r="P3014">
        <v>0</v>
      </c>
      <c r="Q3014">
        <v>0</v>
      </c>
      <c r="R3014">
        <v>0</v>
      </c>
      <c r="S3014">
        <v>77</v>
      </c>
      <c r="T3014">
        <v>1</v>
      </c>
      <c r="U3014">
        <v>62</v>
      </c>
      <c r="V3014">
        <v>2</v>
      </c>
      <c r="W3014">
        <v>0</v>
      </c>
      <c r="X3014">
        <v>0</v>
      </c>
      <c r="Y3014">
        <v>0</v>
      </c>
      <c r="Z3014">
        <v>0</v>
      </c>
      <c r="AA3014">
        <v>2424.5362540371116</v>
      </c>
      <c r="AB3014">
        <v>75.466520912523535</v>
      </c>
      <c r="AC3014">
        <v>14971.385737566678</v>
      </c>
      <c r="AD3014">
        <v>212.74705264526253</v>
      </c>
      <c r="AE3014">
        <v>17684.135565161578</v>
      </c>
    </row>
    <row r="3015" spans="1:31" x14ac:dyDescent="0.25">
      <c r="A3015">
        <v>2310611</v>
      </c>
      <c r="B3015">
        <v>1</v>
      </c>
      <c r="C3015" t="s">
        <v>81</v>
      </c>
      <c r="D3015" t="s">
        <v>121</v>
      </c>
      <c r="E3015" t="s">
        <v>147</v>
      </c>
      <c r="F3015" t="s">
        <v>8777</v>
      </c>
      <c r="G3015" t="s">
        <v>149</v>
      </c>
      <c r="H3015" t="s">
        <v>150</v>
      </c>
      <c r="I3015" t="s">
        <v>136</v>
      </c>
      <c r="J3015" t="s">
        <v>137</v>
      </c>
      <c r="K3015" t="s">
        <v>138</v>
      </c>
      <c r="L3015" t="s">
        <v>8953</v>
      </c>
      <c r="M3015" t="s">
        <v>8954</v>
      </c>
      <c r="N3015">
        <v>4.7663888879999998</v>
      </c>
      <c r="O3015">
        <v>0</v>
      </c>
      <c r="P3015">
        <v>8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4.107153763714499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4.107153763714499</v>
      </c>
    </row>
    <row r="3016" spans="1:31" x14ac:dyDescent="0.25">
      <c r="A3016">
        <v>2310588</v>
      </c>
      <c r="B3016">
        <v>1</v>
      </c>
      <c r="C3016" t="s">
        <v>80</v>
      </c>
      <c r="D3016" t="s">
        <v>96</v>
      </c>
      <c r="E3016" t="s">
        <v>158</v>
      </c>
      <c r="F3016" t="s">
        <v>8955</v>
      </c>
      <c r="G3016" t="s">
        <v>384</v>
      </c>
      <c r="H3016" t="s">
        <v>150</v>
      </c>
      <c r="I3016" t="s">
        <v>136</v>
      </c>
      <c r="J3016" t="s">
        <v>137</v>
      </c>
      <c r="K3016" t="s">
        <v>138</v>
      </c>
      <c r="L3016" t="s">
        <v>8956</v>
      </c>
      <c r="M3016" t="s">
        <v>8957</v>
      </c>
      <c r="N3016">
        <v>2.6669444439999999</v>
      </c>
      <c r="O3016">
        <v>0</v>
      </c>
      <c r="P3016">
        <v>179</v>
      </c>
      <c r="Q3016">
        <v>0</v>
      </c>
      <c r="R3016">
        <v>0</v>
      </c>
      <c r="S3016">
        <v>0</v>
      </c>
      <c r="T3016">
        <v>8</v>
      </c>
      <c r="U3016">
        <v>0</v>
      </c>
      <c r="V3016">
        <v>0</v>
      </c>
      <c r="W3016">
        <v>0</v>
      </c>
      <c r="X3016">
        <v>235.53845890884017</v>
      </c>
      <c r="Y3016">
        <v>0</v>
      </c>
      <c r="Z3016">
        <v>0</v>
      </c>
      <c r="AA3016">
        <v>0</v>
      </c>
      <c r="AB3016">
        <v>175.82174490153903</v>
      </c>
      <c r="AC3016">
        <v>0</v>
      </c>
      <c r="AD3016">
        <v>0</v>
      </c>
      <c r="AE3016">
        <v>411.36020381037918</v>
      </c>
    </row>
    <row r="3017" spans="1:31" x14ac:dyDescent="0.25">
      <c r="A3017">
        <v>2310256</v>
      </c>
      <c r="B3017">
        <v>1</v>
      </c>
      <c r="C3017" t="s">
        <v>81</v>
      </c>
      <c r="D3017" t="s">
        <v>113</v>
      </c>
      <c r="E3017" t="s">
        <v>147</v>
      </c>
      <c r="F3017" t="s">
        <v>8958</v>
      </c>
      <c r="G3017" t="s">
        <v>149</v>
      </c>
      <c r="H3017" t="s">
        <v>150</v>
      </c>
      <c r="I3017" t="s">
        <v>136</v>
      </c>
      <c r="J3017" t="s">
        <v>137</v>
      </c>
      <c r="K3017" t="s">
        <v>138</v>
      </c>
      <c r="L3017" t="s">
        <v>8959</v>
      </c>
      <c r="M3017" t="s">
        <v>8960</v>
      </c>
      <c r="N3017">
        <v>2.3544444439999999</v>
      </c>
      <c r="O3017">
        <v>0</v>
      </c>
      <c r="P3017">
        <v>56</v>
      </c>
      <c r="Q3017">
        <v>0</v>
      </c>
      <c r="R3017">
        <v>0</v>
      </c>
      <c r="S3017">
        <v>0</v>
      </c>
      <c r="T3017">
        <v>2</v>
      </c>
      <c r="U3017">
        <v>0</v>
      </c>
      <c r="V3017">
        <v>0</v>
      </c>
      <c r="W3017">
        <v>0</v>
      </c>
      <c r="X3017">
        <v>24.906660812754676</v>
      </c>
      <c r="Y3017">
        <v>0</v>
      </c>
      <c r="Z3017">
        <v>0</v>
      </c>
      <c r="AA3017">
        <v>0</v>
      </c>
      <c r="AB3017">
        <v>4.5425117289445831</v>
      </c>
      <c r="AC3017">
        <v>0</v>
      </c>
      <c r="AD3017">
        <v>0</v>
      </c>
      <c r="AE3017">
        <v>29.449172541699259</v>
      </c>
    </row>
    <row r="3018" spans="1:31" x14ac:dyDescent="0.25">
      <c r="A3018">
        <v>2310448</v>
      </c>
      <c r="B3018">
        <v>1</v>
      </c>
      <c r="C3018" t="s">
        <v>80</v>
      </c>
      <c r="D3018" t="s">
        <v>92</v>
      </c>
      <c r="E3018" t="s">
        <v>153</v>
      </c>
      <c r="F3018" t="s">
        <v>8961</v>
      </c>
      <c r="G3018" t="s">
        <v>203</v>
      </c>
      <c r="H3018" t="s">
        <v>150</v>
      </c>
      <c r="I3018" t="s">
        <v>136</v>
      </c>
      <c r="J3018" t="s">
        <v>137</v>
      </c>
      <c r="K3018" t="s">
        <v>138</v>
      </c>
      <c r="L3018" t="s">
        <v>8962</v>
      </c>
      <c r="M3018" t="s">
        <v>8963</v>
      </c>
      <c r="N3018">
        <v>4.4291666660000004</v>
      </c>
      <c r="O3018">
        <v>0</v>
      </c>
      <c r="P3018">
        <v>1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1.1636033700170252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1.1636033700170252</v>
      </c>
    </row>
    <row r="3019" spans="1:31" x14ac:dyDescent="0.25">
      <c r="A3019">
        <v>2310442</v>
      </c>
      <c r="B3019">
        <v>1</v>
      </c>
      <c r="C3019" t="s">
        <v>80</v>
      </c>
      <c r="D3019" t="s">
        <v>106</v>
      </c>
      <c r="E3019" t="s">
        <v>153</v>
      </c>
      <c r="F3019" t="s">
        <v>8964</v>
      </c>
      <c r="G3019" t="s">
        <v>155</v>
      </c>
      <c r="H3019" t="s">
        <v>150</v>
      </c>
      <c r="I3019" t="s">
        <v>136</v>
      </c>
      <c r="J3019" t="s">
        <v>137</v>
      </c>
      <c r="K3019" t="s">
        <v>138</v>
      </c>
      <c r="L3019" t="s">
        <v>8965</v>
      </c>
      <c r="M3019" t="s">
        <v>8966</v>
      </c>
      <c r="N3019">
        <v>5.5361111110000003</v>
      </c>
      <c r="O3019">
        <v>0</v>
      </c>
      <c r="P3019">
        <v>0</v>
      </c>
      <c r="Q3019">
        <v>0</v>
      </c>
      <c r="R3019">
        <v>1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</row>
    <row r="3020" spans="1:31" x14ac:dyDescent="0.25">
      <c r="A3020">
        <v>2310465</v>
      </c>
      <c r="B3020">
        <v>1</v>
      </c>
      <c r="C3020" t="s">
        <v>81</v>
      </c>
      <c r="D3020" t="s">
        <v>119</v>
      </c>
      <c r="E3020" t="s">
        <v>147</v>
      </c>
      <c r="F3020" t="s">
        <v>8967</v>
      </c>
      <c r="G3020" t="s">
        <v>149</v>
      </c>
      <c r="H3020" t="s">
        <v>150</v>
      </c>
      <c r="I3020" t="s">
        <v>136</v>
      </c>
      <c r="J3020" t="s">
        <v>137</v>
      </c>
      <c r="K3020" t="s">
        <v>138</v>
      </c>
      <c r="L3020" t="s">
        <v>8968</v>
      </c>
      <c r="M3020" t="s">
        <v>8969</v>
      </c>
      <c r="N3020">
        <v>7.801388888</v>
      </c>
      <c r="O3020">
        <v>0</v>
      </c>
      <c r="P3020">
        <v>44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15.629149958316892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15.629149958316892</v>
      </c>
    </row>
    <row r="3021" spans="1:31" x14ac:dyDescent="0.25">
      <c r="A3021">
        <v>2310734</v>
      </c>
      <c r="B3021">
        <v>1</v>
      </c>
      <c r="C3021" t="s">
        <v>81</v>
      </c>
      <c r="D3021" t="s">
        <v>118</v>
      </c>
      <c r="E3021" t="s">
        <v>132</v>
      </c>
      <c r="F3021" t="s">
        <v>8970</v>
      </c>
      <c r="G3021" t="s">
        <v>134</v>
      </c>
      <c r="H3021" t="s">
        <v>135</v>
      </c>
      <c r="I3021" t="s">
        <v>136</v>
      </c>
      <c r="J3021" t="s">
        <v>137</v>
      </c>
      <c r="K3021" t="s">
        <v>138</v>
      </c>
      <c r="L3021" t="s">
        <v>8971</v>
      </c>
      <c r="M3021" t="s">
        <v>8972</v>
      </c>
      <c r="N3021">
        <v>2.2283333330000001</v>
      </c>
      <c r="O3021">
        <v>0</v>
      </c>
      <c r="P3021">
        <v>67</v>
      </c>
      <c r="Q3021">
        <v>29</v>
      </c>
      <c r="R3021">
        <v>41</v>
      </c>
      <c r="S3021">
        <v>0</v>
      </c>
      <c r="T3021">
        <v>8</v>
      </c>
      <c r="U3021">
        <v>0</v>
      </c>
      <c r="V3021">
        <v>2</v>
      </c>
      <c r="W3021">
        <v>0</v>
      </c>
      <c r="X3021">
        <v>32.096087017218331</v>
      </c>
      <c r="Y3021">
        <v>368.74144871209353</v>
      </c>
      <c r="Z3021">
        <v>473.82267089588873</v>
      </c>
      <c r="AA3021">
        <v>0</v>
      </c>
      <c r="AB3021">
        <v>38.323240453456187</v>
      </c>
      <c r="AC3021">
        <v>0</v>
      </c>
      <c r="AD3021">
        <v>26.142256587094401</v>
      </c>
      <c r="AE3021">
        <v>939.12570366575108</v>
      </c>
    </row>
    <row r="3022" spans="1:31" x14ac:dyDescent="0.25">
      <c r="A3022">
        <v>2310239</v>
      </c>
      <c r="B3022">
        <v>1</v>
      </c>
      <c r="C3022" t="s">
        <v>80</v>
      </c>
      <c r="D3022" t="s">
        <v>102</v>
      </c>
      <c r="E3022" t="s">
        <v>175</v>
      </c>
      <c r="F3022" t="s">
        <v>8973</v>
      </c>
      <c r="G3022" t="s">
        <v>716</v>
      </c>
      <c r="H3022" t="s">
        <v>135</v>
      </c>
      <c r="I3022" t="s">
        <v>136</v>
      </c>
      <c r="J3022" t="s">
        <v>137</v>
      </c>
      <c r="K3022" t="s">
        <v>138</v>
      </c>
      <c r="L3022" t="s">
        <v>8974</v>
      </c>
      <c r="M3022" t="s">
        <v>8975</v>
      </c>
      <c r="N3022">
        <v>1.6102777770000001</v>
      </c>
      <c r="O3022">
        <v>0</v>
      </c>
      <c r="P3022">
        <v>10</v>
      </c>
      <c r="Q3022">
        <v>0</v>
      </c>
      <c r="R3022">
        <v>10</v>
      </c>
      <c r="S3022">
        <v>0</v>
      </c>
      <c r="T3022">
        <v>2</v>
      </c>
      <c r="U3022">
        <v>0</v>
      </c>
      <c r="V3022">
        <v>0</v>
      </c>
      <c r="W3022">
        <v>0</v>
      </c>
      <c r="X3022">
        <v>3.6433730630734997</v>
      </c>
      <c r="Y3022">
        <v>0</v>
      </c>
      <c r="Z3022">
        <v>15.832061010662001</v>
      </c>
      <c r="AA3022">
        <v>0</v>
      </c>
      <c r="AB3022">
        <v>12.259485155148418</v>
      </c>
      <c r="AC3022">
        <v>0</v>
      </c>
      <c r="AD3022">
        <v>0</v>
      </c>
      <c r="AE3022">
        <v>31.734919228883918</v>
      </c>
    </row>
    <row r="3023" spans="1:31" x14ac:dyDescent="0.25">
      <c r="A3023">
        <v>2310820</v>
      </c>
      <c r="B3023">
        <v>1</v>
      </c>
      <c r="C3023" t="s">
        <v>80</v>
      </c>
      <c r="D3023" t="s">
        <v>108</v>
      </c>
      <c r="E3023" t="s">
        <v>153</v>
      </c>
      <c r="F3023" t="s">
        <v>8976</v>
      </c>
      <c r="G3023" t="s">
        <v>203</v>
      </c>
      <c r="H3023" t="s">
        <v>150</v>
      </c>
      <c r="I3023" t="s">
        <v>136</v>
      </c>
      <c r="J3023" t="s">
        <v>137</v>
      </c>
      <c r="K3023" t="s">
        <v>138</v>
      </c>
      <c r="L3023" t="s">
        <v>8977</v>
      </c>
      <c r="M3023" t="s">
        <v>8978</v>
      </c>
      <c r="N3023">
        <v>3.6955555549999999</v>
      </c>
      <c r="O3023">
        <v>0</v>
      </c>
      <c r="P3023">
        <v>1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1.0797763269566001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1.0797763269566001</v>
      </c>
    </row>
    <row r="3024" spans="1:31" x14ac:dyDescent="0.25">
      <c r="A3024">
        <v>2310571</v>
      </c>
      <c r="B3024">
        <v>1</v>
      </c>
      <c r="C3024" t="s">
        <v>80</v>
      </c>
      <c r="D3024" t="s">
        <v>94</v>
      </c>
      <c r="E3024" t="s">
        <v>147</v>
      </c>
      <c r="F3024" t="s">
        <v>8979</v>
      </c>
      <c r="G3024" t="s">
        <v>149</v>
      </c>
      <c r="H3024" t="s">
        <v>150</v>
      </c>
      <c r="I3024" t="s">
        <v>136</v>
      </c>
      <c r="J3024" t="s">
        <v>137</v>
      </c>
      <c r="K3024" t="s">
        <v>138</v>
      </c>
      <c r="L3024" t="s">
        <v>8980</v>
      </c>
      <c r="M3024" t="s">
        <v>8981</v>
      </c>
      <c r="N3024">
        <v>2.1291666660000002</v>
      </c>
      <c r="O3024">
        <v>0</v>
      </c>
      <c r="P3024">
        <v>78</v>
      </c>
      <c r="Q3024">
        <v>0</v>
      </c>
      <c r="R3024">
        <v>0</v>
      </c>
      <c r="S3024">
        <v>0</v>
      </c>
      <c r="T3024">
        <v>5</v>
      </c>
      <c r="U3024">
        <v>0</v>
      </c>
      <c r="V3024">
        <v>0</v>
      </c>
      <c r="W3024">
        <v>0</v>
      </c>
      <c r="X3024">
        <v>13.076488226588271</v>
      </c>
      <c r="Y3024">
        <v>0</v>
      </c>
      <c r="Z3024">
        <v>0</v>
      </c>
      <c r="AA3024">
        <v>0</v>
      </c>
      <c r="AB3024">
        <v>4.064180590886747</v>
      </c>
      <c r="AC3024">
        <v>0</v>
      </c>
      <c r="AD3024">
        <v>0</v>
      </c>
      <c r="AE3024">
        <v>17.140668817475017</v>
      </c>
    </row>
    <row r="3025" spans="1:31" x14ac:dyDescent="0.25">
      <c r="A3025">
        <v>2310425</v>
      </c>
      <c r="B3025">
        <v>1</v>
      </c>
      <c r="C3025" t="s">
        <v>80</v>
      </c>
      <c r="D3025" t="s">
        <v>103</v>
      </c>
      <c r="E3025" t="s">
        <v>153</v>
      </c>
      <c r="F3025" t="s">
        <v>8982</v>
      </c>
      <c r="G3025" t="s">
        <v>703</v>
      </c>
      <c r="H3025" t="s">
        <v>150</v>
      </c>
      <c r="I3025" t="s">
        <v>136</v>
      </c>
      <c r="J3025" t="s">
        <v>137</v>
      </c>
      <c r="K3025" t="s">
        <v>138</v>
      </c>
      <c r="L3025" t="s">
        <v>8983</v>
      </c>
      <c r="M3025" t="s">
        <v>8984</v>
      </c>
      <c r="N3025">
        <v>3.0277777769999998</v>
      </c>
      <c r="O3025">
        <v>0</v>
      </c>
      <c r="P3025">
        <v>0</v>
      </c>
      <c r="Q3025">
        <v>0</v>
      </c>
      <c r="R3025">
        <v>3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2.2449825575955917</v>
      </c>
      <c r="AA3025">
        <v>0</v>
      </c>
      <c r="AB3025">
        <v>0</v>
      </c>
      <c r="AC3025">
        <v>0</v>
      </c>
      <c r="AD3025">
        <v>0</v>
      </c>
      <c r="AE3025">
        <v>2.2449825575955917</v>
      </c>
    </row>
    <row r="3026" spans="1:31" x14ac:dyDescent="0.25">
      <c r="A3026">
        <v>2310774</v>
      </c>
      <c r="B3026">
        <v>1</v>
      </c>
      <c r="C3026" t="s">
        <v>80</v>
      </c>
      <c r="D3026" t="s">
        <v>108</v>
      </c>
      <c r="E3026" t="s">
        <v>147</v>
      </c>
      <c r="F3026" t="s">
        <v>4895</v>
      </c>
      <c r="G3026" t="s">
        <v>149</v>
      </c>
      <c r="H3026" t="s">
        <v>150</v>
      </c>
      <c r="I3026" t="s">
        <v>136</v>
      </c>
      <c r="J3026" t="s">
        <v>137</v>
      </c>
      <c r="K3026" t="s">
        <v>138</v>
      </c>
      <c r="L3026" t="s">
        <v>8985</v>
      </c>
      <c r="M3026" t="s">
        <v>8986</v>
      </c>
      <c r="N3026">
        <v>1.3208333329999999</v>
      </c>
      <c r="O3026">
        <v>0</v>
      </c>
      <c r="P3026">
        <v>1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0.20298668798024999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0.20298668798024999</v>
      </c>
    </row>
    <row r="3027" spans="1:31" x14ac:dyDescent="0.25">
      <c r="A3027">
        <v>2310233</v>
      </c>
      <c r="B3027">
        <v>1</v>
      </c>
      <c r="C3027" t="s">
        <v>80</v>
      </c>
      <c r="D3027" t="s">
        <v>93</v>
      </c>
      <c r="E3027" t="s">
        <v>147</v>
      </c>
      <c r="F3027" t="s">
        <v>8987</v>
      </c>
      <c r="G3027" t="s">
        <v>149</v>
      </c>
      <c r="H3027" t="s">
        <v>150</v>
      </c>
      <c r="I3027" t="s">
        <v>136</v>
      </c>
      <c r="J3027" t="s">
        <v>137</v>
      </c>
      <c r="K3027" t="s">
        <v>138</v>
      </c>
      <c r="L3027" t="s">
        <v>8988</v>
      </c>
      <c r="M3027" t="s">
        <v>8989</v>
      </c>
      <c r="N3027">
        <v>4.2877777769999996</v>
      </c>
      <c r="O3027">
        <v>0</v>
      </c>
      <c r="P3027">
        <v>2</v>
      </c>
      <c r="Q3027">
        <v>0</v>
      </c>
      <c r="R3027">
        <v>2</v>
      </c>
      <c r="S3027">
        <v>0</v>
      </c>
      <c r="T3027">
        <v>1</v>
      </c>
      <c r="U3027">
        <v>0</v>
      </c>
      <c r="V3027">
        <v>0</v>
      </c>
      <c r="W3027">
        <v>0</v>
      </c>
      <c r="X3027">
        <v>1.7443937807548751</v>
      </c>
      <c r="Y3027">
        <v>0</v>
      </c>
      <c r="Z3027">
        <v>8.3459199846499989E-3</v>
      </c>
      <c r="AA3027">
        <v>0</v>
      </c>
      <c r="AB3027">
        <v>16.327434098951848</v>
      </c>
      <c r="AC3027">
        <v>0</v>
      </c>
      <c r="AD3027">
        <v>0</v>
      </c>
      <c r="AE3027">
        <v>18.080173799691373</v>
      </c>
    </row>
    <row r="3028" spans="1:31" x14ac:dyDescent="0.25">
      <c r="A3028">
        <v>2310362</v>
      </c>
      <c r="B3028">
        <v>1</v>
      </c>
      <c r="C3028" t="s">
        <v>80</v>
      </c>
      <c r="D3028" t="s">
        <v>92</v>
      </c>
      <c r="E3028" t="s">
        <v>153</v>
      </c>
      <c r="F3028" t="s">
        <v>8990</v>
      </c>
      <c r="G3028" t="s">
        <v>254</v>
      </c>
      <c r="H3028" t="s">
        <v>150</v>
      </c>
      <c r="I3028" t="s">
        <v>136</v>
      </c>
      <c r="J3028" t="s">
        <v>137</v>
      </c>
      <c r="K3028" t="s">
        <v>138</v>
      </c>
      <c r="L3028" t="s">
        <v>8991</v>
      </c>
      <c r="M3028" t="s">
        <v>8992</v>
      </c>
      <c r="N3028">
        <v>1.111388888</v>
      </c>
      <c r="O3028">
        <v>0</v>
      </c>
      <c r="P3028">
        <v>7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0.97146086013404997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0.97146086013404997</v>
      </c>
    </row>
    <row r="3029" spans="1:31" x14ac:dyDescent="0.25">
      <c r="A3029">
        <v>2310385</v>
      </c>
      <c r="B3029">
        <v>1</v>
      </c>
      <c r="C3029" t="s">
        <v>81</v>
      </c>
      <c r="D3029" t="s">
        <v>128</v>
      </c>
      <c r="E3029" t="s">
        <v>132</v>
      </c>
      <c r="F3029" t="s">
        <v>5060</v>
      </c>
      <c r="G3029" t="s">
        <v>143</v>
      </c>
      <c r="H3029" t="s">
        <v>135</v>
      </c>
      <c r="I3029" t="s">
        <v>136</v>
      </c>
      <c r="J3029" t="s">
        <v>137</v>
      </c>
      <c r="K3029" t="s">
        <v>144</v>
      </c>
      <c r="L3029" t="s">
        <v>8993</v>
      </c>
      <c r="M3029" t="s">
        <v>8994</v>
      </c>
      <c r="N3029">
        <v>7.6483333330000001</v>
      </c>
      <c r="O3029">
        <v>1</v>
      </c>
      <c r="P3029">
        <v>586</v>
      </c>
      <c r="Q3029">
        <v>4</v>
      </c>
      <c r="R3029">
        <v>3</v>
      </c>
      <c r="S3029">
        <v>9</v>
      </c>
      <c r="T3029">
        <v>48</v>
      </c>
      <c r="U3029">
        <v>0</v>
      </c>
      <c r="V3029">
        <v>0</v>
      </c>
      <c r="W3029">
        <v>2.051080454051625</v>
      </c>
      <c r="X3029">
        <v>466.72887550471103</v>
      </c>
      <c r="Y3029">
        <v>75.991155696485322</v>
      </c>
      <c r="Z3029">
        <v>3.0841639104338752</v>
      </c>
      <c r="AA3029">
        <v>192.94609570601315</v>
      </c>
      <c r="AB3029">
        <v>179.44134209039964</v>
      </c>
      <c r="AC3029">
        <v>0</v>
      </c>
      <c r="AD3029">
        <v>0</v>
      </c>
      <c r="AE3029">
        <v>920.24271336209461</v>
      </c>
    </row>
    <row r="3030" spans="1:31" x14ac:dyDescent="0.25">
      <c r="A3030">
        <v>2310219</v>
      </c>
      <c r="B3030">
        <v>1</v>
      </c>
      <c r="C3030" t="s">
        <v>81</v>
      </c>
      <c r="D3030" t="s">
        <v>127</v>
      </c>
      <c r="E3030" t="s">
        <v>132</v>
      </c>
      <c r="F3030" t="s">
        <v>339</v>
      </c>
      <c r="G3030" t="s">
        <v>134</v>
      </c>
      <c r="H3030" t="s">
        <v>135</v>
      </c>
      <c r="I3030" t="s">
        <v>136</v>
      </c>
      <c r="J3030" t="s">
        <v>137</v>
      </c>
      <c r="K3030" t="s">
        <v>138</v>
      </c>
      <c r="L3030" t="s">
        <v>8995</v>
      </c>
      <c r="M3030" t="s">
        <v>8996</v>
      </c>
      <c r="N3030">
        <v>1.228888888</v>
      </c>
      <c r="O3030">
        <v>2</v>
      </c>
      <c r="P3030">
        <v>1310</v>
      </c>
      <c r="Q3030">
        <v>30</v>
      </c>
      <c r="R3030">
        <v>83</v>
      </c>
      <c r="S3030">
        <v>13</v>
      </c>
      <c r="T3030">
        <v>108</v>
      </c>
      <c r="U3030">
        <v>2</v>
      </c>
      <c r="V3030">
        <v>0</v>
      </c>
      <c r="W3030">
        <v>0.43704407973820003</v>
      </c>
      <c r="X3030">
        <v>179.21035135089528</v>
      </c>
      <c r="Y3030">
        <v>28.313761168049847</v>
      </c>
      <c r="Z3030">
        <v>28.749355409771447</v>
      </c>
      <c r="AA3030">
        <v>31.365934008409404</v>
      </c>
      <c r="AB3030">
        <v>33.229644043993538</v>
      </c>
      <c r="AC3030">
        <v>1.4050675066452833</v>
      </c>
      <c r="AD3030">
        <v>0</v>
      </c>
      <c r="AE3030">
        <v>302.71115756750299</v>
      </c>
    </row>
    <row r="3031" spans="1:31" x14ac:dyDescent="0.25">
      <c r="A3031">
        <v>2310691</v>
      </c>
      <c r="B3031">
        <v>1</v>
      </c>
      <c r="C3031" t="s">
        <v>80</v>
      </c>
      <c r="D3031" t="s">
        <v>92</v>
      </c>
      <c r="E3031" t="s">
        <v>153</v>
      </c>
      <c r="F3031" t="s">
        <v>4839</v>
      </c>
      <c r="G3031" t="s">
        <v>203</v>
      </c>
      <c r="H3031" t="s">
        <v>150</v>
      </c>
      <c r="I3031" t="s">
        <v>136</v>
      </c>
      <c r="J3031" t="s">
        <v>137</v>
      </c>
      <c r="K3031" t="s">
        <v>138</v>
      </c>
      <c r="L3031" t="s">
        <v>8997</v>
      </c>
      <c r="M3031" t="s">
        <v>8998</v>
      </c>
      <c r="N3031">
        <v>0.56194444399999999</v>
      </c>
      <c r="O3031">
        <v>0</v>
      </c>
      <c r="P3031">
        <v>1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0.23170090098794999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0.23170090098794999</v>
      </c>
    </row>
    <row r="3032" spans="1:31" x14ac:dyDescent="0.25">
      <c r="A3032">
        <v>2310199</v>
      </c>
      <c r="B3032">
        <v>1</v>
      </c>
      <c r="C3032" t="s">
        <v>80</v>
      </c>
      <c r="D3032" t="s">
        <v>100</v>
      </c>
      <c r="E3032" t="s">
        <v>141</v>
      </c>
      <c r="F3032" t="s">
        <v>8999</v>
      </c>
      <c r="G3032" t="s">
        <v>134</v>
      </c>
      <c r="H3032" t="s">
        <v>135</v>
      </c>
      <c r="I3032" t="s">
        <v>136</v>
      </c>
      <c r="J3032" t="s">
        <v>137</v>
      </c>
      <c r="K3032" t="s">
        <v>138</v>
      </c>
      <c r="L3032" t="s">
        <v>9000</v>
      </c>
      <c r="M3032" t="s">
        <v>9001</v>
      </c>
      <c r="N3032">
        <v>0.86138888800000002</v>
      </c>
      <c r="O3032">
        <v>0</v>
      </c>
      <c r="P3032">
        <v>85</v>
      </c>
      <c r="Q3032">
        <v>3</v>
      </c>
      <c r="R3032">
        <v>20</v>
      </c>
      <c r="S3032">
        <v>10</v>
      </c>
      <c r="T3032">
        <v>114</v>
      </c>
      <c r="U3032">
        <v>2</v>
      </c>
      <c r="V3032">
        <v>0</v>
      </c>
      <c r="W3032">
        <v>0</v>
      </c>
      <c r="X3032">
        <v>28.239702005165128</v>
      </c>
      <c r="Y3032">
        <v>5.7088271003052338</v>
      </c>
      <c r="Z3032">
        <v>6.6818948316102507</v>
      </c>
      <c r="AA3032">
        <v>140.85160261166646</v>
      </c>
      <c r="AB3032">
        <v>200.84955548553731</v>
      </c>
      <c r="AC3032">
        <v>50.914496954059373</v>
      </c>
      <c r="AD3032">
        <v>0</v>
      </c>
      <c r="AE3032">
        <v>433.24607898834375</v>
      </c>
    </row>
    <row r="3033" spans="1:31" x14ac:dyDescent="0.25">
      <c r="A3033">
        <v>2310342</v>
      </c>
      <c r="B3033">
        <v>1</v>
      </c>
      <c r="C3033" t="s">
        <v>81</v>
      </c>
      <c r="D3033" t="s">
        <v>114</v>
      </c>
      <c r="E3033" t="s">
        <v>175</v>
      </c>
      <c r="F3033" t="s">
        <v>9002</v>
      </c>
      <c r="G3033" t="s">
        <v>210</v>
      </c>
      <c r="H3033" t="s">
        <v>135</v>
      </c>
      <c r="I3033" t="s">
        <v>136</v>
      </c>
      <c r="J3033" t="s">
        <v>137</v>
      </c>
      <c r="K3033" t="s">
        <v>138</v>
      </c>
      <c r="L3033" t="s">
        <v>9003</v>
      </c>
      <c r="M3033" t="s">
        <v>9004</v>
      </c>
      <c r="N3033">
        <v>0.61722222199999999</v>
      </c>
      <c r="O3033">
        <v>0</v>
      </c>
      <c r="P3033">
        <v>140</v>
      </c>
      <c r="Q3033">
        <v>0</v>
      </c>
      <c r="R3033">
        <v>0</v>
      </c>
      <c r="S3033">
        <v>0</v>
      </c>
      <c r="T3033">
        <v>12</v>
      </c>
      <c r="U3033">
        <v>0</v>
      </c>
      <c r="V3033">
        <v>0</v>
      </c>
      <c r="W3033">
        <v>0</v>
      </c>
      <c r="X3033">
        <v>7.8881072674817911</v>
      </c>
      <c r="Y3033">
        <v>0</v>
      </c>
      <c r="Z3033">
        <v>0</v>
      </c>
      <c r="AA3033">
        <v>0</v>
      </c>
      <c r="AB3033">
        <v>2.4250577056699227</v>
      </c>
      <c r="AC3033">
        <v>0</v>
      </c>
      <c r="AD3033">
        <v>0</v>
      </c>
      <c r="AE3033">
        <v>10.313164973151714</v>
      </c>
    </row>
    <row r="3034" spans="1:31" x14ac:dyDescent="0.25">
      <c r="A3034">
        <v>2310840</v>
      </c>
      <c r="B3034">
        <v>1</v>
      </c>
      <c r="C3034" t="s">
        <v>80</v>
      </c>
      <c r="D3034" t="s">
        <v>104</v>
      </c>
      <c r="E3034" t="s">
        <v>147</v>
      </c>
      <c r="F3034" t="s">
        <v>9005</v>
      </c>
      <c r="G3034" t="s">
        <v>463</v>
      </c>
      <c r="H3034" t="s">
        <v>150</v>
      </c>
      <c r="I3034" t="s">
        <v>136</v>
      </c>
      <c r="J3034" t="s">
        <v>137</v>
      </c>
      <c r="K3034" t="s">
        <v>138</v>
      </c>
      <c r="L3034" t="s">
        <v>9006</v>
      </c>
      <c r="M3034" t="s">
        <v>9007</v>
      </c>
      <c r="N3034">
        <v>1.309722222</v>
      </c>
      <c r="O3034">
        <v>0</v>
      </c>
      <c r="P3034">
        <v>121</v>
      </c>
      <c r="Q3034">
        <v>0</v>
      </c>
      <c r="R3034">
        <v>1</v>
      </c>
      <c r="S3034">
        <v>0</v>
      </c>
      <c r="T3034">
        <v>4</v>
      </c>
      <c r="U3034">
        <v>0</v>
      </c>
      <c r="V3034">
        <v>0</v>
      </c>
      <c r="W3034">
        <v>0</v>
      </c>
      <c r="X3034">
        <v>32.545741725597864</v>
      </c>
      <c r="Y3034">
        <v>0</v>
      </c>
      <c r="Z3034">
        <v>0.10984489306445001</v>
      </c>
      <c r="AA3034">
        <v>0</v>
      </c>
      <c r="AB3034">
        <v>0.99191778499776662</v>
      </c>
      <c r="AC3034">
        <v>0</v>
      </c>
      <c r="AD3034">
        <v>0</v>
      </c>
      <c r="AE3034">
        <v>33.647504403660079</v>
      </c>
    </row>
    <row r="3035" spans="1:31" x14ac:dyDescent="0.25">
      <c r="A3035">
        <v>2310740</v>
      </c>
      <c r="B3035">
        <v>1</v>
      </c>
      <c r="C3035" t="s">
        <v>81</v>
      </c>
      <c r="D3035" t="s">
        <v>113</v>
      </c>
      <c r="E3035" t="s">
        <v>141</v>
      </c>
      <c r="F3035" t="s">
        <v>3410</v>
      </c>
      <c r="G3035" t="s">
        <v>134</v>
      </c>
      <c r="H3035" t="s">
        <v>135</v>
      </c>
      <c r="I3035" t="s">
        <v>136</v>
      </c>
      <c r="J3035" t="s">
        <v>137</v>
      </c>
      <c r="K3035" t="s">
        <v>138</v>
      </c>
      <c r="L3035" t="s">
        <v>9008</v>
      </c>
      <c r="M3035" t="s">
        <v>9009</v>
      </c>
      <c r="N3035">
        <v>0.21833333299999999</v>
      </c>
      <c r="O3035">
        <v>2</v>
      </c>
      <c r="P3035">
        <v>2714</v>
      </c>
      <c r="Q3035">
        <v>44</v>
      </c>
      <c r="R3035">
        <v>815</v>
      </c>
      <c r="S3035">
        <v>22</v>
      </c>
      <c r="T3035">
        <v>191</v>
      </c>
      <c r="U3035">
        <v>0</v>
      </c>
      <c r="V3035">
        <v>2</v>
      </c>
      <c r="W3035">
        <v>0.21012259961000002</v>
      </c>
      <c r="X3035">
        <v>115.15592025942816</v>
      </c>
      <c r="Y3035">
        <v>43.353699203490258</v>
      </c>
      <c r="Z3035">
        <v>264.02291896608523</v>
      </c>
      <c r="AA3035">
        <v>137.83495064652502</v>
      </c>
      <c r="AB3035">
        <v>27.853563079620418</v>
      </c>
      <c r="AC3035">
        <v>0</v>
      </c>
      <c r="AD3035">
        <v>0.11051043271139999</v>
      </c>
      <c r="AE3035">
        <v>588.54168518747053</v>
      </c>
    </row>
    <row r="3036" spans="1:31" x14ac:dyDescent="0.25">
      <c r="A3036">
        <v>2310319</v>
      </c>
      <c r="B3036">
        <v>1</v>
      </c>
      <c r="C3036" t="s">
        <v>80</v>
      </c>
      <c r="D3036" t="s">
        <v>93</v>
      </c>
      <c r="E3036" t="s">
        <v>147</v>
      </c>
      <c r="F3036" t="s">
        <v>9010</v>
      </c>
      <c r="G3036" t="s">
        <v>149</v>
      </c>
      <c r="H3036" t="s">
        <v>150</v>
      </c>
      <c r="I3036" t="s">
        <v>136</v>
      </c>
      <c r="J3036" t="s">
        <v>137</v>
      </c>
      <c r="K3036" t="s">
        <v>138</v>
      </c>
      <c r="L3036" t="s">
        <v>9011</v>
      </c>
      <c r="M3036" t="s">
        <v>9012</v>
      </c>
      <c r="N3036">
        <v>6.2972222220000003</v>
      </c>
      <c r="O3036">
        <v>0</v>
      </c>
      <c r="P3036">
        <v>13</v>
      </c>
      <c r="Q3036">
        <v>0</v>
      </c>
      <c r="R3036">
        <v>8</v>
      </c>
      <c r="S3036">
        <v>0</v>
      </c>
      <c r="T3036">
        <v>1</v>
      </c>
      <c r="U3036">
        <v>0</v>
      </c>
      <c r="V3036">
        <v>0</v>
      </c>
      <c r="W3036">
        <v>0</v>
      </c>
      <c r="X3036">
        <v>9.3455323198129179</v>
      </c>
      <c r="Y3036">
        <v>0</v>
      </c>
      <c r="Z3036">
        <v>26.831483651668499</v>
      </c>
      <c r="AA3036">
        <v>0</v>
      </c>
      <c r="AB3036">
        <v>0.52223324451012498</v>
      </c>
      <c r="AC3036">
        <v>0</v>
      </c>
      <c r="AD3036">
        <v>0</v>
      </c>
      <c r="AE3036">
        <v>36.699249215991543</v>
      </c>
    </row>
    <row r="3037" spans="1:31" x14ac:dyDescent="0.25">
      <c r="A3037">
        <v>2310213</v>
      </c>
      <c r="B3037">
        <v>1</v>
      </c>
      <c r="C3037" t="s">
        <v>81</v>
      </c>
      <c r="D3037" t="s">
        <v>113</v>
      </c>
      <c r="E3037" t="s">
        <v>147</v>
      </c>
      <c r="F3037" t="s">
        <v>9013</v>
      </c>
      <c r="G3037" t="s">
        <v>149</v>
      </c>
      <c r="H3037" t="s">
        <v>150</v>
      </c>
      <c r="I3037" t="s">
        <v>136</v>
      </c>
      <c r="J3037" t="s">
        <v>137</v>
      </c>
      <c r="K3037" t="s">
        <v>138</v>
      </c>
      <c r="L3037" t="s">
        <v>9014</v>
      </c>
      <c r="M3037" t="s">
        <v>9015</v>
      </c>
      <c r="N3037">
        <v>1.2708333329999999</v>
      </c>
      <c r="O3037">
        <v>0</v>
      </c>
      <c r="P3037">
        <v>55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7.3628058376941663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7.3628058376941663</v>
      </c>
    </row>
    <row r="3038" spans="1:31" x14ac:dyDescent="0.25">
      <c r="A3038">
        <v>2310462</v>
      </c>
      <c r="B3038">
        <v>1</v>
      </c>
      <c r="C3038" t="s">
        <v>80</v>
      </c>
      <c r="D3038" t="s">
        <v>103</v>
      </c>
      <c r="E3038" t="s">
        <v>175</v>
      </c>
      <c r="F3038" t="s">
        <v>6292</v>
      </c>
      <c r="G3038" t="s">
        <v>716</v>
      </c>
      <c r="H3038" t="s">
        <v>135</v>
      </c>
      <c r="I3038" t="s">
        <v>136</v>
      </c>
      <c r="J3038" t="s">
        <v>137</v>
      </c>
      <c r="K3038" t="s">
        <v>138</v>
      </c>
      <c r="L3038" t="s">
        <v>9016</v>
      </c>
      <c r="M3038" t="s">
        <v>9017</v>
      </c>
      <c r="N3038">
        <v>1.4875</v>
      </c>
      <c r="O3038">
        <v>0</v>
      </c>
      <c r="P3038">
        <v>0</v>
      </c>
      <c r="Q3038">
        <v>0</v>
      </c>
      <c r="R3038">
        <v>16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90.680214307337891</v>
      </c>
      <c r="AA3038">
        <v>0</v>
      </c>
      <c r="AB3038">
        <v>0</v>
      </c>
      <c r="AC3038">
        <v>0</v>
      </c>
      <c r="AD3038">
        <v>0</v>
      </c>
      <c r="AE3038">
        <v>90.680214307337891</v>
      </c>
    </row>
    <row r="3039" spans="1:31" x14ac:dyDescent="0.25">
      <c r="A3039">
        <v>2310797</v>
      </c>
      <c r="B3039">
        <v>1</v>
      </c>
      <c r="C3039" t="s">
        <v>80</v>
      </c>
      <c r="D3039" t="s">
        <v>93</v>
      </c>
      <c r="E3039" t="s">
        <v>158</v>
      </c>
      <c r="F3039" t="s">
        <v>3726</v>
      </c>
      <c r="G3039" t="s">
        <v>1915</v>
      </c>
      <c r="H3039" t="s">
        <v>150</v>
      </c>
      <c r="I3039" t="s">
        <v>136</v>
      </c>
      <c r="J3039" t="s">
        <v>137</v>
      </c>
      <c r="K3039" t="s">
        <v>138</v>
      </c>
      <c r="L3039" t="s">
        <v>9018</v>
      </c>
      <c r="M3039" t="s">
        <v>9019</v>
      </c>
      <c r="N3039">
        <v>1.455833333</v>
      </c>
      <c r="O3039">
        <v>0</v>
      </c>
      <c r="P3039">
        <v>37</v>
      </c>
      <c r="Q3039">
        <v>0</v>
      </c>
      <c r="R3039">
        <v>5</v>
      </c>
      <c r="S3039">
        <v>0</v>
      </c>
      <c r="T3039">
        <v>10</v>
      </c>
      <c r="U3039">
        <v>0</v>
      </c>
      <c r="V3039">
        <v>0</v>
      </c>
      <c r="W3039">
        <v>0</v>
      </c>
      <c r="X3039">
        <v>23.924239995685106</v>
      </c>
      <c r="Y3039">
        <v>0</v>
      </c>
      <c r="Z3039">
        <v>9.619924505193433</v>
      </c>
      <c r="AA3039">
        <v>0</v>
      </c>
      <c r="AB3039">
        <v>8.8181311289304123</v>
      </c>
      <c r="AC3039">
        <v>0</v>
      </c>
      <c r="AD3039">
        <v>0</v>
      </c>
      <c r="AE3039">
        <v>42.362295629808948</v>
      </c>
    </row>
    <row r="3040" spans="1:31" x14ac:dyDescent="0.25">
      <c r="A3040">
        <v>2310505</v>
      </c>
      <c r="B3040">
        <v>1</v>
      </c>
      <c r="C3040" t="s">
        <v>80</v>
      </c>
      <c r="D3040" t="s">
        <v>103</v>
      </c>
      <c r="E3040" t="s">
        <v>147</v>
      </c>
      <c r="F3040" t="s">
        <v>9020</v>
      </c>
      <c r="G3040" t="s">
        <v>149</v>
      </c>
      <c r="H3040" t="s">
        <v>150</v>
      </c>
      <c r="I3040" t="s">
        <v>136</v>
      </c>
      <c r="J3040" t="s">
        <v>137</v>
      </c>
      <c r="K3040" t="s">
        <v>138</v>
      </c>
      <c r="L3040" t="s">
        <v>9021</v>
      </c>
      <c r="M3040" t="s">
        <v>9022</v>
      </c>
      <c r="N3040">
        <v>1.4811111109999999</v>
      </c>
      <c r="O3040">
        <v>0</v>
      </c>
      <c r="P3040">
        <v>143</v>
      </c>
      <c r="Q3040">
        <v>0</v>
      </c>
      <c r="R3040">
        <v>0</v>
      </c>
      <c r="S3040">
        <v>0</v>
      </c>
      <c r="T3040">
        <v>12</v>
      </c>
      <c r="U3040">
        <v>0</v>
      </c>
      <c r="V3040">
        <v>0</v>
      </c>
      <c r="W3040">
        <v>0</v>
      </c>
      <c r="X3040">
        <v>41.788941599580021</v>
      </c>
      <c r="Y3040">
        <v>0</v>
      </c>
      <c r="Z3040">
        <v>0</v>
      </c>
      <c r="AA3040">
        <v>0</v>
      </c>
      <c r="AB3040">
        <v>5.8352369415454675</v>
      </c>
      <c r="AC3040">
        <v>0</v>
      </c>
      <c r="AD3040">
        <v>0</v>
      </c>
      <c r="AE3040">
        <v>47.624178541125488</v>
      </c>
    </row>
    <row r="3041" spans="1:31" x14ac:dyDescent="0.25">
      <c r="A3041">
        <v>2310706</v>
      </c>
      <c r="B3041">
        <v>1</v>
      </c>
      <c r="C3041" t="s">
        <v>81</v>
      </c>
      <c r="D3041" t="s">
        <v>128</v>
      </c>
      <c r="E3041" t="s">
        <v>153</v>
      </c>
      <c r="F3041" t="s">
        <v>9023</v>
      </c>
      <c r="G3041" t="s">
        <v>254</v>
      </c>
      <c r="H3041" t="s">
        <v>150</v>
      </c>
      <c r="I3041" t="s">
        <v>136</v>
      </c>
      <c r="J3041" t="s">
        <v>137</v>
      </c>
      <c r="K3041" t="s">
        <v>138</v>
      </c>
      <c r="L3041" t="s">
        <v>9024</v>
      </c>
      <c r="M3041" t="s">
        <v>9025</v>
      </c>
      <c r="N3041">
        <v>1.6377777769999999</v>
      </c>
      <c r="O3041">
        <v>0</v>
      </c>
      <c r="P3041">
        <v>15</v>
      </c>
      <c r="Q3041">
        <v>0</v>
      </c>
      <c r="R3041">
        <v>0</v>
      </c>
      <c r="S3041">
        <v>0</v>
      </c>
      <c r="T3041">
        <v>1</v>
      </c>
      <c r="U3041">
        <v>0</v>
      </c>
      <c r="V3041">
        <v>0</v>
      </c>
      <c r="W3041">
        <v>0</v>
      </c>
      <c r="X3041">
        <v>4.9133696829716831</v>
      </c>
      <c r="Y3041">
        <v>0</v>
      </c>
      <c r="Z3041">
        <v>0</v>
      </c>
      <c r="AA3041">
        <v>0</v>
      </c>
      <c r="AB3041">
        <v>5.9184539480576088</v>
      </c>
      <c r="AC3041">
        <v>0</v>
      </c>
      <c r="AD3041">
        <v>0</v>
      </c>
      <c r="AE3041">
        <v>10.831823631029291</v>
      </c>
    </row>
    <row r="3042" spans="1:31" x14ac:dyDescent="0.25">
      <c r="A3042">
        <v>2310328</v>
      </c>
      <c r="B3042">
        <v>1</v>
      </c>
      <c r="C3042" t="s">
        <v>80</v>
      </c>
      <c r="D3042" t="s">
        <v>93</v>
      </c>
      <c r="E3042" t="s">
        <v>147</v>
      </c>
      <c r="F3042" t="s">
        <v>9026</v>
      </c>
      <c r="G3042" t="s">
        <v>149</v>
      </c>
      <c r="H3042" t="s">
        <v>150</v>
      </c>
      <c r="I3042" t="s">
        <v>136</v>
      </c>
      <c r="J3042" t="s">
        <v>137</v>
      </c>
      <c r="K3042" t="s">
        <v>138</v>
      </c>
      <c r="L3042" t="s">
        <v>9027</v>
      </c>
      <c r="M3042" t="s">
        <v>9028</v>
      </c>
      <c r="N3042">
        <v>3.838055555</v>
      </c>
      <c r="O3042">
        <v>0</v>
      </c>
      <c r="P3042">
        <v>1</v>
      </c>
      <c r="Q3042">
        <v>0</v>
      </c>
      <c r="R3042">
        <v>1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1.1747015293156</v>
      </c>
      <c r="Y3042">
        <v>0</v>
      </c>
      <c r="Z3042">
        <v>2.6473495502870419</v>
      </c>
      <c r="AA3042">
        <v>0</v>
      </c>
      <c r="AB3042">
        <v>0</v>
      </c>
      <c r="AC3042">
        <v>0</v>
      </c>
      <c r="AD3042">
        <v>0</v>
      </c>
      <c r="AE3042">
        <v>3.8220510796026419</v>
      </c>
    </row>
    <row r="3043" spans="1:31" x14ac:dyDescent="0.25">
      <c r="A3043">
        <v>2310391</v>
      </c>
      <c r="B3043">
        <v>1</v>
      </c>
      <c r="C3043" t="s">
        <v>80</v>
      </c>
      <c r="D3043" t="s">
        <v>103</v>
      </c>
      <c r="E3043" t="s">
        <v>141</v>
      </c>
      <c r="F3043" t="s">
        <v>9029</v>
      </c>
      <c r="G3043" t="s">
        <v>177</v>
      </c>
      <c r="H3043" t="s">
        <v>135</v>
      </c>
      <c r="I3043" t="s">
        <v>136</v>
      </c>
      <c r="J3043" t="s">
        <v>137</v>
      </c>
      <c r="K3043" t="s">
        <v>144</v>
      </c>
      <c r="L3043" t="s">
        <v>9030</v>
      </c>
      <c r="M3043" t="s">
        <v>9031</v>
      </c>
      <c r="N3043">
        <v>2.4624999999999999</v>
      </c>
      <c r="O3043">
        <v>0</v>
      </c>
      <c r="P3043">
        <v>751</v>
      </c>
      <c r="Q3043">
        <v>0</v>
      </c>
      <c r="R3043">
        <v>1</v>
      </c>
      <c r="S3043">
        <v>16</v>
      </c>
      <c r="T3043">
        <v>40</v>
      </c>
      <c r="U3043">
        <v>9</v>
      </c>
      <c r="V3043">
        <v>0</v>
      </c>
      <c r="W3043">
        <v>0</v>
      </c>
      <c r="X3043">
        <v>391.54083837368745</v>
      </c>
      <c r="Y3043">
        <v>0</v>
      </c>
      <c r="Z3043">
        <v>1.6538438509147499</v>
      </c>
      <c r="AA3043">
        <v>983.23662020901918</v>
      </c>
      <c r="AB3043">
        <v>87.20023237912649</v>
      </c>
      <c r="AC3043">
        <v>1325.2076338295401</v>
      </c>
      <c r="AD3043">
        <v>0</v>
      </c>
      <c r="AE3043">
        <v>2788.8391686422879</v>
      </c>
    </row>
    <row r="3044" spans="1:31" x14ac:dyDescent="0.25">
      <c r="A3044">
        <v>2310723</v>
      </c>
      <c r="B3044">
        <v>1</v>
      </c>
      <c r="C3044" t="s">
        <v>81</v>
      </c>
      <c r="D3044" t="s">
        <v>113</v>
      </c>
      <c r="E3044" t="s">
        <v>141</v>
      </c>
      <c r="F3044" t="s">
        <v>9032</v>
      </c>
      <c r="G3044" t="s">
        <v>134</v>
      </c>
      <c r="H3044" t="s">
        <v>135</v>
      </c>
      <c r="I3044" t="s">
        <v>136</v>
      </c>
      <c r="J3044" t="s">
        <v>137</v>
      </c>
      <c r="K3044" t="s">
        <v>138</v>
      </c>
      <c r="L3044" t="s">
        <v>9033</v>
      </c>
      <c r="M3044" t="s">
        <v>9034</v>
      </c>
      <c r="N3044">
        <v>0.114722222</v>
      </c>
      <c r="O3044">
        <v>0</v>
      </c>
      <c r="P3044">
        <v>1324</v>
      </c>
      <c r="Q3044">
        <v>22</v>
      </c>
      <c r="R3044">
        <v>221</v>
      </c>
      <c r="S3044">
        <v>11</v>
      </c>
      <c r="T3044">
        <v>54</v>
      </c>
      <c r="U3044">
        <v>1</v>
      </c>
      <c r="V3044">
        <v>1</v>
      </c>
      <c r="W3044">
        <v>0</v>
      </c>
      <c r="X3044">
        <v>22.863048054768139</v>
      </c>
      <c r="Y3044">
        <v>7.9481524823624019</v>
      </c>
      <c r="Z3044">
        <v>25.152943080279385</v>
      </c>
      <c r="AA3044">
        <v>6.2898319752646792</v>
      </c>
      <c r="AB3044">
        <v>6.9946969420531353</v>
      </c>
      <c r="AC3044">
        <v>8.1910456215406384</v>
      </c>
      <c r="AD3044">
        <v>0.30891238755510003</v>
      </c>
      <c r="AE3044">
        <v>77.748630543823481</v>
      </c>
    </row>
    <row r="3045" spans="1:31" x14ac:dyDescent="0.25">
      <c r="A3045">
        <v>2310829</v>
      </c>
      <c r="B3045">
        <v>1</v>
      </c>
      <c r="C3045" t="s">
        <v>81</v>
      </c>
      <c r="D3045" t="s">
        <v>118</v>
      </c>
      <c r="E3045" t="s">
        <v>147</v>
      </c>
      <c r="F3045" t="s">
        <v>9035</v>
      </c>
      <c r="G3045" t="s">
        <v>149</v>
      </c>
      <c r="H3045" t="s">
        <v>150</v>
      </c>
      <c r="I3045" t="s">
        <v>136</v>
      </c>
      <c r="J3045" t="s">
        <v>137</v>
      </c>
      <c r="K3045" t="s">
        <v>138</v>
      </c>
      <c r="L3045" t="s">
        <v>9036</v>
      </c>
      <c r="M3045" t="s">
        <v>9037</v>
      </c>
      <c r="N3045">
        <v>0.52277777700000005</v>
      </c>
      <c r="O3045">
        <v>0</v>
      </c>
      <c r="P3045">
        <v>27</v>
      </c>
      <c r="Q3045">
        <v>0</v>
      </c>
      <c r="R3045">
        <v>4</v>
      </c>
      <c r="S3045">
        <v>0</v>
      </c>
      <c r="T3045">
        <v>4</v>
      </c>
      <c r="U3045">
        <v>0</v>
      </c>
      <c r="V3045">
        <v>0</v>
      </c>
      <c r="W3045">
        <v>0</v>
      </c>
      <c r="X3045">
        <v>2.2870672651974</v>
      </c>
      <c r="Y3045">
        <v>0</v>
      </c>
      <c r="Z3045">
        <v>0.71656714746723327</v>
      </c>
      <c r="AA3045">
        <v>0</v>
      </c>
      <c r="AB3045">
        <v>2.1367307339087667</v>
      </c>
      <c r="AC3045">
        <v>0</v>
      </c>
      <c r="AD3045">
        <v>0</v>
      </c>
      <c r="AE3045">
        <v>5.1403651465733997</v>
      </c>
    </row>
    <row r="3046" spans="1:31" x14ac:dyDescent="0.25">
      <c r="A3046">
        <v>2310474</v>
      </c>
      <c r="B3046">
        <v>1</v>
      </c>
      <c r="C3046" t="s">
        <v>80</v>
      </c>
      <c r="D3046" t="s">
        <v>105</v>
      </c>
      <c r="E3046" t="s">
        <v>153</v>
      </c>
      <c r="F3046" t="s">
        <v>9038</v>
      </c>
      <c r="G3046" t="s">
        <v>203</v>
      </c>
      <c r="H3046" t="s">
        <v>150</v>
      </c>
      <c r="I3046" t="s">
        <v>136</v>
      </c>
      <c r="J3046" t="s">
        <v>137</v>
      </c>
      <c r="K3046" t="s">
        <v>138</v>
      </c>
      <c r="L3046" t="s">
        <v>9039</v>
      </c>
      <c r="M3046" t="s">
        <v>9040</v>
      </c>
      <c r="N3046">
        <v>1.782777777</v>
      </c>
      <c r="O3046">
        <v>0</v>
      </c>
      <c r="P3046">
        <v>4</v>
      </c>
      <c r="Q3046">
        <v>0</v>
      </c>
      <c r="R3046">
        <v>20</v>
      </c>
      <c r="S3046">
        <v>0</v>
      </c>
      <c r="T3046">
        <v>1</v>
      </c>
      <c r="U3046">
        <v>0</v>
      </c>
      <c r="V3046">
        <v>0</v>
      </c>
      <c r="W3046">
        <v>0</v>
      </c>
      <c r="X3046">
        <v>7.9250739804069159</v>
      </c>
      <c r="Y3046">
        <v>0</v>
      </c>
      <c r="Z3046">
        <v>15.628564517322793</v>
      </c>
      <c r="AA3046">
        <v>0</v>
      </c>
      <c r="AB3046">
        <v>2.9422884352126446</v>
      </c>
      <c r="AC3046">
        <v>0</v>
      </c>
      <c r="AD3046">
        <v>0</v>
      </c>
      <c r="AE3046">
        <v>26.495926932942353</v>
      </c>
    </row>
    <row r="3047" spans="1:31" x14ac:dyDescent="0.25">
      <c r="A3047">
        <v>2310182</v>
      </c>
      <c r="B3047">
        <v>1</v>
      </c>
      <c r="C3047" t="s">
        <v>80</v>
      </c>
      <c r="D3047" t="s">
        <v>108</v>
      </c>
      <c r="E3047" t="s">
        <v>153</v>
      </c>
      <c r="F3047" t="s">
        <v>9041</v>
      </c>
      <c r="G3047" t="s">
        <v>155</v>
      </c>
      <c r="H3047" t="s">
        <v>150</v>
      </c>
      <c r="I3047" t="s">
        <v>136</v>
      </c>
      <c r="J3047" t="s">
        <v>137</v>
      </c>
      <c r="K3047" t="s">
        <v>138</v>
      </c>
      <c r="L3047" t="s">
        <v>9042</v>
      </c>
      <c r="M3047" t="s">
        <v>9043</v>
      </c>
      <c r="N3047">
        <v>6.7713888879999997</v>
      </c>
      <c r="O3047">
        <v>0</v>
      </c>
      <c r="P3047">
        <v>1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1.2067222188956668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1.2067222188956668</v>
      </c>
    </row>
    <row r="3048" spans="1:31" x14ac:dyDescent="0.25">
      <c r="A3048">
        <v>2310265</v>
      </c>
      <c r="B3048">
        <v>1</v>
      </c>
      <c r="C3048" t="s">
        <v>81</v>
      </c>
      <c r="D3048" t="s">
        <v>127</v>
      </c>
      <c r="E3048" t="s">
        <v>132</v>
      </c>
      <c r="F3048" t="s">
        <v>339</v>
      </c>
      <c r="G3048" t="s">
        <v>210</v>
      </c>
      <c r="H3048" t="s">
        <v>135</v>
      </c>
      <c r="I3048" t="s">
        <v>136</v>
      </c>
      <c r="J3048" t="s">
        <v>137</v>
      </c>
      <c r="K3048" t="s">
        <v>138</v>
      </c>
      <c r="L3048" t="s">
        <v>9044</v>
      </c>
      <c r="M3048" t="s">
        <v>9045</v>
      </c>
      <c r="N3048">
        <v>1.6886111109999999</v>
      </c>
      <c r="O3048">
        <v>2</v>
      </c>
      <c r="P3048">
        <v>1310</v>
      </c>
      <c r="Q3048">
        <v>30</v>
      </c>
      <c r="R3048">
        <v>83</v>
      </c>
      <c r="S3048">
        <v>13</v>
      </c>
      <c r="T3048">
        <v>108</v>
      </c>
      <c r="U3048">
        <v>2</v>
      </c>
      <c r="V3048">
        <v>0</v>
      </c>
      <c r="W3048">
        <v>0.79646171198000015</v>
      </c>
      <c r="X3048">
        <v>287.33768306375038</v>
      </c>
      <c r="Y3048">
        <v>49.359095525776276</v>
      </c>
      <c r="Z3048">
        <v>49.927062583734156</v>
      </c>
      <c r="AA3048">
        <v>56.772384797581516</v>
      </c>
      <c r="AB3048">
        <v>66.501092670042283</v>
      </c>
      <c r="AC3048">
        <v>3.1050593694250836</v>
      </c>
      <c r="AD3048">
        <v>0</v>
      </c>
      <c r="AE3048">
        <v>513.7988397222897</v>
      </c>
    </row>
    <row r="3049" spans="1:31" x14ac:dyDescent="0.25">
      <c r="A3049">
        <v>2310720</v>
      </c>
      <c r="B3049">
        <v>1</v>
      </c>
      <c r="C3049" t="s">
        <v>81</v>
      </c>
      <c r="D3049" t="s">
        <v>114</v>
      </c>
      <c r="E3049" t="s">
        <v>153</v>
      </c>
      <c r="F3049" t="s">
        <v>9046</v>
      </c>
      <c r="G3049" t="s">
        <v>155</v>
      </c>
      <c r="H3049" t="s">
        <v>150</v>
      </c>
      <c r="I3049" t="s">
        <v>136</v>
      </c>
      <c r="J3049" t="s">
        <v>137</v>
      </c>
      <c r="K3049" t="s">
        <v>138</v>
      </c>
      <c r="L3049" t="s">
        <v>9047</v>
      </c>
      <c r="M3049" t="s">
        <v>9048</v>
      </c>
      <c r="N3049">
        <v>0.82222222199999995</v>
      </c>
      <c r="O3049">
        <v>0</v>
      </c>
      <c r="P3049">
        <v>1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0.10068217373999999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0.10068217373999999</v>
      </c>
    </row>
    <row r="3050" spans="1:31" x14ac:dyDescent="0.25">
      <c r="A3050">
        <v>2310786</v>
      </c>
      <c r="B3050">
        <v>1</v>
      </c>
      <c r="C3050" t="s">
        <v>81</v>
      </c>
      <c r="D3050" t="s">
        <v>113</v>
      </c>
      <c r="E3050" t="s">
        <v>158</v>
      </c>
      <c r="F3050" t="s">
        <v>9049</v>
      </c>
      <c r="G3050" t="s">
        <v>453</v>
      </c>
      <c r="H3050" t="s">
        <v>150</v>
      </c>
      <c r="I3050" t="s">
        <v>136</v>
      </c>
      <c r="J3050" t="s">
        <v>137</v>
      </c>
      <c r="K3050" t="s">
        <v>138</v>
      </c>
      <c r="L3050" t="s">
        <v>9050</v>
      </c>
      <c r="M3050" t="s">
        <v>9051</v>
      </c>
      <c r="N3050">
        <v>1.599722222</v>
      </c>
      <c r="O3050">
        <v>0</v>
      </c>
      <c r="P3050">
        <v>24</v>
      </c>
      <c r="Q3050">
        <v>0</v>
      </c>
      <c r="R3050">
        <v>5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5.9919661939360092</v>
      </c>
      <c r="Y3050">
        <v>0</v>
      </c>
      <c r="Z3050">
        <v>10.087463130352067</v>
      </c>
      <c r="AA3050">
        <v>0</v>
      </c>
      <c r="AB3050">
        <v>0</v>
      </c>
      <c r="AC3050">
        <v>0</v>
      </c>
      <c r="AD3050">
        <v>0</v>
      </c>
      <c r="AE3050">
        <v>16.079429324288075</v>
      </c>
    </row>
    <row r="3051" spans="1:31" x14ac:dyDescent="0.25">
      <c r="A3051">
        <v>2310245</v>
      </c>
      <c r="B3051">
        <v>1</v>
      </c>
      <c r="C3051" t="s">
        <v>80</v>
      </c>
      <c r="D3051" t="s">
        <v>100</v>
      </c>
      <c r="E3051" t="s">
        <v>147</v>
      </c>
      <c r="F3051" t="s">
        <v>9052</v>
      </c>
      <c r="G3051" t="s">
        <v>149</v>
      </c>
      <c r="H3051" t="s">
        <v>150</v>
      </c>
      <c r="I3051" t="s">
        <v>136</v>
      </c>
      <c r="J3051" t="s">
        <v>137</v>
      </c>
      <c r="K3051" t="s">
        <v>138</v>
      </c>
      <c r="L3051" t="s">
        <v>9053</v>
      </c>
      <c r="M3051" t="s">
        <v>9054</v>
      </c>
      <c r="N3051">
        <v>2.091111111</v>
      </c>
      <c r="O3051">
        <v>0</v>
      </c>
      <c r="P3051">
        <v>8</v>
      </c>
      <c r="Q3051">
        <v>0</v>
      </c>
      <c r="R3051">
        <v>1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6.2738591786105999</v>
      </c>
      <c r="Y3051">
        <v>0</v>
      </c>
      <c r="Z3051">
        <v>2.0402475431313336</v>
      </c>
      <c r="AA3051">
        <v>0</v>
      </c>
      <c r="AB3051">
        <v>0</v>
      </c>
      <c r="AC3051">
        <v>0</v>
      </c>
      <c r="AD3051">
        <v>0</v>
      </c>
      <c r="AE3051">
        <v>8.3141067217419327</v>
      </c>
    </row>
    <row r="3052" spans="1:31" x14ac:dyDescent="0.25">
      <c r="A3052">
        <v>2310222</v>
      </c>
      <c r="B3052">
        <v>1</v>
      </c>
      <c r="C3052" t="s">
        <v>80</v>
      </c>
      <c r="D3052" t="s">
        <v>103</v>
      </c>
      <c r="E3052" t="s">
        <v>141</v>
      </c>
      <c r="F3052" t="s">
        <v>1105</v>
      </c>
      <c r="G3052" t="s">
        <v>134</v>
      </c>
      <c r="H3052" t="s">
        <v>135</v>
      </c>
      <c r="I3052" t="s">
        <v>136</v>
      </c>
      <c r="J3052" t="s">
        <v>137</v>
      </c>
      <c r="K3052" t="s">
        <v>138</v>
      </c>
      <c r="L3052" t="s">
        <v>9055</v>
      </c>
      <c r="M3052" t="s">
        <v>9056</v>
      </c>
      <c r="N3052">
        <v>0.513055555</v>
      </c>
      <c r="O3052">
        <v>0</v>
      </c>
      <c r="P3052">
        <v>0</v>
      </c>
      <c r="Q3052">
        <v>0</v>
      </c>
      <c r="R3052">
        <v>0</v>
      </c>
      <c r="S3052">
        <v>1</v>
      </c>
      <c r="T3052">
        <v>0</v>
      </c>
      <c r="U3052">
        <v>8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0.69036023451956674</v>
      </c>
      <c r="AB3052">
        <v>0</v>
      </c>
      <c r="AC3052">
        <v>523.89866832383677</v>
      </c>
      <c r="AD3052">
        <v>0</v>
      </c>
      <c r="AE3052">
        <v>524.58902855835629</v>
      </c>
    </row>
    <row r="3053" spans="1:31" x14ac:dyDescent="0.25">
      <c r="A3053">
        <v>2310763</v>
      </c>
      <c r="B3053">
        <v>1</v>
      </c>
      <c r="C3053" t="s">
        <v>81</v>
      </c>
      <c r="D3053" t="s">
        <v>113</v>
      </c>
      <c r="E3053" t="s">
        <v>153</v>
      </c>
      <c r="F3053" t="s">
        <v>9057</v>
      </c>
      <c r="G3053" t="s">
        <v>155</v>
      </c>
      <c r="H3053" t="s">
        <v>150</v>
      </c>
      <c r="I3053" t="s">
        <v>136</v>
      </c>
      <c r="J3053" t="s">
        <v>137</v>
      </c>
      <c r="K3053" t="s">
        <v>138</v>
      </c>
      <c r="L3053" t="s">
        <v>9058</v>
      </c>
      <c r="M3053" t="s">
        <v>9059</v>
      </c>
      <c r="N3053">
        <v>3.5727777770000002</v>
      </c>
      <c r="O3053">
        <v>0</v>
      </c>
      <c r="P3053">
        <v>1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1.1930026285347834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1.1930026285347834</v>
      </c>
    </row>
    <row r="3054" spans="1:31" x14ac:dyDescent="0.25">
      <c r="A3054">
        <v>2310451</v>
      </c>
      <c r="B3054">
        <v>1</v>
      </c>
      <c r="C3054" t="s">
        <v>80</v>
      </c>
      <c r="D3054" t="s">
        <v>111</v>
      </c>
      <c r="E3054" t="s">
        <v>285</v>
      </c>
      <c r="F3054" t="s">
        <v>9060</v>
      </c>
      <c r="G3054" t="s">
        <v>703</v>
      </c>
      <c r="H3054" t="s">
        <v>150</v>
      </c>
      <c r="I3054" t="s">
        <v>136</v>
      </c>
      <c r="J3054" t="s">
        <v>3</v>
      </c>
      <c r="K3054" t="s">
        <v>138</v>
      </c>
      <c r="L3054" t="s">
        <v>9061</v>
      </c>
      <c r="M3054" t="s">
        <v>9062</v>
      </c>
      <c r="N3054">
        <v>4.6416666659999999</v>
      </c>
      <c r="O3054">
        <v>0</v>
      </c>
      <c r="P3054">
        <v>45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47.834535225618254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47.834535225618254</v>
      </c>
    </row>
    <row r="3055" spans="1:31" x14ac:dyDescent="0.25">
      <c r="A3055">
        <v>2310202</v>
      </c>
      <c r="B3055">
        <v>1</v>
      </c>
      <c r="C3055" t="s">
        <v>80</v>
      </c>
      <c r="D3055" t="s">
        <v>108</v>
      </c>
      <c r="E3055" t="s">
        <v>147</v>
      </c>
      <c r="F3055" t="s">
        <v>9063</v>
      </c>
      <c r="G3055" t="s">
        <v>149</v>
      </c>
      <c r="H3055" t="s">
        <v>150</v>
      </c>
      <c r="I3055" t="s">
        <v>136</v>
      </c>
      <c r="J3055" t="s">
        <v>137</v>
      </c>
      <c r="K3055" t="s">
        <v>138</v>
      </c>
      <c r="L3055" t="s">
        <v>9064</v>
      </c>
      <c r="M3055" t="s">
        <v>9065</v>
      </c>
      <c r="N3055">
        <v>7.9636111109999996</v>
      </c>
      <c r="O3055">
        <v>0</v>
      </c>
      <c r="P3055">
        <v>10</v>
      </c>
      <c r="Q3055">
        <v>0</v>
      </c>
      <c r="R3055">
        <v>0</v>
      </c>
      <c r="S3055">
        <v>0</v>
      </c>
      <c r="T3055">
        <v>2</v>
      </c>
      <c r="U3055">
        <v>0</v>
      </c>
      <c r="V3055">
        <v>0</v>
      </c>
      <c r="W3055">
        <v>0</v>
      </c>
      <c r="X3055">
        <v>8.617876287787551</v>
      </c>
      <c r="Y3055">
        <v>0</v>
      </c>
      <c r="Z3055">
        <v>0</v>
      </c>
      <c r="AA3055">
        <v>0</v>
      </c>
      <c r="AB3055">
        <v>11.31427821644184</v>
      </c>
      <c r="AC3055">
        <v>0</v>
      </c>
      <c r="AD3055">
        <v>0</v>
      </c>
      <c r="AE3055">
        <v>19.932154504229391</v>
      </c>
    </row>
    <row r="3056" spans="1:31" x14ac:dyDescent="0.25">
      <c r="A3056">
        <v>2310700</v>
      </c>
      <c r="B3056">
        <v>1</v>
      </c>
      <c r="C3056" t="s">
        <v>80</v>
      </c>
      <c r="D3056" t="s">
        <v>107</v>
      </c>
      <c r="E3056" t="s">
        <v>147</v>
      </c>
      <c r="F3056" t="s">
        <v>9066</v>
      </c>
      <c r="G3056" t="s">
        <v>149</v>
      </c>
      <c r="H3056" t="s">
        <v>150</v>
      </c>
      <c r="I3056" t="s">
        <v>136</v>
      </c>
      <c r="J3056" t="s">
        <v>137</v>
      </c>
      <c r="K3056" t="s">
        <v>138</v>
      </c>
      <c r="L3056" t="s">
        <v>9067</v>
      </c>
      <c r="M3056" t="s">
        <v>9068</v>
      </c>
      <c r="N3056">
        <v>1.788888888</v>
      </c>
      <c r="O3056">
        <v>0</v>
      </c>
      <c r="P3056">
        <v>0</v>
      </c>
      <c r="Q3056">
        <v>0</v>
      </c>
      <c r="R3056">
        <v>8</v>
      </c>
      <c r="S3056">
        <v>0</v>
      </c>
      <c r="T3056">
        <v>17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4.3453475953622007</v>
      </c>
      <c r="AA3056">
        <v>0</v>
      </c>
      <c r="AB3056">
        <v>26.092133295440259</v>
      </c>
      <c r="AC3056">
        <v>0</v>
      </c>
      <c r="AD3056">
        <v>0</v>
      </c>
      <c r="AE3056">
        <v>30.437480890802462</v>
      </c>
    </row>
    <row r="3057" spans="1:31" x14ac:dyDescent="0.25">
      <c r="A3057">
        <v>2310408</v>
      </c>
      <c r="B3057">
        <v>1</v>
      </c>
      <c r="C3057" t="s">
        <v>81</v>
      </c>
      <c r="D3057" t="s">
        <v>119</v>
      </c>
      <c r="E3057" t="s">
        <v>153</v>
      </c>
      <c r="F3057" t="s">
        <v>9069</v>
      </c>
      <c r="G3057" t="s">
        <v>155</v>
      </c>
      <c r="H3057" t="s">
        <v>150</v>
      </c>
      <c r="I3057" t="s">
        <v>136</v>
      </c>
      <c r="J3057" t="s">
        <v>137</v>
      </c>
      <c r="K3057" t="s">
        <v>138</v>
      </c>
      <c r="L3057" t="s">
        <v>9070</v>
      </c>
      <c r="M3057" t="s">
        <v>9071</v>
      </c>
      <c r="N3057">
        <v>2.517222222</v>
      </c>
      <c r="O3057">
        <v>0</v>
      </c>
      <c r="P3057">
        <v>1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0.24924428687520003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0.24924428687520003</v>
      </c>
    </row>
    <row r="3058" spans="1:31" x14ac:dyDescent="0.25">
      <c r="A3058">
        <v>2310849</v>
      </c>
      <c r="B3058">
        <v>1</v>
      </c>
      <c r="C3058" t="s">
        <v>81</v>
      </c>
      <c r="D3058" t="s">
        <v>119</v>
      </c>
      <c r="E3058" t="s">
        <v>147</v>
      </c>
      <c r="F3058" t="s">
        <v>9072</v>
      </c>
      <c r="G3058" t="s">
        <v>149</v>
      </c>
      <c r="H3058" t="s">
        <v>150</v>
      </c>
      <c r="I3058" t="s">
        <v>136</v>
      </c>
      <c r="J3058" t="s">
        <v>137</v>
      </c>
      <c r="K3058" t="s">
        <v>138</v>
      </c>
      <c r="L3058" t="s">
        <v>9073</v>
      </c>
      <c r="M3058" t="s">
        <v>9074</v>
      </c>
      <c r="N3058">
        <v>3.1666666659999998</v>
      </c>
      <c r="O3058">
        <v>0</v>
      </c>
      <c r="P3058">
        <v>1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</row>
    <row r="3059" spans="1:31" x14ac:dyDescent="0.25">
      <c r="A3059">
        <v>2310308</v>
      </c>
      <c r="B3059">
        <v>1</v>
      </c>
      <c r="C3059" t="s">
        <v>81</v>
      </c>
      <c r="D3059" t="s">
        <v>128</v>
      </c>
      <c r="E3059" t="s">
        <v>175</v>
      </c>
      <c r="F3059" t="s">
        <v>9075</v>
      </c>
      <c r="G3059" t="s">
        <v>143</v>
      </c>
      <c r="H3059" t="s">
        <v>135</v>
      </c>
      <c r="I3059" t="s">
        <v>136</v>
      </c>
      <c r="J3059" t="s">
        <v>137</v>
      </c>
      <c r="K3059" t="s">
        <v>144</v>
      </c>
      <c r="L3059" t="s">
        <v>9076</v>
      </c>
      <c r="M3059" t="s">
        <v>9077</v>
      </c>
      <c r="N3059">
        <v>2.2208333329999999</v>
      </c>
      <c r="O3059">
        <v>0</v>
      </c>
      <c r="P3059">
        <v>382</v>
      </c>
      <c r="Q3059">
        <v>0</v>
      </c>
      <c r="R3059">
        <v>0</v>
      </c>
      <c r="S3059">
        <v>0</v>
      </c>
      <c r="T3059">
        <v>9</v>
      </c>
      <c r="U3059">
        <v>1</v>
      </c>
      <c r="V3059">
        <v>0</v>
      </c>
      <c r="W3059">
        <v>0</v>
      </c>
      <c r="X3059">
        <v>190.49298137844715</v>
      </c>
      <c r="Y3059">
        <v>0</v>
      </c>
      <c r="Z3059">
        <v>0</v>
      </c>
      <c r="AA3059">
        <v>0</v>
      </c>
      <c r="AB3059">
        <v>33.948393752093999</v>
      </c>
      <c r="AC3059">
        <v>272.3250511573051</v>
      </c>
      <c r="AD3059">
        <v>0</v>
      </c>
      <c r="AE3059">
        <v>496.76642628784623</v>
      </c>
    </row>
    <row r="3060" spans="1:31" x14ac:dyDescent="0.25">
      <c r="A3060">
        <v>2310325</v>
      </c>
      <c r="B3060">
        <v>1</v>
      </c>
      <c r="C3060" t="s">
        <v>80</v>
      </c>
      <c r="D3060" t="s">
        <v>94</v>
      </c>
      <c r="E3060" t="s">
        <v>175</v>
      </c>
      <c r="F3060" t="s">
        <v>9078</v>
      </c>
      <c r="G3060" t="s">
        <v>143</v>
      </c>
      <c r="H3060" t="s">
        <v>135</v>
      </c>
      <c r="I3060" t="s">
        <v>136</v>
      </c>
      <c r="J3060" t="s">
        <v>137</v>
      </c>
      <c r="K3060" t="s">
        <v>144</v>
      </c>
      <c r="L3060" t="s">
        <v>9079</v>
      </c>
      <c r="M3060" t="s">
        <v>9080</v>
      </c>
      <c r="N3060">
        <v>2.6552777769999998</v>
      </c>
      <c r="O3060">
        <v>0</v>
      </c>
      <c r="P3060">
        <v>251</v>
      </c>
      <c r="Q3060">
        <v>0</v>
      </c>
      <c r="R3060">
        <v>0</v>
      </c>
      <c r="S3060">
        <v>0</v>
      </c>
      <c r="T3060">
        <v>20</v>
      </c>
      <c r="U3060">
        <v>0</v>
      </c>
      <c r="V3060">
        <v>0</v>
      </c>
      <c r="W3060">
        <v>0</v>
      </c>
      <c r="X3060">
        <v>128.5318949711403</v>
      </c>
      <c r="Y3060">
        <v>0</v>
      </c>
      <c r="Z3060">
        <v>0</v>
      </c>
      <c r="AA3060">
        <v>0</v>
      </c>
      <c r="AB3060">
        <v>70.689944325678226</v>
      </c>
      <c r="AC3060">
        <v>0</v>
      </c>
      <c r="AD3060">
        <v>0</v>
      </c>
      <c r="AE3060">
        <v>199.22183929681853</v>
      </c>
    </row>
    <row r="3061" spans="1:31" x14ac:dyDescent="0.25">
      <c r="A3061">
        <v>2310371</v>
      </c>
      <c r="B3061">
        <v>1</v>
      </c>
      <c r="C3061" t="s">
        <v>80</v>
      </c>
      <c r="D3061" t="s">
        <v>104</v>
      </c>
      <c r="E3061" t="s">
        <v>132</v>
      </c>
      <c r="F3061" t="s">
        <v>9081</v>
      </c>
      <c r="G3061" t="s">
        <v>143</v>
      </c>
      <c r="H3061" t="s">
        <v>135</v>
      </c>
      <c r="I3061" t="s">
        <v>136</v>
      </c>
      <c r="J3061" t="s">
        <v>137</v>
      </c>
      <c r="K3061" t="s">
        <v>144</v>
      </c>
      <c r="L3061" t="s">
        <v>9082</v>
      </c>
      <c r="M3061" t="s">
        <v>9083</v>
      </c>
      <c r="N3061">
        <v>8.3341666659999998</v>
      </c>
      <c r="O3061">
        <v>0</v>
      </c>
      <c r="P3061">
        <v>539</v>
      </c>
      <c r="Q3061">
        <v>0</v>
      </c>
      <c r="R3061">
        <v>1</v>
      </c>
      <c r="S3061">
        <v>0</v>
      </c>
      <c r="T3061">
        <v>33</v>
      </c>
      <c r="U3061">
        <v>0</v>
      </c>
      <c r="V3061">
        <v>0</v>
      </c>
      <c r="W3061">
        <v>0</v>
      </c>
      <c r="X3061">
        <v>796.30495568656966</v>
      </c>
      <c r="Y3061">
        <v>0</v>
      </c>
      <c r="Z3061">
        <v>1.0769856282366501</v>
      </c>
      <c r="AA3061">
        <v>0</v>
      </c>
      <c r="AB3061">
        <v>169.3892599525694</v>
      </c>
      <c r="AC3061">
        <v>0</v>
      </c>
      <c r="AD3061">
        <v>0</v>
      </c>
      <c r="AE3061">
        <v>966.77120126737577</v>
      </c>
    </row>
    <row r="3062" spans="1:31" x14ac:dyDescent="0.25">
      <c r="A3062">
        <v>2310471</v>
      </c>
      <c r="B3062">
        <v>1</v>
      </c>
      <c r="C3062" t="s">
        <v>80</v>
      </c>
      <c r="D3062" t="s">
        <v>100</v>
      </c>
      <c r="E3062" t="s">
        <v>147</v>
      </c>
      <c r="F3062" t="s">
        <v>9084</v>
      </c>
      <c r="G3062" t="s">
        <v>258</v>
      </c>
      <c r="H3062" t="s">
        <v>150</v>
      </c>
      <c r="I3062" t="s">
        <v>136</v>
      </c>
      <c r="J3062" t="s">
        <v>137</v>
      </c>
      <c r="K3062" t="s">
        <v>138</v>
      </c>
      <c r="L3062" t="s">
        <v>9085</v>
      </c>
      <c r="M3062" t="s">
        <v>9086</v>
      </c>
      <c r="N3062">
        <v>0.89277777700000005</v>
      </c>
      <c r="O3062">
        <v>0</v>
      </c>
      <c r="P3062">
        <v>14</v>
      </c>
      <c r="Q3062">
        <v>0</v>
      </c>
      <c r="R3062">
        <v>5</v>
      </c>
      <c r="S3062">
        <v>0</v>
      </c>
      <c r="T3062">
        <v>4</v>
      </c>
      <c r="U3062">
        <v>0</v>
      </c>
      <c r="V3062">
        <v>0</v>
      </c>
      <c r="W3062">
        <v>0</v>
      </c>
      <c r="X3062">
        <v>4.4923836706275848</v>
      </c>
      <c r="Y3062">
        <v>0</v>
      </c>
      <c r="Z3062">
        <v>2.1277392650402756</v>
      </c>
      <c r="AA3062">
        <v>0</v>
      </c>
      <c r="AB3062">
        <v>7.2326031822721664</v>
      </c>
      <c r="AC3062">
        <v>0</v>
      </c>
      <c r="AD3062">
        <v>0</v>
      </c>
      <c r="AE3062">
        <v>13.852726117940026</v>
      </c>
    </row>
    <row r="3063" spans="1:31" x14ac:dyDescent="0.25">
      <c r="A3063">
        <v>2310494</v>
      </c>
      <c r="B3063">
        <v>1</v>
      </c>
      <c r="C3063" t="s">
        <v>80</v>
      </c>
      <c r="D3063" t="s">
        <v>94</v>
      </c>
      <c r="E3063" t="s">
        <v>147</v>
      </c>
      <c r="F3063" t="s">
        <v>6657</v>
      </c>
      <c r="G3063" t="s">
        <v>336</v>
      </c>
      <c r="H3063" t="s">
        <v>150</v>
      </c>
      <c r="I3063" t="s">
        <v>136</v>
      </c>
      <c r="J3063" t="s">
        <v>137</v>
      </c>
      <c r="K3063" t="s">
        <v>138</v>
      </c>
      <c r="L3063" t="s">
        <v>9087</v>
      </c>
      <c r="M3063" t="s">
        <v>9088</v>
      </c>
      <c r="N3063">
        <v>0.696111111</v>
      </c>
      <c r="O3063">
        <v>0</v>
      </c>
      <c r="P3063">
        <v>63</v>
      </c>
      <c r="Q3063">
        <v>0</v>
      </c>
      <c r="R3063">
        <v>0</v>
      </c>
      <c r="S3063">
        <v>0</v>
      </c>
      <c r="T3063">
        <v>3</v>
      </c>
      <c r="U3063">
        <v>0</v>
      </c>
      <c r="V3063">
        <v>0</v>
      </c>
      <c r="W3063">
        <v>0</v>
      </c>
      <c r="X3063">
        <v>8.6993687912599338</v>
      </c>
      <c r="Y3063">
        <v>0</v>
      </c>
      <c r="Z3063">
        <v>0</v>
      </c>
      <c r="AA3063">
        <v>0</v>
      </c>
      <c r="AB3063">
        <v>1.3970151265565889</v>
      </c>
      <c r="AC3063">
        <v>0</v>
      </c>
      <c r="AD3063">
        <v>0</v>
      </c>
      <c r="AE3063">
        <v>10.096383917816523</v>
      </c>
    </row>
    <row r="3064" spans="1:31" x14ac:dyDescent="0.25">
      <c r="A3064">
        <v>2310517</v>
      </c>
      <c r="B3064">
        <v>1</v>
      </c>
      <c r="C3064" t="s">
        <v>80</v>
      </c>
      <c r="D3064" t="s">
        <v>97</v>
      </c>
      <c r="E3064" t="s">
        <v>147</v>
      </c>
      <c r="F3064" t="s">
        <v>9089</v>
      </c>
      <c r="G3064" t="s">
        <v>336</v>
      </c>
      <c r="H3064" t="s">
        <v>150</v>
      </c>
      <c r="I3064" t="s">
        <v>136</v>
      </c>
      <c r="J3064" t="s">
        <v>137</v>
      </c>
      <c r="K3064" t="s">
        <v>138</v>
      </c>
      <c r="L3064" t="s">
        <v>9090</v>
      </c>
      <c r="M3064" t="s">
        <v>9091</v>
      </c>
      <c r="N3064">
        <v>0.59499999999999997</v>
      </c>
      <c r="O3064">
        <v>0</v>
      </c>
      <c r="P3064">
        <v>216</v>
      </c>
      <c r="Q3064">
        <v>0</v>
      </c>
      <c r="R3064">
        <v>0</v>
      </c>
      <c r="S3064">
        <v>0</v>
      </c>
      <c r="T3064">
        <v>5</v>
      </c>
      <c r="U3064">
        <v>0</v>
      </c>
      <c r="V3064">
        <v>0</v>
      </c>
      <c r="W3064">
        <v>0</v>
      </c>
      <c r="X3064">
        <v>28.977760709920513</v>
      </c>
      <c r="Y3064">
        <v>0</v>
      </c>
      <c r="Z3064">
        <v>0</v>
      </c>
      <c r="AA3064">
        <v>0</v>
      </c>
      <c r="AB3064">
        <v>3.6400414330731952</v>
      </c>
      <c r="AC3064">
        <v>0</v>
      </c>
      <c r="AD3064">
        <v>0</v>
      </c>
      <c r="AE3064">
        <v>32.61780214299371</v>
      </c>
    </row>
    <row r="3065" spans="1:31" x14ac:dyDescent="0.25">
      <c r="A3065">
        <v>2310640</v>
      </c>
      <c r="B3065">
        <v>1</v>
      </c>
      <c r="C3065" t="s">
        <v>80</v>
      </c>
      <c r="D3065" t="s">
        <v>108</v>
      </c>
      <c r="E3065" t="s">
        <v>147</v>
      </c>
      <c r="F3065" t="s">
        <v>9092</v>
      </c>
      <c r="G3065" t="s">
        <v>149</v>
      </c>
      <c r="H3065" t="s">
        <v>150</v>
      </c>
      <c r="I3065" t="s">
        <v>136</v>
      </c>
      <c r="J3065" t="s">
        <v>137</v>
      </c>
      <c r="K3065" t="s">
        <v>138</v>
      </c>
      <c r="L3065" t="s">
        <v>9093</v>
      </c>
      <c r="M3065" t="s">
        <v>9094</v>
      </c>
      <c r="N3065">
        <v>3.09</v>
      </c>
      <c r="O3065">
        <v>0</v>
      </c>
      <c r="P3065">
        <v>6</v>
      </c>
      <c r="Q3065">
        <v>0</v>
      </c>
      <c r="R3065">
        <v>1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4.484740679065399</v>
      </c>
      <c r="Y3065">
        <v>0</v>
      </c>
      <c r="Z3065">
        <v>5.2705451138200007E-2</v>
      </c>
      <c r="AA3065">
        <v>0</v>
      </c>
      <c r="AB3065">
        <v>0</v>
      </c>
      <c r="AC3065">
        <v>0</v>
      </c>
      <c r="AD3065">
        <v>0</v>
      </c>
      <c r="AE3065">
        <v>4.5374461302035991</v>
      </c>
    </row>
    <row r="3066" spans="1:31" x14ac:dyDescent="0.25">
      <c r="A3066">
        <v>2310534</v>
      </c>
      <c r="B3066">
        <v>1</v>
      </c>
      <c r="C3066" t="s">
        <v>81</v>
      </c>
      <c r="D3066" t="s">
        <v>128</v>
      </c>
      <c r="E3066" t="s">
        <v>153</v>
      </c>
      <c r="F3066" t="s">
        <v>9095</v>
      </c>
      <c r="G3066" t="s">
        <v>203</v>
      </c>
      <c r="H3066" t="s">
        <v>150</v>
      </c>
      <c r="I3066" t="s">
        <v>136</v>
      </c>
      <c r="J3066" t="s">
        <v>137</v>
      </c>
      <c r="K3066" t="s">
        <v>138</v>
      </c>
      <c r="L3066" t="s">
        <v>9096</v>
      </c>
      <c r="M3066" t="s">
        <v>9097</v>
      </c>
      <c r="N3066">
        <v>5.4391666660000002</v>
      </c>
      <c r="O3066">
        <v>0</v>
      </c>
      <c r="P3066">
        <v>13</v>
      </c>
      <c r="Q3066">
        <v>0</v>
      </c>
      <c r="R3066">
        <v>0</v>
      </c>
      <c r="S3066">
        <v>0</v>
      </c>
      <c r="T3066">
        <v>2</v>
      </c>
      <c r="U3066">
        <v>0</v>
      </c>
      <c r="V3066">
        <v>0</v>
      </c>
      <c r="W3066">
        <v>0</v>
      </c>
      <c r="X3066">
        <v>11.849807245985097</v>
      </c>
      <c r="Y3066">
        <v>0</v>
      </c>
      <c r="Z3066">
        <v>0</v>
      </c>
      <c r="AA3066">
        <v>0</v>
      </c>
      <c r="AB3066">
        <v>8.7917594845226166</v>
      </c>
      <c r="AC3066">
        <v>0</v>
      </c>
      <c r="AD3066">
        <v>0</v>
      </c>
      <c r="AE3066">
        <v>20.641566730507712</v>
      </c>
    </row>
    <row r="3067" spans="1:31" x14ac:dyDescent="0.25">
      <c r="A3067">
        <v>2310617</v>
      </c>
      <c r="B3067">
        <v>1</v>
      </c>
      <c r="C3067" t="s">
        <v>80</v>
      </c>
      <c r="D3067" t="s">
        <v>108</v>
      </c>
      <c r="E3067" t="s">
        <v>147</v>
      </c>
      <c r="F3067" t="s">
        <v>9098</v>
      </c>
      <c r="G3067" t="s">
        <v>258</v>
      </c>
      <c r="H3067" t="s">
        <v>150</v>
      </c>
      <c r="I3067" t="s">
        <v>136</v>
      </c>
      <c r="J3067" t="s">
        <v>137</v>
      </c>
      <c r="K3067" t="s">
        <v>138</v>
      </c>
      <c r="L3067" t="s">
        <v>9099</v>
      </c>
      <c r="M3067" t="s">
        <v>9100</v>
      </c>
      <c r="N3067">
        <v>4.0483333330000004</v>
      </c>
      <c r="O3067">
        <v>0</v>
      </c>
      <c r="P3067">
        <v>28</v>
      </c>
      <c r="Q3067">
        <v>0</v>
      </c>
      <c r="R3067">
        <v>13</v>
      </c>
      <c r="S3067">
        <v>0</v>
      </c>
      <c r="T3067">
        <v>2</v>
      </c>
      <c r="U3067">
        <v>0</v>
      </c>
      <c r="V3067">
        <v>0</v>
      </c>
      <c r="W3067">
        <v>0</v>
      </c>
      <c r="X3067">
        <v>33.321923836043347</v>
      </c>
      <c r="Y3067">
        <v>0</v>
      </c>
      <c r="Z3067">
        <v>68.879264762561021</v>
      </c>
      <c r="AA3067">
        <v>0</v>
      </c>
      <c r="AB3067">
        <v>6.5461933661808551</v>
      </c>
      <c r="AC3067">
        <v>0</v>
      </c>
      <c r="AD3067">
        <v>0</v>
      </c>
      <c r="AE3067">
        <v>108.74738196478523</v>
      </c>
    </row>
    <row r="3068" spans="1:31" x14ac:dyDescent="0.25">
      <c r="A3068">
        <v>2310477</v>
      </c>
      <c r="B3068">
        <v>1</v>
      </c>
      <c r="C3068" t="s">
        <v>81</v>
      </c>
      <c r="D3068" t="s">
        <v>113</v>
      </c>
      <c r="E3068" t="s">
        <v>153</v>
      </c>
      <c r="F3068" t="s">
        <v>9101</v>
      </c>
      <c r="G3068" t="s">
        <v>155</v>
      </c>
      <c r="H3068" t="s">
        <v>150</v>
      </c>
      <c r="I3068" t="s">
        <v>136</v>
      </c>
      <c r="J3068" t="s">
        <v>137</v>
      </c>
      <c r="K3068" t="s">
        <v>138</v>
      </c>
      <c r="L3068" t="s">
        <v>9102</v>
      </c>
      <c r="M3068" t="s">
        <v>9103</v>
      </c>
      <c r="N3068">
        <v>0.92111111099999998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1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0.12910155608839999</v>
      </c>
      <c r="AC3068">
        <v>0</v>
      </c>
      <c r="AD3068">
        <v>0</v>
      </c>
      <c r="AE3068">
        <v>0.12910155608839999</v>
      </c>
    </row>
    <row r="3069" spans="1:31" x14ac:dyDescent="0.25">
      <c r="A3069">
        <v>2310431</v>
      </c>
      <c r="B3069">
        <v>1</v>
      </c>
      <c r="C3069" t="s">
        <v>80</v>
      </c>
      <c r="D3069" t="s">
        <v>84</v>
      </c>
      <c r="E3069" t="s">
        <v>158</v>
      </c>
      <c r="F3069" t="s">
        <v>9104</v>
      </c>
      <c r="G3069" t="s">
        <v>143</v>
      </c>
      <c r="H3069" t="s">
        <v>150</v>
      </c>
      <c r="I3069" t="s">
        <v>136</v>
      </c>
      <c r="J3069" t="s">
        <v>137</v>
      </c>
      <c r="K3069" t="s">
        <v>144</v>
      </c>
      <c r="L3069" t="s">
        <v>9105</v>
      </c>
      <c r="M3069" t="s">
        <v>9106</v>
      </c>
      <c r="N3069">
        <v>3.025833333</v>
      </c>
      <c r="O3069">
        <v>0</v>
      </c>
      <c r="P3069">
        <v>562</v>
      </c>
      <c r="Q3069">
        <v>0</v>
      </c>
      <c r="R3069">
        <v>0</v>
      </c>
      <c r="S3069">
        <v>0</v>
      </c>
      <c r="T3069">
        <v>31</v>
      </c>
      <c r="U3069">
        <v>0</v>
      </c>
      <c r="V3069">
        <v>0</v>
      </c>
      <c r="W3069">
        <v>0</v>
      </c>
      <c r="X3069">
        <v>330.27521511955132</v>
      </c>
      <c r="Y3069">
        <v>0</v>
      </c>
      <c r="Z3069">
        <v>0</v>
      </c>
      <c r="AA3069">
        <v>0</v>
      </c>
      <c r="AB3069">
        <v>150.8628746621028</v>
      </c>
      <c r="AC3069">
        <v>0</v>
      </c>
      <c r="AD3069">
        <v>0</v>
      </c>
      <c r="AE3069">
        <v>481.13808978165412</v>
      </c>
    </row>
    <row r="3070" spans="1:31" x14ac:dyDescent="0.25">
      <c r="A3070">
        <v>2310726</v>
      </c>
      <c r="B3070">
        <v>1</v>
      </c>
      <c r="C3070" t="s">
        <v>80</v>
      </c>
      <c r="D3070" t="s">
        <v>104</v>
      </c>
      <c r="E3070" t="s">
        <v>285</v>
      </c>
      <c r="F3070" t="s">
        <v>9107</v>
      </c>
      <c r="G3070" t="s">
        <v>703</v>
      </c>
      <c r="H3070" t="s">
        <v>150</v>
      </c>
      <c r="I3070" t="s">
        <v>136</v>
      </c>
      <c r="J3070" t="s">
        <v>137</v>
      </c>
      <c r="K3070" t="s">
        <v>138</v>
      </c>
      <c r="L3070" t="s">
        <v>9108</v>
      </c>
      <c r="M3070" t="s">
        <v>9109</v>
      </c>
      <c r="N3070">
        <v>2.2113888880000001</v>
      </c>
      <c r="O3070">
        <v>0</v>
      </c>
      <c r="P3070">
        <v>47</v>
      </c>
      <c r="Q3070">
        <v>0</v>
      </c>
      <c r="R3070">
        <v>0</v>
      </c>
      <c r="S3070">
        <v>0</v>
      </c>
      <c r="T3070">
        <v>13</v>
      </c>
      <c r="U3070">
        <v>0</v>
      </c>
      <c r="V3070">
        <v>0</v>
      </c>
      <c r="W3070">
        <v>0</v>
      </c>
      <c r="X3070">
        <v>18.882101344572689</v>
      </c>
      <c r="Y3070">
        <v>0</v>
      </c>
      <c r="Z3070">
        <v>0</v>
      </c>
      <c r="AA3070">
        <v>0</v>
      </c>
      <c r="AB3070">
        <v>9.6920065287403414</v>
      </c>
      <c r="AC3070">
        <v>0</v>
      </c>
      <c r="AD3070">
        <v>0</v>
      </c>
      <c r="AE3070">
        <v>28.574107873313032</v>
      </c>
    </row>
    <row r="3071" spans="1:31" x14ac:dyDescent="0.25">
      <c r="A3071">
        <v>2310789</v>
      </c>
      <c r="B3071">
        <v>1</v>
      </c>
      <c r="C3071" t="s">
        <v>81</v>
      </c>
      <c r="D3071" t="s">
        <v>117</v>
      </c>
      <c r="E3071" t="s">
        <v>147</v>
      </c>
      <c r="F3071" t="s">
        <v>9110</v>
      </c>
      <c r="G3071" t="s">
        <v>149</v>
      </c>
      <c r="H3071" t="s">
        <v>150</v>
      </c>
      <c r="I3071" t="s">
        <v>136</v>
      </c>
      <c r="J3071" t="s">
        <v>137</v>
      </c>
      <c r="K3071" t="s">
        <v>138</v>
      </c>
      <c r="L3071" t="s">
        <v>9111</v>
      </c>
      <c r="M3071" t="s">
        <v>9112</v>
      </c>
      <c r="N3071">
        <v>2.8258333329999998</v>
      </c>
      <c r="O3071">
        <v>0</v>
      </c>
      <c r="P3071">
        <v>12</v>
      </c>
      <c r="Q3071">
        <v>0</v>
      </c>
      <c r="R3071">
        <v>2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3.4466727486474014</v>
      </c>
      <c r="Y3071">
        <v>0</v>
      </c>
      <c r="Z3071">
        <v>5.8776585702404507</v>
      </c>
      <c r="AA3071">
        <v>0</v>
      </c>
      <c r="AB3071">
        <v>0</v>
      </c>
      <c r="AC3071">
        <v>0</v>
      </c>
      <c r="AD3071">
        <v>0</v>
      </c>
      <c r="AE3071">
        <v>9.324331318887852</v>
      </c>
    </row>
    <row r="3072" spans="1:31" x14ac:dyDescent="0.25">
      <c r="A3072">
        <v>2310623</v>
      </c>
      <c r="B3072">
        <v>1</v>
      </c>
      <c r="C3072" t="s">
        <v>80</v>
      </c>
      <c r="D3072" t="s">
        <v>83</v>
      </c>
      <c r="E3072" t="s">
        <v>153</v>
      </c>
      <c r="F3072" t="s">
        <v>9113</v>
      </c>
      <c r="G3072" t="s">
        <v>155</v>
      </c>
      <c r="H3072" t="s">
        <v>150</v>
      </c>
      <c r="I3072" t="s">
        <v>136</v>
      </c>
      <c r="J3072" t="s">
        <v>137</v>
      </c>
      <c r="K3072" t="s">
        <v>138</v>
      </c>
      <c r="L3072" t="s">
        <v>9114</v>
      </c>
      <c r="M3072" t="s">
        <v>9115</v>
      </c>
      <c r="N3072">
        <v>3.5613888880000002</v>
      </c>
      <c r="O3072">
        <v>0</v>
      </c>
      <c r="P3072">
        <v>1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2.0514465172997003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2.0514465172997003</v>
      </c>
    </row>
    <row r="3073" spans="1:31" x14ac:dyDescent="0.25">
      <c r="A3073">
        <v>2310766</v>
      </c>
      <c r="B3073">
        <v>1</v>
      </c>
      <c r="C3073" t="s">
        <v>80</v>
      </c>
      <c r="D3073" t="s">
        <v>93</v>
      </c>
      <c r="E3073" t="s">
        <v>147</v>
      </c>
      <c r="F3073" t="s">
        <v>5631</v>
      </c>
      <c r="G3073" t="s">
        <v>353</v>
      </c>
      <c r="H3073" t="s">
        <v>150</v>
      </c>
      <c r="I3073" t="s">
        <v>136</v>
      </c>
      <c r="J3073" t="s">
        <v>137</v>
      </c>
      <c r="K3073" t="s">
        <v>138</v>
      </c>
      <c r="L3073" t="s">
        <v>9116</v>
      </c>
      <c r="M3073" t="s">
        <v>9117</v>
      </c>
      <c r="N3073">
        <v>3.3280555550000002</v>
      </c>
      <c r="O3073">
        <v>0</v>
      </c>
      <c r="P3073">
        <v>4</v>
      </c>
      <c r="Q3073">
        <v>0</v>
      </c>
      <c r="R3073">
        <v>8</v>
      </c>
      <c r="S3073">
        <v>0</v>
      </c>
      <c r="T3073">
        <v>3</v>
      </c>
      <c r="U3073">
        <v>0</v>
      </c>
      <c r="V3073">
        <v>0</v>
      </c>
      <c r="W3073">
        <v>0</v>
      </c>
      <c r="X3073">
        <v>3.8251187439619008</v>
      </c>
      <c r="Y3073">
        <v>0</v>
      </c>
      <c r="Z3073">
        <v>67.457822007015992</v>
      </c>
      <c r="AA3073">
        <v>0</v>
      </c>
      <c r="AB3073">
        <v>4.4043025544804753</v>
      </c>
      <c r="AC3073">
        <v>0</v>
      </c>
      <c r="AD3073">
        <v>0</v>
      </c>
      <c r="AE3073">
        <v>75.687243305458367</v>
      </c>
    </row>
    <row r="3074" spans="1:31" x14ac:dyDescent="0.25">
      <c r="A3074">
        <v>2310268</v>
      </c>
      <c r="B3074">
        <v>1</v>
      </c>
      <c r="C3074" t="s">
        <v>81</v>
      </c>
      <c r="D3074" t="s">
        <v>113</v>
      </c>
      <c r="E3074" t="s">
        <v>147</v>
      </c>
      <c r="F3074" t="s">
        <v>9118</v>
      </c>
      <c r="G3074" t="s">
        <v>149</v>
      </c>
      <c r="H3074" t="s">
        <v>150</v>
      </c>
      <c r="I3074" t="s">
        <v>136</v>
      </c>
      <c r="J3074" t="s">
        <v>137</v>
      </c>
      <c r="K3074" t="s">
        <v>138</v>
      </c>
      <c r="L3074" t="s">
        <v>9119</v>
      </c>
      <c r="M3074" t="s">
        <v>9120</v>
      </c>
      <c r="N3074">
        <v>3.789722222</v>
      </c>
      <c r="O3074">
        <v>0</v>
      </c>
      <c r="P3074">
        <v>4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1.8306421162755835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1.8306421162755835</v>
      </c>
    </row>
    <row r="3075" spans="1:31" x14ac:dyDescent="0.25">
      <c r="A3075">
        <v>2310411</v>
      </c>
      <c r="B3075">
        <v>1</v>
      </c>
      <c r="C3075" t="s">
        <v>81</v>
      </c>
      <c r="D3075" t="s">
        <v>118</v>
      </c>
      <c r="E3075" t="s">
        <v>175</v>
      </c>
      <c r="F3075" t="s">
        <v>608</v>
      </c>
      <c r="G3075" t="s">
        <v>134</v>
      </c>
      <c r="H3075" t="s">
        <v>135</v>
      </c>
      <c r="I3075" t="s">
        <v>136</v>
      </c>
      <c r="J3075" t="s">
        <v>137</v>
      </c>
      <c r="K3075" t="s">
        <v>138</v>
      </c>
      <c r="L3075" t="s">
        <v>9121</v>
      </c>
      <c r="M3075" t="s">
        <v>9122</v>
      </c>
      <c r="N3075">
        <v>1.190833333</v>
      </c>
      <c r="O3075">
        <v>1</v>
      </c>
      <c r="P3075">
        <v>458</v>
      </c>
      <c r="Q3075">
        <v>4</v>
      </c>
      <c r="R3075">
        <v>13</v>
      </c>
      <c r="S3075">
        <v>0</v>
      </c>
      <c r="T3075">
        <v>51</v>
      </c>
      <c r="U3075">
        <v>0</v>
      </c>
      <c r="V3075">
        <v>0</v>
      </c>
      <c r="W3075">
        <v>0.70922067396862509</v>
      </c>
      <c r="X3075">
        <v>95.779497173102669</v>
      </c>
      <c r="Y3075">
        <v>18.63183033725625</v>
      </c>
      <c r="Z3075">
        <v>21.43326437599999</v>
      </c>
      <c r="AA3075">
        <v>0</v>
      </c>
      <c r="AB3075">
        <v>38.159104099886896</v>
      </c>
      <c r="AC3075">
        <v>0</v>
      </c>
      <c r="AD3075">
        <v>0</v>
      </c>
      <c r="AE3075">
        <v>174.71291666021443</v>
      </c>
    </row>
    <row r="3076" spans="1:31" x14ac:dyDescent="0.25">
      <c r="A3076">
        <v>2310597</v>
      </c>
      <c r="B3076">
        <v>1</v>
      </c>
      <c r="C3076" t="s">
        <v>80</v>
      </c>
      <c r="D3076" t="s">
        <v>103</v>
      </c>
      <c r="E3076" t="s">
        <v>153</v>
      </c>
      <c r="F3076" t="s">
        <v>9123</v>
      </c>
      <c r="G3076" t="s">
        <v>254</v>
      </c>
      <c r="H3076" t="s">
        <v>150</v>
      </c>
      <c r="I3076" t="s">
        <v>136</v>
      </c>
      <c r="J3076" t="s">
        <v>137</v>
      </c>
      <c r="K3076" t="s">
        <v>138</v>
      </c>
      <c r="L3076" t="s">
        <v>9124</v>
      </c>
      <c r="M3076" t="s">
        <v>9125</v>
      </c>
      <c r="N3076">
        <v>2.088055555</v>
      </c>
      <c r="O3076">
        <v>0</v>
      </c>
      <c r="P3076">
        <v>5</v>
      </c>
      <c r="Q3076">
        <v>0</v>
      </c>
      <c r="R3076">
        <v>0</v>
      </c>
      <c r="S3076">
        <v>0</v>
      </c>
      <c r="T3076">
        <v>1</v>
      </c>
      <c r="U3076">
        <v>0</v>
      </c>
      <c r="V3076">
        <v>0</v>
      </c>
      <c r="W3076">
        <v>0</v>
      </c>
      <c r="X3076">
        <v>1.9602307467236002</v>
      </c>
      <c r="Y3076">
        <v>0</v>
      </c>
      <c r="Z3076">
        <v>0</v>
      </c>
      <c r="AA3076">
        <v>0</v>
      </c>
      <c r="AB3076">
        <v>0.34436613890477508</v>
      </c>
      <c r="AC3076">
        <v>0</v>
      </c>
      <c r="AD3076">
        <v>0</v>
      </c>
      <c r="AE3076">
        <v>2.3045968856283752</v>
      </c>
    </row>
    <row r="3077" spans="1:31" x14ac:dyDescent="0.25">
      <c r="A3077">
        <v>2310809</v>
      </c>
      <c r="B3077">
        <v>1</v>
      </c>
      <c r="C3077" t="s">
        <v>81</v>
      </c>
      <c r="D3077" t="s">
        <v>128</v>
      </c>
      <c r="E3077" t="s">
        <v>175</v>
      </c>
      <c r="F3077" t="s">
        <v>9126</v>
      </c>
      <c r="G3077" t="s">
        <v>134</v>
      </c>
      <c r="H3077" t="s">
        <v>135</v>
      </c>
      <c r="I3077" t="s">
        <v>136</v>
      </c>
      <c r="J3077" t="s">
        <v>137</v>
      </c>
      <c r="K3077" t="s">
        <v>138</v>
      </c>
      <c r="L3077" t="s">
        <v>9127</v>
      </c>
      <c r="M3077" t="s">
        <v>9128</v>
      </c>
      <c r="N3077">
        <v>1.0047222220000001</v>
      </c>
      <c r="O3077">
        <v>3</v>
      </c>
      <c r="P3077">
        <v>231</v>
      </c>
      <c r="Q3077">
        <v>16</v>
      </c>
      <c r="R3077">
        <v>10</v>
      </c>
      <c r="S3077">
        <v>3</v>
      </c>
      <c r="T3077">
        <v>9</v>
      </c>
      <c r="U3077">
        <v>0</v>
      </c>
      <c r="V3077">
        <v>0</v>
      </c>
      <c r="W3077">
        <v>66.855281188531862</v>
      </c>
      <c r="X3077">
        <v>33.547855043187248</v>
      </c>
      <c r="Y3077">
        <v>6.6275520731768394</v>
      </c>
      <c r="Z3077">
        <v>5.5671385809887672</v>
      </c>
      <c r="AA3077">
        <v>13.464587638213366</v>
      </c>
      <c r="AB3077">
        <v>6.2439568952932287</v>
      </c>
      <c r="AC3077">
        <v>0</v>
      </c>
      <c r="AD3077">
        <v>0</v>
      </c>
      <c r="AE3077">
        <v>132.30637141939133</v>
      </c>
    </row>
    <row r="3078" spans="1:31" x14ac:dyDescent="0.25">
      <c r="A3078">
        <v>2310368</v>
      </c>
      <c r="B3078">
        <v>1</v>
      </c>
      <c r="C3078" t="s">
        <v>80</v>
      </c>
      <c r="D3078" t="s">
        <v>104</v>
      </c>
      <c r="E3078" t="s">
        <v>175</v>
      </c>
      <c r="F3078" t="s">
        <v>9129</v>
      </c>
      <c r="G3078" t="s">
        <v>143</v>
      </c>
      <c r="H3078" t="s">
        <v>135</v>
      </c>
      <c r="I3078" t="s">
        <v>136</v>
      </c>
      <c r="J3078" t="s">
        <v>137</v>
      </c>
      <c r="K3078" t="s">
        <v>144</v>
      </c>
      <c r="L3078" t="s">
        <v>9130</v>
      </c>
      <c r="M3078" t="s">
        <v>9131</v>
      </c>
      <c r="N3078">
        <v>8.2469444440000004</v>
      </c>
      <c r="O3078">
        <v>0</v>
      </c>
      <c r="P3078">
        <v>667</v>
      </c>
      <c r="Q3078">
        <v>0</v>
      </c>
      <c r="R3078">
        <v>0</v>
      </c>
      <c r="S3078">
        <v>0</v>
      </c>
      <c r="T3078">
        <v>191</v>
      </c>
      <c r="U3078">
        <v>0</v>
      </c>
      <c r="V3078">
        <v>0</v>
      </c>
      <c r="W3078">
        <v>0</v>
      </c>
      <c r="X3078">
        <v>951.02205772022944</v>
      </c>
      <c r="Y3078">
        <v>0</v>
      </c>
      <c r="Z3078">
        <v>0</v>
      </c>
      <c r="AA3078">
        <v>0</v>
      </c>
      <c r="AB3078">
        <v>1629.6113816326495</v>
      </c>
      <c r="AC3078">
        <v>0</v>
      </c>
      <c r="AD3078">
        <v>0</v>
      </c>
      <c r="AE3078">
        <v>2580.6334393528787</v>
      </c>
    </row>
    <row r="3079" spans="1:31" x14ac:dyDescent="0.25">
      <c r="A3079">
        <v>2310746</v>
      </c>
      <c r="B3079">
        <v>1</v>
      </c>
      <c r="C3079" t="s">
        <v>81</v>
      </c>
      <c r="D3079" t="s">
        <v>121</v>
      </c>
      <c r="E3079" t="s">
        <v>153</v>
      </c>
      <c r="F3079" t="s">
        <v>9132</v>
      </c>
      <c r="G3079" t="s">
        <v>254</v>
      </c>
      <c r="H3079" t="s">
        <v>150</v>
      </c>
      <c r="I3079" t="s">
        <v>136</v>
      </c>
      <c r="J3079" t="s">
        <v>137</v>
      </c>
      <c r="K3079" t="s">
        <v>138</v>
      </c>
      <c r="L3079" t="s">
        <v>9133</v>
      </c>
      <c r="M3079" t="s">
        <v>9134</v>
      </c>
      <c r="N3079">
        <v>6.3194444440000002</v>
      </c>
      <c r="O3079">
        <v>0</v>
      </c>
      <c r="P3079">
        <v>1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1.3301255335000666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1.3301255335000666</v>
      </c>
    </row>
    <row r="3080" spans="1:31" x14ac:dyDescent="0.25">
      <c r="A3080">
        <v>2310497</v>
      </c>
      <c r="B3080">
        <v>1</v>
      </c>
      <c r="C3080" t="s">
        <v>80</v>
      </c>
      <c r="D3080" t="s">
        <v>99</v>
      </c>
      <c r="E3080" t="s">
        <v>153</v>
      </c>
      <c r="F3080" t="s">
        <v>9135</v>
      </c>
      <c r="G3080" t="s">
        <v>155</v>
      </c>
      <c r="H3080" t="s">
        <v>150</v>
      </c>
      <c r="I3080" t="s">
        <v>136</v>
      </c>
      <c r="J3080" t="s">
        <v>137</v>
      </c>
      <c r="K3080" t="s">
        <v>138</v>
      </c>
      <c r="L3080" t="s">
        <v>9136</v>
      </c>
      <c r="M3080" t="s">
        <v>9137</v>
      </c>
      <c r="N3080">
        <v>1.7511111109999999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1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2.1899987656743996</v>
      </c>
      <c r="AC3080">
        <v>0</v>
      </c>
      <c r="AD3080">
        <v>0</v>
      </c>
      <c r="AE3080">
        <v>2.1899987656743996</v>
      </c>
    </row>
    <row r="3081" spans="1:31" x14ac:dyDescent="0.25">
      <c r="A3081">
        <v>2310560</v>
      </c>
      <c r="B3081">
        <v>1</v>
      </c>
      <c r="C3081" t="s">
        <v>80</v>
      </c>
      <c r="D3081" t="s">
        <v>89</v>
      </c>
      <c r="E3081" t="s">
        <v>285</v>
      </c>
      <c r="F3081" t="s">
        <v>737</v>
      </c>
      <c r="G3081" t="s">
        <v>384</v>
      </c>
      <c r="H3081" t="s">
        <v>150</v>
      </c>
      <c r="I3081" t="s">
        <v>136</v>
      </c>
      <c r="J3081" t="s">
        <v>137</v>
      </c>
      <c r="K3081" t="s">
        <v>138</v>
      </c>
      <c r="L3081" t="s">
        <v>9138</v>
      </c>
      <c r="M3081" t="s">
        <v>9139</v>
      </c>
      <c r="N3081">
        <v>2.3644444440000001</v>
      </c>
      <c r="O3081">
        <v>0</v>
      </c>
      <c r="P3081">
        <v>104</v>
      </c>
      <c r="Q3081">
        <v>0</v>
      </c>
      <c r="R3081">
        <v>0</v>
      </c>
      <c r="S3081">
        <v>0</v>
      </c>
      <c r="T3081">
        <v>11</v>
      </c>
      <c r="U3081">
        <v>0</v>
      </c>
      <c r="V3081">
        <v>0</v>
      </c>
      <c r="W3081">
        <v>0</v>
      </c>
      <c r="X3081">
        <v>58.589667820082681</v>
      </c>
      <c r="Y3081">
        <v>0</v>
      </c>
      <c r="Z3081">
        <v>0</v>
      </c>
      <c r="AA3081">
        <v>0</v>
      </c>
      <c r="AB3081">
        <v>89.63793165594214</v>
      </c>
      <c r="AC3081">
        <v>0</v>
      </c>
      <c r="AD3081">
        <v>0</v>
      </c>
      <c r="AE3081">
        <v>148.22759947602481</v>
      </c>
    </row>
    <row r="3082" spans="1:31" x14ac:dyDescent="0.25">
      <c r="A3082">
        <v>2310205</v>
      </c>
      <c r="B3082">
        <v>1</v>
      </c>
      <c r="C3082" t="s">
        <v>80</v>
      </c>
      <c r="D3082" t="s">
        <v>103</v>
      </c>
      <c r="E3082" t="s">
        <v>132</v>
      </c>
      <c r="F3082" t="s">
        <v>1705</v>
      </c>
      <c r="G3082" t="s">
        <v>134</v>
      </c>
      <c r="H3082" t="s">
        <v>135</v>
      </c>
      <c r="I3082" t="s">
        <v>136</v>
      </c>
      <c r="J3082" t="s">
        <v>137</v>
      </c>
      <c r="K3082" t="s">
        <v>138</v>
      </c>
      <c r="L3082" t="s">
        <v>9140</v>
      </c>
      <c r="M3082" t="s">
        <v>9141</v>
      </c>
      <c r="N3082">
        <v>0.51527777699999999</v>
      </c>
      <c r="O3082">
        <v>0</v>
      </c>
      <c r="P3082">
        <v>0</v>
      </c>
      <c r="Q3082">
        <v>1</v>
      </c>
      <c r="R3082">
        <v>0</v>
      </c>
      <c r="S3082">
        <v>2</v>
      </c>
      <c r="T3082">
        <v>0</v>
      </c>
      <c r="U3082">
        <v>4</v>
      </c>
      <c r="V3082">
        <v>0</v>
      </c>
      <c r="W3082">
        <v>0</v>
      </c>
      <c r="X3082">
        <v>0</v>
      </c>
      <c r="Y3082">
        <v>9.4906667481733348E-2</v>
      </c>
      <c r="Z3082">
        <v>0</v>
      </c>
      <c r="AA3082">
        <v>6.7508580351846676</v>
      </c>
      <c r="AB3082">
        <v>0</v>
      </c>
      <c r="AC3082">
        <v>1733.5909595238181</v>
      </c>
      <c r="AD3082">
        <v>0</v>
      </c>
      <c r="AE3082">
        <v>1740.4367242264846</v>
      </c>
    </row>
    <row r="3083" spans="1:31" x14ac:dyDescent="0.25">
      <c r="A3083">
        <v>2310846</v>
      </c>
      <c r="B3083">
        <v>1</v>
      </c>
      <c r="C3083" t="s">
        <v>80</v>
      </c>
      <c r="D3083" t="s">
        <v>86</v>
      </c>
      <c r="E3083" t="s">
        <v>175</v>
      </c>
      <c r="F3083" t="s">
        <v>9142</v>
      </c>
      <c r="G3083" t="s">
        <v>134</v>
      </c>
      <c r="H3083" t="s">
        <v>135</v>
      </c>
      <c r="I3083" t="s">
        <v>136</v>
      </c>
      <c r="J3083" t="s">
        <v>137</v>
      </c>
      <c r="K3083" t="s">
        <v>138</v>
      </c>
      <c r="L3083" t="s">
        <v>9143</v>
      </c>
      <c r="M3083" t="s">
        <v>9144</v>
      </c>
      <c r="N3083">
        <v>0.65361111100000002</v>
      </c>
      <c r="O3083">
        <v>0</v>
      </c>
      <c r="P3083">
        <v>323</v>
      </c>
      <c r="Q3083">
        <v>0</v>
      </c>
      <c r="R3083">
        <v>0</v>
      </c>
      <c r="S3083">
        <v>4</v>
      </c>
      <c r="T3083">
        <v>40</v>
      </c>
      <c r="U3083">
        <v>0</v>
      </c>
      <c r="V3083">
        <v>0</v>
      </c>
      <c r="W3083">
        <v>0</v>
      </c>
      <c r="X3083">
        <v>56.82337796742565</v>
      </c>
      <c r="Y3083">
        <v>0</v>
      </c>
      <c r="Z3083">
        <v>0</v>
      </c>
      <c r="AA3083">
        <v>205.99501506406432</v>
      </c>
      <c r="AB3083">
        <v>19.132308976453292</v>
      </c>
      <c r="AC3083">
        <v>0</v>
      </c>
      <c r="AD3083">
        <v>0</v>
      </c>
      <c r="AE3083">
        <v>281.95070200794328</v>
      </c>
    </row>
    <row r="3084" spans="1:31" x14ac:dyDescent="0.25">
      <c r="A3084">
        <v>2310305</v>
      </c>
      <c r="B3084">
        <v>1</v>
      </c>
      <c r="C3084" t="s">
        <v>81</v>
      </c>
      <c r="D3084" t="s">
        <v>115</v>
      </c>
      <c r="E3084" t="s">
        <v>141</v>
      </c>
      <c r="F3084" t="s">
        <v>9145</v>
      </c>
      <c r="G3084" t="s">
        <v>143</v>
      </c>
      <c r="H3084" t="s">
        <v>135</v>
      </c>
      <c r="I3084" t="s">
        <v>136</v>
      </c>
      <c r="J3084" t="s">
        <v>137</v>
      </c>
      <c r="K3084" t="s">
        <v>144</v>
      </c>
      <c r="L3084" t="s">
        <v>9146</v>
      </c>
      <c r="M3084" t="s">
        <v>9147</v>
      </c>
      <c r="N3084">
        <v>6.1452777770000004</v>
      </c>
      <c r="O3084">
        <v>0</v>
      </c>
      <c r="P3084">
        <v>698</v>
      </c>
      <c r="Q3084">
        <v>4</v>
      </c>
      <c r="R3084">
        <v>77</v>
      </c>
      <c r="S3084">
        <v>4</v>
      </c>
      <c r="T3084">
        <v>34</v>
      </c>
      <c r="U3084">
        <v>0</v>
      </c>
      <c r="V3084">
        <v>0</v>
      </c>
      <c r="W3084">
        <v>0</v>
      </c>
      <c r="X3084">
        <v>293.9142718180093</v>
      </c>
      <c r="Y3084">
        <v>74.651597928755066</v>
      </c>
      <c r="Z3084">
        <v>397.94535804272959</v>
      </c>
      <c r="AA3084">
        <v>78.071479296483844</v>
      </c>
      <c r="AB3084">
        <v>170.29177575690645</v>
      </c>
      <c r="AC3084">
        <v>0</v>
      </c>
      <c r="AD3084">
        <v>0</v>
      </c>
      <c r="AE3084">
        <v>1014.8744828428842</v>
      </c>
    </row>
    <row r="3085" spans="1:31" x14ac:dyDescent="0.25">
      <c r="A3085">
        <v>2310554</v>
      </c>
      <c r="B3085">
        <v>1</v>
      </c>
      <c r="C3085" t="s">
        <v>80</v>
      </c>
      <c r="D3085" t="s">
        <v>96</v>
      </c>
      <c r="E3085" t="s">
        <v>153</v>
      </c>
      <c r="F3085" t="s">
        <v>9148</v>
      </c>
      <c r="G3085" t="s">
        <v>254</v>
      </c>
      <c r="H3085" t="s">
        <v>150</v>
      </c>
      <c r="I3085" t="s">
        <v>136</v>
      </c>
      <c r="J3085" t="s">
        <v>137</v>
      </c>
      <c r="K3085" t="s">
        <v>138</v>
      </c>
      <c r="L3085" t="s">
        <v>9149</v>
      </c>
      <c r="M3085" t="s">
        <v>9150</v>
      </c>
      <c r="N3085">
        <v>1.1419444439999999</v>
      </c>
      <c r="O3085">
        <v>0</v>
      </c>
      <c r="P3085">
        <v>1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9.16577298061E-2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9.16577298061E-2</v>
      </c>
    </row>
    <row r="3086" spans="1:31" x14ac:dyDescent="0.25">
      <c r="A3086">
        <v>2311061</v>
      </c>
      <c r="B3086">
        <v>1</v>
      </c>
      <c r="C3086" t="s">
        <v>81</v>
      </c>
      <c r="D3086" t="s">
        <v>118</v>
      </c>
      <c r="E3086" t="s">
        <v>153</v>
      </c>
      <c r="F3086" t="s">
        <v>9151</v>
      </c>
      <c r="G3086" t="s">
        <v>155</v>
      </c>
      <c r="H3086" t="s">
        <v>150</v>
      </c>
      <c r="I3086" t="s">
        <v>136</v>
      </c>
      <c r="J3086" t="s">
        <v>137</v>
      </c>
      <c r="K3086" t="s">
        <v>138</v>
      </c>
      <c r="L3086" t="s">
        <v>9152</v>
      </c>
      <c r="M3086" t="s">
        <v>9153</v>
      </c>
      <c r="N3086">
        <v>0.61694444400000004</v>
      </c>
      <c r="O3086">
        <v>0</v>
      </c>
      <c r="P3086">
        <v>0</v>
      </c>
      <c r="Q3086">
        <v>0</v>
      </c>
      <c r="R3086">
        <v>1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1.0168755891703334</v>
      </c>
      <c r="AA3086">
        <v>0</v>
      </c>
      <c r="AB3086">
        <v>0</v>
      </c>
      <c r="AC3086">
        <v>0</v>
      </c>
      <c r="AD3086">
        <v>0</v>
      </c>
      <c r="AE3086">
        <v>1.0168755891703334</v>
      </c>
    </row>
    <row r="3087" spans="1:31" x14ac:dyDescent="0.25">
      <c r="A3087">
        <v>2311107</v>
      </c>
      <c r="B3087">
        <v>1</v>
      </c>
      <c r="C3087" t="s">
        <v>80</v>
      </c>
      <c r="D3087" t="s">
        <v>103</v>
      </c>
      <c r="E3087" t="s">
        <v>141</v>
      </c>
      <c r="F3087" t="s">
        <v>9154</v>
      </c>
      <c r="G3087" t="s">
        <v>467</v>
      </c>
      <c r="H3087" t="s">
        <v>135</v>
      </c>
      <c r="I3087" t="s">
        <v>468</v>
      </c>
      <c r="J3087" t="s">
        <v>137</v>
      </c>
      <c r="K3087" t="s">
        <v>138</v>
      </c>
      <c r="L3087" t="s">
        <v>9155</v>
      </c>
      <c r="M3087" t="s">
        <v>9156</v>
      </c>
      <c r="N3087">
        <v>2.4722221999999999E-2</v>
      </c>
      <c r="O3087">
        <v>5</v>
      </c>
      <c r="P3087">
        <v>2499</v>
      </c>
      <c r="Q3087">
        <v>5</v>
      </c>
      <c r="R3087">
        <v>3</v>
      </c>
      <c r="S3087">
        <v>4</v>
      </c>
      <c r="T3087">
        <v>143</v>
      </c>
      <c r="U3087">
        <v>0</v>
      </c>
      <c r="V3087">
        <v>0</v>
      </c>
      <c r="W3087">
        <v>6.3338806575999995E-2</v>
      </c>
      <c r="X3087">
        <v>14.258584612328695</v>
      </c>
      <c r="Y3087">
        <v>8.4022505799548668</v>
      </c>
      <c r="Z3087">
        <v>4.7353546271591676E-2</v>
      </c>
      <c r="AA3087">
        <v>0.14458546917185833</v>
      </c>
      <c r="AB3087">
        <v>2.1784414123362197</v>
      </c>
      <c r="AC3087">
        <v>0</v>
      </c>
      <c r="AD3087">
        <v>0</v>
      </c>
      <c r="AE3087">
        <v>25.094554426639231</v>
      </c>
    </row>
    <row r="3088" spans="1:31" x14ac:dyDescent="0.25">
      <c r="A3088">
        <v>2310961</v>
      </c>
      <c r="B3088">
        <v>1</v>
      </c>
      <c r="C3088" t="s">
        <v>80</v>
      </c>
      <c r="D3088" t="s">
        <v>94</v>
      </c>
      <c r="E3088" t="s">
        <v>175</v>
      </c>
      <c r="F3088" t="s">
        <v>9157</v>
      </c>
      <c r="G3088" t="s">
        <v>143</v>
      </c>
      <c r="H3088" t="s">
        <v>135</v>
      </c>
      <c r="I3088" t="s">
        <v>136</v>
      </c>
      <c r="J3088" t="s">
        <v>137</v>
      </c>
      <c r="K3088" t="s">
        <v>144</v>
      </c>
      <c r="L3088" t="s">
        <v>9158</v>
      </c>
      <c r="M3088" t="s">
        <v>9159</v>
      </c>
      <c r="N3088">
        <v>8.3419444439999992</v>
      </c>
      <c r="O3088">
        <v>0</v>
      </c>
      <c r="P3088">
        <v>75</v>
      </c>
      <c r="Q3088">
        <v>0</v>
      </c>
      <c r="R3088">
        <v>0</v>
      </c>
      <c r="S3088">
        <v>3</v>
      </c>
      <c r="T3088">
        <v>14</v>
      </c>
      <c r="U3088">
        <v>0</v>
      </c>
      <c r="V3088">
        <v>0</v>
      </c>
      <c r="W3088">
        <v>0</v>
      </c>
      <c r="X3088">
        <v>61.605660046327493</v>
      </c>
      <c r="Y3088">
        <v>0</v>
      </c>
      <c r="Z3088">
        <v>0</v>
      </c>
      <c r="AA3088">
        <v>26.530062928361026</v>
      </c>
      <c r="AB3088">
        <v>10.005797933818403</v>
      </c>
      <c r="AC3088">
        <v>0</v>
      </c>
      <c r="AD3088">
        <v>0</v>
      </c>
      <c r="AE3088">
        <v>98.141520908506919</v>
      </c>
    </row>
    <row r="3089" spans="1:31" x14ac:dyDescent="0.25">
      <c r="A3089">
        <v>2311084</v>
      </c>
      <c r="B3089">
        <v>1</v>
      </c>
      <c r="C3089" t="s">
        <v>80</v>
      </c>
      <c r="D3089" t="s">
        <v>96</v>
      </c>
      <c r="E3089" t="s">
        <v>153</v>
      </c>
      <c r="F3089" t="s">
        <v>9160</v>
      </c>
      <c r="G3089" t="s">
        <v>254</v>
      </c>
      <c r="H3089" t="s">
        <v>150</v>
      </c>
      <c r="I3089" t="s">
        <v>136</v>
      </c>
      <c r="J3089" t="s">
        <v>137</v>
      </c>
      <c r="K3089" t="s">
        <v>138</v>
      </c>
      <c r="L3089" t="s">
        <v>9161</v>
      </c>
      <c r="M3089" t="s">
        <v>9162</v>
      </c>
      <c r="N3089">
        <v>1.173611111</v>
      </c>
      <c r="O3089">
        <v>0</v>
      </c>
      <c r="P3089">
        <v>2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0.62006666693616674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0.62006666693616674</v>
      </c>
    </row>
    <row r="3090" spans="1:31" x14ac:dyDescent="0.25">
      <c r="A3090">
        <v>2310984</v>
      </c>
      <c r="B3090">
        <v>1</v>
      </c>
      <c r="C3090" t="s">
        <v>81</v>
      </c>
      <c r="D3090" t="s">
        <v>113</v>
      </c>
      <c r="E3090" t="s">
        <v>132</v>
      </c>
      <c r="F3090" t="s">
        <v>232</v>
      </c>
      <c r="G3090" t="s">
        <v>134</v>
      </c>
      <c r="H3090" t="s">
        <v>135</v>
      </c>
      <c r="I3090" t="s">
        <v>136</v>
      </c>
      <c r="J3090" t="s">
        <v>137</v>
      </c>
      <c r="K3090" t="s">
        <v>138</v>
      </c>
      <c r="L3090" t="s">
        <v>9163</v>
      </c>
      <c r="M3090" t="s">
        <v>9164</v>
      </c>
      <c r="N3090">
        <v>0.31166666599999998</v>
      </c>
      <c r="O3090">
        <v>0</v>
      </c>
      <c r="P3090">
        <v>1023</v>
      </c>
      <c r="Q3090">
        <v>5</v>
      </c>
      <c r="R3090">
        <v>20</v>
      </c>
      <c r="S3090">
        <v>0</v>
      </c>
      <c r="T3090">
        <v>119</v>
      </c>
      <c r="U3090">
        <v>0</v>
      </c>
      <c r="V3090">
        <v>0</v>
      </c>
      <c r="W3090">
        <v>0</v>
      </c>
      <c r="X3090">
        <v>45.450740624166357</v>
      </c>
      <c r="Y3090">
        <v>10.208873297843395</v>
      </c>
      <c r="Z3090">
        <v>27.44029652346326</v>
      </c>
      <c r="AA3090">
        <v>0</v>
      </c>
      <c r="AB3090">
        <v>11.573214581518638</v>
      </c>
      <c r="AC3090">
        <v>0</v>
      </c>
      <c r="AD3090">
        <v>0</v>
      </c>
      <c r="AE3090">
        <v>94.673125026991656</v>
      </c>
    </row>
    <row r="3091" spans="1:31" x14ac:dyDescent="0.25">
      <c r="A3091">
        <v>2311021</v>
      </c>
      <c r="B3091">
        <v>1</v>
      </c>
      <c r="C3091" t="s">
        <v>80</v>
      </c>
      <c r="D3091" t="s">
        <v>93</v>
      </c>
      <c r="E3091" t="s">
        <v>141</v>
      </c>
      <c r="F3091" t="s">
        <v>9165</v>
      </c>
      <c r="G3091" t="s">
        <v>143</v>
      </c>
      <c r="H3091" t="s">
        <v>135</v>
      </c>
      <c r="I3091" t="s">
        <v>136</v>
      </c>
      <c r="J3091" t="s">
        <v>137</v>
      </c>
      <c r="K3091" t="s">
        <v>144</v>
      </c>
      <c r="L3091" t="s">
        <v>9166</v>
      </c>
      <c r="M3091" t="s">
        <v>9167</v>
      </c>
      <c r="N3091">
        <v>6.614166666</v>
      </c>
      <c r="O3091">
        <v>0</v>
      </c>
      <c r="P3091">
        <v>689</v>
      </c>
      <c r="Q3091">
        <v>16</v>
      </c>
      <c r="R3091">
        <v>195</v>
      </c>
      <c r="S3091">
        <v>8</v>
      </c>
      <c r="T3091">
        <v>200</v>
      </c>
      <c r="U3091">
        <v>0</v>
      </c>
      <c r="V3091">
        <v>0</v>
      </c>
      <c r="W3091">
        <v>0</v>
      </c>
      <c r="X3091">
        <v>1234.8196158521398</v>
      </c>
      <c r="Y3091">
        <v>405.23889156958364</v>
      </c>
      <c r="Z3091">
        <v>1752.264928566372</v>
      </c>
      <c r="AA3091">
        <v>213.70505912177578</v>
      </c>
      <c r="AB3091">
        <v>1129.7748596308011</v>
      </c>
      <c r="AC3091">
        <v>0</v>
      </c>
      <c r="AD3091">
        <v>0</v>
      </c>
      <c r="AE3091">
        <v>4735.8033547406721</v>
      </c>
    </row>
    <row r="3092" spans="1:31" x14ac:dyDescent="0.25">
      <c r="A3092">
        <v>2311270</v>
      </c>
      <c r="B3092">
        <v>1</v>
      </c>
      <c r="C3092" t="s">
        <v>80</v>
      </c>
      <c r="D3092" t="s">
        <v>100</v>
      </c>
      <c r="E3092" t="s">
        <v>147</v>
      </c>
      <c r="F3092" t="s">
        <v>9168</v>
      </c>
      <c r="G3092" t="s">
        <v>353</v>
      </c>
      <c r="H3092" t="s">
        <v>150</v>
      </c>
      <c r="I3092" t="s">
        <v>136</v>
      </c>
      <c r="J3092" t="s">
        <v>137</v>
      </c>
      <c r="K3092" t="s">
        <v>138</v>
      </c>
      <c r="L3092" t="s">
        <v>9169</v>
      </c>
      <c r="M3092" t="s">
        <v>9170</v>
      </c>
      <c r="N3092">
        <v>3.505833333</v>
      </c>
      <c r="O3092">
        <v>0</v>
      </c>
      <c r="P3092">
        <v>8</v>
      </c>
      <c r="Q3092">
        <v>0</v>
      </c>
      <c r="R3092">
        <v>12</v>
      </c>
      <c r="S3092">
        <v>0</v>
      </c>
      <c r="T3092">
        <v>5</v>
      </c>
      <c r="U3092">
        <v>0</v>
      </c>
      <c r="V3092">
        <v>0</v>
      </c>
      <c r="W3092">
        <v>0</v>
      </c>
      <c r="X3092">
        <v>9.1052772619495244</v>
      </c>
      <c r="Y3092">
        <v>0</v>
      </c>
      <c r="Z3092">
        <v>9.2017198632790009</v>
      </c>
      <c r="AA3092">
        <v>0</v>
      </c>
      <c r="AB3092">
        <v>14.488497497004763</v>
      </c>
      <c r="AC3092">
        <v>0</v>
      </c>
      <c r="AD3092">
        <v>0</v>
      </c>
      <c r="AE3092">
        <v>32.795494622233292</v>
      </c>
    </row>
    <row r="3093" spans="1:31" x14ac:dyDescent="0.25">
      <c r="A3093">
        <v>2311170</v>
      </c>
      <c r="B3093">
        <v>1</v>
      </c>
      <c r="C3093" t="s">
        <v>80</v>
      </c>
      <c r="D3093" t="s">
        <v>102</v>
      </c>
      <c r="E3093" t="s">
        <v>158</v>
      </c>
      <c r="F3093" t="s">
        <v>9171</v>
      </c>
      <c r="G3093" t="s">
        <v>453</v>
      </c>
      <c r="H3093" t="s">
        <v>150</v>
      </c>
      <c r="I3093" t="s">
        <v>136</v>
      </c>
      <c r="J3093" t="s">
        <v>137</v>
      </c>
      <c r="K3093" t="s">
        <v>138</v>
      </c>
      <c r="L3093" t="s">
        <v>9172</v>
      </c>
      <c r="M3093" t="s">
        <v>9173</v>
      </c>
      <c r="N3093">
        <v>1.611388888</v>
      </c>
      <c r="O3093">
        <v>0</v>
      </c>
      <c r="P3093">
        <v>100</v>
      </c>
      <c r="Q3093">
        <v>0</v>
      </c>
      <c r="R3093">
        <v>10</v>
      </c>
      <c r="S3093">
        <v>0</v>
      </c>
      <c r="T3093">
        <v>22</v>
      </c>
      <c r="U3093">
        <v>0</v>
      </c>
      <c r="V3093">
        <v>0</v>
      </c>
      <c r="W3093">
        <v>0</v>
      </c>
      <c r="X3093">
        <v>24.509017001810825</v>
      </c>
      <c r="Y3093">
        <v>0</v>
      </c>
      <c r="Z3093">
        <v>9.3869676101835839</v>
      </c>
      <c r="AA3093">
        <v>0</v>
      </c>
      <c r="AB3093">
        <v>19.915461679841805</v>
      </c>
      <c r="AC3093">
        <v>0</v>
      </c>
      <c r="AD3093">
        <v>0</v>
      </c>
      <c r="AE3093">
        <v>53.811446291836212</v>
      </c>
    </row>
    <row r="3094" spans="1:31" x14ac:dyDescent="0.25">
      <c r="A3094">
        <v>2310978</v>
      </c>
      <c r="B3094">
        <v>1</v>
      </c>
      <c r="C3094" t="s">
        <v>81</v>
      </c>
      <c r="D3094" t="s">
        <v>123</v>
      </c>
      <c r="E3094" t="s">
        <v>175</v>
      </c>
      <c r="F3094" t="s">
        <v>4460</v>
      </c>
      <c r="G3094" t="s">
        <v>134</v>
      </c>
      <c r="H3094" t="s">
        <v>135</v>
      </c>
      <c r="I3094" t="s">
        <v>136</v>
      </c>
      <c r="J3094" t="s">
        <v>137</v>
      </c>
      <c r="K3094" t="s">
        <v>138</v>
      </c>
      <c r="L3094" t="s">
        <v>9174</v>
      </c>
      <c r="M3094" t="s">
        <v>9175</v>
      </c>
      <c r="N3094">
        <v>3.7108333330000001</v>
      </c>
      <c r="O3094">
        <v>2</v>
      </c>
      <c r="P3094">
        <v>19</v>
      </c>
      <c r="Q3094">
        <v>93</v>
      </c>
      <c r="R3094">
        <v>18</v>
      </c>
      <c r="S3094">
        <v>7</v>
      </c>
      <c r="T3094">
        <v>24</v>
      </c>
      <c r="U3094">
        <v>0</v>
      </c>
      <c r="V3094">
        <v>0</v>
      </c>
      <c r="W3094">
        <v>1.7614744647333498</v>
      </c>
      <c r="X3094">
        <v>13.5256294740944</v>
      </c>
      <c r="Y3094">
        <v>373.04463514137012</v>
      </c>
      <c r="Z3094">
        <v>40.716175524167355</v>
      </c>
      <c r="AA3094">
        <v>43.622592210220922</v>
      </c>
      <c r="AB3094">
        <v>5.9272540755166681</v>
      </c>
      <c r="AC3094">
        <v>0</v>
      </c>
      <c r="AD3094">
        <v>0</v>
      </c>
      <c r="AE3094">
        <v>478.59776089010279</v>
      </c>
    </row>
    <row r="3095" spans="1:31" x14ac:dyDescent="0.25">
      <c r="A3095">
        <v>2311333</v>
      </c>
      <c r="B3095">
        <v>1</v>
      </c>
      <c r="C3095" t="s">
        <v>80</v>
      </c>
      <c r="D3095" t="s">
        <v>96</v>
      </c>
      <c r="E3095" t="s">
        <v>153</v>
      </c>
      <c r="F3095" t="s">
        <v>9176</v>
      </c>
      <c r="G3095" t="s">
        <v>155</v>
      </c>
      <c r="H3095" t="s">
        <v>150</v>
      </c>
      <c r="I3095" t="s">
        <v>136</v>
      </c>
      <c r="J3095" t="s">
        <v>137</v>
      </c>
      <c r="K3095" t="s">
        <v>138</v>
      </c>
      <c r="L3095" t="s">
        <v>9177</v>
      </c>
      <c r="M3095" t="s">
        <v>9178</v>
      </c>
      <c r="N3095">
        <v>3.5041666660000002</v>
      </c>
      <c r="O3095">
        <v>0</v>
      </c>
      <c r="P3095">
        <v>1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0.30635240163749999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0.30635240163749999</v>
      </c>
    </row>
    <row r="3096" spans="1:31" x14ac:dyDescent="0.25">
      <c r="A3096">
        <v>2311190</v>
      </c>
      <c r="B3096">
        <v>1</v>
      </c>
      <c r="C3096" t="s">
        <v>80</v>
      </c>
      <c r="D3096" t="s">
        <v>101</v>
      </c>
      <c r="E3096" t="s">
        <v>132</v>
      </c>
      <c r="F3096" t="s">
        <v>9179</v>
      </c>
      <c r="G3096" t="s">
        <v>134</v>
      </c>
      <c r="H3096" t="s">
        <v>135</v>
      </c>
      <c r="I3096" t="s">
        <v>136</v>
      </c>
      <c r="J3096" t="s">
        <v>137</v>
      </c>
      <c r="K3096" t="s">
        <v>138</v>
      </c>
      <c r="L3096" t="s">
        <v>9180</v>
      </c>
      <c r="M3096" t="s">
        <v>9181</v>
      </c>
      <c r="N3096">
        <v>0.60499999999999998</v>
      </c>
      <c r="O3096">
        <v>5</v>
      </c>
      <c r="P3096">
        <v>141</v>
      </c>
      <c r="Q3096">
        <v>2</v>
      </c>
      <c r="R3096">
        <v>0</v>
      </c>
      <c r="S3096">
        <v>8</v>
      </c>
      <c r="T3096">
        <v>53</v>
      </c>
      <c r="U3096">
        <v>0</v>
      </c>
      <c r="V3096">
        <v>0</v>
      </c>
      <c r="W3096">
        <v>1.7995752292885832</v>
      </c>
      <c r="X3096">
        <v>36.373893755059171</v>
      </c>
      <c r="Y3096">
        <v>1.2444702208295557</v>
      </c>
      <c r="Z3096">
        <v>0</v>
      </c>
      <c r="AA3096">
        <v>8.027975128572221</v>
      </c>
      <c r="AB3096">
        <v>22.736441548289836</v>
      </c>
      <c r="AC3096">
        <v>0</v>
      </c>
      <c r="AD3096">
        <v>0</v>
      </c>
      <c r="AE3096">
        <v>70.182355882039374</v>
      </c>
    </row>
    <row r="3097" spans="1:31" x14ac:dyDescent="0.25">
      <c r="A3097">
        <v>2311041</v>
      </c>
      <c r="B3097">
        <v>1</v>
      </c>
      <c r="C3097" t="s">
        <v>80</v>
      </c>
      <c r="D3097" t="s">
        <v>103</v>
      </c>
      <c r="E3097" t="s">
        <v>132</v>
      </c>
      <c r="F3097" t="s">
        <v>9182</v>
      </c>
      <c r="G3097" t="s">
        <v>177</v>
      </c>
      <c r="H3097" t="s">
        <v>135</v>
      </c>
      <c r="I3097" t="s">
        <v>136</v>
      </c>
      <c r="J3097" t="s">
        <v>137</v>
      </c>
      <c r="K3097" t="s">
        <v>144</v>
      </c>
      <c r="L3097" t="s">
        <v>9183</v>
      </c>
      <c r="M3097" t="s">
        <v>9184</v>
      </c>
      <c r="N3097">
        <v>0.33333333300000001</v>
      </c>
      <c r="O3097">
        <v>0</v>
      </c>
      <c r="P3097">
        <v>0</v>
      </c>
      <c r="Q3097">
        <v>0</v>
      </c>
      <c r="R3097">
        <v>0</v>
      </c>
      <c r="S3097">
        <v>13</v>
      </c>
      <c r="T3097">
        <v>0</v>
      </c>
      <c r="U3097">
        <v>19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12.118924869833334</v>
      </c>
      <c r="AB3097">
        <v>0</v>
      </c>
      <c r="AC3097">
        <v>233.81241782798006</v>
      </c>
      <c r="AD3097">
        <v>0</v>
      </c>
      <c r="AE3097">
        <v>245.93134269781339</v>
      </c>
    </row>
    <row r="3098" spans="1:31" x14ac:dyDescent="0.25">
      <c r="A3098">
        <v>2311290</v>
      </c>
      <c r="B3098">
        <v>1</v>
      </c>
      <c r="C3098" t="s">
        <v>81</v>
      </c>
      <c r="D3098" t="s">
        <v>113</v>
      </c>
      <c r="E3098" t="s">
        <v>158</v>
      </c>
      <c r="F3098" t="s">
        <v>9185</v>
      </c>
      <c r="G3098" t="s">
        <v>453</v>
      </c>
      <c r="H3098" t="s">
        <v>150</v>
      </c>
      <c r="I3098" t="s">
        <v>136</v>
      </c>
      <c r="J3098" t="s">
        <v>137</v>
      </c>
      <c r="K3098" t="s">
        <v>138</v>
      </c>
      <c r="L3098" t="s">
        <v>9186</v>
      </c>
      <c r="M3098" t="s">
        <v>9187</v>
      </c>
      <c r="N3098">
        <v>1.2905555550000001</v>
      </c>
      <c r="O3098">
        <v>0</v>
      </c>
      <c r="P3098">
        <v>157</v>
      </c>
      <c r="Q3098">
        <v>0</v>
      </c>
      <c r="R3098">
        <v>8</v>
      </c>
      <c r="S3098">
        <v>0</v>
      </c>
      <c r="T3098">
        <v>8</v>
      </c>
      <c r="U3098">
        <v>0</v>
      </c>
      <c r="V3098">
        <v>0</v>
      </c>
      <c r="W3098">
        <v>0</v>
      </c>
      <c r="X3098">
        <v>46.465690617350809</v>
      </c>
      <c r="Y3098">
        <v>0</v>
      </c>
      <c r="Z3098">
        <v>42.119104603918728</v>
      </c>
      <c r="AA3098">
        <v>0</v>
      </c>
      <c r="AB3098">
        <v>4.2797546915864002</v>
      </c>
      <c r="AC3098">
        <v>0</v>
      </c>
      <c r="AD3098">
        <v>0</v>
      </c>
      <c r="AE3098">
        <v>92.864549912855935</v>
      </c>
    </row>
    <row r="3099" spans="1:31" x14ac:dyDescent="0.25">
      <c r="A3099">
        <v>2311047</v>
      </c>
      <c r="B3099">
        <v>1</v>
      </c>
      <c r="C3099" t="s">
        <v>81</v>
      </c>
      <c r="D3099" t="s">
        <v>115</v>
      </c>
      <c r="E3099" t="s">
        <v>147</v>
      </c>
      <c r="F3099" t="s">
        <v>9188</v>
      </c>
      <c r="G3099" t="s">
        <v>149</v>
      </c>
      <c r="H3099" t="s">
        <v>150</v>
      </c>
      <c r="I3099" t="s">
        <v>136</v>
      </c>
      <c r="J3099" t="s">
        <v>137</v>
      </c>
      <c r="K3099" t="s">
        <v>138</v>
      </c>
      <c r="L3099" t="s">
        <v>9189</v>
      </c>
      <c r="M3099" t="s">
        <v>9190</v>
      </c>
      <c r="N3099">
        <v>1.373611111</v>
      </c>
      <c r="O3099">
        <v>0</v>
      </c>
      <c r="P3099">
        <v>11</v>
      </c>
      <c r="Q3099">
        <v>0</v>
      </c>
      <c r="R3099">
        <v>2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0.56687873286183343</v>
      </c>
      <c r="Y3099">
        <v>0</v>
      </c>
      <c r="Z3099">
        <v>0.33855022697375003</v>
      </c>
      <c r="AA3099">
        <v>0</v>
      </c>
      <c r="AB3099">
        <v>0</v>
      </c>
      <c r="AC3099">
        <v>0</v>
      </c>
      <c r="AD3099">
        <v>0</v>
      </c>
      <c r="AE3099">
        <v>0.90542895983558347</v>
      </c>
    </row>
    <row r="3100" spans="1:31" x14ac:dyDescent="0.25">
      <c r="A3100">
        <v>2310895</v>
      </c>
      <c r="B3100">
        <v>1</v>
      </c>
      <c r="C3100" t="s">
        <v>80</v>
      </c>
      <c r="D3100" t="s">
        <v>89</v>
      </c>
      <c r="E3100" t="s">
        <v>141</v>
      </c>
      <c r="F3100" t="s">
        <v>9191</v>
      </c>
      <c r="G3100" t="s">
        <v>134</v>
      </c>
      <c r="H3100" t="s">
        <v>135</v>
      </c>
      <c r="I3100" t="s">
        <v>136</v>
      </c>
      <c r="J3100" t="s">
        <v>137</v>
      </c>
      <c r="K3100" t="s">
        <v>138</v>
      </c>
      <c r="L3100" t="s">
        <v>9192</v>
      </c>
      <c r="M3100" t="s">
        <v>9193</v>
      </c>
      <c r="N3100">
        <v>0.36777777699999997</v>
      </c>
      <c r="O3100">
        <v>1</v>
      </c>
      <c r="P3100">
        <v>288</v>
      </c>
      <c r="Q3100">
        <v>1</v>
      </c>
      <c r="R3100">
        <v>57</v>
      </c>
      <c r="S3100">
        <v>2</v>
      </c>
      <c r="T3100">
        <v>170</v>
      </c>
      <c r="U3100">
        <v>0</v>
      </c>
      <c r="V3100">
        <v>0</v>
      </c>
      <c r="W3100">
        <v>1.8617154490757</v>
      </c>
      <c r="X3100">
        <v>31.197881072162168</v>
      </c>
      <c r="Y3100">
        <v>2.6057558248777002</v>
      </c>
      <c r="Z3100">
        <v>6.8644995175217334</v>
      </c>
      <c r="AA3100">
        <v>0.78216496196355001</v>
      </c>
      <c r="AB3100">
        <v>28.041659167604223</v>
      </c>
      <c r="AC3100">
        <v>0</v>
      </c>
      <c r="AD3100">
        <v>0</v>
      </c>
      <c r="AE3100">
        <v>71.353675993205087</v>
      </c>
    </row>
    <row r="3101" spans="1:31" x14ac:dyDescent="0.25">
      <c r="A3101">
        <v>2311227</v>
      </c>
      <c r="B3101">
        <v>1</v>
      </c>
      <c r="C3101" t="s">
        <v>80</v>
      </c>
      <c r="D3101" t="s">
        <v>92</v>
      </c>
      <c r="E3101" t="s">
        <v>153</v>
      </c>
      <c r="F3101" t="s">
        <v>9194</v>
      </c>
      <c r="G3101" t="s">
        <v>155</v>
      </c>
      <c r="H3101" t="s">
        <v>150</v>
      </c>
      <c r="I3101" t="s">
        <v>136</v>
      </c>
      <c r="J3101" t="s">
        <v>137</v>
      </c>
      <c r="K3101" t="s">
        <v>138</v>
      </c>
      <c r="L3101" t="s">
        <v>9195</v>
      </c>
      <c r="M3101" t="s">
        <v>9196</v>
      </c>
      <c r="N3101">
        <v>1.905277777</v>
      </c>
      <c r="O3101">
        <v>0</v>
      </c>
      <c r="P3101">
        <v>1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0.26104553692373339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0.26104553692373339</v>
      </c>
    </row>
    <row r="3102" spans="1:31" x14ac:dyDescent="0.25">
      <c r="A3102">
        <v>2311250</v>
      </c>
      <c r="B3102">
        <v>1</v>
      </c>
      <c r="C3102" t="s">
        <v>81</v>
      </c>
      <c r="D3102" t="s">
        <v>128</v>
      </c>
      <c r="E3102" t="s">
        <v>147</v>
      </c>
      <c r="F3102" t="s">
        <v>9197</v>
      </c>
      <c r="G3102" t="s">
        <v>149</v>
      </c>
      <c r="H3102" t="s">
        <v>150</v>
      </c>
      <c r="I3102" t="s">
        <v>136</v>
      </c>
      <c r="J3102" t="s">
        <v>137</v>
      </c>
      <c r="K3102" t="s">
        <v>138</v>
      </c>
      <c r="L3102" t="s">
        <v>9198</v>
      </c>
      <c r="M3102" t="s">
        <v>9199</v>
      </c>
      <c r="N3102">
        <v>2.2241666659999999</v>
      </c>
      <c r="O3102">
        <v>0</v>
      </c>
      <c r="P3102">
        <v>609</v>
      </c>
      <c r="Q3102">
        <v>0</v>
      </c>
      <c r="R3102">
        <v>2</v>
      </c>
      <c r="S3102">
        <v>0</v>
      </c>
      <c r="T3102">
        <v>19</v>
      </c>
      <c r="U3102">
        <v>0</v>
      </c>
      <c r="V3102">
        <v>0</v>
      </c>
      <c r="W3102">
        <v>0</v>
      </c>
      <c r="X3102">
        <v>253.35340882761483</v>
      </c>
      <c r="Y3102">
        <v>0</v>
      </c>
      <c r="Z3102">
        <v>1.4427026099300001E-2</v>
      </c>
      <c r="AA3102">
        <v>0</v>
      </c>
      <c r="AB3102">
        <v>18.502318909734729</v>
      </c>
      <c r="AC3102">
        <v>0</v>
      </c>
      <c r="AD3102">
        <v>0</v>
      </c>
      <c r="AE3102">
        <v>271.87015476344885</v>
      </c>
    </row>
    <row r="3103" spans="1:31" x14ac:dyDescent="0.25">
      <c r="A3103">
        <v>2311081</v>
      </c>
      <c r="B3103">
        <v>1</v>
      </c>
      <c r="C3103" t="s">
        <v>81</v>
      </c>
      <c r="D3103" t="s">
        <v>113</v>
      </c>
      <c r="E3103" t="s">
        <v>175</v>
      </c>
      <c r="F3103" t="s">
        <v>9200</v>
      </c>
      <c r="G3103" t="s">
        <v>1721</v>
      </c>
      <c r="H3103" t="s">
        <v>135</v>
      </c>
      <c r="I3103" t="s">
        <v>136</v>
      </c>
      <c r="J3103" t="s">
        <v>137</v>
      </c>
      <c r="K3103" t="s">
        <v>138</v>
      </c>
      <c r="L3103" t="s">
        <v>9201</v>
      </c>
      <c r="M3103" t="s">
        <v>9202</v>
      </c>
      <c r="N3103">
        <v>4.6100000000000003</v>
      </c>
      <c r="O3103">
        <v>0</v>
      </c>
      <c r="P3103">
        <v>0</v>
      </c>
      <c r="Q3103">
        <v>0</v>
      </c>
      <c r="R3103">
        <v>15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90.650822222486994</v>
      </c>
      <c r="AA3103">
        <v>0</v>
      </c>
      <c r="AB3103">
        <v>0</v>
      </c>
      <c r="AC3103">
        <v>0</v>
      </c>
      <c r="AD3103">
        <v>0</v>
      </c>
      <c r="AE3103">
        <v>90.650822222486994</v>
      </c>
    </row>
    <row r="3104" spans="1:31" x14ac:dyDescent="0.25">
      <c r="A3104">
        <v>2311087</v>
      </c>
      <c r="B3104">
        <v>1</v>
      </c>
      <c r="C3104" t="s">
        <v>80</v>
      </c>
      <c r="D3104" t="s">
        <v>106</v>
      </c>
      <c r="E3104" t="s">
        <v>147</v>
      </c>
      <c r="F3104" t="s">
        <v>9203</v>
      </c>
      <c r="G3104" t="s">
        <v>149</v>
      </c>
      <c r="H3104" t="s">
        <v>150</v>
      </c>
      <c r="I3104" t="s">
        <v>136</v>
      </c>
      <c r="J3104" t="s">
        <v>137</v>
      </c>
      <c r="K3104" t="s">
        <v>138</v>
      </c>
      <c r="L3104" t="s">
        <v>9204</v>
      </c>
      <c r="M3104" t="s">
        <v>9205</v>
      </c>
      <c r="N3104">
        <v>3.57</v>
      </c>
      <c r="O3104">
        <v>0</v>
      </c>
      <c r="P3104">
        <v>0</v>
      </c>
      <c r="Q3104">
        <v>0</v>
      </c>
      <c r="R3104">
        <v>1</v>
      </c>
      <c r="S3104">
        <v>0</v>
      </c>
      <c r="T3104">
        <v>1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10.774572872450833</v>
      </c>
      <c r="AA3104">
        <v>0</v>
      </c>
      <c r="AB3104">
        <v>4.3818985145544884</v>
      </c>
      <c r="AC3104">
        <v>0</v>
      </c>
      <c r="AD3104">
        <v>0</v>
      </c>
      <c r="AE3104">
        <v>15.156471387005322</v>
      </c>
    </row>
    <row r="3105" spans="1:31" x14ac:dyDescent="0.25">
      <c r="A3105">
        <v>2310878</v>
      </c>
      <c r="B3105">
        <v>1</v>
      </c>
      <c r="C3105" t="s">
        <v>80</v>
      </c>
      <c r="D3105" t="s">
        <v>86</v>
      </c>
      <c r="E3105" t="s">
        <v>141</v>
      </c>
      <c r="F3105" t="s">
        <v>9206</v>
      </c>
      <c r="G3105" t="s">
        <v>467</v>
      </c>
      <c r="H3105" t="s">
        <v>135</v>
      </c>
      <c r="I3105" t="s">
        <v>136</v>
      </c>
      <c r="J3105" t="s">
        <v>137</v>
      </c>
      <c r="K3105" t="s">
        <v>144</v>
      </c>
      <c r="L3105" t="s">
        <v>9207</v>
      </c>
      <c r="M3105" t="s">
        <v>9208</v>
      </c>
      <c r="N3105">
        <v>5.5277777E-2</v>
      </c>
      <c r="O3105">
        <v>0</v>
      </c>
      <c r="P3105">
        <v>4396</v>
      </c>
      <c r="Q3105">
        <v>0</v>
      </c>
      <c r="R3105">
        <v>2</v>
      </c>
      <c r="S3105">
        <v>2</v>
      </c>
      <c r="T3105">
        <v>374</v>
      </c>
      <c r="U3105">
        <v>2</v>
      </c>
      <c r="V3105">
        <v>1</v>
      </c>
      <c r="W3105">
        <v>0</v>
      </c>
      <c r="X3105">
        <v>59.355616814712889</v>
      </c>
      <c r="Y3105">
        <v>0</v>
      </c>
      <c r="Z3105">
        <v>6.6897597849916671E-3</v>
      </c>
      <c r="AA3105">
        <v>2.3577268304800003</v>
      </c>
      <c r="AB3105">
        <v>9.2324664731890671</v>
      </c>
      <c r="AC3105">
        <v>3.3710658534545441</v>
      </c>
      <c r="AD3105">
        <v>0.13722645442699999</v>
      </c>
      <c r="AE3105">
        <v>74.460792186048479</v>
      </c>
    </row>
    <row r="3106" spans="1:31" x14ac:dyDescent="0.25">
      <c r="A3106">
        <v>2311127</v>
      </c>
      <c r="B3106">
        <v>1</v>
      </c>
      <c r="C3106" t="s">
        <v>80</v>
      </c>
      <c r="D3106" t="s">
        <v>85</v>
      </c>
      <c r="E3106" t="s">
        <v>285</v>
      </c>
      <c r="F3106" t="s">
        <v>9209</v>
      </c>
      <c r="G3106" t="s">
        <v>149</v>
      </c>
      <c r="H3106" t="s">
        <v>150</v>
      </c>
      <c r="I3106" t="s">
        <v>136</v>
      </c>
      <c r="J3106" t="s">
        <v>137</v>
      </c>
      <c r="K3106" t="s">
        <v>138</v>
      </c>
      <c r="L3106" t="s">
        <v>9210</v>
      </c>
      <c r="M3106" t="s">
        <v>9211</v>
      </c>
      <c r="N3106">
        <v>1.2455555549999999</v>
      </c>
      <c r="O3106">
        <v>0</v>
      </c>
      <c r="P3106">
        <v>60</v>
      </c>
      <c r="Q3106">
        <v>0</v>
      </c>
      <c r="R3106">
        <v>0</v>
      </c>
      <c r="S3106">
        <v>0</v>
      </c>
      <c r="T3106">
        <v>12</v>
      </c>
      <c r="U3106">
        <v>0</v>
      </c>
      <c r="V3106">
        <v>0</v>
      </c>
      <c r="W3106">
        <v>0</v>
      </c>
      <c r="X3106">
        <v>17.866368432126187</v>
      </c>
      <c r="Y3106">
        <v>0</v>
      </c>
      <c r="Z3106">
        <v>0</v>
      </c>
      <c r="AA3106">
        <v>0</v>
      </c>
      <c r="AB3106">
        <v>16.633024590471198</v>
      </c>
      <c r="AC3106">
        <v>0</v>
      </c>
      <c r="AD3106">
        <v>0</v>
      </c>
      <c r="AE3106">
        <v>34.499393022597388</v>
      </c>
    </row>
    <row r="3107" spans="1:31" x14ac:dyDescent="0.25">
      <c r="A3107">
        <v>2311024</v>
      </c>
      <c r="B3107">
        <v>1</v>
      </c>
      <c r="C3107" t="s">
        <v>81</v>
      </c>
      <c r="D3107" t="s">
        <v>113</v>
      </c>
      <c r="E3107" t="s">
        <v>141</v>
      </c>
      <c r="F3107" t="s">
        <v>8329</v>
      </c>
      <c r="G3107" t="s">
        <v>134</v>
      </c>
      <c r="H3107" t="s">
        <v>135</v>
      </c>
      <c r="I3107" t="s">
        <v>136</v>
      </c>
      <c r="J3107" t="s">
        <v>137</v>
      </c>
      <c r="K3107" t="s">
        <v>138</v>
      </c>
      <c r="L3107" t="s">
        <v>9212</v>
      </c>
      <c r="M3107" t="s">
        <v>9213</v>
      </c>
      <c r="N3107">
        <v>1.0833333329999999</v>
      </c>
      <c r="O3107">
        <v>16</v>
      </c>
      <c r="P3107">
        <v>344</v>
      </c>
      <c r="Q3107">
        <v>154</v>
      </c>
      <c r="R3107">
        <v>165</v>
      </c>
      <c r="S3107">
        <v>22</v>
      </c>
      <c r="T3107">
        <v>33</v>
      </c>
      <c r="U3107">
        <v>1</v>
      </c>
      <c r="V3107">
        <v>0</v>
      </c>
      <c r="W3107">
        <v>5.1947513949779989</v>
      </c>
      <c r="X3107">
        <v>70.424547198380523</v>
      </c>
      <c r="Y3107">
        <v>411.57106517582054</v>
      </c>
      <c r="Z3107">
        <v>333.93568476288903</v>
      </c>
      <c r="AA3107">
        <v>29.058580404177594</v>
      </c>
      <c r="AB3107">
        <v>22.035689703068183</v>
      </c>
      <c r="AC3107">
        <v>66.534104794703453</v>
      </c>
      <c r="AD3107">
        <v>0</v>
      </c>
      <c r="AE3107">
        <v>938.75442343401744</v>
      </c>
    </row>
    <row r="3108" spans="1:31" x14ac:dyDescent="0.25">
      <c r="A3108">
        <v>2311144</v>
      </c>
      <c r="B3108">
        <v>1</v>
      </c>
      <c r="C3108" t="s">
        <v>80</v>
      </c>
      <c r="D3108" t="s">
        <v>100</v>
      </c>
      <c r="E3108" t="s">
        <v>141</v>
      </c>
      <c r="F3108" t="s">
        <v>631</v>
      </c>
      <c r="G3108" t="s">
        <v>134</v>
      </c>
      <c r="H3108" t="s">
        <v>135</v>
      </c>
      <c r="I3108" t="s">
        <v>468</v>
      </c>
      <c r="J3108" t="s">
        <v>137</v>
      </c>
      <c r="K3108" t="s">
        <v>138</v>
      </c>
      <c r="L3108" t="s">
        <v>9214</v>
      </c>
      <c r="M3108" t="s">
        <v>9215</v>
      </c>
      <c r="N3108">
        <v>3.2500000000000001E-2</v>
      </c>
      <c r="O3108">
        <v>1</v>
      </c>
      <c r="P3108">
        <v>426</v>
      </c>
      <c r="Q3108">
        <v>28</v>
      </c>
      <c r="R3108">
        <v>122</v>
      </c>
      <c r="S3108">
        <v>11</v>
      </c>
      <c r="T3108">
        <v>97</v>
      </c>
      <c r="U3108">
        <v>0</v>
      </c>
      <c r="V3108">
        <v>0</v>
      </c>
      <c r="W3108">
        <v>8.405322707924999E-2</v>
      </c>
      <c r="X3108">
        <v>3.5369355910843518</v>
      </c>
      <c r="Y3108">
        <v>7.1948636273279991</v>
      </c>
      <c r="Z3108">
        <v>6.6722172479000985</v>
      </c>
      <c r="AA3108">
        <v>1.1677038183281252</v>
      </c>
      <c r="AB3108">
        <v>2.1042916733708994</v>
      </c>
      <c r="AC3108">
        <v>0</v>
      </c>
      <c r="AD3108">
        <v>0</v>
      </c>
      <c r="AE3108">
        <v>20.760065185090724</v>
      </c>
    </row>
    <row r="3109" spans="1:31" x14ac:dyDescent="0.25">
      <c r="A3109">
        <v>2310981</v>
      </c>
      <c r="B3109">
        <v>1</v>
      </c>
      <c r="C3109" t="s">
        <v>80</v>
      </c>
      <c r="D3109" t="s">
        <v>94</v>
      </c>
      <c r="E3109" t="s">
        <v>175</v>
      </c>
      <c r="F3109" t="s">
        <v>9216</v>
      </c>
      <c r="G3109" t="s">
        <v>143</v>
      </c>
      <c r="H3109" t="s">
        <v>135</v>
      </c>
      <c r="I3109" t="s">
        <v>136</v>
      </c>
      <c r="J3109" t="s">
        <v>137</v>
      </c>
      <c r="K3109" t="s">
        <v>144</v>
      </c>
      <c r="L3109" t="s">
        <v>9217</v>
      </c>
      <c r="M3109" t="s">
        <v>9218</v>
      </c>
      <c r="N3109">
        <v>5.7111111110000001</v>
      </c>
      <c r="O3109">
        <v>0</v>
      </c>
      <c r="P3109">
        <v>180</v>
      </c>
      <c r="Q3109">
        <v>0</v>
      </c>
      <c r="R3109">
        <v>1</v>
      </c>
      <c r="S3109">
        <v>1</v>
      </c>
      <c r="T3109">
        <v>32</v>
      </c>
      <c r="U3109">
        <v>0</v>
      </c>
      <c r="V3109">
        <v>0</v>
      </c>
      <c r="W3109">
        <v>0</v>
      </c>
      <c r="X3109">
        <v>159.14100733179544</v>
      </c>
      <c r="Y3109">
        <v>0</v>
      </c>
      <c r="Z3109">
        <v>1.7599869205728504</v>
      </c>
      <c r="AA3109">
        <v>6.9063737540328436</v>
      </c>
      <c r="AB3109">
        <v>61.328651430023839</v>
      </c>
      <c r="AC3109">
        <v>0</v>
      </c>
      <c r="AD3109">
        <v>0</v>
      </c>
      <c r="AE3109">
        <v>229.13601943642499</v>
      </c>
    </row>
    <row r="3110" spans="1:31" x14ac:dyDescent="0.25">
      <c r="A3110">
        <v>2310958</v>
      </c>
      <c r="B3110">
        <v>1</v>
      </c>
      <c r="C3110" t="s">
        <v>80</v>
      </c>
      <c r="D3110" t="s">
        <v>108</v>
      </c>
      <c r="E3110" t="s">
        <v>147</v>
      </c>
      <c r="F3110" t="s">
        <v>9219</v>
      </c>
      <c r="G3110" t="s">
        <v>3723</v>
      </c>
      <c r="H3110" t="s">
        <v>150</v>
      </c>
      <c r="I3110" t="s">
        <v>136</v>
      </c>
      <c r="J3110" t="s">
        <v>137</v>
      </c>
      <c r="K3110" t="s">
        <v>138</v>
      </c>
      <c r="L3110" t="s">
        <v>9220</v>
      </c>
      <c r="M3110" t="s">
        <v>9221</v>
      </c>
      <c r="N3110">
        <v>3.7275</v>
      </c>
      <c r="O3110">
        <v>0</v>
      </c>
      <c r="P3110">
        <v>7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4.2013390128625003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4.2013390128625003</v>
      </c>
    </row>
    <row r="3111" spans="1:31" x14ac:dyDescent="0.25">
      <c r="A3111">
        <v>2311044</v>
      </c>
      <c r="B3111">
        <v>1</v>
      </c>
      <c r="C3111" t="s">
        <v>81</v>
      </c>
      <c r="D3111" t="s">
        <v>120</v>
      </c>
      <c r="E3111" t="s">
        <v>132</v>
      </c>
      <c r="F3111" t="s">
        <v>9222</v>
      </c>
      <c r="G3111" t="s">
        <v>134</v>
      </c>
      <c r="H3111" t="s">
        <v>135</v>
      </c>
      <c r="I3111" t="s">
        <v>136</v>
      </c>
      <c r="J3111" t="s">
        <v>137</v>
      </c>
      <c r="K3111" t="s">
        <v>138</v>
      </c>
      <c r="L3111" t="s">
        <v>9223</v>
      </c>
      <c r="M3111" t="s">
        <v>9224</v>
      </c>
      <c r="N3111">
        <v>1.216111111</v>
      </c>
      <c r="O3111">
        <v>0</v>
      </c>
      <c r="P3111">
        <v>1298</v>
      </c>
      <c r="Q3111">
        <v>47</v>
      </c>
      <c r="R3111">
        <v>45</v>
      </c>
      <c r="S3111">
        <v>7</v>
      </c>
      <c r="T3111">
        <v>171</v>
      </c>
      <c r="U3111">
        <v>0</v>
      </c>
      <c r="V3111">
        <v>1</v>
      </c>
      <c r="W3111">
        <v>0</v>
      </c>
      <c r="X3111">
        <v>207.27311358241113</v>
      </c>
      <c r="Y3111">
        <v>47.611286439995176</v>
      </c>
      <c r="Z3111">
        <v>29.025373680677731</v>
      </c>
      <c r="AA3111">
        <v>7.2711727982078163</v>
      </c>
      <c r="AB3111">
        <v>626.78333940313064</v>
      </c>
      <c r="AC3111">
        <v>0</v>
      </c>
      <c r="AD3111">
        <v>2.5407308189999999E-3</v>
      </c>
      <c r="AE3111">
        <v>917.96682663524143</v>
      </c>
    </row>
    <row r="3112" spans="1:31" x14ac:dyDescent="0.25">
      <c r="A3112">
        <v>2311187</v>
      </c>
      <c r="B3112">
        <v>1</v>
      </c>
      <c r="C3112" t="s">
        <v>80</v>
      </c>
      <c r="D3112" t="s">
        <v>95</v>
      </c>
      <c r="E3112" t="s">
        <v>147</v>
      </c>
      <c r="F3112" t="s">
        <v>9225</v>
      </c>
      <c r="G3112" t="s">
        <v>149</v>
      </c>
      <c r="H3112" t="s">
        <v>150</v>
      </c>
      <c r="I3112" t="s">
        <v>136</v>
      </c>
      <c r="J3112" t="s">
        <v>137</v>
      </c>
      <c r="K3112" t="s">
        <v>138</v>
      </c>
      <c r="L3112" t="s">
        <v>9226</v>
      </c>
      <c r="M3112" t="s">
        <v>9227</v>
      </c>
      <c r="N3112">
        <v>1.589444444</v>
      </c>
      <c r="O3112">
        <v>0</v>
      </c>
      <c r="P3112">
        <v>94</v>
      </c>
      <c r="Q3112">
        <v>0</v>
      </c>
      <c r="R3112">
        <v>0</v>
      </c>
      <c r="S3112">
        <v>0</v>
      </c>
      <c r="T3112">
        <v>9</v>
      </c>
      <c r="U3112">
        <v>0</v>
      </c>
      <c r="V3112">
        <v>0</v>
      </c>
      <c r="W3112">
        <v>0</v>
      </c>
      <c r="X3112">
        <v>29.497105473933736</v>
      </c>
      <c r="Y3112">
        <v>0</v>
      </c>
      <c r="Z3112">
        <v>0</v>
      </c>
      <c r="AA3112">
        <v>0</v>
      </c>
      <c r="AB3112">
        <v>6.2857027788533228</v>
      </c>
      <c r="AC3112">
        <v>0</v>
      </c>
      <c r="AD3112">
        <v>0</v>
      </c>
      <c r="AE3112">
        <v>35.782808252787056</v>
      </c>
    </row>
    <row r="3113" spans="1:31" x14ac:dyDescent="0.25">
      <c r="A3113">
        <v>2311293</v>
      </c>
      <c r="B3113">
        <v>1</v>
      </c>
      <c r="C3113" t="s">
        <v>80</v>
      </c>
      <c r="D3113" t="s">
        <v>83</v>
      </c>
      <c r="E3113" t="s">
        <v>132</v>
      </c>
      <c r="F3113" t="s">
        <v>6535</v>
      </c>
      <c r="G3113" t="s">
        <v>467</v>
      </c>
      <c r="H3113" t="s">
        <v>135</v>
      </c>
      <c r="I3113" t="s">
        <v>136</v>
      </c>
      <c r="J3113" t="s">
        <v>137</v>
      </c>
      <c r="K3113" t="s">
        <v>138</v>
      </c>
      <c r="L3113" t="s">
        <v>9228</v>
      </c>
      <c r="M3113" t="s">
        <v>9229</v>
      </c>
      <c r="N3113">
        <v>5.4166666000000002E-2</v>
      </c>
      <c r="O3113">
        <v>8</v>
      </c>
      <c r="P3113">
        <v>647</v>
      </c>
      <c r="Q3113">
        <v>14</v>
      </c>
      <c r="R3113">
        <v>42</v>
      </c>
      <c r="S3113">
        <v>28</v>
      </c>
      <c r="T3113">
        <v>50</v>
      </c>
      <c r="U3113">
        <v>1</v>
      </c>
      <c r="V3113">
        <v>0</v>
      </c>
      <c r="W3113">
        <v>0.77347509114037505</v>
      </c>
      <c r="X3113">
        <v>8.4750502633679972</v>
      </c>
      <c r="Y3113">
        <v>1.048478723591</v>
      </c>
      <c r="Z3113">
        <v>0.91024901749437492</v>
      </c>
      <c r="AA3113">
        <v>13.27132357465579</v>
      </c>
      <c r="AB3113">
        <v>1.4853836696464999</v>
      </c>
      <c r="AC3113">
        <v>0.45269934006700002</v>
      </c>
      <c r="AD3113">
        <v>0</v>
      </c>
      <c r="AE3113">
        <v>26.416659679963036</v>
      </c>
    </row>
    <row r="3114" spans="1:31" x14ac:dyDescent="0.25">
      <c r="A3114">
        <v>2311322</v>
      </c>
      <c r="B3114">
        <v>1</v>
      </c>
      <c r="C3114" t="s">
        <v>80</v>
      </c>
      <c r="D3114" t="s">
        <v>93</v>
      </c>
      <c r="E3114" t="s">
        <v>147</v>
      </c>
      <c r="F3114" t="s">
        <v>9230</v>
      </c>
      <c r="G3114" t="s">
        <v>149</v>
      </c>
      <c r="H3114" t="s">
        <v>150</v>
      </c>
      <c r="I3114" t="s">
        <v>136</v>
      </c>
      <c r="J3114" t="s">
        <v>137</v>
      </c>
      <c r="K3114" t="s">
        <v>138</v>
      </c>
      <c r="L3114" t="s">
        <v>9231</v>
      </c>
      <c r="M3114" t="s">
        <v>9232</v>
      </c>
      <c r="N3114">
        <v>2.1697222219999999</v>
      </c>
      <c r="O3114">
        <v>0</v>
      </c>
      <c r="P3114">
        <v>8</v>
      </c>
      <c r="Q3114">
        <v>0</v>
      </c>
      <c r="R3114">
        <v>4</v>
      </c>
      <c r="S3114">
        <v>0</v>
      </c>
      <c r="T3114">
        <v>5</v>
      </c>
      <c r="U3114">
        <v>0</v>
      </c>
      <c r="V3114">
        <v>0</v>
      </c>
      <c r="W3114">
        <v>0</v>
      </c>
      <c r="X3114">
        <v>2.9078375725247838</v>
      </c>
      <c r="Y3114">
        <v>0</v>
      </c>
      <c r="Z3114">
        <v>36.074732228559249</v>
      </c>
      <c r="AA3114">
        <v>0</v>
      </c>
      <c r="AB3114">
        <v>16.600545064084798</v>
      </c>
      <c r="AC3114">
        <v>0</v>
      </c>
      <c r="AD3114">
        <v>0</v>
      </c>
      <c r="AE3114">
        <v>55.583114865168831</v>
      </c>
    </row>
    <row r="3115" spans="1:31" x14ac:dyDescent="0.25">
      <c r="A3115">
        <v>2310990</v>
      </c>
      <c r="B3115">
        <v>1</v>
      </c>
      <c r="C3115" t="s">
        <v>80</v>
      </c>
      <c r="D3115" t="s">
        <v>107</v>
      </c>
      <c r="E3115" t="s">
        <v>147</v>
      </c>
      <c r="F3115" t="s">
        <v>9233</v>
      </c>
      <c r="G3115" t="s">
        <v>149</v>
      </c>
      <c r="H3115" t="s">
        <v>150</v>
      </c>
      <c r="I3115" t="s">
        <v>136</v>
      </c>
      <c r="J3115" t="s">
        <v>137</v>
      </c>
      <c r="K3115" t="s">
        <v>138</v>
      </c>
      <c r="L3115" t="s">
        <v>9234</v>
      </c>
      <c r="M3115" t="s">
        <v>9235</v>
      </c>
      <c r="N3115">
        <v>1.410555555</v>
      </c>
      <c r="O3115">
        <v>0</v>
      </c>
      <c r="P3115">
        <v>3</v>
      </c>
      <c r="Q3115">
        <v>0</v>
      </c>
      <c r="R3115">
        <v>0</v>
      </c>
      <c r="S3115">
        <v>0</v>
      </c>
      <c r="T3115">
        <v>4</v>
      </c>
      <c r="U3115">
        <v>0</v>
      </c>
      <c r="V3115">
        <v>0</v>
      </c>
      <c r="W3115">
        <v>0</v>
      </c>
      <c r="X3115">
        <v>0.18356888741445837</v>
      </c>
      <c r="Y3115">
        <v>0</v>
      </c>
      <c r="Z3115">
        <v>0</v>
      </c>
      <c r="AA3115">
        <v>0</v>
      </c>
      <c r="AB3115">
        <v>2.5690896918106723</v>
      </c>
      <c r="AC3115">
        <v>0</v>
      </c>
      <c r="AD3115">
        <v>0</v>
      </c>
      <c r="AE3115">
        <v>2.7526585792251308</v>
      </c>
    </row>
    <row r="3116" spans="1:31" x14ac:dyDescent="0.25">
      <c r="A3116">
        <v>2311013</v>
      </c>
      <c r="B3116">
        <v>1</v>
      </c>
      <c r="C3116" t="s">
        <v>80</v>
      </c>
      <c r="D3116" t="s">
        <v>97</v>
      </c>
      <c r="E3116" t="s">
        <v>153</v>
      </c>
      <c r="F3116" t="s">
        <v>9236</v>
      </c>
      <c r="G3116" t="s">
        <v>155</v>
      </c>
      <c r="H3116" t="s">
        <v>150</v>
      </c>
      <c r="I3116" t="s">
        <v>136</v>
      </c>
      <c r="J3116" t="s">
        <v>137</v>
      </c>
      <c r="K3116" t="s">
        <v>138</v>
      </c>
      <c r="L3116" t="s">
        <v>9237</v>
      </c>
      <c r="M3116" t="s">
        <v>9238</v>
      </c>
      <c r="N3116">
        <v>2.3247222220000001</v>
      </c>
      <c r="O3116">
        <v>0</v>
      </c>
      <c r="P3116">
        <v>1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0.4602724016333834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0.4602724016333834</v>
      </c>
    </row>
    <row r="3117" spans="1:31" x14ac:dyDescent="0.25">
      <c r="A3117">
        <v>2310967</v>
      </c>
      <c r="B3117">
        <v>1</v>
      </c>
      <c r="C3117" t="s">
        <v>80</v>
      </c>
      <c r="D3117" t="s">
        <v>93</v>
      </c>
      <c r="E3117" t="s">
        <v>147</v>
      </c>
      <c r="F3117" t="s">
        <v>9239</v>
      </c>
      <c r="G3117" t="s">
        <v>149</v>
      </c>
      <c r="H3117" t="s">
        <v>150</v>
      </c>
      <c r="I3117" t="s">
        <v>136</v>
      </c>
      <c r="J3117" t="s">
        <v>137</v>
      </c>
      <c r="K3117" t="s">
        <v>138</v>
      </c>
      <c r="L3117" t="s">
        <v>9240</v>
      </c>
      <c r="M3117" t="s">
        <v>9241</v>
      </c>
      <c r="N3117">
        <v>6.3080555550000001</v>
      </c>
      <c r="O3117">
        <v>0</v>
      </c>
      <c r="P3117">
        <v>0</v>
      </c>
      <c r="Q3117">
        <v>0</v>
      </c>
      <c r="R3117">
        <v>2</v>
      </c>
      <c r="S3117">
        <v>0</v>
      </c>
      <c r="T3117">
        <v>2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15.948640485956336</v>
      </c>
      <c r="AA3117">
        <v>0</v>
      </c>
      <c r="AB3117">
        <v>27.798990179137871</v>
      </c>
      <c r="AC3117">
        <v>0</v>
      </c>
      <c r="AD3117">
        <v>0</v>
      </c>
      <c r="AE3117">
        <v>43.747630665094206</v>
      </c>
    </row>
    <row r="3118" spans="1:31" x14ac:dyDescent="0.25">
      <c r="A3118">
        <v>2311299</v>
      </c>
      <c r="B3118">
        <v>1</v>
      </c>
      <c r="C3118" t="s">
        <v>80</v>
      </c>
      <c r="D3118" t="s">
        <v>108</v>
      </c>
      <c r="E3118" t="s">
        <v>158</v>
      </c>
      <c r="F3118" t="s">
        <v>9242</v>
      </c>
      <c r="G3118" t="s">
        <v>160</v>
      </c>
      <c r="H3118" t="s">
        <v>150</v>
      </c>
      <c r="I3118" t="s">
        <v>136</v>
      </c>
      <c r="J3118" t="s">
        <v>137</v>
      </c>
      <c r="K3118" t="s">
        <v>138</v>
      </c>
      <c r="L3118" t="s">
        <v>9243</v>
      </c>
      <c r="M3118" t="s">
        <v>9244</v>
      </c>
      <c r="N3118">
        <v>0.62694444400000005</v>
      </c>
      <c r="O3118">
        <v>0</v>
      </c>
      <c r="P3118">
        <v>99</v>
      </c>
      <c r="Q3118">
        <v>0</v>
      </c>
      <c r="R3118">
        <v>8</v>
      </c>
      <c r="S3118">
        <v>0</v>
      </c>
      <c r="T3118">
        <v>11</v>
      </c>
      <c r="U3118">
        <v>0</v>
      </c>
      <c r="V3118">
        <v>0</v>
      </c>
      <c r="W3118">
        <v>0</v>
      </c>
      <c r="X3118">
        <v>8.4178219063494186</v>
      </c>
      <c r="Y3118">
        <v>0</v>
      </c>
      <c r="Z3118">
        <v>2.8502857033377089</v>
      </c>
      <c r="AA3118">
        <v>0</v>
      </c>
      <c r="AB3118">
        <v>1.9200530184174913</v>
      </c>
      <c r="AC3118">
        <v>0</v>
      </c>
      <c r="AD3118">
        <v>0</v>
      </c>
      <c r="AE3118">
        <v>13.188160628104619</v>
      </c>
    </row>
    <row r="3119" spans="1:31" x14ac:dyDescent="0.25">
      <c r="A3119">
        <v>2311136</v>
      </c>
      <c r="B3119">
        <v>1</v>
      </c>
      <c r="C3119" t="s">
        <v>80</v>
      </c>
      <c r="D3119" t="s">
        <v>82</v>
      </c>
      <c r="E3119" t="s">
        <v>158</v>
      </c>
      <c r="F3119" t="s">
        <v>9245</v>
      </c>
      <c r="G3119" t="s">
        <v>353</v>
      </c>
      <c r="H3119" t="s">
        <v>150</v>
      </c>
      <c r="I3119" t="s">
        <v>136</v>
      </c>
      <c r="J3119" t="s">
        <v>137</v>
      </c>
      <c r="K3119" t="s">
        <v>138</v>
      </c>
      <c r="L3119" t="s">
        <v>701</v>
      </c>
      <c r="M3119" t="s">
        <v>9246</v>
      </c>
      <c r="N3119">
        <v>0.701944444</v>
      </c>
      <c r="O3119">
        <v>0</v>
      </c>
      <c r="P3119">
        <v>309</v>
      </c>
      <c r="Q3119">
        <v>0</v>
      </c>
      <c r="R3119">
        <v>0</v>
      </c>
      <c r="S3119">
        <v>0</v>
      </c>
      <c r="T3119">
        <v>14</v>
      </c>
      <c r="U3119">
        <v>0</v>
      </c>
      <c r="V3119">
        <v>0</v>
      </c>
      <c r="W3119">
        <v>0</v>
      </c>
      <c r="X3119">
        <v>42.683500016329717</v>
      </c>
      <c r="Y3119">
        <v>0</v>
      </c>
      <c r="Z3119">
        <v>0</v>
      </c>
      <c r="AA3119">
        <v>0</v>
      </c>
      <c r="AB3119">
        <v>3.7659453214676946</v>
      </c>
      <c r="AC3119">
        <v>0</v>
      </c>
      <c r="AD3119">
        <v>0</v>
      </c>
      <c r="AE3119">
        <v>46.449445337797414</v>
      </c>
    </row>
    <row r="3120" spans="1:31" x14ac:dyDescent="0.25">
      <c r="A3120">
        <v>2311030</v>
      </c>
      <c r="B3120">
        <v>1</v>
      </c>
      <c r="C3120" t="s">
        <v>80</v>
      </c>
      <c r="D3120" t="s">
        <v>82</v>
      </c>
      <c r="E3120" t="s">
        <v>153</v>
      </c>
      <c r="F3120" t="s">
        <v>9247</v>
      </c>
      <c r="G3120" t="s">
        <v>254</v>
      </c>
      <c r="H3120" t="s">
        <v>150</v>
      </c>
      <c r="I3120" t="s">
        <v>136</v>
      </c>
      <c r="J3120" t="s">
        <v>137</v>
      </c>
      <c r="K3120" t="s">
        <v>138</v>
      </c>
      <c r="L3120" t="s">
        <v>9248</v>
      </c>
      <c r="M3120" t="s">
        <v>9249</v>
      </c>
      <c r="N3120">
        <v>0.92500000000000004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2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0.18247571859583334</v>
      </c>
      <c r="AC3120">
        <v>0</v>
      </c>
      <c r="AD3120">
        <v>0</v>
      </c>
      <c r="AE3120">
        <v>0.18247571859583334</v>
      </c>
    </row>
    <row r="3121" spans="1:31" x14ac:dyDescent="0.25">
      <c r="A3121">
        <v>2310927</v>
      </c>
      <c r="B3121">
        <v>1</v>
      </c>
      <c r="C3121" t="s">
        <v>80</v>
      </c>
      <c r="D3121" t="s">
        <v>92</v>
      </c>
      <c r="E3121" t="s">
        <v>141</v>
      </c>
      <c r="F3121" t="s">
        <v>9250</v>
      </c>
      <c r="G3121" t="s">
        <v>1401</v>
      </c>
      <c r="H3121" t="s">
        <v>135</v>
      </c>
      <c r="I3121" t="s">
        <v>136</v>
      </c>
      <c r="J3121" t="s">
        <v>137</v>
      </c>
      <c r="K3121" t="s">
        <v>138</v>
      </c>
      <c r="L3121" t="s">
        <v>9251</v>
      </c>
      <c r="M3121" t="s">
        <v>9252</v>
      </c>
      <c r="N3121">
        <v>5.3177777769999999</v>
      </c>
      <c r="O3121">
        <v>0</v>
      </c>
      <c r="P3121">
        <v>909</v>
      </c>
      <c r="Q3121">
        <v>2</v>
      </c>
      <c r="R3121">
        <v>316</v>
      </c>
      <c r="S3121">
        <v>7</v>
      </c>
      <c r="T3121">
        <v>90</v>
      </c>
      <c r="U3121">
        <v>0</v>
      </c>
      <c r="V3121">
        <v>1</v>
      </c>
      <c r="W3121">
        <v>0</v>
      </c>
      <c r="X3121">
        <v>862.57169555773794</v>
      </c>
      <c r="Y3121">
        <v>4.1950133202537163</v>
      </c>
      <c r="Z3121">
        <v>668.83200695295398</v>
      </c>
      <c r="AA3121">
        <v>57.875607618893767</v>
      </c>
      <c r="AB3121">
        <v>200.15760344728929</v>
      </c>
      <c r="AC3121">
        <v>0</v>
      </c>
      <c r="AD3121">
        <v>0.24383725965637498</v>
      </c>
      <c r="AE3121">
        <v>1793.8757641567852</v>
      </c>
    </row>
    <row r="3122" spans="1:31" x14ac:dyDescent="0.25">
      <c r="A3122">
        <v>2311259</v>
      </c>
      <c r="B3122">
        <v>1</v>
      </c>
      <c r="C3122" t="s">
        <v>80</v>
      </c>
      <c r="D3122" t="s">
        <v>95</v>
      </c>
      <c r="E3122" t="s">
        <v>414</v>
      </c>
      <c r="F3122" t="s">
        <v>9253</v>
      </c>
      <c r="G3122" t="s">
        <v>134</v>
      </c>
      <c r="H3122" t="s">
        <v>135</v>
      </c>
      <c r="I3122" t="s">
        <v>136</v>
      </c>
      <c r="J3122" t="s">
        <v>137</v>
      </c>
      <c r="K3122" t="s">
        <v>138</v>
      </c>
      <c r="L3122" t="s">
        <v>9254</v>
      </c>
      <c r="M3122" t="s">
        <v>9255</v>
      </c>
      <c r="N3122">
        <v>1.5786111110000001</v>
      </c>
      <c r="O3122">
        <v>12</v>
      </c>
      <c r="P3122">
        <v>3965</v>
      </c>
      <c r="Q3122">
        <v>12</v>
      </c>
      <c r="R3122">
        <v>10</v>
      </c>
      <c r="S3122">
        <v>46</v>
      </c>
      <c r="T3122">
        <v>242</v>
      </c>
      <c r="U3122">
        <v>2</v>
      </c>
      <c r="V3122">
        <v>0</v>
      </c>
      <c r="W3122">
        <v>41.24187673319787</v>
      </c>
      <c r="X3122">
        <v>1535.4209755858642</v>
      </c>
      <c r="Y3122">
        <v>117.26133550165997</v>
      </c>
      <c r="Z3122">
        <v>10.113658560825664</v>
      </c>
      <c r="AA3122">
        <v>4728.724036414028</v>
      </c>
      <c r="AB3122">
        <v>233.39753615359518</v>
      </c>
      <c r="AC3122">
        <v>244.23655024859931</v>
      </c>
      <c r="AD3122">
        <v>0</v>
      </c>
      <c r="AE3122">
        <v>6910.3959691977698</v>
      </c>
    </row>
    <row r="3123" spans="1:31" x14ac:dyDescent="0.25">
      <c r="A3123">
        <v>2311282</v>
      </c>
      <c r="B3123">
        <v>1</v>
      </c>
      <c r="C3123" t="s">
        <v>81</v>
      </c>
      <c r="D3123" t="s">
        <v>123</v>
      </c>
      <c r="E3123" t="s">
        <v>141</v>
      </c>
      <c r="F3123" t="s">
        <v>9256</v>
      </c>
      <c r="G3123" t="s">
        <v>134</v>
      </c>
      <c r="H3123" t="s">
        <v>135</v>
      </c>
      <c r="I3123" t="s">
        <v>136</v>
      </c>
      <c r="J3123" t="s">
        <v>137</v>
      </c>
      <c r="K3123" t="s">
        <v>138</v>
      </c>
      <c r="L3123" t="s">
        <v>9257</v>
      </c>
      <c r="M3123" t="s">
        <v>9258</v>
      </c>
      <c r="N3123">
        <v>1.9372222219999999</v>
      </c>
      <c r="O3123">
        <v>15</v>
      </c>
      <c r="P3123">
        <v>898</v>
      </c>
      <c r="Q3123">
        <v>417</v>
      </c>
      <c r="R3123">
        <v>184</v>
      </c>
      <c r="S3123">
        <v>41</v>
      </c>
      <c r="T3123">
        <v>71</v>
      </c>
      <c r="U3123">
        <v>3</v>
      </c>
      <c r="V3123">
        <v>0</v>
      </c>
      <c r="W3123">
        <v>111.16239741074871</v>
      </c>
      <c r="X3123">
        <v>355.72515015549078</v>
      </c>
      <c r="Y3123">
        <v>2245.976250885245</v>
      </c>
      <c r="Z3123">
        <v>1056.0797122337131</v>
      </c>
      <c r="AA3123">
        <v>1751.1745301437168</v>
      </c>
      <c r="AB3123">
        <v>66.2431440314501</v>
      </c>
      <c r="AC3123">
        <v>85.086261108817837</v>
      </c>
      <c r="AD3123">
        <v>0</v>
      </c>
      <c r="AE3123">
        <v>5671.4474459691828</v>
      </c>
    </row>
    <row r="3124" spans="1:31" x14ac:dyDescent="0.25">
      <c r="A3124">
        <v>2311090</v>
      </c>
      <c r="B3124">
        <v>1</v>
      </c>
      <c r="C3124" t="s">
        <v>81</v>
      </c>
      <c r="D3124" t="s">
        <v>112</v>
      </c>
      <c r="E3124" t="s">
        <v>147</v>
      </c>
      <c r="F3124" t="s">
        <v>9259</v>
      </c>
      <c r="G3124" t="s">
        <v>149</v>
      </c>
      <c r="H3124" t="s">
        <v>150</v>
      </c>
      <c r="I3124" t="s">
        <v>136</v>
      </c>
      <c r="J3124" t="s">
        <v>137</v>
      </c>
      <c r="K3124" t="s">
        <v>138</v>
      </c>
      <c r="L3124" t="s">
        <v>9260</v>
      </c>
      <c r="M3124" t="s">
        <v>9261</v>
      </c>
      <c r="N3124">
        <v>1.7805555550000001</v>
      </c>
      <c r="O3124">
        <v>0</v>
      </c>
      <c r="P3124">
        <v>1</v>
      </c>
      <c r="Q3124">
        <v>0</v>
      </c>
      <c r="R3124">
        <v>1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0.10208758329285</v>
      </c>
      <c r="Y3124">
        <v>0</v>
      </c>
      <c r="Z3124">
        <v>7.8419040230483336E-2</v>
      </c>
      <c r="AA3124">
        <v>0</v>
      </c>
      <c r="AB3124">
        <v>0</v>
      </c>
      <c r="AC3124">
        <v>0</v>
      </c>
      <c r="AD3124">
        <v>0</v>
      </c>
      <c r="AE3124">
        <v>0.18050662352333335</v>
      </c>
    </row>
    <row r="3125" spans="1:31" x14ac:dyDescent="0.25">
      <c r="A3125">
        <v>2310947</v>
      </c>
      <c r="B3125">
        <v>1</v>
      </c>
      <c r="C3125" t="s">
        <v>81</v>
      </c>
      <c r="D3125" t="s">
        <v>128</v>
      </c>
      <c r="E3125" t="s">
        <v>132</v>
      </c>
      <c r="F3125" t="s">
        <v>1791</v>
      </c>
      <c r="G3125" t="s">
        <v>143</v>
      </c>
      <c r="H3125" t="s">
        <v>135</v>
      </c>
      <c r="I3125" t="s">
        <v>136</v>
      </c>
      <c r="J3125" t="s">
        <v>137</v>
      </c>
      <c r="K3125" t="s">
        <v>144</v>
      </c>
      <c r="L3125" t="s">
        <v>9262</v>
      </c>
      <c r="M3125" t="s">
        <v>9263</v>
      </c>
      <c r="N3125">
        <v>7.8988888880000001</v>
      </c>
      <c r="O3125">
        <v>0</v>
      </c>
      <c r="P3125">
        <v>483</v>
      </c>
      <c r="Q3125">
        <v>4</v>
      </c>
      <c r="R3125">
        <v>7</v>
      </c>
      <c r="S3125">
        <v>18</v>
      </c>
      <c r="T3125">
        <v>46</v>
      </c>
      <c r="U3125">
        <v>3</v>
      </c>
      <c r="V3125">
        <v>0</v>
      </c>
      <c r="W3125">
        <v>0</v>
      </c>
      <c r="X3125">
        <v>736.13359023114731</v>
      </c>
      <c r="Y3125">
        <v>38.053324194701851</v>
      </c>
      <c r="Z3125">
        <v>53.495076663546968</v>
      </c>
      <c r="AA3125">
        <v>2868.1780101279451</v>
      </c>
      <c r="AB3125">
        <v>200.89033417262436</v>
      </c>
      <c r="AC3125">
        <v>2912.0600764717474</v>
      </c>
      <c r="AD3125">
        <v>0</v>
      </c>
      <c r="AE3125">
        <v>6808.810411861713</v>
      </c>
    </row>
    <row r="3126" spans="1:31" x14ac:dyDescent="0.25">
      <c r="A3126">
        <v>2311196</v>
      </c>
      <c r="B3126">
        <v>1</v>
      </c>
      <c r="C3126" t="s">
        <v>80</v>
      </c>
      <c r="D3126" t="s">
        <v>82</v>
      </c>
      <c r="E3126" t="s">
        <v>147</v>
      </c>
      <c r="F3126" t="s">
        <v>9264</v>
      </c>
      <c r="G3126" t="s">
        <v>258</v>
      </c>
      <c r="H3126" t="s">
        <v>150</v>
      </c>
      <c r="I3126" t="s">
        <v>136</v>
      </c>
      <c r="J3126" t="s">
        <v>137</v>
      </c>
      <c r="K3126" t="s">
        <v>138</v>
      </c>
      <c r="L3126" t="s">
        <v>9265</v>
      </c>
      <c r="M3126" t="s">
        <v>9266</v>
      </c>
      <c r="N3126">
        <v>2.7316666660000002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7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5.7036338524337333</v>
      </c>
      <c r="AC3126">
        <v>0</v>
      </c>
      <c r="AD3126">
        <v>0</v>
      </c>
      <c r="AE3126">
        <v>5.7036338524337333</v>
      </c>
    </row>
    <row r="3127" spans="1:31" x14ac:dyDescent="0.25">
      <c r="A3127">
        <v>2311179</v>
      </c>
      <c r="B3127">
        <v>1</v>
      </c>
      <c r="C3127" t="s">
        <v>81</v>
      </c>
      <c r="D3127" t="s">
        <v>117</v>
      </c>
      <c r="E3127" t="s">
        <v>147</v>
      </c>
      <c r="F3127" t="s">
        <v>9267</v>
      </c>
      <c r="G3127" t="s">
        <v>258</v>
      </c>
      <c r="H3127" t="s">
        <v>150</v>
      </c>
      <c r="I3127" t="s">
        <v>136</v>
      </c>
      <c r="J3127" t="s">
        <v>137</v>
      </c>
      <c r="K3127" t="s">
        <v>138</v>
      </c>
      <c r="L3127" t="s">
        <v>9268</v>
      </c>
      <c r="M3127" t="s">
        <v>9269</v>
      </c>
      <c r="N3127">
        <v>2.810277777</v>
      </c>
      <c r="O3127">
        <v>0</v>
      </c>
      <c r="P3127">
        <v>16</v>
      </c>
      <c r="Q3127">
        <v>0</v>
      </c>
      <c r="R3127">
        <v>6</v>
      </c>
      <c r="S3127">
        <v>0</v>
      </c>
      <c r="T3127">
        <v>6</v>
      </c>
      <c r="U3127">
        <v>0</v>
      </c>
      <c r="V3127">
        <v>0</v>
      </c>
      <c r="W3127">
        <v>0</v>
      </c>
      <c r="X3127">
        <v>5.7226905047738512</v>
      </c>
      <c r="Y3127">
        <v>0</v>
      </c>
      <c r="Z3127">
        <v>5.9421216713775005</v>
      </c>
      <c r="AA3127">
        <v>0</v>
      </c>
      <c r="AB3127">
        <v>17.149556564132027</v>
      </c>
      <c r="AC3127">
        <v>0</v>
      </c>
      <c r="AD3127">
        <v>0</v>
      </c>
      <c r="AE3127">
        <v>28.814368740283378</v>
      </c>
    </row>
    <row r="3128" spans="1:31" x14ac:dyDescent="0.25">
      <c r="A3128">
        <v>2310964</v>
      </c>
      <c r="B3128">
        <v>1</v>
      </c>
      <c r="C3128" t="s">
        <v>80</v>
      </c>
      <c r="D3128" t="s">
        <v>108</v>
      </c>
      <c r="E3128" t="s">
        <v>153</v>
      </c>
      <c r="F3128" t="s">
        <v>789</v>
      </c>
      <c r="G3128" t="s">
        <v>254</v>
      </c>
      <c r="H3128" t="s">
        <v>150</v>
      </c>
      <c r="I3128" t="s">
        <v>136</v>
      </c>
      <c r="J3128" t="s">
        <v>137</v>
      </c>
      <c r="K3128" t="s">
        <v>138</v>
      </c>
      <c r="L3128" t="s">
        <v>9270</v>
      </c>
      <c r="M3128" t="s">
        <v>9271</v>
      </c>
      <c r="N3128">
        <v>1.795555555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1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2.0793013483416556</v>
      </c>
      <c r="AC3128">
        <v>0</v>
      </c>
      <c r="AD3128">
        <v>0</v>
      </c>
      <c r="AE3128">
        <v>2.0793013483416556</v>
      </c>
    </row>
    <row r="3129" spans="1:31" x14ac:dyDescent="0.25">
      <c r="A3129">
        <v>2311279</v>
      </c>
      <c r="B3129">
        <v>1</v>
      </c>
      <c r="C3129" t="s">
        <v>81</v>
      </c>
      <c r="D3129" t="s">
        <v>118</v>
      </c>
      <c r="E3129" t="s">
        <v>175</v>
      </c>
      <c r="F3129" t="s">
        <v>9272</v>
      </c>
      <c r="G3129" t="s">
        <v>210</v>
      </c>
      <c r="H3129" t="s">
        <v>135</v>
      </c>
      <c r="I3129" t="s">
        <v>136</v>
      </c>
      <c r="J3129" t="s">
        <v>137</v>
      </c>
      <c r="K3129" t="s">
        <v>138</v>
      </c>
      <c r="L3129" t="s">
        <v>9273</v>
      </c>
      <c r="M3129" t="s">
        <v>9274</v>
      </c>
      <c r="N3129">
        <v>1.1875</v>
      </c>
      <c r="O3129">
        <v>0</v>
      </c>
      <c r="P3129">
        <v>108</v>
      </c>
      <c r="Q3129">
        <v>0</v>
      </c>
      <c r="R3129">
        <v>11</v>
      </c>
      <c r="S3129">
        <v>0</v>
      </c>
      <c r="T3129">
        <v>4</v>
      </c>
      <c r="U3129">
        <v>0</v>
      </c>
      <c r="V3129">
        <v>0</v>
      </c>
      <c r="W3129">
        <v>0</v>
      </c>
      <c r="X3129">
        <v>25.173961131747145</v>
      </c>
      <c r="Y3129">
        <v>0</v>
      </c>
      <c r="Z3129">
        <v>22.581874394680334</v>
      </c>
      <c r="AA3129">
        <v>0</v>
      </c>
      <c r="AB3129">
        <v>0.8551217501133751</v>
      </c>
      <c r="AC3129">
        <v>0</v>
      </c>
      <c r="AD3129">
        <v>0</v>
      </c>
      <c r="AE3129">
        <v>48.610957276540852</v>
      </c>
    </row>
    <row r="3130" spans="1:31" x14ac:dyDescent="0.25">
      <c r="A3130">
        <v>2311133</v>
      </c>
      <c r="B3130">
        <v>1</v>
      </c>
      <c r="C3130" t="s">
        <v>80</v>
      </c>
      <c r="D3130" t="s">
        <v>92</v>
      </c>
      <c r="E3130" t="s">
        <v>147</v>
      </c>
      <c r="F3130" t="s">
        <v>9275</v>
      </c>
      <c r="G3130" t="s">
        <v>258</v>
      </c>
      <c r="H3130" t="s">
        <v>150</v>
      </c>
      <c r="I3130" t="s">
        <v>136</v>
      </c>
      <c r="J3130" t="s">
        <v>137</v>
      </c>
      <c r="K3130" t="s">
        <v>138</v>
      </c>
      <c r="L3130" t="s">
        <v>9276</v>
      </c>
      <c r="M3130" t="s">
        <v>9277</v>
      </c>
      <c r="N3130">
        <v>3.119722222</v>
      </c>
      <c r="O3130">
        <v>0</v>
      </c>
      <c r="P3130">
        <v>13</v>
      </c>
      <c r="Q3130">
        <v>0</v>
      </c>
      <c r="R3130">
        <v>1</v>
      </c>
      <c r="S3130">
        <v>0</v>
      </c>
      <c r="T3130">
        <v>2</v>
      </c>
      <c r="U3130">
        <v>0</v>
      </c>
      <c r="V3130">
        <v>0</v>
      </c>
      <c r="W3130">
        <v>0</v>
      </c>
      <c r="X3130">
        <v>10.090023466304066</v>
      </c>
      <c r="Y3130">
        <v>0</v>
      </c>
      <c r="Z3130">
        <v>0.26890825241235</v>
      </c>
      <c r="AA3130">
        <v>0</v>
      </c>
      <c r="AB3130">
        <v>4.7326534628283996</v>
      </c>
      <c r="AC3130">
        <v>0</v>
      </c>
      <c r="AD3130">
        <v>0</v>
      </c>
      <c r="AE3130">
        <v>15.091585181544815</v>
      </c>
    </row>
    <row r="3131" spans="1:31" x14ac:dyDescent="0.25">
      <c r="A3131">
        <v>2311010</v>
      </c>
      <c r="B3131">
        <v>1</v>
      </c>
      <c r="C3131" t="s">
        <v>81</v>
      </c>
      <c r="D3131" t="s">
        <v>123</v>
      </c>
      <c r="E3131" t="s">
        <v>175</v>
      </c>
      <c r="F3131" t="s">
        <v>9278</v>
      </c>
      <c r="G3131" t="s">
        <v>134</v>
      </c>
      <c r="H3131" t="s">
        <v>135</v>
      </c>
      <c r="I3131" t="s">
        <v>136</v>
      </c>
      <c r="J3131" t="s">
        <v>137</v>
      </c>
      <c r="K3131" t="s">
        <v>138</v>
      </c>
      <c r="L3131" t="s">
        <v>9279</v>
      </c>
      <c r="M3131" t="s">
        <v>9280</v>
      </c>
      <c r="N3131">
        <v>1.918055555</v>
      </c>
      <c r="O3131">
        <v>9</v>
      </c>
      <c r="P3131">
        <v>20</v>
      </c>
      <c r="Q3131">
        <v>202</v>
      </c>
      <c r="R3131">
        <v>235</v>
      </c>
      <c r="S3131">
        <v>48</v>
      </c>
      <c r="T3131">
        <v>39</v>
      </c>
      <c r="U3131">
        <v>0</v>
      </c>
      <c r="V3131">
        <v>0</v>
      </c>
      <c r="W3131">
        <v>14.575329176370936</v>
      </c>
      <c r="X3131">
        <v>16.164794953714996</v>
      </c>
      <c r="Y3131">
        <v>593.78365064370053</v>
      </c>
      <c r="Z3131">
        <v>498.06388913606992</v>
      </c>
      <c r="AA3131">
        <v>88.089687746181269</v>
      </c>
      <c r="AB3131">
        <v>69.639788490548881</v>
      </c>
      <c r="AC3131">
        <v>0</v>
      </c>
      <c r="AD3131">
        <v>0</v>
      </c>
      <c r="AE3131">
        <v>1280.3171401465866</v>
      </c>
    </row>
    <row r="3132" spans="1:31" x14ac:dyDescent="0.25">
      <c r="A3132">
        <v>2311173</v>
      </c>
      <c r="B3132">
        <v>1</v>
      </c>
      <c r="C3132" t="s">
        <v>80</v>
      </c>
      <c r="D3132" t="s">
        <v>96</v>
      </c>
      <c r="E3132" t="s">
        <v>147</v>
      </c>
      <c r="F3132" t="s">
        <v>9281</v>
      </c>
      <c r="G3132" t="s">
        <v>149</v>
      </c>
      <c r="H3132" t="s">
        <v>150</v>
      </c>
      <c r="I3132" t="s">
        <v>136</v>
      </c>
      <c r="J3132" t="s">
        <v>137</v>
      </c>
      <c r="K3132" t="s">
        <v>138</v>
      </c>
      <c r="L3132" t="s">
        <v>9282</v>
      </c>
      <c r="M3132" t="s">
        <v>9283</v>
      </c>
      <c r="N3132">
        <v>0.53888888800000001</v>
      </c>
      <c r="O3132">
        <v>0</v>
      </c>
      <c r="P3132">
        <v>96</v>
      </c>
      <c r="Q3132">
        <v>0</v>
      </c>
      <c r="R3132">
        <v>0</v>
      </c>
      <c r="S3132">
        <v>0</v>
      </c>
      <c r="T3132">
        <v>11</v>
      </c>
      <c r="U3132">
        <v>0</v>
      </c>
      <c r="V3132">
        <v>0</v>
      </c>
      <c r="W3132">
        <v>0</v>
      </c>
      <c r="X3132">
        <v>17.951331413529594</v>
      </c>
      <c r="Y3132">
        <v>0</v>
      </c>
      <c r="Z3132">
        <v>0</v>
      </c>
      <c r="AA3132">
        <v>0</v>
      </c>
      <c r="AB3132">
        <v>2.611790059352133</v>
      </c>
      <c r="AC3132">
        <v>0</v>
      </c>
      <c r="AD3132">
        <v>0</v>
      </c>
      <c r="AE3132">
        <v>20.563121472881726</v>
      </c>
    </row>
    <row r="3133" spans="1:31" x14ac:dyDescent="0.25">
      <c r="A3133">
        <v>2311116</v>
      </c>
      <c r="B3133">
        <v>1</v>
      </c>
      <c r="C3133" t="s">
        <v>81</v>
      </c>
      <c r="D3133" t="s">
        <v>112</v>
      </c>
      <c r="E3133" t="s">
        <v>147</v>
      </c>
      <c r="F3133" t="s">
        <v>9284</v>
      </c>
      <c r="G3133" t="s">
        <v>149</v>
      </c>
      <c r="H3133" t="s">
        <v>150</v>
      </c>
      <c r="I3133" t="s">
        <v>136</v>
      </c>
      <c r="J3133" t="s">
        <v>137</v>
      </c>
      <c r="K3133" t="s">
        <v>138</v>
      </c>
      <c r="L3133" t="s">
        <v>9285</v>
      </c>
      <c r="M3133" t="s">
        <v>9286</v>
      </c>
      <c r="N3133">
        <v>0.75138888800000003</v>
      </c>
      <c r="O3133">
        <v>0</v>
      </c>
      <c r="P3133">
        <v>6</v>
      </c>
      <c r="Q3133">
        <v>0</v>
      </c>
      <c r="R3133">
        <v>8</v>
      </c>
      <c r="S3133">
        <v>0</v>
      </c>
      <c r="T3133">
        <v>2</v>
      </c>
      <c r="U3133">
        <v>0</v>
      </c>
      <c r="V3133">
        <v>0</v>
      </c>
      <c r="W3133">
        <v>0</v>
      </c>
      <c r="X3133">
        <v>3.215276416849933</v>
      </c>
      <c r="Y3133">
        <v>0</v>
      </c>
      <c r="Z3133">
        <v>0.7047319261661249</v>
      </c>
      <c r="AA3133">
        <v>0</v>
      </c>
      <c r="AB3133">
        <v>0.20973957625447501</v>
      </c>
      <c r="AC3133">
        <v>0</v>
      </c>
      <c r="AD3133">
        <v>0</v>
      </c>
      <c r="AE3133">
        <v>4.1297479192705326</v>
      </c>
    </row>
    <row r="3134" spans="1:31" x14ac:dyDescent="0.25">
      <c r="A3134">
        <v>2310924</v>
      </c>
      <c r="B3134">
        <v>1</v>
      </c>
      <c r="C3134" t="s">
        <v>80</v>
      </c>
      <c r="D3134" t="s">
        <v>103</v>
      </c>
      <c r="E3134" t="s">
        <v>175</v>
      </c>
      <c r="F3134" t="s">
        <v>9287</v>
      </c>
      <c r="G3134" t="s">
        <v>210</v>
      </c>
      <c r="H3134" t="s">
        <v>135</v>
      </c>
      <c r="I3134" t="s">
        <v>136</v>
      </c>
      <c r="J3134" t="s">
        <v>137</v>
      </c>
      <c r="K3134" t="s">
        <v>138</v>
      </c>
      <c r="L3134" t="s">
        <v>9288</v>
      </c>
      <c r="M3134" t="s">
        <v>9289</v>
      </c>
      <c r="N3134">
        <v>1.2408333330000001</v>
      </c>
      <c r="O3134">
        <v>0</v>
      </c>
      <c r="P3134">
        <v>162</v>
      </c>
      <c r="Q3134">
        <v>0</v>
      </c>
      <c r="R3134">
        <v>2</v>
      </c>
      <c r="S3134">
        <v>0</v>
      </c>
      <c r="T3134">
        <v>30</v>
      </c>
      <c r="U3134">
        <v>0</v>
      </c>
      <c r="V3134">
        <v>0</v>
      </c>
      <c r="W3134">
        <v>0</v>
      </c>
      <c r="X3134">
        <v>21.92893001628325</v>
      </c>
      <c r="Y3134">
        <v>0</v>
      </c>
      <c r="Z3134">
        <v>0.40814503985493339</v>
      </c>
      <c r="AA3134">
        <v>0</v>
      </c>
      <c r="AB3134">
        <v>10.372311522578004</v>
      </c>
      <c r="AC3134">
        <v>0</v>
      </c>
      <c r="AD3134">
        <v>0</v>
      </c>
      <c r="AE3134">
        <v>32.709386578716185</v>
      </c>
    </row>
    <row r="3135" spans="1:31" x14ac:dyDescent="0.25">
      <c r="A3135">
        <v>2310907</v>
      </c>
      <c r="B3135">
        <v>1</v>
      </c>
      <c r="C3135" t="s">
        <v>80</v>
      </c>
      <c r="D3135" t="s">
        <v>92</v>
      </c>
      <c r="E3135" t="s">
        <v>141</v>
      </c>
      <c r="F3135" t="s">
        <v>9290</v>
      </c>
      <c r="G3135" t="s">
        <v>134</v>
      </c>
      <c r="H3135" t="s">
        <v>135</v>
      </c>
      <c r="I3135" t="s">
        <v>136</v>
      </c>
      <c r="J3135" t="s">
        <v>137</v>
      </c>
      <c r="K3135" t="s">
        <v>138</v>
      </c>
      <c r="L3135" t="s">
        <v>9291</v>
      </c>
      <c r="M3135" t="s">
        <v>9292</v>
      </c>
      <c r="N3135">
        <v>0.76361111100000001</v>
      </c>
      <c r="O3135">
        <v>0</v>
      </c>
      <c r="P3135">
        <v>908</v>
      </c>
      <c r="Q3135">
        <v>2</v>
      </c>
      <c r="R3135">
        <v>318</v>
      </c>
      <c r="S3135">
        <v>7</v>
      </c>
      <c r="T3135">
        <v>90</v>
      </c>
      <c r="U3135">
        <v>0</v>
      </c>
      <c r="V3135">
        <v>1</v>
      </c>
      <c r="W3135">
        <v>0</v>
      </c>
      <c r="X3135">
        <v>109.4178356295498</v>
      </c>
      <c r="Y3135">
        <v>0.47641235779180835</v>
      </c>
      <c r="Z3135">
        <v>87.039417024711852</v>
      </c>
      <c r="AA3135">
        <v>6.5513771004146424</v>
      </c>
      <c r="AB3135">
        <v>21.813553614860915</v>
      </c>
      <c r="AC3135">
        <v>0</v>
      </c>
      <c r="AD3135">
        <v>2.8139034218983335E-2</v>
      </c>
      <c r="AE3135">
        <v>225.32673476154798</v>
      </c>
    </row>
    <row r="3136" spans="1:31" x14ac:dyDescent="0.25">
      <c r="A3136">
        <v>2311050</v>
      </c>
      <c r="B3136">
        <v>1</v>
      </c>
      <c r="C3136" t="s">
        <v>80</v>
      </c>
      <c r="D3136" t="s">
        <v>103</v>
      </c>
      <c r="E3136" t="s">
        <v>141</v>
      </c>
      <c r="F3136" t="s">
        <v>9293</v>
      </c>
      <c r="G3136" t="s">
        <v>143</v>
      </c>
      <c r="H3136" t="s">
        <v>135</v>
      </c>
      <c r="I3136" t="s">
        <v>136</v>
      </c>
      <c r="J3136" t="s">
        <v>137</v>
      </c>
      <c r="K3136" t="s">
        <v>144</v>
      </c>
      <c r="L3136" t="s">
        <v>9294</v>
      </c>
      <c r="M3136" t="s">
        <v>9295</v>
      </c>
      <c r="N3136">
        <v>1.166666666</v>
      </c>
      <c r="O3136">
        <v>0</v>
      </c>
      <c r="P3136">
        <v>0</v>
      </c>
      <c r="Q3136">
        <v>0</v>
      </c>
      <c r="R3136">
        <v>0</v>
      </c>
      <c r="S3136">
        <v>33</v>
      </c>
      <c r="T3136">
        <v>1</v>
      </c>
      <c r="U3136">
        <v>47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245.17394927385064</v>
      </c>
      <c r="AB3136">
        <v>0.7976562384</v>
      </c>
      <c r="AC3136">
        <v>1870.3731951863917</v>
      </c>
      <c r="AD3136">
        <v>0</v>
      </c>
      <c r="AE3136">
        <v>2116.3448006986423</v>
      </c>
    </row>
    <row r="3137" spans="1:31" x14ac:dyDescent="0.25">
      <c r="A3137">
        <v>2310887</v>
      </c>
      <c r="B3137">
        <v>1</v>
      </c>
      <c r="C3137" t="s">
        <v>80</v>
      </c>
      <c r="D3137" t="s">
        <v>94</v>
      </c>
      <c r="E3137" t="s">
        <v>141</v>
      </c>
      <c r="F3137" t="s">
        <v>893</v>
      </c>
      <c r="G3137" t="s">
        <v>134</v>
      </c>
      <c r="H3137" t="s">
        <v>135</v>
      </c>
      <c r="I3137" t="s">
        <v>136</v>
      </c>
      <c r="J3137" t="s">
        <v>137</v>
      </c>
      <c r="K3137" t="s">
        <v>138</v>
      </c>
      <c r="L3137" t="s">
        <v>9296</v>
      </c>
      <c r="M3137" t="s">
        <v>9297</v>
      </c>
      <c r="N3137">
        <v>0.88833333299999995</v>
      </c>
      <c r="O3137">
        <v>1</v>
      </c>
      <c r="P3137">
        <v>245</v>
      </c>
      <c r="Q3137">
        <v>14</v>
      </c>
      <c r="R3137">
        <v>44</v>
      </c>
      <c r="S3137">
        <v>14</v>
      </c>
      <c r="T3137">
        <v>87</v>
      </c>
      <c r="U3137">
        <v>7</v>
      </c>
      <c r="V3137">
        <v>0</v>
      </c>
      <c r="W3137">
        <v>0.48550294605059996</v>
      </c>
      <c r="X3137">
        <v>24.661040346711832</v>
      </c>
      <c r="Y3137">
        <v>4.0585674755126666</v>
      </c>
      <c r="Z3137">
        <v>22.88234052763729</v>
      </c>
      <c r="AA3137">
        <v>32.854348870258207</v>
      </c>
      <c r="AB3137">
        <v>12.360256833161062</v>
      </c>
      <c r="AC3137">
        <v>137.25748244472112</v>
      </c>
      <c r="AD3137">
        <v>0</v>
      </c>
      <c r="AE3137">
        <v>234.55953944405277</v>
      </c>
    </row>
    <row r="3138" spans="1:31" x14ac:dyDescent="0.25">
      <c r="A3138">
        <v>2311007</v>
      </c>
      <c r="B3138">
        <v>1</v>
      </c>
      <c r="C3138" t="s">
        <v>80</v>
      </c>
      <c r="D3138" t="s">
        <v>94</v>
      </c>
      <c r="E3138" t="s">
        <v>147</v>
      </c>
      <c r="F3138" t="s">
        <v>9298</v>
      </c>
      <c r="G3138" t="s">
        <v>336</v>
      </c>
      <c r="H3138" t="s">
        <v>150</v>
      </c>
      <c r="I3138" t="s">
        <v>136</v>
      </c>
      <c r="J3138" t="s">
        <v>137</v>
      </c>
      <c r="K3138" t="s">
        <v>138</v>
      </c>
      <c r="L3138" t="s">
        <v>9299</v>
      </c>
      <c r="M3138" t="s">
        <v>9300</v>
      </c>
      <c r="N3138">
        <v>0.643055555</v>
      </c>
      <c r="O3138">
        <v>0</v>
      </c>
      <c r="P3138">
        <v>183</v>
      </c>
      <c r="Q3138">
        <v>0</v>
      </c>
      <c r="R3138">
        <v>0</v>
      </c>
      <c r="S3138">
        <v>0</v>
      </c>
      <c r="T3138">
        <v>11</v>
      </c>
      <c r="U3138">
        <v>0</v>
      </c>
      <c r="V3138">
        <v>0</v>
      </c>
      <c r="W3138">
        <v>0</v>
      </c>
      <c r="X3138">
        <v>25.581834227703531</v>
      </c>
      <c r="Y3138">
        <v>0</v>
      </c>
      <c r="Z3138">
        <v>0</v>
      </c>
      <c r="AA3138">
        <v>0</v>
      </c>
      <c r="AB3138">
        <v>1.897968280582625</v>
      </c>
      <c r="AC3138">
        <v>0</v>
      </c>
      <c r="AD3138">
        <v>0</v>
      </c>
      <c r="AE3138">
        <v>27.479802508286156</v>
      </c>
    </row>
    <row r="3139" spans="1:31" x14ac:dyDescent="0.25">
      <c r="A3139">
        <v>2311242</v>
      </c>
      <c r="B3139">
        <v>1</v>
      </c>
      <c r="C3139" t="s">
        <v>80</v>
      </c>
      <c r="D3139" t="s">
        <v>96</v>
      </c>
      <c r="E3139" t="s">
        <v>175</v>
      </c>
      <c r="F3139" t="s">
        <v>9301</v>
      </c>
      <c r="G3139" t="s">
        <v>134</v>
      </c>
      <c r="H3139" t="s">
        <v>135</v>
      </c>
      <c r="I3139" t="s">
        <v>136</v>
      </c>
      <c r="J3139" t="s">
        <v>137</v>
      </c>
      <c r="K3139" t="s">
        <v>138</v>
      </c>
      <c r="L3139" t="s">
        <v>9302</v>
      </c>
      <c r="M3139" t="s">
        <v>9303</v>
      </c>
      <c r="N3139">
        <v>5.0597222220000004</v>
      </c>
      <c r="O3139">
        <v>0</v>
      </c>
      <c r="P3139">
        <v>114</v>
      </c>
      <c r="Q3139">
        <v>0</v>
      </c>
      <c r="R3139">
        <v>3</v>
      </c>
      <c r="S3139">
        <v>0</v>
      </c>
      <c r="T3139">
        <v>5</v>
      </c>
      <c r="U3139">
        <v>0</v>
      </c>
      <c r="V3139">
        <v>0</v>
      </c>
      <c r="W3139">
        <v>0</v>
      </c>
      <c r="X3139">
        <v>929.04817740331009</v>
      </c>
      <c r="Y3139">
        <v>0</v>
      </c>
      <c r="Z3139">
        <v>0.60867151883329162</v>
      </c>
      <c r="AA3139">
        <v>0</v>
      </c>
      <c r="AB3139">
        <v>7.8375149368640011</v>
      </c>
      <c r="AC3139">
        <v>0</v>
      </c>
      <c r="AD3139">
        <v>0</v>
      </c>
      <c r="AE3139">
        <v>937.49436385900731</v>
      </c>
    </row>
    <row r="3140" spans="1:31" x14ac:dyDescent="0.25">
      <c r="A3140">
        <v>2310950</v>
      </c>
      <c r="B3140">
        <v>1</v>
      </c>
      <c r="C3140" t="s">
        <v>81</v>
      </c>
      <c r="D3140" t="s">
        <v>128</v>
      </c>
      <c r="E3140" t="s">
        <v>141</v>
      </c>
      <c r="F3140" t="s">
        <v>9304</v>
      </c>
      <c r="G3140" t="s">
        <v>177</v>
      </c>
      <c r="H3140" t="s">
        <v>135</v>
      </c>
      <c r="I3140" t="s">
        <v>136</v>
      </c>
      <c r="J3140" t="s">
        <v>137</v>
      </c>
      <c r="K3140" t="s">
        <v>144</v>
      </c>
      <c r="L3140" t="s">
        <v>9305</v>
      </c>
      <c r="M3140" t="s">
        <v>9306</v>
      </c>
      <c r="N3140">
        <v>6.8886111110000003</v>
      </c>
      <c r="O3140">
        <v>0</v>
      </c>
      <c r="P3140">
        <v>10587</v>
      </c>
      <c r="Q3140">
        <v>0</v>
      </c>
      <c r="R3140">
        <v>0</v>
      </c>
      <c r="S3140">
        <v>7</v>
      </c>
      <c r="T3140">
        <v>1150</v>
      </c>
      <c r="U3140">
        <v>0</v>
      </c>
      <c r="V3140">
        <v>2</v>
      </c>
      <c r="W3140">
        <v>0</v>
      </c>
      <c r="X3140">
        <v>13991.749948502847</v>
      </c>
      <c r="Y3140">
        <v>0</v>
      </c>
      <c r="Z3140">
        <v>0</v>
      </c>
      <c r="AA3140">
        <v>2224.2511977293088</v>
      </c>
      <c r="AB3140">
        <v>8199.7353656149171</v>
      </c>
      <c r="AC3140">
        <v>0</v>
      </c>
      <c r="AD3140">
        <v>389.30031115957615</v>
      </c>
      <c r="AE3140">
        <v>24805.036823006649</v>
      </c>
    </row>
    <row r="3141" spans="1:31" x14ac:dyDescent="0.25">
      <c r="A3141">
        <v>2311159</v>
      </c>
      <c r="B3141">
        <v>1</v>
      </c>
      <c r="C3141" t="s">
        <v>81</v>
      </c>
      <c r="D3141" t="s">
        <v>114</v>
      </c>
      <c r="E3141" t="s">
        <v>153</v>
      </c>
      <c r="F3141" t="s">
        <v>9307</v>
      </c>
      <c r="G3141" t="s">
        <v>155</v>
      </c>
      <c r="H3141" t="s">
        <v>150</v>
      </c>
      <c r="I3141" t="s">
        <v>136</v>
      </c>
      <c r="J3141" t="s">
        <v>137</v>
      </c>
      <c r="K3141" t="s">
        <v>138</v>
      </c>
      <c r="L3141" t="s">
        <v>9308</v>
      </c>
      <c r="M3141" t="s">
        <v>9309</v>
      </c>
      <c r="N3141">
        <v>1.4969444439999999</v>
      </c>
      <c r="O3141">
        <v>0</v>
      </c>
      <c r="P3141">
        <v>1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0.22609389265412499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0.22609389265412499</v>
      </c>
    </row>
    <row r="3142" spans="1:31" x14ac:dyDescent="0.25">
      <c r="A3142">
        <v>2311082</v>
      </c>
      <c r="B3142">
        <v>1</v>
      </c>
      <c r="C3142" t="s">
        <v>80</v>
      </c>
      <c r="D3142" t="s">
        <v>85</v>
      </c>
      <c r="E3142" t="s">
        <v>153</v>
      </c>
      <c r="F3142" t="s">
        <v>9310</v>
      </c>
      <c r="G3142" t="s">
        <v>254</v>
      </c>
      <c r="H3142" t="s">
        <v>150</v>
      </c>
      <c r="I3142" t="s">
        <v>136</v>
      </c>
      <c r="J3142" t="s">
        <v>137</v>
      </c>
      <c r="K3142" t="s">
        <v>138</v>
      </c>
      <c r="L3142" t="s">
        <v>9311</v>
      </c>
      <c r="M3142" t="s">
        <v>9312</v>
      </c>
      <c r="N3142">
        <v>0.53916666599999996</v>
      </c>
      <c r="O3142">
        <v>0</v>
      </c>
      <c r="P3142">
        <v>1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0.13391812305749998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0.13391812305749998</v>
      </c>
    </row>
    <row r="3143" spans="1:31" x14ac:dyDescent="0.25">
      <c r="A3143">
        <v>2311205</v>
      </c>
      <c r="B3143">
        <v>1</v>
      </c>
      <c r="C3143" t="s">
        <v>81</v>
      </c>
      <c r="D3143" t="s">
        <v>128</v>
      </c>
      <c r="E3143" t="s">
        <v>141</v>
      </c>
      <c r="F3143" t="s">
        <v>9313</v>
      </c>
      <c r="G3143" t="s">
        <v>134</v>
      </c>
      <c r="H3143" t="s">
        <v>135</v>
      </c>
      <c r="I3143" t="s">
        <v>136</v>
      </c>
      <c r="J3143" t="s">
        <v>137</v>
      </c>
      <c r="K3143" t="s">
        <v>138</v>
      </c>
      <c r="L3143" t="s">
        <v>9314</v>
      </c>
      <c r="M3143" t="s">
        <v>9315</v>
      </c>
      <c r="N3143">
        <v>8.3333332999999996E-2</v>
      </c>
      <c r="O3143">
        <v>60</v>
      </c>
      <c r="P3143">
        <v>19051</v>
      </c>
      <c r="Q3143">
        <v>586</v>
      </c>
      <c r="R3143">
        <v>544</v>
      </c>
      <c r="S3143">
        <v>134</v>
      </c>
      <c r="T3143">
        <v>1694</v>
      </c>
      <c r="U3143">
        <v>16</v>
      </c>
      <c r="V3143">
        <v>2</v>
      </c>
      <c r="W3143">
        <v>2.4980695400875002</v>
      </c>
      <c r="X3143">
        <v>277.00762567426966</v>
      </c>
      <c r="Y3143">
        <v>61.860030735962496</v>
      </c>
      <c r="Z3143">
        <v>35.529140207681657</v>
      </c>
      <c r="AA3143">
        <v>111.87364465050665</v>
      </c>
      <c r="AB3143">
        <v>64.569518800278416</v>
      </c>
      <c r="AC3143">
        <v>25.399150103267495</v>
      </c>
      <c r="AD3143">
        <v>3.1185935175708335</v>
      </c>
      <c r="AE3143">
        <v>581.85577322962479</v>
      </c>
    </row>
    <row r="3144" spans="1:31" x14ac:dyDescent="0.25">
      <c r="A3144">
        <v>2311036</v>
      </c>
      <c r="B3144">
        <v>1</v>
      </c>
      <c r="C3144" t="s">
        <v>80</v>
      </c>
      <c r="D3144" t="s">
        <v>103</v>
      </c>
      <c r="E3144" t="s">
        <v>175</v>
      </c>
      <c r="F3144" t="s">
        <v>9316</v>
      </c>
      <c r="G3144" t="s">
        <v>210</v>
      </c>
      <c r="H3144" t="s">
        <v>135</v>
      </c>
      <c r="I3144" t="s">
        <v>136</v>
      </c>
      <c r="J3144" t="s">
        <v>137</v>
      </c>
      <c r="K3144" t="s">
        <v>138</v>
      </c>
      <c r="L3144" t="s">
        <v>9317</v>
      </c>
      <c r="M3144" t="s">
        <v>9318</v>
      </c>
      <c r="N3144">
        <v>1.3363888880000001</v>
      </c>
      <c r="O3144">
        <v>0</v>
      </c>
      <c r="P3144">
        <v>550</v>
      </c>
      <c r="Q3144">
        <v>0</v>
      </c>
      <c r="R3144">
        <v>20</v>
      </c>
      <c r="S3144">
        <v>0</v>
      </c>
      <c r="T3144">
        <v>52</v>
      </c>
      <c r="U3144">
        <v>0</v>
      </c>
      <c r="V3144">
        <v>0</v>
      </c>
      <c r="W3144">
        <v>0</v>
      </c>
      <c r="X3144">
        <v>160.39487977370374</v>
      </c>
      <c r="Y3144">
        <v>0</v>
      </c>
      <c r="Z3144">
        <v>31.566283221785866</v>
      </c>
      <c r="AA3144">
        <v>0</v>
      </c>
      <c r="AB3144">
        <v>52.222513694554586</v>
      </c>
      <c r="AC3144">
        <v>0</v>
      </c>
      <c r="AD3144">
        <v>0</v>
      </c>
      <c r="AE3144">
        <v>244.18367669004417</v>
      </c>
    </row>
    <row r="3145" spans="1:31" x14ac:dyDescent="0.25">
      <c r="A3145">
        <v>2310994</v>
      </c>
      <c r="B3145">
        <v>1</v>
      </c>
      <c r="C3145" t="s">
        <v>80</v>
      </c>
      <c r="D3145" t="s">
        <v>103</v>
      </c>
      <c r="E3145" t="s">
        <v>141</v>
      </c>
      <c r="F3145" t="s">
        <v>8482</v>
      </c>
      <c r="G3145" t="s">
        <v>467</v>
      </c>
      <c r="H3145" t="s">
        <v>135</v>
      </c>
      <c r="I3145" t="s">
        <v>136</v>
      </c>
      <c r="J3145" t="s">
        <v>137</v>
      </c>
      <c r="K3145" t="s">
        <v>138</v>
      </c>
      <c r="L3145" t="s">
        <v>9319</v>
      </c>
      <c r="M3145" t="s">
        <v>9320</v>
      </c>
      <c r="N3145">
        <v>0.35277777700000001</v>
      </c>
      <c r="O3145">
        <v>3</v>
      </c>
      <c r="P3145">
        <v>1431</v>
      </c>
      <c r="Q3145">
        <v>28</v>
      </c>
      <c r="R3145">
        <v>42</v>
      </c>
      <c r="S3145">
        <v>12</v>
      </c>
      <c r="T3145">
        <v>161</v>
      </c>
      <c r="U3145">
        <v>6</v>
      </c>
      <c r="V3145">
        <v>2</v>
      </c>
      <c r="W3145">
        <v>2.8301658870464332</v>
      </c>
      <c r="X3145">
        <v>121.11783603359387</v>
      </c>
      <c r="Y3145">
        <v>39.864372421389575</v>
      </c>
      <c r="Z3145">
        <v>13.829384615136901</v>
      </c>
      <c r="AA3145">
        <v>37.836439722156967</v>
      </c>
      <c r="AB3145">
        <v>41.953392937691049</v>
      </c>
      <c r="AC3145">
        <v>112.56422216689867</v>
      </c>
      <c r="AD3145">
        <v>18.428231371690899</v>
      </c>
      <c r="AE3145">
        <v>388.4240451556044</v>
      </c>
    </row>
    <row r="3146" spans="1:31" x14ac:dyDescent="0.25">
      <c r="A3146">
        <v>2311243</v>
      </c>
      <c r="B3146">
        <v>1</v>
      </c>
      <c r="C3146" t="s">
        <v>81</v>
      </c>
      <c r="D3146" t="s">
        <v>123</v>
      </c>
      <c r="E3146" t="s">
        <v>132</v>
      </c>
      <c r="F3146" t="s">
        <v>3291</v>
      </c>
      <c r="G3146" t="s">
        <v>134</v>
      </c>
      <c r="H3146" t="s">
        <v>135</v>
      </c>
      <c r="I3146" t="s">
        <v>136</v>
      </c>
      <c r="J3146" t="s">
        <v>137</v>
      </c>
      <c r="K3146" t="s">
        <v>138</v>
      </c>
      <c r="L3146" t="s">
        <v>9321</v>
      </c>
      <c r="M3146" t="s">
        <v>9322</v>
      </c>
      <c r="N3146">
        <v>0.77305555500000001</v>
      </c>
      <c r="O3146">
        <v>0</v>
      </c>
      <c r="P3146">
        <v>361</v>
      </c>
      <c r="Q3146">
        <v>137</v>
      </c>
      <c r="R3146">
        <v>53</v>
      </c>
      <c r="S3146">
        <v>15</v>
      </c>
      <c r="T3146">
        <v>36</v>
      </c>
      <c r="U3146">
        <v>0</v>
      </c>
      <c r="V3146">
        <v>0</v>
      </c>
      <c r="W3146">
        <v>0</v>
      </c>
      <c r="X3146">
        <v>49.251519420352182</v>
      </c>
      <c r="Y3146">
        <v>276.94011103576923</v>
      </c>
      <c r="Z3146">
        <v>66.272296872271596</v>
      </c>
      <c r="AA3146">
        <v>13.64124805781978</v>
      </c>
      <c r="AB3146">
        <v>10.368487451592616</v>
      </c>
      <c r="AC3146">
        <v>0</v>
      </c>
      <c r="AD3146">
        <v>0</v>
      </c>
      <c r="AE3146">
        <v>416.47366283780536</v>
      </c>
    </row>
    <row r="3147" spans="1:31" x14ac:dyDescent="0.25">
      <c r="A3147">
        <v>2310968</v>
      </c>
      <c r="B3147">
        <v>1</v>
      </c>
      <c r="C3147" t="s">
        <v>81</v>
      </c>
      <c r="D3147" t="s">
        <v>123</v>
      </c>
      <c r="E3147" t="s">
        <v>147</v>
      </c>
      <c r="F3147" t="s">
        <v>9323</v>
      </c>
      <c r="G3147" t="s">
        <v>353</v>
      </c>
      <c r="H3147" t="s">
        <v>150</v>
      </c>
      <c r="I3147" t="s">
        <v>136</v>
      </c>
      <c r="J3147" t="s">
        <v>137</v>
      </c>
      <c r="K3147" t="s">
        <v>138</v>
      </c>
      <c r="L3147" t="s">
        <v>9324</v>
      </c>
      <c r="M3147" t="s">
        <v>9325</v>
      </c>
      <c r="N3147">
        <v>1.352222222</v>
      </c>
      <c r="O3147">
        <v>0</v>
      </c>
      <c r="P3147">
        <v>1</v>
      </c>
      <c r="Q3147">
        <v>0</v>
      </c>
      <c r="R3147">
        <v>0</v>
      </c>
      <c r="S3147">
        <v>0</v>
      </c>
      <c r="T3147">
        <v>24</v>
      </c>
      <c r="U3147">
        <v>0</v>
      </c>
      <c r="V3147">
        <v>2</v>
      </c>
      <c r="W3147">
        <v>0</v>
      </c>
      <c r="X3147">
        <v>0.16345653106320002</v>
      </c>
      <c r="Y3147">
        <v>0</v>
      </c>
      <c r="Z3147">
        <v>0</v>
      </c>
      <c r="AA3147">
        <v>0</v>
      </c>
      <c r="AB3147">
        <v>18.067324333304228</v>
      </c>
      <c r="AC3147">
        <v>0</v>
      </c>
      <c r="AD3147">
        <v>16.580974296849298</v>
      </c>
      <c r="AE3147">
        <v>34.811755161216723</v>
      </c>
    </row>
    <row r="3148" spans="1:31" x14ac:dyDescent="0.25">
      <c r="A3148">
        <v>2310991</v>
      </c>
      <c r="B3148">
        <v>1</v>
      </c>
      <c r="C3148" t="s">
        <v>81</v>
      </c>
      <c r="D3148" t="s">
        <v>117</v>
      </c>
      <c r="E3148" t="s">
        <v>153</v>
      </c>
      <c r="F3148" t="s">
        <v>9326</v>
      </c>
      <c r="G3148" t="s">
        <v>155</v>
      </c>
      <c r="H3148" t="s">
        <v>150</v>
      </c>
      <c r="I3148" t="s">
        <v>136</v>
      </c>
      <c r="J3148" t="s">
        <v>137</v>
      </c>
      <c r="K3148" t="s">
        <v>138</v>
      </c>
      <c r="L3148" t="s">
        <v>9327</v>
      </c>
      <c r="M3148" t="s">
        <v>9328</v>
      </c>
      <c r="N3148">
        <v>2.8708333330000002</v>
      </c>
      <c r="O3148">
        <v>0</v>
      </c>
      <c r="P3148">
        <v>1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0.42662146022274999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0.42662146022274999</v>
      </c>
    </row>
    <row r="3149" spans="1:31" x14ac:dyDescent="0.25">
      <c r="A3149">
        <v>2311177</v>
      </c>
      <c r="B3149">
        <v>1</v>
      </c>
      <c r="C3149" t="s">
        <v>80</v>
      </c>
      <c r="D3149" t="s">
        <v>110</v>
      </c>
      <c r="E3149" t="s">
        <v>158</v>
      </c>
      <c r="F3149" t="s">
        <v>9329</v>
      </c>
      <c r="G3149" t="s">
        <v>160</v>
      </c>
      <c r="H3149" t="s">
        <v>150</v>
      </c>
      <c r="I3149" t="s">
        <v>136</v>
      </c>
      <c r="J3149" t="s">
        <v>137</v>
      </c>
      <c r="K3149" t="s">
        <v>138</v>
      </c>
      <c r="L3149" t="s">
        <v>9330</v>
      </c>
      <c r="M3149" t="s">
        <v>9331</v>
      </c>
      <c r="N3149">
        <v>0.24222222199999999</v>
      </c>
      <c r="O3149">
        <v>0</v>
      </c>
      <c r="P3149">
        <v>606</v>
      </c>
      <c r="Q3149">
        <v>0</v>
      </c>
      <c r="R3149">
        <v>0</v>
      </c>
      <c r="S3149">
        <v>0</v>
      </c>
      <c r="T3149">
        <v>10</v>
      </c>
      <c r="U3149">
        <v>0</v>
      </c>
      <c r="V3149">
        <v>0</v>
      </c>
      <c r="W3149">
        <v>0</v>
      </c>
      <c r="X3149">
        <v>36.457554976088055</v>
      </c>
      <c r="Y3149">
        <v>0</v>
      </c>
      <c r="Z3149">
        <v>0</v>
      </c>
      <c r="AA3149">
        <v>0</v>
      </c>
      <c r="AB3149">
        <v>1.5968734070330224</v>
      </c>
      <c r="AC3149">
        <v>0</v>
      </c>
      <c r="AD3149">
        <v>0</v>
      </c>
      <c r="AE3149">
        <v>38.054428383121078</v>
      </c>
    </row>
    <row r="3150" spans="1:31" x14ac:dyDescent="0.25">
      <c r="A3150">
        <v>2311160</v>
      </c>
      <c r="B3150">
        <v>1</v>
      </c>
      <c r="C3150" t="s">
        <v>81</v>
      </c>
      <c r="D3150" t="s">
        <v>120</v>
      </c>
      <c r="E3150" t="s">
        <v>175</v>
      </c>
      <c r="F3150" t="s">
        <v>9332</v>
      </c>
      <c r="G3150" t="s">
        <v>143</v>
      </c>
      <c r="H3150" t="s">
        <v>135</v>
      </c>
      <c r="I3150" t="s">
        <v>136</v>
      </c>
      <c r="J3150" t="s">
        <v>137</v>
      </c>
      <c r="K3150" t="s">
        <v>144</v>
      </c>
      <c r="L3150" t="s">
        <v>9333</v>
      </c>
      <c r="M3150" t="s">
        <v>9334</v>
      </c>
      <c r="N3150">
        <v>0.50472222200000005</v>
      </c>
      <c r="O3150">
        <v>0</v>
      </c>
      <c r="P3150">
        <v>294</v>
      </c>
      <c r="Q3150">
        <v>0</v>
      </c>
      <c r="R3150">
        <v>2</v>
      </c>
      <c r="S3150">
        <v>0</v>
      </c>
      <c r="T3150">
        <v>42</v>
      </c>
      <c r="U3150">
        <v>0</v>
      </c>
      <c r="V3150">
        <v>0</v>
      </c>
      <c r="W3150">
        <v>0</v>
      </c>
      <c r="X3150">
        <v>27.526025624094892</v>
      </c>
      <c r="Y3150">
        <v>0</v>
      </c>
      <c r="Z3150">
        <v>1.5159960540641665E-2</v>
      </c>
      <c r="AA3150">
        <v>0</v>
      </c>
      <c r="AB3150">
        <v>16.506287956910612</v>
      </c>
      <c r="AC3150">
        <v>0</v>
      </c>
      <c r="AD3150">
        <v>0</v>
      </c>
      <c r="AE3150">
        <v>44.047473541546147</v>
      </c>
    </row>
    <row r="3151" spans="1:31" x14ac:dyDescent="0.25">
      <c r="A3151">
        <v>2311031</v>
      </c>
      <c r="B3151">
        <v>1</v>
      </c>
      <c r="C3151" t="s">
        <v>81</v>
      </c>
      <c r="D3151" t="s">
        <v>128</v>
      </c>
      <c r="E3151" t="s">
        <v>147</v>
      </c>
      <c r="F3151" t="s">
        <v>9335</v>
      </c>
      <c r="G3151" t="s">
        <v>336</v>
      </c>
      <c r="H3151" t="s">
        <v>150</v>
      </c>
      <c r="I3151" t="s">
        <v>136</v>
      </c>
      <c r="J3151" t="s">
        <v>137</v>
      </c>
      <c r="K3151" t="s">
        <v>138</v>
      </c>
      <c r="L3151" t="s">
        <v>9336</v>
      </c>
      <c r="M3151" t="s">
        <v>9337</v>
      </c>
      <c r="N3151">
        <v>1.6783333330000001</v>
      </c>
      <c r="O3151">
        <v>0</v>
      </c>
      <c r="P3151">
        <v>22</v>
      </c>
      <c r="Q3151">
        <v>0</v>
      </c>
      <c r="R3151">
        <v>0</v>
      </c>
      <c r="S3151">
        <v>0</v>
      </c>
      <c r="T3151">
        <v>5</v>
      </c>
      <c r="U3151">
        <v>0</v>
      </c>
      <c r="V3151">
        <v>0</v>
      </c>
      <c r="W3151">
        <v>0</v>
      </c>
      <c r="X3151">
        <v>5.1002516412471994</v>
      </c>
      <c r="Y3151">
        <v>0</v>
      </c>
      <c r="Z3151">
        <v>0</v>
      </c>
      <c r="AA3151">
        <v>0</v>
      </c>
      <c r="AB3151">
        <v>2.8918313762697334</v>
      </c>
      <c r="AC3151">
        <v>0</v>
      </c>
      <c r="AD3151">
        <v>0</v>
      </c>
      <c r="AE3151">
        <v>7.9920830175169328</v>
      </c>
    </row>
    <row r="3152" spans="1:31" x14ac:dyDescent="0.25">
      <c r="A3152">
        <v>2311223</v>
      </c>
      <c r="B3152">
        <v>1</v>
      </c>
      <c r="C3152" t="s">
        <v>81</v>
      </c>
      <c r="D3152" t="s">
        <v>119</v>
      </c>
      <c r="E3152" t="s">
        <v>147</v>
      </c>
      <c r="F3152" t="s">
        <v>8161</v>
      </c>
      <c r="G3152" t="s">
        <v>149</v>
      </c>
      <c r="H3152" t="s">
        <v>150</v>
      </c>
      <c r="I3152" t="s">
        <v>136</v>
      </c>
      <c r="J3152" t="s">
        <v>137</v>
      </c>
      <c r="K3152" t="s">
        <v>138</v>
      </c>
      <c r="L3152" t="s">
        <v>9338</v>
      </c>
      <c r="M3152" t="s">
        <v>9339</v>
      </c>
      <c r="N3152">
        <v>1.9941666659999999</v>
      </c>
      <c r="O3152">
        <v>0</v>
      </c>
      <c r="P3152">
        <v>4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0.76081022725546676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0.76081022725546676</v>
      </c>
    </row>
    <row r="3153" spans="1:31" x14ac:dyDescent="0.25">
      <c r="A3153">
        <v>2311114</v>
      </c>
      <c r="B3153">
        <v>1</v>
      </c>
      <c r="C3153" t="s">
        <v>80</v>
      </c>
      <c r="D3153" t="s">
        <v>87</v>
      </c>
      <c r="E3153" t="s">
        <v>285</v>
      </c>
      <c r="F3153" t="s">
        <v>9340</v>
      </c>
      <c r="G3153" t="s">
        <v>9341</v>
      </c>
      <c r="H3153" t="s">
        <v>150</v>
      </c>
      <c r="I3153" t="s">
        <v>136</v>
      </c>
      <c r="J3153" t="s">
        <v>137</v>
      </c>
      <c r="K3153" t="s">
        <v>138</v>
      </c>
      <c r="L3153" t="s">
        <v>9342</v>
      </c>
      <c r="M3153" t="s">
        <v>9343</v>
      </c>
      <c r="N3153">
        <v>4.7313888879999997</v>
      </c>
      <c r="O3153">
        <v>0</v>
      </c>
      <c r="P3153">
        <v>9</v>
      </c>
      <c r="Q3153">
        <v>0</v>
      </c>
      <c r="R3153">
        <v>0</v>
      </c>
      <c r="S3153">
        <v>0</v>
      </c>
      <c r="T3153">
        <v>1</v>
      </c>
      <c r="U3153">
        <v>0</v>
      </c>
      <c r="V3153">
        <v>0</v>
      </c>
      <c r="W3153">
        <v>0</v>
      </c>
      <c r="X3153">
        <v>9.0033168191203323</v>
      </c>
      <c r="Y3153">
        <v>0</v>
      </c>
      <c r="Z3153">
        <v>0</v>
      </c>
      <c r="AA3153">
        <v>0</v>
      </c>
      <c r="AB3153">
        <v>7.3286191405000011E-3</v>
      </c>
      <c r="AC3153">
        <v>0</v>
      </c>
      <c r="AD3153">
        <v>0</v>
      </c>
      <c r="AE3153">
        <v>9.0106454382608323</v>
      </c>
    </row>
    <row r="3154" spans="1:31" x14ac:dyDescent="0.25">
      <c r="A3154">
        <v>2311077</v>
      </c>
      <c r="B3154">
        <v>1</v>
      </c>
      <c r="C3154" t="s">
        <v>81</v>
      </c>
      <c r="D3154" t="s">
        <v>113</v>
      </c>
      <c r="E3154" t="s">
        <v>147</v>
      </c>
      <c r="F3154" t="s">
        <v>9344</v>
      </c>
      <c r="G3154" t="s">
        <v>149</v>
      </c>
      <c r="H3154" t="s">
        <v>150</v>
      </c>
      <c r="I3154" t="s">
        <v>136</v>
      </c>
      <c r="J3154" t="s">
        <v>137</v>
      </c>
      <c r="K3154" t="s">
        <v>138</v>
      </c>
      <c r="L3154" t="s">
        <v>9345</v>
      </c>
      <c r="M3154" t="s">
        <v>9346</v>
      </c>
      <c r="N3154">
        <v>8.3191666659999992</v>
      </c>
      <c r="O3154">
        <v>0</v>
      </c>
      <c r="P3154">
        <v>44</v>
      </c>
      <c r="Q3154">
        <v>0</v>
      </c>
      <c r="R3154">
        <v>4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41.058521496992505</v>
      </c>
      <c r="Y3154">
        <v>0</v>
      </c>
      <c r="Z3154">
        <v>16.399210562837496</v>
      </c>
      <c r="AA3154">
        <v>0</v>
      </c>
      <c r="AB3154">
        <v>0</v>
      </c>
      <c r="AC3154">
        <v>0</v>
      </c>
      <c r="AD3154">
        <v>0</v>
      </c>
      <c r="AE3154">
        <v>57.457732059830001</v>
      </c>
    </row>
    <row r="3155" spans="1:31" x14ac:dyDescent="0.25">
      <c r="A3155">
        <v>2310928</v>
      </c>
      <c r="B3155">
        <v>1</v>
      </c>
      <c r="C3155" t="s">
        <v>81</v>
      </c>
      <c r="D3155" t="s">
        <v>118</v>
      </c>
      <c r="E3155" t="s">
        <v>132</v>
      </c>
      <c r="F3155" t="s">
        <v>4008</v>
      </c>
      <c r="G3155" t="s">
        <v>134</v>
      </c>
      <c r="H3155" t="s">
        <v>135</v>
      </c>
      <c r="I3155" t="s">
        <v>136</v>
      </c>
      <c r="J3155" t="s">
        <v>137</v>
      </c>
      <c r="K3155" t="s">
        <v>138</v>
      </c>
      <c r="L3155" t="s">
        <v>9347</v>
      </c>
      <c r="M3155" t="s">
        <v>9348</v>
      </c>
      <c r="N3155">
        <v>1.660555555</v>
      </c>
      <c r="O3155">
        <v>1</v>
      </c>
      <c r="P3155">
        <v>585</v>
      </c>
      <c r="Q3155">
        <v>13</v>
      </c>
      <c r="R3155">
        <v>25</v>
      </c>
      <c r="S3155">
        <v>9</v>
      </c>
      <c r="T3155">
        <v>82</v>
      </c>
      <c r="U3155">
        <v>3</v>
      </c>
      <c r="V3155">
        <v>0</v>
      </c>
      <c r="W3155">
        <v>2.8169575286674995</v>
      </c>
      <c r="X3155">
        <v>152.87495014426597</v>
      </c>
      <c r="Y3155">
        <v>62.415263189810844</v>
      </c>
      <c r="Z3155">
        <v>98.220577381569413</v>
      </c>
      <c r="AA3155">
        <v>239.08352945232753</v>
      </c>
      <c r="AB3155">
        <v>53.544594743946924</v>
      </c>
      <c r="AC3155">
        <v>570.64885904831294</v>
      </c>
      <c r="AD3155">
        <v>0</v>
      </c>
      <c r="AE3155">
        <v>1179.6047314889011</v>
      </c>
    </row>
    <row r="3156" spans="1:31" x14ac:dyDescent="0.25">
      <c r="A3156">
        <v>2310974</v>
      </c>
      <c r="B3156">
        <v>1</v>
      </c>
      <c r="C3156" t="s">
        <v>81</v>
      </c>
      <c r="D3156" t="s">
        <v>127</v>
      </c>
      <c r="E3156" t="s">
        <v>132</v>
      </c>
      <c r="F3156" t="s">
        <v>3682</v>
      </c>
      <c r="G3156" t="s">
        <v>134</v>
      </c>
      <c r="H3156" t="s">
        <v>135</v>
      </c>
      <c r="I3156" t="s">
        <v>136</v>
      </c>
      <c r="J3156" t="s">
        <v>137</v>
      </c>
      <c r="K3156" t="s">
        <v>138</v>
      </c>
      <c r="L3156" t="s">
        <v>9349</v>
      </c>
      <c r="M3156" t="s">
        <v>9350</v>
      </c>
      <c r="N3156">
        <v>1.412222222</v>
      </c>
      <c r="O3156">
        <v>3</v>
      </c>
      <c r="P3156">
        <v>4</v>
      </c>
      <c r="Q3156">
        <v>42</v>
      </c>
      <c r="R3156">
        <v>19</v>
      </c>
      <c r="S3156">
        <v>2</v>
      </c>
      <c r="T3156">
        <v>2</v>
      </c>
      <c r="U3156">
        <v>0</v>
      </c>
      <c r="V3156">
        <v>0</v>
      </c>
      <c r="W3156">
        <v>0.66887800140221665</v>
      </c>
      <c r="X3156">
        <v>2.093722965819667</v>
      </c>
      <c r="Y3156">
        <v>54.817005128291825</v>
      </c>
      <c r="Z3156">
        <v>151.28055044965052</v>
      </c>
      <c r="AA3156">
        <v>3.2477407517271115</v>
      </c>
      <c r="AB3156">
        <v>1.6446485725477999</v>
      </c>
      <c r="AC3156">
        <v>0</v>
      </c>
      <c r="AD3156">
        <v>0</v>
      </c>
      <c r="AE3156">
        <v>213.75254586943913</v>
      </c>
    </row>
    <row r="3157" spans="1:31" x14ac:dyDescent="0.25">
      <c r="A3157">
        <v>2311097</v>
      </c>
      <c r="B3157">
        <v>1</v>
      </c>
      <c r="C3157" t="s">
        <v>80</v>
      </c>
      <c r="D3157" t="s">
        <v>83</v>
      </c>
      <c r="E3157" t="s">
        <v>285</v>
      </c>
      <c r="F3157" t="s">
        <v>8854</v>
      </c>
      <c r="G3157" t="s">
        <v>287</v>
      </c>
      <c r="H3157" t="s">
        <v>150</v>
      </c>
      <c r="I3157" t="s">
        <v>136</v>
      </c>
      <c r="J3157" t="s">
        <v>137</v>
      </c>
      <c r="K3157" t="s">
        <v>138</v>
      </c>
      <c r="L3157" t="s">
        <v>9351</v>
      </c>
      <c r="M3157" t="s">
        <v>9352</v>
      </c>
      <c r="N3157">
        <v>2.5619444439999999</v>
      </c>
      <c r="O3157">
        <v>0</v>
      </c>
      <c r="P3157">
        <v>115</v>
      </c>
      <c r="Q3157">
        <v>0</v>
      </c>
      <c r="R3157">
        <v>0</v>
      </c>
      <c r="S3157">
        <v>0</v>
      </c>
      <c r="T3157">
        <v>29</v>
      </c>
      <c r="U3157">
        <v>0</v>
      </c>
      <c r="V3157">
        <v>0</v>
      </c>
      <c r="W3157">
        <v>0</v>
      </c>
      <c r="X3157">
        <v>66.821475439519801</v>
      </c>
      <c r="Y3157">
        <v>0</v>
      </c>
      <c r="Z3157">
        <v>0</v>
      </c>
      <c r="AA3157">
        <v>0</v>
      </c>
      <c r="AB3157">
        <v>74.784719113806673</v>
      </c>
      <c r="AC3157">
        <v>0</v>
      </c>
      <c r="AD3157">
        <v>0</v>
      </c>
      <c r="AE3157">
        <v>141.60619455332647</v>
      </c>
    </row>
    <row r="3158" spans="1:31" x14ac:dyDescent="0.25">
      <c r="A3158">
        <v>2310905</v>
      </c>
      <c r="B3158">
        <v>1</v>
      </c>
      <c r="C3158" t="s">
        <v>80</v>
      </c>
      <c r="D3158" t="s">
        <v>100</v>
      </c>
      <c r="E3158" t="s">
        <v>175</v>
      </c>
      <c r="F3158" t="s">
        <v>9353</v>
      </c>
      <c r="G3158" t="s">
        <v>134</v>
      </c>
      <c r="H3158" t="s">
        <v>135</v>
      </c>
      <c r="I3158" t="s">
        <v>136</v>
      </c>
      <c r="J3158" t="s">
        <v>137</v>
      </c>
      <c r="K3158" t="s">
        <v>138</v>
      </c>
      <c r="L3158" t="s">
        <v>9354</v>
      </c>
      <c r="M3158" t="s">
        <v>9355</v>
      </c>
      <c r="N3158">
        <v>0.60888888799999996</v>
      </c>
      <c r="O3158">
        <v>0</v>
      </c>
      <c r="P3158">
        <v>10</v>
      </c>
      <c r="Q3158">
        <v>0</v>
      </c>
      <c r="R3158">
        <v>7</v>
      </c>
      <c r="S3158">
        <v>0</v>
      </c>
      <c r="T3158">
        <v>5</v>
      </c>
      <c r="U3158">
        <v>0</v>
      </c>
      <c r="V3158">
        <v>0</v>
      </c>
      <c r="W3158">
        <v>0</v>
      </c>
      <c r="X3158">
        <v>1.7994774921306669</v>
      </c>
      <c r="Y3158">
        <v>0</v>
      </c>
      <c r="Z3158">
        <v>1.7857531971900003</v>
      </c>
      <c r="AA3158">
        <v>0</v>
      </c>
      <c r="AB3158">
        <v>1.3240061523323559</v>
      </c>
      <c r="AC3158">
        <v>0</v>
      </c>
      <c r="AD3158">
        <v>0</v>
      </c>
      <c r="AE3158">
        <v>4.9092368416530228</v>
      </c>
    </row>
    <row r="3159" spans="1:31" x14ac:dyDescent="0.25">
      <c r="A3159">
        <v>2311260</v>
      </c>
      <c r="B3159">
        <v>1</v>
      </c>
      <c r="C3159" t="s">
        <v>80</v>
      </c>
      <c r="D3159" t="s">
        <v>108</v>
      </c>
      <c r="E3159" t="s">
        <v>132</v>
      </c>
      <c r="F3159" t="s">
        <v>9356</v>
      </c>
      <c r="G3159" t="s">
        <v>134</v>
      </c>
      <c r="H3159" t="s">
        <v>135</v>
      </c>
      <c r="I3159" t="s">
        <v>136</v>
      </c>
      <c r="J3159" t="s">
        <v>137</v>
      </c>
      <c r="K3159" t="s">
        <v>138</v>
      </c>
      <c r="L3159" t="s">
        <v>9357</v>
      </c>
      <c r="M3159" t="s">
        <v>9358</v>
      </c>
      <c r="N3159">
        <v>1.4722222220000001</v>
      </c>
      <c r="O3159">
        <v>0</v>
      </c>
      <c r="P3159">
        <v>684</v>
      </c>
      <c r="Q3159">
        <v>0</v>
      </c>
      <c r="R3159">
        <v>103</v>
      </c>
      <c r="S3159">
        <v>3</v>
      </c>
      <c r="T3159">
        <v>114</v>
      </c>
      <c r="U3159">
        <v>0</v>
      </c>
      <c r="V3159">
        <v>0</v>
      </c>
      <c r="W3159">
        <v>0</v>
      </c>
      <c r="X3159">
        <v>140.24515288574725</v>
      </c>
      <c r="Y3159">
        <v>0</v>
      </c>
      <c r="Z3159">
        <v>47.771556994759315</v>
      </c>
      <c r="AA3159">
        <v>4.092087532074653</v>
      </c>
      <c r="AB3159">
        <v>45.985954110109056</v>
      </c>
      <c r="AC3159">
        <v>0</v>
      </c>
      <c r="AD3159">
        <v>0</v>
      </c>
      <c r="AE3159">
        <v>238.09475152269027</v>
      </c>
    </row>
    <row r="3160" spans="1:31" x14ac:dyDescent="0.25">
      <c r="A3160">
        <v>2310885</v>
      </c>
      <c r="B3160">
        <v>1</v>
      </c>
      <c r="C3160" t="s">
        <v>80</v>
      </c>
      <c r="D3160" t="s">
        <v>93</v>
      </c>
      <c r="E3160" t="s">
        <v>175</v>
      </c>
      <c r="F3160" t="s">
        <v>9359</v>
      </c>
      <c r="G3160" t="s">
        <v>134</v>
      </c>
      <c r="H3160" t="s">
        <v>135</v>
      </c>
      <c r="I3160" t="s">
        <v>136</v>
      </c>
      <c r="J3160" t="s">
        <v>137</v>
      </c>
      <c r="K3160" t="s">
        <v>138</v>
      </c>
      <c r="L3160" t="s">
        <v>9360</v>
      </c>
      <c r="M3160" t="s">
        <v>9361</v>
      </c>
      <c r="N3160">
        <v>1.824166666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25</v>
      </c>
      <c r="U3160">
        <v>0</v>
      </c>
      <c r="V3160">
        <v>1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35.143074514821997</v>
      </c>
      <c r="AC3160">
        <v>0</v>
      </c>
      <c r="AD3160">
        <v>4.5359629127404162</v>
      </c>
      <c r="AE3160">
        <v>39.679037427562413</v>
      </c>
    </row>
    <row r="3161" spans="1:31" x14ac:dyDescent="0.25">
      <c r="A3161">
        <v>2310911</v>
      </c>
      <c r="B3161">
        <v>1</v>
      </c>
      <c r="C3161" t="s">
        <v>80</v>
      </c>
      <c r="D3161" t="s">
        <v>97</v>
      </c>
      <c r="E3161" t="s">
        <v>141</v>
      </c>
      <c r="F3161" t="s">
        <v>2737</v>
      </c>
      <c r="G3161" t="s">
        <v>134</v>
      </c>
      <c r="H3161" t="s">
        <v>135</v>
      </c>
      <c r="I3161" t="s">
        <v>136</v>
      </c>
      <c r="J3161" t="s">
        <v>137</v>
      </c>
      <c r="K3161" t="s">
        <v>138</v>
      </c>
      <c r="L3161" t="s">
        <v>9362</v>
      </c>
      <c r="M3161" t="s">
        <v>9363</v>
      </c>
      <c r="N3161">
        <v>6.8611111000000002E-2</v>
      </c>
      <c r="O3161">
        <v>0</v>
      </c>
      <c r="P3161">
        <v>124</v>
      </c>
      <c r="Q3161">
        <v>0</v>
      </c>
      <c r="R3161">
        <v>260</v>
      </c>
      <c r="S3161">
        <v>2</v>
      </c>
      <c r="T3161">
        <v>62</v>
      </c>
      <c r="U3161">
        <v>0</v>
      </c>
      <c r="V3161">
        <v>0</v>
      </c>
      <c r="W3161">
        <v>0</v>
      </c>
      <c r="X3161">
        <v>4.33075598953595</v>
      </c>
      <c r="Y3161">
        <v>0</v>
      </c>
      <c r="Z3161">
        <v>7.5708792285435829</v>
      </c>
      <c r="AA3161">
        <v>0.12455666546757778</v>
      </c>
      <c r="AB3161">
        <v>1.8735994995853771</v>
      </c>
      <c r="AC3161">
        <v>0</v>
      </c>
      <c r="AD3161">
        <v>0</v>
      </c>
      <c r="AE3161">
        <v>13.899791383132488</v>
      </c>
    </row>
    <row r="3162" spans="1:31" x14ac:dyDescent="0.25">
      <c r="A3162">
        <v>2311197</v>
      </c>
      <c r="B3162">
        <v>1</v>
      </c>
      <c r="C3162" t="s">
        <v>81</v>
      </c>
      <c r="D3162" t="s">
        <v>128</v>
      </c>
      <c r="E3162" t="s">
        <v>147</v>
      </c>
      <c r="F3162" t="s">
        <v>9364</v>
      </c>
      <c r="G3162" t="s">
        <v>149</v>
      </c>
      <c r="H3162" t="s">
        <v>150</v>
      </c>
      <c r="I3162" t="s">
        <v>136</v>
      </c>
      <c r="J3162" t="s">
        <v>137</v>
      </c>
      <c r="K3162" t="s">
        <v>138</v>
      </c>
      <c r="L3162" t="s">
        <v>9365</v>
      </c>
      <c r="M3162" t="s">
        <v>9366</v>
      </c>
      <c r="N3162">
        <v>2.63</v>
      </c>
      <c r="O3162">
        <v>0</v>
      </c>
      <c r="P3162">
        <v>60</v>
      </c>
      <c r="Q3162">
        <v>0</v>
      </c>
      <c r="R3162">
        <v>0</v>
      </c>
      <c r="S3162">
        <v>0</v>
      </c>
      <c r="T3162">
        <v>8</v>
      </c>
      <c r="U3162">
        <v>0</v>
      </c>
      <c r="V3162">
        <v>0</v>
      </c>
      <c r="W3162">
        <v>0</v>
      </c>
      <c r="X3162">
        <v>19.762721308771038</v>
      </c>
      <c r="Y3162">
        <v>0</v>
      </c>
      <c r="Z3162">
        <v>0</v>
      </c>
      <c r="AA3162">
        <v>0</v>
      </c>
      <c r="AB3162">
        <v>1.3139356436871006</v>
      </c>
      <c r="AC3162">
        <v>0</v>
      </c>
      <c r="AD3162">
        <v>0</v>
      </c>
      <c r="AE3162">
        <v>21.076656952458137</v>
      </c>
    </row>
    <row r="3163" spans="1:31" x14ac:dyDescent="0.25">
      <c r="A3163">
        <v>2311054</v>
      </c>
      <c r="B3163">
        <v>1</v>
      </c>
      <c r="C3163" t="s">
        <v>81</v>
      </c>
      <c r="D3163" t="s">
        <v>112</v>
      </c>
      <c r="E3163" t="s">
        <v>153</v>
      </c>
      <c r="F3163" t="s">
        <v>9367</v>
      </c>
      <c r="G3163" t="s">
        <v>155</v>
      </c>
      <c r="H3163" t="s">
        <v>150</v>
      </c>
      <c r="I3163" t="s">
        <v>136</v>
      </c>
      <c r="J3163" t="s">
        <v>137</v>
      </c>
      <c r="K3163" t="s">
        <v>138</v>
      </c>
      <c r="L3163" t="s">
        <v>9368</v>
      </c>
      <c r="M3163" t="s">
        <v>9369</v>
      </c>
      <c r="N3163">
        <v>1.1274999999999999</v>
      </c>
      <c r="O3163">
        <v>0</v>
      </c>
      <c r="P3163">
        <v>1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0.21784037705417503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0.21784037705417503</v>
      </c>
    </row>
    <row r="3164" spans="1:31" x14ac:dyDescent="0.25">
      <c r="A3164">
        <v>2310948</v>
      </c>
      <c r="B3164">
        <v>1</v>
      </c>
      <c r="C3164" t="s">
        <v>81</v>
      </c>
      <c r="D3164" t="s">
        <v>116</v>
      </c>
      <c r="E3164" t="s">
        <v>132</v>
      </c>
      <c r="F3164" t="s">
        <v>9370</v>
      </c>
      <c r="G3164" t="s">
        <v>143</v>
      </c>
      <c r="H3164" t="s">
        <v>135</v>
      </c>
      <c r="I3164" t="s">
        <v>136</v>
      </c>
      <c r="J3164" t="s">
        <v>137</v>
      </c>
      <c r="K3164" t="s">
        <v>144</v>
      </c>
      <c r="L3164" t="s">
        <v>9371</v>
      </c>
      <c r="M3164" t="s">
        <v>9372</v>
      </c>
      <c r="N3164">
        <v>0.74555555500000004</v>
      </c>
      <c r="O3164">
        <v>2</v>
      </c>
      <c r="P3164">
        <v>3</v>
      </c>
      <c r="Q3164">
        <v>2</v>
      </c>
      <c r="R3164">
        <v>0</v>
      </c>
      <c r="S3164">
        <v>11</v>
      </c>
      <c r="T3164">
        <v>3</v>
      </c>
      <c r="U3164">
        <v>0</v>
      </c>
      <c r="V3164">
        <v>0</v>
      </c>
      <c r="W3164">
        <v>0.32273746239606665</v>
      </c>
      <c r="X3164">
        <v>0.32401637515499998</v>
      </c>
      <c r="Y3164">
        <v>3.4718209031286005</v>
      </c>
      <c r="Z3164">
        <v>0</v>
      </c>
      <c r="AA3164">
        <v>9.6184879801128549</v>
      </c>
      <c r="AB3164">
        <v>0.17292656929166667</v>
      </c>
      <c r="AC3164">
        <v>0</v>
      </c>
      <c r="AD3164">
        <v>0</v>
      </c>
      <c r="AE3164">
        <v>13.909989290084189</v>
      </c>
    </row>
    <row r="3165" spans="1:31" x14ac:dyDescent="0.25">
      <c r="A3165">
        <v>2311086</v>
      </c>
      <c r="B3165">
        <v>1</v>
      </c>
      <c r="C3165" t="s">
        <v>80</v>
      </c>
      <c r="D3165" t="s">
        <v>96</v>
      </c>
      <c r="E3165" t="s">
        <v>153</v>
      </c>
      <c r="F3165" t="s">
        <v>9373</v>
      </c>
      <c r="G3165" t="s">
        <v>155</v>
      </c>
      <c r="H3165" t="s">
        <v>150</v>
      </c>
      <c r="I3165" t="s">
        <v>136</v>
      </c>
      <c r="J3165" t="s">
        <v>137</v>
      </c>
      <c r="K3165" t="s">
        <v>138</v>
      </c>
      <c r="L3165" t="s">
        <v>9374</v>
      </c>
      <c r="M3165" t="s">
        <v>9375</v>
      </c>
      <c r="N3165">
        <v>2.5366666659999999</v>
      </c>
      <c r="O3165">
        <v>0</v>
      </c>
      <c r="P3165">
        <v>1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1.1517450376157083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1.1517450376157083</v>
      </c>
    </row>
    <row r="3166" spans="1:31" x14ac:dyDescent="0.25">
      <c r="A3166">
        <v>2310871</v>
      </c>
      <c r="B3166">
        <v>1</v>
      </c>
      <c r="C3166" t="s">
        <v>80</v>
      </c>
      <c r="D3166" t="s">
        <v>90</v>
      </c>
      <c r="E3166" t="s">
        <v>175</v>
      </c>
      <c r="F3166" t="s">
        <v>9376</v>
      </c>
      <c r="G3166" t="s">
        <v>210</v>
      </c>
      <c r="H3166" t="s">
        <v>135</v>
      </c>
      <c r="I3166" t="s">
        <v>136</v>
      </c>
      <c r="J3166" t="s">
        <v>137</v>
      </c>
      <c r="K3166" t="s">
        <v>138</v>
      </c>
      <c r="L3166" t="s">
        <v>9377</v>
      </c>
      <c r="M3166" t="s">
        <v>9378</v>
      </c>
      <c r="N3166">
        <v>0.73083333299999997</v>
      </c>
      <c r="O3166">
        <v>1</v>
      </c>
      <c r="P3166">
        <v>458</v>
      </c>
      <c r="Q3166">
        <v>0</v>
      </c>
      <c r="R3166">
        <v>82</v>
      </c>
      <c r="S3166">
        <v>0</v>
      </c>
      <c r="T3166">
        <v>179</v>
      </c>
      <c r="U3166">
        <v>0</v>
      </c>
      <c r="V3166">
        <v>0</v>
      </c>
      <c r="W3166">
        <v>4.6895074992808254</v>
      </c>
      <c r="X3166">
        <v>80.565306027249008</v>
      </c>
      <c r="Y3166">
        <v>0</v>
      </c>
      <c r="Z3166">
        <v>33.066141754230223</v>
      </c>
      <c r="AA3166">
        <v>0</v>
      </c>
      <c r="AB3166">
        <v>89.11559982685165</v>
      </c>
      <c r="AC3166">
        <v>0</v>
      </c>
      <c r="AD3166">
        <v>0</v>
      </c>
      <c r="AE3166">
        <v>207.4365551076117</v>
      </c>
    </row>
    <row r="3167" spans="1:31" x14ac:dyDescent="0.25">
      <c r="A3167">
        <v>2311063</v>
      </c>
      <c r="B3167">
        <v>1</v>
      </c>
      <c r="C3167" t="s">
        <v>80</v>
      </c>
      <c r="D3167" t="s">
        <v>106</v>
      </c>
      <c r="E3167" t="s">
        <v>147</v>
      </c>
      <c r="F3167" t="s">
        <v>9379</v>
      </c>
      <c r="G3167" t="s">
        <v>149</v>
      </c>
      <c r="H3167" t="s">
        <v>150</v>
      </c>
      <c r="I3167" t="s">
        <v>136</v>
      </c>
      <c r="J3167" t="s">
        <v>137</v>
      </c>
      <c r="K3167" t="s">
        <v>138</v>
      </c>
      <c r="L3167" t="s">
        <v>9380</v>
      </c>
      <c r="M3167" t="s">
        <v>9381</v>
      </c>
      <c r="N3167">
        <v>1.883611111</v>
      </c>
      <c r="O3167">
        <v>0</v>
      </c>
      <c r="P3167">
        <v>1</v>
      </c>
      <c r="Q3167">
        <v>0</v>
      </c>
      <c r="R3167">
        <v>11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1.6418494120784</v>
      </c>
      <c r="Y3167">
        <v>0</v>
      </c>
      <c r="Z3167">
        <v>79.862321923150347</v>
      </c>
      <c r="AA3167">
        <v>0</v>
      </c>
      <c r="AB3167">
        <v>0</v>
      </c>
      <c r="AC3167">
        <v>0</v>
      </c>
      <c r="AD3167">
        <v>0</v>
      </c>
      <c r="AE3167">
        <v>81.504171335228747</v>
      </c>
    </row>
    <row r="3168" spans="1:31" x14ac:dyDescent="0.25">
      <c r="A3168">
        <v>2311226</v>
      </c>
      <c r="B3168">
        <v>1</v>
      </c>
      <c r="C3168" t="s">
        <v>80</v>
      </c>
      <c r="D3168" t="s">
        <v>93</v>
      </c>
      <c r="E3168" t="s">
        <v>147</v>
      </c>
      <c r="F3168" t="s">
        <v>9382</v>
      </c>
      <c r="G3168" t="s">
        <v>149</v>
      </c>
      <c r="H3168" t="s">
        <v>150</v>
      </c>
      <c r="I3168" t="s">
        <v>136</v>
      </c>
      <c r="J3168" t="s">
        <v>137</v>
      </c>
      <c r="K3168" t="s">
        <v>138</v>
      </c>
      <c r="L3168" t="s">
        <v>9383</v>
      </c>
      <c r="M3168" t="s">
        <v>9384</v>
      </c>
      <c r="N3168">
        <v>1.8663888879999999</v>
      </c>
      <c r="O3168">
        <v>0</v>
      </c>
      <c r="P3168">
        <v>0</v>
      </c>
      <c r="Q3168">
        <v>0</v>
      </c>
      <c r="R3168">
        <v>6</v>
      </c>
      <c r="S3168">
        <v>0</v>
      </c>
      <c r="T3168">
        <v>4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22.901011167987896</v>
      </c>
      <c r="AA3168">
        <v>0</v>
      </c>
      <c r="AB3168">
        <v>3.1112660806760495</v>
      </c>
      <c r="AC3168">
        <v>0</v>
      </c>
      <c r="AD3168">
        <v>0</v>
      </c>
      <c r="AE3168">
        <v>26.012277248663946</v>
      </c>
    </row>
    <row r="3169" spans="1:31" x14ac:dyDescent="0.25">
      <c r="A3169">
        <v>2311249</v>
      </c>
      <c r="B3169">
        <v>1</v>
      </c>
      <c r="C3169" t="s">
        <v>81</v>
      </c>
      <c r="D3169" t="s">
        <v>117</v>
      </c>
      <c r="E3169" t="s">
        <v>147</v>
      </c>
      <c r="F3169" t="s">
        <v>9385</v>
      </c>
      <c r="G3169" t="s">
        <v>149</v>
      </c>
      <c r="H3169" t="s">
        <v>150</v>
      </c>
      <c r="I3169" t="s">
        <v>136</v>
      </c>
      <c r="J3169" t="s">
        <v>137</v>
      </c>
      <c r="K3169" t="s">
        <v>138</v>
      </c>
      <c r="L3169" t="s">
        <v>9386</v>
      </c>
      <c r="M3169" t="s">
        <v>9387</v>
      </c>
      <c r="N3169">
        <v>3.8883333329999998</v>
      </c>
      <c r="O3169">
        <v>0</v>
      </c>
      <c r="P3169">
        <v>2</v>
      </c>
      <c r="Q3169">
        <v>0</v>
      </c>
      <c r="R3169">
        <v>3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0.64942525105149995</v>
      </c>
      <c r="Y3169">
        <v>0</v>
      </c>
      <c r="Z3169">
        <v>1.7105030628549502</v>
      </c>
      <c r="AA3169">
        <v>0</v>
      </c>
      <c r="AB3169">
        <v>0</v>
      </c>
      <c r="AC3169">
        <v>0</v>
      </c>
      <c r="AD3169">
        <v>0</v>
      </c>
      <c r="AE3169">
        <v>2.3599283139064502</v>
      </c>
    </row>
    <row r="3170" spans="1:31" x14ac:dyDescent="0.25">
      <c r="A3170">
        <v>2310940</v>
      </c>
      <c r="B3170">
        <v>1</v>
      </c>
      <c r="C3170" t="s">
        <v>81</v>
      </c>
      <c r="D3170" t="s">
        <v>124</v>
      </c>
      <c r="E3170" t="s">
        <v>141</v>
      </c>
      <c r="F3170" t="s">
        <v>9388</v>
      </c>
      <c r="G3170" t="s">
        <v>143</v>
      </c>
      <c r="H3170" t="s">
        <v>135</v>
      </c>
      <c r="I3170" t="s">
        <v>136</v>
      </c>
      <c r="J3170" t="s">
        <v>137</v>
      </c>
      <c r="K3170" t="s">
        <v>144</v>
      </c>
      <c r="L3170" t="s">
        <v>9389</v>
      </c>
      <c r="M3170" t="s">
        <v>9390</v>
      </c>
      <c r="N3170">
        <v>8.1627777770000005</v>
      </c>
      <c r="O3170">
        <v>1</v>
      </c>
      <c r="P3170">
        <v>48</v>
      </c>
      <c r="Q3170">
        <v>5</v>
      </c>
      <c r="R3170">
        <v>11</v>
      </c>
      <c r="S3170">
        <v>4</v>
      </c>
      <c r="T3170">
        <v>3</v>
      </c>
      <c r="U3170">
        <v>0</v>
      </c>
      <c r="V3170">
        <v>0</v>
      </c>
      <c r="W3170">
        <v>0</v>
      </c>
      <c r="X3170">
        <v>41.494282684912598</v>
      </c>
      <c r="Y3170">
        <v>54.387337607402259</v>
      </c>
      <c r="Z3170">
        <v>42.051473464178748</v>
      </c>
      <c r="AA3170">
        <v>25.768145889410192</v>
      </c>
      <c r="AB3170">
        <v>19.747600795927269</v>
      </c>
      <c r="AC3170">
        <v>0</v>
      </c>
      <c r="AD3170">
        <v>0</v>
      </c>
      <c r="AE3170">
        <v>183.44884044183107</v>
      </c>
    </row>
    <row r="3171" spans="1:31" x14ac:dyDescent="0.25">
      <c r="A3171">
        <v>2311126</v>
      </c>
      <c r="B3171">
        <v>1</v>
      </c>
      <c r="C3171" t="s">
        <v>81</v>
      </c>
      <c r="D3171" t="s">
        <v>113</v>
      </c>
      <c r="E3171" t="s">
        <v>153</v>
      </c>
      <c r="F3171" t="s">
        <v>9391</v>
      </c>
      <c r="G3171" t="s">
        <v>155</v>
      </c>
      <c r="H3171" t="s">
        <v>150</v>
      </c>
      <c r="I3171" t="s">
        <v>136</v>
      </c>
      <c r="J3171" t="s">
        <v>137</v>
      </c>
      <c r="K3171" t="s">
        <v>138</v>
      </c>
      <c r="L3171" t="s">
        <v>9392</v>
      </c>
      <c r="M3171" t="s">
        <v>9393</v>
      </c>
      <c r="N3171">
        <v>5.1172222219999997</v>
      </c>
      <c r="O3171">
        <v>0</v>
      </c>
      <c r="P3171">
        <v>1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0.53952236324506675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0.53952236324506675</v>
      </c>
    </row>
    <row r="3172" spans="1:31" x14ac:dyDescent="0.25">
      <c r="A3172">
        <v>2311163</v>
      </c>
      <c r="B3172">
        <v>1</v>
      </c>
      <c r="C3172" t="s">
        <v>80</v>
      </c>
      <c r="D3172" t="s">
        <v>108</v>
      </c>
      <c r="E3172" t="s">
        <v>153</v>
      </c>
      <c r="F3172" t="s">
        <v>9394</v>
      </c>
      <c r="G3172" t="s">
        <v>155</v>
      </c>
      <c r="H3172" t="s">
        <v>150</v>
      </c>
      <c r="I3172" t="s">
        <v>136</v>
      </c>
      <c r="J3172" t="s">
        <v>137</v>
      </c>
      <c r="K3172" t="s">
        <v>138</v>
      </c>
      <c r="L3172" t="s">
        <v>9395</v>
      </c>
      <c r="M3172" t="s">
        <v>9396</v>
      </c>
      <c r="N3172">
        <v>0.634444444</v>
      </c>
      <c r="O3172">
        <v>0</v>
      </c>
      <c r="P3172">
        <v>1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0.13157911333543332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0.13157911333543332</v>
      </c>
    </row>
    <row r="3173" spans="1:31" x14ac:dyDescent="0.25">
      <c r="A3173">
        <v>2311266</v>
      </c>
      <c r="B3173">
        <v>1</v>
      </c>
      <c r="C3173" t="s">
        <v>80</v>
      </c>
      <c r="D3173" t="s">
        <v>96</v>
      </c>
      <c r="E3173" t="s">
        <v>175</v>
      </c>
      <c r="F3173" t="s">
        <v>9397</v>
      </c>
      <c r="G3173" t="s">
        <v>134</v>
      </c>
      <c r="H3173" t="s">
        <v>135</v>
      </c>
      <c r="I3173" t="s">
        <v>136</v>
      </c>
      <c r="J3173" t="s">
        <v>137</v>
      </c>
      <c r="K3173" t="s">
        <v>138</v>
      </c>
      <c r="L3173" t="s">
        <v>9398</v>
      </c>
      <c r="M3173" t="s">
        <v>9399</v>
      </c>
      <c r="N3173">
        <v>0.18666666600000001</v>
      </c>
      <c r="O3173">
        <v>0</v>
      </c>
      <c r="P3173">
        <v>1558</v>
      </c>
      <c r="Q3173">
        <v>0</v>
      </c>
      <c r="R3173">
        <v>0</v>
      </c>
      <c r="S3173">
        <v>3</v>
      </c>
      <c r="T3173">
        <v>116</v>
      </c>
      <c r="U3173">
        <v>0</v>
      </c>
      <c r="V3173">
        <v>0</v>
      </c>
      <c r="W3173">
        <v>0</v>
      </c>
      <c r="X3173">
        <v>121.408995472531</v>
      </c>
      <c r="Y3173">
        <v>0</v>
      </c>
      <c r="Z3173">
        <v>0</v>
      </c>
      <c r="AA3173">
        <v>17.750664050767199</v>
      </c>
      <c r="AB3173">
        <v>24.948803411728001</v>
      </c>
      <c r="AC3173">
        <v>0</v>
      </c>
      <c r="AD3173">
        <v>0</v>
      </c>
      <c r="AE3173">
        <v>164.10846293502621</v>
      </c>
    </row>
    <row r="3174" spans="1:31" x14ac:dyDescent="0.25">
      <c r="A3174">
        <v>2310980</v>
      </c>
      <c r="B3174">
        <v>1</v>
      </c>
      <c r="C3174" t="s">
        <v>81</v>
      </c>
      <c r="D3174" t="s">
        <v>113</v>
      </c>
      <c r="E3174" t="s">
        <v>141</v>
      </c>
      <c r="F3174" t="s">
        <v>9400</v>
      </c>
      <c r="G3174" t="s">
        <v>134</v>
      </c>
      <c r="H3174" t="s">
        <v>135</v>
      </c>
      <c r="I3174" t="s">
        <v>136</v>
      </c>
      <c r="J3174" t="s">
        <v>137</v>
      </c>
      <c r="K3174" t="s">
        <v>138</v>
      </c>
      <c r="L3174" t="s">
        <v>9401</v>
      </c>
      <c r="M3174" t="s">
        <v>9402</v>
      </c>
      <c r="N3174">
        <v>0.58916666600000001</v>
      </c>
      <c r="O3174">
        <v>0</v>
      </c>
      <c r="P3174">
        <v>678</v>
      </c>
      <c r="Q3174">
        <v>50</v>
      </c>
      <c r="R3174">
        <v>262</v>
      </c>
      <c r="S3174">
        <v>11</v>
      </c>
      <c r="T3174">
        <v>41</v>
      </c>
      <c r="U3174">
        <v>1</v>
      </c>
      <c r="V3174">
        <v>0</v>
      </c>
      <c r="W3174">
        <v>0</v>
      </c>
      <c r="X3174">
        <v>62.874232164278837</v>
      </c>
      <c r="Y3174">
        <v>177.94840026690099</v>
      </c>
      <c r="Z3174">
        <v>563.61445739058865</v>
      </c>
      <c r="AA3174">
        <v>40.222273235222183</v>
      </c>
      <c r="AB3174">
        <v>12.967647301478456</v>
      </c>
      <c r="AC3174">
        <v>3.2344244484880496</v>
      </c>
      <c r="AD3174">
        <v>0</v>
      </c>
      <c r="AE3174">
        <v>860.86143480695716</v>
      </c>
    </row>
    <row r="3175" spans="1:31" x14ac:dyDescent="0.25">
      <c r="A3175">
        <v>2310957</v>
      </c>
      <c r="B3175">
        <v>1</v>
      </c>
      <c r="C3175" t="s">
        <v>80</v>
      </c>
      <c r="D3175" t="s">
        <v>94</v>
      </c>
      <c r="E3175" t="s">
        <v>158</v>
      </c>
      <c r="F3175" t="s">
        <v>9403</v>
      </c>
      <c r="G3175" t="s">
        <v>143</v>
      </c>
      <c r="H3175" t="s">
        <v>150</v>
      </c>
      <c r="I3175" t="s">
        <v>136</v>
      </c>
      <c r="J3175" t="s">
        <v>137</v>
      </c>
      <c r="K3175" t="s">
        <v>144</v>
      </c>
      <c r="L3175" t="s">
        <v>9404</v>
      </c>
      <c r="M3175" t="s">
        <v>9405</v>
      </c>
      <c r="N3175">
        <v>8.063055555</v>
      </c>
      <c r="O3175">
        <v>0</v>
      </c>
      <c r="P3175">
        <v>234</v>
      </c>
      <c r="Q3175">
        <v>0</v>
      </c>
      <c r="R3175">
        <v>1</v>
      </c>
      <c r="S3175">
        <v>0</v>
      </c>
      <c r="T3175">
        <v>42</v>
      </c>
      <c r="U3175">
        <v>0</v>
      </c>
      <c r="V3175">
        <v>0</v>
      </c>
      <c r="W3175">
        <v>0</v>
      </c>
      <c r="X3175">
        <v>151.46711514081301</v>
      </c>
      <c r="Y3175">
        <v>0</v>
      </c>
      <c r="Z3175">
        <v>15.096790444337024</v>
      </c>
      <c r="AA3175">
        <v>0</v>
      </c>
      <c r="AB3175">
        <v>84.144038305664623</v>
      </c>
      <c r="AC3175">
        <v>0</v>
      </c>
      <c r="AD3175">
        <v>0</v>
      </c>
      <c r="AE3175">
        <v>250.70794389081465</v>
      </c>
    </row>
    <row r="3176" spans="1:31" x14ac:dyDescent="0.25">
      <c r="A3176">
        <v>2311100</v>
      </c>
      <c r="B3176">
        <v>1</v>
      </c>
      <c r="C3176" t="s">
        <v>81</v>
      </c>
      <c r="D3176" t="s">
        <v>117</v>
      </c>
      <c r="E3176" t="s">
        <v>147</v>
      </c>
      <c r="F3176" t="s">
        <v>9406</v>
      </c>
      <c r="G3176" t="s">
        <v>622</v>
      </c>
      <c r="H3176" t="s">
        <v>150</v>
      </c>
      <c r="I3176" t="s">
        <v>136</v>
      </c>
      <c r="J3176" t="s">
        <v>137</v>
      </c>
      <c r="K3176" t="s">
        <v>138</v>
      </c>
      <c r="L3176" t="s">
        <v>9407</v>
      </c>
      <c r="M3176" t="s">
        <v>9408</v>
      </c>
      <c r="N3176">
        <v>4.5999999999999996</v>
      </c>
      <c r="O3176">
        <v>0</v>
      </c>
      <c r="P3176">
        <v>59</v>
      </c>
      <c r="Q3176">
        <v>0</v>
      </c>
      <c r="R3176">
        <v>0</v>
      </c>
      <c r="S3176">
        <v>0</v>
      </c>
      <c r="T3176">
        <v>2</v>
      </c>
      <c r="U3176">
        <v>0</v>
      </c>
      <c r="V3176">
        <v>0</v>
      </c>
      <c r="W3176">
        <v>0</v>
      </c>
      <c r="X3176">
        <v>33.718131111735381</v>
      </c>
      <c r="Y3176">
        <v>0</v>
      </c>
      <c r="Z3176">
        <v>0</v>
      </c>
      <c r="AA3176">
        <v>0</v>
      </c>
      <c r="AB3176">
        <v>0.98274282842925009</v>
      </c>
      <c r="AC3176">
        <v>0</v>
      </c>
      <c r="AD3176">
        <v>0</v>
      </c>
      <c r="AE3176">
        <v>34.700873940164634</v>
      </c>
    </row>
    <row r="3177" spans="1:31" x14ac:dyDescent="0.25">
      <c r="A3177">
        <v>2311000</v>
      </c>
      <c r="B3177">
        <v>1</v>
      </c>
      <c r="C3177" t="s">
        <v>80</v>
      </c>
      <c r="D3177" t="s">
        <v>93</v>
      </c>
      <c r="E3177" t="s">
        <v>147</v>
      </c>
      <c r="F3177" t="s">
        <v>3115</v>
      </c>
      <c r="G3177" t="s">
        <v>149</v>
      </c>
      <c r="H3177" t="s">
        <v>150</v>
      </c>
      <c r="I3177" t="s">
        <v>136</v>
      </c>
      <c r="J3177" t="s">
        <v>137</v>
      </c>
      <c r="K3177" t="s">
        <v>138</v>
      </c>
      <c r="L3177" t="s">
        <v>9409</v>
      </c>
      <c r="M3177" t="s">
        <v>9410</v>
      </c>
      <c r="N3177">
        <v>1.735833333</v>
      </c>
      <c r="O3177">
        <v>0</v>
      </c>
      <c r="P3177">
        <v>6</v>
      </c>
      <c r="Q3177">
        <v>0</v>
      </c>
      <c r="R3177">
        <v>6</v>
      </c>
      <c r="S3177">
        <v>0</v>
      </c>
      <c r="T3177">
        <v>4</v>
      </c>
      <c r="U3177">
        <v>0</v>
      </c>
      <c r="V3177">
        <v>0</v>
      </c>
      <c r="W3177">
        <v>0</v>
      </c>
      <c r="X3177">
        <v>1.4444917291477752</v>
      </c>
      <c r="Y3177">
        <v>0</v>
      </c>
      <c r="Z3177">
        <v>9.5535677979113007</v>
      </c>
      <c r="AA3177">
        <v>0</v>
      </c>
      <c r="AB3177">
        <v>4.6368317857569332</v>
      </c>
      <c r="AC3177">
        <v>0</v>
      </c>
      <c r="AD3177">
        <v>0</v>
      </c>
      <c r="AE3177">
        <v>15.634891312816009</v>
      </c>
    </row>
    <row r="3178" spans="1:31" x14ac:dyDescent="0.25">
      <c r="A3178">
        <v>2311143</v>
      </c>
      <c r="B3178">
        <v>1</v>
      </c>
      <c r="C3178" t="s">
        <v>81</v>
      </c>
      <c r="D3178" t="s">
        <v>116</v>
      </c>
      <c r="E3178" t="s">
        <v>175</v>
      </c>
      <c r="F3178" t="s">
        <v>9411</v>
      </c>
      <c r="G3178" t="s">
        <v>134</v>
      </c>
      <c r="H3178" t="s">
        <v>135</v>
      </c>
      <c r="I3178" t="s">
        <v>136</v>
      </c>
      <c r="J3178" t="s">
        <v>137</v>
      </c>
      <c r="K3178" t="s">
        <v>138</v>
      </c>
      <c r="L3178" t="s">
        <v>9412</v>
      </c>
      <c r="M3178" t="s">
        <v>9413</v>
      </c>
      <c r="N3178">
        <v>1.760277777</v>
      </c>
      <c r="O3178">
        <v>0</v>
      </c>
      <c r="P3178">
        <v>228</v>
      </c>
      <c r="Q3178">
        <v>0</v>
      </c>
      <c r="R3178">
        <v>9</v>
      </c>
      <c r="S3178">
        <v>0</v>
      </c>
      <c r="T3178">
        <v>8</v>
      </c>
      <c r="U3178">
        <v>0</v>
      </c>
      <c r="V3178">
        <v>0</v>
      </c>
      <c r="W3178">
        <v>0</v>
      </c>
      <c r="X3178">
        <v>49.16216005770346</v>
      </c>
      <c r="Y3178">
        <v>0</v>
      </c>
      <c r="Z3178">
        <v>5.8523600150553348</v>
      </c>
      <c r="AA3178">
        <v>0</v>
      </c>
      <c r="AB3178">
        <v>3.2440122673273226</v>
      </c>
      <c r="AC3178">
        <v>0</v>
      </c>
      <c r="AD3178">
        <v>0</v>
      </c>
      <c r="AE3178">
        <v>58.258532340086113</v>
      </c>
    </row>
    <row r="3179" spans="1:31" x14ac:dyDescent="0.25">
      <c r="A3179">
        <v>2311252</v>
      </c>
      <c r="B3179">
        <v>1</v>
      </c>
      <c r="C3179" t="s">
        <v>80</v>
      </c>
      <c r="D3179" t="s">
        <v>93</v>
      </c>
      <c r="E3179" t="s">
        <v>175</v>
      </c>
      <c r="F3179" t="s">
        <v>9414</v>
      </c>
      <c r="G3179" t="s">
        <v>134</v>
      </c>
      <c r="H3179" t="s">
        <v>135</v>
      </c>
      <c r="I3179" t="s">
        <v>136</v>
      </c>
      <c r="J3179" t="s">
        <v>137</v>
      </c>
      <c r="K3179" t="s">
        <v>138</v>
      </c>
      <c r="L3179" t="s">
        <v>9415</v>
      </c>
      <c r="M3179" t="s">
        <v>9416</v>
      </c>
      <c r="N3179">
        <v>0.29277777700000002</v>
      </c>
      <c r="O3179">
        <v>0</v>
      </c>
      <c r="P3179">
        <v>3</v>
      </c>
      <c r="Q3179">
        <v>0</v>
      </c>
      <c r="R3179">
        <v>0</v>
      </c>
      <c r="S3179">
        <v>7</v>
      </c>
      <c r="T3179">
        <v>211</v>
      </c>
      <c r="U3179">
        <v>1</v>
      </c>
      <c r="V3179">
        <v>2</v>
      </c>
      <c r="W3179">
        <v>0</v>
      </c>
      <c r="X3179">
        <v>9.6468538911999996E-2</v>
      </c>
      <c r="Y3179">
        <v>0</v>
      </c>
      <c r="Z3179">
        <v>0</v>
      </c>
      <c r="AA3179">
        <v>9.6989943399646492</v>
      </c>
      <c r="AB3179">
        <v>28.544831411388426</v>
      </c>
      <c r="AC3179">
        <v>0.71216545708841672</v>
      </c>
      <c r="AD3179">
        <v>9.218488458433334E-2</v>
      </c>
      <c r="AE3179">
        <v>39.14464463193783</v>
      </c>
    </row>
    <row r="3180" spans="1:31" x14ac:dyDescent="0.25">
      <c r="A3180">
        <v>2311037</v>
      </c>
      <c r="B3180">
        <v>1</v>
      </c>
      <c r="C3180" t="s">
        <v>80</v>
      </c>
      <c r="D3180" t="s">
        <v>108</v>
      </c>
      <c r="E3180" t="s">
        <v>147</v>
      </c>
      <c r="F3180" t="s">
        <v>9417</v>
      </c>
      <c r="G3180" t="s">
        <v>503</v>
      </c>
      <c r="H3180" t="s">
        <v>150</v>
      </c>
      <c r="I3180" t="s">
        <v>136</v>
      </c>
      <c r="J3180" t="s">
        <v>137</v>
      </c>
      <c r="K3180" t="s">
        <v>138</v>
      </c>
      <c r="L3180" t="s">
        <v>9418</v>
      </c>
      <c r="M3180" t="s">
        <v>9419</v>
      </c>
      <c r="N3180">
        <v>2.4541666659999999</v>
      </c>
      <c r="O3180">
        <v>0</v>
      </c>
      <c r="P3180">
        <v>15</v>
      </c>
      <c r="Q3180">
        <v>0</v>
      </c>
      <c r="R3180">
        <v>7</v>
      </c>
      <c r="S3180">
        <v>0</v>
      </c>
      <c r="T3180">
        <v>4</v>
      </c>
      <c r="U3180">
        <v>0</v>
      </c>
      <c r="V3180">
        <v>0</v>
      </c>
      <c r="W3180">
        <v>0</v>
      </c>
      <c r="X3180">
        <v>7.7849600000509183</v>
      </c>
      <c r="Y3180">
        <v>0</v>
      </c>
      <c r="Z3180">
        <v>19.872821613201868</v>
      </c>
      <c r="AA3180">
        <v>0</v>
      </c>
      <c r="AB3180">
        <v>17.641955498293751</v>
      </c>
      <c r="AC3180">
        <v>0</v>
      </c>
      <c r="AD3180">
        <v>0</v>
      </c>
      <c r="AE3180">
        <v>45.299737111546534</v>
      </c>
    </row>
    <row r="3181" spans="1:31" x14ac:dyDescent="0.25">
      <c r="A3181">
        <v>2311106</v>
      </c>
      <c r="B3181">
        <v>1</v>
      </c>
      <c r="C3181" t="s">
        <v>81</v>
      </c>
      <c r="D3181" t="s">
        <v>120</v>
      </c>
      <c r="E3181" t="s">
        <v>141</v>
      </c>
      <c r="F3181" t="s">
        <v>9420</v>
      </c>
      <c r="G3181" t="s">
        <v>134</v>
      </c>
      <c r="H3181" t="s">
        <v>135</v>
      </c>
      <c r="I3181" t="s">
        <v>136</v>
      </c>
      <c r="J3181" t="s">
        <v>137</v>
      </c>
      <c r="K3181" t="s">
        <v>138</v>
      </c>
      <c r="L3181" t="s">
        <v>9421</v>
      </c>
      <c r="M3181" t="s">
        <v>9422</v>
      </c>
      <c r="N3181">
        <v>0.51555555500000005</v>
      </c>
      <c r="O3181">
        <v>0</v>
      </c>
      <c r="P3181">
        <v>346</v>
      </c>
      <c r="Q3181">
        <v>108</v>
      </c>
      <c r="R3181">
        <v>43</v>
      </c>
      <c r="S3181">
        <v>12</v>
      </c>
      <c r="T3181">
        <v>55</v>
      </c>
      <c r="U3181">
        <v>4</v>
      </c>
      <c r="V3181">
        <v>0</v>
      </c>
      <c r="W3181">
        <v>0</v>
      </c>
      <c r="X3181">
        <v>31.915512154937616</v>
      </c>
      <c r="Y3181">
        <v>369.46866356430195</v>
      </c>
      <c r="Z3181">
        <v>89.899519642386309</v>
      </c>
      <c r="AA3181">
        <v>15.6456977928064</v>
      </c>
      <c r="AB3181">
        <v>12.197196876411025</v>
      </c>
      <c r="AC3181">
        <v>110.99421552743466</v>
      </c>
      <c r="AD3181">
        <v>0</v>
      </c>
      <c r="AE3181">
        <v>630.12080555827799</v>
      </c>
    </row>
    <row r="3182" spans="1:31" x14ac:dyDescent="0.25">
      <c r="A3182">
        <v>2311060</v>
      </c>
      <c r="B3182">
        <v>1</v>
      </c>
      <c r="C3182" t="s">
        <v>80</v>
      </c>
      <c r="D3182" t="s">
        <v>93</v>
      </c>
      <c r="E3182" t="s">
        <v>147</v>
      </c>
      <c r="F3182" t="s">
        <v>9423</v>
      </c>
      <c r="G3182" t="s">
        <v>149</v>
      </c>
      <c r="H3182" t="s">
        <v>150</v>
      </c>
      <c r="I3182" t="s">
        <v>136</v>
      </c>
      <c r="J3182" t="s">
        <v>137</v>
      </c>
      <c r="K3182" t="s">
        <v>138</v>
      </c>
      <c r="L3182" t="s">
        <v>9424</v>
      </c>
      <c r="M3182" t="s">
        <v>9425</v>
      </c>
      <c r="N3182">
        <v>2.7766666660000001</v>
      </c>
      <c r="O3182">
        <v>0</v>
      </c>
      <c r="P3182">
        <v>9</v>
      </c>
      <c r="Q3182">
        <v>0</v>
      </c>
      <c r="R3182">
        <v>1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2.854236687312266</v>
      </c>
      <c r="Y3182">
        <v>0</v>
      </c>
      <c r="Z3182">
        <v>5.2756082986790558</v>
      </c>
      <c r="AA3182">
        <v>0</v>
      </c>
      <c r="AB3182">
        <v>0</v>
      </c>
      <c r="AC3182">
        <v>0</v>
      </c>
      <c r="AD3182">
        <v>0</v>
      </c>
      <c r="AE3182">
        <v>8.1298449859913227</v>
      </c>
    </row>
    <row r="3183" spans="1:31" x14ac:dyDescent="0.25">
      <c r="A3183">
        <v>2311083</v>
      </c>
      <c r="B3183">
        <v>1</v>
      </c>
      <c r="C3183" t="s">
        <v>80</v>
      </c>
      <c r="D3183" t="s">
        <v>93</v>
      </c>
      <c r="E3183" t="s">
        <v>153</v>
      </c>
      <c r="F3183" t="s">
        <v>9426</v>
      </c>
      <c r="G3183" t="s">
        <v>155</v>
      </c>
      <c r="H3183" t="s">
        <v>150</v>
      </c>
      <c r="I3183" t="s">
        <v>136</v>
      </c>
      <c r="J3183" t="s">
        <v>137</v>
      </c>
      <c r="K3183" t="s">
        <v>138</v>
      </c>
      <c r="L3183" t="s">
        <v>9427</v>
      </c>
      <c r="M3183" t="s">
        <v>9428</v>
      </c>
      <c r="N3183">
        <v>4.1119444439999997</v>
      </c>
      <c r="O3183">
        <v>0</v>
      </c>
      <c r="P3183">
        <v>1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0.63044966329337493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0.63044966329337493</v>
      </c>
    </row>
    <row r="3184" spans="1:31" x14ac:dyDescent="0.25">
      <c r="A3184">
        <v>2311206</v>
      </c>
      <c r="B3184">
        <v>1</v>
      </c>
      <c r="C3184" t="s">
        <v>80</v>
      </c>
      <c r="D3184" t="s">
        <v>85</v>
      </c>
      <c r="E3184" t="s">
        <v>285</v>
      </c>
      <c r="F3184" t="s">
        <v>9209</v>
      </c>
      <c r="G3184" t="s">
        <v>287</v>
      </c>
      <c r="H3184" t="s">
        <v>150</v>
      </c>
      <c r="I3184" t="s">
        <v>136</v>
      </c>
      <c r="J3184" t="s">
        <v>137</v>
      </c>
      <c r="K3184" t="s">
        <v>138</v>
      </c>
      <c r="L3184" t="s">
        <v>9429</v>
      </c>
      <c r="M3184" t="s">
        <v>9430</v>
      </c>
      <c r="N3184">
        <v>1.0452777769999999</v>
      </c>
      <c r="O3184">
        <v>0</v>
      </c>
      <c r="P3184">
        <v>60</v>
      </c>
      <c r="Q3184">
        <v>0</v>
      </c>
      <c r="R3184">
        <v>0</v>
      </c>
      <c r="S3184">
        <v>0</v>
      </c>
      <c r="T3184">
        <v>12</v>
      </c>
      <c r="U3184">
        <v>0</v>
      </c>
      <c r="V3184">
        <v>0</v>
      </c>
      <c r="W3184">
        <v>0</v>
      </c>
      <c r="X3184">
        <v>15.833707037610543</v>
      </c>
      <c r="Y3184">
        <v>0</v>
      </c>
      <c r="Z3184">
        <v>0</v>
      </c>
      <c r="AA3184">
        <v>0</v>
      </c>
      <c r="AB3184">
        <v>11.730914036600131</v>
      </c>
      <c r="AC3184">
        <v>0</v>
      </c>
      <c r="AD3184">
        <v>0</v>
      </c>
      <c r="AE3184">
        <v>27.564621074210674</v>
      </c>
    </row>
    <row r="3185" spans="1:31" x14ac:dyDescent="0.25">
      <c r="A3185">
        <v>2311020</v>
      </c>
      <c r="B3185">
        <v>1</v>
      </c>
      <c r="C3185" t="s">
        <v>80</v>
      </c>
      <c r="D3185" t="s">
        <v>84</v>
      </c>
      <c r="E3185" t="s">
        <v>153</v>
      </c>
      <c r="F3185" t="s">
        <v>9431</v>
      </c>
      <c r="G3185" t="s">
        <v>703</v>
      </c>
      <c r="H3185" t="s">
        <v>150</v>
      </c>
      <c r="I3185" t="s">
        <v>136</v>
      </c>
      <c r="J3185" t="s">
        <v>137</v>
      </c>
      <c r="K3185" t="s">
        <v>138</v>
      </c>
      <c r="L3185" t="s">
        <v>9432</v>
      </c>
      <c r="M3185" t="s">
        <v>9433</v>
      </c>
      <c r="N3185">
        <v>5.806944444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1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26.638919969954067</v>
      </c>
      <c r="AC3185">
        <v>0</v>
      </c>
      <c r="AD3185">
        <v>0</v>
      </c>
      <c r="AE3185">
        <v>26.638919969954067</v>
      </c>
    </row>
    <row r="3186" spans="1:31" x14ac:dyDescent="0.25">
      <c r="A3186">
        <v>2310914</v>
      </c>
      <c r="B3186">
        <v>1</v>
      </c>
      <c r="C3186" t="s">
        <v>81</v>
      </c>
      <c r="D3186" t="s">
        <v>115</v>
      </c>
      <c r="E3186" t="s">
        <v>175</v>
      </c>
      <c r="F3186" t="s">
        <v>9434</v>
      </c>
      <c r="G3186" t="s">
        <v>210</v>
      </c>
      <c r="H3186" t="s">
        <v>135</v>
      </c>
      <c r="I3186" t="s">
        <v>136</v>
      </c>
      <c r="J3186" t="s">
        <v>137</v>
      </c>
      <c r="K3186" t="s">
        <v>138</v>
      </c>
      <c r="L3186" t="s">
        <v>9435</v>
      </c>
      <c r="M3186" t="s">
        <v>9436</v>
      </c>
      <c r="N3186">
        <v>0.99416666600000003</v>
      </c>
      <c r="O3186">
        <v>0</v>
      </c>
      <c r="P3186">
        <v>96</v>
      </c>
      <c r="Q3186">
        <v>0</v>
      </c>
      <c r="R3186">
        <v>1</v>
      </c>
      <c r="S3186">
        <v>0</v>
      </c>
      <c r="T3186">
        <v>7</v>
      </c>
      <c r="U3186">
        <v>0</v>
      </c>
      <c r="V3186">
        <v>0</v>
      </c>
      <c r="W3186">
        <v>0</v>
      </c>
      <c r="X3186">
        <v>8.2612142277156</v>
      </c>
      <c r="Y3186">
        <v>0</v>
      </c>
      <c r="Z3186">
        <v>1.3342266776249999E-3</v>
      </c>
      <c r="AA3186">
        <v>0</v>
      </c>
      <c r="AB3186">
        <v>1.4724504194850501</v>
      </c>
      <c r="AC3186">
        <v>0</v>
      </c>
      <c r="AD3186">
        <v>0</v>
      </c>
      <c r="AE3186">
        <v>9.7349988738782738</v>
      </c>
    </row>
    <row r="3187" spans="1:31" x14ac:dyDescent="0.25">
      <c r="A3187">
        <v>2311166</v>
      </c>
      <c r="B3187">
        <v>1</v>
      </c>
      <c r="C3187" t="s">
        <v>80</v>
      </c>
      <c r="D3187" t="s">
        <v>83</v>
      </c>
      <c r="E3187" t="s">
        <v>147</v>
      </c>
      <c r="F3187" t="s">
        <v>9437</v>
      </c>
      <c r="G3187" t="s">
        <v>703</v>
      </c>
      <c r="H3187" t="s">
        <v>150</v>
      </c>
      <c r="I3187" t="s">
        <v>136</v>
      </c>
      <c r="J3187" t="s">
        <v>137</v>
      </c>
      <c r="K3187" t="s">
        <v>138</v>
      </c>
      <c r="L3187" t="s">
        <v>9438</v>
      </c>
      <c r="M3187" t="s">
        <v>9439</v>
      </c>
      <c r="N3187">
        <v>2.1016666659999999</v>
      </c>
      <c r="O3187">
        <v>0</v>
      </c>
      <c r="P3187">
        <v>17</v>
      </c>
      <c r="Q3187">
        <v>0</v>
      </c>
      <c r="R3187">
        <v>0</v>
      </c>
      <c r="S3187">
        <v>0</v>
      </c>
      <c r="T3187">
        <v>4</v>
      </c>
      <c r="U3187">
        <v>0</v>
      </c>
      <c r="V3187">
        <v>0</v>
      </c>
      <c r="W3187">
        <v>0</v>
      </c>
      <c r="X3187">
        <v>12.745501681147699</v>
      </c>
      <c r="Y3187">
        <v>0</v>
      </c>
      <c r="Z3187">
        <v>0</v>
      </c>
      <c r="AA3187">
        <v>0</v>
      </c>
      <c r="AB3187">
        <v>6.9754939002022009</v>
      </c>
      <c r="AC3187">
        <v>0</v>
      </c>
      <c r="AD3187">
        <v>0</v>
      </c>
      <c r="AE3187">
        <v>19.7209955813499</v>
      </c>
    </row>
    <row r="3188" spans="1:31" x14ac:dyDescent="0.25">
      <c r="A3188">
        <v>2311315</v>
      </c>
      <c r="B3188">
        <v>1</v>
      </c>
      <c r="C3188" t="s">
        <v>80</v>
      </c>
      <c r="D3188" t="s">
        <v>83</v>
      </c>
      <c r="E3188" t="s">
        <v>153</v>
      </c>
      <c r="F3188" t="s">
        <v>9440</v>
      </c>
      <c r="G3188" t="s">
        <v>203</v>
      </c>
      <c r="H3188" t="s">
        <v>150</v>
      </c>
      <c r="I3188" t="s">
        <v>136</v>
      </c>
      <c r="J3188" t="s">
        <v>137</v>
      </c>
      <c r="K3188" t="s">
        <v>138</v>
      </c>
      <c r="L3188" t="s">
        <v>9441</v>
      </c>
      <c r="M3188" t="s">
        <v>9442</v>
      </c>
      <c r="N3188">
        <v>2.9327777770000001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6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12.294916731838327</v>
      </c>
      <c r="AC3188">
        <v>0</v>
      </c>
      <c r="AD3188">
        <v>0</v>
      </c>
      <c r="AE3188">
        <v>12.294916731838327</v>
      </c>
    </row>
    <row r="3189" spans="1:31" x14ac:dyDescent="0.25">
      <c r="A3189">
        <v>2310977</v>
      </c>
      <c r="B3189">
        <v>1</v>
      </c>
      <c r="C3189" t="s">
        <v>80</v>
      </c>
      <c r="D3189" t="s">
        <v>103</v>
      </c>
      <c r="E3189" t="s">
        <v>132</v>
      </c>
      <c r="F3189" t="s">
        <v>9443</v>
      </c>
      <c r="G3189" t="s">
        <v>177</v>
      </c>
      <c r="H3189" t="s">
        <v>135</v>
      </c>
      <c r="I3189" t="s">
        <v>136</v>
      </c>
      <c r="J3189" t="s">
        <v>137</v>
      </c>
      <c r="K3189" t="s">
        <v>144</v>
      </c>
      <c r="L3189" t="s">
        <v>9444</v>
      </c>
      <c r="M3189" t="s">
        <v>9445</v>
      </c>
      <c r="N3189">
        <v>6.0719444439999997</v>
      </c>
      <c r="O3189">
        <v>0</v>
      </c>
      <c r="P3189">
        <v>0</v>
      </c>
      <c r="Q3189">
        <v>0</v>
      </c>
      <c r="R3189">
        <v>0</v>
      </c>
      <c r="S3189">
        <v>1</v>
      </c>
      <c r="T3189">
        <v>2</v>
      </c>
      <c r="U3189">
        <v>2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7.3502041298791658</v>
      </c>
      <c r="AB3189">
        <v>0</v>
      </c>
      <c r="AC3189">
        <v>3508.1115210951866</v>
      </c>
      <c r="AD3189">
        <v>0</v>
      </c>
      <c r="AE3189">
        <v>3515.4617252250659</v>
      </c>
    </row>
    <row r="3190" spans="1:31" x14ac:dyDescent="0.25">
      <c r="A3190">
        <v>2310934</v>
      </c>
      <c r="B3190">
        <v>1</v>
      </c>
      <c r="C3190" t="s">
        <v>80</v>
      </c>
      <c r="D3190" t="s">
        <v>108</v>
      </c>
      <c r="E3190" t="s">
        <v>175</v>
      </c>
      <c r="F3190" t="s">
        <v>9446</v>
      </c>
      <c r="G3190" t="s">
        <v>1463</v>
      </c>
      <c r="H3190" t="s">
        <v>135</v>
      </c>
      <c r="I3190" t="s">
        <v>136</v>
      </c>
      <c r="J3190" t="s">
        <v>137</v>
      </c>
      <c r="K3190" t="s">
        <v>138</v>
      </c>
      <c r="L3190" t="s">
        <v>9447</v>
      </c>
      <c r="M3190" t="s">
        <v>9448</v>
      </c>
      <c r="N3190">
        <v>1.6513888880000001</v>
      </c>
      <c r="O3190">
        <v>0</v>
      </c>
      <c r="P3190">
        <v>64</v>
      </c>
      <c r="Q3190">
        <v>0</v>
      </c>
      <c r="R3190">
        <v>13</v>
      </c>
      <c r="S3190">
        <v>0</v>
      </c>
      <c r="T3190">
        <v>14</v>
      </c>
      <c r="U3190">
        <v>0</v>
      </c>
      <c r="V3190">
        <v>0</v>
      </c>
      <c r="W3190">
        <v>0</v>
      </c>
      <c r="X3190">
        <v>17.140975230853002</v>
      </c>
      <c r="Y3190">
        <v>0</v>
      </c>
      <c r="Z3190">
        <v>37.449660698848746</v>
      </c>
      <c r="AA3190">
        <v>0</v>
      </c>
      <c r="AB3190">
        <v>36.486487349817303</v>
      </c>
      <c r="AC3190">
        <v>0</v>
      </c>
      <c r="AD3190">
        <v>0</v>
      </c>
      <c r="AE3190">
        <v>91.077123279519043</v>
      </c>
    </row>
    <row r="3191" spans="1:31" x14ac:dyDescent="0.25">
      <c r="A3191">
        <v>2310960</v>
      </c>
      <c r="B3191">
        <v>1</v>
      </c>
      <c r="C3191" t="s">
        <v>80</v>
      </c>
      <c r="D3191" t="s">
        <v>108</v>
      </c>
      <c r="E3191" t="s">
        <v>147</v>
      </c>
      <c r="F3191" t="s">
        <v>9449</v>
      </c>
      <c r="G3191" t="s">
        <v>149</v>
      </c>
      <c r="H3191" t="s">
        <v>150</v>
      </c>
      <c r="I3191" t="s">
        <v>136</v>
      </c>
      <c r="J3191" t="s">
        <v>137</v>
      </c>
      <c r="K3191" t="s">
        <v>138</v>
      </c>
      <c r="L3191" t="s">
        <v>9450</v>
      </c>
      <c r="M3191" t="s">
        <v>9451</v>
      </c>
      <c r="N3191">
        <v>0.98750000000000004</v>
      </c>
      <c r="O3191">
        <v>0</v>
      </c>
      <c r="P3191">
        <v>12</v>
      </c>
      <c r="Q3191">
        <v>0</v>
      </c>
      <c r="R3191">
        <v>1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3.7394905708502999</v>
      </c>
      <c r="Y3191">
        <v>0</v>
      </c>
      <c r="Z3191">
        <v>0.6742306828943001</v>
      </c>
      <c r="AA3191">
        <v>0</v>
      </c>
      <c r="AB3191">
        <v>0</v>
      </c>
      <c r="AC3191">
        <v>0</v>
      </c>
      <c r="AD3191">
        <v>0</v>
      </c>
      <c r="AE3191">
        <v>4.4137212537446002</v>
      </c>
    </row>
    <row r="3192" spans="1:31" x14ac:dyDescent="0.25">
      <c r="A3192">
        <v>2311103</v>
      </c>
      <c r="B3192">
        <v>1</v>
      </c>
      <c r="C3192" t="s">
        <v>80</v>
      </c>
      <c r="D3192" t="s">
        <v>93</v>
      </c>
      <c r="E3192" t="s">
        <v>147</v>
      </c>
      <c r="F3192" t="s">
        <v>8679</v>
      </c>
      <c r="G3192" t="s">
        <v>900</v>
      </c>
      <c r="H3192" t="s">
        <v>150</v>
      </c>
      <c r="I3192" t="s">
        <v>136</v>
      </c>
      <c r="J3192" t="s">
        <v>137</v>
      </c>
      <c r="K3192" t="s">
        <v>138</v>
      </c>
      <c r="L3192" t="s">
        <v>9452</v>
      </c>
      <c r="M3192" t="s">
        <v>9453</v>
      </c>
      <c r="N3192">
        <v>2.5272222219999998</v>
      </c>
      <c r="O3192">
        <v>0</v>
      </c>
      <c r="P3192">
        <v>0</v>
      </c>
      <c r="Q3192">
        <v>0</v>
      </c>
      <c r="R3192">
        <v>3</v>
      </c>
      <c r="S3192">
        <v>0</v>
      </c>
      <c r="T3192">
        <v>2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8.6857203013977493</v>
      </c>
      <c r="AA3192">
        <v>0</v>
      </c>
      <c r="AB3192">
        <v>4.3593498398058754</v>
      </c>
      <c r="AC3192">
        <v>0</v>
      </c>
      <c r="AD3192">
        <v>0</v>
      </c>
      <c r="AE3192">
        <v>13.045070141203624</v>
      </c>
    </row>
    <row r="3193" spans="1:31" x14ac:dyDescent="0.25">
      <c r="A3193">
        <v>2311246</v>
      </c>
      <c r="B3193">
        <v>1</v>
      </c>
      <c r="C3193" t="s">
        <v>81</v>
      </c>
      <c r="D3193" t="s">
        <v>112</v>
      </c>
      <c r="E3193" t="s">
        <v>158</v>
      </c>
      <c r="F3193" t="s">
        <v>9454</v>
      </c>
      <c r="G3193" t="s">
        <v>1020</v>
      </c>
      <c r="H3193" t="s">
        <v>150</v>
      </c>
      <c r="I3193" t="s">
        <v>136</v>
      </c>
      <c r="J3193" t="s">
        <v>137</v>
      </c>
      <c r="K3193" t="s">
        <v>138</v>
      </c>
      <c r="L3193" t="s">
        <v>9455</v>
      </c>
      <c r="M3193" t="s">
        <v>9456</v>
      </c>
      <c r="N3193">
        <v>3.8852777770000002</v>
      </c>
      <c r="O3193">
        <v>0</v>
      </c>
      <c r="P3193">
        <v>0</v>
      </c>
      <c r="Q3193">
        <v>0</v>
      </c>
      <c r="R3193">
        <v>3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40.50564259963803</v>
      </c>
      <c r="AA3193">
        <v>0</v>
      </c>
      <c r="AB3193">
        <v>0</v>
      </c>
      <c r="AC3193">
        <v>0</v>
      </c>
      <c r="AD3193">
        <v>0</v>
      </c>
      <c r="AE3193">
        <v>40.50564259963803</v>
      </c>
    </row>
    <row r="3194" spans="1:31" x14ac:dyDescent="0.25">
      <c r="A3194">
        <v>2311289</v>
      </c>
      <c r="B3194">
        <v>1</v>
      </c>
      <c r="C3194" t="s">
        <v>81</v>
      </c>
      <c r="D3194" t="s">
        <v>127</v>
      </c>
      <c r="E3194" t="s">
        <v>175</v>
      </c>
      <c r="F3194" t="s">
        <v>9457</v>
      </c>
      <c r="G3194" t="s">
        <v>134</v>
      </c>
      <c r="H3194" t="s">
        <v>135</v>
      </c>
      <c r="I3194" t="s">
        <v>136</v>
      </c>
      <c r="J3194" t="s">
        <v>137</v>
      </c>
      <c r="K3194" t="s">
        <v>138</v>
      </c>
      <c r="L3194" t="s">
        <v>9458</v>
      </c>
      <c r="M3194" t="s">
        <v>9459</v>
      </c>
      <c r="N3194">
        <v>1.6030555550000001</v>
      </c>
      <c r="O3194">
        <v>0</v>
      </c>
      <c r="P3194">
        <v>6</v>
      </c>
      <c r="Q3194">
        <v>0</v>
      </c>
      <c r="R3194">
        <v>6</v>
      </c>
      <c r="S3194">
        <v>3</v>
      </c>
      <c r="T3194">
        <v>84</v>
      </c>
      <c r="U3194">
        <v>5</v>
      </c>
      <c r="V3194">
        <v>4</v>
      </c>
      <c r="W3194">
        <v>0</v>
      </c>
      <c r="X3194">
        <v>6.7072333915026014</v>
      </c>
      <c r="Y3194">
        <v>0</v>
      </c>
      <c r="Z3194">
        <v>3.505225002509941</v>
      </c>
      <c r="AA3194">
        <v>5.5450006659485727</v>
      </c>
      <c r="AB3194">
        <v>116.45091301386253</v>
      </c>
      <c r="AC3194">
        <v>116.60951923304866</v>
      </c>
      <c r="AD3194">
        <v>5.0238939485174923</v>
      </c>
      <c r="AE3194">
        <v>253.84178525538979</v>
      </c>
    </row>
    <row r="3195" spans="1:31" x14ac:dyDescent="0.25">
      <c r="A3195">
        <v>2310897</v>
      </c>
      <c r="B3195">
        <v>1</v>
      </c>
      <c r="C3195" t="s">
        <v>81</v>
      </c>
      <c r="D3195" t="s">
        <v>126</v>
      </c>
      <c r="E3195" t="s">
        <v>147</v>
      </c>
      <c r="F3195" t="s">
        <v>9460</v>
      </c>
      <c r="G3195" t="s">
        <v>149</v>
      </c>
      <c r="H3195" t="s">
        <v>150</v>
      </c>
      <c r="I3195" t="s">
        <v>136</v>
      </c>
      <c r="J3195" t="s">
        <v>137</v>
      </c>
      <c r="K3195" t="s">
        <v>138</v>
      </c>
      <c r="L3195" t="s">
        <v>9461</v>
      </c>
      <c r="M3195" t="s">
        <v>9462</v>
      </c>
      <c r="N3195">
        <v>1.0055555549999999</v>
      </c>
      <c r="O3195">
        <v>0</v>
      </c>
      <c r="P3195">
        <v>0</v>
      </c>
      <c r="Q3195">
        <v>0</v>
      </c>
      <c r="R3195">
        <v>5</v>
      </c>
      <c r="S3195">
        <v>0</v>
      </c>
      <c r="T3195">
        <v>2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4.1435961704121107</v>
      </c>
      <c r="AA3195">
        <v>0</v>
      </c>
      <c r="AB3195">
        <v>3.6756232649619727</v>
      </c>
      <c r="AC3195">
        <v>0</v>
      </c>
      <c r="AD3195">
        <v>0</v>
      </c>
      <c r="AE3195">
        <v>7.8192194353740838</v>
      </c>
    </row>
    <row r="3196" spans="1:31" x14ac:dyDescent="0.25">
      <c r="A3196">
        <v>2310997</v>
      </c>
      <c r="B3196">
        <v>1</v>
      </c>
      <c r="C3196" t="s">
        <v>80</v>
      </c>
      <c r="D3196" t="s">
        <v>93</v>
      </c>
      <c r="E3196" t="s">
        <v>141</v>
      </c>
      <c r="F3196" t="s">
        <v>9463</v>
      </c>
      <c r="G3196" t="s">
        <v>177</v>
      </c>
      <c r="H3196" t="s">
        <v>135</v>
      </c>
      <c r="I3196" t="s">
        <v>136</v>
      </c>
      <c r="J3196" t="s">
        <v>137</v>
      </c>
      <c r="K3196" t="s">
        <v>144</v>
      </c>
      <c r="L3196" t="s">
        <v>9464</v>
      </c>
      <c r="M3196" t="s">
        <v>9465</v>
      </c>
      <c r="N3196">
        <v>8.1691666660000006</v>
      </c>
      <c r="O3196">
        <v>0</v>
      </c>
      <c r="P3196">
        <v>19</v>
      </c>
      <c r="Q3196">
        <v>0</v>
      </c>
      <c r="R3196">
        <v>5</v>
      </c>
      <c r="S3196">
        <v>10</v>
      </c>
      <c r="T3196">
        <v>990</v>
      </c>
      <c r="U3196">
        <v>5</v>
      </c>
      <c r="V3196">
        <v>16</v>
      </c>
      <c r="W3196">
        <v>0</v>
      </c>
      <c r="X3196">
        <v>13.846151466105203</v>
      </c>
      <c r="Y3196">
        <v>0</v>
      </c>
      <c r="Z3196">
        <v>97.536309366181428</v>
      </c>
      <c r="AA3196">
        <v>965.60011619864554</v>
      </c>
      <c r="AB3196">
        <v>4439.3102366025769</v>
      </c>
      <c r="AC3196">
        <v>578.11287247210544</v>
      </c>
      <c r="AD3196">
        <v>1005.8725705729364</v>
      </c>
      <c r="AE3196">
        <v>7100.2782566785509</v>
      </c>
    </row>
    <row r="3197" spans="1:31" x14ac:dyDescent="0.25">
      <c r="A3197">
        <v>2311109</v>
      </c>
      <c r="B3197">
        <v>1</v>
      </c>
      <c r="C3197" t="s">
        <v>81</v>
      </c>
      <c r="D3197" t="s">
        <v>127</v>
      </c>
      <c r="E3197" t="s">
        <v>153</v>
      </c>
      <c r="F3197" t="s">
        <v>9466</v>
      </c>
      <c r="G3197" t="s">
        <v>155</v>
      </c>
      <c r="H3197" t="s">
        <v>150</v>
      </c>
      <c r="I3197" t="s">
        <v>136</v>
      </c>
      <c r="J3197" t="s">
        <v>137</v>
      </c>
      <c r="K3197" t="s">
        <v>138</v>
      </c>
      <c r="L3197" t="s">
        <v>9467</v>
      </c>
      <c r="M3197" t="s">
        <v>9468</v>
      </c>
      <c r="N3197">
        <v>3.7855555550000002</v>
      </c>
      <c r="O3197">
        <v>0</v>
      </c>
      <c r="P3197">
        <v>1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0.12807318353106667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0.12807318353106667</v>
      </c>
    </row>
    <row r="3198" spans="1:31" x14ac:dyDescent="0.25">
      <c r="A3198">
        <v>2310963</v>
      </c>
      <c r="B3198">
        <v>1</v>
      </c>
      <c r="C3198" t="s">
        <v>81</v>
      </c>
      <c r="D3198" t="s">
        <v>118</v>
      </c>
      <c r="E3198" t="s">
        <v>158</v>
      </c>
      <c r="F3198" t="s">
        <v>9469</v>
      </c>
      <c r="G3198" t="s">
        <v>177</v>
      </c>
      <c r="H3198" t="s">
        <v>150</v>
      </c>
      <c r="I3198" t="s">
        <v>136</v>
      </c>
      <c r="J3198" t="s">
        <v>137</v>
      </c>
      <c r="K3198" t="s">
        <v>144</v>
      </c>
      <c r="L3198" t="s">
        <v>9470</v>
      </c>
      <c r="M3198" t="s">
        <v>9471</v>
      </c>
      <c r="N3198">
        <v>7.5958333329999999</v>
      </c>
      <c r="O3198">
        <v>0</v>
      </c>
      <c r="P3198">
        <v>74</v>
      </c>
      <c r="Q3198">
        <v>0</v>
      </c>
      <c r="R3198">
        <v>3</v>
      </c>
      <c r="S3198">
        <v>0</v>
      </c>
      <c r="T3198">
        <v>1</v>
      </c>
      <c r="U3198">
        <v>0</v>
      </c>
      <c r="V3198">
        <v>0</v>
      </c>
      <c r="W3198">
        <v>0</v>
      </c>
      <c r="X3198">
        <v>108.57157558310168</v>
      </c>
      <c r="Y3198">
        <v>0</v>
      </c>
      <c r="Z3198">
        <v>47.463830749609556</v>
      </c>
      <c r="AA3198">
        <v>0</v>
      </c>
      <c r="AB3198">
        <v>0</v>
      </c>
      <c r="AC3198">
        <v>0</v>
      </c>
      <c r="AD3198">
        <v>0</v>
      </c>
      <c r="AE3198">
        <v>156.03540633271123</v>
      </c>
    </row>
    <row r="3199" spans="1:31" x14ac:dyDescent="0.25">
      <c r="A3199">
        <v>2310986</v>
      </c>
      <c r="B3199">
        <v>1</v>
      </c>
      <c r="C3199" t="s">
        <v>80</v>
      </c>
      <c r="D3199" t="s">
        <v>83</v>
      </c>
      <c r="E3199" t="s">
        <v>132</v>
      </c>
      <c r="F3199" t="s">
        <v>9472</v>
      </c>
      <c r="G3199" t="s">
        <v>134</v>
      </c>
      <c r="H3199" t="s">
        <v>135</v>
      </c>
      <c r="I3199" t="s">
        <v>136</v>
      </c>
      <c r="J3199" t="s">
        <v>137</v>
      </c>
      <c r="K3199" t="s">
        <v>138</v>
      </c>
      <c r="L3199" t="s">
        <v>744</v>
      </c>
      <c r="M3199" t="s">
        <v>9473</v>
      </c>
      <c r="N3199">
        <v>0.263333333</v>
      </c>
      <c r="O3199">
        <v>0</v>
      </c>
      <c r="P3199">
        <v>0</v>
      </c>
      <c r="Q3199">
        <v>0</v>
      </c>
      <c r="R3199">
        <v>0</v>
      </c>
      <c r="S3199">
        <v>2</v>
      </c>
      <c r="T3199">
        <v>9</v>
      </c>
      <c r="U3199">
        <v>1</v>
      </c>
      <c r="V3199">
        <v>2</v>
      </c>
      <c r="W3199">
        <v>0</v>
      </c>
      <c r="X3199">
        <v>0</v>
      </c>
      <c r="Y3199">
        <v>0</v>
      </c>
      <c r="Z3199">
        <v>0</v>
      </c>
      <c r="AA3199">
        <v>8.303724559695068</v>
      </c>
      <c r="AB3199">
        <v>1.9461642264287558</v>
      </c>
      <c r="AC3199">
        <v>26.788860271179335</v>
      </c>
      <c r="AD3199">
        <v>8.3575500569299663</v>
      </c>
      <c r="AE3199">
        <v>45.396299114233123</v>
      </c>
    </row>
    <row r="3200" spans="1:31" x14ac:dyDescent="0.25">
      <c r="A3200">
        <v>2311132</v>
      </c>
      <c r="B3200">
        <v>1</v>
      </c>
      <c r="C3200" t="s">
        <v>80</v>
      </c>
      <c r="D3200" t="s">
        <v>83</v>
      </c>
      <c r="E3200" t="s">
        <v>153</v>
      </c>
      <c r="F3200" t="s">
        <v>9440</v>
      </c>
      <c r="G3200" t="s">
        <v>203</v>
      </c>
      <c r="H3200" t="s">
        <v>150</v>
      </c>
      <c r="I3200" t="s">
        <v>136</v>
      </c>
      <c r="J3200" t="s">
        <v>137</v>
      </c>
      <c r="K3200" t="s">
        <v>138</v>
      </c>
      <c r="L3200" t="s">
        <v>9474</v>
      </c>
      <c r="M3200" t="s">
        <v>9475</v>
      </c>
      <c r="N3200">
        <v>2.2658333329999998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6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12.110364422996016</v>
      </c>
      <c r="AC3200">
        <v>0</v>
      </c>
      <c r="AD3200">
        <v>0</v>
      </c>
      <c r="AE3200">
        <v>12.110364422996016</v>
      </c>
    </row>
    <row r="3201" spans="1:31" x14ac:dyDescent="0.25">
      <c r="A3201">
        <v>2311172</v>
      </c>
      <c r="B3201">
        <v>1</v>
      </c>
      <c r="C3201" t="s">
        <v>80</v>
      </c>
      <c r="D3201" t="s">
        <v>101</v>
      </c>
      <c r="E3201" t="s">
        <v>147</v>
      </c>
      <c r="F3201" t="s">
        <v>9476</v>
      </c>
      <c r="G3201" t="s">
        <v>336</v>
      </c>
      <c r="H3201" t="s">
        <v>150</v>
      </c>
      <c r="I3201" t="s">
        <v>136</v>
      </c>
      <c r="J3201" t="s">
        <v>137</v>
      </c>
      <c r="K3201" t="s">
        <v>138</v>
      </c>
      <c r="L3201" t="s">
        <v>9477</v>
      </c>
      <c r="M3201" t="s">
        <v>9478</v>
      </c>
      <c r="N3201">
        <v>1.500277777</v>
      </c>
      <c r="O3201">
        <v>0</v>
      </c>
      <c r="P3201">
        <v>3</v>
      </c>
      <c r="Q3201">
        <v>0</v>
      </c>
      <c r="R3201">
        <v>0</v>
      </c>
      <c r="S3201">
        <v>0</v>
      </c>
      <c r="T3201">
        <v>3</v>
      </c>
      <c r="U3201">
        <v>0</v>
      </c>
      <c r="V3201">
        <v>0</v>
      </c>
      <c r="W3201">
        <v>0</v>
      </c>
      <c r="X3201">
        <v>0.95443902291833338</v>
      </c>
      <c r="Y3201">
        <v>0</v>
      </c>
      <c r="Z3201">
        <v>0</v>
      </c>
      <c r="AA3201">
        <v>0</v>
      </c>
      <c r="AB3201">
        <v>7.1859793423524678</v>
      </c>
      <c r="AC3201">
        <v>0</v>
      </c>
      <c r="AD3201">
        <v>0</v>
      </c>
      <c r="AE3201">
        <v>8.1404183652708006</v>
      </c>
    </row>
    <row r="3202" spans="1:31" x14ac:dyDescent="0.25">
      <c r="A3202">
        <v>2311318</v>
      </c>
      <c r="B3202">
        <v>1</v>
      </c>
      <c r="C3202" t="s">
        <v>81</v>
      </c>
      <c r="D3202" t="s">
        <v>124</v>
      </c>
      <c r="E3202" t="s">
        <v>132</v>
      </c>
      <c r="F3202" t="s">
        <v>9479</v>
      </c>
      <c r="G3202" t="s">
        <v>134</v>
      </c>
      <c r="H3202" t="s">
        <v>135</v>
      </c>
      <c r="I3202" t="s">
        <v>136</v>
      </c>
      <c r="J3202" t="s">
        <v>137</v>
      </c>
      <c r="K3202" t="s">
        <v>138</v>
      </c>
      <c r="L3202" t="s">
        <v>9480</v>
      </c>
      <c r="M3202" t="s">
        <v>9481</v>
      </c>
      <c r="N3202">
        <v>0.52</v>
      </c>
      <c r="O3202">
        <v>4</v>
      </c>
      <c r="P3202">
        <v>450</v>
      </c>
      <c r="Q3202">
        <v>127</v>
      </c>
      <c r="R3202">
        <v>140</v>
      </c>
      <c r="S3202">
        <v>18</v>
      </c>
      <c r="T3202">
        <v>41</v>
      </c>
      <c r="U3202">
        <v>3</v>
      </c>
      <c r="V3202">
        <v>0</v>
      </c>
      <c r="W3202">
        <v>21.789166644346835</v>
      </c>
      <c r="X3202">
        <v>51.389060779681586</v>
      </c>
      <c r="Y3202">
        <v>267.61947095438336</v>
      </c>
      <c r="Z3202">
        <v>234.75637866454866</v>
      </c>
      <c r="AA3202">
        <v>375.98393110509932</v>
      </c>
      <c r="AB3202">
        <v>13.7725153031605</v>
      </c>
      <c r="AC3202">
        <v>22.978166343989997</v>
      </c>
      <c r="AD3202">
        <v>0</v>
      </c>
      <c r="AE3202">
        <v>988.2886897952103</v>
      </c>
    </row>
    <row r="3203" spans="1:31" x14ac:dyDescent="0.25">
      <c r="A3203">
        <v>2310923</v>
      </c>
      <c r="B3203">
        <v>1</v>
      </c>
      <c r="C3203" t="s">
        <v>80</v>
      </c>
      <c r="D3203" t="s">
        <v>101</v>
      </c>
      <c r="E3203" t="s">
        <v>132</v>
      </c>
      <c r="F3203" t="s">
        <v>9482</v>
      </c>
      <c r="G3203" t="s">
        <v>210</v>
      </c>
      <c r="H3203" t="s">
        <v>135</v>
      </c>
      <c r="I3203" t="s">
        <v>136</v>
      </c>
      <c r="J3203" t="s">
        <v>137</v>
      </c>
      <c r="K3203" t="s">
        <v>138</v>
      </c>
      <c r="L3203" t="s">
        <v>9483</v>
      </c>
      <c r="M3203" t="s">
        <v>9484</v>
      </c>
      <c r="N3203">
        <v>3.4441666660000001</v>
      </c>
      <c r="O3203">
        <v>9</v>
      </c>
      <c r="P3203">
        <v>9</v>
      </c>
      <c r="Q3203">
        <v>9</v>
      </c>
      <c r="R3203">
        <v>1</v>
      </c>
      <c r="S3203">
        <v>8</v>
      </c>
      <c r="T3203">
        <v>1</v>
      </c>
      <c r="U3203">
        <v>0</v>
      </c>
      <c r="V3203">
        <v>0</v>
      </c>
      <c r="W3203">
        <v>10.114488779166114</v>
      </c>
      <c r="X3203">
        <v>4.0452320641632662</v>
      </c>
      <c r="Y3203">
        <v>281.15238539007498</v>
      </c>
      <c r="Z3203">
        <v>6.1083646391783111</v>
      </c>
      <c r="AA3203">
        <v>75.537261119288658</v>
      </c>
      <c r="AB3203">
        <v>0.69773121631700008</v>
      </c>
      <c r="AC3203">
        <v>0</v>
      </c>
      <c r="AD3203">
        <v>0</v>
      </c>
      <c r="AE3203">
        <v>377.65546320818834</v>
      </c>
    </row>
    <row r="3204" spans="1:31" x14ac:dyDescent="0.25">
      <c r="A3204">
        <v>2311029</v>
      </c>
      <c r="B3204">
        <v>1</v>
      </c>
      <c r="C3204" t="s">
        <v>81</v>
      </c>
      <c r="D3204" t="s">
        <v>114</v>
      </c>
      <c r="E3204" t="s">
        <v>175</v>
      </c>
      <c r="F3204" t="s">
        <v>9485</v>
      </c>
      <c r="G3204" t="s">
        <v>210</v>
      </c>
      <c r="H3204" t="s">
        <v>135</v>
      </c>
      <c r="I3204" t="s">
        <v>136</v>
      </c>
      <c r="J3204" t="s">
        <v>137</v>
      </c>
      <c r="K3204" t="s">
        <v>138</v>
      </c>
      <c r="L3204" t="s">
        <v>9486</v>
      </c>
      <c r="M3204" t="s">
        <v>9487</v>
      </c>
      <c r="N3204">
        <v>3.0930555549999998</v>
      </c>
      <c r="O3204">
        <v>0</v>
      </c>
      <c r="P3204">
        <v>308</v>
      </c>
      <c r="Q3204">
        <v>0</v>
      </c>
      <c r="R3204">
        <v>0</v>
      </c>
      <c r="S3204">
        <v>2</v>
      </c>
      <c r="T3204">
        <v>15</v>
      </c>
      <c r="U3204">
        <v>0</v>
      </c>
      <c r="V3204">
        <v>0</v>
      </c>
      <c r="W3204">
        <v>0</v>
      </c>
      <c r="X3204">
        <v>89.564661090460447</v>
      </c>
      <c r="Y3204">
        <v>0</v>
      </c>
      <c r="Z3204">
        <v>0</v>
      </c>
      <c r="AA3204">
        <v>7.5338063452617767</v>
      </c>
      <c r="AB3204">
        <v>10.236781716337264</v>
      </c>
      <c r="AC3204">
        <v>0</v>
      </c>
      <c r="AD3204">
        <v>0</v>
      </c>
      <c r="AE3204">
        <v>107.33524915205949</v>
      </c>
    </row>
    <row r="3205" spans="1:31" x14ac:dyDescent="0.25">
      <c r="A3205">
        <v>2311006</v>
      </c>
      <c r="B3205">
        <v>1</v>
      </c>
      <c r="C3205" t="s">
        <v>80</v>
      </c>
      <c r="D3205" t="s">
        <v>82</v>
      </c>
      <c r="E3205" t="s">
        <v>153</v>
      </c>
      <c r="F3205" t="s">
        <v>9488</v>
      </c>
      <c r="G3205" t="s">
        <v>336</v>
      </c>
      <c r="H3205" t="s">
        <v>150</v>
      </c>
      <c r="I3205" t="s">
        <v>136</v>
      </c>
      <c r="J3205" t="s">
        <v>137</v>
      </c>
      <c r="K3205" t="s">
        <v>138</v>
      </c>
      <c r="L3205" t="s">
        <v>9489</v>
      </c>
      <c r="M3205" t="s">
        <v>9490</v>
      </c>
      <c r="N3205">
        <v>0.28166666600000001</v>
      </c>
      <c r="O3205">
        <v>0</v>
      </c>
      <c r="P3205">
        <v>3</v>
      </c>
      <c r="Q3205">
        <v>0</v>
      </c>
      <c r="R3205">
        <v>0</v>
      </c>
      <c r="S3205">
        <v>0</v>
      </c>
      <c r="T3205">
        <v>2</v>
      </c>
      <c r="U3205">
        <v>0</v>
      </c>
      <c r="V3205">
        <v>0</v>
      </c>
      <c r="W3205">
        <v>0</v>
      </c>
      <c r="X3205">
        <v>0.18344272458720004</v>
      </c>
      <c r="Y3205">
        <v>0</v>
      </c>
      <c r="Z3205">
        <v>0</v>
      </c>
      <c r="AA3205">
        <v>0</v>
      </c>
      <c r="AB3205">
        <v>0.19517776922475</v>
      </c>
      <c r="AC3205">
        <v>0</v>
      </c>
      <c r="AD3205">
        <v>0</v>
      </c>
      <c r="AE3205">
        <v>0.37862049381195007</v>
      </c>
    </row>
    <row r="3206" spans="1:31" x14ac:dyDescent="0.25">
      <c r="A3206">
        <v>2311149</v>
      </c>
      <c r="B3206">
        <v>1</v>
      </c>
      <c r="C3206" t="s">
        <v>80</v>
      </c>
      <c r="D3206" t="s">
        <v>103</v>
      </c>
      <c r="E3206" t="s">
        <v>175</v>
      </c>
      <c r="F3206" t="s">
        <v>9491</v>
      </c>
      <c r="G3206" t="s">
        <v>210</v>
      </c>
      <c r="H3206" t="s">
        <v>135</v>
      </c>
      <c r="I3206" t="s">
        <v>136</v>
      </c>
      <c r="J3206" t="s">
        <v>137</v>
      </c>
      <c r="K3206" t="s">
        <v>138</v>
      </c>
      <c r="L3206" t="s">
        <v>9492</v>
      </c>
      <c r="M3206" t="s">
        <v>9493</v>
      </c>
      <c r="N3206">
        <v>1.6416666660000001</v>
      </c>
      <c r="O3206">
        <v>0</v>
      </c>
      <c r="P3206">
        <v>410</v>
      </c>
      <c r="Q3206">
        <v>1</v>
      </c>
      <c r="R3206">
        <v>22</v>
      </c>
      <c r="S3206">
        <v>3</v>
      </c>
      <c r="T3206">
        <v>112</v>
      </c>
      <c r="U3206">
        <v>1</v>
      </c>
      <c r="V3206">
        <v>0</v>
      </c>
      <c r="W3206">
        <v>0</v>
      </c>
      <c r="X3206">
        <v>92.708916550132017</v>
      </c>
      <c r="Y3206">
        <v>2.5221033646155</v>
      </c>
      <c r="Z3206">
        <v>19.086491583418002</v>
      </c>
      <c r="AA3206">
        <v>4.8511404536980001</v>
      </c>
      <c r="AB3206">
        <v>84.630903903112014</v>
      </c>
      <c r="AC3206">
        <v>89.378333160895778</v>
      </c>
      <c r="AD3206">
        <v>0</v>
      </c>
      <c r="AE3206">
        <v>293.1778890158713</v>
      </c>
    </row>
    <row r="3207" spans="1:31" x14ac:dyDescent="0.25">
      <c r="A3207">
        <v>2311235</v>
      </c>
      <c r="B3207">
        <v>1</v>
      </c>
      <c r="C3207" t="s">
        <v>81</v>
      </c>
      <c r="D3207" t="s">
        <v>113</v>
      </c>
      <c r="E3207" t="s">
        <v>141</v>
      </c>
      <c r="F3207" t="s">
        <v>9494</v>
      </c>
      <c r="G3207" t="s">
        <v>134</v>
      </c>
      <c r="H3207" t="s">
        <v>135</v>
      </c>
      <c r="I3207" t="s">
        <v>136</v>
      </c>
      <c r="J3207" t="s">
        <v>137</v>
      </c>
      <c r="K3207" t="s">
        <v>138</v>
      </c>
      <c r="L3207" t="s">
        <v>9495</v>
      </c>
      <c r="M3207" t="s">
        <v>9496</v>
      </c>
      <c r="N3207">
        <v>2.4163888880000002</v>
      </c>
      <c r="O3207">
        <v>0</v>
      </c>
      <c r="P3207">
        <v>302</v>
      </c>
      <c r="Q3207">
        <v>0</v>
      </c>
      <c r="R3207">
        <v>23</v>
      </c>
      <c r="S3207">
        <v>0</v>
      </c>
      <c r="T3207">
        <v>138</v>
      </c>
      <c r="U3207">
        <v>0</v>
      </c>
      <c r="V3207">
        <v>1</v>
      </c>
      <c r="W3207">
        <v>0</v>
      </c>
      <c r="X3207">
        <v>90.331422239005761</v>
      </c>
      <c r="Y3207">
        <v>0</v>
      </c>
      <c r="Z3207">
        <v>196.66695604896816</v>
      </c>
      <c r="AA3207">
        <v>0</v>
      </c>
      <c r="AB3207">
        <v>77.142151180252043</v>
      </c>
      <c r="AC3207">
        <v>0</v>
      </c>
      <c r="AD3207">
        <v>0.34583903528658333</v>
      </c>
      <c r="AE3207">
        <v>364.48636850351255</v>
      </c>
    </row>
    <row r="3208" spans="1:31" x14ac:dyDescent="0.25">
      <c r="A3208">
        <v>2310900</v>
      </c>
      <c r="B3208">
        <v>1</v>
      </c>
      <c r="C3208" t="s">
        <v>80</v>
      </c>
      <c r="D3208" t="s">
        <v>106</v>
      </c>
      <c r="E3208" t="s">
        <v>141</v>
      </c>
      <c r="F3208" t="s">
        <v>9497</v>
      </c>
      <c r="G3208" t="s">
        <v>134</v>
      </c>
      <c r="H3208" t="s">
        <v>135</v>
      </c>
      <c r="I3208" t="s">
        <v>136</v>
      </c>
      <c r="J3208" t="s">
        <v>137</v>
      </c>
      <c r="K3208" t="s">
        <v>138</v>
      </c>
      <c r="L3208" t="s">
        <v>9498</v>
      </c>
      <c r="M3208" t="s">
        <v>9499</v>
      </c>
      <c r="N3208">
        <v>0.124444444</v>
      </c>
      <c r="O3208">
        <v>0</v>
      </c>
      <c r="P3208">
        <v>8</v>
      </c>
      <c r="Q3208">
        <v>29</v>
      </c>
      <c r="R3208">
        <v>73</v>
      </c>
      <c r="S3208">
        <v>10</v>
      </c>
      <c r="T3208">
        <v>18</v>
      </c>
      <c r="U3208">
        <v>1</v>
      </c>
      <c r="V3208">
        <v>0</v>
      </c>
      <c r="W3208">
        <v>0</v>
      </c>
      <c r="X3208">
        <v>0.48319893195466673</v>
      </c>
      <c r="Y3208">
        <v>25.800489298987198</v>
      </c>
      <c r="Z3208">
        <v>30.571037303356981</v>
      </c>
      <c r="AA3208">
        <v>4.6133683612501324</v>
      </c>
      <c r="AB3208">
        <v>4.6719788414145791</v>
      </c>
      <c r="AC3208">
        <v>0.87256431419733338</v>
      </c>
      <c r="AD3208">
        <v>0</v>
      </c>
      <c r="AE3208">
        <v>67.012637051160894</v>
      </c>
    </row>
    <row r="3209" spans="1:31" x14ac:dyDescent="0.25">
      <c r="A3209">
        <v>2311275</v>
      </c>
      <c r="B3209">
        <v>1</v>
      </c>
      <c r="C3209" t="s">
        <v>80</v>
      </c>
      <c r="D3209" t="s">
        <v>108</v>
      </c>
      <c r="E3209" t="s">
        <v>158</v>
      </c>
      <c r="F3209" t="s">
        <v>2491</v>
      </c>
      <c r="G3209" t="s">
        <v>453</v>
      </c>
      <c r="H3209" t="s">
        <v>150</v>
      </c>
      <c r="I3209" t="s">
        <v>136</v>
      </c>
      <c r="J3209" t="s">
        <v>137</v>
      </c>
      <c r="K3209" t="s">
        <v>138</v>
      </c>
      <c r="L3209" t="s">
        <v>9500</v>
      </c>
      <c r="M3209" t="s">
        <v>9501</v>
      </c>
      <c r="N3209">
        <v>2.3002777769999998</v>
      </c>
      <c r="O3209">
        <v>0</v>
      </c>
      <c r="P3209">
        <v>22</v>
      </c>
      <c r="Q3209">
        <v>0</v>
      </c>
      <c r="R3209">
        <v>22</v>
      </c>
      <c r="S3209">
        <v>0</v>
      </c>
      <c r="T3209">
        <v>13</v>
      </c>
      <c r="U3209">
        <v>0</v>
      </c>
      <c r="V3209">
        <v>0</v>
      </c>
      <c r="W3209">
        <v>0</v>
      </c>
      <c r="X3209">
        <v>14.033669810806749</v>
      </c>
      <c r="Y3209">
        <v>0</v>
      </c>
      <c r="Z3209">
        <v>186.16622788529696</v>
      </c>
      <c r="AA3209">
        <v>0</v>
      </c>
      <c r="AB3209">
        <v>35.582511573683618</v>
      </c>
      <c r="AC3209">
        <v>0</v>
      </c>
      <c r="AD3209">
        <v>0</v>
      </c>
      <c r="AE3209">
        <v>235.78240926978731</v>
      </c>
    </row>
    <row r="3210" spans="1:31" x14ac:dyDescent="0.25">
      <c r="A3210">
        <v>2310943</v>
      </c>
      <c r="B3210">
        <v>1</v>
      </c>
      <c r="C3210" t="s">
        <v>81</v>
      </c>
      <c r="D3210" t="s">
        <v>114</v>
      </c>
      <c r="E3210" t="s">
        <v>175</v>
      </c>
      <c r="F3210" t="s">
        <v>9502</v>
      </c>
      <c r="G3210" t="s">
        <v>143</v>
      </c>
      <c r="H3210" t="s">
        <v>135</v>
      </c>
      <c r="I3210" t="s">
        <v>136</v>
      </c>
      <c r="J3210" t="s">
        <v>137</v>
      </c>
      <c r="K3210" t="s">
        <v>144</v>
      </c>
      <c r="L3210" t="s">
        <v>9503</v>
      </c>
      <c r="M3210" t="s">
        <v>9504</v>
      </c>
      <c r="N3210">
        <v>3.1483333330000001</v>
      </c>
      <c r="O3210">
        <v>0</v>
      </c>
      <c r="P3210">
        <v>1</v>
      </c>
      <c r="Q3210">
        <v>0</v>
      </c>
      <c r="R3210">
        <v>0</v>
      </c>
      <c r="S3210">
        <v>0</v>
      </c>
      <c r="T3210">
        <v>86</v>
      </c>
      <c r="U3210">
        <v>0</v>
      </c>
      <c r="V3210">
        <v>0</v>
      </c>
      <c r="W3210">
        <v>0</v>
      </c>
      <c r="X3210">
        <v>0.59983244705299998</v>
      </c>
      <c r="Y3210">
        <v>0</v>
      </c>
      <c r="Z3210">
        <v>0</v>
      </c>
      <c r="AA3210">
        <v>0</v>
      </c>
      <c r="AB3210">
        <v>63.026052298118351</v>
      </c>
      <c r="AC3210">
        <v>0</v>
      </c>
      <c r="AD3210">
        <v>0</v>
      </c>
      <c r="AE3210">
        <v>63.625884745171348</v>
      </c>
    </row>
    <row r="3211" spans="1:31" x14ac:dyDescent="0.25">
      <c r="A3211">
        <v>2310920</v>
      </c>
      <c r="B3211">
        <v>1</v>
      </c>
      <c r="C3211" t="s">
        <v>80</v>
      </c>
      <c r="D3211" t="s">
        <v>106</v>
      </c>
      <c r="E3211" t="s">
        <v>141</v>
      </c>
      <c r="F3211" t="s">
        <v>5676</v>
      </c>
      <c r="G3211" t="s">
        <v>134</v>
      </c>
      <c r="H3211" t="s">
        <v>135</v>
      </c>
      <c r="I3211" t="s">
        <v>136</v>
      </c>
      <c r="J3211" t="s">
        <v>137</v>
      </c>
      <c r="K3211" t="s">
        <v>138</v>
      </c>
      <c r="L3211" t="s">
        <v>9505</v>
      </c>
      <c r="M3211" t="s">
        <v>9506</v>
      </c>
      <c r="N3211">
        <v>0.22416666599999999</v>
      </c>
      <c r="O3211">
        <v>0</v>
      </c>
      <c r="P3211">
        <v>3</v>
      </c>
      <c r="Q3211">
        <v>29</v>
      </c>
      <c r="R3211">
        <v>134</v>
      </c>
      <c r="S3211">
        <v>4</v>
      </c>
      <c r="T3211">
        <v>34</v>
      </c>
      <c r="U3211">
        <v>0</v>
      </c>
      <c r="V3211">
        <v>0</v>
      </c>
      <c r="W3211">
        <v>0</v>
      </c>
      <c r="X3211">
        <v>0.32882912293403332</v>
      </c>
      <c r="Y3211">
        <v>62.982374874113106</v>
      </c>
      <c r="Z3211">
        <v>195.45401528340219</v>
      </c>
      <c r="AA3211">
        <v>3.4319171599770661</v>
      </c>
      <c r="AB3211">
        <v>10.861821224529672</v>
      </c>
      <c r="AC3211">
        <v>0</v>
      </c>
      <c r="AD3211">
        <v>0</v>
      </c>
      <c r="AE3211">
        <v>273.05895766495604</v>
      </c>
    </row>
    <row r="3212" spans="1:31" x14ac:dyDescent="0.25">
      <c r="A3212">
        <v>2310966</v>
      </c>
      <c r="B3212">
        <v>1</v>
      </c>
      <c r="C3212" t="s">
        <v>80</v>
      </c>
      <c r="D3212" t="s">
        <v>103</v>
      </c>
      <c r="E3212" t="s">
        <v>141</v>
      </c>
      <c r="F3212" t="s">
        <v>8899</v>
      </c>
      <c r="G3212" t="s">
        <v>612</v>
      </c>
      <c r="H3212" t="s">
        <v>135</v>
      </c>
      <c r="I3212" t="s">
        <v>136</v>
      </c>
      <c r="J3212" t="s">
        <v>137</v>
      </c>
      <c r="K3212" t="s">
        <v>138</v>
      </c>
      <c r="L3212" t="s">
        <v>9507</v>
      </c>
      <c r="M3212" t="s">
        <v>9508</v>
      </c>
      <c r="N3212">
        <v>3.4530555550000002</v>
      </c>
      <c r="O3212">
        <v>1</v>
      </c>
      <c r="P3212">
        <v>287</v>
      </c>
      <c r="Q3212">
        <v>18</v>
      </c>
      <c r="R3212">
        <v>107</v>
      </c>
      <c r="S3212">
        <v>9</v>
      </c>
      <c r="T3212">
        <v>47</v>
      </c>
      <c r="U3212">
        <v>5</v>
      </c>
      <c r="V3212">
        <v>0</v>
      </c>
      <c r="W3212">
        <v>3.8605673484670251</v>
      </c>
      <c r="X3212">
        <v>178.34924546918083</v>
      </c>
      <c r="Y3212">
        <v>1234.41448704654</v>
      </c>
      <c r="Z3212">
        <v>974.23837129159153</v>
      </c>
      <c r="AA3212">
        <v>1611.482943373406</v>
      </c>
      <c r="AB3212">
        <v>171.71839524155087</v>
      </c>
      <c r="AC3212">
        <v>71.618682328562244</v>
      </c>
      <c r="AD3212">
        <v>0</v>
      </c>
      <c r="AE3212">
        <v>4245.6826920992989</v>
      </c>
    </row>
    <row r="3213" spans="1:31" x14ac:dyDescent="0.25">
      <c r="A3213">
        <v>2311298</v>
      </c>
      <c r="B3213">
        <v>1</v>
      </c>
      <c r="C3213" t="s">
        <v>81</v>
      </c>
      <c r="D3213" t="s">
        <v>118</v>
      </c>
      <c r="E3213" t="s">
        <v>175</v>
      </c>
      <c r="F3213" t="s">
        <v>9509</v>
      </c>
      <c r="G3213" t="s">
        <v>134</v>
      </c>
      <c r="H3213" t="s">
        <v>135</v>
      </c>
      <c r="I3213" t="s">
        <v>136</v>
      </c>
      <c r="J3213" t="s">
        <v>137</v>
      </c>
      <c r="K3213" t="s">
        <v>138</v>
      </c>
      <c r="L3213" t="s">
        <v>9510</v>
      </c>
      <c r="M3213" t="s">
        <v>9511</v>
      </c>
      <c r="N3213">
        <v>0.53833333299999997</v>
      </c>
      <c r="O3213">
        <v>0</v>
      </c>
      <c r="P3213">
        <v>261</v>
      </c>
      <c r="Q3213">
        <v>0</v>
      </c>
      <c r="R3213">
        <v>12</v>
      </c>
      <c r="S3213">
        <v>0</v>
      </c>
      <c r="T3213">
        <v>21</v>
      </c>
      <c r="U3213">
        <v>0</v>
      </c>
      <c r="V3213">
        <v>0</v>
      </c>
      <c r="W3213">
        <v>0</v>
      </c>
      <c r="X3213">
        <v>27.408994025032271</v>
      </c>
      <c r="Y3213">
        <v>0</v>
      </c>
      <c r="Z3213">
        <v>9.9436298449697187</v>
      </c>
      <c r="AA3213">
        <v>0</v>
      </c>
      <c r="AB3213">
        <v>2.6132382986213001</v>
      </c>
      <c r="AC3213">
        <v>0</v>
      </c>
      <c r="AD3213">
        <v>0</v>
      </c>
      <c r="AE3213">
        <v>39.965862168623289</v>
      </c>
    </row>
    <row r="3214" spans="1:31" x14ac:dyDescent="0.25">
      <c r="A3214">
        <v>2311129</v>
      </c>
      <c r="B3214">
        <v>1</v>
      </c>
      <c r="C3214" t="s">
        <v>80</v>
      </c>
      <c r="D3214" t="s">
        <v>96</v>
      </c>
      <c r="E3214" t="s">
        <v>153</v>
      </c>
      <c r="F3214" t="s">
        <v>9512</v>
      </c>
      <c r="G3214" t="s">
        <v>254</v>
      </c>
      <c r="H3214" t="s">
        <v>150</v>
      </c>
      <c r="I3214" t="s">
        <v>136</v>
      </c>
      <c r="J3214" t="s">
        <v>137</v>
      </c>
      <c r="K3214" t="s">
        <v>138</v>
      </c>
      <c r="L3214" t="s">
        <v>9513</v>
      </c>
      <c r="M3214" t="s">
        <v>9514</v>
      </c>
      <c r="N3214">
        <v>2.75</v>
      </c>
      <c r="O3214">
        <v>0</v>
      </c>
      <c r="P3214">
        <v>1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3.0576564108177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3.0576564108177</v>
      </c>
    </row>
    <row r="3215" spans="1:31" x14ac:dyDescent="0.25">
      <c r="A3215">
        <v>2311135</v>
      </c>
      <c r="B3215">
        <v>1</v>
      </c>
      <c r="C3215" t="s">
        <v>81</v>
      </c>
      <c r="D3215" t="s">
        <v>123</v>
      </c>
      <c r="E3215" t="s">
        <v>132</v>
      </c>
      <c r="F3215" t="s">
        <v>1995</v>
      </c>
      <c r="G3215" t="s">
        <v>134</v>
      </c>
      <c r="H3215" t="s">
        <v>135</v>
      </c>
      <c r="I3215" t="s">
        <v>136</v>
      </c>
      <c r="J3215" t="s">
        <v>137</v>
      </c>
      <c r="K3215" t="s">
        <v>138</v>
      </c>
      <c r="L3215" t="s">
        <v>9515</v>
      </c>
      <c r="M3215" t="s">
        <v>9516</v>
      </c>
      <c r="N3215">
        <v>0.28416666600000001</v>
      </c>
      <c r="O3215">
        <v>3</v>
      </c>
      <c r="P3215">
        <v>37</v>
      </c>
      <c r="Q3215">
        <v>120</v>
      </c>
      <c r="R3215">
        <v>293</v>
      </c>
      <c r="S3215">
        <v>20</v>
      </c>
      <c r="T3215">
        <v>71</v>
      </c>
      <c r="U3215">
        <v>0</v>
      </c>
      <c r="V3215">
        <v>0</v>
      </c>
      <c r="W3215">
        <v>0.64273973242049998</v>
      </c>
      <c r="X3215">
        <v>2.7125585943896007</v>
      </c>
      <c r="Y3215">
        <v>35.860965471056012</v>
      </c>
      <c r="Z3215">
        <v>44.367133641198492</v>
      </c>
      <c r="AA3215">
        <v>6.5915472375500004</v>
      </c>
      <c r="AB3215">
        <v>11.784341811330004</v>
      </c>
      <c r="AC3215">
        <v>0</v>
      </c>
      <c r="AD3215">
        <v>0</v>
      </c>
      <c r="AE3215">
        <v>101.95928648794462</v>
      </c>
    </row>
    <row r="3216" spans="1:31" x14ac:dyDescent="0.25">
      <c r="A3216">
        <v>2311258</v>
      </c>
      <c r="B3216">
        <v>1</v>
      </c>
      <c r="C3216" t="s">
        <v>81</v>
      </c>
      <c r="D3216" t="s">
        <v>117</v>
      </c>
      <c r="E3216" t="s">
        <v>141</v>
      </c>
      <c r="F3216" t="s">
        <v>3395</v>
      </c>
      <c r="G3216" t="s">
        <v>134</v>
      </c>
      <c r="H3216" t="s">
        <v>135</v>
      </c>
      <c r="I3216" t="s">
        <v>136</v>
      </c>
      <c r="J3216" t="s">
        <v>137</v>
      </c>
      <c r="K3216" t="s">
        <v>138</v>
      </c>
      <c r="L3216" t="s">
        <v>9517</v>
      </c>
      <c r="M3216" t="s">
        <v>9518</v>
      </c>
      <c r="N3216">
        <v>5.5E-2</v>
      </c>
      <c r="O3216">
        <v>2</v>
      </c>
      <c r="P3216">
        <v>539</v>
      </c>
      <c r="Q3216">
        <v>12</v>
      </c>
      <c r="R3216">
        <v>40</v>
      </c>
      <c r="S3216">
        <v>11</v>
      </c>
      <c r="T3216">
        <v>23</v>
      </c>
      <c r="U3216">
        <v>1</v>
      </c>
      <c r="V3216">
        <v>0</v>
      </c>
      <c r="W3216">
        <v>7.9982656825500001E-2</v>
      </c>
      <c r="X3216">
        <v>3.8187759078661534</v>
      </c>
      <c r="Y3216">
        <v>0.39073288280234997</v>
      </c>
      <c r="Z3216">
        <v>1.0018929404747998</v>
      </c>
      <c r="AA3216">
        <v>0.83140077573629978</v>
      </c>
      <c r="AB3216">
        <v>0.54498851034155005</v>
      </c>
      <c r="AC3216">
        <v>2.4909529996092501</v>
      </c>
      <c r="AD3216">
        <v>0</v>
      </c>
      <c r="AE3216">
        <v>9.1587266736559041</v>
      </c>
    </row>
    <row r="3217" spans="1:31" x14ac:dyDescent="0.25">
      <c r="A3217">
        <v>2311066</v>
      </c>
      <c r="B3217">
        <v>1</v>
      </c>
      <c r="C3217" t="s">
        <v>80</v>
      </c>
      <c r="D3217" t="s">
        <v>99</v>
      </c>
      <c r="E3217" t="s">
        <v>153</v>
      </c>
      <c r="F3217" t="s">
        <v>9519</v>
      </c>
      <c r="G3217" t="s">
        <v>155</v>
      </c>
      <c r="H3217" t="s">
        <v>150</v>
      </c>
      <c r="I3217" t="s">
        <v>136</v>
      </c>
      <c r="J3217" t="s">
        <v>137</v>
      </c>
      <c r="K3217" t="s">
        <v>138</v>
      </c>
      <c r="L3217" t="s">
        <v>9520</v>
      </c>
      <c r="M3217" t="s">
        <v>9521</v>
      </c>
      <c r="N3217">
        <v>3.43</v>
      </c>
      <c r="O3217">
        <v>0</v>
      </c>
      <c r="P3217">
        <v>1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2.5478113409786669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2.5478113409786669</v>
      </c>
    </row>
    <row r="3218" spans="1:31" x14ac:dyDescent="0.25">
      <c r="A3218">
        <v>2310880</v>
      </c>
      <c r="B3218">
        <v>1</v>
      </c>
      <c r="C3218" t="s">
        <v>80</v>
      </c>
      <c r="D3218" t="s">
        <v>94</v>
      </c>
      <c r="E3218" t="s">
        <v>414</v>
      </c>
      <c r="F3218" t="s">
        <v>9522</v>
      </c>
      <c r="G3218" t="s">
        <v>134</v>
      </c>
      <c r="H3218" t="s">
        <v>135</v>
      </c>
      <c r="I3218" t="s">
        <v>136</v>
      </c>
      <c r="J3218" t="s">
        <v>137</v>
      </c>
      <c r="K3218" t="s">
        <v>138</v>
      </c>
      <c r="L3218" t="s">
        <v>9523</v>
      </c>
      <c r="M3218" t="s">
        <v>9524</v>
      </c>
      <c r="N3218">
        <v>0.19277777700000001</v>
      </c>
      <c r="O3218">
        <v>0</v>
      </c>
      <c r="P3218">
        <v>12596</v>
      </c>
      <c r="Q3218">
        <v>17</v>
      </c>
      <c r="R3218">
        <v>189</v>
      </c>
      <c r="S3218">
        <v>41</v>
      </c>
      <c r="T3218">
        <v>971</v>
      </c>
      <c r="U3218">
        <v>1</v>
      </c>
      <c r="V3218">
        <v>1</v>
      </c>
      <c r="W3218">
        <v>0</v>
      </c>
      <c r="X3218">
        <v>413.83711162086684</v>
      </c>
      <c r="Y3218">
        <v>6.5352879704871345</v>
      </c>
      <c r="Z3218">
        <v>18.803088380154485</v>
      </c>
      <c r="AA3218">
        <v>28.347663408658462</v>
      </c>
      <c r="AB3218">
        <v>109.58512509188199</v>
      </c>
      <c r="AC3218">
        <v>10.963631774779504</v>
      </c>
      <c r="AD3218">
        <v>0.31127994526700004</v>
      </c>
      <c r="AE3218">
        <v>588.38318819209542</v>
      </c>
    </row>
    <row r="3219" spans="1:31" x14ac:dyDescent="0.25">
      <c r="A3219">
        <v>2311072</v>
      </c>
      <c r="B3219">
        <v>1</v>
      </c>
      <c r="C3219" t="s">
        <v>81</v>
      </c>
      <c r="D3219" t="s">
        <v>112</v>
      </c>
      <c r="E3219" t="s">
        <v>147</v>
      </c>
      <c r="F3219" t="s">
        <v>9525</v>
      </c>
      <c r="G3219" t="s">
        <v>149</v>
      </c>
      <c r="H3219" t="s">
        <v>150</v>
      </c>
      <c r="I3219" t="s">
        <v>136</v>
      </c>
      <c r="J3219" t="s">
        <v>137</v>
      </c>
      <c r="K3219" t="s">
        <v>138</v>
      </c>
      <c r="L3219" t="s">
        <v>9526</v>
      </c>
      <c r="M3219" t="s">
        <v>697</v>
      </c>
      <c r="N3219">
        <v>1.319722222</v>
      </c>
      <c r="O3219">
        <v>0</v>
      </c>
      <c r="P3219">
        <v>5</v>
      </c>
      <c r="Q3219">
        <v>0</v>
      </c>
      <c r="R3219">
        <v>2</v>
      </c>
      <c r="S3219">
        <v>0</v>
      </c>
      <c r="T3219">
        <v>2</v>
      </c>
      <c r="U3219">
        <v>0</v>
      </c>
      <c r="V3219">
        <v>0</v>
      </c>
      <c r="W3219">
        <v>0</v>
      </c>
      <c r="X3219">
        <v>0.82482562869359999</v>
      </c>
      <c r="Y3219">
        <v>0</v>
      </c>
      <c r="Z3219">
        <v>0.28394003686890001</v>
      </c>
      <c r="AA3219">
        <v>0</v>
      </c>
      <c r="AB3219">
        <v>0.44886879425639997</v>
      </c>
      <c r="AC3219">
        <v>0</v>
      </c>
      <c r="AD3219">
        <v>0</v>
      </c>
      <c r="AE3219">
        <v>1.5576344598189</v>
      </c>
    </row>
    <row r="3220" spans="1:31" x14ac:dyDescent="0.25">
      <c r="A3220">
        <v>2311026</v>
      </c>
      <c r="B3220">
        <v>1</v>
      </c>
      <c r="C3220" t="s">
        <v>81</v>
      </c>
      <c r="D3220" t="s">
        <v>123</v>
      </c>
      <c r="E3220" t="s">
        <v>141</v>
      </c>
      <c r="F3220" t="s">
        <v>9527</v>
      </c>
      <c r="G3220" t="s">
        <v>177</v>
      </c>
      <c r="H3220" t="s">
        <v>135</v>
      </c>
      <c r="I3220" t="s">
        <v>136</v>
      </c>
      <c r="J3220" t="s">
        <v>137</v>
      </c>
      <c r="K3220" t="s">
        <v>144</v>
      </c>
      <c r="L3220" t="s">
        <v>9528</v>
      </c>
      <c r="M3220" t="s">
        <v>9529</v>
      </c>
      <c r="N3220">
        <v>2.4019444440000002</v>
      </c>
      <c r="O3220">
        <v>0</v>
      </c>
      <c r="P3220">
        <v>2</v>
      </c>
      <c r="Q3220">
        <v>0</v>
      </c>
      <c r="R3220">
        <v>12</v>
      </c>
      <c r="S3220">
        <v>1</v>
      </c>
      <c r="T3220">
        <v>19</v>
      </c>
      <c r="U3220">
        <v>7</v>
      </c>
      <c r="V3220">
        <v>0</v>
      </c>
      <c r="W3220">
        <v>0</v>
      </c>
      <c r="X3220">
        <v>6.1204041597573928</v>
      </c>
      <c r="Y3220">
        <v>0</v>
      </c>
      <c r="Z3220">
        <v>30.313192725403251</v>
      </c>
      <c r="AA3220">
        <v>0</v>
      </c>
      <c r="AB3220">
        <v>58.116340489211971</v>
      </c>
      <c r="AC3220">
        <v>2633.100380129933</v>
      </c>
      <c r="AD3220">
        <v>0</v>
      </c>
      <c r="AE3220">
        <v>2727.6503175043058</v>
      </c>
    </row>
    <row r="3221" spans="1:31" x14ac:dyDescent="0.25">
      <c r="A3221">
        <v>2311215</v>
      </c>
      <c r="B3221">
        <v>1</v>
      </c>
      <c r="C3221" t="s">
        <v>81</v>
      </c>
      <c r="D3221" t="s">
        <v>115</v>
      </c>
      <c r="E3221" t="s">
        <v>175</v>
      </c>
      <c r="F3221" t="s">
        <v>9530</v>
      </c>
      <c r="G3221" t="s">
        <v>210</v>
      </c>
      <c r="H3221" t="s">
        <v>135</v>
      </c>
      <c r="I3221" t="s">
        <v>136</v>
      </c>
      <c r="J3221" t="s">
        <v>137</v>
      </c>
      <c r="K3221" t="s">
        <v>138</v>
      </c>
      <c r="L3221" t="s">
        <v>9531</v>
      </c>
      <c r="M3221" t="s">
        <v>9532</v>
      </c>
      <c r="N3221">
        <v>1.781111111</v>
      </c>
      <c r="O3221">
        <v>0</v>
      </c>
      <c r="P3221">
        <v>41</v>
      </c>
      <c r="Q3221">
        <v>0</v>
      </c>
      <c r="R3221">
        <v>8</v>
      </c>
      <c r="S3221">
        <v>0</v>
      </c>
      <c r="T3221">
        <v>2</v>
      </c>
      <c r="U3221">
        <v>0</v>
      </c>
      <c r="V3221">
        <v>0</v>
      </c>
      <c r="W3221">
        <v>0</v>
      </c>
      <c r="X3221">
        <v>14.480145434975505</v>
      </c>
      <c r="Y3221">
        <v>0</v>
      </c>
      <c r="Z3221">
        <v>9.5303532490417791</v>
      </c>
      <c r="AA3221">
        <v>0</v>
      </c>
      <c r="AB3221">
        <v>4.2131811221125339</v>
      </c>
      <c r="AC3221">
        <v>0</v>
      </c>
      <c r="AD3221">
        <v>0</v>
      </c>
      <c r="AE3221">
        <v>28.22367980612982</v>
      </c>
    </row>
    <row r="3222" spans="1:31" x14ac:dyDescent="0.25">
      <c r="A3222">
        <v>2311003</v>
      </c>
      <c r="B3222">
        <v>1</v>
      </c>
      <c r="C3222" t="s">
        <v>80</v>
      </c>
      <c r="D3222" t="s">
        <v>96</v>
      </c>
      <c r="E3222" t="s">
        <v>153</v>
      </c>
      <c r="F3222" t="s">
        <v>9533</v>
      </c>
      <c r="G3222" t="s">
        <v>203</v>
      </c>
      <c r="H3222" t="s">
        <v>150</v>
      </c>
      <c r="I3222" t="s">
        <v>136</v>
      </c>
      <c r="J3222" t="s">
        <v>137</v>
      </c>
      <c r="K3222" t="s">
        <v>138</v>
      </c>
      <c r="L3222" t="s">
        <v>9534</v>
      </c>
      <c r="M3222" t="s">
        <v>9535</v>
      </c>
      <c r="N3222">
        <v>1.3277777770000001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1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1.2174813721530833</v>
      </c>
      <c r="AC3222">
        <v>0</v>
      </c>
      <c r="AD3222">
        <v>0</v>
      </c>
      <c r="AE3222">
        <v>1.2174813721530833</v>
      </c>
    </row>
    <row r="3223" spans="1:31" x14ac:dyDescent="0.25">
      <c r="A3223">
        <v>2311281</v>
      </c>
      <c r="B3223">
        <v>1</v>
      </c>
      <c r="C3223" t="s">
        <v>81</v>
      </c>
      <c r="D3223" t="s">
        <v>120</v>
      </c>
      <c r="E3223" t="s">
        <v>147</v>
      </c>
      <c r="F3223" t="s">
        <v>9536</v>
      </c>
      <c r="G3223" t="s">
        <v>149</v>
      </c>
      <c r="H3223" t="s">
        <v>150</v>
      </c>
      <c r="I3223" t="s">
        <v>136</v>
      </c>
      <c r="J3223" t="s">
        <v>137</v>
      </c>
      <c r="K3223" t="s">
        <v>138</v>
      </c>
      <c r="L3223" t="s">
        <v>9537</v>
      </c>
      <c r="M3223" t="s">
        <v>9538</v>
      </c>
      <c r="N3223">
        <v>1.2791666660000001</v>
      </c>
      <c r="O3223">
        <v>0</v>
      </c>
      <c r="P3223">
        <v>37</v>
      </c>
      <c r="Q3223">
        <v>0</v>
      </c>
      <c r="R3223">
        <v>0</v>
      </c>
      <c r="S3223">
        <v>0</v>
      </c>
      <c r="T3223">
        <v>1</v>
      </c>
      <c r="U3223">
        <v>0</v>
      </c>
      <c r="V3223">
        <v>0</v>
      </c>
      <c r="W3223">
        <v>0</v>
      </c>
      <c r="X3223">
        <v>7.3116789280703003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7.3116789280703003</v>
      </c>
    </row>
    <row r="3224" spans="1:31" x14ac:dyDescent="0.25">
      <c r="A3224">
        <v>2310946</v>
      </c>
      <c r="B3224">
        <v>1</v>
      </c>
      <c r="C3224" t="s">
        <v>80</v>
      </c>
      <c r="D3224" t="s">
        <v>106</v>
      </c>
      <c r="E3224" t="s">
        <v>141</v>
      </c>
      <c r="F3224" t="s">
        <v>282</v>
      </c>
      <c r="G3224" t="s">
        <v>143</v>
      </c>
      <c r="H3224" t="s">
        <v>135</v>
      </c>
      <c r="I3224" t="s">
        <v>136</v>
      </c>
      <c r="J3224" t="s">
        <v>137</v>
      </c>
      <c r="K3224" t="s">
        <v>144</v>
      </c>
      <c r="L3224" t="s">
        <v>9539</v>
      </c>
      <c r="M3224" t="s">
        <v>9540</v>
      </c>
      <c r="N3224">
        <v>5.670833333</v>
      </c>
      <c r="O3224">
        <v>1</v>
      </c>
      <c r="P3224">
        <v>38</v>
      </c>
      <c r="Q3224">
        <v>17</v>
      </c>
      <c r="R3224">
        <v>47</v>
      </c>
      <c r="S3224">
        <v>13</v>
      </c>
      <c r="T3224">
        <v>30</v>
      </c>
      <c r="U3224">
        <v>6</v>
      </c>
      <c r="V3224">
        <v>0</v>
      </c>
      <c r="W3224">
        <v>1.9636660600339999</v>
      </c>
      <c r="X3224">
        <v>73.214471603222933</v>
      </c>
      <c r="Y3224">
        <v>714.34737941307026</v>
      </c>
      <c r="Z3224">
        <v>665.54702974117242</v>
      </c>
      <c r="AA3224">
        <v>383.10807864058916</v>
      </c>
      <c r="AB3224">
        <v>343.79814136749854</v>
      </c>
      <c r="AC3224">
        <v>918.68419592202099</v>
      </c>
      <c r="AD3224">
        <v>0</v>
      </c>
      <c r="AE3224">
        <v>3100.6629627476082</v>
      </c>
    </row>
    <row r="3225" spans="1:31" x14ac:dyDescent="0.25">
      <c r="A3225">
        <v>2311295</v>
      </c>
      <c r="B3225">
        <v>1</v>
      </c>
      <c r="C3225" t="s">
        <v>81</v>
      </c>
      <c r="D3225" t="s">
        <v>118</v>
      </c>
      <c r="E3225" t="s">
        <v>175</v>
      </c>
      <c r="F3225" t="s">
        <v>9541</v>
      </c>
      <c r="G3225" t="s">
        <v>210</v>
      </c>
      <c r="H3225" t="s">
        <v>135</v>
      </c>
      <c r="I3225" t="s">
        <v>136</v>
      </c>
      <c r="J3225" t="s">
        <v>137</v>
      </c>
      <c r="K3225" t="s">
        <v>138</v>
      </c>
      <c r="L3225" t="s">
        <v>9542</v>
      </c>
      <c r="M3225" t="s">
        <v>9543</v>
      </c>
      <c r="N3225">
        <v>1.0325</v>
      </c>
      <c r="O3225">
        <v>1</v>
      </c>
      <c r="P3225">
        <v>1</v>
      </c>
      <c r="Q3225">
        <v>4</v>
      </c>
      <c r="R3225">
        <v>4</v>
      </c>
      <c r="S3225">
        <v>0</v>
      </c>
      <c r="T3225">
        <v>0</v>
      </c>
      <c r="U3225">
        <v>0</v>
      </c>
      <c r="V3225">
        <v>0</v>
      </c>
      <c r="W3225">
        <v>0.71512750042825002</v>
      </c>
      <c r="X3225">
        <v>0.24887794719305006</v>
      </c>
      <c r="Y3225">
        <v>14.161159680885001</v>
      </c>
      <c r="Z3225">
        <v>6.2013645630999994</v>
      </c>
      <c r="AA3225">
        <v>0</v>
      </c>
      <c r="AB3225">
        <v>0</v>
      </c>
      <c r="AC3225">
        <v>0</v>
      </c>
      <c r="AD3225">
        <v>0</v>
      </c>
      <c r="AE3225">
        <v>21.3265296916063</v>
      </c>
    </row>
    <row r="3226" spans="1:31" x14ac:dyDescent="0.25">
      <c r="A3226">
        <v>2311046</v>
      </c>
      <c r="B3226">
        <v>1</v>
      </c>
      <c r="C3226" t="s">
        <v>80</v>
      </c>
      <c r="D3226" t="s">
        <v>85</v>
      </c>
      <c r="E3226" t="s">
        <v>153</v>
      </c>
      <c r="F3226" t="s">
        <v>9544</v>
      </c>
      <c r="G3226" t="s">
        <v>336</v>
      </c>
      <c r="H3226" t="s">
        <v>150</v>
      </c>
      <c r="I3226" t="s">
        <v>136</v>
      </c>
      <c r="J3226" t="s">
        <v>137</v>
      </c>
      <c r="K3226" t="s">
        <v>138</v>
      </c>
      <c r="L3226" t="s">
        <v>9545</v>
      </c>
      <c r="M3226" t="s">
        <v>9546</v>
      </c>
      <c r="N3226">
        <v>0.71222222199999996</v>
      </c>
      <c r="O3226">
        <v>0</v>
      </c>
      <c r="P3226">
        <v>11</v>
      </c>
      <c r="Q3226">
        <v>0</v>
      </c>
      <c r="R3226">
        <v>0</v>
      </c>
      <c r="S3226">
        <v>0</v>
      </c>
      <c r="T3226">
        <v>1</v>
      </c>
      <c r="U3226">
        <v>0</v>
      </c>
      <c r="V3226">
        <v>0</v>
      </c>
      <c r="W3226">
        <v>0</v>
      </c>
      <c r="X3226">
        <v>1.7284851671703831</v>
      </c>
      <c r="Y3226">
        <v>0</v>
      </c>
      <c r="Z3226">
        <v>0</v>
      </c>
      <c r="AA3226">
        <v>0</v>
      </c>
      <c r="AB3226">
        <v>0.28644500983249999</v>
      </c>
      <c r="AC3226">
        <v>0</v>
      </c>
      <c r="AD3226">
        <v>0</v>
      </c>
      <c r="AE3226">
        <v>2.0149301770028831</v>
      </c>
    </row>
    <row r="3227" spans="1:31" x14ac:dyDescent="0.25">
      <c r="A3227">
        <v>2311038</v>
      </c>
      <c r="B3227">
        <v>1</v>
      </c>
      <c r="C3227" t="s">
        <v>80</v>
      </c>
      <c r="D3227" t="s">
        <v>104</v>
      </c>
      <c r="E3227" t="s">
        <v>147</v>
      </c>
      <c r="F3227" t="s">
        <v>1225</v>
      </c>
      <c r="G3227" t="s">
        <v>149</v>
      </c>
      <c r="H3227" t="s">
        <v>150</v>
      </c>
      <c r="I3227" t="s">
        <v>136</v>
      </c>
      <c r="J3227" t="s">
        <v>137</v>
      </c>
      <c r="K3227" t="s">
        <v>138</v>
      </c>
      <c r="L3227" t="s">
        <v>9547</v>
      </c>
      <c r="M3227" t="s">
        <v>9548</v>
      </c>
      <c r="N3227">
        <v>3.0377777770000001</v>
      </c>
      <c r="O3227">
        <v>0</v>
      </c>
      <c r="P3227">
        <v>0</v>
      </c>
      <c r="Q3227">
        <v>0</v>
      </c>
      <c r="R3227">
        <v>1</v>
      </c>
      <c r="S3227">
        <v>0</v>
      </c>
      <c r="T3227">
        <v>1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3.5609944667533249</v>
      </c>
      <c r="AA3227">
        <v>0</v>
      </c>
      <c r="AB3227">
        <v>1.8916779080791667E-2</v>
      </c>
      <c r="AC3227">
        <v>0</v>
      </c>
      <c r="AD3227">
        <v>0</v>
      </c>
      <c r="AE3227">
        <v>3.5799112458341167</v>
      </c>
    </row>
    <row r="3228" spans="1:31" x14ac:dyDescent="0.25">
      <c r="A3228">
        <v>2311324</v>
      </c>
      <c r="B3228">
        <v>1</v>
      </c>
      <c r="C3228" t="s">
        <v>80</v>
      </c>
      <c r="D3228" t="s">
        <v>109</v>
      </c>
      <c r="E3228" t="s">
        <v>147</v>
      </c>
      <c r="F3228" t="s">
        <v>4831</v>
      </c>
      <c r="G3228" t="s">
        <v>1915</v>
      </c>
      <c r="H3228" t="s">
        <v>150</v>
      </c>
      <c r="I3228" t="s">
        <v>136</v>
      </c>
      <c r="J3228" t="s">
        <v>137</v>
      </c>
      <c r="K3228" t="s">
        <v>138</v>
      </c>
      <c r="L3228" t="s">
        <v>9549</v>
      </c>
      <c r="M3228" t="s">
        <v>9550</v>
      </c>
      <c r="N3228">
        <v>1.882777777</v>
      </c>
      <c r="O3228">
        <v>0</v>
      </c>
      <c r="P3228">
        <v>119</v>
      </c>
      <c r="Q3228">
        <v>0</v>
      </c>
      <c r="R3228">
        <v>0</v>
      </c>
      <c r="S3228">
        <v>0</v>
      </c>
      <c r="T3228">
        <v>12</v>
      </c>
      <c r="U3228">
        <v>0</v>
      </c>
      <c r="V3228">
        <v>0</v>
      </c>
      <c r="W3228">
        <v>0</v>
      </c>
      <c r="X3228">
        <v>27.005808836711225</v>
      </c>
      <c r="Y3228">
        <v>0</v>
      </c>
      <c r="Z3228">
        <v>0</v>
      </c>
      <c r="AA3228">
        <v>0</v>
      </c>
      <c r="AB3228">
        <v>3.2137592863611002</v>
      </c>
      <c r="AC3228">
        <v>0</v>
      </c>
      <c r="AD3228">
        <v>0</v>
      </c>
      <c r="AE3228">
        <v>30.219568123072325</v>
      </c>
    </row>
    <row r="3229" spans="1:31" x14ac:dyDescent="0.25">
      <c r="A3229">
        <v>2310992</v>
      </c>
      <c r="B3229">
        <v>1</v>
      </c>
      <c r="C3229" t="s">
        <v>81</v>
      </c>
      <c r="D3229" t="s">
        <v>124</v>
      </c>
      <c r="E3229" t="s">
        <v>153</v>
      </c>
      <c r="F3229" t="s">
        <v>9551</v>
      </c>
      <c r="G3229" t="s">
        <v>155</v>
      </c>
      <c r="H3229" t="s">
        <v>150</v>
      </c>
      <c r="I3229" t="s">
        <v>136</v>
      </c>
      <c r="J3229" t="s">
        <v>137</v>
      </c>
      <c r="K3229" t="s">
        <v>138</v>
      </c>
      <c r="L3229" t="s">
        <v>9552</v>
      </c>
      <c r="M3229" t="s">
        <v>9553</v>
      </c>
      <c r="N3229">
        <v>1.619722222</v>
      </c>
      <c r="O3229">
        <v>0</v>
      </c>
      <c r="P3229">
        <v>0</v>
      </c>
      <c r="Q3229">
        <v>0</v>
      </c>
      <c r="R3229">
        <v>1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8.4436918125333341E-2</v>
      </c>
      <c r="AA3229">
        <v>0</v>
      </c>
      <c r="AB3229">
        <v>0</v>
      </c>
      <c r="AC3229">
        <v>0</v>
      </c>
      <c r="AD3229">
        <v>0</v>
      </c>
      <c r="AE3229">
        <v>8.4436918125333341E-2</v>
      </c>
    </row>
    <row r="3230" spans="1:31" x14ac:dyDescent="0.25">
      <c r="A3230">
        <v>2311015</v>
      </c>
      <c r="B3230">
        <v>1</v>
      </c>
      <c r="C3230" t="s">
        <v>80</v>
      </c>
      <c r="D3230" t="s">
        <v>103</v>
      </c>
      <c r="E3230" t="s">
        <v>141</v>
      </c>
      <c r="F3230" t="s">
        <v>9554</v>
      </c>
      <c r="G3230" t="s">
        <v>134</v>
      </c>
      <c r="H3230" t="s">
        <v>135</v>
      </c>
      <c r="I3230" t="s">
        <v>468</v>
      </c>
      <c r="J3230" t="s">
        <v>137</v>
      </c>
      <c r="K3230" t="s">
        <v>138</v>
      </c>
      <c r="L3230" t="s">
        <v>9555</v>
      </c>
      <c r="M3230" t="s">
        <v>9556</v>
      </c>
      <c r="N3230">
        <v>4.0555555E-2</v>
      </c>
      <c r="O3230">
        <v>1</v>
      </c>
      <c r="P3230">
        <v>1392</v>
      </c>
      <c r="Q3230">
        <v>4</v>
      </c>
      <c r="R3230">
        <v>39</v>
      </c>
      <c r="S3230">
        <v>4</v>
      </c>
      <c r="T3230">
        <v>102</v>
      </c>
      <c r="U3230">
        <v>0</v>
      </c>
      <c r="V3230">
        <v>0</v>
      </c>
      <c r="W3230">
        <v>3.1563085506333332E-3</v>
      </c>
      <c r="X3230">
        <v>12.785462600004532</v>
      </c>
      <c r="Y3230">
        <v>0.41760153182186666</v>
      </c>
      <c r="Z3230">
        <v>2.5290891374988669</v>
      </c>
      <c r="AA3230">
        <v>0.30196748091201114</v>
      </c>
      <c r="AB3230">
        <v>2.8954034273429343</v>
      </c>
      <c r="AC3230">
        <v>0</v>
      </c>
      <c r="AD3230">
        <v>0</v>
      </c>
      <c r="AE3230">
        <v>18.932680486130842</v>
      </c>
    </row>
    <row r="3231" spans="1:31" x14ac:dyDescent="0.25">
      <c r="A3231">
        <v>2311201</v>
      </c>
      <c r="B3231">
        <v>1</v>
      </c>
      <c r="C3231" t="s">
        <v>80</v>
      </c>
      <c r="D3231" t="s">
        <v>103</v>
      </c>
      <c r="E3231" t="s">
        <v>147</v>
      </c>
      <c r="F3231" t="s">
        <v>9557</v>
      </c>
      <c r="G3231" t="s">
        <v>149</v>
      </c>
      <c r="H3231" t="s">
        <v>150</v>
      </c>
      <c r="I3231" t="s">
        <v>136</v>
      </c>
      <c r="J3231" t="s">
        <v>137</v>
      </c>
      <c r="K3231" t="s">
        <v>138</v>
      </c>
      <c r="L3231" t="s">
        <v>9558</v>
      </c>
      <c r="M3231" t="s">
        <v>9559</v>
      </c>
      <c r="N3231">
        <v>0.50638888800000004</v>
      </c>
      <c r="O3231">
        <v>0</v>
      </c>
      <c r="P3231">
        <v>137</v>
      </c>
      <c r="Q3231">
        <v>0</v>
      </c>
      <c r="R3231">
        <v>0</v>
      </c>
      <c r="S3231">
        <v>0</v>
      </c>
      <c r="T3231">
        <v>31</v>
      </c>
      <c r="U3231">
        <v>0</v>
      </c>
      <c r="V3231">
        <v>1</v>
      </c>
      <c r="W3231">
        <v>0</v>
      </c>
      <c r="X3231">
        <v>15.022958616614126</v>
      </c>
      <c r="Y3231">
        <v>0</v>
      </c>
      <c r="Z3231">
        <v>0</v>
      </c>
      <c r="AA3231">
        <v>0</v>
      </c>
      <c r="AB3231">
        <v>16.353501233600539</v>
      </c>
      <c r="AC3231">
        <v>0</v>
      </c>
      <c r="AD3231">
        <v>0.58909334207813335</v>
      </c>
      <c r="AE3231">
        <v>31.965553192292798</v>
      </c>
    </row>
    <row r="3232" spans="1:31" x14ac:dyDescent="0.25">
      <c r="A3232">
        <v>2311032</v>
      </c>
      <c r="B3232">
        <v>1</v>
      </c>
      <c r="C3232" t="s">
        <v>81</v>
      </c>
      <c r="D3232" t="s">
        <v>117</v>
      </c>
      <c r="E3232" t="s">
        <v>153</v>
      </c>
      <c r="F3232" t="s">
        <v>9560</v>
      </c>
      <c r="G3232" t="s">
        <v>254</v>
      </c>
      <c r="H3232" t="s">
        <v>150</v>
      </c>
      <c r="I3232" t="s">
        <v>136</v>
      </c>
      <c r="J3232" t="s">
        <v>137</v>
      </c>
      <c r="K3232" t="s">
        <v>138</v>
      </c>
      <c r="L3232" t="s">
        <v>9561</v>
      </c>
      <c r="M3232" t="s">
        <v>9562</v>
      </c>
      <c r="N3232">
        <v>4.5252777770000003</v>
      </c>
      <c r="O3232">
        <v>0</v>
      </c>
      <c r="P3232">
        <v>4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2.1799474756200419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2.1799474756200419</v>
      </c>
    </row>
    <row r="3233" spans="1:31" x14ac:dyDescent="0.25">
      <c r="A3233">
        <v>2311161</v>
      </c>
      <c r="B3233">
        <v>1</v>
      </c>
      <c r="C3233" t="s">
        <v>80</v>
      </c>
      <c r="D3233" t="s">
        <v>89</v>
      </c>
      <c r="E3233" t="s">
        <v>285</v>
      </c>
      <c r="F3233" t="s">
        <v>737</v>
      </c>
      <c r="G3233" t="s">
        <v>384</v>
      </c>
      <c r="H3233" t="s">
        <v>150</v>
      </c>
      <c r="I3233" t="s">
        <v>136</v>
      </c>
      <c r="J3233" t="s">
        <v>137</v>
      </c>
      <c r="K3233" t="s">
        <v>138</v>
      </c>
      <c r="L3233" t="s">
        <v>9563</v>
      </c>
      <c r="M3233" t="s">
        <v>9564</v>
      </c>
      <c r="N3233">
        <v>2.8202777769999998</v>
      </c>
      <c r="O3233">
        <v>0</v>
      </c>
      <c r="P3233">
        <v>104</v>
      </c>
      <c r="Q3233">
        <v>0</v>
      </c>
      <c r="R3233">
        <v>0</v>
      </c>
      <c r="S3233">
        <v>0</v>
      </c>
      <c r="T3233">
        <v>11</v>
      </c>
      <c r="U3233">
        <v>0</v>
      </c>
      <c r="V3233">
        <v>0</v>
      </c>
      <c r="W3233">
        <v>0</v>
      </c>
      <c r="X3233">
        <v>73.472430251745038</v>
      </c>
      <c r="Y3233">
        <v>0</v>
      </c>
      <c r="Z3233">
        <v>0</v>
      </c>
      <c r="AA3233">
        <v>0</v>
      </c>
      <c r="AB3233">
        <v>72.726234528150997</v>
      </c>
      <c r="AC3233">
        <v>0</v>
      </c>
      <c r="AD3233">
        <v>0</v>
      </c>
      <c r="AE3233">
        <v>146.19866477989603</v>
      </c>
    </row>
    <row r="3234" spans="1:31" x14ac:dyDescent="0.25">
      <c r="A3234">
        <v>2311224</v>
      </c>
      <c r="B3234">
        <v>1</v>
      </c>
      <c r="C3234" t="s">
        <v>81</v>
      </c>
      <c r="D3234" t="s">
        <v>119</v>
      </c>
      <c r="E3234" t="s">
        <v>153</v>
      </c>
      <c r="F3234" t="s">
        <v>9565</v>
      </c>
      <c r="G3234" t="s">
        <v>155</v>
      </c>
      <c r="H3234" t="s">
        <v>150</v>
      </c>
      <c r="I3234" t="s">
        <v>136</v>
      </c>
      <c r="J3234" t="s">
        <v>137</v>
      </c>
      <c r="K3234" t="s">
        <v>138</v>
      </c>
      <c r="L3234" t="s">
        <v>9566</v>
      </c>
      <c r="M3234" t="s">
        <v>9567</v>
      </c>
      <c r="N3234">
        <v>1.1997222219999999</v>
      </c>
      <c r="O3234">
        <v>0</v>
      </c>
      <c r="P3234">
        <v>1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0.14246482586366666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0.14246482586366666</v>
      </c>
    </row>
    <row r="3235" spans="1:31" x14ac:dyDescent="0.25">
      <c r="A3235">
        <v>2311121</v>
      </c>
      <c r="B3235">
        <v>1</v>
      </c>
      <c r="C3235" t="s">
        <v>81</v>
      </c>
      <c r="D3235" t="s">
        <v>117</v>
      </c>
      <c r="E3235" t="s">
        <v>132</v>
      </c>
      <c r="F3235" t="s">
        <v>9568</v>
      </c>
      <c r="G3235" t="s">
        <v>134</v>
      </c>
      <c r="H3235" t="s">
        <v>135</v>
      </c>
      <c r="I3235" t="s">
        <v>136</v>
      </c>
      <c r="J3235" t="s">
        <v>137</v>
      </c>
      <c r="K3235" t="s">
        <v>138</v>
      </c>
      <c r="L3235" t="s">
        <v>9569</v>
      </c>
      <c r="M3235" t="s">
        <v>9570</v>
      </c>
      <c r="N3235">
        <v>0.93083333300000004</v>
      </c>
      <c r="O3235">
        <v>2</v>
      </c>
      <c r="P3235">
        <v>747</v>
      </c>
      <c r="Q3235">
        <v>95</v>
      </c>
      <c r="R3235">
        <v>223</v>
      </c>
      <c r="S3235">
        <v>16</v>
      </c>
      <c r="T3235">
        <v>79</v>
      </c>
      <c r="U3235">
        <v>0</v>
      </c>
      <c r="V3235">
        <v>0</v>
      </c>
      <c r="W3235">
        <v>0.43086076824779995</v>
      </c>
      <c r="X3235">
        <v>128.69191636916995</v>
      </c>
      <c r="Y3235">
        <v>237.31466743508332</v>
      </c>
      <c r="Z3235">
        <v>228.09618692422282</v>
      </c>
      <c r="AA3235">
        <v>59.743902461577271</v>
      </c>
      <c r="AB3235">
        <v>60.048532697301539</v>
      </c>
      <c r="AC3235">
        <v>0</v>
      </c>
      <c r="AD3235">
        <v>0</v>
      </c>
      <c r="AE3235">
        <v>714.32606665560274</v>
      </c>
    </row>
    <row r="3236" spans="1:31" x14ac:dyDescent="0.25">
      <c r="A3236">
        <v>2310955</v>
      </c>
      <c r="B3236">
        <v>1</v>
      </c>
      <c r="C3236" t="s">
        <v>80</v>
      </c>
      <c r="D3236" t="s">
        <v>103</v>
      </c>
      <c r="E3236" t="s">
        <v>175</v>
      </c>
      <c r="F3236" t="s">
        <v>9571</v>
      </c>
      <c r="G3236" t="s">
        <v>210</v>
      </c>
      <c r="H3236" t="s">
        <v>135</v>
      </c>
      <c r="I3236" t="s">
        <v>136</v>
      </c>
      <c r="J3236" t="s">
        <v>137</v>
      </c>
      <c r="K3236" t="s">
        <v>138</v>
      </c>
      <c r="L3236" t="s">
        <v>9572</v>
      </c>
      <c r="M3236" t="s">
        <v>9573</v>
      </c>
      <c r="N3236">
        <v>2.0588888879999998</v>
      </c>
      <c r="O3236">
        <v>0</v>
      </c>
      <c r="P3236">
        <v>24</v>
      </c>
      <c r="Q3236">
        <v>0</v>
      </c>
      <c r="R3236">
        <v>8</v>
      </c>
      <c r="S3236">
        <v>0</v>
      </c>
      <c r="T3236">
        <v>3</v>
      </c>
      <c r="U3236">
        <v>0</v>
      </c>
      <c r="V3236">
        <v>0</v>
      </c>
      <c r="W3236">
        <v>0</v>
      </c>
      <c r="X3236">
        <v>9.1648348904639079</v>
      </c>
      <c r="Y3236">
        <v>0</v>
      </c>
      <c r="Z3236">
        <v>23.266933143686032</v>
      </c>
      <c r="AA3236">
        <v>0</v>
      </c>
      <c r="AB3236">
        <v>4.0132372557821503</v>
      </c>
      <c r="AC3236">
        <v>0</v>
      </c>
      <c r="AD3236">
        <v>0</v>
      </c>
      <c r="AE3236">
        <v>36.445005289932091</v>
      </c>
    </row>
    <row r="3237" spans="1:31" x14ac:dyDescent="0.25">
      <c r="A3237">
        <v>2310929</v>
      </c>
      <c r="B3237">
        <v>1</v>
      </c>
      <c r="C3237" t="s">
        <v>80</v>
      </c>
      <c r="D3237" t="s">
        <v>98</v>
      </c>
      <c r="E3237" t="s">
        <v>141</v>
      </c>
      <c r="F3237" t="s">
        <v>9574</v>
      </c>
      <c r="G3237" t="s">
        <v>134</v>
      </c>
      <c r="H3237" t="s">
        <v>135</v>
      </c>
      <c r="I3237" t="s">
        <v>136</v>
      </c>
      <c r="J3237" t="s">
        <v>137</v>
      </c>
      <c r="K3237" t="s">
        <v>138</v>
      </c>
      <c r="L3237" t="s">
        <v>9575</v>
      </c>
      <c r="M3237" t="s">
        <v>9576</v>
      </c>
      <c r="N3237">
        <v>6.0555554999999997E-2</v>
      </c>
      <c r="O3237">
        <v>1</v>
      </c>
      <c r="P3237">
        <v>255</v>
      </c>
      <c r="Q3237">
        <v>2</v>
      </c>
      <c r="R3237">
        <v>13</v>
      </c>
      <c r="S3237">
        <v>9</v>
      </c>
      <c r="T3237">
        <v>60</v>
      </c>
      <c r="U3237">
        <v>2</v>
      </c>
      <c r="V3237">
        <v>0</v>
      </c>
      <c r="W3237">
        <v>7.4449873083766674E-2</v>
      </c>
      <c r="X3237">
        <v>2.6718945068453834</v>
      </c>
      <c r="Y3237">
        <v>0.17383641278892775</v>
      </c>
      <c r="Z3237">
        <v>1.2069636283554002</v>
      </c>
      <c r="AA3237">
        <v>1.0910454913760002</v>
      </c>
      <c r="AB3237">
        <v>1.551498930505856</v>
      </c>
      <c r="AC3237">
        <v>3.7603948625966668</v>
      </c>
      <c r="AD3237">
        <v>0</v>
      </c>
      <c r="AE3237">
        <v>10.530083705552002</v>
      </c>
    </row>
    <row r="3238" spans="1:31" x14ac:dyDescent="0.25">
      <c r="A3238">
        <v>2311261</v>
      </c>
      <c r="B3238">
        <v>1</v>
      </c>
      <c r="C3238" t="s">
        <v>80</v>
      </c>
      <c r="D3238" t="s">
        <v>93</v>
      </c>
      <c r="E3238" t="s">
        <v>147</v>
      </c>
      <c r="F3238" t="s">
        <v>9577</v>
      </c>
      <c r="G3238" t="s">
        <v>149</v>
      </c>
      <c r="H3238" t="s">
        <v>150</v>
      </c>
      <c r="I3238" t="s">
        <v>136</v>
      </c>
      <c r="J3238" t="s">
        <v>137</v>
      </c>
      <c r="K3238" t="s">
        <v>138</v>
      </c>
      <c r="L3238" t="s">
        <v>9578</v>
      </c>
      <c r="M3238" t="s">
        <v>9579</v>
      </c>
      <c r="N3238">
        <v>0.68416666599999998</v>
      </c>
      <c r="O3238">
        <v>0</v>
      </c>
      <c r="P3238">
        <v>0</v>
      </c>
      <c r="Q3238">
        <v>0</v>
      </c>
      <c r="R3238">
        <v>2</v>
      </c>
      <c r="S3238">
        <v>0</v>
      </c>
      <c r="T3238">
        <v>1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2.6058493709130754</v>
      </c>
      <c r="AA3238">
        <v>0</v>
      </c>
      <c r="AB3238">
        <v>0.69389267527607779</v>
      </c>
      <c r="AC3238">
        <v>0</v>
      </c>
      <c r="AD3238">
        <v>0</v>
      </c>
      <c r="AE3238">
        <v>3.2997420461891531</v>
      </c>
    </row>
    <row r="3239" spans="1:31" x14ac:dyDescent="0.25">
      <c r="A3239">
        <v>2310912</v>
      </c>
      <c r="B3239">
        <v>1</v>
      </c>
      <c r="C3239" t="s">
        <v>81</v>
      </c>
      <c r="D3239" t="s">
        <v>123</v>
      </c>
      <c r="E3239" t="s">
        <v>141</v>
      </c>
      <c r="F3239" t="s">
        <v>6806</v>
      </c>
      <c r="G3239" t="s">
        <v>134</v>
      </c>
      <c r="H3239" t="s">
        <v>135</v>
      </c>
      <c r="I3239" t="s">
        <v>136</v>
      </c>
      <c r="J3239" t="s">
        <v>137</v>
      </c>
      <c r="K3239" t="s">
        <v>138</v>
      </c>
      <c r="L3239" t="s">
        <v>9580</v>
      </c>
      <c r="M3239" t="s">
        <v>9581</v>
      </c>
      <c r="N3239">
        <v>0.27194444400000001</v>
      </c>
      <c r="O3239">
        <v>4</v>
      </c>
      <c r="P3239">
        <v>6</v>
      </c>
      <c r="Q3239">
        <v>77</v>
      </c>
      <c r="R3239">
        <v>72</v>
      </c>
      <c r="S3239">
        <v>13</v>
      </c>
      <c r="T3239">
        <v>9</v>
      </c>
      <c r="U3239">
        <v>0</v>
      </c>
      <c r="V3239">
        <v>0</v>
      </c>
      <c r="W3239">
        <v>0.24891187857488334</v>
      </c>
      <c r="X3239">
        <v>0.3128909386285833</v>
      </c>
      <c r="Y3239">
        <v>16.849857284394993</v>
      </c>
      <c r="Z3239">
        <v>26.643765338216411</v>
      </c>
      <c r="AA3239">
        <v>10.08293053253362</v>
      </c>
      <c r="AB3239">
        <v>1.4303753809472111</v>
      </c>
      <c r="AC3239">
        <v>0</v>
      </c>
      <c r="AD3239">
        <v>0</v>
      </c>
      <c r="AE3239">
        <v>55.568731353295703</v>
      </c>
    </row>
    <row r="3240" spans="1:31" x14ac:dyDescent="0.25">
      <c r="A3240">
        <v>2310935</v>
      </c>
      <c r="B3240">
        <v>1</v>
      </c>
      <c r="C3240" t="s">
        <v>81</v>
      </c>
      <c r="D3240" t="s">
        <v>112</v>
      </c>
      <c r="E3240" t="s">
        <v>175</v>
      </c>
      <c r="F3240" t="s">
        <v>9582</v>
      </c>
      <c r="G3240" t="s">
        <v>134</v>
      </c>
      <c r="H3240" t="s">
        <v>135</v>
      </c>
      <c r="I3240" t="s">
        <v>136</v>
      </c>
      <c r="J3240" t="s">
        <v>137</v>
      </c>
      <c r="K3240" t="s">
        <v>138</v>
      </c>
      <c r="L3240" t="s">
        <v>9583</v>
      </c>
      <c r="M3240" t="s">
        <v>9584</v>
      </c>
      <c r="N3240">
        <v>0.43777777699999998</v>
      </c>
      <c r="O3240">
        <v>0</v>
      </c>
      <c r="P3240">
        <v>756</v>
      </c>
      <c r="Q3240">
        <v>0</v>
      </c>
      <c r="R3240">
        <v>26</v>
      </c>
      <c r="S3240">
        <v>1</v>
      </c>
      <c r="T3240">
        <v>103</v>
      </c>
      <c r="U3240">
        <v>0</v>
      </c>
      <c r="V3240">
        <v>0</v>
      </c>
      <c r="W3240">
        <v>0</v>
      </c>
      <c r="X3240">
        <v>50.142142339310638</v>
      </c>
      <c r="Y3240">
        <v>0</v>
      </c>
      <c r="Z3240">
        <v>26.755490731842144</v>
      </c>
      <c r="AA3240">
        <v>0.47037835507684439</v>
      </c>
      <c r="AB3240">
        <v>11.903874893905636</v>
      </c>
      <c r="AC3240">
        <v>0</v>
      </c>
      <c r="AD3240">
        <v>0</v>
      </c>
      <c r="AE3240">
        <v>89.271886320135266</v>
      </c>
    </row>
    <row r="3241" spans="1:31" x14ac:dyDescent="0.25">
      <c r="A3241">
        <v>2310949</v>
      </c>
      <c r="B3241">
        <v>1</v>
      </c>
      <c r="C3241" t="s">
        <v>81</v>
      </c>
      <c r="D3241" t="s">
        <v>128</v>
      </c>
      <c r="E3241" t="s">
        <v>132</v>
      </c>
      <c r="F3241" t="s">
        <v>9585</v>
      </c>
      <c r="G3241" t="s">
        <v>143</v>
      </c>
      <c r="H3241" t="s">
        <v>135</v>
      </c>
      <c r="I3241" t="s">
        <v>136</v>
      </c>
      <c r="J3241" t="s">
        <v>137</v>
      </c>
      <c r="K3241" t="s">
        <v>144</v>
      </c>
      <c r="L3241" t="s">
        <v>9586</v>
      </c>
      <c r="M3241" t="s">
        <v>9587</v>
      </c>
      <c r="N3241">
        <v>6.2555555549999999</v>
      </c>
      <c r="O3241">
        <v>0</v>
      </c>
      <c r="P3241">
        <v>237</v>
      </c>
      <c r="Q3241">
        <v>4</v>
      </c>
      <c r="R3241">
        <v>4</v>
      </c>
      <c r="S3241">
        <v>13</v>
      </c>
      <c r="T3241">
        <v>27</v>
      </c>
      <c r="U3241">
        <v>2</v>
      </c>
      <c r="V3241">
        <v>0</v>
      </c>
      <c r="W3241">
        <v>0</v>
      </c>
      <c r="X3241">
        <v>288.37583186453833</v>
      </c>
      <c r="Y3241">
        <v>29.968502598836551</v>
      </c>
      <c r="Z3241">
        <v>24.669403513733542</v>
      </c>
      <c r="AA3241">
        <v>124.4168112285282</v>
      </c>
      <c r="AB3241">
        <v>71.284253759538103</v>
      </c>
      <c r="AC3241">
        <v>1951.9050182110884</v>
      </c>
      <c r="AD3241">
        <v>0</v>
      </c>
      <c r="AE3241">
        <v>2490.619821176263</v>
      </c>
    </row>
    <row r="3242" spans="1:31" x14ac:dyDescent="0.25">
      <c r="A3242">
        <v>2311198</v>
      </c>
      <c r="B3242">
        <v>1</v>
      </c>
      <c r="C3242" t="s">
        <v>80</v>
      </c>
      <c r="D3242" t="s">
        <v>83</v>
      </c>
      <c r="E3242" t="s">
        <v>175</v>
      </c>
      <c r="F3242" t="s">
        <v>6791</v>
      </c>
      <c r="G3242" t="s">
        <v>210</v>
      </c>
      <c r="H3242" t="s">
        <v>135</v>
      </c>
      <c r="I3242" t="s">
        <v>136</v>
      </c>
      <c r="J3242" t="s">
        <v>137</v>
      </c>
      <c r="K3242" t="s">
        <v>138</v>
      </c>
      <c r="L3242" t="s">
        <v>9588</v>
      </c>
      <c r="M3242" t="s">
        <v>9589</v>
      </c>
      <c r="N3242">
        <v>3.2544444440000002</v>
      </c>
      <c r="O3242">
        <v>0</v>
      </c>
      <c r="P3242">
        <v>98</v>
      </c>
      <c r="Q3242">
        <v>0</v>
      </c>
      <c r="R3242">
        <v>2</v>
      </c>
      <c r="S3242">
        <v>0</v>
      </c>
      <c r="T3242">
        <v>9</v>
      </c>
      <c r="U3242">
        <v>0</v>
      </c>
      <c r="V3242">
        <v>0</v>
      </c>
      <c r="W3242">
        <v>0</v>
      </c>
      <c r="X3242">
        <v>69.124032543442809</v>
      </c>
      <c r="Y3242">
        <v>0</v>
      </c>
      <c r="Z3242">
        <v>0</v>
      </c>
      <c r="AA3242">
        <v>0</v>
      </c>
      <c r="AB3242">
        <v>13.638456442170448</v>
      </c>
      <c r="AC3242">
        <v>0</v>
      </c>
      <c r="AD3242">
        <v>0</v>
      </c>
      <c r="AE3242">
        <v>82.76248898561326</v>
      </c>
    </row>
    <row r="3243" spans="1:31" x14ac:dyDescent="0.25">
      <c r="A3243">
        <v>2311055</v>
      </c>
      <c r="B3243">
        <v>1</v>
      </c>
      <c r="C3243" t="s">
        <v>81</v>
      </c>
      <c r="D3243" t="s">
        <v>119</v>
      </c>
      <c r="E3243" t="s">
        <v>158</v>
      </c>
      <c r="F3243" t="s">
        <v>9590</v>
      </c>
      <c r="G3243" t="s">
        <v>453</v>
      </c>
      <c r="H3243" t="s">
        <v>150</v>
      </c>
      <c r="I3243" t="s">
        <v>136</v>
      </c>
      <c r="J3243" t="s">
        <v>137</v>
      </c>
      <c r="K3243" t="s">
        <v>138</v>
      </c>
      <c r="L3243" t="s">
        <v>9591</v>
      </c>
      <c r="M3243" t="s">
        <v>9592</v>
      </c>
      <c r="N3243">
        <v>1.527222222</v>
      </c>
      <c r="O3243">
        <v>0</v>
      </c>
      <c r="P3243">
        <v>0</v>
      </c>
      <c r="Q3243">
        <v>0</v>
      </c>
      <c r="R3243">
        <v>8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49.338471744935013</v>
      </c>
      <c r="AA3243">
        <v>0</v>
      </c>
      <c r="AB3243">
        <v>0</v>
      </c>
      <c r="AC3243">
        <v>0</v>
      </c>
      <c r="AD3243">
        <v>0</v>
      </c>
      <c r="AE3243">
        <v>49.338471744935013</v>
      </c>
    </row>
    <row r="3244" spans="1:31" x14ac:dyDescent="0.25">
      <c r="A3244">
        <v>2310892</v>
      </c>
      <c r="B3244">
        <v>1</v>
      </c>
      <c r="C3244" t="s">
        <v>81</v>
      </c>
      <c r="D3244" t="s">
        <v>128</v>
      </c>
      <c r="E3244" t="s">
        <v>414</v>
      </c>
      <c r="F3244" t="s">
        <v>9593</v>
      </c>
      <c r="G3244" t="s">
        <v>143</v>
      </c>
      <c r="H3244" t="s">
        <v>135</v>
      </c>
      <c r="I3244" t="s">
        <v>136</v>
      </c>
      <c r="J3244" t="s">
        <v>137</v>
      </c>
      <c r="K3244" t="s">
        <v>144</v>
      </c>
      <c r="L3244" t="s">
        <v>9594</v>
      </c>
      <c r="M3244" t="s">
        <v>9595</v>
      </c>
      <c r="N3244">
        <v>0.32166666599999999</v>
      </c>
      <c r="O3244">
        <v>60</v>
      </c>
      <c r="P3244">
        <v>19051</v>
      </c>
      <c r="Q3244">
        <v>586</v>
      </c>
      <c r="R3244">
        <v>544</v>
      </c>
      <c r="S3244">
        <v>134</v>
      </c>
      <c r="T3244">
        <v>1694</v>
      </c>
      <c r="U3244">
        <v>16</v>
      </c>
      <c r="V3244">
        <v>2</v>
      </c>
      <c r="W3244">
        <v>5.5128015072338501</v>
      </c>
      <c r="X3244">
        <v>803.10140364255039</v>
      </c>
      <c r="Y3244">
        <v>157.56533938697407</v>
      </c>
      <c r="Z3244">
        <v>92.672291616153231</v>
      </c>
      <c r="AA3244">
        <v>337.20071803549371</v>
      </c>
      <c r="AB3244">
        <v>200.90836602243968</v>
      </c>
      <c r="AC3244">
        <v>111.26033526969449</v>
      </c>
      <c r="AD3244">
        <v>14.992981829918332</v>
      </c>
      <c r="AE3244">
        <v>1723.2142373104577</v>
      </c>
    </row>
    <row r="3245" spans="1:31" x14ac:dyDescent="0.25">
      <c r="A3245">
        <v>2311241</v>
      </c>
      <c r="B3245">
        <v>1</v>
      </c>
      <c r="C3245" t="s">
        <v>81</v>
      </c>
      <c r="D3245" t="s">
        <v>113</v>
      </c>
      <c r="E3245" t="s">
        <v>147</v>
      </c>
      <c r="F3245" t="s">
        <v>9596</v>
      </c>
      <c r="G3245" t="s">
        <v>149</v>
      </c>
      <c r="H3245" t="s">
        <v>150</v>
      </c>
      <c r="I3245" t="s">
        <v>136</v>
      </c>
      <c r="J3245" t="s">
        <v>137</v>
      </c>
      <c r="K3245" t="s">
        <v>138</v>
      </c>
      <c r="L3245" t="s">
        <v>9597</v>
      </c>
      <c r="M3245" t="s">
        <v>9598</v>
      </c>
      <c r="N3245">
        <v>1.26</v>
      </c>
      <c r="O3245">
        <v>0</v>
      </c>
      <c r="P3245">
        <v>29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6.3687958755668017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6.3687958755668017</v>
      </c>
    </row>
    <row r="3246" spans="1:31" x14ac:dyDescent="0.25">
      <c r="A3246">
        <v>2311204</v>
      </c>
      <c r="B3246">
        <v>1</v>
      </c>
      <c r="C3246" t="s">
        <v>80</v>
      </c>
      <c r="D3246" t="s">
        <v>100</v>
      </c>
      <c r="E3246" t="s">
        <v>141</v>
      </c>
      <c r="F3246" t="s">
        <v>631</v>
      </c>
      <c r="G3246" t="s">
        <v>134</v>
      </c>
      <c r="H3246" t="s">
        <v>135</v>
      </c>
      <c r="I3246" t="s">
        <v>136</v>
      </c>
      <c r="J3246" t="s">
        <v>137</v>
      </c>
      <c r="K3246" t="s">
        <v>138</v>
      </c>
      <c r="L3246" t="s">
        <v>9599</v>
      </c>
      <c r="M3246" t="s">
        <v>9600</v>
      </c>
      <c r="N3246">
        <v>7.1666666000000004E-2</v>
      </c>
      <c r="O3246">
        <v>1</v>
      </c>
      <c r="P3246">
        <v>426</v>
      </c>
      <c r="Q3246">
        <v>28</v>
      </c>
      <c r="R3246">
        <v>122</v>
      </c>
      <c r="S3246">
        <v>11</v>
      </c>
      <c r="T3246">
        <v>97</v>
      </c>
      <c r="U3246">
        <v>0</v>
      </c>
      <c r="V3246">
        <v>0</v>
      </c>
      <c r="W3246">
        <v>0.19175556100249999</v>
      </c>
      <c r="X3246">
        <v>8.2529195619271789</v>
      </c>
      <c r="Y3246">
        <v>15.503229364318894</v>
      </c>
      <c r="Z3246">
        <v>13.710660226183276</v>
      </c>
      <c r="AA3246">
        <v>2.453840509505167</v>
      </c>
      <c r="AB3246">
        <v>3.8982755397757329</v>
      </c>
      <c r="AC3246">
        <v>0</v>
      </c>
      <c r="AD3246">
        <v>0</v>
      </c>
      <c r="AE3246">
        <v>44.010680762712745</v>
      </c>
    </row>
    <row r="3247" spans="1:31" x14ac:dyDescent="0.25">
      <c r="A3247">
        <v>2311035</v>
      </c>
      <c r="B3247">
        <v>1</v>
      </c>
      <c r="C3247" t="s">
        <v>81</v>
      </c>
      <c r="D3247" t="s">
        <v>123</v>
      </c>
      <c r="E3247" t="s">
        <v>132</v>
      </c>
      <c r="F3247" t="s">
        <v>9601</v>
      </c>
      <c r="G3247" t="s">
        <v>177</v>
      </c>
      <c r="H3247" t="s">
        <v>135</v>
      </c>
      <c r="I3247" t="s">
        <v>136</v>
      </c>
      <c r="J3247" t="s">
        <v>137</v>
      </c>
      <c r="K3247" t="s">
        <v>144</v>
      </c>
      <c r="L3247" t="s">
        <v>9602</v>
      </c>
      <c r="M3247" t="s">
        <v>9603</v>
      </c>
      <c r="N3247">
        <v>3.0347222220000001</v>
      </c>
      <c r="O3247">
        <v>3</v>
      </c>
      <c r="P3247">
        <v>361</v>
      </c>
      <c r="Q3247">
        <v>255</v>
      </c>
      <c r="R3247">
        <v>73</v>
      </c>
      <c r="S3247">
        <v>25</v>
      </c>
      <c r="T3247">
        <v>41</v>
      </c>
      <c r="U3247">
        <v>0</v>
      </c>
      <c r="V3247">
        <v>0</v>
      </c>
      <c r="W3247">
        <v>3.5533882316439169</v>
      </c>
      <c r="X3247">
        <v>179.34499048917033</v>
      </c>
      <c r="Y3247">
        <v>1736.6665866399558</v>
      </c>
      <c r="Z3247">
        <v>345.23137795693924</v>
      </c>
      <c r="AA3247">
        <v>67.636696711788858</v>
      </c>
      <c r="AB3247">
        <v>71.884796504410616</v>
      </c>
      <c r="AC3247">
        <v>0</v>
      </c>
      <c r="AD3247">
        <v>0</v>
      </c>
      <c r="AE3247">
        <v>2404.3178365339086</v>
      </c>
    </row>
    <row r="3248" spans="1:31" x14ac:dyDescent="0.25">
      <c r="A3248">
        <v>2311012</v>
      </c>
      <c r="B3248">
        <v>1</v>
      </c>
      <c r="C3248" t="s">
        <v>80</v>
      </c>
      <c r="D3248" t="s">
        <v>108</v>
      </c>
      <c r="E3248" t="s">
        <v>153</v>
      </c>
      <c r="F3248" t="s">
        <v>9604</v>
      </c>
      <c r="G3248" t="s">
        <v>155</v>
      </c>
      <c r="H3248" t="s">
        <v>150</v>
      </c>
      <c r="I3248" t="s">
        <v>136</v>
      </c>
      <c r="J3248" t="s">
        <v>137</v>
      </c>
      <c r="K3248" t="s">
        <v>138</v>
      </c>
      <c r="L3248" t="s">
        <v>9605</v>
      </c>
      <c r="M3248" t="s">
        <v>9606</v>
      </c>
      <c r="N3248">
        <v>3.5150000000000001</v>
      </c>
      <c r="O3248">
        <v>0</v>
      </c>
      <c r="P3248">
        <v>1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0.33721656798960004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0.33721656798960004</v>
      </c>
    </row>
    <row r="3249" spans="1:31" x14ac:dyDescent="0.25">
      <c r="A3249">
        <v>2311327</v>
      </c>
      <c r="B3249">
        <v>1</v>
      </c>
      <c r="C3249" t="s">
        <v>81</v>
      </c>
      <c r="D3249" t="s">
        <v>118</v>
      </c>
      <c r="E3249" t="s">
        <v>132</v>
      </c>
      <c r="F3249" t="s">
        <v>9607</v>
      </c>
      <c r="G3249" t="s">
        <v>134</v>
      </c>
      <c r="H3249" t="s">
        <v>135</v>
      </c>
      <c r="I3249" t="s">
        <v>136</v>
      </c>
      <c r="J3249" t="s">
        <v>137</v>
      </c>
      <c r="K3249" t="s">
        <v>138</v>
      </c>
      <c r="L3249" t="s">
        <v>9608</v>
      </c>
      <c r="M3249" t="s">
        <v>9609</v>
      </c>
      <c r="N3249">
        <v>1.423888888</v>
      </c>
      <c r="O3249">
        <v>0</v>
      </c>
      <c r="P3249">
        <v>386</v>
      </c>
      <c r="Q3249">
        <v>0</v>
      </c>
      <c r="R3249">
        <v>21</v>
      </c>
      <c r="S3249">
        <v>1</v>
      </c>
      <c r="T3249">
        <v>12</v>
      </c>
      <c r="U3249">
        <v>0</v>
      </c>
      <c r="V3249">
        <v>0</v>
      </c>
      <c r="W3249">
        <v>0</v>
      </c>
      <c r="X3249">
        <v>73.822017351524138</v>
      </c>
      <c r="Y3249">
        <v>0</v>
      </c>
      <c r="Z3249">
        <v>12.628658621562671</v>
      </c>
      <c r="AA3249">
        <v>3.5799109067025334</v>
      </c>
      <c r="AB3249">
        <v>8.1489573472094676</v>
      </c>
      <c r="AC3249">
        <v>0</v>
      </c>
      <c r="AD3249">
        <v>0</v>
      </c>
      <c r="AE3249">
        <v>98.179544226998814</v>
      </c>
    </row>
    <row r="3250" spans="1:31" x14ac:dyDescent="0.25">
      <c r="A3250">
        <v>2311158</v>
      </c>
      <c r="B3250">
        <v>1</v>
      </c>
      <c r="C3250" t="s">
        <v>80</v>
      </c>
      <c r="D3250" t="s">
        <v>104</v>
      </c>
      <c r="E3250" t="s">
        <v>147</v>
      </c>
      <c r="F3250" t="s">
        <v>9610</v>
      </c>
      <c r="G3250" t="s">
        <v>149</v>
      </c>
      <c r="H3250" t="s">
        <v>150</v>
      </c>
      <c r="I3250" t="s">
        <v>136</v>
      </c>
      <c r="J3250" t="s">
        <v>137</v>
      </c>
      <c r="K3250" t="s">
        <v>138</v>
      </c>
      <c r="L3250" t="s">
        <v>9611</v>
      </c>
      <c r="M3250" t="s">
        <v>9612</v>
      </c>
      <c r="N3250">
        <v>1.081388888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1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1.2990804842876666</v>
      </c>
      <c r="AC3250">
        <v>0</v>
      </c>
      <c r="AD3250">
        <v>0</v>
      </c>
      <c r="AE3250">
        <v>1.2990804842876666</v>
      </c>
    </row>
    <row r="3251" spans="1:31" x14ac:dyDescent="0.25">
      <c r="A3251">
        <v>2311058</v>
      </c>
      <c r="B3251">
        <v>1</v>
      </c>
      <c r="C3251" t="s">
        <v>80</v>
      </c>
      <c r="D3251" t="s">
        <v>103</v>
      </c>
      <c r="E3251" t="s">
        <v>141</v>
      </c>
      <c r="F3251" t="s">
        <v>9554</v>
      </c>
      <c r="G3251" t="s">
        <v>467</v>
      </c>
      <c r="H3251" t="s">
        <v>135</v>
      </c>
      <c r="I3251" t="s">
        <v>136</v>
      </c>
      <c r="J3251" t="s">
        <v>137</v>
      </c>
      <c r="K3251" t="s">
        <v>138</v>
      </c>
      <c r="L3251" t="s">
        <v>9613</v>
      </c>
      <c r="M3251" t="s">
        <v>9614</v>
      </c>
      <c r="N3251">
        <v>0.521666666</v>
      </c>
      <c r="O3251">
        <v>1</v>
      </c>
      <c r="P3251">
        <v>1392</v>
      </c>
      <c r="Q3251">
        <v>4</v>
      </c>
      <c r="R3251">
        <v>39</v>
      </c>
      <c r="S3251">
        <v>4</v>
      </c>
      <c r="T3251">
        <v>102</v>
      </c>
      <c r="U3251">
        <v>0</v>
      </c>
      <c r="V3251">
        <v>0</v>
      </c>
      <c r="W3251">
        <v>4.0267037544249998E-2</v>
      </c>
      <c r="X3251">
        <v>167.40179193747019</v>
      </c>
      <c r="Y3251">
        <v>5.3524591741467997</v>
      </c>
      <c r="Z3251">
        <v>33.0154024469687</v>
      </c>
      <c r="AA3251">
        <v>3.8904962602194826</v>
      </c>
      <c r="AB3251">
        <v>37.244194861197592</v>
      </c>
      <c r="AC3251">
        <v>0</v>
      </c>
      <c r="AD3251">
        <v>0</v>
      </c>
      <c r="AE3251">
        <v>246.94461171754702</v>
      </c>
    </row>
    <row r="3252" spans="1:31" x14ac:dyDescent="0.25">
      <c r="A3252">
        <v>2311304</v>
      </c>
      <c r="B3252">
        <v>1</v>
      </c>
      <c r="C3252" t="s">
        <v>80</v>
      </c>
      <c r="D3252" t="s">
        <v>96</v>
      </c>
      <c r="E3252" t="s">
        <v>153</v>
      </c>
      <c r="F3252" t="s">
        <v>9615</v>
      </c>
      <c r="G3252" t="s">
        <v>703</v>
      </c>
      <c r="H3252" t="s">
        <v>150</v>
      </c>
      <c r="I3252" t="s">
        <v>136</v>
      </c>
      <c r="J3252" t="s">
        <v>137</v>
      </c>
      <c r="K3252" t="s">
        <v>138</v>
      </c>
      <c r="L3252" t="s">
        <v>9616</v>
      </c>
      <c r="M3252" t="s">
        <v>9617</v>
      </c>
      <c r="N3252">
        <v>2.7138888880000001</v>
      </c>
      <c r="O3252">
        <v>0</v>
      </c>
      <c r="P3252">
        <v>1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1.0361587095823332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1.0361587095823332</v>
      </c>
    </row>
    <row r="3253" spans="1:31" x14ac:dyDescent="0.25">
      <c r="A3253">
        <v>2311181</v>
      </c>
      <c r="B3253">
        <v>1</v>
      </c>
      <c r="C3253" t="s">
        <v>80</v>
      </c>
      <c r="D3253" t="s">
        <v>106</v>
      </c>
      <c r="E3253" t="s">
        <v>153</v>
      </c>
      <c r="F3253" t="s">
        <v>9618</v>
      </c>
      <c r="G3253" t="s">
        <v>155</v>
      </c>
      <c r="H3253" t="s">
        <v>150</v>
      </c>
      <c r="I3253" t="s">
        <v>136</v>
      </c>
      <c r="J3253" t="s">
        <v>137</v>
      </c>
      <c r="K3253" t="s">
        <v>138</v>
      </c>
      <c r="L3253" t="s">
        <v>9619</v>
      </c>
      <c r="M3253" t="s">
        <v>9620</v>
      </c>
      <c r="N3253">
        <v>2.0619444439999999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1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0.30392584260265837</v>
      </c>
      <c r="AC3253">
        <v>0</v>
      </c>
      <c r="AD3253">
        <v>0</v>
      </c>
      <c r="AE3253">
        <v>0.30392584260265837</v>
      </c>
    </row>
    <row r="3254" spans="1:31" x14ac:dyDescent="0.25">
      <c r="A3254">
        <v>2311221</v>
      </c>
      <c r="B3254">
        <v>1</v>
      </c>
      <c r="C3254" t="s">
        <v>81</v>
      </c>
      <c r="D3254" t="s">
        <v>117</v>
      </c>
      <c r="E3254" t="s">
        <v>147</v>
      </c>
      <c r="F3254" t="s">
        <v>9621</v>
      </c>
      <c r="G3254" t="s">
        <v>149</v>
      </c>
      <c r="H3254" t="s">
        <v>150</v>
      </c>
      <c r="I3254" t="s">
        <v>136</v>
      </c>
      <c r="J3254" t="s">
        <v>137</v>
      </c>
      <c r="K3254" t="s">
        <v>138</v>
      </c>
      <c r="L3254" t="s">
        <v>9622</v>
      </c>
      <c r="M3254" t="s">
        <v>9623</v>
      </c>
      <c r="N3254">
        <v>2.65</v>
      </c>
      <c r="O3254">
        <v>0</v>
      </c>
      <c r="P3254">
        <v>28</v>
      </c>
      <c r="Q3254">
        <v>0</v>
      </c>
      <c r="R3254">
        <v>0</v>
      </c>
      <c r="S3254">
        <v>0</v>
      </c>
      <c r="T3254">
        <v>4</v>
      </c>
      <c r="U3254">
        <v>0</v>
      </c>
      <c r="V3254">
        <v>0</v>
      </c>
      <c r="W3254">
        <v>0</v>
      </c>
      <c r="X3254">
        <v>8.4441423546917296</v>
      </c>
      <c r="Y3254">
        <v>0</v>
      </c>
      <c r="Z3254">
        <v>0</v>
      </c>
      <c r="AA3254">
        <v>0</v>
      </c>
      <c r="AB3254">
        <v>3.1368877012349747</v>
      </c>
      <c r="AC3254">
        <v>0</v>
      </c>
      <c r="AD3254">
        <v>0</v>
      </c>
      <c r="AE3254">
        <v>11.581030055926703</v>
      </c>
    </row>
    <row r="3255" spans="1:31" x14ac:dyDescent="0.25">
      <c r="A3255">
        <v>2310972</v>
      </c>
      <c r="B3255">
        <v>1</v>
      </c>
      <c r="C3255" t="s">
        <v>81</v>
      </c>
      <c r="D3255" t="s">
        <v>128</v>
      </c>
      <c r="E3255" t="s">
        <v>141</v>
      </c>
      <c r="F3255" t="s">
        <v>9624</v>
      </c>
      <c r="G3255" t="s">
        <v>177</v>
      </c>
      <c r="H3255" t="s">
        <v>135</v>
      </c>
      <c r="I3255" t="s">
        <v>136</v>
      </c>
      <c r="J3255" t="s">
        <v>137</v>
      </c>
      <c r="K3255" t="s">
        <v>144</v>
      </c>
      <c r="L3255" t="s">
        <v>9625</v>
      </c>
      <c r="M3255" t="s">
        <v>9626</v>
      </c>
      <c r="N3255">
        <v>3.6441666659999998</v>
      </c>
      <c r="O3255">
        <v>0</v>
      </c>
      <c r="P3255">
        <v>488</v>
      </c>
      <c r="Q3255">
        <v>0</v>
      </c>
      <c r="R3255">
        <v>0</v>
      </c>
      <c r="S3255">
        <v>9</v>
      </c>
      <c r="T3255">
        <v>56</v>
      </c>
      <c r="U3255">
        <v>12</v>
      </c>
      <c r="V3255">
        <v>4</v>
      </c>
      <c r="W3255">
        <v>0</v>
      </c>
      <c r="X3255">
        <v>533.57079461765341</v>
      </c>
      <c r="Y3255">
        <v>0</v>
      </c>
      <c r="Z3255">
        <v>0</v>
      </c>
      <c r="AA3255">
        <v>309.67411605774021</v>
      </c>
      <c r="AB3255">
        <v>192.1902457466075</v>
      </c>
      <c r="AC3255">
        <v>1742.9387496161996</v>
      </c>
      <c r="AD3255">
        <v>10.778799902568601</v>
      </c>
      <c r="AE3255">
        <v>2789.152705940769</v>
      </c>
    </row>
    <row r="3256" spans="1:31" x14ac:dyDescent="0.25">
      <c r="A3256">
        <v>2311264</v>
      </c>
      <c r="B3256">
        <v>1</v>
      </c>
      <c r="C3256" t="s">
        <v>80</v>
      </c>
      <c r="D3256" t="s">
        <v>96</v>
      </c>
      <c r="E3256" t="s">
        <v>141</v>
      </c>
      <c r="F3256" t="s">
        <v>9627</v>
      </c>
      <c r="G3256" t="s">
        <v>134</v>
      </c>
      <c r="H3256" t="s">
        <v>135</v>
      </c>
      <c r="I3256" t="s">
        <v>136</v>
      </c>
      <c r="J3256" t="s">
        <v>137</v>
      </c>
      <c r="K3256" t="s">
        <v>138</v>
      </c>
      <c r="L3256" t="s">
        <v>9628</v>
      </c>
      <c r="M3256" t="s">
        <v>9629</v>
      </c>
      <c r="N3256">
        <v>0.18666666600000001</v>
      </c>
      <c r="O3256">
        <v>0</v>
      </c>
      <c r="P3256">
        <v>3675</v>
      </c>
      <c r="Q3256">
        <v>0</v>
      </c>
      <c r="R3256">
        <v>9</v>
      </c>
      <c r="S3256">
        <v>6</v>
      </c>
      <c r="T3256">
        <v>497</v>
      </c>
      <c r="U3256">
        <v>0</v>
      </c>
      <c r="V3256">
        <v>0</v>
      </c>
      <c r="W3256">
        <v>0</v>
      </c>
      <c r="X3256">
        <v>340.96599294226735</v>
      </c>
      <c r="Y3256">
        <v>0</v>
      </c>
      <c r="Z3256">
        <v>0.22014929473600003</v>
      </c>
      <c r="AA3256">
        <v>18.821709367076</v>
      </c>
      <c r="AB3256">
        <v>196.71286260188469</v>
      </c>
      <c r="AC3256">
        <v>0</v>
      </c>
      <c r="AD3256">
        <v>0</v>
      </c>
      <c r="AE3256">
        <v>556.72071420596399</v>
      </c>
    </row>
    <row r="3257" spans="1:31" x14ac:dyDescent="0.25">
      <c r="A3257">
        <v>2310932</v>
      </c>
      <c r="B3257">
        <v>1</v>
      </c>
      <c r="C3257" t="s">
        <v>80</v>
      </c>
      <c r="D3257" t="s">
        <v>82</v>
      </c>
      <c r="E3257" t="s">
        <v>158</v>
      </c>
      <c r="F3257" t="s">
        <v>9630</v>
      </c>
      <c r="G3257" t="s">
        <v>177</v>
      </c>
      <c r="H3257" t="s">
        <v>150</v>
      </c>
      <c r="I3257" t="s">
        <v>136</v>
      </c>
      <c r="J3257" t="s">
        <v>137</v>
      </c>
      <c r="K3257" t="s">
        <v>144</v>
      </c>
      <c r="L3257" t="s">
        <v>9631</v>
      </c>
      <c r="M3257" t="s">
        <v>9632</v>
      </c>
      <c r="N3257">
        <v>1.361388888</v>
      </c>
      <c r="O3257">
        <v>0</v>
      </c>
      <c r="P3257">
        <v>380</v>
      </c>
      <c r="Q3257">
        <v>0</v>
      </c>
      <c r="R3257">
        <v>0</v>
      </c>
      <c r="S3257">
        <v>0</v>
      </c>
      <c r="T3257">
        <v>162</v>
      </c>
      <c r="U3257">
        <v>0</v>
      </c>
      <c r="V3257">
        <v>0</v>
      </c>
      <c r="W3257">
        <v>0</v>
      </c>
      <c r="X3257">
        <v>82.82164703396684</v>
      </c>
      <c r="Y3257">
        <v>0</v>
      </c>
      <c r="Z3257">
        <v>0</v>
      </c>
      <c r="AA3257">
        <v>0</v>
      </c>
      <c r="AB3257">
        <v>105.78633531642775</v>
      </c>
      <c r="AC3257">
        <v>0</v>
      </c>
      <c r="AD3257">
        <v>0</v>
      </c>
      <c r="AE3257">
        <v>188.60798235039459</v>
      </c>
    </row>
    <row r="3258" spans="1:31" x14ac:dyDescent="0.25">
      <c r="A3258">
        <v>2311075</v>
      </c>
      <c r="B3258">
        <v>1</v>
      </c>
      <c r="C3258" t="s">
        <v>80</v>
      </c>
      <c r="D3258" t="s">
        <v>93</v>
      </c>
      <c r="E3258" t="s">
        <v>175</v>
      </c>
      <c r="F3258" t="s">
        <v>9633</v>
      </c>
      <c r="G3258" t="s">
        <v>134</v>
      </c>
      <c r="H3258" t="s">
        <v>135</v>
      </c>
      <c r="I3258" t="s">
        <v>136</v>
      </c>
      <c r="J3258" t="s">
        <v>137</v>
      </c>
      <c r="K3258" t="s">
        <v>138</v>
      </c>
      <c r="L3258" t="s">
        <v>9634</v>
      </c>
      <c r="M3258" t="s">
        <v>9635</v>
      </c>
      <c r="N3258">
        <v>1.1802777769999999</v>
      </c>
      <c r="O3258">
        <v>0</v>
      </c>
      <c r="P3258">
        <v>1043</v>
      </c>
      <c r="Q3258">
        <v>0</v>
      </c>
      <c r="R3258">
        <v>38</v>
      </c>
      <c r="S3258">
        <v>5</v>
      </c>
      <c r="T3258">
        <v>79</v>
      </c>
      <c r="U3258">
        <v>0</v>
      </c>
      <c r="V3258">
        <v>0</v>
      </c>
      <c r="W3258">
        <v>0</v>
      </c>
      <c r="X3258">
        <v>225.30423983568247</v>
      </c>
      <c r="Y3258">
        <v>0</v>
      </c>
      <c r="Z3258">
        <v>83.653688670587712</v>
      </c>
      <c r="AA3258">
        <v>7.298361094243722</v>
      </c>
      <c r="AB3258">
        <v>47.645747373218448</v>
      </c>
      <c r="AC3258">
        <v>0</v>
      </c>
      <c r="AD3258">
        <v>0</v>
      </c>
      <c r="AE3258">
        <v>363.90203697373232</v>
      </c>
    </row>
    <row r="3259" spans="1:31" x14ac:dyDescent="0.25">
      <c r="A3259">
        <v>2311101</v>
      </c>
      <c r="B3259">
        <v>1</v>
      </c>
      <c r="C3259" t="s">
        <v>80</v>
      </c>
      <c r="D3259" t="s">
        <v>103</v>
      </c>
      <c r="E3259" t="s">
        <v>141</v>
      </c>
      <c r="F3259" t="s">
        <v>9636</v>
      </c>
      <c r="G3259" t="s">
        <v>467</v>
      </c>
      <c r="H3259" t="s">
        <v>135</v>
      </c>
      <c r="I3259" t="s">
        <v>136</v>
      </c>
      <c r="J3259" t="s">
        <v>137</v>
      </c>
      <c r="K3259" t="s">
        <v>138</v>
      </c>
      <c r="L3259" t="s">
        <v>9637</v>
      </c>
      <c r="M3259" t="s">
        <v>9638</v>
      </c>
      <c r="N3259">
        <v>0.23722222200000001</v>
      </c>
      <c r="O3259">
        <v>0</v>
      </c>
      <c r="P3259">
        <v>2726</v>
      </c>
      <c r="Q3259">
        <v>0</v>
      </c>
      <c r="R3259">
        <v>0</v>
      </c>
      <c r="S3259">
        <v>1</v>
      </c>
      <c r="T3259">
        <v>278</v>
      </c>
      <c r="U3259">
        <v>0</v>
      </c>
      <c r="V3259">
        <v>0</v>
      </c>
      <c r="W3259">
        <v>0</v>
      </c>
      <c r="X3259">
        <v>130.70453699593784</v>
      </c>
      <c r="Y3259">
        <v>0</v>
      </c>
      <c r="Z3259">
        <v>0</v>
      </c>
      <c r="AA3259">
        <v>0.29549419815486666</v>
      </c>
      <c r="AB3259">
        <v>55.852583797967895</v>
      </c>
      <c r="AC3259">
        <v>0</v>
      </c>
      <c r="AD3259">
        <v>0</v>
      </c>
      <c r="AE3259">
        <v>186.85261499206061</v>
      </c>
    </row>
    <row r="3260" spans="1:31" x14ac:dyDescent="0.25">
      <c r="A3260">
        <v>2310952</v>
      </c>
      <c r="B3260">
        <v>1</v>
      </c>
      <c r="C3260" t="s">
        <v>81</v>
      </c>
      <c r="D3260" t="s">
        <v>120</v>
      </c>
      <c r="E3260" t="s">
        <v>175</v>
      </c>
      <c r="F3260" t="s">
        <v>9639</v>
      </c>
      <c r="G3260" t="s">
        <v>143</v>
      </c>
      <c r="H3260" t="s">
        <v>135</v>
      </c>
      <c r="I3260" t="s">
        <v>136</v>
      </c>
      <c r="J3260" t="s">
        <v>137</v>
      </c>
      <c r="K3260" t="s">
        <v>144</v>
      </c>
      <c r="L3260" t="s">
        <v>9640</v>
      </c>
      <c r="M3260" t="s">
        <v>9641</v>
      </c>
      <c r="N3260">
        <v>2.875</v>
      </c>
      <c r="O3260">
        <v>0</v>
      </c>
      <c r="P3260">
        <v>5</v>
      </c>
      <c r="Q3260">
        <v>0</v>
      </c>
      <c r="R3260">
        <v>0</v>
      </c>
      <c r="S3260">
        <v>1</v>
      </c>
      <c r="T3260">
        <v>193</v>
      </c>
      <c r="U3260">
        <v>2</v>
      </c>
      <c r="V3260">
        <v>7</v>
      </c>
      <c r="W3260">
        <v>0</v>
      </c>
      <c r="X3260">
        <v>1.2590346091304168</v>
      </c>
      <c r="Y3260">
        <v>0</v>
      </c>
      <c r="Z3260">
        <v>0</v>
      </c>
      <c r="AA3260">
        <v>128.52386877650395</v>
      </c>
      <c r="AB3260">
        <v>191.66010452069582</v>
      </c>
      <c r="AC3260">
        <v>304.90838374527351</v>
      </c>
      <c r="AD3260">
        <v>478.56609871954299</v>
      </c>
      <c r="AE3260">
        <v>1104.9174903711469</v>
      </c>
    </row>
    <row r="3261" spans="1:31" x14ac:dyDescent="0.25">
      <c r="A3261">
        <v>2311244</v>
      </c>
      <c r="B3261">
        <v>1</v>
      </c>
      <c r="C3261" t="s">
        <v>81</v>
      </c>
      <c r="D3261" t="s">
        <v>115</v>
      </c>
      <c r="E3261" t="s">
        <v>147</v>
      </c>
      <c r="F3261" t="s">
        <v>9642</v>
      </c>
      <c r="G3261" t="s">
        <v>149</v>
      </c>
      <c r="H3261" t="s">
        <v>150</v>
      </c>
      <c r="I3261" t="s">
        <v>136</v>
      </c>
      <c r="J3261" t="s">
        <v>137</v>
      </c>
      <c r="K3261" t="s">
        <v>138</v>
      </c>
      <c r="L3261" t="s">
        <v>9643</v>
      </c>
      <c r="M3261" t="s">
        <v>9644</v>
      </c>
      <c r="N3261">
        <v>3.094166666</v>
      </c>
      <c r="O3261">
        <v>0</v>
      </c>
      <c r="P3261">
        <v>25</v>
      </c>
      <c r="Q3261">
        <v>0</v>
      </c>
      <c r="R3261">
        <v>2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7.3043858576127949</v>
      </c>
      <c r="Y3261">
        <v>0</v>
      </c>
      <c r="Z3261">
        <v>2.1959213781788836</v>
      </c>
      <c r="AA3261">
        <v>0</v>
      </c>
      <c r="AB3261">
        <v>0</v>
      </c>
      <c r="AC3261">
        <v>0</v>
      </c>
      <c r="AD3261">
        <v>0</v>
      </c>
      <c r="AE3261">
        <v>9.5003072357916789</v>
      </c>
    </row>
    <row r="3262" spans="1:31" x14ac:dyDescent="0.25">
      <c r="A3262">
        <v>2311608</v>
      </c>
      <c r="B3262">
        <v>1</v>
      </c>
      <c r="C3262" t="s">
        <v>80</v>
      </c>
      <c r="D3262" t="s">
        <v>90</v>
      </c>
      <c r="E3262" t="s">
        <v>153</v>
      </c>
      <c r="F3262" t="s">
        <v>9645</v>
      </c>
      <c r="G3262" t="s">
        <v>155</v>
      </c>
      <c r="H3262" t="s">
        <v>150</v>
      </c>
      <c r="I3262" t="s">
        <v>136</v>
      </c>
      <c r="J3262" t="s">
        <v>137</v>
      </c>
      <c r="K3262" t="s">
        <v>138</v>
      </c>
      <c r="L3262" t="s">
        <v>9646</v>
      </c>
      <c r="M3262" t="s">
        <v>9647</v>
      </c>
      <c r="N3262">
        <v>4.8727777769999996</v>
      </c>
      <c r="O3262">
        <v>0</v>
      </c>
      <c r="P3262">
        <v>3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2.2790498375483996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2.2790498375483996</v>
      </c>
    </row>
    <row r="3263" spans="1:31" x14ac:dyDescent="0.25">
      <c r="A3263">
        <v>2311817</v>
      </c>
      <c r="B3263">
        <v>1</v>
      </c>
      <c r="C3263" t="s">
        <v>80</v>
      </c>
      <c r="D3263" t="s">
        <v>94</v>
      </c>
      <c r="E3263" t="s">
        <v>414</v>
      </c>
      <c r="F3263" t="s">
        <v>2423</v>
      </c>
      <c r="G3263" t="s">
        <v>134</v>
      </c>
      <c r="H3263" t="s">
        <v>135</v>
      </c>
      <c r="I3263" t="s">
        <v>136</v>
      </c>
      <c r="J3263" t="s">
        <v>137</v>
      </c>
      <c r="K3263" t="s">
        <v>138</v>
      </c>
      <c r="L3263" t="s">
        <v>9648</v>
      </c>
      <c r="M3263" t="s">
        <v>9649</v>
      </c>
      <c r="N3263">
        <v>7.4166666000000006E-2</v>
      </c>
      <c r="O3263">
        <v>0</v>
      </c>
      <c r="P3263">
        <v>985</v>
      </c>
      <c r="Q3263">
        <v>98</v>
      </c>
      <c r="R3263">
        <v>410</v>
      </c>
      <c r="S3263">
        <v>26</v>
      </c>
      <c r="T3263">
        <v>175</v>
      </c>
      <c r="U3263">
        <v>9</v>
      </c>
      <c r="V3263">
        <v>0</v>
      </c>
      <c r="W3263">
        <v>0</v>
      </c>
      <c r="X3263">
        <v>16.793381240655709</v>
      </c>
      <c r="Y3263">
        <v>10.114065646152083</v>
      </c>
      <c r="Z3263">
        <v>42.144589176391193</v>
      </c>
      <c r="AA3263">
        <v>4.4125596774020011</v>
      </c>
      <c r="AB3263">
        <v>11.231011483140003</v>
      </c>
      <c r="AC3263">
        <v>31.111662428812576</v>
      </c>
      <c r="AD3263">
        <v>0</v>
      </c>
      <c r="AE3263">
        <v>115.80726965255357</v>
      </c>
    </row>
    <row r="3264" spans="1:31" x14ac:dyDescent="0.25">
      <c r="A3264">
        <v>2311894</v>
      </c>
      <c r="B3264">
        <v>1</v>
      </c>
      <c r="C3264" t="s">
        <v>80</v>
      </c>
      <c r="D3264" t="s">
        <v>100</v>
      </c>
      <c r="E3264" t="s">
        <v>285</v>
      </c>
      <c r="F3264" t="s">
        <v>9650</v>
      </c>
      <c r="G3264" t="s">
        <v>287</v>
      </c>
      <c r="H3264" t="s">
        <v>150</v>
      </c>
      <c r="I3264" t="s">
        <v>136</v>
      </c>
      <c r="J3264" t="s">
        <v>137</v>
      </c>
      <c r="K3264" t="s">
        <v>138</v>
      </c>
      <c r="L3264" t="s">
        <v>9651</v>
      </c>
      <c r="M3264" t="s">
        <v>9652</v>
      </c>
      <c r="N3264">
        <v>2.0444444439999998</v>
      </c>
      <c r="O3264">
        <v>0</v>
      </c>
      <c r="P3264">
        <v>25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13.895080080830901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13.895080080830901</v>
      </c>
    </row>
    <row r="3265" spans="1:31" x14ac:dyDescent="0.25">
      <c r="A3265">
        <v>2311602</v>
      </c>
      <c r="B3265">
        <v>1</v>
      </c>
      <c r="C3265" t="s">
        <v>80</v>
      </c>
      <c r="D3265" t="s">
        <v>96</v>
      </c>
      <c r="E3265" t="s">
        <v>153</v>
      </c>
      <c r="F3265" t="s">
        <v>9653</v>
      </c>
      <c r="G3265" t="s">
        <v>155</v>
      </c>
      <c r="H3265" t="s">
        <v>150</v>
      </c>
      <c r="I3265" t="s">
        <v>136</v>
      </c>
      <c r="J3265" t="s">
        <v>137</v>
      </c>
      <c r="K3265" t="s">
        <v>138</v>
      </c>
      <c r="L3265" t="s">
        <v>9654</v>
      </c>
      <c r="M3265" t="s">
        <v>9655</v>
      </c>
      <c r="N3265">
        <v>1.4769444439999999</v>
      </c>
      <c r="O3265">
        <v>0</v>
      </c>
      <c r="P3265">
        <v>1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1.2282874008768001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1.2282874008768001</v>
      </c>
    </row>
    <row r="3266" spans="1:31" x14ac:dyDescent="0.25">
      <c r="A3266">
        <v>2311376</v>
      </c>
      <c r="B3266">
        <v>1</v>
      </c>
      <c r="C3266" t="s">
        <v>80</v>
      </c>
      <c r="D3266" t="s">
        <v>105</v>
      </c>
      <c r="E3266" t="s">
        <v>141</v>
      </c>
      <c r="F3266" t="s">
        <v>9656</v>
      </c>
      <c r="G3266" t="s">
        <v>134</v>
      </c>
      <c r="H3266" t="s">
        <v>135</v>
      </c>
      <c r="I3266" t="s">
        <v>136</v>
      </c>
      <c r="J3266" t="s">
        <v>137</v>
      </c>
      <c r="K3266" t="s">
        <v>138</v>
      </c>
      <c r="L3266" t="s">
        <v>9657</v>
      </c>
      <c r="M3266" t="s">
        <v>9658</v>
      </c>
      <c r="N3266">
        <v>0.35</v>
      </c>
      <c r="O3266">
        <v>18</v>
      </c>
      <c r="P3266">
        <v>815</v>
      </c>
      <c r="Q3266">
        <v>10</v>
      </c>
      <c r="R3266">
        <v>46</v>
      </c>
      <c r="S3266">
        <v>38</v>
      </c>
      <c r="T3266">
        <v>125</v>
      </c>
      <c r="U3266">
        <v>11</v>
      </c>
      <c r="V3266">
        <v>0</v>
      </c>
      <c r="W3266">
        <v>2.7413713386780003</v>
      </c>
      <c r="X3266">
        <v>58.635109669836083</v>
      </c>
      <c r="Y3266">
        <v>14.295005318170501</v>
      </c>
      <c r="Z3266">
        <v>9.2048995969933358</v>
      </c>
      <c r="AA3266">
        <v>95.647036519487855</v>
      </c>
      <c r="AB3266">
        <v>33.301255571200215</v>
      </c>
      <c r="AC3266">
        <v>121.35351974699449</v>
      </c>
      <c r="AD3266">
        <v>0</v>
      </c>
      <c r="AE3266">
        <v>335.17819776136048</v>
      </c>
    </row>
    <row r="3267" spans="1:31" x14ac:dyDescent="0.25">
      <c r="A3267">
        <v>2311754</v>
      </c>
      <c r="B3267">
        <v>1</v>
      </c>
      <c r="C3267" t="s">
        <v>80</v>
      </c>
      <c r="D3267" t="s">
        <v>84</v>
      </c>
      <c r="E3267" t="s">
        <v>147</v>
      </c>
      <c r="F3267" t="s">
        <v>9659</v>
      </c>
      <c r="G3267" t="s">
        <v>353</v>
      </c>
      <c r="H3267" t="s">
        <v>150</v>
      </c>
      <c r="I3267" t="s">
        <v>136</v>
      </c>
      <c r="J3267" t="s">
        <v>137</v>
      </c>
      <c r="K3267" t="s">
        <v>138</v>
      </c>
      <c r="L3267" t="s">
        <v>9660</v>
      </c>
      <c r="M3267" t="s">
        <v>9661</v>
      </c>
      <c r="N3267">
        <v>1.660833333</v>
      </c>
      <c r="O3267">
        <v>0</v>
      </c>
      <c r="P3267">
        <v>158</v>
      </c>
      <c r="Q3267">
        <v>0</v>
      </c>
      <c r="R3267">
        <v>0</v>
      </c>
      <c r="S3267">
        <v>0</v>
      </c>
      <c r="T3267">
        <v>10</v>
      </c>
      <c r="U3267">
        <v>0</v>
      </c>
      <c r="V3267">
        <v>0</v>
      </c>
      <c r="W3267">
        <v>0</v>
      </c>
      <c r="X3267">
        <v>54.533825547712595</v>
      </c>
      <c r="Y3267">
        <v>0</v>
      </c>
      <c r="Z3267">
        <v>0</v>
      </c>
      <c r="AA3267">
        <v>0</v>
      </c>
      <c r="AB3267">
        <v>7.9328959806829165</v>
      </c>
      <c r="AC3267">
        <v>0</v>
      </c>
      <c r="AD3267">
        <v>0</v>
      </c>
      <c r="AE3267">
        <v>62.46672152839551</v>
      </c>
    </row>
    <row r="3268" spans="1:31" x14ac:dyDescent="0.25">
      <c r="A3268">
        <v>2311562</v>
      </c>
      <c r="B3268">
        <v>1</v>
      </c>
      <c r="C3268" t="s">
        <v>81</v>
      </c>
      <c r="D3268" t="s">
        <v>127</v>
      </c>
      <c r="E3268" t="s">
        <v>147</v>
      </c>
      <c r="F3268" t="s">
        <v>9662</v>
      </c>
      <c r="G3268" t="s">
        <v>149</v>
      </c>
      <c r="H3268" t="s">
        <v>150</v>
      </c>
      <c r="I3268" t="s">
        <v>136</v>
      </c>
      <c r="J3268" t="s">
        <v>137</v>
      </c>
      <c r="K3268" t="s">
        <v>138</v>
      </c>
      <c r="L3268" t="s">
        <v>9663</v>
      </c>
      <c r="M3268" t="s">
        <v>9664</v>
      </c>
      <c r="N3268">
        <v>1.604166666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6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14.509094863725004</v>
      </c>
      <c r="AC3268">
        <v>0</v>
      </c>
      <c r="AD3268">
        <v>0</v>
      </c>
      <c r="AE3268">
        <v>14.509094863725004</v>
      </c>
    </row>
    <row r="3269" spans="1:31" x14ac:dyDescent="0.25">
      <c r="A3269">
        <v>2311857</v>
      </c>
      <c r="B3269">
        <v>1</v>
      </c>
      <c r="C3269" t="s">
        <v>80</v>
      </c>
      <c r="D3269" t="s">
        <v>93</v>
      </c>
      <c r="E3269" t="s">
        <v>153</v>
      </c>
      <c r="F3269" t="s">
        <v>9665</v>
      </c>
      <c r="G3269" t="s">
        <v>203</v>
      </c>
      <c r="H3269" t="s">
        <v>150</v>
      </c>
      <c r="I3269" t="s">
        <v>136</v>
      </c>
      <c r="J3269" t="s">
        <v>137</v>
      </c>
      <c r="K3269" t="s">
        <v>138</v>
      </c>
      <c r="L3269" t="s">
        <v>9666</v>
      </c>
      <c r="M3269" t="s">
        <v>9667</v>
      </c>
      <c r="N3269">
        <v>4.0844444439999998</v>
      </c>
      <c r="O3269">
        <v>0</v>
      </c>
      <c r="P3269">
        <v>3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0.6462866538066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0.6462866538066</v>
      </c>
    </row>
    <row r="3270" spans="1:31" x14ac:dyDescent="0.25">
      <c r="A3270">
        <v>2311545</v>
      </c>
      <c r="B3270">
        <v>1</v>
      </c>
      <c r="C3270" t="s">
        <v>80</v>
      </c>
      <c r="D3270" t="s">
        <v>90</v>
      </c>
      <c r="E3270" t="s">
        <v>153</v>
      </c>
      <c r="F3270" t="s">
        <v>9668</v>
      </c>
      <c r="G3270" t="s">
        <v>703</v>
      </c>
      <c r="H3270" t="s">
        <v>150</v>
      </c>
      <c r="I3270" t="s">
        <v>136</v>
      </c>
      <c r="J3270" t="s">
        <v>137</v>
      </c>
      <c r="K3270" t="s">
        <v>138</v>
      </c>
      <c r="L3270" t="s">
        <v>9669</v>
      </c>
      <c r="M3270" t="s">
        <v>9670</v>
      </c>
      <c r="N3270">
        <v>2.071111111</v>
      </c>
      <c r="O3270">
        <v>0</v>
      </c>
      <c r="P3270">
        <v>4</v>
      </c>
      <c r="Q3270">
        <v>0</v>
      </c>
      <c r="R3270">
        <v>0</v>
      </c>
      <c r="S3270">
        <v>0</v>
      </c>
      <c r="T3270">
        <v>3</v>
      </c>
      <c r="U3270">
        <v>0</v>
      </c>
      <c r="V3270">
        <v>0</v>
      </c>
      <c r="W3270">
        <v>0</v>
      </c>
      <c r="X3270">
        <v>1.3631753928646999</v>
      </c>
      <c r="Y3270">
        <v>0</v>
      </c>
      <c r="Z3270">
        <v>0</v>
      </c>
      <c r="AA3270">
        <v>0</v>
      </c>
      <c r="AB3270">
        <v>0.70709020030000014</v>
      </c>
      <c r="AC3270">
        <v>0</v>
      </c>
      <c r="AD3270">
        <v>0</v>
      </c>
      <c r="AE3270">
        <v>2.0702655931647</v>
      </c>
    </row>
    <row r="3271" spans="1:31" x14ac:dyDescent="0.25">
      <c r="A3271">
        <v>2311668</v>
      </c>
      <c r="B3271">
        <v>1</v>
      </c>
      <c r="C3271" t="s">
        <v>80</v>
      </c>
      <c r="D3271" t="s">
        <v>101</v>
      </c>
      <c r="E3271" t="s">
        <v>153</v>
      </c>
      <c r="F3271" t="s">
        <v>9671</v>
      </c>
      <c r="G3271" t="s">
        <v>384</v>
      </c>
      <c r="H3271" t="s">
        <v>150</v>
      </c>
      <c r="I3271" t="s">
        <v>136</v>
      </c>
      <c r="J3271" t="s">
        <v>137</v>
      </c>
      <c r="K3271" t="s">
        <v>138</v>
      </c>
      <c r="L3271" t="s">
        <v>9672</v>
      </c>
      <c r="M3271" t="s">
        <v>9673</v>
      </c>
      <c r="N3271">
        <v>3.49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1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2.5545684650256</v>
      </c>
      <c r="AC3271">
        <v>0</v>
      </c>
      <c r="AD3271">
        <v>0</v>
      </c>
      <c r="AE3271">
        <v>2.5545684650256</v>
      </c>
    </row>
    <row r="3272" spans="1:31" x14ac:dyDescent="0.25">
      <c r="A3272">
        <v>2311645</v>
      </c>
      <c r="B3272">
        <v>1</v>
      </c>
      <c r="C3272" t="s">
        <v>80</v>
      </c>
      <c r="D3272" t="s">
        <v>109</v>
      </c>
      <c r="E3272" t="s">
        <v>158</v>
      </c>
      <c r="F3272" t="s">
        <v>4778</v>
      </c>
      <c r="G3272" t="s">
        <v>453</v>
      </c>
      <c r="H3272" t="s">
        <v>150</v>
      </c>
      <c r="I3272" t="s">
        <v>136</v>
      </c>
      <c r="J3272" t="s">
        <v>137</v>
      </c>
      <c r="K3272" t="s">
        <v>138</v>
      </c>
      <c r="L3272" t="s">
        <v>9674</v>
      </c>
      <c r="M3272" t="s">
        <v>9675</v>
      </c>
      <c r="N3272">
        <v>1.2280555550000001</v>
      </c>
      <c r="O3272">
        <v>0</v>
      </c>
      <c r="P3272">
        <v>32</v>
      </c>
      <c r="Q3272">
        <v>0</v>
      </c>
      <c r="R3272">
        <v>3</v>
      </c>
      <c r="S3272">
        <v>0</v>
      </c>
      <c r="T3272">
        <v>4</v>
      </c>
      <c r="U3272">
        <v>0</v>
      </c>
      <c r="V3272">
        <v>0</v>
      </c>
      <c r="W3272">
        <v>0</v>
      </c>
      <c r="X3272">
        <v>6.8737492982722177</v>
      </c>
      <c r="Y3272">
        <v>0</v>
      </c>
      <c r="Z3272">
        <v>0.73621526106923341</v>
      </c>
      <c r="AA3272">
        <v>0</v>
      </c>
      <c r="AB3272">
        <v>0.55101946861096662</v>
      </c>
      <c r="AC3272">
        <v>0</v>
      </c>
      <c r="AD3272">
        <v>0</v>
      </c>
      <c r="AE3272">
        <v>8.1609840279524182</v>
      </c>
    </row>
    <row r="3273" spans="1:31" x14ac:dyDescent="0.25">
      <c r="A3273">
        <v>2311525</v>
      </c>
      <c r="B3273">
        <v>1</v>
      </c>
      <c r="C3273" t="s">
        <v>80</v>
      </c>
      <c r="D3273" t="s">
        <v>107</v>
      </c>
      <c r="E3273" t="s">
        <v>175</v>
      </c>
      <c r="F3273" t="s">
        <v>9676</v>
      </c>
      <c r="G3273" t="s">
        <v>716</v>
      </c>
      <c r="H3273" t="s">
        <v>135</v>
      </c>
      <c r="I3273" t="s">
        <v>136</v>
      </c>
      <c r="J3273" t="s">
        <v>137</v>
      </c>
      <c r="K3273" t="s">
        <v>138</v>
      </c>
      <c r="L3273" t="s">
        <v>9677</v>
      </c>
      <c r="M3273" t="s">
        <v>9678</v>
      </c>
      <c r="N3273">
        <v>4.2430555549999998</v>
      </c>
      <c r="O3273">
        <v>0</v>
      </c>
      <c r="P3273">
        <v>0</v>
      </c>
      <c r="Q3273">
        <v>0</v>
      </c>
      <c r="R3273">
        <v>5</v>
      </c>
      <c r="S3273">
        <v>0</v>
      </c>
      <c r="T3273">
        <v>1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40.033501781871173</v>
      </c>
      <c r="AA3273">
        <v>0</v>
      </c>
      <c r="AB3273">
        <v>8.3539332057464435</v>
      </c>
      <c r="AC3273">
        <v>0</v>
      </c>
      <c r="AD3273">
        <v>0</v>
      </c>
      <c r="AE3273">
        <v>48.387434987617617</v>
      </c>
    </row>
    <row r="3274" spans="1:31" x14ac:dyDescent="0.25">
      <c r="A3274">
        <v>2311353</v>
      </c>
      <c r="B3274">
        <v>1</v>
      </c>
      <c r="C3274" t="s">
        <v>81</v>
      </c>
      <c r="D3274" t="s">
        <v>116</v>
      </c>
      <c r="E3274" t="s">
        <v>175</v>
      </c>
      <c r="F3274" t="s">
        <v>9679</v>
      </c>
      <c r="G3274" t="s">
        <v>134</v>
      </c>
      <c r="H3274" t="s">
        <v>135</v>
      </c>
      <c r="I3274" t="s">
        <v>136</v>
      </c>
      <c r="J3274" t="s">
        <v>137</v>
      </c>
      <c r="K3274" t="s">
        <v>138</v>
      </c>
      <c r="L3274" t="s">
        <v>9680</v>
      </c>
      <c r="M3274" t="s">
        <v>9681</v>
      </c>
      <c r="N3274">
        <v>3.1952777769999998</v>
      </c>
      <c r="O3274">
        <v>0</v>
      </c>
      <c r="P3274">
        <v>24</v>
      </c>
      <c r="Q3274">
        <v>0</v>
      </c>
      <c r="R3274">
        <v>5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7.7424914926016672</v>
      </c>
      <c r="Y3274">
        <v>0</v>
      </c>
      <c r="Z3274">
        <v>4.7861286910470007</v>
      </c>
      <c r="AA3274">
        <v>0</v>
      </c>
      <c r="AB3274">
        <v>0</v>
      </c>
      <c r="AC3274">
        <v>0</v>
      </c>
      <c r="AD3274">
        <v>0</v>
      </c>
      <c r="AE3274">
        <v>12.528620183648668</v>
      </c>
    </row>
    <row r="3275" spans="1:31" x14ac:dyDescent="0.25">
      <c r="A3275">
        <v>2311502</v>
      </c>
      <c r="B3275">
        <v>1</v>
      </c>
      <c r="C3275" t="s">
        <v>80</v>
      </c>
      <c r="D3275" t="s">
        <v>111</v>
      </c>
      <c r="E3275" t="s">
        <v>153</v>
      </c>
      <c r="F3275" t="s">
        <v>9682</v>
      </c>
      <c r="G3275" t="s">
        <v>703</v>
      </c>
      <c r="H3275" t="s">
        <v>150</v>
      </c>
      <c r="I3275" t="s">
        <v>136</v>
      </c>
      <c r="J3275" t="s">
        <v>3</v>
      </c>
      <c r="K3275" t="s">
        <v>138</v>
      </c>
      <c r="L3275" t="s">
        <v>9683</v>
      </c>
      <c r="M3275" t="s">
        <v>9684</v>
      </c>
      <c r="N3275">
        <v>2.9786111110000002</v>
      </c>
      <c r="O3275">
        <v>0</v>
      </c>
      <c r="P3275">
        <v>7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4.4811409099730009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4.4811409099730009</v>
      </c>
    </row>
    <row r="3276" spans="1:31" x14ac:dyDescent="0.25">
      <c r="A3276">
        <v>2311482</v>
      </c>
      <c r="B3276">
        <v>1</v>
      </c>
      <c r="C3276" t="s">
        <v>80</v>
      </c>
      <c r="D3276" t="s">
        <v>108</v>
      </c>
      <c r="E3276" t="s">
        <v>153</v>
      </c>
      <c r="F3276" t="s">
        <v>9685</v>
      </c>
      <c r="G3276" t="s">
        <v>155</v>
      </c>
      <c r="H3276" t="s">
        <v>150</v>
      </c>
      <c r="I3276" t="s">
        <v>136</v>
      </c>
      <c r="J3276" t="s">
        <v>137</v>
      </c>
      <c r="K3276" t="s">
        <v>138</v>
      </c>
      <c r="L3276" t="s">
        <v>9686</v>
      </c>
      <c r="M3276" t="s">
        <v>9687</v>
      </c>
      <c r="N3276">
        <v>2.1369444440000001</v>
      </c>
      <c r="O3276">
        <v>0</v>
      </c>
      <c r="P3276">
        <v>1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2.1470694179349999E-2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2.1470694179349999E-2</v>
      </c>
    </row>
    <row r="3277" spans="1:31" x14ac:dyDescent="0.25">
      <c r="A3277">
        <v>2311874</v>
      </c>
      <c r="B3277">
        <v>1</v>
      </c>
      <c r="C3277" t="s">
        <v>80</v>
      </c>
      <c r="D3277" t="s">
        <v>105</v>
      </c>
      <c r="E3277" t="s">
        <v>147</v>
      </c>
      <c r="F3277" t="s">
        <v>9688</v>
      </c>
      <c r="G3277" t="s">
        <v>149</v>
      </c>
      <c r="H3277" t="s">
        <v>150</v>
      </c>
      <c r="I3277" t="s">
        <v>136</v>
      </c>
      <c r="J3277" t="s">
        <v>137</v>
      </c>
      <c r="K3277" t="s">
        <v>138</v>
      </c>
      <c r="L3277" t="s">
        <v>9689</v>
      </c>
      <c r="M3277" t="s">
        <v>9690</v>
      </c>
      <c r="N3277">
        <v>1.0405555550000001</v>
      </c>
      <c r="O3277">
        <v>0</v>
      </c>
      <c r="P3277">
        <v>60</v>
      </c>
      <c r="Q3277">
        <v>0</v>
      </c>
      <c r="R3277">
        <v>5</v>
      </c>
      <c r="S3277">
        <v>0</v>
      </c>
      <c r="T3277">
        <v>7</v>
      </c>
      <c r="U3277">
        <v>0</v>
      </c>
      <c r="V3277">
        <v>0</v>
      </c>
      <c r="W3277">
        <v>0</v>
      </c>
      <c r="X3277">
        <v>13.604649899426667</v>
      </c>
      <c r="Y3277">
        <v>0</v>
      </c>
      <c r="Z3277">
        <v>1.4897304652592003</v>
      </c>
      <c r="AA3277">
        <v>0</v>
      </c>
      <c r="AB3277">
        <v>2.790608547686555</v>
      </c>
      <c r="AC3277">
        <v>0</v>
      </c>
      <c r="AD3277">
        <v>0</v>
      </c>
      <c r="AE3277">
        <v>17.884988912372421</v>
      </c>
    </row>
    <row r="3278" spans="1:31" x14ac:dyDescent="0.25">
      <c r="A3278">
        <v>2311837</v>
      </c>
      <c r="B3278">
        <v>1</v>
      </c>
      <c r="C3278" t="s">
        <v>80</v>
      </c>
      <c r="D3278" t="s">
        <v>96</v>
      </c>
      <c r="E3278" t="s">
        <v>153</v>
      </c>
      <c r="F3278" t="s">
        <v>9691</v>
      </c>
      <c r="G3278" t="s">
        <v>155</v>
      </c>
      <c r="H3278" t="s">
        <v>150</v>
      </c>
      <c r="I3278" t="s">
        <v>136</v>
      </c>
      <c r="J3278" t="s">
        <v>137</v>
      </c>
      <c r="K3278" t="s">
        <v>138</v>
      </c>
      <c r="L3278" t="s">
        <v>9692</v>
      </c>
      <c r="M3278" t="s">
        <v>9693</v>
      </c>
      <c r="N3278">
        <v>3.8869444440000001</v>
      </c>
      <c r="O3278">
        <v>0</v>
      </c>
      <c r="P3278">
        <v>1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1.8906756563188332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1.8906756563188332</v>
      </c>
    </row>
    <row r="3279" spans="1:31" x14ac:dyDescent="0.25">
      <c r="A3279">
        <v>2311396</v>
      </c>
      <c r="B3279">
        <v>1</v>
      </c>
      <c r="C3279" t="s">
        <v>80</v>
      </c>
      <c r="D3279" t="s">
        <v>104</v>
      </c>
      <c r="E3279" t="s">
        <v>414</v>
      </c>
      <c r="F3279" t="s">
        <v>1410</v>
      </c>
      <c r="G3279" t="s">
        <v>134</v>
      </c>
      <c r="H3279" t="s">
        <v>135</v>
      </c>
      <c r="I3279" t="s">
        <v>136</v>
      </c>
      <c r="J3279" t="s">
        <v>137</v>
      </c>
      <c r="K3279" t="s">
        <v>138</v>
      </c>
      <c r="L3279" t="s">
        <v>9694</v>
      </c>
      <c r="M3279" t="s">
        <v>9695</v>
      </c>
      <c r="N3279">
        <v>0.111730555</v>
      </c>
      <c r="O3279">
        <v>3</v>
      </c>
      <c r="P3279">
        <v>218</v>
      </c>
      <c r="Q3279">
        <v>21</v>
      </c>
      <c r="R3279">
        <v>305</v>
      </c>
      <c r="S3279">
        <v>56</v>
      </c>
      <c r="T3279">
        <v>86</v>
      </c>
      <c r="U3279">
        <v>19</v>
      </c>
      <c r="V3279">
        <v>2</v>
      </c>
      <c r="W3279">
        <v>2.0154236065233748</v>
      </c>
      <c r="X3279">
        <v>8.226233597808946</v>
      </c>
      <c r="Y3279">
        <v>2.1780408015306829</v>
      </c>
      <c r="Z3279">
        <v>20.148149763283044</v>
      </c>
      <c r="AA3279">
        <v>119.17417886376262</v>
      </c>
      <c r="AB3279">
        <v>9.9108112274041762</v>
      </c>
      <c r="AC3279">
        <v>554.9637041574739</v>
      </c>
      <c r="AD3279">
        <v>0.6162771683339251</v>
      </c>
      <c r="AE3279">
        <v>717.23281918612065</v>
      </c>
    </row>
    <row r="3280" spans="1:31" x14ac:dyDescent="0.25">
      <c r="A3280">
        <v>2311688</v>
      </c>
      <c r="B3280">
        <v>1</v>
      </c>
      <c r="C3280" t="s">
        <v>80</v>
      </c>
      <c r="D3280" t="s">
        <v>93</v>
      </c>
      <c r="E3280" t="s">
        <v>141</v>
      </c>
      <c r="F3280" t="s">
        <v>5143</v>
      </c>
      <c r="G3280" t="s">
        <v>467</v>
      </c>
      <c r="H3280" t="s">
        <v>135</v>
      </c>
      <c r="I3280" t="s">
        <v>136</v>
      </c>
      <c r="J3280" t="s">
        <v>137</v>
      </c>
      <c r="K3280" t="s">
        <v>138</v>
      </c>
      <c r="L3280" t="s">
        <v>9696</v>
      </c>
      <c r="M3280" t="s">
        <v>9697</v>
      </c>
      <c r="N3280">
        <v>0.1125</v>
      </c>
      <c r="O3280">
        <v>3</v>
      </c>
      <c r="P3280">
        <v>4</v>
      </c>
      <c r="Q3280">
        <v>38</v>
      </c>
      <c r="R3280">
        <v>1</v>
      </c>
      <c r="S3280">
        <v>9</v>
      </c>
      <c r="T3280">
        <v>12</v>
      </c>
      <c r="U3280">
        <v>1</v>
      </c>
      <c r="V3280">
        <v>0</v>
      </c>
      <c r="W3280">
        <v>0.28275952726124998</v>
      </c>
      <c r="X3280">
        <v>0.47481721095599999</v>
      </c>
      <c r="Y3280">
        <v>21.355591297875744</v>
      </c>
      <c r="Z3280">
        <v>0.195968498454</v>
      </c>
      <c r="AA3280">
        <v>4.2494345369842499</v>
      </c>
      <c r="AB3280">
        <v>2.2483593465401253</v>
      </c>
      <c r="AC3280">
        <v>3.5546892387300004</v>
      </c>
      <c r="AD3280">
        <v>0</v>
      </c>
      <c r="AE3280">
        <v>32.361619656801366</v>
      </c>
    </row>
    <row r="3281" spans="1:31" x14ac:dyDescent="0.25">
      <c r="A3281">
        <v>2311605</v>
      </c>
      <c r="B3281">
        <v>1</v>
      </c>
      <c r="C3281" t="s">
        <v>80</v>
      </c>
      <c r="D3281" t="s">
        <v>88</v>
      </c>
      <c r="E3281" t="s">
        <v>175</v>
      </c>
      <c r="F3281" t="s">
        <v>9698</v>
      </c>
      <c r="G3281" t="s">
        <v>1721</v>
      </c>
      <c r="H3281" t="s">
        <v>135</v>
      </c>
      <c r="I3281" t="s">
        <v>136</v>
      </c>
      <c r="J3281" t="s">
        <v>137</v>
      </c>
      <c r="K3281" t="s">
        <v>138</v>
      </c>
      <c r="L3281" t="s">
        <v>9699</v>
      </c>
      <c r="M3281" t="s">
        <v>9700</v>
      </c>
      <c r="N3281">
        <v>4.3341666659999998</v>
      </c>
      <c r="O3281">
        <v>0</v>
      </c>
      <c r="P3281">
        <v>218</v>
      </c>
      <c r="Q3281">
        <v>0</v>
      </c>
      <c r="R3281">
        <v>0</v>
      </c>
      <c r="S3281">
        <v>0</v>
      </c>
      <c r="T3281">
        <v>10</v>
      </c>
      <c r="U3281">
        <v>0</v>
      </c>
      <c r="V3281">
        <v>0</v>
      </c>
      <c r="W3281">
        <v>0</v>
      </c>
      <c r="X3281">
        <v>215.22975747913975</v>
      </c>
      <c r="Y3281">
        <v>0</v>
      </c>
      <c r="Z3281">
        <v>0</v>
      </c>
      <c r="AA3281">
        <v>0</v>
      </c>
      <c r="AB3281">
        <v>17.261733258448402</v>
      </c>
      <c r="AC3281">
        <v>0</v>
      </c>
      <c r="AD3281">
        <v>0</v>
      </c>
      <c r="AE3281">
        <v>232.49149073758815</v>
      </c>
    </row>
    <row r="3282" spans="1:31" x14ac:dyDescent="0.25">
      <c r="A3282">
        <v>2311728</v>
      </c>
      <c r="B3282">
        <v>1</v>
      </c>
      <c r="C3282" t="s">
        <v>80</v>
      </c>
      <c r="D3282" t="s">
        <v>82</v>
      </c>
      <c r="E3282" t="s">
        <v>147</v>
      </c>
      <c r="F3282" t="s">
        <v>9701</v>
      </c>
      <c r="G3282" t="s">
        <v>336</v>
      </c>
      <c r="H3282" t="s">
        <v>150</v>
      </c>
      <c r="I3282" t="s">
        <v>136</v>
      </c>
      <c r="J3282" t="s">
        <v>137</v>
      </c>
      <c r="K3282" t="s">
        <v>138</v>
      </c>
      <c r="L3282" t="s">
        <v>9702</v>
      </c>
      <c r="M3282" t="s">
        <v>9703</v>
      </c>
      <c r="N3282">
        <v>0.19194444399999999</v>
      </c>
      <c r="O3282">
        <v>0</v>
      </c>
      <c r="P3282">
        <v>131</v>
      </c>
      <c r="Q3282">
        <v>0</v>
      </c>
      <c r="R3282">
        <v>0</v>
      </c>
      <c r="S3282">
        <v>0</v>
      </c>
      <c r="T3282">
        <v>2</v>
      </c>
      <c r="U3282">
        <v>0</v>
      </c>
      <c r="V3282">
        <v>0</v>
      </c>
      <c r="W3282">
        <v>0</v>
      </c>
      <c r="X3282">
        <v>6.4494782675544498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6.4494782675544498</v>
      </c>
    </row>
    <row r="3283" spans="1:31" x14ac:dyDescent="0.25">
      <c r="A3283">
        <v>2311628</v>
      </c>
      <c r="B3283">
        <v>1</v>
      </c>
      <c r="C3283" t="s">
        <v>80</v>
      </c>
      <c r="D3283" t="s">
        <v>92</v>
      </c>
      <c r="E3283" t="s">
        <v>147</v>
      </c>
      <c r="F3283" t="s">
        <v>9704</v>
      </c>
      <c r="G3283" t="s">
        <v>703</v>
      </c>
      <c r="H3283" t="s">
        <v>150</v>
      </c>
      <c r="I3283" t="s">
        <v>136</v>
      </c>
      <c r="J3283" t="s">
        <v>3</v>
      </c>
      <c r="K3283" t="s">
        <v>138</v>
      </c>
      <c r="L3283" t="s">
        <v>9705</v>
      </c>
      <c r="M3283" t="s">
        <v>9706</v>
      </c>
      <c r="N3283">
        <v>1.9566666660000001</v>
      </c>
      <c r="O3283">
        <v>0</v>
      </c>
      <c r="P3283">
        <v>71</v>
      </c>
      <c r="Q3283">
        <v>0</v>
      </c>
      <c r="R3283">
        <v>0</v>
      </c>
      <c r="S3283">
        <v>0</v>
      </c>
      <c r="T3283">
        <v>6</v>
      </c>
      <c r="U3283">
        <v>0</v>
      </c>
      <c r="V3283">
        <v>0</v>
      </c>
      <c r="W3283">
        <v>0</v>
      </c>
      <c r="X3283">
        <v>32.191220220507624</v>
      </c>
      <c r="Y3283">
        <v>0</v>
      </c>
      <c r="Z3283">
        <v>0</v>
      </c>
      <c r="AA3283">
        <v>0</v>
      </c>
      <c r="AB3283">
        <v>11.925193441572599</v>
      </c>
      <c r="AC3283">
        <v>0</v>
      </c>
      <c r="AD3283">
        <v>0</v>
      </c>
      <c r="AE3283">
        <v>44.11641366208022</v>
      </c>
    </row>
    <row r="3284" spans="1:31" x14ac:dyDescent="0.25">
      <c r="A3284">
        <v>2311751</v>
      </c>
      <c r="B3284">
        <v>1</v>
      </c>
      <c r="C3284" t="s">
        <v>80</v>
      </c>
      <c r="D3284" t="s">
        <v>111</v>
      </c>
      <c r="E3284" t="s">
        <v>285</v>
      </c>
      <c r="F3284" t="s">
        <v>9707</v>
      </c>
      <c r="G3284" t="s">
        <v>1658</v>
      </c>
      <c r="H3284" t="s">
        <v>150</v>
      </c>
      <c r="I3284" t="s">
        <v>136</v>
      </c>
      <c r="J3284" t="s">
        <v>137</v>
      </c>
      <c r="K3284" t="s">
        <v>138</v>
      </c>
      <c r="L3284" t="s">
        <v>9708</v>
      </c>
      <c r="M3284" t="s">
        <v>9709</v>
      </c>
      <c r="N3284">
        <v>0.6</v>
      </c>
      <c r="O3284">
        <v>0</v>
      </c>
      <c r="P3284">
        <v>59</v>
      </c>
      <c r="Q3284">
        <v>0</v>
      </c>
      <c r="R3284">
        <v>0</v>
      </c>
      <c r="S3284">
        <v>0</v>
      </c>
      <c r="T3284">
        <v>15</v>
      </c>
      <c r="U3284">
        <v>0</v>
      </c>
      <c r="V3284">
        <v>0</v>
      </c>
      <c r="W3284">
        <v>0</v>
      </c>
      <c r="X3284">
        <v>8.4514531313880017</v>
      </c>
      <c r="Y3284">
        <v>0</v>
      </c>
      <c r="Z3284">
        <v>0</v>
      </c>
      <c r="AA3284">
        <v>0</v>
      </c>
      <c r="AB3284">
        <v>5.4540184512660002</v>
      </c>
      <c r="AC3284">
        <v>0</v>
      </c>
      <c r="AD3284">
        <v>0</v>
      </c>
      <c r="AE3284">
        <v>13.905471582654002</v>
      </c>
    </row>
    <row r="3285" spans="1:31" x14ac:dyDescent="0.25">
      <c r="A3285">
        <v>2311774</v>
      </c>
      <c r="B3285">
        <v>1</v>
      </c>
      <c r="C3285" t="s">
        <v>80</v>
      </c>
      <c r="D3285" t="s">
        <v>104</v>
      </c>
      <c r="E3285" t="s">
        <v>153</v>
      </c>
      <c r="F3285" t="s">
        <v>9710</v>
      </c>
      <c r="G3285" t="s">
        <v>203</v>
      </c>
      <c r="H3285" t="s">
        <v>150</v>
      </c>
      <c r="I3285" t="s">
        <v>136</v>
      </c>
      <c r="J3285" t="s">
        <v>137</v>
      </c>
      <c r="K3285" t="s">
        <v>138</v>
      </c>
      <c r="L3285" t="s">
        <v>9711</v>
      </c>
      <c r="M3285" t="s">
        <v>9712</v>
      </c>
      <c r="N3285">
        <v>1.1725000000000001</v>
      </c>
      <c r="O3285">
        <v>0</v>
      </c>
      <c r="P3285">
        <v>5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1.3152195802094171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1.3152195802094171</v>
      </c>
    </row>
    <row r="3286" spans="1:31" x14ac:dyDescent="0.25">
      <c r="A3286">
        <v>2311897</v>
      </c>
      <c r="B3286">
        <v>1</v>
      </c>
      <c r="C3286" t="s">
        <v>81</v>
      </c>
      <c r="D3286" t="s">
        <v>118</v>
      </c>
      <c r="E3286" t="s">
        <v>175</v>
      </c>
      <c r="F3286" t="s">
        <v>9713</v>
      </c>
      <c r="G3286" t="s">
        <v>134</v>
      </c>
      <c r="H3286" t="s">
        <v>135</v>
      </c>
      <c r="I3286" t="s">
        <v>136</v>
      </c>
      <c r="J3286" t="s">
        <v>137</v>
      </c>
      <c r="K3286" t="s">
        <v>138</v>
      </c>
      <c r="L3286" t="s">
        <v>9714</v>
      </c>
      <c r="M3286" t="s">
        <v>9715</v>
      </c>
      <c r="N3286">
        <v>0.521666666</v>
      </c>
      <c r="O3286">
        <v>0</v>
      </c>
      <c r="P3286">
        <v>1155</v>
      </c>
      <c r="Q3286">
        <v>0</v>
      </c>
      <c r="R3286">
        <v>37</v>
      </c>
      <c r="S3286">
        <v>2</v>
      </c>
      <c r="T3286">
        <v>70</v>
      </c>
      <c r="U3286">
        <v>0</v>
      </c>
      <c r="V3286">
        <v>1</v>
      </c>
      <c r="W3286">
        <v>0</v>
      </c>
      <c r="X3286">
        <v>142.64307435659515</v>
      </c>
      <c r="Y3286">
        <v>0</v>
      </c>
      <c r="Z3286">
        <v>8.6133855117342666</v>
      </c>
      <c r="AA3286">
        <v>4.5239888047759163</v>
      </c>
      <c r="AB3286">
        <v>23.271073119699974</v>
      </c>
      <c r="AC3286">
        <v>0</v>
      </c>
      <c r="AD3286">
        <v>0.4998101793168</v>
      </c>
      <c r="AE3286">
        <v>179.55133197212209</v>
      </c>
    </row>
    <row r="3287" spans="1:31" x14ac:dyDescent="0.25">
      <c r="A3287">
        <v>2311814</v>
      </c>
      <c r="B3287">
        <v>1</v>
      </c>
      <c r="C3287" t="s">
        <v>81</v>
      </c>
      <c r="D3287" t="s">
        <v>120</v>
      </c>
      <c r="E3287" t="s">
        <v>132</v>
      </c>
      <c r="F3287" t="s">
        <v>4654</v>
      </c>
      <c r="G3287" t="s">
        <v>134</v>
      </c>
      <c r="H3287" t="s">
        <v>135</v>
      </c>
      <c r="I3287" t="s">
        <v>136</v>
      </c>
      <c r="J3287" t="s">
        <v>137</v>
      </c>
      <c r="K3287" t="s">
        <v>138</v>
      </c>
      <c r="L3287" t="s">
        <v>9716</v>
      </c>
      <c r="M3287" t="s">
        <v>9717</v>
      </c>
      <c r="N3287">
        <v>0.63</v>
      </c>
      <c r="O3287">
        <v>0</v>
      </c>
      <c r="P3287">
        <v>75</v>
      </c>
      <c r="Q3287">
        <v>38</v>
      </c>
      <c r="R3287">
        <v>2</v>
      </c>
      <c r="S3287">
        <v>14</v>
      </c>
      <c r="T3287">
        <v>3</v>
      </c>
      <c r="U3287">
        <v>0</v>
      </c>
      <c r="V3287">
        <v>0</v>
      </c>
      <c r="W3287">
        <v>0</v>
      </c>
      <c r="X3287">
        <v>15.5639541254652</v>
      </c>
      <c r="Y3287">
        <v>64.114669107505762</v>
      </c>
      <c r="Z3287">
        <v>1.1179979678322003</v>
      </c>
      <c r="AA3287">
        <v>26.244615621924005</v>
      </c>
      <c r="AB3287">
        <v>0.12969219897900003</v>
      </c>
      <c r="AC3287">
        <v>0</v>
      </c>
      <c r="AD3287">
        <v>0</v>
      </c>
      <c r="AE3287">
        <v>107.17092902170617</v>
      </c>
    </row>
    <row r="3288" spans="1:31" x14ac:dyDescent="0.25">
      <c r="A3288">
        <v>2311519</v>
      </c>
      <c r="B3288">
        <v>1</v>
      </c>
      <c r="C3288" t="s">
        <v>80</v>
      </c>
      <c r="D3288" t="s">
        <v>84</v>
      </c>
      <c r="E3288" t="s">
        <v>147</v>
      </c>
      <c r="F3288" t="s">
        <v>9718</v>
      </c>
      <c r="G3288" t="s">
        <v>149</v>
      </c>
      <c r="H3288" t="s">
        <v>150</v>
      </c>
      <c r="I3288" t="s">
        <v>136</v>
      </c>
      <c r="J3288" t="s">
        <v>137</v>
      </c>
      <c r="K3288" t="s">
        <v>138</v>
      </c>
      <c r="L3288" t="s">
        <v>9719</v>
      </c>
      <c r="M3288" t="s">
        <v>9720</v>
      </c>
      <c r="N3288">
        <v>2.4616666660000002</v>
      </c>
      <c r="O3288">
        <v>0</v>
      </c>
      <c r="P3288">
        <v>62</v>
      </c>
      <c r="Q3288">
        <v>0</v>
      </c>
      <c r="R3288">
        <v>2</v>
      </c>
      <c r="S3288">
        <v>0</v>
      </c>
      <c r="T3288">
        <v>9</v>
      </c>
      <c r="U3288">
        <v>0</v>
      </c>
      <c r="V3288">
        <v>0</v>
      </c>
      <c r="W3288">
        <v>0</v>
      </c>
      <c r="X3288">
        <v>36.806493578966844</v>
      </c>
      <c r="Y3288">
        <v>0</v>
      </c>
      <c r="Z3288">
        <v>2.8203483324142504</v>
      </c>
      <c r="AA3288">
        <v>0</v>
      </c>
      <c r="AB3288">
        <v>25.345240545884781</v>
      </c>
      <c r="AC3288">
        <v>0</v>
      </c>
      <c r="AD3288">
        <v>0</v>
      </c>
      <c r="AE3288">
        <v>64.97208245726587</v>
      </c>
    </row>
    <row r="3289" spans="1:31" x14ac:dyDescent="0.25">
      <c r="A3289">
        <v>2311373</v>
      </c>
      <c r="B3289">
        <v>1</v>
      </c>
      <c r="C3289" t="s">
        <v>81</v>
      </c>
      <c r="D3289" t="s">
        <v>119</v>
      </c>
      <c r="E3289" t="s">
        <v>141</v>
      </c>
      <c r="F3289" t="s">
        <v>4150</v>
      </c>
      <c r="G3289" t="s">
        <v>134</v>
      </c>
      <c r="H3289" t="s">
        <v>135</v>
      </c>
      <c r="I3289" t="s">
        <v>468</v>
      </c>
      <c r="J3289" t="s">
        <v>137</v>
      </c>
      <c r="K3289" t="s">
        <v>138</v>
      </c>
      <c r="L3289" t="s">
        <v>9721</v>
      </c>
      <c r="M3289" t="s">
        <v>9722</v>
      </c>
      <c r="N3289">
        <v>1.3333332999999999E-2</v>
      </c>
      <c r="O3289">
        <v>0</v>
      </c>
      <c r="P3289">
        <v>1005</v>
      </c>
      <c r="Q3289">
        <v>19</v>
      </c>
      <c r="R3289">
        <v>241</v>
      </c>
      <c r="S3289">
        <v>2</v>
      </c>
      <c r="T3289">
        <v>66</v>
      </c>
      <c r="U3289">
        <v>0</v>
      </c>
      <c r="V3289">
        <v>0</v>
      </c>
      <c r="W3289">
        <v>0</v>
      </c>
      <c r="X3289">
        <v>1.9000430568936</v>
      </c>
      <c r="Y3289">
        <v>0.91845638180053335</v>
      </c>
      <c r="Z3289">
        <v>7.5460584423107999</v>
      </c>
      <c r="AA3289">
        <v>2.8890557012266671E-2</v>
      </c>
      <c r="AB3289">
        <v>0.29813251567760002</v>
      </c>
      <c r="AC3289">
        <v>0</v>
      </c>
      <c r="AD3289">
        <v>0</v>
      </c>
      <c r="AE3289">
        <v>10.6915809536948</v>
      </c>
    </row>
    <row r="3290" spans="1:31" x14ac:dyDescent="0.25">
      <c r="A3290">
        <v>2311459</v>
      </c>
      <c r="B3290">
        <v>1</v>
      </c>
      <c r="C3290" t="s">
        <v>80</v>
      </c>
      <c r="D3290" t="s">
        <v>85</v>
      </c>
      <c r="E3290" t="s">
        <v>175</v>
      </c>
      <c r="F3290" t="s">
        <v>9723</v>
      </c>
      <c r="G3290" t="s">
        <v>143</v>
      </c>
      <c r="H3290" t="s">
        <v>135</v>
      </c>
      <c r="I3290" t="s">
        <v>136</v>
      </c>
      <c r="J3290" t="s">
        <v>137</v>
      </c>
      <c r="K3290" t="s">
        <v>144</v>
      </c>
      <c r="L3290" t="s">
        <v>9724</v>
      </c>
      <c r="M3290" t="s">
        <v>9725</v>
      </c>
      <c r="N3290">
        <v>8.6102777770000003</v>
      </c>
      <c r="O3290">
        <v>0</v>
      </c>
      <c r="P3290">
        <v>3300</v>
      </c>
      <c r="Q3290">
        <v>0</v>
      </c>
      <c r="R3290">
        <v>0</v>
      </c>
      <c r="S3290">
        <v>0</v>
      </c>
      <c r="T3290">
        <v>328</v>
      </c>
      <c r="U3290">
        <v>0</v>
      </c>
      <c r="V3290">
        <v>0</v>
      </c>
      <c r="W3290">
        <v>0</v>
      </c>
      <c r="X3290">
        <v>5906.7202542282012</v>
      </c>
      <c r="Y3290">
        <v>0</v>
      </c>
      <c r="Z3290">
        <v>0</v>
      </c>
      <c r="AA3290">
        <v>0</v>
      </c>
      <c r="AB3290">
        <v>2205.2196323437302</v>
      </c>
      <c r="AC3290">
        <v>0</v>
      </c>
      <c r="AD3290">
        <v>0</v>
      </c>
      <c r="AE3290">
        <v>8111.9398865719313</v>
      </c>
    </row>
    <row r="3291" spans="1:31" x14ac:dyDescent="0.25">
      <c r="A3291">
        <v>2311419</v>
      </c>
      <c r="B3291">
        <v>1</v>
      </c>
      <c r="C3291" t="s">
        <v>80</v>
      </c>
      <c r="D3291" t="s">
        <v>90</v>
      </c>
      <c r="E3291" t="s">
        <v>158</v>
      </c>
      <c r="F3291" t="s">
        <v>9726</v>
      </c>
      <c r="G3291" t="s">
        <v>177</v>
      </c>
      <c r="H3291" t="s">
        <v>150</v>
      </c>
      <c r="I3291" t="s">
        <v>136</v>
      </c>
      <c r="J3291" t="s">
        <v>137</v>
      </c>
      <c r="K3291" t="s">
        <v>144</v>
      </c>
      <c r="L3291" t="s">
        <v>9727</v>
      </c>
      <c r="M3291" t="s">
        <v>9728</v>
      </c>
      <c r="N3291">
        <v>9.3391666660000006</v>
      </c>
      <c r="O3291">
        <v>0</v>
      </c>
      <c r="P3291">
        <v>409</v>
      </c>
      <c r="Q3291">
        <v>0</v>
      </c>
      <c r="R3291">
        <v>0</v>
      </c>
      <c r="S3291">
        <v>0</v>
      </c>
      <c r="T3291">
        <v>10</v>
      </c>
      <c r="U3291">
        <v>0</v>
      </c>
      <c r="V3291">
        <v>0</v>
      </c>
      <c r="W3291">
        <v>0</v>
      </c>
      <c r="X3291">
        <v>875.26109367213951</v>
      </c>
      <c r="Y3291">
        <v>0</v>
      </c>
      <c r="Z3291">
        <v>0</v>
      </c>
      <c r="AA3291">
        <v>0</v>
      </c>
      <c r="AB3291">
        <v>136.89690401332317</v>
      </c>
      <c r="AC3291">
        <v>0</v>
      </c>
      <c r="AD3291">
        <v>0</v>
      </c>
      <c r="AE3291">
        <v>1012.1579976854626</v>
      </c>
    </row>
    <row r="3292" spans="1:31" x14ac:dyDescent="0.25">
      <c r="A3292">
        <v>2311711</v>
      </c>
      <c r="B3292">
        <v>1</v>
      </c>
      <c r="C3292" t="s">
        <v>80</v>
      </c>
      <c r="D3292" t="s">
        <v>100</v>
      </c>
      <c r="E3292" t="s">
        <v>153</v>
      </c>
      <c r="F3292" t="s">
        <v>9729</v>
      </c>
      <c r="G3292" t="s">
        <v>155</v>
      </c>
      <c r="H3292" t="s">
        <v>150</v>
      </c>
      <c r="I3292" t="s">
        <v>136</v>
      </c>
      <c r="J3292" t="s">
        <v>137</v>
      </c>
      <c r="K3292" t="s">
        <v>138</v>
      </c>
      <c r="L3292" t="s">
        <v>9730</v>
      </c>
      <c r="M3292" t="s">
        <v>9731</v>
      </c>
      <c r="N3292">
        <v>0.88527777699999999</v>
      </c>
      <c r="O3292">
        <v>0</v>
      </c>
      <c r="P3292">
        <v>3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0.69759601807470006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0.69759601807470006</v>
      </c>
    </row>
    <row r="3293" spans="1:31" x14ac:dyDescent="0.25">
      <c r="A3293">
        <v>2311665</v>
      </c>
      <c r="B3293">
        <v>1</v>
      </c>
      <c r="C3293" t="s">
        <v>81</v>
      </c>
      <c r="D3293" t="s">
        <v>112</v>
      </c>
      <c r="E3293" t="s">
        <v>153</v>
      </c>
      <c r="F3293" t="s">
        <v>9732</v>
      </c>
      <c r="G3293" t="s">
        <v>203</v>
      </c>
      <c r="H3293" t="s">
        <v>150</v>
      </c>
      <c r="I3293" t="s">
        <v>136</v>
      </c>
      <c r="J3293" t="s">
        <v>137</v>
      </c>
      <c r="K3293" t="s">
        <v>138</v>
      </c>
      <c r="L3293" t="s">
        <v>9733</v>
      </c>
      <c r="M3293" t="s">
        <v>9734</v>
      </c>
      <c r="N3293">
        <v>0.71861111099999997</v>
      </c>
      <c r="O3293">
        <v>0</v>
      </c>
      <c r="P3293">
        <v>9</v>
      </c>
      <c r="Q3293">
        <v>0</v>
      </c>
      <c r="R3293">
        <v>0</v>
      </c>
      <c r="S3293">
        <v>0</v>
      </c>
      <c r="T3293">
        <v>3</v>
      </c>
      <c r="U3293">
        <v>0</v>
      </c>
      <c r="V3293">
        <v>0</v>
      </c>
      <c r="W3293">
        <v>0</v>
      </c>
      <c r="X3293">
        <v>1.347300742247725</v>
      </c>
      <c r="Y3293">
        <v>0</v>
      </c>
      <c r="Z3293">
        <v>0</v>
      </c>
      <c r="AA3293">
        <v>0</v>
      </c>
      <c r="AB3293">
        <v>0.79803650857315001</v>
      </c>
      <c r="AC3293">
        <v>0</v>
      </c>
      <c r="AD3293">
        <v>0</v>
      </c>
      <c r="AE3293">
        <v>2.1453372508208748</v>
      </c>
    </row>
    <row r="3294" spans="1:31" x14ac:dyDescent="0.25">
      <c r="A3294">
        <v>2311691</v>
      </c>
      <c r="B3294">
        <v>1</v>
      </c>
      <c r="C3294" t="s">
        <v>80</v>
      </c>
      <c r="D3294" t="s">
        <v>96</v>
      </c>
      <c r="E3294" t="s">
        <v>147</v>
      </c>
      <c r="F3294" t="s">
        <v>9735</v>
      </c>
      <c r="G3294" t="s">
        <v>703</v>
      </c>
      <c r="H3294" t="s">
        <v>150</v>
      </c>
      <c r="I3294" t="s">
        <v>136</v>
      </c>
      <c r="J3294" t="s">
        <v>3</v>
      </c>
      <c r="K3294" t="s">
        <v>138</v>
      </c>
      <c r="L3294" t="s">
        <v>9736</v>
      </c>
      <c r="M3294" t="s">
        <v>9737</v>
      </c>
      <c r="N3294">
        <v>1.6369444440000001</v>
      </c>
      <c r="O3294">
        <v>0</v>
      </c>
      <c r="P3294">
        <v>31</v>
      </c>
      <c r="Q3294">
        <v>0</v>
      </c>
      <c r="R3294">
        <v>1</v>
      </c>
      <c r="S3294">
        <v>0</v>
      </c>
      <c r="T3294">
        <v>7</v>
      </c>
      <c r="U3294">
        <v>0</v>
      </c>
      <c r="V3294">
        <v>0</v>
      </c>
      <c r="W3294">
        <v>0</v>
      </c>
      <c r="X3294">
        <v>41.476650132713587</v>
      </c>
      <c r="Y3294">
        <v>0</v>
      </c>
      <c r="Z3294">
        <v>0.22151114323000004</v>
      </c>
      <c r="AA3294">
        <v>0</v>
      </c>
      <c r="AB3294">
        <v>20.708976646944251</v>
      </c>
      <c r="AC3294">
        <v>0</v>
      </c>
      <c r="AD3294">
        <v>0</v>
      </c>
      <c r="AE3294">
        <v>62.407137922887841</v>
      </c>
    </row>
    <row r="3295" spans="1:31" x14ac:dyDescent="0.25">
      <c r="A3295">
        <v>2311854</v>
      </c>
      <c r="B3295">
        <v>1</v>
      </c>
      <c r="C3295" t="s">
        <v>80</v>
      </c>
      <c r="D3295" t="s">
        <v>110</v>
      </c>
      <c r="E3295" t="s">
        <v>153</v>
      </c>
      <c r="F3295" t="s">
        <v>9738</v>
      </c>
      <c r="G3295" t="s">
        <v>155</v>
      </c>
      <c r="H3295" t="s">
        <v>150</v>
      </c>
      <c r="I3295" t="s">
        <v>136</v>
      </c>
      <c r="J3295" t="s">
        <v>137</v>
      </c>
      <c r="K3295" t="s">
        <v>138</v>
      </c>
      <c r="L3295" t="s">
        <v>9739</v>
      </c>
      <c r="M3295" t="s">
        <v>9740</v>
      </c>
      <c r="N3295">
        <v>3.9375</v>
      </c>
      <c r="O3295">
        <v>0</v>
      </c>
      <c r="P3295">
        <v>9</v>
      </c>
      <c r="Q3295">
        <v>0</v>
      </c>
      <c r="R3295">
        <v>0</v>
      </c>
      <c r="S3295">
        <v>0</v>
      </c>
      <c r="T3295">
        <v>1</v>
      </c>
      <c r="U3295">
        <v>0</v>
      </c>
      <c r="V3295">
        <v>0</v>
      </c>
      <c r="W3295">
        <v>0</v>
      </c>
      <c r="X3295">
        <v>9.0399237738652491</v>
      </c>
      <c r="Y3295">
        <v>0</v>
      </c>
      <c r="Z3295">
        <v>0</v>
      </c>
      <c r="AA3295">
        <v>0</v>
      </c>
      <c r="AB3295">
        <v>25.393602357283953</v>
      </c>
      <c r="AC3295">
        <v>0</v>
      </c>
      <c r="AD3295">
        <v>0</v>
      </c>
      <c r="AE3295">
        <v>34.4335261311492</v>
      </c>
    </row>
    <row r="3296" spans="1:31" x14ac:dyDescent="0.25">
      <c r="A3296">
        <v>2311877</v>
      </c>
      <c r="B3296">
        <v>1</v>
      </c>
      <c r="C3296" t="s">
        <v>80</v>
      </c>
      <c r="D3296" t="s">
        <v>103</v>
      </c>
      <c r="E3296" t="s">
        <v>147</v>
      </c>
      <c r="F3296" t="s">
        <v>9741</v>
      </c>
      <c r="G3296" t="s">
        <v>149</v>
      </c>
      <c r="H3296" t="s">
        <v>150</v>
      </c>
      <c r="I3296" t="s">
        <v>136</v>
      </c>
      <c r="J3296" t="s">
        <v>137</v>
      </c>
      <c r="K3296" t="s">
        <v>138</v>
      </c>
      <c r="L3296" t="s">
        <v>9742</v>
      </c>
      <c r="M3296" t="s">
        <v>9743</v>
      </c>
      <c r="N3296">
        <v>0.86444444399999998</v>
      </c>
      <c r="O3296">
        <v>0</v>
      </c>
      <c r="P3296">
        <v>0</v>
      </c>
      <c r="Q3296">
        <v>0</v>
      </c>
      <c r="R3296">
        <v>1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</row>
    <row r="3297" spans="1:31" x14ac:dyDescent="0.25">
      <c r="A3297">
        <v>2311399</v>
      </c>
      <c r="B3297">
        <v>1</v>
      </c>
      <c r="C3297" t="s">
        <v>80</v>
      </c>
      <c r="D3297" t="s">
        <v>93</v>
      </c>
      <c r="E3297" t="s">
        <v>153</v>
      </c>
      <c r="F3297" t="s">
        <v>9744</v>
      </c>
      <c r="G3297" t="s">
        <v>336</v>
      </c>
      <c r="H3297" t="s">
        <v>150</v>
      </c>
      <c r="I3297" t="s">
        <v>136</v>
      </c>
      <c r="J3297" t="s">
        <v>137</v>
      </c>
      <c r="K3297" t="s">
        <v>138</v>
      </c>
      <c r="L3297" t="s">
        <v>9745</v>
      </c>
      <c r="M3297" t="s">
        <v>9746</v>
      </c>
      <c r="N3297">
        <v>2.3913888879999998</v>
      </c>
      <c r="O3297">
        <v>0</v>
      </c>
      <c r="P3297">
        <v>1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1.8899651817667504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1.8899651817667504</v>
      </c>
    </row>
    <row r="3298" spans="1:31" x14ac:dyDescent="0.25">
      <c r="A3298">
        <v>2311585</v>
      </c>
      <c r="B3298">
        <v>1</v>
      </c>
      <c r="C3298" t="s">
        <v>80</v>
      </c>
      <c r="D3298" t="s">
        <v>86</v>
      </c>
      <c r="E3298" t="s">
        <v>147</v>
      </c>
      <c r="F3298" t="s">
        <v>9747</v>
      </c>
      <c r="G3298" t="s">
        <v>336</v>
      </c>
      <c r="H3298" t="s">
        <v>150</v>
      </c>
      <c r="I3298" t="s">
        <v>136</v>
      </c>
      <c r="J3298" t="s">
        <v>137</v>
      </c>
      <c r="K3298" t="s">
        <v>138</v>
      </c>
      <c r="L3298" t="s">
        <v>9748</v>
      </c>
      <c r="M3298" t="s">
        <v>9749</v>
      </c>
      <c r="N3298">
        <v>0.176666666</v>
      </c>
      <c r="O3298">
        <v>0</v>
      </c>
      <c r="P3298">
        <v>28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1.2007961183232001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1.2007961183232001</v>
      </c>
    </row>
    <row r="3299" spans="1:31" x14ac:dyDescent="0.25">
      <c r="A3299">
        <v>2311834</v>
      </c>
      <c r="B3299">
        <v>1</v>
      </c>
      <c r="C3299" t="s">
        <v>80</v>
      </c>
      <c r="D3299" t="s">
        <v>100</v>
      </c>
      <c r="E3299" t="s">
        <v>153</v>
      </c>
      <c r="F3299" t="s">
        <v>9750</v>
      </c>
      <c r="G3299" t="s">
        <v>155</v>
      </c>
      <c r="H3299" t="s">
        <v>150</v>
      </c>
      <c r="I3299" t="s">
        <v>136</v>
      </c>
      <c r="J3299" t="s">
        <v>137</v>
      </c>
      <c r="K3299" t="s">
        <v>138</v>
      </c>
      <c r="L3299" t="s">
        <v>9751</v>
      </c>
      <c r="M3299" t="s">
        <v>9752</v>
      </c>
      <c r="N3299">
        <v>1.4069444440000001</v>
      </c>
      <c r="O3299">
        <v>0</v>
      </c>
      <c r="P3299">
        <v>1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0.68970738200210002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0.68970738200210002</v>
      </c>
    </row>
    <row r="3300" spans="1:31" x14ac:dyDescent="0.25">
      <c r="A3300">
        <v>2311677</v>
      </c>
      <c r="B3300">
        <v>1</v>
      </c>
      <c r="C3300" t="s">
        <v>81</v>
      </c>
      <c r="D3300" t="s">
        <v>128</v>
      </c>
      <c r="E3300" t="s">
        <v>153</v>
      </c>
      <c r="F3300" t="s">
        <v>9753</v>
      </c>
      <c r="G3300" t="s">
        <v>203</v>
      </c>
      <c r="H3300" t="s">
        <v>150</v>
      </c>
      <c r="I3300" t="s">
        <v>136</v>
      </c>
      <c r="J3300" t="s">
        <v>137</v>
      </c>
      <c r="K3300" t="s">
        <v>138</v>
      </c>
      <c r="L3300" t="s">
        <v>9754</v>
      </c>
      <c r="M3300" t="s">
        <v>9755</v>
      </c>
      <c r="N3300">
        <v>3.5077777769999998</v>
      </c>
      <c r="O3300">
        <v>0</v>
      </c>
      <c r="P3300">
        <v>13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9.6898265962979995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9.6898265962979995</v>
      </c>
    </row>
    <row r="3301" spans="1:31" x14ac:dyDescent="0.25">
      <c r="A3301">
        <v>2311631</v>
      </c>
      <c r="B3301">
        <v>1</v>
      </c>
      <c r="C3301" t="s">
        <v>80</v>
      </c>
      <c r="D3301" t="s">
        <v>82</v>
      </c>
      <c r="E3301" t="s">
        <v>147</v>
      </c>
      <c r="F3301" t="s">
        <v>9756</v>
      </c>
      <c r="G3301" t="s">
        <v>149</v>
      </c>
      <c r="H3301" t="s">
        <v>150</v>
      </c>
      <c r="I3301" t="s">
        <v>136</v>
      </c>
      <c r="J3301" t="s">
        <v>137</v>
      </c>
      <c r="K3301" t="s">
        <v>138</v>
      </c>
      <c r="L3301" t="s">
        <v>9757</v>
      </c>
      <c r="M3301" t="s">
        <v>9758</v>
      </c>
      <c r="N3301">
        <v>1.866944444</v>
      </c>
      <c r="O3301">
        <v>0</v>
      </c>
      <c r="P3301">
        <v>142</v>
      </c>
      <c r="Q3301">
        <v>0</v>
      </c>
      <c r="R3301">
        <v>0</v>
      </c>
      <c r="S3301">
        <v>0</v>
      </c>
      <c r="T3301">
        <v>9</v>
      </c>
      <c r="U3301">
        <v>0</v>
      </c>
      <c r="V3301">
        <v>0</v>
      </c>
      <c r="W3301">
        <v>0</v>
      </c>
      <c r="X3301">
        <v>66.656777728399305</v>
      </c>
      <c r="Y3301">
        <v>0</v>
      </c>
      <c r="Z3301">
        <v>0</v>
      </c>
      <c r="AA3301">
        <v>0</v>
      </c>
      <c r="AB3301">
        <v>7.8121060952883115</v>
      </c>
      <c r="AC3301">
        <v>0</v>
      </c>
      <c r="AD3301">
        <v>0</v>
      </c>
      <c r="AE3301">
        <v>74.468883823687619</v>
      </c>
    </row>
    <row r="3302" spans="1:31" x14ac:dyDescent="0.25">
      <c r="A3302">
        <v>2311823</v>
      </c>
      <c r="B3302">
        <v>1</v>
      </c>
      <c r="C3302" t="s">
        <v>81</v>
      </c>
      <c r="D3302" t="s">
        <v>118</v>
      </c>
      <c r="E3302" t="s">
        <v>147</v>
      </c>
      <c r="F3302" t="s">
        <v>2387</v>
      </c>
      <c r="G3302" t="s">
        <v>149</v>
      </c>
      <c r="H3302" t="s">
        <v>150</v>
      </c>
      <c r="I3302" t="s">
        <v>136</v>
      </c>
      <c r="J3302" t="s">
        <v>137</v>
      </c>
      <c r="K3302" t="s">
        <v>138</v>
      </c>
      <c r="L3302" t="s">
        <v>9759</v>
      </c>
      <c r="M3302" t="s">
        <v>9760</v>
      </c>
      <c r="N3302">
        <v>1.054444444</v>
      </c>
      <c r="O3302">
        <v>0</v>
      </c>
      <c r="P3302">
        <v>37</v>
      </c>
      <c r="Q3302">
        <v>0</v>
      </c>
      <c r="R3302">
        <v>0</v>
      </c>
      <c r="S3302">
        <v>0</v>
      </c>
      <c r="T3302">
        <v>5</v>
      </c>
      <c r="U3302">
        <v>0</v>
      </c>
      <c r="V3302">
        <v>1</v>
      </c>
      <c r="W3302">
        <v>0</v>
      </c>
      <c r="X3302">
        <v>7.7170942334798047</v>
      </c>
      <c r="Y3302">
        <v>0</v>
      </c>
      <c r="Z3302">
        <v>0</v>
      </c>
      <c r="AA3302">
        <v>0</v>
      </c>
      <c r="AB3302">
        <v>1.2703621601209667</v>
      </c>
      <c r="AC3302">
        <v>0</v>
      </c>
      <c r="AD3302">
        <v>14.450163873321401</v>
      </c>
      <c r="AE3302">
        <v>23.437620266922174</v>
      </c>
    </row>
    <row r="3303" spans="1:31" x14ac:dyDescent="0.25">
      <c r="A3303">
        <v>2311800</v>
      </c>
      <c r="B3303">
        <v>1</v>
      </c>
      <c r="C3303" t="s">
        <v>80</v>
      </c>
      <c r="D3303" t="s">
        <v>98</v>
      </c>
      <c r="E3303" t="s">
        <v>175</v>
      </c>
      <c r="F3303" t="s">
        <v>9761</v>
      </c>
      <c r="G3303" t="s">
        <v>210</v>
      </c>
      <c r="H3303" t="s">
        <v>135</v>
      </c>
      <c r="I3303" t="s">
        <v>136</v>
      </c>
      <c r="J3303" t="s">
        <v>137</v>
      </c>
      <c r="K3303" t="s">
        <v>138</v>
      </c>
      <c r="L3303" t="s">
        <v>9762</v>
      </c>
      <c r="M3303" t="s">
        <v>9763</v>
      </c>
      <c r="N3303">
        <v>2.525555555</v>
      </c>
      <c r="O3303">
        <v>0</v>
      </c>
      <c r="P3303">
        <v>15</v>
      </c>
      <c r="Q3303">
        <v>0</v>
      </c>
      <c r="R3303">
        <v>11</v>
      </c>
      <c r="S3303">
        <v>0</v>
      </c>
      <c r="T3303">
        <v>30</v>
      </c>
      <c r="U3303">
        <v>0</v>
      </c>
      <c r="V3303">
        <v>0</v>
      </c>
      <c r="W3303">
        <v>0</v>
      </c>
      <c r="X3303">
        <v>12.084368020665831</v>
      </c>
      <c r="Y3303">
        <v>0</v>
      </c>
      <c r="Z3303">
        <v>28.644306637378165</v>
      </c>
      <c r="AA3303">
        <v>0</v>
      </c>
      <c r="AB3303">
        <v>96.674413246620631</v>
      </c>
      <c r="AC3303">
        <v>0</v>
      </c>
      <c r="AD3303">
        <v>0</v>
      </c>
      <c r="AE3303">
        <v>137.40308790466463</v>
      </c>
    </row>
    <row r="3304" spans="1:31" x14ac:dyDescent="0.25">
      <c r="A3304">
        <v>2311554</v>
      </c>
      <c r="B3304">
        <v>1</v>
      </c>
      <c r="C3304" t="s">
        <v>80</v>
      </c>
      <c r="D3304" t="s">
        <v>82</v>
      </c>
      <c r="E3304" t="s">
        <v>153</v>
      </c>
      <c r="F3304" t="s">
        <v>9764</v>
      </c>
      <c r="G3304" t="s">
        <v>203</v>
      </c>
      <c r="H3304" t="s">
        <v>150</v>
      </c>
      <c r="I3304" t="s">
        <v>136</v>
      </c>
      <c r="J3304" t="s">
        <v>137</v>
      </c>
      <c r="K3304" t="s">
        <v>138</v>
      </c>
      <c r="L3304" t="s">
        <v>9765</v>
      </c>
      <c r="M3304" t="s">
        <v>9766</v>
      </c>
      <c r="N3304">
        <v>1.5149999999999999</v>
      </c>
      <c r="O3304">
        <v>0</v>
      </c>
      <c r="P3304">
        <v>16</v>
      </c>
      <c r="Q3304">
        <v>0</v>
      </c>
      <c r="R3304">
        <v>0</v>
      </c>
      <c r="S3304">
        <v>0</v>
      </c>
      <c r="T3304">
        <v>3</v>
      </c>
      <c r="U3304">
        <v>0</v>
      </c>
      <c r="V3304">
        <v>0</v>
      </c>
      <c r="W3304">
        <v>0</v>
      </c>
      <c r="X3304">
        <v>8.2628755706211017</v>
      </c>
      <c r="Y3304">
        <v>0</v>
      </c>
      <c r="Z3304">
        <v>0</v>
      </c>
      <c r="AA3304">
        <v>0</v>
      </c>
      <c r="AB3304">
        <v>0.79107453194808341</v>
      </c>
      <c r="AC3304">
        <v>0</v>
      </c>
      <c r="AD3304">
        <v>0</v>
      </c>
      <c r="AE3304">
        <v>9.0539501025691855</v>
      </c>
    </row>
    <row r="3305" spans="1:31" x14ac:dyDescent="0.25">
      <c r="A3305">
        <v>2311362</v>
      </c>
      <c r="B3305">
        <v>1</v>
      </c>
      <c r="C3305" t="s">
        <v>80</v>
      </c>
      <c r="D3305" t="s">
        <v>96</v>
      </c>
      <c r="E3305" t="s">
        <v>153</v>
      </c>
      <c r="F3305" t="s">
        <v>9767</v>
      </c>
      <c r="G3305" t="s">
        <v>254</v>
      </c>
      <c r="H3305" t="s">
        <v>150</v>
      </c>
      <c r="I3305" t="s">
        <v>136</v>
      </c>
      <c r="J3305" t="s">
        <v>137</v>
      </c>
      <c r="K3305" t="s">
        <v>138</v>
      </c>
      <c r="L3305" t="s">
        <v>9768</v>
      </c>
      <c r="M3305" t="s">
        <v>9769</v>
      </c>
      <c r="N3305">
        <v>2.0330555549999998</v>
      </c>
      <c r="O3305">
        <v>0</v>
      </c>
      <c r="P3305">
        <v>1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1.9579177526134584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1.9579177526134584</v>
      </c>
    </row>
    <row r="3306" spans="1:31" x14ac:dyDescent="0.25">
      <c r="A3306">
        <v>2311508</v>
      </c>
      <c r="B3306">
        <v>1</v>
      </c>
      <c r="C3306" t="s">
        <v>80</v>
      </c>
      <c r="D3306" t="s">
        <v>83</v>
      </c>
      <c r="E3306" t="s">
        <v>158</v>
      </c>
      <c r="F3306" t="s">
        <v>9770</v>
      </c>
      <c r="G3306" t="s">
        <v>143</v>
      </c>
      <c r="H3306" t="s">
        <v>150</v>
      </c>
      <c r="I3306" t="s">
        <v>136</v>
      </c>
      <c r="J3306" t="s">
        <v>137</v>
      </c>
      <c r="K3306" t="s">
        <v>144</v>
      </c>
      <c r="L3306" t="s">
        <v>9771</v>
      </c>
      <c r="M3306" t="s">
        <v>9772</v>
      </c>
      <c r="N3306">
        <v>0.81944444400000005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72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82.082625311045561</v>
      </c>
      <c r="AC3306">
        <v>0</v>
      </c>
      <c r="AD3306">
        <v>0</v>
      </c>
      <c r="AE3306">
        <v>82.082625311045561</v>
      </c>
    </row>
    <row r="3307" spans="1:31" x14ac:dyDescent="0.25">
      <c r="A3307">
        <v>2311422</v>
      </c>
      <c r="B3307">
        <v>1</v>
      </c>
      <c r="C3307" t="s">
        <v>81</v>
      </c>
      <c r="D3307" t="s">
        <v>127</v>
      </c>
      <c r="E3307" t="s">
        <v>132</v>
      </c>
      <c r="F3307" t="s">
        <v>9773</v>
      </c>
      <c r="G3307" t="s">
        <v>143</v>
      </c>
      <c r="H3307" t="s">
        <v>135</v>
      </c>
      <c r="I3307" t="s">
        <v>136</v>
      </c>
      <c r="J3307" t="s">
        <v>137</v>
      </c>
      <c r="K3307" t="s">
        <v>144</v>
      </c>
      <c r="L3307" t="s">
        <v>9774</v>
      </c>
      <c r="M3307" t="s">
        <v>9775</v>
      </c>
      <c r="N3307">
        <v>8.1519444439999997</v>
      </c>
      <c r="O3307">
        <v>0</v>
      </c>
      <c r="P3307">
        <v>269</v>
      </c>
      <c r="Q3307">
        <v>0</v>
      </c>
      <c r="R3307">
        <v>17</v>
      </c>
      <c r="S3307">
        <v>3</v>
      </c>
      <c r="T3307">
        <v>30</v>
      </c>
      <c r="U3307">
        <v>2</v>
      </c>
      <c r="V3307">
        <v>0</v>
      </c>
      <c r="W3307">
        <v>0</v>
      </c>
      <c r="X3307">
        <v>544.77689643449332</v>
      </c>
      <c r="Y3307">
        <v>0</v>
      </c>
      <c r="Z3307">
        <v>395.86098611108855</v>
      </c>
      <c r="AA3307">
        <v>102.57445061204331</v>
      </c>
      <c r="AB3307">
        <v>168.02157025239066</v>
      </c>
      <c r="AC3307">
        <v>305.57018436967604</v>
      </c>
      <c r="AD3307">
        <v>0</v>
      </c>
      <c r="AE3307">
        <v>1516.8040877796918</v>
      </c>
    </row>
    <row r="3308" spans="1:31" x14ac:dyDescent="0.25">
      <c r="A3308">
        <v>2311717</v>
      </c>
      <c r="B3308">
        <v>1</v>
      </c>
      <c r="C3308" t="s">
        <v>81</v>
      </c>
      <c r="D3308" t="s">
        <v>113</v>
      </c>
      <c r="E3308" t="s">
        <v>153</v>
      </c>
      <c r="F3308" t="s">
        <v>9776</v>
      </c>
      <c r="G3308" t="s">
        <v>155</v>
      </c>
      <c r="H3308" t="s">
        <v>150</v>
      </c>
      <c r="I3308" t="s">
        <v>136</v>
      </c>
      <c r="J3308" t="s">
        <v>137</v>
      </c>
      <c r="K3308" t="s">
        <v>138</v>
      </c>
      <c r="L3308" t="s">
        <v>9777</v>
      </c>
      <c r="M3308" t="s">
        <v>9778</v>
      </c>
      <c r="N3308">
        <v>3.0461111110000001</v>
      </c>
      <c r="O3308">
        <v>0</v>
      </c>
      <c r="P3308">
        <v>1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0.96364926793956662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0.96364926793956662</v>
      </c>
    </row>
    <row r="3309" spans="1:31" x14ac:dyDescent="0.25">
      <c r="A3309">
        <v>2311568</v>
      </c>
      <c r="B3309">
        <v>1</v>
      </c>
      <c r="C3309" t="s">
        <v>80</v>
      </c>
      <c r="D3309" t="s">
        <v>103</v>
      </c>
      <c r="E3309" t="s">
        <v>158</v>
      </c>
      <c r="F3309" t="s">
        <v>9779</v>
      </c>
      <c r="G3309" t="s">
        <v>453</v>
      </c>
      <c r="H3309" t="s">
        <v>150</v>
      </c>
      <c r="I3309" t="s">
        <v>136</v>
      </c>
      <c r="J3309" t="s">
        <v>137</v>
      </c>
      <c r="K3309" t="s">
        <v>138</v>
      </c>
      <c r="L3309" t="s">
        <v>9780</v>
      </c>
      <c r="M3309" t="s">
        <v>9781</v>
      </c>
      <c r="N3309">
        <v>1.2738888880000001</v>
      </c>
      <c r="O3309">
        <v>0</v>
      </c>
      <c r="P3309">
        <v>17</v>
      </c>
      <c r="Q3309">
        <v>0</v>
      </c>
      <c r="R3309">
        <v>7</v>
      </c>
      <c r="S3309">
        <v>0</v>
      </c>
      <c r="T3309">
        <v>8</v>
      </c>
      <c r="U3309">
        <v>0</v>
      </c>
      <c r="V3309">
        <v>0</v>
      </c>
      <c r="W3309">
        <v>0</v>
      </c>
      <c r="X3309">
        <v>5.0367241408793584</v>
      </c>
      <c r="Y3309">
        <v>0</v>
      </c>
      <c r="Z3309">
        <v>55.017733125649663</v>
      </c>
      <c r="AA3309">
        <v>0</v>
      </c>
      <c r="AB3309">
        <v>38.171152467104442</v>
      </c>
      <c r="AC3309">
        <v>0</v>
      </c>
      <c r="AD3309">
        <v>0</v>
      </c>
      <c r="AE3309">
        <v>98.225609733633462</v>
      </c>
    </row>
    <row r="3310" spans="1:31" x14ac:dyDescent="0.25">
      <c r="A3310">
        <v>2311468</v>
      </c>
      <c r="B3310">
        <v>1</v>
      </c>
      <c r="C3310" t="s">
        <v>80</v>
      </c>
      <c r="D3310" t="s">
        <v>94</v>
      </c>
      <c r="E3310" t="s">
        <v>175</v>
      </c>
      <c r="F3310" t="s">
        <v>9782</v>
      </c>
      <c r="G3310" t="s">
        <v>143</v>
      </c>
      <c r="H3310" t="s">
        <v>135</v>
      </c>
      <c r="I3310" t="s">
        <v>136</v>
      </c>
      <c r="J3310" t="s">
        <v>137</v>
      </c>
      <c r="K3310" t="s">
        <v>144</v>
      </c>
      <c r="L3310" t="s">
        <v>9783</v>
      </c>
      <c r="M3310" t="s">
        <v>9784</v>
      </c>
      <c r="N3310">
        <v>8.0961111110000008</v>
      </c>
      <c r="O3310">
        <v>0</v>
      </c>
      <c r="P3310">
        <v>0</v>
      </c>
      <c r="Q3310">
        <v>3</v>
      </c>
      <c r="R3310">
        <v>35</v>
      </c>
      <c r="S3310">
        <v>0</v>
      </c>
      <c r="T3310">
        <v>8</v>
      </c>
      <c r="U3310">
        <v>0</v>
      </c>
      <c r="V3310">
        <v>0</v>
      </c>
      <c r="W3310">
        <v>0</v>
      </c>
      <c r="X3310">
        <v>0</v>
      </c>
      <c r="Y3310">
        <v>8.8233846039640014</v>
      </c>
      <c r="Z3310">
        <v>251.53286661004137</v>
      </c>
      <c r="AA3310">
        <v>0</v>
      </c>
      <c r="AB3310">
        <v>70.461639187548712</v>
      </c>
      <c r="AC3310">
        <v>0</v>
      </c>
      <c r="AD3310">
        <v>0</v>
      </c>
      <c r="AE3310">
        <v>330.81789040155411</v>
      </c>
    </row>
    <row r="3311" spans="1:31" x14ac:dyDescent="0.25">
      <c r="A3311">
        <v>2311614</v>
      </c>
      <c r="B3311">
        <v>1</v>
      </c>
      <c r="C3311" t="s">
        <v>81</v>
      </c>
      <c r="D3311" t="s">
        <v>125</v>
      </c>
      <c r="E3311" t="s">
        <v>158</v>
      </c>
      <c r="F3311" t="s">
        <v>9785</v>
      </c>
      <c r="G3311" t="s">
        <v>453</v>
      </c>
      <c r="H3311" t="s">
        <v>150</v>
      </c>
      <c r="I3311" t="s">
        <v>136</v>
      </c>
      <c r="J3311" t="s">
        <v>137</v>
      </c>
      <c r="K3311" t="s">
        <v>138</v>
      </c>
      <c r="L3311" t="s">
        <v>9786</v>
      </c>
      <c r="M3311" t="s">
        <v>9787</v>
      </c>
      <c r="N3311">
        <v>0.75777777700000004</v>
      </c>
      <c r="O3311">
        <v>0</v>
      </c>
      <c r="P3311">
        <v>0</v>
      </c>
      <c r="Q3311">
        <v>0</v>
      </c>
      <c r="R3311">
        <v>4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3.5041881962394505</v>
      </c>
      <c r="AA3311">
        <v>0</v>
      </c>
      <c r="AB3311">
        <v>0</v>
      </c>
      <c r="AC3311">
        <v>0</v>
      </c>
      <c r="AD3311">
        <v>0</v>
      </c>
      <c r="AE3311">
        <v>3.5041881962394505</v>
      </c>
    </row>
    <row r="3312" spans="1:31" x14ac:dyDescent="0.25">
      <c r="A3312">
        <v>2311760</v>
      </c>
      <c r="B3312">
        <v>1</v>
      </c>
      <c r="C3312" t="s">
        <v>80</v>
      </c>
      <c r="D3312" t="s">
        <v>104</v>
      </c>
      <c r="E3312" t="s">
        <v>175</v>
      </c>
      <c r="F3312" t="s">
        <v>9788</v>
      </c>
      <c r="G3312" t="s">
        <v>134</v>
      </c>
      <c r="H3312" t="s">
        <v>135</v>
      </c>
      <c r="I3312" t="s">
        <v>136</v>
      </c>
      <c r="J3312" t="s">
        <v>137</v>
      </c>
      <c r="K3312" t="s">
        <v>138</v>
      </c>
      <c r="L3312" t="s">
        <v>9789</v>
      </c>
      <c r="M3312" t="s">
        <v>9790</v>
      </c>
      <c r="N3312">
        <v>0.48333333299999998</v>
      </c>
      <c r="O3312">
        <v>8</v>
      </c>
      <c r="P3312">
        <v>3965</v>
      </c>
      <c r="Q3312">
        <v>8</v>
      </c>
      <c r="R3312">
        <v>37</v>
      </c>
      <c r="S3312">
        <v>1</v>
      </c>
      <c r="T3312">
        <v>355</v>
      </c>
      <c r="U3312">
        <v>1</v>
      </c>
      <c r="V3312">
        <v>1</v>
      </c>
      <c r="W3312">
        <v>2.392288795262</v>
      </c>
      <c r="X3312">
        <v>431.47091710940612</v>
      </c>
      <c r="Y3312">
        <v>2.259880570989</v>
      </c>
      <c r="Z3312">
        <v>12.897768259163673</v>
      </c>
      <c r="AA3312">
        <v>3.4035541440000001</v>
      </c>
      <c r="AB3312">
        <v>138.26326632027019</v>
      </c>
      <c r="AC3312">
        <v>45.377155851330166</v>
      </c>
      <c r="AD3312">
        <v>2.1815137397639996</v>
      </c>
      <c r="AE3312">
        <v>638.24634479018516</v>
      </c>
    </row>
    <row r="3313" spans="1:31" x14ac:dyDescent="0.25">
      <c r="A3313">
        <v>2311382</v>
      </c>
      <c r="B3313">
        <v>1</v>
      </c>
      <c r="C3313" t="s">
        <v>80</v>
      </c>
      <c r="D3313" t="s">
        <v>88</v>
      </c>
      <c r="E3313" t="s">
        <v>175</v>
      </c>
      <c r="F3313" t="s">
        <v>9698</v>
      </c>
      <c r="G3313" t="s">
        <v>210</v>
      </c>
      <c r="H3313" t="s">
        <v>135</v>
      </c>
      <c r="I3313" t="s">
        <v>136</v>
      </c>
      <c r="J3313" t="s">
        <v>137</v>
      </c>
      <c r="K3313" t="s">
        <v>138</v>
      </c>
      <c r="L3313" t="s">
        <v>9791</v>
      </c>
      <c r="M3313" t="s">
        <v>9792</v>
      </c>
      <c r="N3313">
        <v>5.1427777770000001</v>
      </c>
      <c r="O3313">
        <v>0</v>
      </c>
      <c r="P3313">
        <v>218</v>
      </c>
      <c r="Q3313">
        <v>0</v>
      </c>
      <c r="R3313">
        <v>0</v>
      </c>
      <c r="S3313">
        <v>0</v>
      </c>
      <c r="T3313">
        <v>10</v>
      </c>
      <c r="U3313">
        <v>0</v>
      </c>
      <c r="V3313">
        <v>0</v>
      </c>
      <c r="W3313">
        <v>0</v>
      </c>
      <c r="X3313">
        <v>237.88960277183637</v>
      </c>
      <c r="Y3313">
        <v>0</v>
      </c>
      <c r="Z3313">
        <v>0</v>
      </c>
      <c r="AA3313">
        <v>0</v>
      </c>
      <c r="AB3313">
        <v>19.433206720731555</v>
      </c>
      <c r="AC3313">
        <v>0</v>
      </c>
      <c r="AD3313">
        <v>0</v>
      </c>
      <c r="AE3313">
        <v>257.3228094925679</v>
      </c>
    </row>
    <row r="3314" spans="1:31" x14ac:dyDescent="0.25">
      <c r="A3314">
        <v>2311880</v>
      </c>
      <c r="B3314">
        <v>1</v>
      </c>
      <c r="C3314" t="s">
        <v>80</v>
      </c>
      <c r="D3314" t="s">
        <v>98</v>
      </c>
      <c r="E3314" t="s">
        <v>153</v>
      </c>
      <c r="F3314" t="s">
        <v>9793</v>
      </c>
      <c r="G3314" t="s">
        <v>155</v>
      </c>
      <c r="H3314" t="s">
        <v>150</v>
      </c>
      <c r="I3314" t="s">
        <v>136</v>
      </c>
      <c r="J3314" t="s">
        <v>137</v>
      </c>
      <c r="K3314" t="s">
        <v>138</v>
      </c>
      <c r="L3314" t="s">
        <v>9794</v>
      </c>
      <c r="M3314" t="s">
        <v>9795</v>
      </c>
      <c r="N3314">
        <v>2.750277777</v>
      </c>
      <c r="O3314">
        <v>0</v>
      </c>
      <c r="P3314">
        <v>0</v>
      </c>
      <c r="Q3314">
        <v>0</v>
      </c>
      <c r="R3314">
        <v>1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2.1355730773669337</v>
      </c>
      <c r="AA3314">
        <v>0</v>
      </c>
      <c r="AB3314">
        <v>0</v>
      </c>
      <c r="AC3314">
        <v>0</v>
      </c>
      <c r="AD3314">
        <v>0</v>
      </c>
      <c r="AE3314">
        <v>2.1355730773669337</v>
      </c>
    </row>
    <row r="3315" spans="1:31" x14ac:dyDescent="0.25">
      <c r="A3315">
        <v>2311594</v>
      </c>
      <c r="B3315">
        <v>1</v>
      </c>
      <c r="C3315" t="s">
        <v>80</v>
      </c>
      <c r="D3315" t="s">
        <v>97</v>
      </c>
      <c r="E3315" t="s">
        <v>153</v>
      </c>
      <c r="F3315" t="s">
        <v>9796</v>
      </c>
      <c r="G3315" t="s">
        <v>155</v>
      </c>
      <c r="H3315" t="s">
        <v>150</v>
      </c>
      <c r="I3315" t="s">
        <v>136</v>
      </c>
      <c r="J3315" t="s">
        <v>137</v>
      </c>
      <c r="K3315" t="s">
        <v>138</v>
      </c>
      <c r="L3315" t="s">
        <v>9797</v>
      </c>
      <c r="M3315" t="s">
        <v>9798</v>
      </c>
      <c r="N3315">
        <v>2.85</v>
      </c>
      <c r="O3315">
        <v>0</v>
      </c>
      <c r="P3315">
        <v>1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0.30072845528249997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0.30072845528249997</v>
      </c>
    </row>
    <row r="3316" spans="1:31" x14ac:dyDescent="0.25">
      <c r="A3316">
        <v>2311402</v>
      </c>
      <c r="B3316">
        <v>1</v>
      </c>
      <c r="C3316" t="s">
        <v>81</v>
      </c>
      <c r="D3316" t="s">
        <v>128</v>
      </c>
      <c r="E3316" t="s">
        <v>158</v>
      </c>
      <c r="F3316" t="s">
        <v>9799</v>
      </c>
      <c r="G3316" t="s">
        <v>177</v>
      </c>
      <c r="H3316" t="s">
        <v>150</v>
      </c>
      <c r="I3316" t="s">
        <v>136</v>
      </c>
      <c r="J3316" t="s">
        <v>137</v>
      </c>
      <c r="K3316" t="s">
        <v>144</v>
      </c>
      <c r="L3316" t="s">
        <v>9800</v>
      </c>
      <c r="M3316" t="s">
        <v>9801</v>
      </c>
      <c r="N3316">
        <v>8.01</v>
      </c>
      <c r="O3316">
        <v>0</v>
      </c>
      <c r="P3316">
        <v>417</v>
      </c>
      <c r="Q3316">
        <v>0</v>
      </c>
      <c r="R3316">
        <v>0</v>
      </c>
      <c r="S3316">
        <v>0</v>
      </c>
      <c r="T3316">
        <v>19</v>
      </c>
      <c r="U3316">
        <v>0</v>
      </c>
      <c r="V3316">
        <v>0</v>
      </c>
      <c r="W3316">
        <v>0</v>
      </c>
      <c r="X3316">
        <v>715.87529584725132</v>
      </c>
      <c r="Y3316">
        <v>0</v>
      </c>
      <c r="Z3316">
        <v>0</v>
      </c>
      <c r="AA3316">
        <v>0</v>
      </c>
      <c r="AB3316">
        <v>156.20939652632117</v>
      </c>
      <c r="AC3316">
        <v>0</v>
      </c>
      <c r="AD3316">
        <v>0</v>
      </c>
      <c r="AE3316">
        <v>872.08469237357247</v>
      </c>
    </row>
    <row r="3317" spans="1:31" x14ac:dyDescent="0.25">
      <c r="A3317">
        <v>2311574</v>
      </c>
      <c r="B3317">
        <v>1</v>
      </c>
      <c r="C3317" t="s">
        <v>80</v>
      </c>
      <c r="D3317" t="s">
        <v>94</v>
      </c>
      <c r="E3317" t="s">
        <v>158</v>
      </c>
      <c r="F3317" t="s">
        <v>9802</v>
      </c>
      <c r="G3317" t="s">
        <v>143</v>
      </c>
      <c r="H3317" t="s">
        <v>150</v>
      </c>
      <c r="I3317" t="s">
        <v>136</v>
      </c>
      <c r="J3317" t="s">
        <v>137</v>
      </c>
      <c r="K3317" t="s">
        <v>144</v>
      </c>
      <c r="L3317" t="s">
        <v>9803</v>
      </c>
      <c r="M3317" t="s">
        <v>9804</v>
      </c>
      <c r="N3317">
        <v>4.6636111109999998</v>
      </c>
      <c r="O3317">
        <v>0</v>
      </c>
      <c r="P3317">
        <v>171</v>
      </c>
      <c r="Q3317">
        <v>0</v>
      </c>
      <c r="R3317">
        <v>0</v>
      </c>
      <c r="S3317">
        <v>0</v>
      </c>
      <c r="T3317">
        <v>39</v>
      </c>
      <c r="U3317">
        <v>0</v>
      </c>
      <c r="V3317">
        <v>0</v>
      </c>
      <c r="W3317">
        <v>0</v>
      </c>
      <c r="X3317">
        <v>148.09814922711197</v>
      </c>
      <c r="Y3317">
        <v>0</v>
      </c>
      <c r="Z3317">
        <v>0</v>
      </c>
      <c r="AA3317">
        <v>0</v>
      </c>
      <c r="AB3317">
        <v>92.343552384048124</v>
      </c>
      <c r="AC3317">
        <v>0</v>
      </c>
      <c r="AD3317">
        <v>0</v>
      </c>
      <c r="AE3317">
        <v>240.44170161116011</v>
      </c>
    </row>
    <row r="3318" spans="1:31" x14ac:dyDescent="0.25">
      <c r="A3318">
        <v>2311425</v>
      </c>
      <c r="B3318">
        <v>1</v>
      </c>
      <c r="C3318" t="s">
        <v>80</v>
      </c>
      <c r="D3318" t="s">
        <v>88</v>
      </c>
      <c r="E3318" t="s">
        <v>158</v>
      </c>
      <c r="F3318" t="s">
        <v>9805</v>
      </c>
      <c r="G3318" t="s">
        <v>177</v>
      </c>
      <c r="H3318" t="s">
        <v>150</v>
      </c>
      <c r="I3318" t="s">
        <v>136</v>
      </c>
      <c r="J3318" t="s">
        <v>137</v>
      </c>
      <c r="K3318" t="s">
        <v>144</v>
      </c>
      <c r="L3318" t="s">
        <v>9806</v>
      </c>
      <c r="M3318" t="s">
        <v>9807</v>
      </c>
      <c r="N3318">
        <v>3.622777777</v>
      </c>
      <c r="O3318">
        <v>0</v>
      </c>
      <c r="P3318">
        <v>150</v>
      </c>
      <c r="Q3318">
        <v>0</v>
      </c>
      <c r="R3318">
        <v>0</v>
      </c>
      <c r="S3318">
        <v>0</v>
      </c>
      <c r="T3318">
        <v>11</v>
      </c>
      <c r="U3318">
        <v>0</v>
      </c>
      <c r="V3318">
        <v>0</v>
      </c>
      <c r="W3318">
        <v>0</v>
      </c>
      <c r="X3318">
        <v>127.60841850037342</v>
      </c>
      <c r="Y3318">
        <v>0</v>
      </c>
      <c r="Z3318">
        <v>0</v>
      </c>
      <c r="AA3318">
        <v>0</v>
      </c>
      <c r="AB3318">
        <v>146.67348770084629</v>
      </c>
      <c r="AC3318">
        <v>0</v>
      </c>
      <c r="AD3318">
        <v>0</v>
      </c>
      <c r="AE3318">
        <v>274.28190620121973</v>
      </c>
    </row>
    <row r="3319" spans="1:31" x14ac:dyDescent="0.25">
      <c r="A3319">
        <v>2311551</v>
      </c>
      <c r="B3319">
        <v>1</v>
      </c>
      <c r="C3319" t="s">
        <v>81</v>
      </c>
      <c r="D3319" t="s">
        <v>113</v>
      </c>
      <c r="E3319" t="s">
        <v>175</v>
      </c>
      <c r="F3319" t="s">
        <v>9808</v>
      </c>
      <c r="G3319" t="s">
        <v>134</v>
      </c>
      <c r="H3319" t="s">
        <v>135</v>
      </c>
      <c r="I3319" t="s">
        <v>136</v>
      </c>
      <c r="J3319" t="s">
        <v>137</v>
      </c>
      <c r="K3319" t="s">
        <v>138</v>
      </c>
      <c r="L3319" t="s">
        <v>9809</v>
      </c>
      <c r="M3319" t="s">
        <v>9810</v>
      </c>
      <c r="N3319">
        <v>0.36388888800000002</v>
      </c>
      <c r="O3319">
        <v>0</v>
      </c>
      <c r="P3319">
        <v>490</v>
      </c>
      <c r="Q3319">
        <v>0</v>
      </c>
      <c r="R3319">
        <v>30</v>
      </c>
      <c r="S3319">
        <v>4</v>
      </c>
      <c r="T3319">
        <v>46</v>
      </c>
      <c r="U3319">
        <v>2</v>
      </c>
      <c r="V3319">
        <v>0</v>
      </c>
      <c r="W3319">
        <v>0</v>
      </c>
      <c r="X3319">
        <v>37.399256985199578</v>
      </c>
      <c r="Y3319">
        <v>0</v>
      </c>
      <c r="Z3319">
        <v>10.348466329859464</v>
      </c>
      <c r="AA3319">
        <v>42.816753668791371</v>
      </c>
      <c r="AB3319">
        <v>38.002342485614982</v>
      </c>
      <c r="AC3319">
        <v>84.059174901921438</v>
      </c>
      <c r="AD3319">
        <v>0</v>
      </c>
      <c r="AE3319">
        <v>212.62599437138684</v>
      </c>
    </row>
    <row r="3320" spans="1:31" x14ac:dyDescent="0.25">
      <c r="A3320">
        <v>2311339</v>
      </c>
      <c r="B3320">
        <v>1</v>
      </c>
      <c r="C3320" t="s">
        <v>80</v>
      </c>
      <c r="D3320" t="s">
        <v>86</v>
      </c>
      <c r="E3320" t="s">
        <v>414</v>
      </c>
      <c r="F3320" t="s">
        <v>9811</v>
      </c>
      <c r="G3320" t="s">
        <v>134</v>
      </c>
      <c r="H3320" t="s">
        <v>135</v>
      </c>
      <c r="I3320" t="s">
        <v>136</v>
      </c>
      <c r="J3320" t="s">
        <v>137</v>
      </c>
      <c r="K3320" t="s">
        <v>138</v>
      </c>
      <c r="L3320" t="s">
        <v>9812</v>
      </c>
      <c r="M3320" t="s">
        <v>9813</v>
      </c>
      <c r="N3320">
        <v>0.72111111100000003</v>
      </c>
      <c r="O3320">
        <v>0</v>
      </c>
      <c r="P3320">
        <v>716</v>
      </c>
      <c r="Q3320">
        <v>0</v>
      </c>
      <c r="R3320">
        <v>1</v>
      </c>
      <c r="S3320">
        <v>4</v>
      </c>
      <c r="T3320">
        <v>58</v>
      </c>
      <c r="U3320">
        <v>0</v>
      </c>
      <c r="V3320">
        <v>0</v>
      </c>
      <c r="W3320">
        <v>0</v>
      </c>
      <c r="X3320">
        <v>132.36657437898558</v>
      </c>
      <c r="Y3320">
        <v>0</v>
      </c>
      <c r="Z3320">
        <v>4.9334220026533329E-2</v>
      </c>
      <c r="AA3320">
        <v>192.66345964806442</v>
      </c>
      <c r="AB3320">
        <v>20.146382292770031</v>
      </c>
      <c r="AC3320">
        <v>0</v>
      </c>
      <c r="AD3320">
        <v>0</v>
      </c>
      <c r="AE3320">
        <v>345.22575053984662</v>
      </c>
    </row>
    <row r="3321" spans="1:31" x14ac:dyDescent="0.25">
      <c r="A3321">
        <v>2311780</v>
      </c>
      <c r="B3321">
        <v>1</v>
      </c>
      <c r="C3321" t="s">
        <v>81</v>
      </c>
      <c r="D3321" t="s">
        <v>115</v>
      </c>
      <c r="E3321" t="s">
        <v>175</v>
      </c>
      <c r="F3321" t="s">
        <v>9814</v>
      </c>
      <c r="G3321" t="s">
        <v>210</v>
      </c>
      <c r="H3321" t="s">
        <v>135</v>
      </c>
      <c r="I3321" t="s">
        <v>136</v>
      </c>
      <c r="J3321" t="s">
        <v>137</v>
      </c>
      <c r="K3321" t="s">
        <v>138</v>
      </c>
      <c r="L3321" t="s">
        <v>9815</v>
      </c>
      <c r="M3321" t="s">
        <v>9816</v>
      </c>
      <c r="N3321">
        <v>1.24</v>
      </c>
      <c r="O3321">
        <v>0</v>
      </c>
      <c r="P3321">
        <v>32</v>
      </c>
      <c r="Q3321">
        <v>0</v>
      </c>
      <c r="R3321">
        <v>15</v>
      </c>
      <c r="S3321">
        <v>1</v>
      </c>
      <c r="T3321">
        <v>3</v>
      </c>
      <c r="U3321">
        <v>0</v>
      </c>
      <c r="V3321">
        <v>0</v>
      </c>
      <c r="W3321">
        <v>0</v>
      </c>
      <c r="X3321">
        <v>4.9588793773552649</v>
      </c>
      <c r="Y3321">
        <v>0</v>
      </c>
      <c r="Z3321">
        <v>5.4589646647151007</v>
      </c>
      <c r="AA3321">
        <v>0</v>
      </c>
      <c r="AB3321">
        <v>3.5486432027662227</v>
      </c>
      <c r="AC3321">
        <v>0</v>
      </c>
      <c r="AD3321">
        <v>0</v>
      </c>
      <c r="AE3321">
        <v>13.966487244836589</v>
      </c>
    </row>
    <row r="3322" spans="1:31" x14ac:dyDescent="0.25">
      <c r="A3322">
        <v>2311488</v>
      </c>
      <c r="B3322">
        <v>1</v>
      </c>
      <c r="C3322" t="s">
        <v>80</v>
      </c>
      <c r="D3322" t="s">
        <v>103</v>
      </c>
      <c r="E3322" t="s">
        <v>153</v>
      </c>
      <c r="F3322" t="s">
        <v>9817</v>
      </c>
      <c r="G3322" t="s">
        <v>203</v>
      </c>
      <c r="H3322" t="s">
        <v>150</v>
      </c>
      <c r="I3322" t="s">
        <v>136</v>
      </c>
      <c r="J3322" t="s">
        <v>137</v>
      </c>
      <c r="K3322" t="s">
        <v>138</v>
      </c>
      <c r="L3322" t="s">
        <v>9818</v>
      </c>
      <c r="M3322" t="s">
        <v>9819</v>
      </c>
      <c r="N3322">
        <v>0.94194444399999999</v>
      </c>
      <c r="O3322">
        <v>0</v>
      </c>
      <c r="P3322">
        <v>10</v>
      </c>
      <c r="Q3322">
        <v>0</v>
      </c>
      <c r="R3322">
        <v>0</v>
      </c>
      <c r="S3322">
        <v>0</v>
      </c>
      <c r="T3322">
        <v>1</v>
      </c>
      <c r="U3322">
        <v>0</v>
      </c>
      <c r="V3322">
        <v>0</v>
      </c>
      <c r="W3322">
        <v>0</v>
      </c>
      <c r="X3322">
        <v>1.7578537311911249</v>
      </c>
      <c r="Y3322">
        <v>0</v>
      </c>
      <c r="Z3322">
        <v>0</v>
      </c>
      <c r="AA3322">
        <v>0</v>
      </c>
      <c r="AB3322">
        <v>0.17037181378813337</v>
      </c>
      <c r="AC3322">
        <v>0</v>
      </c>
      <c r="AD3322">
        <v>0</v>
      </c>
      <c r="AE3322">
        <v>1.9282255449792582</v>
      </c>
    </row>
    <row r="3323" spans="1:31" x14ac:dyDescent="0.25">
      <c r="A3323">
        <v>2311820</v>
      </c>
      <c r="B3323">
        <v>1</v>
      </c>
      <c r="C3323" t="s">
        <v>80</v>
      </c>
      <c r="D3323" t="s">
        <v>91</v>
      </c>
      <c r="E3323" t="s">
        <v>132</v>
      </c>
      <c r="F3323" t="s">
        <v>9820</v>
      </c>
      <c r="G3323" t="s">
        <v>134</v>
      </c>
      <c r="H3323" t="s">
        <v>135</v>
      </c>
      <c r="I3323" t="s">
        <v>136</v>
      </c>
      <c r="J3323" t="s">
        <v>137</v>
      </c>
      <c r="K3323" t="s">
        <v>138</v>
      </c>
      <c r="L3323" t="s">
        <v>9821</v>
      </c>
      <c r="M3323" t="s">
        <v>9822</v>
      </c>
      <c r="N3323">
        <v>1.6130555550000001</v>
      </c>
      <c r="O3323">
        <v>3</v>
      </c>
      <c r="P3323">
        <v>15</v>
      </c>
      <c r="Q3323">
        <v>25</v>
      </c>
      <c r="R3323">
        <v>4</v>
      </c>
      <c r="S3323">
        <v>27</v>
      </c>
      <c r="T3323">
        <v>1</v>
      </c>
      <c r="U3323">
        <v>0</v>
      </c>
      <c r="V3323">
        <v>0</v>
      </c>
      <c r="W3323">
        <v>27.560646689876304</v>
      </c>
      <c r="X3323">
        <v>8.7878088575462296</v>
      </c>
      <c r="Y3323">
        <v>86.078238319852659</v>
      </c>
      <c r="Z3323">
        <v>8.5101554666006667</v>
      </c>
      <c r="AA3323">
        <v>196.76075292195378</v>
      </c>
      <c r="AB3323">
        <v>2.8957436920241171</v>
      </c>
      <c r="AC3323">
        <v>0</v>
      </c>
      <c r="AD3323">
        <v>0</v>
      </c>
      <c r="AE3323">
        <v>330.59334594785378</v>
      </c>
    </row>
    <row r="3324" spans="1:31" x14ac:dyDescent="0.25">
      <c r="A3324">
        <v>2311511</v>
      </c>
      <c r="B3324">
        <v>1</v>
      </c>
      <c r="C3324" t="s">
        <v>81</v>
      </c>
      <c r="D3324" t="s">
        <v>123</v>
      </c>
      <c r="E3324" t="s">
        <v>141</v>
      </c>
      <c r="F3324" t="s">
        <v>998</v>
      </c>
      <c r="G3324" t="s">
        <v>134</v>
      </c>
      <c r="H3324" t="s">
        <v>135</v>
      </c>
      <c r="I3324" t="s">
        <v>136</v>
      </c>
      <c r="J3324" t="s">
        <v>137</v>
      </c>
      <c r="K3324" t="s">
        <v>138</v>
      </c>
      <c r="L3324" t="s">
        <v>9823</v>
      </c>
      <c r="M3324" t="s">
        <v>9824</v>
      </c>
      <c r="N3324">
        <v>1.123611111</v>
      </c>
      <c r="O3324">
        <v>6</v>
      </c>
      <c r="P3324">
        <v>0</v>
      </c>
      <c r="Q3324">
        <v>77</v>
      </c>
      <c r="R3324">
        <v>0</v>
      </c>
      <c r="S3324">
        <v>16</v>
      </c>
      <c r="T3324">
        <v>0</v>
      </c>
      <c r="U3324">
        <v>0</v>
      </c>
      <c r="V3324">
        <v>0</v>
      </c>
      <c r="W3324">
        <v>2.2835128356580667</v>
      </c>
      <c r="X3324">
        <v>0</v>
      </c>
      <c r="Y3324">
        <v>70.643918267644352</v>
      </c>
      <c r="Z3324">
        <v>0</v>
      </c>
      <c r="AA3324">
        <v>17.100364664381505</v>
      </c>
      <c r="AB3324">
        <v>0</v>
      </c>
      <c r="AC3324">
        <v>0</v>
      </c>
      <c r="AD3324">
        <v>0</v>
      </c>
      <c r="AE3324">
        <v>90.027795767683926</v>
      </c>
    </row>
    <row r="3325" spans="1:31" x14ac:dyDescent="0.25">
      <c r="A3325">
        <v>2311866</v>
      </c>
      <c r="B3325">
        <v>1</v>
      </c>
      <c r="C3325" t="s">
        <v>80</v>
      </c>
      <c r="D3325" t="s">
        <v>108</v>
      </c>
      <c r="E3325" t="s">
        <v>147</v>
      </c>
      <c r="F3325" t="s">
        <v>9825</v>
      </c>
      <c r="G3325" t="s">
        <v>149</v>
      </c>
      <c r="H3325" t="s">
        <v>150</v>
      </c>
      <c r="I3325" t="s">
        <v>136</v>
      </c>
      <c r="J3325" t="s">
        <v>137</v>
      </c>
      <c r="K3325" t="s">
        <v>138</v>
      </c>
      <c r="L3325" t="s">
        <v>9826</v>
      </c>
      <c r="M3325" t="s">
        <v>9827</v>
      </c>
      <c r="N3325">
        <v>2.8794444440000002</v>
      </c>
      <c r="O3325">
        <v>0</v>
      </c>
      <c r="P3325">
        <v>10</v>
      </c>
      <c r="Q3325">
        <v>0</v>
      </c>
      <c r="R3325">
        <v>3</v>
      </c>
      <c r="S3325">
        <v>0</v>
      </c>
      <c r="T3325">
        <v>3</v>
      </c>
      <c r="U3325">
        <v>0</v>
      </c>
      <c r="V3325">
        <v>0</v>
      </c>
      <c r="W3325">
        <v>0</v>
      </c>
      <c r="X3325">
        <v>4.0744486803725923</v>
      </c>
      <c r="Y3325">
        <v>0</v>
      </c>
      <c r="Z3325">
        <v>1.4659360954400169</v>
      </c>
      <c r="AA3325">
        <v>0</v>
      </c>
      <c r="AB3325">
        <v>2.1083619095378499</v>
      </c>
      <c r="AC3325">
        <v>0</v>
      </c>
      <c r="AD3325">
        <v>0</v>
      </c>
      <c r="AE3325">
        <v>7.6487466853504591</v>
      </c>
    </row>
    <row r="3326" spans="1:31" x14ac:dyDescent="0.25">
      <c r="A3326">
        <v>2311325</v>
      </c>
      <c r="B3326">
        <v>1</v>
      </c>
      <c r="C3326" t="s">
        <v>80</v>
      </c>
      <c r="D3326" t="s">
        <v>90</v>
      </c>
      <c r="E3326" t="s">
        <v>153</v>
      </c>
      <c r="F3326" t="s">
        <v>9828</v>
      </c>
      <c r="G3326" t="s">
        <v>155</v>
      </c>
      <c r="H3326" t="s">
        <v>150</v>
      </c>
      <c r="I3326" t="s">
        <v>136</v>
      </c>
      <c r="J3326" t="s">
        <v>137</v>
      </c>
      <c r="K3326" t="s">
        <v>138</v>
      </c>
      <c r="L3326" t="s">
        <v>9829</v>
      </c>
      <c r="M3326" t="s">
        <v>9830</v>
      </c>
      <c r="N3326">
        <v>2.951944444</v>
      </c>
      <c r="O3326">
        <v>0</v>
      </c>
      <c r="P3326">
        <v>1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1.2428787709800666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1.2428787709800666</v>
      </c>
    </row>
    <row r="3327" spans="1:31" x14ac:dyDescent="0.25">
      <c r="A3327">
        <v>2311674</v>
      </c>
      <c r="B3327">
        <v>1</v>
      </c>
      <c r="C3327" t="s">
        <v>81</v>
      </c>
      <c r="D3327" t="s">
        <v>123</v>
      </c>
      <c r="E3327" t="s">
        <v>147</v>
      </c>
      <c r="F3327" t="s">
        <v>8703</v>
      </c>
      <c r="G3327" t="s">
        <v>1658</v>
      </c>
      <c r="H3327" t="s">
        <v>150</v>
      </c>
      <c r="I3327" t="s">
        <v>136</v>
      </c>
      <c r="J3327" t="s">
        <v>137</v>
      </c>
      <c r="K3327" t="s">
        <v>138</v>
      </c>
      <c r="L3327" t="s">
        <v>9831</v>
      </c>
      <c r="M3327" t="s">
        <v>9832</v>
      </c>
      <c r="N3327">
        <v>0.57444444400000005</v>
      </c>
      <c r="O3327">
        <v>0</v>
      </c>
      <c r="P3327">
        <v>187</v>
      </c>
      <c r="Q3327">
        <v>0</v>
      </c>
      <c r="R3327">
        <v>0</v>
      </c>
      <c r="S3327">
        <v>0</v>
      </c>
      <c r="T3327">
        <v>1</v>
      </c>
      <c r="U3327">
        <v>0</v>
      </c>
      <c r="V3327">
        <v>0</v>
      </c>
      <c r="W3327">
        <v>0</v>
      </c>
      <c r="X3327">
        <v>20.806697193038545</v>
      </c>
      <c r="Y3327">
        <v>0</v>
      </c>
      <c r="Z3327">
        <v>0</v>
      </c>
      <c r="AA3327">
        <v>0</v>
      </c>
      <c r="AB3327">
        <v>0.11653179794923332</v>
      </c>
      <c r="AC3327">
        <v>0</v>
      </c>
      <c r="AD3327">
        <v>0</v>
      </c>
      <c r="AE3327">
        <v>20.923228990987777</v>
      </c>
    </row>
    <row r="3328" spans="1:31" x14ac:dyDescent="0.25">
      <c r="A3328">
        <v>2311471</v>
      </c>
      <c r="B3328">
        <v>1</v>
      </c>
      <c r="C3328" t="s">
        <v>80</v>
      </c>
      <c r="D3328" t="s">
        <v>85</v>
      </c>
      <c r="E3328" t="s">
        <v>153</v>
      </c>
      <c r="F3328" t="s">
        <v>9833</v>
      </c>
      <c r="G3328" t="s">
        <v>155</v>
      </c>
      <c r="H3328" t="s">
        <v>150</v>
      </c>
      <c r="I3328" t="s">
        <v>136</v>
      </c>
      <c r="J3328" t="s">
        <v>137</v>
      </c>
      <c r="K3328" t="s">
        <v>138</v>
      </c>
      <c r="L3328" t="s">
        <v>9834</v>
      </c>
      <c r="M3328" t="s">
        <v>9835</v>
      </c>
      <c r="N3328">
        <v>1.797222222</v>
      </c>
      <c r="O3328">
        <v>0</v>
      </c>
      <c r="P3328">
        <v>20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12.321795420609924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12.321795420609924</v>
      </c>
    </row>
    <row r="3329" spans="1:31" x14ac:dyDescent="0.25">
      <c r="A3329">
        <v>2311906</v>
      </c>
      <c r="B3329">
        <v>1</v>
      </c>
      <c r="C3329" t="s">
        <v>80</v>
      </c>
      <c r="D3329" t="s">
        <v>105</v>
      </c>
      <c r="E3329" t="s">
        <v>175</v>
      </c>
      <c r="F3329" t="s">
        <v>9836</v>
      </c>
      <c r="G3329" t="s">
        <v>210</v>
      </c>
      <c r="H3329" t="s">
        <v>135</v>
      </c>
      <c r="I3329" t="s">
        <v>136</v>
      </c>
      <c r="J3329" t="s">
        <v>137</v>
      </c>
      <c r="K3329" t="s">
        <v>138</v>
      </c>
      <c r="L3329" t="s">
        <v>9837</v>
      </c>
      <c r="M3329" t="s">
        <v>9838</v>
      </c>
      <c r="N3329">
        <v>2.557222222</v>
      </c>
      <c r="O3329">
        <v>0</v>
      </c>
      <c r="P3329">
        <v>169</v>
      </c>
      <c r="Q3329">
        <v>0</v>
      </c>
      <c r="R3329">
        <v>17</v>
      </c>
      <c r="S3329">
        <v>0</v>
      </c>
      <c r="T3329">
        <v>8</v>
      </c>
      <c r="U3329">
        <v>0</v>
      </c>
      <c r="V3329">
        <v>0</v>
      </c>
      <c r="W3329">
        <v>0</v>
      </c>
      <c r="X3329">
        <v>84.487513281810422</v>
      </c>
      <c r="Y3329">
        <v>0</v>
      </c>
      <c r="Z3329">
        <v>13.034483724247004</v>
      </c>
      <c r="AA3329">
        <v>0</v>
      </c>
      <c r="AB3329">
        <v>8.0267345392597225</v>
      </c>
      <c r="AC3329">
        <v>0</v>
      </c>
      <c r="AD3329">
        <v>0</v>
      </c>
      <c r="AE3329">
        <v>105.54873154531715</v>
      </c>
    </row>
    <row r="3330" spans="1:31" x14ac:dyDescent="0.25">
      <c r="A3330">
        <v>2311757</v>
      </c>
      <c r="B3330">
        <v>1</v>
      </c>
      <c r="C3330" t="s">
        <v>81</v>
      </c>
      <c r="D3330" t="s">
        <v>118</v>
      </c>
      <c r="E3330" t="s">
        <v>147</v>
      </c>
      <c r="F3330" t="s">
        <v>4125</v>
      </c>
      <c r="G3330" t="s">
        <v>149</v>
      </c>
      <c r="H3330" t="s">
        <v>150</v>
      </c>
      <c r="I3330" t="s">
        <v>136</v>
      </c>
      <c r="J3330" t="s">
        <v>137</v>
      </c>
      <c r="K3330" t="s">
        <v>138</v>
      </c>
      <c r="L3330" t="s">
        <v>9839</v>
      </c>
      <c r="M3330" t="s">
        <v>9840</v>
      </c>
      <c r="N3330">
        <v>2.6672222219999999</v>
      </c>
      <c r="O3330">
        <v>0</v>
      </c>
      <c r="P3330">
        <v>25</v>
      </c>
      <c r="Q3330">
        <v>0</v>
      </c>
      <c r="R3330">
        <v>2</v>
      </c>
      <c r="S3330">
        <v>0</v>
      </c>
      <c r="T3330">
        <v>4</v>
      </c>
      <c r="U3330">
        <v>0</v>
      </c>
      <c r="V3330">
        <v>0</v>
      </c>
      <c r="W3330">
        <v>0</v>
      </c>
      <c r="X3330">
        <v>13.535979829223534</v>
      </c>
      <c r="Y3330">
        <v>0</v>
      </c>
      <c r="Z3330">
        <v>14.603178715680752</v>
      </c>
      <c r="AA3330">
        <v>0</v>
      </c>
      <c r="AB3330">
        <v>3.4695976376832505</v>
      </c>
      <c r="AC3330">
        <v>0</v>
      </c>
      <c r="AD3330">
        <v>0</v>
      </c>
      <c r="AE3330">
        <v>31.608756182587534</v>
      </c>
    </row>
    <row r="3331" spans="1:31" x14ac:dyDescent="0.25">
      <c r="A3331">
        <v>2311365</v>
      </c>
      <c r="B3331">
        <v>1</v>
      </c>
      <c r="C3331" t="s">
        <v>80</v>
      </c>
      <c r="D3331" t="s">
        <v>82</v>
      </c>
      <c r="E3331" t="s">
        <v>147</v>
      </c>
      <c r="F3331" t="s">
        <v>9841</v>
      </c>
      <c r="G3331" t="s">
        <v>193</v>
      </c>
      <c r="H3331" t="s">
        <v>150</v>
      </c>
      <c r="I3331" t="s">
        <v>136</v>
      </c>
      <c r="J3331" t="s">
        <v>137</v>
      </c>
      <c r="K3331" t="s">
        <v>138</v>
      </c>
      <c r="L3331" t="s">
        <v>9842</v>
      </c>
      <c r="M3331" t="s">
        <v>9843</v>
      </c>
      <c r="N3331">
        <v>2.0449999999999999</v>
      </c>
      <c r="O3331">
        <v>0</v>
      </c>
      <c r="P3331">
        <v>128</v>
      </c>
      <c r="Q3331">
        <v>0</v>
      </c>
      <c r="R3331">
        <v>0</v>
      </c>
      <c r="S3331">
        <v>0</v>
      </c>
      <c r="T3331">
        <v>3</v>
      </c>
      <c r="U3331">
        <v>0</v>
      </c>
      <c r="V3331">
        <v>0</v>
      </c>
      <c r="W3331">
        <v>0</v>
      </c>
      <c r="X3331">
        <v>50.094402503478975</v>
      </c>
      <c r="Y3331">
        <v>0</v>
      </c>
      <c r="Z3331">
        <v>0</v>
      </c>
      <c r="AA3331">
        <v>0</v>
      </c>
      <c r="AB3331">
        <v>2.1919294378157006</v>
      </c>
      <c r="AC3331">
        <v>0</v>
      </c>
      <c r="AD3331">
        <v>0</v>
      </c>
      <c r="AE3331">
        <v>52.286331941294677</v>
      </c>
    </row>
    <row r="3332" spans="1:31" x14ac:dyDescent="0.25">
      <c r="A3332">
        <v>2311860</v>
      </c>
      <c r="B3332">
        <v>1</v>
      </c>
      <c r="C3332" t="s">
        <v>80</v>
      </c>
      <c r="D3332" t="s">
        <v>98</v>
      </c>
      <c r="E3332" t="s">
        <v>132</v>
      </c>
      <c r="F3332" t="s">
        <v>9844</v>
      </c>
      <c r="G3332" t="s">
        <v>467</v>
      </c>
      <c r="H3332" t="s">
        <v>135</v>
      </c>
      <c r="I3332" t="s">
        <v>136</v>
      </c>
      <c r="J3332" t="s">
        <v>137</v>
      </c>
      <c r="K3332" t="s">
        <v>138</v>
      </c>
      <c r="L3332" t="s">
        <v>9845</v>
      </c>
      <c r="M3332" t="s">
        <v>9846</v>
      </c>
      <c r="N3332">
        <v>0.77583333300000001</v>
      </c>
      <c r="O3332">
        <v>0</v>
      </c>
      <c r="P3332">
        <v>441</v>
      </c>
      <c r="Q3332">
        <v>22</v>
      </c>
      <c r="R3332">
        <v>48</v>
      </c>
      <c r="S3332">
        <v>7</v>
      </c>
      <c r="T3332">
        <v>131</v>
      </c>
      <c r="U3332">
        <v>1</v>
      </c>
      <c r="V3332">
        <v>0</v>
      </c>
      <c r="W3332">
        <v>0</v>
      </c>
      <c r="X3332">
        <v>86.150461482164914</v>
      </c>
      <c r="Y3332">
        <v>47.145136464727329</v>
      </c>
      <c r="Z3332">
        <v>39.49406712989515</v>
      </c>
      <c r="AA3332">
        <v>12.214447711448612</v>
      </c>
      <c r="AB3332">
        <v>82.892206422547844</v>
      </c>
      <c r="AC3332">
        <v>3.5492257966</v>
      </c>
      <c r="AD3332">
        <v>0</v>
      </c>
      <c r="AE3332">
        <v>271.44554500738388</v>
      </c>
    </row>
    <row r="3333" spans="1:31" x14ac:dyDescent="0.25">
      <c r="A3333">
        <v>2311611</v>
      </c>
      <c r="B3333">
        <v>1</v>
      </c>
      <c r="C3333" t="s">
        <v>80</v>
      </c>
      <c r="D3333" t="s">
        <v>104</v>
      </c>
      <c r="E3333" t="s">
        <v>153</v>
      </c>
      <c r="F3333" t="s">
        <v>9847</v>
      </c>
      <c r="G3333" t="s">
        <v>155</v>
      </c>
      <c r="H3333" t="s">
        <v>150</v>
      </c>
      <c r="I3333" t="s">
        <v>136</v>
      </c>
      <c r="J3333" t="s">
        <v>137</v>
      </c>
      <c r="K3333" t="s">
        <v>138</v>
      </c>
      <c r="L3333" t="s">
        <v>9848</v>
      </c>
      <c r="M3333" t="s">
        <v>9849</v>
      </c>
      <c r="N3333">
        <v>1.5169444439999999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1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0.234326560298875</v>
      </c>
      <c r="AC3333">
        <v>0</v>
      </c>
      <c r="AD3333">
        <v>0</v>
      </c>
      <c r="AE3333">
        <v>0.234326560298875</v>
      </c>
    </row>
    <row r="3334" spans="1:31" x14ac:dyDescent="0.25">
      <c r="A3334">
        <v>2311903</v>
      </c>
      <c r="B3334">
        <v>1</v>
      </c>
      <c r="C3334" t="s">
        <v>81</v>
      </c>
      <c r="D3334" t="s">
        <v>113</v>
      </c>
      <c r="E3334" t="s">
        <v>175</v>
      </c>
      <c r="F3334" t="s">
        <v>9850</v>
      </c>
      <c r="G3334" t="s">
        <v>134</v>
      </c>
      <c r="H3334" t="s">
        <v>135</v>
      </c>
      <c r="I3334" t="s">
        <v>136</v>
      </c>
      <c r="J3334" t="s">
        <v>137</v>
      </c>
      <c r="K3334" t="s">
        <v>138</v>
      </c>
      <c r="L3334" t="s">
        <v>9851</v>
      </c>
      <c r="M3334" t="s">
        <v>9852</v>
      </c>
      <c r="N3334">
        <v>0.33944444400000001</v>
      </c>
      <c r="O3334">
        <v>0</v>
      </c>
      <c r="P3334">
        <v>128</v>
      </c>
      <c r="Q3334">
        <v>2</v>
      </c>
      <c r="R3334">
        <v>60</v>
      </c>
      <c r="S3334">
        <v>0</v>
      </c>
      <c r="T3334">
        <v>5</v>
      </c>
      <c r="U3334">
        <v>0</v>
      </c>
      <c r="V3334">
        <v>1</v>
      </c>
      <c r="W3334">
        <v>0</v>
      </c>
      <c r="X3334">
        <v>9.4371133691902145</v>
      </c>
      <c r="Y3334">
        <v>13.248853921803068</v>
      </c>
      <c r="Z3334">
        <v>29.887900148825914</v>
      </c>
      <c r="AA3334">
        <v>0</v>
      </c>
      <c r="AB3334">
        <v>0.44912413363350007</v>
      </c>
      <c r="AC3334">
        <v>0</v>
      </c>
      <c r="AD3334">
        <v>0.17524212136860001</v>
      </c>
      <c r="AE3334">
        <v>53.19823369482129</v>
      </c>
    </row>
    <row r="3335" spans="1:31" x14ac:dyDescent="0.25">
      <c r="A3335">
        <v>2311714</v>
      </c>
      <c r="B3335">
        <v>1</v>
      </c>
      <c r="C3335" t="s">
        <v>80</v>
      </c>
      <c r="D3335" t="s">
        <v>104</v>
      </c>
      <c r="E3335" t="s">
        <v>175</v>
      </c>
      <c r="F3335" t="s">
        <v>4745</v>
      </c>
      <c r="G3335" t="s">
        <v>210</v>
      </c>
      <c r="H3335" t="s">
        <v>135</v>
      </c>
      <c r="I3335" t="s">
        <v>136</v>
      </c>
      <c r="J3335" t="s">
        <v>137</v>
      </c>
      <c r="K3335" t="s">
        <v>138</v>
      </c>
      <c r="L3335" t="s">
        <v>9853</v>
      </c>
      <c r="M3335" t="s">
        <v>9854</v>
      </c>
      <c r="N3335">
        <v>3.0036111110000001</v>
      </c>
      <c r="O3335">
        <v>0</v>
      </c>
      <c r="P3335">
        <v>1</v>
      </c>
      <c r="Q3335">
        <v>0</v>
      </c>
      <c r="R3335">
        <v>2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5.7117296084359888</v>
      </c>
      <c r="AA3335">
        <v>0</v>
      </c>
      <c r="AB3335">
        <v>0</v>
      </c>
      <c r="AC3335">
        <v>0</v>
      </c>
      <c r="AD3335">
        <v>0</v>
      </c>
      <c r="AE3335">
        <v>5.7117296084359888</v>
      </c>
    </row>
    <row r="3336" spans="1:31" x14ac:dyDescent="0.25">
      <c r="A3336">
        <v>2311548</v>
      </c>
      <c r="B3336">
        <v>1</v>
      </c>
      <c r="C3336" t="s">
        <v>81</v>
      </c>
      <c r="D3336" t="s">
        <v>118</v>
      </c>
      <c r="E3336" t="s">
        <v>153</v>
      </c>
      <c r="F3336" t="s">
        <v>9855</v>
      </c>
      <c r="G3336" t="s">
        <v>203</v>
      </c>
      <c r="H3336" t="s">
        <v>150</v>
      </c>
      <c r="I3336" t="s">
        <v>136</v>
      </c>
      <c r="J3336" t="s">
        <v>137</v>
      </c>
      <c r="K3336" t="s">
        <v>138</v>
      </c>
      <c r="L3336" t="s">
        <v>9856</v>
      </c>
      <c r="M3336" t="s">
        <v>9857</v>
      </c>
      <c r="N3336">
        <v>0.79916666599999997</v>
      </c>
      <c r="O3336">
        <v>0</v>
      </c>
      <c r="P3336">
        <v>11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2.1207592534754505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2.1207592534754505</v>
      </c>
    </row>
    <row r="3337" spans="1:31" x14ac:dyDescent="0.25">
      <c r="A3337">
        <v>2311528</v>
      </c>
      <c r="B3337">
        <v>1</v>
      </c>
      <c r="C3337" t="s">
        <v>81</v>
      </c>
      <c r="D3337" t="s">
        <v>115</v>
      </c>
      <c r="E3337" t="s">
        <v>147</v>
      </c>
      <c r="F3337" t="s">
        <v>9858</v>
      </c>
      <c r="G3337" t="s">
        <v>149</v>
      </c>
      <c r="H3337" t="s">
        <v>150</v>
      </c>
      <c r="I3337" t="s">
        <v>136</v>
      </c>
      <c r="J3337" t="s">
        <v>137</v>
      </c>
      <c r="K3337" t="s">
        <v>138</v>
      </c>
      <c r="L3337" t="s">
        <v>9859</v>
      </c>
      <c r="M3337" t="s">
        <v>9860</v>
      </c>
      <c r="N3337">
        <v>3.664722222</v>
      </c>
      <c r="O3337">
        <v>0</v>
      </c>
      <c r="P3337">
        <v>8</v>
      </c>
      <c r="Q3337">
        <v>0</v>
      </c>
      <c r="R3337">
        <v>10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2.0372748295690002</v>
      </c>
      <c r="Y3337">
        <v>0</v>
      </c>
      <c r="Z3337">
        <v>0.55007487807786659</v>
      </c>
      <c r="AA3337">
        <v>0</v>
      </c>
      <c r="AB3337">
        <v>0</v>
      </c>
      <c r="AC3337">
        <v>0</v>
      </c>
      <c r="AD3337">
        <v>0</v>
      </c>
      <c r="AE3337">
        <v>2.587349707646867</v>
      </c>
    </row>
    <row r="3338" spans="1:31" x14ac:dyDescent="0.25">
      <c r="A3338">
        <v>2311428</v>
      </c>
      <c r="B3338">
        <v>1</v>
      </c>
      <c r="C3338" t="s">
        <v>80</v>
      </c>
      <c r="D3338" t="s">
        <v>93</v>
      </c>
      <c r="E3338" t="s">
        <v>141</v>
      </c>
      <c r="F3338" t="s">
        <v>9861</v>
      </c>
      <c r="G3338" t="s">
        <v>143</v>
      </c>
      <c r="H3338" t="s">
        <v>135</v>
      </c>
      <c r="I3338" t="s">
        <v>136</v>
      </c>
      <c r="J3338" t="s">
        <v>137</v>
      </c>
      <c r="K3338" t="s">
        <v>144</v>
      </c>
      <c r="L3338" t="s">
        <v>9862</v>
      </c>
      <c r="M3338" t="s">
        <v>9863</v>
      </c>
      <c r="N3338">
        <v>8.4383333329999992</v>
      </c>
      <c r="O3338">
        <v>1</v>
      </c>
      <c r="P3338">
        <v>338</v>
      </c>
      <c r="Q3338">
        <v>2</v>
      </c>
      <c r="R3338">
        <v>9</v>
      </c>
      <c r="S3338">
        <v>6</v>
      </c>
      <c r="T3338">
        <v>28</v>
      </c>
      <c r="U3338">
        <v>1</v>
      </c>
      <c r="V3338">
        <v>0</v>
      </c>
      <c r="W3338">
        <v>3.7277669412023084</v>
      </c>
      <c r="X3338">
        <v>267.28613306003791</v>
      </c>
      <c r="Y3338">
        <v>23.028124087620704</v>
      </c>
      <c r="Z3338">
        <v>109.09744204365666</v>
      </c>
      <c r="AA3338">
        <v>60.312173089161817</v>
      </c>
      <c r="AB3338">
        <v>93.018834263124873</v>
      </c>
      <c r="AC3338">
        <v>30.385987844080002</v>
      </c>
      <c r="AD3338">
        <v>0</v>
      </c>
      <c r="AE3338">
        <v>586.85646132888428</v>
      </c>
    </row>
    <row r="3339" spans="1:31" x14ac:dyDescent="0.25">
      <c r="A3339">
        <v>2311448</v>
      </c>
      <c r="B3339">
        <v>1</v>
      </c>
      <c r="C3339" t="s">
        <v>80</v>
      </c>
      <c r="D3339" t="s">
        <v>100</v>
      </c>
      <c r="E3339" t="s">
        <v>132</v>
      </c>
      <c r="F3339" t="s">
        <v>6248</v>
      </c>
      <c r="G3339" t="s">
        <v>134</v>
      </c>
      <c r="H3339" t="s">
        <v>135</v>
      </c>
      <c r="I3339" t="s">
        <v>136</v>
      </c>
      <c r="J3339" t="s">
        <v>137</v>
      </c>
      <c r="K3339" t="s">
        <v>138</v>
      </c>
      <c r="L3339" t="s">
        <v>9864</v>
      </c>
      <c r="M3339" t="s">
        <v>9865</v>
      </c>
      <c r="N3339">
        <v>0.396666666</v>
      </c>
      <c r="O3339">
        <v>0</v>
      </c>
      <c r="P3339">
        <v>958</v>
      </c>
      <c r="Q3339">
        <v>0</v>
      </c>
      <c r="R3339">
        <v>8</v>
      </c>
      <c r="S3339">
        <v>0</v>
      </c>
      <c r="T3339">
        <v>57</v>
      </c>
      <c r="U3339">
        <v>0</v>
      </c>
      <c r="V3339">
        <v>0</v>
      </c>
      <c r="W3339">
        <v>0</v>
      </c>
      <c r="X3339">
        <v>69.81371213881404</v>
      </c>
      <c r="Y3339">
        <v>0</v>
      </c>
      <c r="Z3339">
        <v>1.7497072533906002</v>
      </c>
      <c r="AA3339">
        <v>0</v>
      </c>
      <c r="AB3339">
        <v>36.331122834639736</v>
      </c>
      <c r="AC3339">
        <v>0</v>
      </c>
      <c r="AD3339">
        <v>0</v>
      </c>
      <c r="AE3339">
        <v>107.89454222684438</v>
      </c>
    </row>
    <row r="3340" spans="1:31" x14ac:dyDescent="0.25">
      <c r="A3340">
        <v>2311740</v>
      </c>
      <c r="B3340">
        <v>1</v>
      </c>
      <c r="C3340" t="s">
        <v>80</v>
      </c>
      <c r="D3340" t="s">
        <v>93</v>
      </c>
      <c r="E3340" t="s">
        <v>158</v>
      </c>
      <c r="F3340" t="s">
        <v>9866</v>
      </c>
      <c r="G3340" t="s">
        <v>160</v>
      </c>
      <c r="H3340" t="s">
        <v>150</v>
      </c>
      <c r="I3340" t="s">
        <v>136</v>
      </c>
      <c r="J3340" t="s">
        <v>137</v>
      </c>
      <c r="K3340" t="s">
        <v>138</v>
      </c>
      <c r="L3340" t="s">
        <v>9867</v>
      </c>
      <c r="M3340" t="s">
        <v>9868</v>
      </c>
      <c r="N3340">
        <v>0.123055555</v>
      </c>
      <c r="O3340">
        <v>0</v>
      </c>
      <c r="P3340">
        <v>66</v>
      </c>
      <c r="Q3340">
        <v>0</v>
      </c>
      <c r="R3340">
        <v>20</v>
      </c>
      <c r="S3340">
        <v>0</v>
      </c>
      <c r="T3340">
        <v>35</v>
      </c>
      <c r="U3340">
        <v>0</v>
      </c>
      <c r="V3340">
        <v>0</v>
      </c>
      <c r="W3340">
        <v>0</v>
      </c>
      <c r="X3340">
        <v>1.799019937859317</v>
      </c>
      <c r="Y3340">
        <v>0</v>
      </c>
      <c r="Z3340">
        <v>4.2786818932141246</v>
      </c>
      <c r="AA3340">
        <v>0</v>
      </c>
      <c r="AB3340">
        <v>13.288059880293078</v>
      </c>
      <c r="AC3340">
        <v>0</v>
      </c>
      <c r="AD3340">
        <v>0</v>
      </c>
      <c r="AE3340">
        <v>19.36576171136652</v>
      </c>
    </row>
    <row r="3341" spans="1:31" x14ac:dyDescent="0.25">
      <c r="A3341">
        <v>2311491</v>
      </c>
      <c r="B3341">
        <v>1</v>
      </c>
      <c r="C3341" t="s">
        <v>81</v>
      </c>
      <c r="D3341" t="s">
        <v>128</v>
      </c>
      <c r="E3341" t="s">
        <v>175</v>
      </c>
      <c r="F3341" t="s">
        <v>9869</v>
      </c>
      <c r="G3341" t="s">
        <v>703</v>
      </c>
      <c r="H3341" t="s">
        <v>135</v>
      </c>
      <c r="I3341" t="s">
        <v>136</v>
      </c>
      <c r="J3341" t="s">
        <v>137</v>
      </c>
      <c r="K3341" t="s">
        <v>138</v>
      </c>
      <c r="L3341" t="s">
        <v>9870</v>
      </c>
      <c r="M3341" t="s">
        <v>9871</v>
      </c>
      <c r="N3341">
        <v>3.9855555549999999</v>
      </c>
      <c r="O3341">
        <v>0</v>
      </c>
      <c r="P3341">
        <v>68</v>
      </c>
      <c r="Q3341">
        <v>1</v>
      </c>
      <c r="R3341">
        <v>1</v>
      </c>
      <c r="S3341">
        <v>3</v>
      </c>
      <c r="T3341">
        <v>5</v>
      </c>
      <c r="U3341">
        <v>1</v>
      </c>
      <c r="V3341">
        <v>0</v>
      </c>
      <c r="W3341">
        <v>0</v>
      </c>
      <c r="X3341">
        <v>55.499394744747519</v>
      </c>
      <c r="Y3341">
        <v>2.9456502184774997</v>
      </c>
      <c r="Z3341">
        <v>6.4702014655158999</v>
      </c>
      <c r="AA3341">
        <v>21.208347812422232</v>
      </c>
      <c r="AB3341">
        <v>6.6583191331299987E-2</v>
      </c>
      <c r="AC3341">
        <v>592.05571452949494</v>
      </c>
      <c r="AD3341">
        <v>0</v>
      </c>
      <c r="AE3341">
        <v>678.2458919619894</v>
      </c>
    </row>
    <row r="3342" spans="1:31" x14ac:dyDescent="0.25">
      <c r="A3342">
        <v>2311591</v>
      </c>
      <c r="B3342">
        <v>1</v>
      </c>
      <c r="C3342" t="s">
        <v>81</v>
      </c>
      <c r="D3342" t="s">
        <v>128</v>
      </c>
      <c r="E3342" t="s">
        <v>153</v>
      </c>
      <c r="F3342" t="s">
        <v>9872</v>
      </c>
      <c r="G3342" t="s">
        <v>203</v>
      </c>
      <c r="H3342" t="s">
        <v>150</v>
      </c>
      <c r="I3342" t="s">
        <v>136</v>
      </c>
      <c r="J3342" t="s">
        <v>137</v>
      </c>
      <c r="K3342" t="s">
        <v>138</v>
      </c>
      <c r="L3342" t="s">
        <v>9873</v>
      </c>
      <c r="M3342" t="s">
        <v>9874</v>
      </c>
      <c r="N3342">
        <v>1.399444444</v>
      </c>
      <c r="O3342">
        <v>0</v>
      </c>
      <c r="P3342">
        <v>1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0.2055079284746667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0.2055079284746667</v>
      </c>
    </row>
    <row r="3343" spans="1:31" x14ac:dyDescent="0.25">
      <c r="A3343">
        <v>2311342</v>
      </c>
      <c r="B3343">
        <v>1</v>
      </c>
      <c r="C3343" t="s">
        <v>80</v>
      </c>
      <c r="D3343" t="s">
        <v>86</v>
      </c>
      <c r="E3343" t="s">
        <v>141</v>
      </c>
      <c r="F3343" t="s">
        <v>9875</v>
      </c>
      <c r="G3343" t="s">
        <v>467</v>
      </c>
      <c r="H3343" t="s">
        <v>135</v>
      </c>
      <c r="I3343" t="s">
        <v>468</v>
      </c>
      <c r="J3343" t="s">
        <v>137</v>
      </c>
      <c r="K3343" t="s">
        <v>144</v>
      </c>
      <c r="L3343" t="s">
        <v>9876</v>
      </c>
      <c r="M3343" t="s">
        <v>9877</v>
      </c>
      <c r="N3343">
        <v>1.3888888E-2</v>
      </c>
      <c r="O3343">
        <v>0</v>
      </c>
      <c r="P3343">
        <v>1751</v>
      </c>
      <c r="Q3343">
        <v>0</v>
      </c>
      <c r="R3343">
        <v>0</v>
      </c>
      <c r="S3343">
        <v>3</v>
      </c>
      <c r="T3343">
        <v>294</v>
      </c>
      <c r="U3343">
        <v>0</v>
      </c>
      <c r="V3343">
        <v>0</v>
      </c>
      <c r="W3343">
        <v>0</v>
      </c>
      <c r="X3343">
        <v>5.1132113019579037</v>
      </c>
      <c r="Y3343">
        <v>0</v>
      </c>
      <c r="Z3343">
        <v>0</v>
      </c>
      <c r="AA3343">
        <v>3.5715878020900003</v>
      </c>
      <c r="AB3343">
        <v>2.1547901295763885</v>
      </c>
      <c r="AC3343">
        <v>0</v>
      </c>
      <c r="AD3343">
        <v>0</v>
      </c>
      <c r="AE3343">
        <v>10.839589233624293</v>
      </c>
    </row>
    <row r="3344" spans="1:31" x14ac:dyDescent="0.25">
      <c r="A3344">
        <v>2311915</v>
      </c>
      <c r="B3344">
        <v>1</v>
      </c>
      <c r="C3344" t="s">
        <v>80</v>
      </c>
      <c r="D3344" t="s">
        <v>105</v>
      </c>
      <c r="E3344" t="s">
        <v>153</v>
      </c>
      <c r="F3344" t="s">
        <v>4092</v>
      </c>
      <c r="G3344" t="s">
        <v>203</v>
      </c>
      <c r="H3344" t="s">
        <v>150</v>
      </c>
      <c r="I3344" t="s">
        <v>136</v>
      </c>
      <c r="J3344" t="s">
        <v>137</v>
      </c>
      <c r="K3344" t="s">
        <v>138</v>
      </c>
      <c r="L3344" t="s">
        <v>9878</v>
      </c>
      <c r="M3344" t="s">
        <v>9879</v>
      </c>
      <c r="N3344">
        <v>2.6922222219999998</v>
      </c>
      <c r="O3344">
        <v>0</v>
      </c>
      <c r="P3344">
        <v>20</v>
      </c>
      <c r="Q3344">
        <v>0</v>
      </c>
      <c r="R3344">
        <v>0</v>
      </c>
      <c r="S3344">
        <v>0</v>
      </c>
      <c r="T3344">
        <v>1</v>
      </c>
      <c r="U3344">
        <v>0</v>
      </c>
      <c r="V3344">
        <v>0</v>
      </c>
      <c r="W3344">
        <v>0</v>
      </c>
      <c r="X3344">
        <v>10.48289154573</v>
      </c>
      <c r="Y3344">
        <v>0</v>
      </c>
      <c r="Z3344">
        <v>0</v>
      </c>
      <c r="AA3344">
        <v>0</v>
      </c>
      <c r="AB3344">
        <v>2.4566591879279445</v>
      </c>
      <c r="AC3344">
        <v>0</v>
      </c>
      <c r="AD3344">
        <v>0</v>
      </c>
      <c r="AE3344">
        <v>12.939550733657946</v>
      </c>
    </row>
    <row r="3345" spans="1:31" x14ac:dyDescent="0.25">
      <c r="A3345">
        <v>2311892</v>
      </c>
      <c r="B3345">
        <v>1</v>
      </c>
      <c r="C3345" t="s">
        <v>80</v>
      </c>
      <c r="D3345" t="s">
        <v>103</v>
      </c>
      <c r="E3345" t="s">
        <v>285</v>
      </c>
      <c r="F3345" t="s">
        <v>9880</v>
      </c>
      <c r="G3345" t="s">
        <v>850</v>
      </c>
      <c r="H3345" t="s">
        <v>150</v>
      </c>
      <c r="I3345" t="s">
        <v>136</v>
      </c>
      <c r="J3345" t="s">
        <v>137</v>
      </c>
      <c r="K3345" t="s">
        <v>138</v>
      </c>
      <c r="L3345" t="s">
        <v>9881</v>
      </c>
      <c r="M3345" t="s">
        <v>9882</v>
      </c>
      <c r="N3345">
        <v>0.97583333299999997</v>
      </c>
      <c r="O3345">
        <v>0</v>
      </c>
      <c r="P3345">
        <v>178</v>
      </c>
      <c r="Q3345">
        <v>0</v>
      </c>
      <c r="R3345">
        <v>0</v>
      </c>
      <c r="S3345">
        <v>0</v>
      </c>
      <c r="T3345">
        <v>11</v>
      </c>
      <c r="U3345">
        <v>0</v>
      </c>
      <c r="V3345">
        <v>0</v>
      </c>
      <c r="W3345">
        <v>0</v>
      </c>
      <c r="X3345">
        <v>47.939681409231419</v>
      </c>
      <c r="Y3345">
        <v>0</v>
      </c>
      <c r="Z3345">
        <v>0</v>
      </c>
      <c r="AA3345">
        <v>0</v>
      </c>
      <c r="AB3345">
        <v>12.355476264179764</v>
      </c>
      <c r="AC3345">
        <v>0</v>
      </c>
      <c r="AD3345">
        <v>0</v>
      </c>
      <c r="AE3345">
        <v>60.295157673411182</v>
      </c>
    </row>
    <row r="3346" spans="1:31" x14ac:dyDescent="0.25">
      <c r="A3346">
        <v>2311869</v>
      </c>
      <c r="B3346">
        <v>1</v>
      </c>
      <c r="C3346" t="s">
        <v>80</v>
      </c>
      <c r="D3346" t="s">
        <v>108</v>
      </c>
      <c r="E3346" t="s">
        <v>147</v>
      </c>
      <c r="F3346" t="s">
        <v>9883</v>
      </c>
      <c r="G3346" t="s">
        <v>149</v>
      </c>
      <c r="H3346" t="s">
        <v>150</v>
      </c>
      <c r="I3346" t="s">
        <v>136</v>
      </c>
      <c r="J3346" t="s">
        <v>137</v>
      </c>
      <c r="K3346" t="s">
        <v>138</v>
      </c>
      <c r="L3346" t="s">
        <v>9884</v>
      </c>
      <c r="M3346" t="s">
        <v>9885</v>
      </c>
      <c r="N3346">
        <v>4.4752777769999996</v>
      </c>
      <c r="O3346">
        <v>0</v>
      </c>
      <c r="P3346">
        <v>18</v>
      </c>
      <c r="Q3346">
        <v>0</v>
      </c>
      <c r="R3346">
        <v>3</v>
      </c>
      <c r="S3346">
        <v>0</v>
      </c>
      <c r="T3346">
        <v>2</v>
      </c>
      <c r="U3346">
        <v>0</v>
      </c>
      <c r="V3346">
        <v>0</v>
      </c>
      <c r="W3346">
        <v>0</v>
      </c>
      <c r="X3346">
        <v>21.162945389904404</v>
      </c>
      <c r="Y3346">
        <v>0</v>
      </c>
      <c r="Z3346">
        <v>26.519632439509731</v>
      </c>
      <c r="AA3346">
        <v>0</v>
      </c>
      <c r="AB3346">
        <v>2.8757598151872497</v>
      </c>
      <c r="AC3346">
        <v>0</v>
      </c>
      <c r="AD3346">
        <v>0</v>
      </c>
      <c r="AE3346">
        <v>50.558337644601387</v>
      </c>
    </row>
    <row r="3347" spans="1:31" x14ac:dyDescent="0.25">
      <c r="A3347">
        <v>2311723</v>
      </c>
      <c r="B3347">
        <v>1</v>
      </c>
      <c r="C3347" t="s">
        <v>80</v>
      </c>
      <c r="D3347" t="s">
        <v>83</v>
      </c>
      <c r="E3347" t="s">
        <v>153</v>
      </c>
      <c r="F3347" t="s">
        <v>314</v>
      </c>
      <c r="G3347" t="s">
        <v>203</v>
      </c>
      <c r="H3347" t="s">
        <v>150</v>
      </c>
      <c r="I3347" t="s">
        <v>136</v>
      </c>
      <c r="J3347" t="s">
        <v>137</v>
      </c>
      <c r="K3347" t="s">
        <v>138</v>
      </c>
      <c r="L3347" t="s">
        <v>9886</v>
      </c>
      <c r="M3347" t="s">
        <v>9887</v>
      </c>
      <c r="N3347">
        <v>2.2200000000000002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2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10.296494312242151</v>
      </c>
      <c r="AC3347">
        <v>0</v>
      </c>
      <c r="AD3347">
        <v>0</v>
      </c>
      <c r="AE3347">
        <v>10.296494312242151</v>
      </c>
    </row>
    <row r="3348" spans="1:31" x14ac:dyDescent="0.25">
      <c r="A3348">
        <v>2311660</v>
      </c>
      <c r="B3348">
        <v>1</v>
      </c>
      <c r="C3348" t="s">
        <v>80</v>
      </c>
      <c r="D3348" t="s">
        <v>96</v>
      </c>
      <c r="E3348" t="s">
        <v>153</v>
      </c>
      <c r="F3348" t="s">
        <v>9888</v>
      </c>
      <c r="G3348" t="s">
        <v>254</v>
      </c>
      <c r="H3348" t="s">
        <v>150</v>
      </c>
      <c r="I3348" t="s">
        <v>136</v>
      </c>
      <c r="J3348" t="s">
        <v>137</v>
      </c>
      <c r="K3348" t="s">
        <v>138</v>
      </c>
      <c r="L3348" t="s">
        <v>9889</v>
      </c>
      <c r="M3348" t="s">
        <v>9890</v>
      </c>
      <c r="N3348">
        <v>1.3533333329999999</v>
      </c>
      <c r="O3348">
        <v>0</v>
      </c>
      <c r="P3348">
        <v>1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0.52003934499440829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0.52003934499440829</v>
      </c>
    </row>
    <row r="3349" spans="1:31" x14ac:dyDescent="0.25">
      <c r="A3349">
        <v>2311706</v>
      </c>
      <c r="B3349">
        <v>1</v>
      </c>
      <c r="C3349" t="s">
        <v>80</v>
      </c>
      <c r="D3349" t="s">
        <v>83</v>
      </c>
      <c r="E3349" t="s">
        <v>158</v>
      </c>
      <c r="F3349" t="s">
        <v>9891</v>
      </c>
      <c r="G3349" t="s">
        <v>453</v>
      </c>
      <c r="H3349" t="s">
        <v>150</v>
      </c>
      <c r="I3349" t="s">
        <v>136</v>
      </c>
      <c r="J3349" t="s">
        <v>137</v>
      </c>
      <c r="K3349" t="s">
        <v>138</v>
      </c>
      <c r="L3349" t="s">
        <v>9892</v>
      </c>
      <c r="M3349" t="s">
        <v>9893</v>
      </c>
      <c r="N3349">
        <v>3.0327777770000002</v>
      </c>
      <c r="O3349">
        <v>0</v>
      </c>
      <c r="P3349">
        <v>20</v>
      </c>
      <c r="Q3349">
        <v>0</v>
      </c>
      <c r="R3349">
        <v>0</v>
      </c>
      <c r="S3349">
        <v>0</v>
      </c>
      <c r="T3349">
        <v>6</v>
      </c>
      <c r="U3349">
        <v>0</v>
      </c>
      <c r="V3349">
        <v>1</v>
      </c>
      <c r="W3349">
        <v>0</v>
      </c>
      <c r="X3349">
        <v>19.504421396668075</v>
      </c>
      <c r="Y3349">
        <v>0</v>
      </c>
      <c r="Z3349">
        <v>0</v>
      </c>
      <c r="AA3349">
        <v>0</v>
      </c>
      <c r="AB3349">
        <v>47.67869642483619</v>
      </c>
      <c r="AC3349">
        <v>0</v>
      </c>
      <c r="AD3349">
        <v>108.09290719102998</v>
      </c>
      <c r="AE3349">
        <v>175.27602501253426</v>
      </c>
    </row>
    <row r="3350" spans="1:31" x14ac:dyDescent="0.25">
      <c r="A3350">
        <v>2311374</v>
      </c>
      <c r="B3350">
        <v>1</v>
      </c>
      <c r="C3350" t="s">
        <v>80</v>
      </c>
      <c r="D3350" t="s">
        <v>93</v>
      </c>
      <c r="E3350" t="s">
        <v>147</v>
      </c>
      <c r="F3350" t="s">
        <v>9894</v>
      </c>
      <c r="G3350" t="s">
        <v>149</v>
      </c>
      <c r="H3350" t="s">
        <v>150</v>
      </c>
      <c r="I3350" t="s">
        <v>136</v>
      </c>
      <c r="J3350" t="s">
        <v>137</v>
      </c>
      <c r="K3350" t="s">
        <v>138</v>
      </c>
      <c r="L3350" t="s">
        <v>9895</v>
      </c>
      <c r="M3350" t="s">
        <v>9896</v>
      </c>
      <c r="N3350">
        <v>2.7722222219999999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1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4.4046719167530668</v>
      </c>
      <c r="AC3350">
        <v>0</v>
      </c>
      <c r="AD3350">
        <v>0</v>
      </c>
      <c r="AE3350">
        <v>4.4046719167530668</v>
      </c>
    </row>
    <row r="3351" spans="1:31" x14ac:dyDescent="0.25">
      <c r="A3351">
        <v>2311852</v>
      </c>
      <c r="B3351">
        <v>1</v>
      </c>
      <c r="C3351" t="s">
        <v>81</v>
      </c>
      <c r="D3351" t="s">
        <v>119</v>
      </c>
      <c r="E3351" t="s">
        <v>158</v>
      </c>
      <c r="F3351" t="s">
        <v>6669</v>
      </c>
      <c r="G3351" t="s">
        <v>453</v>
      </c>
      <c r="H3351" t="s">
        <v>150</v>
      </c>
      <c r="I3351" t="s">
        <v>136</v>
      </c>
      <c r="J3351" t="s">
        <v>137</v>
      </c>
      <c r="K3351" t="s">
        <v>138</v>
      </c>
      <c r="L3351" t="s">
        <v>9897</v>
      </c>
      <c r="M3351" t="s">
        <v>9898</v>
      </c>
      <c r="N3351">
        <v>1.2213888879999999</v>
      </c>
      <c r="O3351">
        <v>0</v>
      </c>
      <c r="P3351">
        <v>4</v>
      </c>
      <c r="Q3351">
        <v>0</v>
      </c>
      <c r="R3351">
        <v>15</v>
      </c>
      <c r="S3351">
        <v>0</v>
      </c>
      <c r="T3351">
        <v>4</v>
      </c>
      <c r="U3351">
        <v>0</v>
      </c>
      <c r="V3351">
        <v>0</v>
      </c>
      <c r="W3351">
        <v>0</v>
      </c>
      <c r="X3351">
        <v>0.44211480314300006</v>
      </c>
      <c r="Y3351">
        <v>0</v>
      </c>
      <c r="Z3351">
        <v>33.607882205137066</v>
      </c>
      <c r="AA3351">
        <v>0</v>
      </c>
      <c r="AB3351">
        <v>39.083332866119477</v>
      </c>
      <c r="AC3351">
        <v>0</v>
      </c>
      <c r="AD3351">
        <v>0</v>
      </c>
      <c r="AE3351">
        <v>73.13332987439955</v>
      </c>
    </row>
    <row r="3352" spans="1:31" x14ac:dyDescent="0.25">
      <c r="A3352">
        <v>2311520</v>
      </c>
      <c r="B3352">
        <v>1</v>
      </c>
      <c r="C3352" t="s">
        <v>81</v>
      </c>
      <c r="D3352" t="s">
        <v>121</v>
      </c>
      <c r="E3352" t="s">
        <v>285</v>
      </c>
      <c r="F3352" t="s">
        <v>9899</v>
      </c>
      <c r="G3352" t="s">
        <v>703</v>
      </c>
      <c r="H3352" t="s">
        <v>150</v>
      </c>
      <c r="I3352" t="s">
        <v>136</v>
      </c>
      <c r="J3352" t="s">
        <v>137</v>
      </c>
      <c r="K3352" t="s">
        <v>138</v>
      </c>
      <c r="L3352" t="s">
        <v>9900</v>
      </c>
      <c r="M3352" t="s">
        <v>9901</v>
      </c>
      <c r="N3352">
        <v>5.1622222219999996</v>
      </c>
      <c r="O3352">
        <v>0</v>
      </c>
      <c r="P3352">
        <v>17</v>
      </c>
      <c r="Q3352">
        <v>0</v>
      </c>
      <c r="R3352">
        <v>0</v>
      </c>
      <c r="S3352">
        <v>0</v>
      </c>
      <c r="T3352">
        <v>4</v>
      </c>
      <c r="U3352">
        <v>0</v>
      </c>
      <c r="V3352">
        <v>0</v>
      </c>
      <c r="W3352">
        <v>0</v>
      </c>
      <c r="X3352">
        <v>21.120535104915259</v>
      </c>
      <c r="Y3352">
        <v>0</v>
      </c>
      <c r="Z3352">
        <v>0</v>
      </c>
      <c r="AA3352">
        <v>0</v>
      </c>
      <c r="AB3352">
        <v>6.4505709349246017</v>
      </c>
      <c r="AC3352">
        <v>0</v>
      </c>
      <c r="AD3352">
        <v>0</v>
      </c>
      <c r="AE3352">
        <v>27.571106039839862</v>
      </c>
    </row>
    <row r="3353" spans="1:31" x14ac:dyDescent="0.25">
      <c r="A3353">
        <v>2311514</v>
      </c>
      <c r="B3353">
        <v>1</v>
      </c>
      <c r="C3353" t="s">
        <v>80</v>
      </c>
      <c r="D3353" t="s">
        <v>108</v>
      </c>
      <c r="E3353" t="s">
        <v>147</v>
      </c>
      <c r="F3353" t="s">
        <v>9902</v>
      </c>
      <c r="G3353" t="s">
        <v>149</v>
      </c>
      <c r="H3353" t="s">
        <v>150</v>
      </c>
      <c r="I3353" t="s">
        <v>136</v>
      </c>
      <c r="J3353" t="s">
        <v>137</v>
      </c>
      <c r="K3353" t="s">
        <v>138</v>
      </c>
      <c r="L3353" t="s">
        <v>9903</v>
      </c>
      <c r="M3353" t="s">
        <v>9904</v>
      </c>
      <c r="N3353">
        <v>4.2211111109999999</v>
      </c>
      <c r="O3353">
        <v>0</v>
      </c>
      <c r="P3353">
        <v>16</v>
      </c>
      <c r="Q3353">
        <v>0</v>
      </c>
      <c r="R3353">
        <v>6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5.4820757951372006</v>
      </c>
      <c r="Y3353">
        <v>0</v>
      </c>
      <c r="Z3353">
        <v>4.394267447932501</v>
      </c>
      <c r="AA3353">
        <v>0</v>
      </c>
      <c r="AB3353">
        <v>0</v>
      </c>
      <c r="AC3353">
        <v>0</v>
      </c>
      <c r="AD3353">
        <v>0</v>
      </c>
      <c r="AE3353">
        <v>9.8763432430697016</v>
      </c>
    </row>
    <row r="3354" spans="1:31" x14ac:dyDescent="0.25">
      <c r="A3354">
        <v>2311666</v>
      </c>
      <c r="B3354">
        <v>1</v>
      </c>
      <c r="C3354" t="s">
        <v>80</v>
      </c>
      <c r="D3354" t="s">
        <v>104</v>
      </c>
      <c r="E3354" t="s">
        <v>147</v>
      </c>
      <c r="F3354" t="s">
        <v>9905</v>
      </c>
      <c r="G3354" t="s">
        <v>258</v>
      </c>
      <c r="H3354" t="s">
        <v>150</v>
      </c>
      <c r="I3354" t="s">
        <v>136</v>
      </c>
      <c r="J3354" t="s">
        <v>137</v>
      </c>
      <c r="K3354" t="s">
        <v>138</v>
      </c>
      <c r="L3354" t="s">
        <v>9906</v>
      </c>
      <c r="M3354" t="s">
        <v>9907</v>
      </c>
      <c r="N3354">
        <v>6.1150000000000002</v>
      </c>
      <c r="O3354">
        <v>0</v>
      </c>
      <c r="P3354">
        <v>143</v>
      </c>
      <c r="Q3354">
        <v>0</v>
      </c>
      <c r="R3354">
        <v>4</v>
      </c>
      <c r="S3354">
        <v>0</v>
      </c>
      <c r="T3354">
        <v>29</v>
      </c>
      <c r="U3354">
        <v>0</v>
      </c>
      <c r="V3354">
        <v>0</v>
      </c>
      <c r="W3354">
        <v>0</v>
      </c>
      <c r="X3354">
        <v>193.77627548040428</v>
      </c>
      <c r="Y3354">
        <v>0</v>
      </c>
      <c r="Z3354">
        <v>10.056798209495401</v>
      </c>
      <c r="AA3354">
        <v>0</v>
      </c>
      <c r="AB3354">
        <v>76.134893151926661</v>
      </c>
      <c r="AC3354">
        <v>0</v>
      </c>
      <c r="AD3354">
        <v>0</v>
      </c>
      <c r="AE3354">
        <v>279.96796684182635</v>
      </c>
    </row>
    <row r="3355" spans="1:31" x14ac:dyDescent="0.25">
      <c r="A3355">
        <v>2311643</v>
      </c>
      <c r="B3355">
        <v>1</v>
      </c>
      <c r="C3355" t="s">
        <v>80</v>
      </c>
      <c r="D3355" t="s">
        <v>95</v>
      </c>
      <c r="E3355" t="s">
        <v>414</v>
      </c>
      <c r="F3355" t="s">
        <v>9908</v>
      </c>
      <c r="G3355" t="s">
        <v>134</v>
      </c>
      <c r="H3355" t="s">
        <v>135</v>
      </c>
      <c r="I3355" t="s">
        <v>136</v>
      </c>
      <c r="J3355" t="s">
        <v>137</v>
      </c>
      <c r="K3355" t="s">
        <v>138</v>
      </c>
      <c r="L3355" t="s">
        <v>9909</v>
      </c>
      <c r="M3355" t="s">
        <v>9910</v>
      </c>
      <c r="N3355">
        <v>0.23527777699999999</v>
      </c>
      <c r="O3355">
        <v>54</v>
      </c>
      <c r="P3355">
        <v>5025</v>
      </c>
      <c r="Q3355">
        <v>85</v>
      </c>
      <c r="R3355">
        <v>173</v>
      </c>
      <c r="S3355">
        <v>90</v>
      </c>
      <c r="T3355">
        <v>641</v>
      </c>
      <c r="U3355">
        <v>11</v>
      </c>
      <c r="V3355">
        <v>2</v>
      </c>
      <c r="W3355">
        <v>15.098077499768083</v>
      </c>
      <c r="X3355">
        <v>316.97409731457731</v>
      </c>
      <c r="Y3355">
        <v>229.27322665109878</v>
      </c>
      <c r="Z3355">
        <v>21.323725598876131</v>
      </c>
      <c r="AA3355">
        <v>114.66862481172693</v>
      </c>
      <c r="AB3355">
        <v>199.23613325810979</v>
      </c>
      <c r="AC3355">
        <v>240.48148932332745</v>
      </c>
      <c r="AD3355">
        <v>0.36943721512197503</v>
      </c>
      <c r="AE3355">
        <v>1137.4248116726064</v>
      </c>
    </row>
    <row r="3356" spans="1:31" x14ac:dyDescent="0.25">
      <c r="A3356">
        <v>2311431</v>
      </c>
      <c r="B3356">
        <v>1</v>
      </c>
      <c r="C3356" t="s">
        <v>81</v>
      </c>
      <c r="D3356" t="s">
        <v>118</v>
      </c>
      <c r="E3356" t="s">
        <v>132</v>
      </c>
      <c r="F3356" t="s">
        <v>9911</v>
      </c>
      <c r="G3356" t="s">
        <v>143</v>
      </c>
      <c r="H3356" t="s">
        <v>135</v>
      </c>
      <c r="I3356" t="s">
        <v>136</v>
      </c>
      <c r="J3356" t="s">
        <v>137</v>
      </c>
      <c r="K3356" t="s">
        <v>144</v>
      </c>
      <c r="L3356" t="s">
        <v>9912</v>
      </c>
      <c r="M3356" t="s">
        <v>9913</v>
      </c>
      <c r="N3356">
        <v>8.5374999999999996</v>
      </c>
      <c r="O3356">
        <v>0</v>
      </c>
      <c r="P3356">
        <v>1842</v>
      </c>
      <c r="Q3356">
        <v>53</v>
      </c>
      <c r="R3356">
        <v>71</v>
      </c>
      <c r="S3356">
        <v>7</v>
      </c>
      <c r="T3356">
        <v>141</v>
      </c>
      <c r="U3356">
        <v>0</v>
      </c>
      <c r="V3356">
        <v>0</v>
      </c>
      <c r="W3356">
        <v>0</v>
      </c>
      <c r="X3356">
        <v>2662.5037580569438</v>
      </c>
      <c r="Y3356">
        <v>1082.4885589804351</v>
      </c>
      <c r="Z3356">
        <v>738.27814360234129</v>
      </c>
      <c r="AA3356">
        <v>120.27634424249503</v>
      </c>
      <c r="AB3356">
        <v>619.35096731078863</v>
      </c>
      <c r="AC3356">
        <v>0</v>
      </c>
      <c r="AD3356">
        <v>0</v>
      </c>
      <c r="AE3356">
        <v>5222.8977721930032</v>
      </c>
    </row>
    <row r="3357" spans="1:31" x14ac:dyDescent="0.25">
      <c r="A3357">
        <v>2311600</v>
      </c>
      <c r="B3357">
        <v>1</v>
      </c>
      <c r="C3357" t="s">
        <v>80</v>
      </c>
      <c r="D3357" t="s">
        <v>93</v>
      </c>
      <c r="E3357" t="s">
        <v>153</v>
      </c>
      <c r="F3357" t="s">
        <v>9914</v>
      </c>
      <c r="G3357" t="s">
        <v>203</v>
      </c>
      <c r="H3357" t="s">
        <v>150</v>
      </c>
      <c r="I3357" t="s">
        <v>136</v>
      </c>
      <c r="J3357" t="s">
        <v>137</v>
      </c>
      <c r="K3357" t="s">
        <v>138</v>
      </c>
      <c r="L3357" t="s">
        <v>9915</v>
      </c>
      <c r="M3357" t="s">
        <v>9916</v>
      </c>
      <c r="N3357">
        <v>0.77833333299999996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1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1.0650955024512001</v>
      </c>
      <c r="AC3357">
        <v>0</v>
      </c>
      <c r="AD3357">
        <v>0</v>
      </c>
      <c r="AE3357">
        <v>1.0650955024512001</v>
      </c>
    </row>
    <row r="3358" spans="1:31" x14ac:dyDescent="0.25">
      <c r="A3358">
        <v>2311494</v>
      </c>
      <c r="B3358">
        <v>1</v>
      </c>
      <c r="C3358" t="s">
        <v>80</v>
      </c>
      <c r="D3358" t="s">
        <v>90</v>
      </c>
      <c r="E3358" t="s">
        <v>147</v>
      </c>
      <c r="F3358" t="s">
        <v>9917</v>
      </c>
      <c r="G3358" t="s">
        <v>177</v>
      </c>
      <c r="H3358" t="s">
        <v>150</v>
      </c>
      <c r="I3358" t="s">
        <v>136</v>
      </c>
      <c r="J3358" t="s">
        <v>137</v>
      </c>
      <c r="K3358" t="s">
        <v>144</v>
      </c>
      <c r="L3358" t="s">
        <v>9918</v>
      </c>
      <c r="M3358" t="s">
        <v>9863</v>
      </c>
      <c r="N3358">
        <v>7.8624999999999998</v>
      </c>
      <c r="O3358">
        <v>0</v>
      </c>
      <c r="P3358">
        <v>193</v>
      </c>
      <c r="Q3358">
        <v>0</v>
      </c>
      <c r="R3358">
        <v>0</v>
      </c>
      <c r="S3358">
        <v>0</v>
      </c>
      <c r="T3358">
        <v>14</v>
      </c>
      <c r="U3358">
        <v>0</v>
      </c>
      <c r="V3358">
        <v>0</v>
      </c>
      <c r="W3358">
        <v>0</v>
      </c>
      <c r="X3358">
        <v>345.44789757572954</v>
      </c>
      <c r="Y3358">
        <v>0</v>
      </c>
      <c r="Z3358">
        <v>0</v>
      </c>
      <c r="AA3358">
        <v>0</v>
      </c>
      <c r="AB3358">
        <v>60.277129092913853</v>
      </c>
      <c r="AC3358">
        <v>0</v>
      </c>
      <c r="AD3358">
        <v>0</v>
      </c>
      <c r="AE3358">
        <v>405.72502666864341</v>
      </c>
    </row>
    <row r="3359" spans="1:31" x14ac:dyDescent="0.25">
      <c r="A3359">
        <v>2311351</v>
      </c>
      <c r="B3359">
        <v>1</v>
      </c>
      <c r="C3359" t="s">
        <v>80</v>
      </c>
      <c r="D3359" t="s">
        <v>93</v>
      </c>
      <c r="E3359" t="s">
        <v>147</v>
      </c>
      <c r="F3359" t="s">
        <v>9919</v>
      </c>
      <c r="G3359" t="s">
        <v>149</v>
      </c>
      <c r="H3359" t="s">
        <v>150</v>
      </c>
      <c r="I3359" t="s">
        <v>136</v>
      </c>
      <c r="J3359" t="s">
        <v>137</v>
      </c>
      <c r="K3359" t="s">
        <v>138</v>
      </c>
      <c r="L3359" t="s">
        <v>9920</v>
      </c>
      <c r="M3359" t="s">
        <v>9921</v>
      </c>
      <c r="N3359">
        <v>0.48277777700000002</v>
      </c>
      <c r="O3359">
        <v>0</v>
      </c>
      <c r="P3359">
        <v>3</v>
      </c>
      <c r="Q3359">
        <v>0</v>
      </c>
      <c r="R3359">
        <v>3</v>
      </c>
      <c r="S3359">
        <v>0</v>
      </c>
      <c r="T3359">
        <v>1</v>
      </c>
      <c r="U3359">
        <v>0</v>
      </c>
      <c r="V3359">
        <v>0</v>
      </c>
      <c r="W3359">
        <v>0</v>
      </c>
      <c r="X3359">
        <v>0.31590889095704999</v>
      </c>
      <c r="Y3359">
        <v>0</v>
      </c>
      <c r="Z3359">
        <v>3.0915558463409005</v>
      </c>
      <c r="AA3359">
        <v>0</v>
      </c>
      <c r="AB3359">
        <v>5.0383395584866666E-2</v>
      </c>
      <c r="AC3359">
        <v>0</v>
      </c>
      <c r="AD3359">
        <v>0</v>
      </c>
      <c r="AE3359">
        <v>3.4578481328828174</v>
      </c>
    </row>
    <row r="3360" spans="1:31" x14ac:dyDescent="0.25">
      <c r="A3360">
        <v>2311388</v>
      </c>
      <c r="B3360">
        <v>1</v>
      </c>
      <c r="C3360" t="s">
        <v>81</v>
      </c>
      <c r="D3360" t="s">
        <v>117</v>
      </c>
      <c r="E3360" t="s">
        <v>153</v>
      </c>
      <c r="F3360" t="s">
        <v>9922</v>
      </c>
      <c r="G3360" t="s">
        <v>155</v>
      </c>
      <c r="H3360" t="s">
        <v>150</v>
      </c>
      <c r="I3360" t="s">
        <v>136</v>
      </c>
      <c r="J3360" t="s">
        <v>137</v>
      </c>
      <c r="K3360" t="s">
        <v>138</v>
      </c>
      <c r="L3360" t="s">
        <v>9923</v>
      </c>
      <c r="M3360" t="s">
        <v>9924</v>
      </c>
      <c r="N3360">
        <v>0.78972222199999997</v>
      </c>
      <c r="O3360">
        <v>0</v>
      </c>
      <c r="P3360">
        <v>1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0.22694113698483331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0.22694113698483331</v>
      </c>
    </row>
    <row r="3361" spans="1:31" x14ac:dyDescent="0.25">
      <c r="A3361">
        <v>2311829</v>
      </c>
      <c r="B3361">
        <v>1</v>
      </c>
      <c r="C3361" t="s">
        <v>81</v>
      </c>
      <c r="D3361" t="s">
        <v>121</v>
      </c>
      <c r="E3361" t="s">
        <v>153</v>
      </c>
      <c r="F3361" t="s">
        <v>9925</v>
      </c>
      <c r="G3361" t="s">
        <v>203</v>
      </c>
      <c r="H3361" t="s">
        <v>150</v>
      </c>
      <c r="I3361" t="s">
        <v>136</v>
      </c>
      <c r="J3361" t="s">
        <v>137</v>
      </c>
      <c r="K3361" t="s">
        <v>138</v>
      </c>
      <c r="L3361" t="s">
        <v>9926</v>
      </c>
      <c r="M3361" t="s">
        <v>9927</v>
      </c>
      <c r="N3361">
        <v>2.8077777770000001</v>
      </c>
      <c r="O3361">
        <v>0</v>
      </c>
      <c r="P3361">
        <v>1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0.47435365583366668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0.47435365583366668</v>
      </c>
    </row>
    <row r="3362" spans="1:31" x14ac:dyDescent="0.25">
      <c r="A3362">
        <v>2311786</v>
      </c>
      <c r="B3362">
        <v>1</v>
      </c>
      <c r="C3362" t="s">
        <v>80</v>
      </c>
      <c r="D3362" t="s">
        <v>83</v>
      </c>
      <c r="E3362" t="s">
        <v>153</v>
      </c>
      <c r="F3362" t="s">
        <v>9928</v>
      </c>
      <c r="G3362" t="s">
        <v>203</v>
      </c>
      <c r="H3362" t="s">
        <v>150</v>
      </c>
      <c r="I3362" t="s">
        <v>136</v>
      </c>
      <c r="J3362" t="s">
        <v>137</v>
      </c>
      <c r="K3362" t="s">
        <v>138</v>
      </c>
      <c r="L3362" t="s">
        <v>9929</v>
      </c>
      <c r="M3362" t="s">
        <v>9930</v>
      </c>
      <c r="N3362">
        <v>1.1555555550000001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1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9.6643141957950167</v>
      </c>
      <c r="AC3362">
        <v>0</v>
      </c>
      <c r="AD3362">
        <v>0</v>
      </c>
      <c r="AE3362">
        <v>9.6643141957950167</v>
      </c>
    </row>
    <row r="3363" spans="1:31" x14ac:dyDescent="0.25">
      <c r="A3363">
        <v>2311537</v>
      </c>
      <c r="B3363">
        <v>1</v>
      </c>
      <c r="C3363" t="s">
        <v>81</v>
      </c>
      <c r="D3363" t="s">
        <v>112</v>
      </c>
      <c r="E3363" t="s">
        <v>153</v>
      </c>
      <c r="F3363" t="s">
        <v>9931</v>
      </c>
      <c r="G3363" t="s">
        <v>155</v>
      </c>
      <c r="H3363" t="s">
        <v>150</v>
      </c>
      <c r="I3363" t="s">
        <v>136</v>
      </c>
      <c r="J3363" t="s">
        <v>137</v>
      </c>
      <c r="K3363" t="s">
        <v>138</v>
      </c>
      <c r="L3363" t="s">
        <v>9932</v>
      </c>
      <c r="M3363" t="s">
        <v>9933</v>
      </c>
      <c r="N3363">
        <v>1.801388888</v>
      </c>
      <c r="O3363">
        <v>0</v>
      </c>
      <c r="P3363">
        <v>0</v>
      </c>
      <c r="Q3363">
        <v>0</v>
      </c>
      <c r="R3363">
        <v>1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8.7992522178435006</v>
      </c>
      <c r="AA3363">
        <v>0</v>
      </c>
      <c r="AB3363">
        <v>0</v>
      </c>
      <c r="AC3363">
        <v>0</v>
      </c>
      <c r="AD3363">
        <v>0</v>
      </c>
      <c r="AE3363">
        <v>8.7992522178435006</v>
      </c>
    </row>
    <row r="3364" spans="1:31" x14ac:dyDescent="0.25">
      <c r="A3364">
        <v>2311686</v>
      </c>
      <c r="B3364">
        <v>1</v>
      </c>
      <c r="C3364" t="s">
        <v>81</v>
      </c>
      <c r="D3364" t="s">
        <v>118</v>
      </c>
      <c r="E3364" t="s">
        <v>132</v>
      </c>
      <c r="F3364" t="s">
        <v>9934</v>
      </c>
      <c r="G3364" t="s">
        <v>716</v>
      </c>
      <c r="H3364" t="s">
        <v>135</v>
      </c>
      <c r="I3364" t="s">
        <v>136</v>
      </c>
      <c r="J3364" t="s">
        <v>137</v>
      </c>
      <c r="K3364" t="s">
        <v>138</v>
      </c>
      <c r="L3364" t="s">
        <v>9935</v>
      </c>
      <c r="M3364" t="s">
        <v>9936</v>
      </c>
      <c r="N3364">
        <v>0.49361111099999999</v>
      </c>
      <c r="O3364">
        <v>0</v>
      </c>
      <c r="P3364">
        <v>0</v>
      </c>
      <c r="Q3364">
        <v>0</v>
      </c>
      <c r="R3364">
        <v>6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6.097974618299201</v>
      </c>
      <c r="AA3364">
        <v>0</v>
      </c>
      <c r="AB3364">
        <v>0</v>
      </c>
      <c r="AC3364">
        <v>0</v>
      </c>
      <c r="AD3364">
        <v>0</v>
      </c>
      <c r="AE3364">
        <v>6.097974618299201</v>
      </c>
    </row>
    <row r="3365" spans="1:31" x14ac:dyDescent="0.25">
      <c r="A3365">
        <v>2311726</v>
      </c>
      <c r="B3365">
        <v>1</v>
      </c>
      <c r="C3365" t="s">
        <v>81</v>
      </c>
      <c r="D3365" t="s">
        <v>120</v>
      </c>
      <c r="E3365" t="s">
        <v>132</v>
      </c>
      <c r="F3365" t="s">
        <v>9937</v>
      </c>
      <c r="G3365" t="s">
        <v>134</v>
      </c>
      <c r="H3365" t="s">
        <v>135</v>
      </c>
      <c r="I3365" t="s">
        <v>136</v>
      </c>
      <c r="J3365" t="s">
        <v>137</v>
      </c>
      <c r="K3365" t="s">
        <v>138</v>
      </c>
      <c r="L3365" t="s">
        <v>9938</v>
      </c>
      <c r="M3365" t="s">
        <v>9939</v>
      </c>
      <c r="N3365">
        <v>0.53833333299999997</v>
      </c>
      <c r="O3365">
        <v>0</v>
      </c>
      <c r="P3365">
        <v>205</v>
      </c>
      <c r="Q3365">
        <v>47</v>
      </c>
      <c r="R3365">
        <v>15</v>
      </c>
      <c r="S3365">
        <v>7</v>
      </c>
      <c r="T3365">
        <v>16</v>
      </c>
      <c r="U3365">
        <v>0</v>
      </c>
      <c r="V3365">
        <v>0</v>
      </c>
      <c r="W3365">
        <v>0</v>
      </c>
      <c r="X3365">
        <v>16.420924463054195</v>
      </c>
      <c r="Y3365">
        <v>19.83265875865634</v>
      </c>
      <c r="Z3365">
        <v>4.1884154235720334</v>
      </c>
      <c r="AA3365">
        <v>4.6024723217853598</v>
      </c>
      <c r="AB3365">
        <v>376.36325950693328</v>
      </c>
      <c r="AC3365">
        <v>0</v>
      </c>
      <c r="AD3365">
        <v>0</v>
      </c>
      <c r="AE3365">
        <v>421.4077304740012</v>
      </c>
    </row>
    <row r="3366" spans="1:31" x14ac:dyDescent="0.25">
      <c r="A3366">
        <v>2311371</v>
      </c>
      <c r="B3366">
        <v>1</v>
      </c>
      <c r="C3366" t="s">
        <v>80</v>
      </c>
      <c r="D3366" t="s">
        <v>83</v>
      </c>
      <c r="E3366" t="s">
        <v>414</v>
      </c>
      <c r="F3366" t="s">
        <v>9940</v>
      </c>
      <c r="G3366" t="s">
        <v>134</v>
      </c>
      <c r="H3366" t="s">
        <v>135</v>
      </c>
      <c r="I3366" t="s">
        <v>136</v>
      </c>
      <c r="J3366" t="s">
        <v>137</v>
      </c>
      <c r="K3366" t="s">
        <v>138</v>
      </c>
      <c r="L3366" t="s">
        <v>9941</v>
      </c>
      <c r="M3366" t="s">
        <v>9942</v>
      </c>
      <c r="N3366">
        <v>1.961944444</v>
      </c>
      <c r="O3366">
        <v>0</v>
      </c>
      <c r="P3366">
        <v>661</v>
      </c>
      <c r="Q3366">
        <v>0</v>
      </c>
      <c r="R3366">
        <v>12</v>
      </c>
      <c r="S3366">
        <v>5</v>
      </c>
      <c r="T3366">
        <v>2804</v>
      </c>
      <c r="U3366">
        <v>5</v>
      </c>
      <c r="V3366">
        <v>77</v>
      </c>
      <c r="W3366">
        <v>0</v>
      </c>
      <c r="X3366">
        <v>344.66677152577319</v>
      </c>
      <c r="Y3366">
        <v>0</v>
      </c>
      <c r="Z3366">
        <v>22.953182651721399</v>
      </c>
      <c r="AA3366">
        <v>302.72516254414847</v>
      </c>
      <c r="AB3366">
        <v>4459.3275065373091</v>
      </c>
      <c r="AC3366">
        <v>1367.1883973931403</v>
      </c>
      <c r="AD3366">
        <v>3467.8305034533964</v>
      </c>
      <c r="AE3366">
        <v>9964.6915241054885</v>
      </c>
    </row>
    <row r="3367" spans="1:31" x14ac:dyDescent="0.25">
      <c r="A3367">
        <v>2311703</v>
      </c>
      <c r="B3367">
        <v>1</v>
      </c>
      <c r="C3367" t="s">
        <v>80</v>
      </c>
      <c r="D3367" t="s">
        <v>111</v>
      </c>
      <c r="E3367" t="s">
        <v>147</v>
      </c>
      <c r="F3367" t="s">
        <v>9943</v>
      </c>
      <c r="G3367" t="s">
        <v>336</v>
      </c>
      <c r="H3367" t="s">
        <v>150</v>
      </c>
      <c r="I3367" t="s">
        <v>136</v>
      </c>
      <c r="J3367" t="s">
        <v>137</v>
      </c>
      <c r="K3367" t="s">
        <v>138</v>
      </c>
      <c r="L3367" t="s">
        <v>9944</v>
      </c>
      <c r="M3367" t="s">
        <v>9945</v>
      </c>
      <c r="N3367">
        <v>0.33944444400000001</v>
      </c>
      <c r="O3367">
        <v>0</v>
      </c>
      <c r="P3367">
        <v>16</v>
      </c>
      <c r="Q3367">
        <v>0</v>
      </c>
      <c r="R3367">
        <v>13</v>
      </c>
      <c r="S3367">
        <v>0</v>
      </c>
      <c r="T3367">
        <v>6</v>
      </c>
      <c r="U3367">
        <v>0</v>
      </c>
      <c r="V3367">
        <v>0</v>
      </c>
      <c r="W3367">
        <v>0</v>
      </c>
      <c r="X3367">
        <v>1.452089291422525</v>
      </c>
      <c r="Y3367">
        <v>0</v>
      </c>
      <c r="Z3367">
        <v>3.4466120386467076</v>
      </c>
      <c r="AA3367">
        <v>0</v>
      </c>
      <c r="AB3367">
        <v>5.5226543276028437</v>
      </c>
      <c r="AC3367">
        <v>0</v>
      </c>
      <c r="AD3367">
        <v>0</v>
      </c>
      <c r="AE3367">
        <v>10.421355657672077</v>
      </c>
    </row>
    <row r="3368" spans="1:31" x14ac:dyDescent="0.25">
      <c r="A3368">
        <v>2311889</v>
      </c>
      <c r="B3368">
        <v>1</v>
      </c>
      <c r="C3368" t="s">
        <v>81</v>
      </c>
      <c r="D3368" t="s">
        <v>127</v>
      </c>
      <c r="E3368" t="s">
        <v>158</v>
      </c>
      <c r="F3368" t="s">
        <v>9946</v>
      </c>
      <c r="G3368" t="s">
        <v>453</v>
      </c>
      <c r="H3368" t="s">
        <v>150</v>
      </c>
      <c r="I3368" t="s">
        <v>136</v>
      </c>
      <c r="J3368" t="s">
        <v>137</v>
      </c>
      <c r="K3368" t="s">
        <v>138</v>
      </c>
      <c r="L3368" t="s">
        <v>9947</v>
      </c>
      <c r="M3368" t="s">
        <v>9948</v>
      </c>
      <c r="N3368">
        <v>0.26388888799999999</v>
      </c>
      <c r="O3368">
        <v>0</v>
      </c>
      <c r="P3368">
        <v>103</v>
      </c>
      <c r="Q3368">
        <v>0</v>
      </c>
      <c r="R3368">
        <v>3</v>
      </c>
      <c r="S3368">
        <v>0</v>
      </c>
      <c r="T3368">
        <v>27</v>
      </c>
      <c r="U3368">
        <v>0</v>
      </c>
      <c r="V3368">
        <v>0</v>
      </c>
      <c r="W3368">
        <v>0</v>
      </c>
      <c r="X3368">
        <v>5.5422295016527521</v>
      </c>
      <c r="Y3368">
        <v>0</v>
      </c>
      <c r="Z3368">
        <v>0.4257219388875001</v>
      </c>
      <c r="AA3368">
        <v>0</v>
      </c>
      <c r="AB3368">
        <v>3.7160507059973336</v>
      </c>
      <c r="AC3368">
        <v>0</v>
      </c>
      <c r="AD3368">
        <v>0</v>
      </c>
      <c r="AE3368">
        <v>9.684002146537587</v>
      </c>
    </row>
    <row r="3369" spans="1:31" x14ac:dyDescent="0.25">
      <c r="A3369">
        <v>2311680</v>
      </c>
      <c r="B3369">
        <v>1</v>
      </c>
      <c r="C3369" t="s">
        <v>80</v>
      </c>
      <c r="D3369" t="s">
        <v>103</v>
      </c>
      <c r="E3369" t="s">
        <v>141</v>
      </c>
      <c r="F3369" t="s">
        <v>9949</v>
      </c>
      <c r="G3369" t="s">
        <v>467</v>
      </c>
      <c r="H3369" t="s">
        <v>135</v>
      </c>
      <c r="I3369" t="s">
        <v>468</v>
      </c>
      <c r="J3369" t="s">
        <v>137</v>
      </c>
      <c r="K3369" t="s">
        <v>138</v>
      </c>
      <c r="L3369" t="s">
        <v>9950</v>
      </c>
      <c r="M3369" t="s">
        <v>9951</v>
      </c>
      <c r="N3369">
        <v>1.4999999999999999E-2</v>
      </c>
      <c r="O3369">
        <v>0</v>
      </c>
      <c r="P3369">
        <v>2733</v>
      </c>
      <c r="Q3369">
        <v>0</v>
      </c>
      <c r="R3369">
        <v>0</v>
      </c>
      <c r="S3369">
        <v>1</v>
      </c>
      <c r="T3369">
        <v>279</v>
      </c>
      <c r="U3369">
        <v>0</v>
      </c>
      <c r="V3369">
        <v>0</v>
      </c>
      <c r="W3369">
        <v>0</v>
      </c>
      <c r="X3369">
        <v>9.1745351252523371</v>
      </c>
      <c r="Y3369">
        <v>0</v>
      </c>
      <c r="Z3369">
        <v>0</v>
      </c>
      <c r="AA3369">
        <v>2.7365495782799999E-2</v>
      </c>
      <c r="AB3369">
        <v>5.7257492486312991</v>
      </c>
      <c r="AC3369">
        <v>0</v>
      </c>
      <c r="AD3369">
        <v>0</v>
      </c>
      <c r="AE3369">
        <v>14.927649869666435</v>
      </c>
    </row>
    <row r="3370" spans="1:31" x14ac:dyDescent="0.25">
      <c r="A3370">
        <v>2311557</v>
      </c>
      <c r="B3370">
        <v>1</v>
      </c>
      <c r="C3370" t="s">
        <v>80</v>
      </c>
      <c r="D3370" t="s">
        <v>88</v>
      </c>
      <c r="E3370" t="s">
        <v>153</v>
      </c>
      <c r="F3370" t="s">
        <v>9952</v>
      </c>
      <c r="G3370" t="s">
        <v>203</v>
      </c>
      <c r="H3370" t="s">
        <v>150</v>
      </c>
      <c r="I3370" t="s">
        <v>136</v>
      </c>
      <c r="J3370" t="s">
        <v>137</v>
      </c>
      <c r="K3370" t="s">
        <v>138</v>
      </c>
      <c r="L3370" t="s">
        <v>9953</v>
      </c>
      <c r="M3370" t="s">
        <v>9954</v>
      </c>
      <c r="N3370">
        <v>6.8458333329999999</v>
      </c>
      <c r="O3370">
        <v>0</v>
      </c>
      <c r="P3370">
        <v>7</v>
      </c>
      <c r="Q3370">
        <v>0</v>
      </c>
      <c r="R3370">
        <v>0</v>
      </c>
      <c r="S3370">
        <v>0</v>
      </c>
      <c r="T3370">
        <v>1</v>
      </c>
      <c r="U3370">
        <v>0</v>
      </c>
      <c r="V3370">
        <v>0</v>
      </c>
      <c r="W3370">
        <v>0</v>
      </c>
      <c r="X3370">
        <v>14.484408118225442</v>
      </c>
      <c r="Y3370">
        <v>0</v>
      </c>
      <c r="Z3370">
        <v>0</v>
      </c>
      <c r="AA3370">
        <v>0</v>
      </c>
      <c r="AB3370">
        <v>0.62053404551999991</v>
      </c>
      <c r="AC3370">
        <v>0</v>
      </c>
      <c r="AD3370">
        <v>0</v>
      </c>
      <c r="AE3370">
        <v>15.104942163745442</v>
      </c>
    </row>
    <row r="3371" spans="1:31" x14ac:dyDescent="0.25">
      <c r="A3371">
        <v>2311580</v>
      </c>
      <c r="B3371">
        <v>1</v>
      </c>
      <c r="C3371" t="s">
        <v>81</v>
      </c>
      <c r="D3371" t="s">
        <v>118</v>
      </c>
      <c r="E3371" t="s">
        <v>175</v>
      </c>
      <c r="F3371" t="s">
        <v>9955</v>
      </c>
      <c r="G3371" t="s">
        <v>210</v>
      </c>
      <c r="H3371" t="s">
        <v>135</v>
      </c>
      <c r="I3371" t="s">
        <v>136</v>
      </c>
      <c r="J3371" t="s">
        <v>137</v>
      </c>
      <c r="K3371" t="s">
        <v>138</v>
      </c>
      <c r="L3371" t="s">
        <v>9956</v>
      </c>
      <c r="M3371" t="s">
        <v>9957</v>
      </c>
      <c r="N3371">
        <v>1.5036111109999999</v>
      </c>
      <c r="O3371">
        <v>0</v>
      </c>
      <c r="P3371">
        <v>0</v>
      </c>
      <c r="Q3371">
        <v>3</v>
      </c>
      <c r="R3371">
        <v>2</v>
      </c>
      <c r="S3371">
        <v>0</v>
      </c>
      <c r="T3371">
        <v>1</v>
      </c>
      <c r="U3371">
        <v>0</v>
      </c>
      <c r="V3371">
        <v>0</v>
      </c>
      <c r="W3371">
        <v>0</v>
      </c>
      <c r="X3371">
        <v>0</v>
      </c>
      <c r="Y3371">
        <v>40.733876789031804</v>
      </c>
      <c r="Z3371">
        <v>2.3440816823000005E-2</v>
      </c>
      <c r="AA3371">
        <v>0</v>
      </c>
      <c r="AB3371">
        <v>0</v>
      </c>
      <c r="AC3371">
        <v>0</v>
      </c>
      <c r="AD3371">
        <v>0</v>
      </c>
      <c r="AE3371">
        <v>40.757317605854801</v>
      </c>
    </row>
    <row r="3372" spans="1:31" x14ac:dyDescent="0.25">
      <c r="A3372">
        <v>2311603</v>
      </c>
      <c r="B3372">
        <v>1</v>
      </c>
      <c r="C3372" t="s">
        <v>80</v>
      </c>
      <c r="D3372" t="s">
        <v>90</v>
      </c>
      <c r="E3372" t="s">
        <v>147</v>
      </c>
      <c r="F3372" t="s">
        <v>9958</v>
      </c>
      <c r="G3372" t="s">
        <v>336</v>
      </c>
      <c r="H3372" t="s">
        <v>150</v>
      </c>
      <c r="I3372" t="s">
        <v>136</v>
      </c>
      <c r="J3372" t="s">
        <v>137</v>
      </c>
      <c r="K3372" t="s">
        <v>138</v>
      </c>
      <c r="L3372" t="s">
        <v>9959</v>
      </c>
      <c r="M3372" t="s">
        <v>9960</v>
      </c>
      <c r="N3372">
        <v>0.55222222200000004</v>
      </c>
      <c r="O3372">
        <v>0</v>
      </c>
      <c r="P3372">
        <v>244</v>
      </c>
      <c r="Q3372">
        <v>0</v>
      </c>
      <c r="R3372">
        <v>0</v>
      </c>
      <c r="S3372">
        <v>0</v>
      </c>
      <c r="T3372">
        <v>14</v>
      </c>
      <c r="U3372">
        <v>0</v>
      </c>
      <c r="V3372">
        <v>0</v>
      </c>
      <c r="W3372">
        <v>0</v>
      </c>
      <c r="X3372">
        <v>27.959102950123096</v>
      </c>
      <c r="Y3372">
        <v>0</v>
      </c>
      <c r="Z3372">
        <v>0</v>
      </c>
      <c r="AA3372">
        <v>0</v>
      </c>
      <c r="AB3372">
        <v>4.3323419229850657</v>
      </c>
      <c r="AC3372">
        <v>0</v>
      </c>
      <c r="AD3372">
        <v>0</v>
      </c>
      <c r="AE3372">
        <v>32.291444873108162</v>
      </c>
    </row>
    <row r="3373" spans="1:31" x14ac:dyDescent="0.25">
      <c r="A3373">
        <v>2311411</v>
      </c>
      <c r="B3373">
        <v>1</v>
      </c>
      <c r="C3373" t="s">
        <v>80</v>
      </c>
      <c r="D3373" t="s">
        <v>93</v>
      </c>
      <c r="E3373" t="s">
        <v>141</v>
      </c>
      <c r="F3373" t="s">
        <v>5143</v>
      </c>
      <c r="G3373" t="s">
        <v>134</v>
      </c>
      <c r="H3373" t="s">
        <v>135</v>
      </c>
      <c r="I3373" t="s">
        <v>136</v>
      </c>
      <c r="J3373" t="s">
        <v>137</v>
      </c>
      <c r="K3373" t="s">
        <v>138</v>
      </c>
      <c r="L3373" t="s">
        <v>9961</v>
      </c>
      <c r="M3373" t="s">
        <v>9962</v>
      </c>
      <c r="N3373">
        <v>0.14388888799999999</v>
      </c>
      <c r="O3373">
        <v>3</v>
      </c>
      <c r="P3373">
        <v>4</v>
      </c>
      <c r="Q3373">
        <v>38</v>
      </c>
      <c r="R3373">
        <v>1</v>
      </c>
      <c r="S3373">
        <v>9</v>
      </c>
      <c r="T3373">
        <v>12</v>
      </c>
      <c r="U3373">
        <v>1</v>
      </c>
      <c r="V3373">
        <v>0</v>
      </c>
      <c r="W3373">
        <v>0.355557885312</v>
      </c>
      <c r="X3373">
        <v>0.54668772681600009</v>
      </c>
      <c r="Y3373">
        <v>26.859703617215626</v>
      </c>
      <c r="Z3373">
        <v>0.26093056731171116</v>
      </c>
      <c r="AA3373">
        <v>4.8403368517933343</v>
      </c>
      <c r="AB3373">
        <v>2.4580857935736669</v>
      </c>
      <c r="AC3373">
        <v>4.3962361818480016</v>
      </c>
      <c r="AD3373">
        <v>0</v>
      </c>
      <c r="AE3373">
        <v>39.71753862387034</v>
      </c>
    </row>
    <row r="3374" spans="1:31" x14ac:dyDescent="0.25">
      <c r="A3374">
        <v>2311849</v>
      </c>
      <c r="B3374">
        <v>1</v>
      </c>
      <c r="C3374" t="s">
        <v>81</v>
      </c>
      <c r="D3374" t="s">
        <v>128</v>
      </c>
      <c r="E3374" t="s">
        <v>153</v>
      </c>
      <c r="F3374" t="s">
        <v>9963</v>
      </c>
      <c r="G3374" t="s">
        <v>203</v>
      </c>
      <c r="H3374" t="s">
        <v>150</v>
      </c>
      <c r="I3374" t="s">
        <v>136</v>
      </c>
      <c r="J3374" t="s">
        <v>137</v>
      </c>
      <c r="K3374" t="s">
        <v>138</v>
      </c>
      <c r="L3374" t="s">
        <v>9964</v>
      </c>
      <c r="M3374" t="s">
        <v>9965</v>
      </c>
      <c r="N3374">
        <v>2.145</v>
      </c>
      <c r="O3374">
        <v>0</v>
      </c>
      <c r="P3374">
        <v>26</v>
      </c>
      <c r="Q3374">
        <v>0</v>
      </c>
      <c r="R3374">
        <v>0</v>
      </c>
      <c r="S3374">
        <v>0</v>
      </c>
      <c r="T3374">
        <v>4</v>
      </c>
      <c r="U3374">
        <v>0</v>
      </c>
      <c r="V3374">
        <v>0</v>
      </c>
      <c r="W3374">
        <v>0</v>
      </c>
      <c r="X3374">
        <v>10.615862839432006</v>
      </c>
      <c r="Y3374">
        <v>0</v>
      </c>
      <c r="Z3374">
        <v>0</v>
      </c>
      <c r="AA3374">
        <v>0</v>
      </c>
      <c r="AB3374">
        <v>8.8835219209720009</v>
      </c>
      <c r="AC3374">
        <v>0</v>
      </c>
      <c r="AD3374">
        <v>0</v>
      </c>
      <c r="AE3374">
        <v>19.499384760404006</v>
      </c>
    </row>
    <row r="3375" spans="1:31" x14ac:dyDescent="0.25">
      <c r="A3375">
        <v>2311457</v>
      </c>
      <c r="B3375">
        <v>1</v>
      </c>
      <c r="C3375" t="s">
        <v>80</v>
      </c>
      <c r="D3375" t="s">
        <v>108</v>
      </c>
      <c r="E3375" t="s">
        <v>158</v>
      </c>
      <c r="F3375" t="s">
        <v>9966</v>
      </c>
      <c r="G3375" t="s">
        <v>177</v>
      </c>
      <c r="H3375" t="s">
        <v>150</v>
      </c>
      <c r="I3375" t="s">
        <v>136</v>
      </c>
      <c r="J3375" t="s">
        <v>137</v>
      </c>
      <c r="K3375" t="s">
        <v>144</v>
      </c>
      <c r="L3375" t="s">
        <v>9967</v>
      </c>
      <c r="M3375" t="s">
        <v>9968</v>
      </c>
      <c r="N3375">
        <v>7.9225000000000003</v>
      </c>
      <c r="O3375">
        <v>0</v>
      </c>
      <c r="P3375">
        <v>412</v>
      </c>
      <c r="Q3375">
        <v>0</v>
      </c>
      <c r="R3375">
        <v>1</v>
      </c>
      <c r="S3375">
        <v>0</v>
      </c>
      <c r="T3375">
        <v>96</v>
      </c>
      <c r="U3375">
        <v>0</v>
      </c>
      <c r="V3375">
        <v>0</v>
      </c>
      <c r="W3375">
        <v>0</v>
      </c>
      <c r="X3375">
        <v>599.5446519660253</v>
      </c>
      <c r="Y3375">
        <v>0</v>
      </c>
      <c r="Z3375">
        <v>0.13738057831600001</v>
      </c>
      <c r="AA3375">
        <v>0</v>
      </c>
      <c r="AB3375">
        <v>798.48841651816497</v>
      </c>
      <c r="AC3375">
        <v>0</v>
      </c>
      <c r="AD3375">
        <v>0</v>
      </c>
      <c r="AE3375">
        <v>1398.1704490625061</v>
      </c>
    </row>
    <row r="3376" spans="1:31" x14ac:dyDescent="0.25">
      <c r="A3376">
        <v>2311766</v>
      </c>
      <c r="B3376">
        <v>1</v>
      </c>
      <c r="C3376" t="s">
        <v>81</v>
      </c>
      <c r="D3376" t="s">
        <v>115</v>
      </c>
      <c r="E3376" t="s">
        <v>153</v>
      </c>
      <c r="F3376" t="s">
        <v>9969</v>
      </c>
      <c r="G3376" t="s">
        <v>155</v>
      </c>
      <c r="H3376" t="s">
        <v>150</v>
      </c>
      <c r="I3376" t="s">
        <v>136</v>
      </c>
      <c r="J3376" t="s">
        <v>137</v>
      </c>
      <c r="K3376" t="s">
        <v>138</v>
      </c>
      <c r="L3376" t="s">
        <v>9970</v>
      </c>
      <c r="M3376" t="s">
        <v>9971</v>
      </c>
      <c r="N3376">
        <v>3.0463888880000001</v>
      </c>
      <c r="O3376">
        <v>0</v>
      </c>
      <c r="P3376">
        <v>1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0.33305333548960003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0.33305333548960003</v>
      </c>
    </row>
    <row r="3377" spans="1:31" x14ac:dyDescent="0.25">
      <c r="A3377">
        <v>2311454</v>
      </c>
      <c r="B3377">
        <v>1</v>
      </c>
      <c r="C3377" t="s">
        <v>81</v>
      </c>
      <c r="D3377" t="s">
        <v>128</v>
      </c>
      <c r="E3377" t="s">
        <v>153</v>
      </c>
      <c r="F3377" t="s">
        <v>428</v>
      </c>
      <c r="G3377" t="s">
        <v>254</v>
      </c>
      <c r="H3377" t="s">
        <v>150</v>
      </c>
      <c r="I3377" t="s">
        <v>136</v>
      </c>
      <c r="J3377" t="s">
        <v>137</v>
      </c>
      <c r="K3377" t="s">
        <v>138</v>
      </c>
      <c r="L3377" t="s">
        <v>9972</v>
      </c>
      <c r="M3377" t="s">
        <v>9973</v>
      </c>
      <c r="N3377">
        <v>4.7633333330000003</v>
      </c>
      <c r="O3377">
        <v>0</v>
      </c>
      <c r="P3377">
        <v>7</v>
      </c>
      <c r="Q3377">
        <v>0</v>
      </c>
      <c r="R3377">
        <v>0</v>
      </c>
      <c r="S3377">
        <v>0</v>
      </c>
      <c r="T3377">
        <v>1</v>
      </c>
      <c r="U3377">
        <v>0</v>
      </c>
      <c r="V3377">
        <v>0</v>
      </c>
      <c r="W3377">
        <v>0</v>
      </c>
      <c r="X3377">
        <v>6.4818710530879997</v>
      </c>
      <c r="Y3377">
        <v>0</v>
      </c>
      <c r="Z3377">
        <v>0</v>
      </c>
      <c r="AA3377">
        <v>0</v>
      </c>
      <c r="AB3377">
        <v>2.9091091237751998</v>
      </c>
      <c r="AC3377">
        <v>0</v>
      </c>
      <c r="AD3377">
        <v>0</v>
      </c>
      <c r="AE3377">
        <v>9.3909801768631986</v>
      </c>
    </row>
    <row r="3378" spans="1:31" x14ac:dyDescent="0.25">
      <c r="A3378">
        <v>2311577</v>
      </c>
      <c r="B3378">
        <v>1</v>
      </c>
      <c r="C3378" t="s">
        <v>80</v>
      </c>
      <c r="D3378" t="s">
        <v>103</v>
      </c>
      <c r="E3378" t="s">
        <v>132</v>
      </c>
      <c r="F3378" t="s">
        <v>5380</v>
      </c>
      <c r="G3378" t="s">
        <v>467</v>
      </c>
      <c r="H3378" t="s">
        <v>135</v>
      </c>
      <c r="I3378" t="s">
        <v>468</v>
      </c>
      <c r="J3378" t="s">
        <v>137</v>
      </c>
      <c r="K3378" t="s">
        <v>138</v>
      </c>
      <c r="L3378" t="s">
        <v>9974</v>
      </c>
      <c r="M3378" t="s">
        <v>9975</v>
      </c>
      <c r="N3378">
        <v>0.03</v>
      </c>
      <c r="O3378">
        <v>0</v>
      </c>
      <c r="P3378">
        <v>0</v>
      </c>
      <c r="Q3378">
        <v>5</v>
      </c>
      <c r="R3378">
        <v>21</v>
      </c>
      <c r="S3378">
        <v>10</v>
      </c>
      <c r="T3378">
        <v>6</v>
      </c>
      <c r="U3378">
        <v>5</v>
      </c>
      <c r="V3378">
        <v>0</v>
      </c>
      <c r="W3378">
        <v>0</v>
      </c>
      <c r="X3378">
        <v>0</v>
      </c>
      <c r="Y3378">
        <v>0.87736322620799989</v>
      </c>
      <c r="Z3378">
        <v>2.1777583462271997</v>
      </c>
      <c r="AA3378">
        <v>1.67685133392</v>
      </c>
      <c r="AB3378">
        <v>0.81599778634500009</v>
      </c>
      <c r="AC3378">
        <v>6.8270876765606987</v>
      </c>
      <c r="AD3378">
        <v>0</v>
      </c>
      <c r="AE3378">
        <v>12.375058369260898</v>
      </c>
    </row>
    <row r="3379" spans="1:31" x14ac:dyDescent="0.25">
      <c r="A3379">
        <v>2311826</v>
      </c>
      <c r="B3379">
        <v>1</v>
      </c>
      <c r="C3379" t="s">
        <v>80</v>
      </c>
      <c r="D3379" t="s">
        <v>108</v>
      </c>
      <c r="E3379" t="s">
        <v>147</v>
      </c>
      <c r="F3379" t="s">
        <v>9976</v>
      </c>
      <c r="G3379" t="s">
        <v>149</v>
      </c>
      <c r="H3379" t="s">
        <v>150</v>
      </c>
      <c r="I3379" t="s">
        <v>136</v>
      </c>
      <c r="J3379" t="s">
        <v>137</v>
      </c>
      <c r="K3379" t="s">
        <v>138</v>
      </c>
      <c r="L3379" t="s">
        <v>9977</v>
      </c>
      <c r="M3379" t="s">
        <v>9978</v>
      </c>
      <c r="N3379">
        <v>5.5816666660000003</v>
      </c>
      <c r="O3379">
        <v>0</v>
      </c>
      <c r="P3379">
        <v>26</v>
      </c>
      <c r="Q3379">
        <v>0</v>
      </c>
      <c r="R3379">
        <v>3</v>
      </c>
      <c r="S3379">
        <v>0</v>
      </c>
      <c r="T3379">
        <v>1</v>
      </c>
      <c r="U3379">
        <v>0</v>
      </c>
      <c r="V3379">
        <v>0</v>
      </c>
      <c r="W3379">
        <v>0</v>
      </c>
      <c r="X3379">
        <v>13.114131649478164</v>
      </c>
      <c r="Y3379">
        <v>0</v>
      </c>
      <c r="Z3379">
        <v>1.6315737612900918</v>
      </c>
      <c r="AA3379">
        <v>0</v>
      </c>
      <c r="AB3379">
        <v>1.0584524785514</v>
      </c>
      <c r="AC3379">
        <v>0</v>
      </c>
      <c r="AD3379">
        <v>0</v>
      </c>
      <c r="AE3379">
        <v>15.804157889319656</v>
      </c>
    </row>
    <row r="3380" spans="1:31" x14ac:dyDescent="0.25">
      <c r="A3380">
        <v>2311789</v>
      </c>
      <c r="B3380">
        <v>1</v>
      </c>
      <c r="C3380" t="s">
        <v>80</v>
      </c>
      <c r="D3380" t="s">
        <v>96</v>
      </c>
      <c r="E3380" t="s">
        <v>153</v>
      </c>
      <c r="F3380" t="s">
        <v>9979</v>
      </c>
      <c r="G3380" t="s">
        <v>254</v>
      </c>
      <c r="H3380" t="s">
        <v>150</v>
      </c>
      <c r="I3380" t="s">
        <v>136</v>
      </c>
      <c r="J3380" t="s">
        <v>137</v>
      </c>
      <c r="K3380" t="s">
        <v>138</v>
      </c>
      <c r="L3380" t="s">
        <v>9980</v>
      </c>
      <c r="M3380" t="s">
        <v>9666</v>
      </c>
      <c r="N3380">
        <v>2.2519444439999998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1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5.5925809537436679</v>
      </c>
      <c r="AC3380">
        <v>0</v>
      </c>
      <c r="AD3380">
        <v>0</v>
      </c>
      <c r="AE3380">
        <v>5.5925809537436679</v>
      </c>
    </row>
    <row r="3381" spans="1:31" x14ac:dyDescent="0.25">
      <c r="A3381">
        <v>2311391</v>
      </c>
      <c r="B3381">
        <v>1</v>
      </c>
      <c r="C3381" t="s">
        <v>81</v>
      </c>
      <c r="D3381" t="s">
        <v>123</v>
      </c>
      <c r="E3381" t="s">
        <v>414</v>
      </c>
      <c r="F3381" t="s">
        <v>9981</v>
      </c>
      <c r="G3381" t="s">
        <v>134</v>
      </c>
      <c r="H3381" t="s">
        <v>135</v>
      </c>
      <c r="I3381" t="s">
        <v>136</v>
      </c>
      <c r="J3381" t="s">
        <v>137</v>
      </c>
      <c r="K3381" t="s">
        <v>138</v>
      </c>
      <c r="L3381" t="s">
        <v>9982</v>
      </c>
      <c r="M3381" t="s">
        <v>9983</v>
      </c>
      <c r="N3381">
        <v>0.60222222199999997</v>
      </c>
      <c r="O3381">
        <v>2</v>
      </c>
      <c r="P3381">
        <v>1539</v>
      </c>
      <c r="Q3381">
        <v>93</v>
      </c>
      <c r="R3381">
        <v>85</v>
      </c>
      <c r="S3381">
        <v>7</v>
      </c>
      <c r="T3381">
        <v>238</v>
      </c>
      <c r="U3381">
        <v>1</v>
      </c>
      <c r="V3381">
        <v>1</v>
      </c>
      <c r="W3381">
        <v>0.23217084899646664</v>
      </c>
      <c r="X3381">
        <v>152.7587547226706</v>
      </c>
      <c r="Y3381">
        <v>56.302688409778149</v>
      </c>
      <c r="Z3381">
        <v>20.577575741733266</v>
      </c>
      <c r="AA3381">
        <v>8.7162145318289994</v>
      </c>
      <c r="AB3381">
        <v>66.959148149248563</v>
      </c>
      <c r="AC3381">
        <v>45.243551987946667</v>
      </c>
      <c r="AD3381">
        <v>0.82494413140276668</v>
      </c>
      <c r="AE3381">
        <v>351.61504852360548</v>
      </c>
    </row>
    <row r="3382" spans="1:31" x14ac:dyDescent="0.25">
      <c r="A3382">
        <v>2311583</v>
      </c>
      <c r="B3382">
        <v>1</v>
      </c>
      <c r="C3382" t="s">
        <v>80</v>
      </c>
      <c r="D3382" t="s">
        <v>84</v>
      </c>
      <c r="E3382" t="s">
        <v>153</v>
      </c>
      <c r="F3382" t="s">
        <v>9984</v>
      </c>
      <c r="G3382" t="s">
        <v>155</v>
      </c>
      <c r="H3382" t="s">
        <v>150</v>
      </c>
      <c r="I3382" t="s">
        <v>136</v>
      </c>
      <c r="J3382" t="s">
        <v>137</v>
      </c>
      <c r="K3382" t="s">
        <v>138</v>
      </c>
      <c r="L3382" t="s">
        <v>9985</v>
      </c>
      <c r="M3382" t="s">
        <v>9986</v>
      </c>
      <c r="N3382">
        <v>2.161944444</v>
      </c>
      <c r="O3382">
        <v>0</v>
      </c>
      <c r="P3382">
        <v>1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0.21472592857520001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0.21472592857520001</v>
      </c>
    </row>
    <row r="3383" spans="1:31" x14ac:dyDescent="0.25">
      <c r="A3383">
        <v>2311652</v>
      </c>
      <c r="B3383">
        <v>1</v>
      </c>
      <c r="C3383" t="s">
        <v>81</v>
      </c>
      <c r="D3383" t="s">
        <v>127</v>
      </c>
      <c r="E3383" t="s">
        <v>147</v>
      </c>
      <c r="F3383" t="s">
        <v>9987</v>
      </c>
      <c r="G3383" t="s">
        <v>149</v>
      </c>
      <c r="H3383" t="s">
        <v>150</v>
      </c>
      <c r="I3383" t="s">
        <v>136</v>
      </c>
      <c r="J3383" t="s">
        <v>137</v>
      </c>
      <c r="K3383" t="s">
        <v>138</v>
      </c>
      <c r="L3383" t="s">
        <v>9988</v>
      </c>
      <c r="M3383" t="s">
        <v>9989</v>
      </c>
      <c r="N3383">
        <v>4.3961111109999997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15</v>
      </c>
      <c r="U3383">
        <v>0</v>
      </c>
      <c r="V3383">
        <v>2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102.53504696835394</v>
      </c>
      <c r="AC3383">
        <v>0</v>
      </c>
      <c r="AD3383">
        <v>69.049251833457021</v>
      </c>
      <c r="AE3383">
        <v>171.58429880181097</v>
      </c>
    </row>
    <row r="3384" spans="1:31" x14ac:dyDescent="0.25">
      <c r="A3384">
        <v>2311798</v>
      </c>
      <c r="B3384">
        <v>1</v>
      </c>
      <c r="C3384" t="s">
        <v>80</v>
      </c>
      <c r="D3384" t="s">
        <v>88</v>
      </c>
      <c r="E3384" t="s">
        <v>175</v>
      </c>
      <c r="F3384" t="s">
        <v>9698</v>
      </c>
      <c r="G3384" t="s">
        <v>7765</v>
      </c>
      <c r="H3384" t="s">
        <v>135</v>
      </c>
      <c r="I3384" t="s">
        <v>136</v>
      </c>
      <c r="J3384" t="s">
        <v>137</v>
      </c>
      <c r="K3384" t="s">
        <v>138</v>
      </c>
      <c r="L3384" t="s">
        <v>9990</v>
      </c>
      <c r="M3384" t="s">
        <v>9991</v>
      </c>
      <c r="N3384">
        <v>1.7622222219999999</v>
      </c>
      <c r="O3384">
        <v>0</v>
      </c>
      <c r="P3384">
        <v>218</v>
      </c>
      <c r="Q3384">
        <v>0</v>
      </c>
      <c r="R3384">
        <v>0</v>
      </c>
      <c r="S3384">
        <v>0</v>
      </c>
      <c r="T3384">
        <v>10</v>
      </c>
      <c r="U3384">
        <v>0</v>
      </c>
      <c r="V3384">
        <v>0</v>
      </c>
      <c r="W3384">
        <v>0</v>
      </c>
      <c r="X3384">
        <v>88.306188070233148</v>
      </c>
      <c r="Y3384">
        <v>0</v>
      </c>
      <c r="Z3384">
        <v>0</v>
      </c>
      <c r="AA3384">
        <v>0</v>
      </c>
      <c r="AB3384">
        <v>5.7044107530487844</v>
      </c>
      <c r="AC3384">
        <v>0</v>
      </c>
      <c r="AD3384">
        <v>0</v>
      </c>
      <c r="AE3384">
        <v>94.010598823281939</v>
      </c>
    </row>
    <row r="3385" spans="1:31" x14ac:dyDescent="0.25">
      <c r="A3385">
        <v>2311898</v>
      </c>
      <c r="B3385">
        <v>1</v>
      </c>
      <c r="C3385" t="s">
        <v>80</v>
      </c>
      <c r="D3385" t="s">
        <v>93</v>
      </c>
      <c r="E3385" t="s">
        <v>153</v>
      </c>
      <c r="F3385" t="s">
        <v>9992</v>
      </c>
      <c r="G3385" t="s">
        <v>155</v>
      </c>
      <c r="H3385" t="s">
        <v>150</v>
      </c>
      <c r="I3385" t="s">
        <v>136</v>
      </c>
      <c r="J3385" t="s">
        <v>137</v>
      </c>
      <c r="K3385" t="s">
        <v>138</v>
      </c>
      <c r="L3385" t="s">
        <v>9993</v>
      </c>
      <c r="M3385" t="s">
        <v>9994</v>
      </c>
      <c r="N3385">
        <v>4.1166666660000004</v>
      </c>
      <c r="O3385">
        <v>0</v>
      </c>
      <c r="P3385">
        <v>1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0.90877294669770003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0.90877294669770003</v>
      </c>
    </row>
    <row r="3386" spans="1:31" x14ac:dyDescent="0.25">
      <c r="A3386">
        <v>2311815</v>
      </c>
      <c r="B3386">
        <v>1</v>
      </c>
      <c r="C3386" t="s">
        <v>81</v>
      </c>
      <c r="D3386" t="s">
        <v>113</v>
      </c>
      <c r="E3386" t="s">
        <v>175</v>
      </c>
      <c r="F3386" t="s">
        <v>9995</v>
      </c>
      <c r="G3386" t="s">
        <v>134</v>
      </c>
      <c r="H3386" t="s">
        <v>135</v>
      </c>
      <c r="I3386" t="s">
        <v>136</v>
      </c>
      <c r="J3386" t="s">
        <v>137</v>
      </c>
      <c r="K3386" t="s">
        <v>138</v>
      </c>
      <c r="L3386" t="s">
        <v>9996</v>
      </c>
      <c r="M3386" t="s">
        <v>9997</v>
      </c>
      <c r="N3386">
        <v>1.669444444</v>
      </c>
      <c r="O3386">
        <v>0</v>
      </c>
      <c r="P3386">
        <v>1056</v>
      </c>
      <c r="Q3386">
        <v>0</v>
      </c>
      <c r="R3386">
        <v>1</v>
      </c>
      <c r="S3386">
        <v>0</v>
      </c>
      <c r="T3386">
        <v>88</v>
      </c>
      <c r="U3386">
        <v>0</v>
      </c>
      <c r="V3386">
        <v>0</v>
      </c>
      <c r="W3386">
        <v>0</v>
      </c>
      <c r="X3386">
        <v>379.69138257473656</v>
      </c>
      <c r="Y3386">
        <v>0</v>
      </c>
      <c r="Z3386">
        <v>8.9318636452500016E-2</v>
      </c>
      <c r="AA3386">
        <v>0</v>
      </c>
      <c r="AB3386">
        <v>126.69034810899197</v>
      </c>
      <c r="AC3386">
        <v>0</v>
      </c>
      <c r="AD3386">
        <v>0</v>
      </c>
      <c r="AE3386">
        <v>506.47104932018101</v>
      </c>
    </row>
    <row r="3387" spans="1:31" x14ac:dyDescent="0.25">
      <c r="A3387">
        <v>2311420</v>
      </c>
      <c r="B3387">
        <v>1</v>
      </c>
      <c r="C3387" t="s">
        <v>81</v>
      </c>
      <c r="D3387" t="s">
        <v>117</v>
      </c>
      <c r="E3387" t="s">
        <v>153</v>
      </c>
      <c r="F3387" t="s">
        <v>9998</v>
      </c>
      <c r="G3387" t="s">
        <v>155</v>
      </c>
      <c r="H3387" t="s">
        <v>150</v>
      </c>
      <c r="I3387" t="s">
        <v>136</v>
      </c>
      <c r="J3387" t="s">
        <v>137</v>
      </c>
      <c r="K3387" t="s">
        <v>138</v>
      </c>
      <c r="L3387" t="s">
        <v>9999</v>
      </c>
      <c r="M3387" t="s">
        <v>10000</v>
      </c>
      <c r="N3387">
        <v>3.2516666660000002</v>
      </c>
      <c r="O3387">
        <v>0</v>
      </c>
      <c r="P3387">
        <v>1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7.5143851490333344E-3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7.5143851490333344E-3</v>
      </c>
    </row>
    <row r="3388" spans="1:31" x14ac:dyDescent="0.25">
      <c r="A3388">
        <v>2311357</v>
      </c>
      <c r="B3388">
        <v>1</v>
      </c>
      <c r="C3388" t="s">
        <v>81</v>
      </c>
      <c r="D3388" t="s">
        <v>112</v>
      </c>
      <c r="E3388" t="s">
        <v>175</v>
      </c>
      <c r="F3388" t="s">
        <v>10001</v>
      </c>
      <c r="G3388" t="s">
        <v>134</v>
      </c>
      <c r="H3388" t="s">
        <v>135</v>
      </c>
      <c r="I3388" t="s">
        <v>136</v>
      </c>
      <c r="J3388" t="s">
        <v>137</v>
      </c>
      <c r="K3388" t="s">
        <v>138</v>
      </c>
      <c r="L3388" t="s">
        <v>10002</v>
      </c>
      <c r="M3388" t="s">
        <v>10003</v>
      </c>
      <c r="N3388">
        <v>0.81916666599999999</v>
      </c>
      <c r="O3388">
        <v>0</v>
      </c>
      <c r="P3388">
        <v>2464</v>
      </c>
      <c r="Q3388">
        <v>0</v>
      </c>
      <c r="R3388">
        <v>6</v>
      </c>
      <c r="S3388">
        <v>0</v>
      </c>
      <c r="T3388">
        <v>112</v>
      </c>
      <c r="U3388">
        <v>0</v>
      </c>
      <c r="V3388">
        <v>1</v>
      </c>
      <c r="W3388">
        <v>0</v>
      </c>
      <c r="X3388">
        <v>274.17045720027147</v>
      </c>
      <c r="Y3388">
        <v>0</v>
      </c>
      <c r="Z3388">
        <v>9.7077611170700018E-2</v>
      </c>
      <c r="AA3388">
        <v>0</v>
      </c>
      <c r="AB3388">
        <v>37.67340814814613</v>
      </c>
      <c r="AC3388">
        <v>0</v>
      </c>
      <c r="AD3388">
        <v>0.89232611297425024</v>
      </c>
      <c r="AE3388">
        <v>312.83326907256253</v>
      </c>
    </row>
    <row r="3389" spans="1:31" x14ac:dyDescent="0.25">
      <c r="A3389">
        <v>2311523</v>
      </c>
      <c r="B3389">
        <v>1</v>
      </c>
      <c r="C3389" t="s">
        <v>80</v>
      </c>
      <c r="D3389" t="s">
        <v>98</v>
      </c>
      <c r="E3389" t="s">
        <v>158</v>
      </c>
      <c r="F3389" t="s">
        <v>10004</v>
      </c>
      <c r="G3389" t="s">
        <v>336</v>
      </c>
      <c r="H3389" t="s">
        <v>150</v>
      </c>
      <c r="I3389" t="s">
        <v>136</v>
      </c>
      <c r="J3389" t="s">
        <v>137</v>
      </c>
      <c r="K3389" t="s">
        <v>138</v>
      </c>
      <c r="L3389" t="s">
        <v>10005</v>
      </c>
      <c r="M3389" t="s">
        <v>10006</v>
      </c>
      <c r="N3389">
        <v>0.31416666599999998</v>
      </c>
      <c r="O3389">
        <v>0</v>
      </c>
      <c r="P3389">
        <v>18</v>
      </c>
      <c r="Q3389">
        <v>0</v>
      </c>
      <c r="R3389">
        <v>30</v>
      </c>
      <c r="S3389">
        <v>0</v>
      </c>
      <c r="T3389">
        <v>15</v>
      </c>
      <c r="U3389">
        <v>0</v>
      </c>
      <c r="V3389">
        <v>0</v>
      </c>
      <c r="W3389">
        <v>0</v>
      </c>
      <c r="X3389">
        <v>1.5613717076733751</v>
      </c>
      <c r="Y3389">
        <v>0</v>
      </c>
      <c r="Z3389">
        <v>12.178206765899631</v>
      </c>
      <c r="AA3389">
        <v>0</v>
      </c>
      <c r="AB3389">
        <v>20.256805325117178</v>
      </c>
      <c r="AC3389">
        <v>0</v>
      </c>
      <c r="AD3389">
        <v>0</v>
      </c>
      <c r="AE3389">
        <v>33.996383798690182</v>
      </c>
    </row>
    <row r="3390" spans="1:31" x14ac:dyDescent="0.25">
      <c r="A3390">
        <v>2311692</v>
      </c>
      <c r="B3390">
        <v>1</v>
      </c>
      <c r="C3390" t="s">
        <v>80</v>
      </c>
      <c r="D3390" t="s">
        <v>111</v>
      </c>
      <c r="E3390" t="s">
        <v>153</v>
      </c>
      <c r="F3390" t="s">
        <v>10007</v>
      </c>
      <c r="G3390" t="s">
        <v>203</v>
      </c>
      <c r="H3390" t="s">
        <v>150</v>
      </c>
      <c r="I3390" t="s">
        <v>136</v>
      </c>
      <c r="J3390" t="s">
        <v>137</v>
      </c>
      <c r="K3390" t="s">
        <v>138</v>
      </c>
      <c r="L3390" t="s">
        <v>10008</v>
      </c>
      <c r="M3390" t="s">
        <v>10009</v>
      </c>
      <c r="N3390">
        <v>1.074166666</v>
      </c>
      <c r="O3390">
        <v>0</v>
      </c>
      <c r="P3390">
        <v>1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0.94690306474515018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0.94690306474515018</v>
      </c>
    </row>
    <row r="3391" spans="1:31" x14ac:dyDescent="0.25">
      <c r="A3391">
        <v>2311400</v>
      </c>
      <c r="B3391">
        <v>1</v>
      </c>
      <c r="C3391" t="s">
        <v>80</v>
      </c>
      <c r="D3391" t="s">
        <v>110</v>
      </c>
      <c r="E3391" t="s">
        <v>175</v>
      </c>
      <c r="F3391" t="s">
        <v>10010</v>
      </c>
      <c r="G3391" t="s">
        <v>143</v>
      </c>
      <c r="H3391" t="s">
        <v>135</v>
      </c>
      <c r="I3391" t="s">
        <v>136</v>
      </c>
      <c r="J3391" t="s">
        <v>137</v>
      </c>
      <c r="K3391" t="s">
        <v>144</v>
      </c>
      <c r="L3391" t="s">
        <v>10011</v>
      </c>
      <c r="M3391" t="s">
        <v>10012</v>
      </c>
      <c r="N3391">
        <v>10.443888888</v>
      </c>
      <c r="O3391">
        <v>0</v>
      </c>
      <c r="P3391">
        <v>581</v>
      </c>
      <c r="Q3391">
        <v>0</v>
      </c>
      <c r="R3391">
        <v>0</v>
      </c>
      <c r="S3391">
        <v>0</v>
      </c>
      <c r="T3391">
        <v>56</v>
      </c>
      <c r="U3391">
        <v>0</v>
      </c>
      <c r="V3391">
        <v>0</v>
      </c>
      <c r="W3391">
        <v>0</v>
      </c>
      <c r="X3391">
        <v>1531.9261272300905</v>
      </c>
      <c r="Y3391">
        <v>0</v>
      </c>
      <c r="Z3391">
        <v>0</v>
      </c>
      <c r="AA3391">
        <v>0</v>
      </c>
      <c r="AB3391">
        <v>417.31884394028936</v>
      </c>
      <c r="AC3391">
        <v>0</v>
      </c>
      <c r="AD3391">
        <v>0</v>
      </c>
      <c r="AE3391">
        <v>1949.2449711703798</v>
      </c>
    </row>
    <row r="3392" spans="1:31" x14ac:dyDescent="0.25">
      <c r="A3392">
        <v>2311792</v>
      </c>
      <c r="B3392">
        <v>1</v>
      </c>
      <c r="C3392" t="s">
        <v>80</v>
      </c>
      <c r="D3392" t="s">
        <v>93</v>
      </c>
      <c r="E3392" t="s">
        <v>147</v>
      </c>
      <c r="F3392" t="s">
        <v>10013</v>
      </c>
      <c r="G3392" t="s">
        <v>149</v>
      </c>
      <c r="H3392" t="s">
        <v>150</v>
      </c>
      <c r="I3392" t="s">
        <v>136</v>
      </c>
      <c r="J3392" t="s">
        <v>137</v>
      </c>
      <c r="K3392" t="s">
        <v>138</v>
      </c>
      <c r="L3392" t="s">
        <v>10014</v>
      </c>
      <c r="M3392" t="s">
        <v>10015</v>
      </c>
      <c r="N3392">
        <v>4.7369444439999997</v>
      </c>
      <c r="O3392">
        <v>0</v>
      </c>
      <c r="P3392">
        <v>38</v>
      </c>
      <c r="Q3392">
        <v>0</v>
      </c>
      <c r="R3392">
        <v>5</v>
      </c>
      <c r="S3392">
        <v>0</v>
      </c>
      <c r="T3392">
        <v>6</v>
      </c>
      <c r="U3392">
        <v>0</v>
      </c>
      <c r="V3392">
        <v>0</v>
      </c>
      <c r="W3392">
        <v>0</v>
      </c>
      <c r="X3392">
        <v>52.390222129837191</v>
      </c>
      <c r="Y3392">
        <v>0</v>
      </c>
      <c r="Z3392">
        <v>149.21175956541427</v>
      </c>
      <c r="AA3392">
        <v>0</v>
      </c>
      <c r="AB3392">
        <v>8.7170590092137594</v>
      </c>
      <c r="AC3392">
        <v>0</v>
      </c>
      <c r="AD3392">
        <v>0</v>
      </c>
      <c r="AE3392">
        <v>210.31904070446521</v>
      </c>
    </row>
    <row r="3393" spans="1:31" x14ac:dyDescent="0.25">
      <c r="A3393">
        <v>2311729</v>
      </c>
      <c r="B3393">
        <v>1</v>
      </c>
      <c r="C3393" t="s">
        <v>81</v>
      </c>
      <c r="D3393" t="s">
        <v>117</v>
      </c>
      <c r="E3393" t="s">
        <v>153</v>
      </c>
      <c r="F3393" t="s">
        <v>10016</v>
      </c>
      <c r="G3393" t="s">
        <v>155</v>
      </c>
      <c r="H3393" t="s">
        <v>150</v>
      </c>
      <c r="I3393" t="s">
        <v>136</v>
      </c>
      <c r="J3393" t="s">
        <v>137</v>
      </c>
      <c r="K3393" t="s">
        <v>138</v>
      </c>
      <c r="L3393" t="s">
        <v>10017</v>
      </c>
      <c r="M3393" t="s">
        <v>10018</v>
      </c>
      <c r="N3393">
        <v>2.7677777770000001</v>
      </c>
      <c r="O3393">
        <v>0</v>
      </c>
      <c r="P3393">
        <v>1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0.28910706064753333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0.28910706064753333</v>
      </c>
    </row>
    <row r="3394" spans="1:31" x14ac:dyDescent="0.25">
      <c r="A3394">
        <v>2311778</v>
      </c>
      <c r="B3394">
        <v>1</v>
      </c>
      <c r="C3394" t="s">
        <v>80</v>
      </c>
      <c r="D3394" t="s">
        <v>82</v>
      </c>
      <c r="E3394" t="s">
        <v>153</v>
      </c>
      <c r="F3394" t="s">
        <v>10019</v>
      </c>
      <c r="G3394" t="s">
        <v>155</v>
      </c>
      <c r="H3394" t="s">
        <v>150</v>
      </c>
      <c r="I3394" t="s">
        <v>136</v>
      </c>
      <c r="J3394" t="s">
        <v>137</v>
      </c>
      <c r="K3394" t="s">
        <v>138</v>
      </c>
      <c r="L3394" t="s">
        <v>10020</v>
      </c>
      <c r="M3394" t="s">
        <v>10021</v>
      </c>
      <c r="N3394">
        <v>2.0794444439999999</v>
      </c>
      <c r="O3394">
        <v>0</v>
      </c>
      <c r="P3394">
        <v>1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0.55069602227383341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0.55069602227383341</v>
      </c>
    </row>
    <row r="3395" spans="1:31" x14ac:dyDescent="0.25">
      <c r="A3395">
        <v>2311586</v>
      </c>
      <c r="B3395">
        <v>1</v>
      </c>
      <c r="C3395" t="s">
        <v>80</v>
      </c>
      <c r="D3395" t="s">
        <v>82</v>
      </c>
      <c r="E3395" t="s">
        <v>285</v>
      </c>
      <c r="F3395" t="s">
        <v>10022</v>
      </c>
      <c r="G3395" t="s">
        <v>287</v>
      </c>
      <c r="H3395" t="s">
        <v>150</v>
      </c>
      <c r="I3395" t="s">
        <v>136</v>
      </c>
      <c r="J3395" t="s">
        <v>137</v>
      </c>
      <c r="K3395" t="s">
        <v>138</v>
      </c>
      <c r="L3395" t="s">
        <v>10023</v>
      </c>
      <c r="M3395" t="s">
        <v>10024</v>
      </c>
      <c r="N3395">
        <v>0.74888888799999997</v>
      </c>
      <c r="O3395">
        <v>0</v>
      </c>
      <c r="P3395">
        <v>39</v>
      </c>
      <c r="Q3395">
        <v>0</v>
      </c>
      <c r="R3395">
        <v>0</v>
      </c>
      <c r="S3395">
        <v>0</v>
      </c>
      <c r="T3395">
        <v>9</v>
      </c>
      <c r="U3395">
        <v>0</v>
      </c>
      <c r="V3395">
        <v>0</v>
      </c>
      <c r="W3395">
        <v>0</v>
      </c>
      <c r="X3395">
        <v>7.1134966966098663</v>
      </c>
      <c r="Y3395">
        <v>0</v>
      </c>
      <c r="Z3395">
        <v>0</v>
      </c>
      <c r="AA3395">
        <v>0</v>
      </c>
      <c r="AB3395">
        <v>8.7187197043572358</v>
      </c>
      <c r="AC3395">
        <v>0</v>
      </c>
      <c r="AD3395">
        <v>0</v>
      </c>
      <c r="AE3395">
        <v>15.832216400967102</v>
      </c>
    </row>
    <row r="3396" spans="1:31" x14ac:dyDescent="0.25">
      <c r="A3396">
        <v>2311443</v>
      </c>
      <c r="B3396">
        <v>1</v>
      </c>
      <c r="C3396" t="s">
        <v>80</v>
      </c>
      <c r="D3396" t="s">
        <v>95</v>
      </c>
      <c r="E3396" t="s">
        <v>175</v>
      </c>
      <c r="F3396" t="s">
        <v>10025</v>
      </c>
      <c r="G3396" t="s">
        <v>143</v>
      </c>
      <c r="H3396" t="s">
        <v>135</v>
      </c>
      <c r="I3396" t="s">
        <v>136</v>
      </c>
      <c r="J3396" t="s">
        <v>137</v>
      </c>
      <c r="K3396" t="s">
        <v>144</v>
      </c>
      <c r="L3396" t="s">
        <v>10026</v>
      </c>
      <c r="M3396" t="s">
        <v>10027</v>
      </c>
      <c r="N3396">
        <v>0.79722222200000004</v>
      </c>
      <c r="O3396">
        <v>0</v>
      </c>
      <c r="P3396">
        <v>0</v>
      </c>
      <c r="Q3396">
        <v>0</v>
      </c>
      <c r="R3396">
        <v>0</v>
      </c>
      <c r="S3396">
        <v>3</v>
      </c>
      <c r="T3396">
        <v>0</v>
      </c>
      <c r="U3396">
        <v>1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3.1141164343134999</v>
      </c>
      <c r="AB3396">
        <v>0</v>
      </c>
      <c r="AC3396">
        <v>108.100531150845</v>
      </c>
      <c r="AD3396">
        <v>0</v>
      </c>
      <c r="AE3396">
        <v>111.2146475851585</v>
      </c>
    </row>
    <row r="3397" spans="1:31" x14ac:dyDescent="0.25">
      <c r="A3397">
        <v>2311818</v>
      </c>
      <c r="B3397">
        <v>1</v>
      </c>
      <c r="C3397" t="s">
        <v>80</v>
      </c>
      <c r="D3397" t="s">
        <v>94</v>
      </c>
      <c r="E3397" t="s">
        <v>414</v>
      </c>
      <c r="F3397" t="s">
        <v>10028</v>
      </c>
      <c r="G3397" t="s">
        <v>134</v>
      </c>
      <c r="H3397" t="s">
        <v>135</v>
      </c>
      <c r="I3397" t="s">
        <v>136</v>
      </c>
      <c r="J3397" t="s">
        <v>137</v>
      </c>
      <c r="K3397" t="s">
        <v>138</v>
      </c>
      <c r="L3397" t="s">
        <v>10029</v>
      </c>
      <c r="M3397" t="s">
        <v>10030</v>
      </c>
      <c r="N3397">
        <v>7.2222222000000003E-2</v>
      </c>
      <c r="O3397">
        <v>2</v>
      </c>
      <c r="P3397">
        <v>1905</v>
      </c>
      <c r="Q3397">
        <v>39</v>
      </c>
      <c r="R3397">
        <v>402</v>
      </c>
      <c r="S3397">
        <v>28</v>
      </c>
      <c r="T3397">
        <v>239</v>
      </c>
      <c r="U3397">
        <v>15</v>
      </c>
      <c r="V3397">
        <v>0</v>
      </c>
      <c r="W3397">
        <v>9.6102535405499984E-2</v>
      </c>
      <c r="X3397">
        <v>23.358648822114599</v>
      </c>
      <c r="Y3397">
        <v>7.5296027906630538</v>
      </c>
      <c r="Z3397">
        <v>40.459864881082098</v>
      </c>
      <c r="AA3397">
        <v>18.764626806726667</v>
      </c>
      <c r="AB3397">
        <v>11.41538487884384</v>
      </c>
      <c r="AC3397">
        <v>345.12443141092791</v>
      </c>
      <c r="AD3397">
        <v>0</v>
      </c>
      <c r="AE3397">
        <v>446.74866212576364</v>
      </c>
    </row>
    <row r="3398" spans="1:31" x14ac:dyDescent="0.25">
      <c r="A3398">
        <v>2311795</v>
      </c>
      <c r="B3398">
        <v>1</v>
      </c>
      <c r="C3398" t="s">
        <v>81</v>
      </c>
      <c r="D3398" t="s">
        <v>118</v>
      </c>
      <c r="E3398" t="s">
        <v>132</v>
      </c>
      <c r="F3398" t="s">
        <v>10031</v>
      </c>
      <c r="G3398" t="s">
        <v>217</v>
      </c>
      <c r="H3398" t="s">
        <v>135</v>
      </c>
      <c r="I3398" t="s">
        <v>136</v>
      </c>
      <c r="J3398" t="s">
        <v>137</v>
      </c>
      <c r="K3398" t="s">
        <v>138</v>
      </c>
      <c r="L3398" t="s">
        <v>10032</v>
      </c>
      <c r="M3398" t="s">
        <v>10033</v>
      </c>
      <c r="N3398">
        <v>0.90055555499999995</v>
      </c>
      <c r="O3398">
        <v>0</v>
      </c>
      <c r="P3398">
        <v>1184</v>
      </c>
      <c r="Q3398">
        <v>3</v>
      </c>
      <c r="R3398">
        <v>58</v>
      </c>
      <c r="S3398">
        <v>3</v>
      </c>
      <c r="T3398">
        <v>93</v>
      </c>
      <c r="U3398">
        <v>0</v>
      </c>
      <c r="V3398">
        <v>1</v>
      </c>
      <c r="W3398">
        <v>0</v>
      </c>
      <c r="X3398">
        <v>217.46563318037127</v>
      </c>
      <c r="Y3398">
        <v>28.737165882458399</v>
      </c>
      <c r="Z3398">
        <v>100.56899734114934</v>
      </c>
      <c r="AA3398">
        <v>16.829376763213197</v>
      </c>
      <c r="AB3398">
        <v>47.95734333941418</v>
      </c>
      <c r="AC3398">
        <v>0</v>
      </c>
      <c r="AD3398">
        <v>15.823280376602298</v>
      </c>
      <c r="AE3398">
        <v>427.38179688320872</v>
      </c>
    </row>
    <row r="3399" spans="1:31" x14ac:dyDescent="0.25">
      <c r="A3399">
        <v>2311772</v>
      </c>
      <c r="B3399">
        <v>1</v>
      </c>
      <c r="C3399" t="s">
        <v>80</v>
      </c>
      <c r="D3399" t="s">
        <v>83</v>
      </c>
      <c r="E3399" t="s">
        <v>153</v>
      </c>
      <c r="F3399" t="s">
        <v>10034</v>
      </c>
      <c r="G3399" t="s">
        <v>203</v>
      </c>
      <c r="H3399" t="s">
        <v>150</v>
      </c>
      <c r="I3399" t="s">
        <v>136</v>
      </c>
      <c r="J3399" t="s">
        <v>137</v>
      </c>
      <c r="K3399" t="s">
        <v>138</v>
      </c>
      <c r="L3399" t="s">
        <v>10035</v>
      </c>
      <c r="M3399" t="s">
        <v>10036</v>
      </c>
      <c r="N3399">
        <v>1.733333333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1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2.8134225925304892</v>
      </c>
      <c r="AC3399">
        <v>0</v>
      </c>
      <c r="AD3399">
        <v>0</v>
      </c>
      <c r="AE3399">
        <v>2.8134225925304892</v>
      </c>
    </row>
    <row r="3400" spans="1:31" x14ac:dyDescent="0.25">
      <c r="A3400">
        <v>2311423</v>
      </c>
      <c r="B3400">
        <v>1</v>
      </c>
      <c r="C3400" t="s">
        <v>80</v>
      </c>
      <c r="D3400" t="s">
        <v>94</v>
      </c>
      <c r="E3400" t="s">
        <v>175</v>
      </c>
      <c r="F3400" t="s">
        <v>10037</v>
      </c>
      <c r="G3400" t="s">
        <v>143</v>
      </c>
      <c r="H3400" t="s">
        <v>135</v>
      </c>
      <c r="I3400" t="s">
        <v>136</v>
      </c>
      <c r="J3400" t="s">
        <v>137</v>
      </c>
      <c r="K3400" t="s">
        <v>144</v>
      </c>
      <c r="L3400" t="s">
        <v>10038</v>
      </c>
      <c r="M3400" t="s">
        <v>10039</v>
      </c>
      <c r="N3400">
        <v>6.3541666660000002</v>
      </c>
      <c r="O3400">
        <v>0</v>
      </c>
      <c r="P3400">
        <v>141</v>
      </c>
      <c r="Q3400">
        <v>0</v>
      </c>
      <c r="R3400">
        <v>8</v>
      </c>
      <c r="S3400">
        <v>0</v>
      </c>
      <c r="T3400">
        <v>19</v>
      </c>
      <c r="U3400">
        <v>0</v>
      </c>
      <c r="V3400">
        <v>0</v>
      </c>
      <c r="W3400">
        <v>0</v>
      </c>
      <c r="X3400">
        <v>229.59728062192914</v>
      </c>
      <c r="Y3400">
        <v>0</v>
      </c>
      <c r="Z3400">
        <v>16.030654334171125</v>
      </c>
      <c r="AA3400">
        <v>0</v>
      </c>
      <c r="AB3400">
        <v>77.711927573420752</v>
      </c>
      <c r="AC3400">
        <v>0</v>
      </c>
      <c r="AD3400">
        <v>0</v>
      </c>
      <c r="AE3400">
        <v>323.33986252952104</v>
      </c>
    </row>
    <row r="3401" spans="1:31" x14ac:dyDescent="0.25">
      <c r="A3401">
        <v>2311812</v>
      </c>
      <c r="B3401">
        <v>1</v>
      </c>
      <c r="C3401" t="s">
        <v>81</v>
      </c>
      <c r="D3401" t="s">
        <v>123</v>
      </c>
      <c r="E3401" t="s">
        <v>147</v>
      </c>
      <c r="F3401" t="s">
        <v>8703</v>
      </c>
      <c r="G3401" t="s">
        <v>622</v>
      </c>
      <c r="H3401" t="s">
        <v>150</v>
      </c>
      <c r="I3401" t="s">
        <v>136</v>
      </c>
      <c r="J3401" t="s">
        <v>137</v>
      </c>
      <c r="K3401" t="s">
        <v>138</v>
      </c>
      <c r="L3401" t="s">
        <v>10040</v>
      </c>
      <c r="M3401" t="s">
        <v>10041</v>
      </c>
      <c r="N3401">
        <v>0.54777777699999997</v>
      </c>
      <c r="O3401">
        <v>0</v>
      </c>
      <c r="P3401">
        <v>187</v>
      </c>
      <c r="Q3401">
        <v>0</v>
      </c>
      <c r="R3401">
        <v>0</v>
      </c>
      <c r="S3401">
        <v>0</v>
      </c>
      <c r="T3401">
        <v>1</v>
      </c>
      <c r="U3401">
        <v>0</v>
      </c>
      <c r="V3401">
        <v>0</v>
      </c>
      <c r="W3401">
        <v>0</v>
      </c>
      <c r="X3401">
        <v>19.56469692952426</v>
      </c>
      <c r="Y3401">
        <v>0</v>
      </c>
      <c r="Z3401">
        <v>0</v>
      </c>
      <c r="AA3401">
        <v>0</v>
      </c>
      <c r="AB3401">
        <v>8.5382030825500013E-2</v>
      </c>
      <c r="AC3401">
        <v>0</v>
      </c>
      <c r="AD3401">
        <v>0</v>
      </c>
      <c r="AE3401">
        <v>19.650078960349759</v>
      </c>
    </row>
    <row r="3402" spans="1:31" x14ac:dyDescent="0.25">
      <c r="A3402">
        <v>2311463</v>
      </c>
      <c r="B3402">
        <v>1</v>
      </c>
      <c r="C3402" t="s">
        <v>80</v>
      </c>
      <c r="D3402" t="s">
        <v>85</v>
      </c>
      <c r="E3402" t="s">
        <v>153</v>
      </c>
      <c r="F3402" t="s">
        <v>10042</v>
      </c>
      <c r="G3402" t="s">
        <v>155</v>
      </c>
      <c r="H3402" t="s">
        <v>150</v>
      </c>
      <c r="I3402" t="s">
        <v>136</v>
      </c>
      <c r="J3402" t="s">
        <v>137</v>
      </c>
      <c r="K3402" t="s">
        <v>138</v>
      </c>
      <c r="L3402" t="s">
        <v>10043</v>
      </c>
      <c r="M3402" t="s">
        <v>10044</v>
      </c>
      <c r="N3402">
        <v>2.389444444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1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4.5226293855035555</v>
      </c>
      <c r="AC3402">
        <v>0</v>
      </c>
      <c r="AD3402">
        <v>0</v>
      </c>
      <c r="AE3402">
        <v>4.5226293855035555</v>
      </c>
    </row>
    <row r="3403" spans="1:31" x14ac:dyDescent="0.25">
      <c r="A3403">
        <v>2311563</v>
      </c>
      <c r="B3403">
        <v>1</v>
      </c>
      <c r="C3403" t="s">
        <v>81</v>
      </c>
      <c r="D3403" t="s">
        <v>112</v>
      </c>
      <c r="E3403" t="s">
        <v>153</v>
      </c>
      <c r="F3403" t="s">
        <v>10045</v>
      </c>
      <c r="G3403" t="s">
        <v>155</v>
      </c>
      <c r="H3403" t="s">
        <v>150</v>
      </c>
      <c r="I3403" t="s">
        <v>136</v>
      </c>
      <c r="J3403" t="s">
        <v>137</v>
      </c>
      <c r="K3403" t="s">
        <v>138</v>
      </c>
      <c r="L3403" t="s">
        <v>10046</v>
      </c>
      <c r="M3403" t="s">
        <v>10047</v>
      </c>
      <c r="N3403">
        <v>1.451944444</v>
      </c>
      <c r="O3403">
        <v>0</v>
      </c>
      <c r="P3403">
        <v>1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0.27257927439200003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0.27257927439200003</v>
      </c>
    </row>
    <row r="3404" spans="1:31" x14ac:dyDescent="0.25">
      <c r="A3404">
        <v>2311334</v>
      </c>
      <c r="B3404">
        <v>1</v>
      </c>
      <c r="C3404" t="s">
        <v>80</v>
      </c>
      <c r="D3404" t="s">
        <v>93</v>
      </c>
      <c r="E3404" t="s">
        <v>141</v>
      </c>
      <c r="F3404" t="s">
        <v>10048</v>
      </c>
      <c r="G3404" t="s">
        <v>134</v>
      </c>
      <c r="H3404" t="s">
        <v>135</v>
      </c>
      <c r="I3404" t="s">
        <v>136</v>
      </c>
      <c r="J3404" t="s">
        <v>137</v>
      </c>
      <c r="K3404" t="s">
        <v>138</v>
      </c>
      <c r="L3404" t="s">
        <v>10049</v>
      </c>
      <c r="M3404" t="s">
        <v>10050</v>
      </c>
      <c r="N3404">
        <v>0.38777777699999999</v>
      </c>
      <c r="O3404">
        <v>0</v>
      </c>
      <c r="P3404">
        <v>2246</v>
      </c>
      <c r="Q3404">
        <v>147</v>
      </c>
      <c r="R3404">
        <v>448</v>
      </c>
      <c r="S3404">
        <v>31</v>
      </c>
      <c r="T3404">
        <v>442</v>
      </c>
      <c r="U3404">
        <v>1</v>
      </c>
      <c r="V3404">
        <v>1</v>
      </c>
      <c r="W3404">
        <v>0</v>
      </c>
      <c r="X3404">
        <v>156.04915365028231</v>
      </c>
      <c r="Y3404">
        <v>325.33049718641757</v>
      </c>
      <c r="Z3404">
        <v>359.42370566168455</v>
      </c>
      <c r="AA3404">
        <v>46.304257175689557</v>
      </c>
      <c r="AB3404">
        <v>135.89846584528894</v>
      </c>
      <c r="AC3404">
        <v>43.185962261818396</v>
      </c>
      <c r="AD3404">
        <v>2.1762828538725749</v>
      </c>
      <c r="AE3404">
        <v>1068.3683246350538</v>
      </c>
    </row>
    <row r="3405" spans="1:31" x14ac:dyDescent="0.25">
      <c r="A3405">
        <v>2311546</v>
      </c>
      <c r="B3405">
        <v>1</v>
      </c>
      <c r="C3405" t="s">
        <v>80</v>
      </c>
      <c r="D3405" t="s">
        <v>96</v>
      </c>
      <c r="E3405" t="s">
        <v>153</v>
      </c>
      <c r="F3405" t="s">
        <v>10051</v>
      </c>
      <c r="G3405" t="s">
        <v>203</v>
      </c>
      <c r="H3405" t="s">
        <v>150</v>
      </c>
      <c r="I3405" t="s">
        <v>136</v>
      </c>
      <c r="J3405" t="s">
        <v>137</v>
      </c>
      <c r="K3405" t="s">
        <v>138</v>
      </c>
      <c r="L3405" t="s">
        <v>10052</v>
      </c>
      <c r="M3405" t="s">
        <v>10053</v>
      </c>
      <c r="N3405">
        <v>2.2847222220000001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1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0.13109864296666668</v>
      </c>
      <c r="AC3405">
        <v>0</v>
      </c>
      <c r="AD3405">
        <v>0</v>
      </c>
      <c r="AE3405">
        <v>0.13109864296666668</v>
      </c>
    </row>
    <row r="3406" spans="1:31" x14ac:dyDescent="0.25">
      <c r="A3406">
        <v>2311360</v>
      </c>
      <c r="B3406">
        <v>1</v>
      </c>
      <c r="C3406" t="s">
        <v>80</v>
      </c>
      <c r="D3406" t="s">
        <v>93</v>
      </c>
      <c r="E3406" t="s">
        <v>147</v>
      </c>
      <c r="F3406" t="s">
        <v>10054</v>
      </c>
      <c r="G3406" t="s">
        <v>149</v>
      </c>
      <c r="H3406" t="s">
        <v>150</v>
      </c>
      <c r="I3406" t="s">
        <v>136</v>
      </c>
      <c r="J3406" t="s">
        <v>137</v>
      </c>
      <c r="K3406" t="s">
        <v>138</v>
      </c>
      <c r="L3406" t="s">
        <v>10055</v>
      </c>
      <c r="M3406" t="s">
        <v>10056</v>
      </c>
      <c r="N3406">
        <v>2.7574999999999998</v>
      </c>
      <c r="O3406">
        <v>0</v>
      </c>
      <c r="P3406">
        <v>0</v>
      </c>
      <c r="Q3406">
        <v>0</v>
      </c>
      <c r="R3406">
        <v>4</v>
      </c>
      <c r="S3406">
        <v>0</v>
      </c>
      <c r="T3406">
        <v>1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8.8536674075556014</v>
      </c>
      <c r="AA3406">
        <v>0</v>
      </c>
      <c r="AB3406">
        <v>0.40090187561755009</v>
      </c>
      <c r="AC3406">
        <v>0</v>
      </c>
      <c r="AD3406">
        <v>0</v>
      </c>
      <c r="AE3406">
        <v>9.2545692831731508</v>
      </c>
    </row>
    <row r="3407" spans="1:31" x14ac:dyDescent="0.25">
      <c r="A3407">
        <v>2320557</v>
      </c>
      <c r="B3407">
        <v>1</v>
      </c>
      <c r="C3407" t="s">
        <v>80</v>
      </c>
      <c r="D3407" t="s">
        <v>104</v>
      </c>
      <c r="E3407" t="s">
        <v>153</v>
      </c>
      <c r="F3407" t="s">
        <v>10057</v>
      </c>
      <c r="G3407" t="s">
        <v>149</v>
      </c>
      <c r="H3407" t="s">
        <v>150</v>
      </c>
      <c r="I3407" t="s">
        <v>136</v>
      </c>
      <c r="J3407" t="s">
        <v>137</v>
      </c>
      <c r="K3407" t="s">
        <v>138</v>
      </c>
      <c r="L3407" t="s">
        <v>10058</v>
      </c>
      <c r="M3407" t="s">
        <v>10059</v>
      </c>
      <c r="N3407">
        <v>4.6025</v>
      </c>
      <c r="O3407">
        <v>0</v>
      </c>
      <c r="P3407">
        <v>13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15.998584543669054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15.998584543669054</v>
      </c>
    </row>
    <row r="3408" spans="1:31" x14ac:dyDescent="0.25">
      <c r="A3408">
        <v>2311377</v>
      </c>
      <c r="B3408">
        <v>1</v>
      </c>
      <c r="C3408" t="s">
        <v>80</v>
      </c>
      <c r="D3408" t="s">
        <v>84</v>
      </c>
      <c r="E3408" t="s">
        <v>147</v>
      </c>
      <c r="F3408" t="s">
        <v>10060</v>
      </c>
      <c r="G3408" t="s">
        <v>149</v>
      </c>
      <c r="H3408" t="s">
        <v>150</v>
      </c>
      <c r="I3408" t="s">
        <v>136</v>
      </c>
      <c r="J3408" t="s">
        <v>137</v>
      </c>
      <c r="K3408" t="s">
        <v>138</v>
      </c>
      <c r="L3408" t="s">
        <v>10061</v>
      </c>
      <c r="M3408" t="s">
        <v>10062</v>
      </c>
      <c r="N3408">
        <v>0.54666666600000002</v>
      </c>
      <c r="O3408">
        <v>0</v>
      </c>
      <c r="P3408">
        <v>2</v>
      </c>
      <c r="Q3408">
        <v>0</v>
      </c>
      <c r="R3408">
        <v>0</v>
      </c>
      <c r="S3408">
        <v>0</v>
      </c>
      <c r="T3408">
        <v>101</v>
      </c>
      <c r="U3408">
        <v>0</v>
      </c>
      <c r="V3408">
        <v>4</v>
      </c>
      <c r="W3408">
        <v>0</v>
      </c>
      <c r="X3408">
        <v>7.5115655996666666E-3</v>
      </c>
      <c r="Y3408">
        <v>0</v>
      </c>
      <c r="Z3408">
        <v>0</v>
      </c>
      <c r="AA3408">
        <v>0</v>
      </c>
      <c r="AB3408">
        <v>31.734828082857504</v>
      </c>
      <c r="AC3408">
        <v>0</v>
      </c>
      <c r="AD3408">
        <v>94.991791993160035</v>
      </c>
      <c r="AE3408">
        <v>126.73413164161721</v>
      </c>
    </row>
    <row r="3409" spans="1:31" x14ac:dyDescent="0.25">
      <c r="A3409">
        <v>2311526</v>
      </c>
      <c r="B3409">
        <v>1</v>
      </c>
      <c r="C3409" t="s">
        <v>81</v>
      </c>
      <c r="D3409" t="s">
        <v>118</v>
      </c>
      <c r="E3409" t="s">
        <v>153</v>
      </c>
      <c r="F3409" t="s">
        <v>10063</v>
      </c>
      <c r="G3409" t="s">
        <v>703</v>
      </c>
      <c r="H3409" t="s">
        <v>150</v>
      </c>
      <c r="I3409" t="s">
        <v>136</v>
      </c>
      <c r="J3409" t="s">
        <v>3</v>
      </c>
      <c r="K3409" t="s">
        <v>138</v>
      </c>
      <c r="L3409" t="s">
        <v>10064</v>
      </c>
      <c r="M3409" t="s">
        <v>10065</v>
      </c>
      <c r="N3409">
        <v>3.136111111</v>
      </c>
      <c r="O3409">
        <v>0</v>
      </c>
      <c r="P3409">
        <v>9</v>
      </c>
      <c r="Q3409">
        <v>0</v>
      </c>
      <c r="R3409">
        <v>0</v>
      </c>
      <c r="S3409">
        <v>0</v>
      </c>
      <c r="T3409">
        <v>2</v>
      </c>
      <c r="U3409">
        <v>0</v>
      </c>
      <c r="V3409">
        <v>0</v>
      </c>
      <c r="W3409">
        <v>0</v>
      </c>
      <c r="X3409">
        <v>13.19134652593292</v>
      </c>
      <c r="Y3409">
        <v>0</v>
      </c>
      <c r="Z3409">
        <v>0</v>
      </c>
      <c r="AA3409">
        <v>0</v>
      </c>
      <c r="AB3409">
        <v>12.213387251857156</v>
      </c>
      <c r="AC3409">
        <v>0</v>
      </c>
      <c r="AD3409">
        <v>0</v>
      </c>
      <c r="AE3409">
        <v>25.404733777790078</v>
      </c>
    </row>
    <row r="3410" spans="1:31" x14ac:dyDescent="0.25">
      <c r="A3410">
        <v>2311589</v>
      </c>
      <c r="B3410">
        <v>1</v>
      </c>
      <c r="C3410" t="s">
        <v>80</v>
      </c>
      <c r="D3410" t="s">
        <v>86</v>
      </c>
      <c r="E3410" t="s">
        <v>158</v>
      </c>
      <c r="F3410" t="s">
        <v>5885</v>
      </c>
      <c r="G3410" t="s">
        <v>453</v>
      </c>
      <c r="H3410" t="s">
        <v>150</v>
      </c>
      <c r="I3410" t="s">
        <v>136</v>
      </c>
      <c r="J3410" t="s">
        <v>137</v>
      </c>
      <c r="K3410" t="s">
        <v>138</v>
      </c>
      <c r="L3410" t="s">
        <v>10066</v>
      </c>
      <c r="M3410" t="s">
        <v>10067</v>
      </c>
      <c r="N3410">
        <v>1.4144444439999999</v>
      </c>
      <c r="O3410">
        <v>0</v>
      </c>
      <c r="P3410">
        <v>163</v>
      </c>
      <c r="Q3410">
        <v>0</v>
      </c>
      <c r="R3410">
        <v>0</v>
      </c>
      <c r="S3410">
        <v>0</v>
      </c>
      <c r="T3410">
        <v>7</v>
      </c>
      <c r="U3410">
        <v>0</v>
      </c>
      <c r="V3410">
        <v>0</v>
      </c>
      <c r="W3410">
        <v>0</v>
      </c>
      <c r="X3410">
        <v>66.040308447202534</v>
      </c>
      <c r="Y3410">
        <v>0</v>
      </c>
      <c r="Z3410">
        <v>0</v>
      </c>
      <c r="AA3410">
        <v>0</v>
      </c>
      <c r="AB3410">
        <v>7.0327078960581337</v>
      </c>
      <c r="AC3410">
        <v>0</v>
      </c>
      <c r="AD3410">
        <v>0</v>
      </c>
      <c r="AE3410">
        <v>73.073016343260662</v>
      </c>
    </row>
    <row r="3411" spans="1:31" x14ac:dyDescent="0.25">
      <c r="A3411">
        <v>2311838</v>
      </c>
      <c r="B3411">
        <v>1</v>
      </c>
      <c r="C3411" t="s">
        <v>80</v>
      </c>
      <c r="D3411" t="s">
        <v>98</v>
      </c>
      <c r="E3411" t="s">
        <v>147</v>
      </c>
      <c r="F3411" t="s">
        <v>10068</v>
      </c>
      <c r="G3411" t="s">
        <v>149</v>
      </c>
      <c r="H3411" t="s">
        <v>150</v>
      </c>
      <c r="I3411" t="s">
        <v>136</v>
      </c>
      <c r="J3411" t="s">
        <v>137</v>
      </c>
      <c r="K3411" t="s">
        <v>138</v>
      </c>
      <c r="L3411" t="s">
        <v>10069</v>
      </c>
      <c r="M3411" t="s">
        <v>10070</v>
      </c>
      <c r="N3411">
        <v>2.8925000000000001</v>
      </c>
      <c r="O3411">
        <v>0</v>
      </c>
      <c r="P3411">
        <v>30</v>
      </c>
      <c r="Q3411">
        <v>0</v>
      </c>
      <c r="R3411">
        <v>5</v>
      </c>
      <c r="S3411">
        <v>0</v>
      </c>
      <c r="T3411">
        <v>9</v>
      </c>
      <c r="U3411">
        <v>0</v>
      </c>
      <c r="V3411">
        <v>0</v>
      </c>
      <c r="W3411">
        <v>0</v>
      </c>
      <c r="X3411">
        <v>38.846885542542019</v>
      </c>
      <c r="Y3411">
        <v>0</v>
      </c>
      <c r="Z3411">
        <v>34.325821590781501</v>
      </c>
      <c r="AA3411">
        <v>0</v>
      </c>
      <c r="AB3411">
        <v>55.27613542326251</v>
      </c>
      <c r="AC3411">
        <v>0</v>
      </c>
      <c r="AD3411">
        <v>0</v>
      </c>
      <c r="AE3411">
        <v>128.44884255658602</v>
      </c>
    </row>
    <row r="3412" spans="1:31" x14ac:dyDescent="0.25">
      <c r="A3412">
        <v>2311483</v>
      </c>
      <c r="B3412">
        <v>1</v>
      </c>
      <c r="C3412" t="s">
        <v>80</v>
      </c>
      <c r="D3412" t="s">
        <v>108</v>
      </c>
      <c r="E3412" t="s">
        <v>175</v>
      </c>
      <c r="F3412" t="s">
        <v>10071</v>
      </c>
      <c r="G3412" t="s">
        <v>1463</v>
      </c>
      <c r="H3412" t="s">
        <v>135</v>
      </c>
      <c r="I3412" t="s">
        <v>136</v>
      </c>
      <c r="J3412" t="s">
        <v>137</v>
      </c>
      <c r="K3412" t="s">
        <v>138</v>
      </c>
      <c r="L3412" t="s">
        <v>10072</v>
      </c>
      <c r="M3412" t="s">
        <v>10073</v>
      </c>
      <c r="N3412">
        <v>1.0566666659999999</v>
      </c>
      <c r="O3412">
        <v>0</v>
      </c>
      <c r="P3412">
        <v>29</v>
      </c>
      <c r="Q3412">
        <v>0</v>
      </c>
      <c r="R3412">
        <v>5</v>
      </c>
      <c r="S3412">
        <v>0</v>
      </c>
      <c r="T3412">
        <v>5</v>
      </c>
      <c r="U3412">
        <v>0</v>
      </c>
      <c r="V3412">
        <v>0</v>
      </c>
      <c r="W3412">
        <v>0</v>
      </c>
      <c r="X3412">
        <v>5.0410704305646021</v>
      </c>
      <c r="Y3412">
        <v>0</v>
      </c>
      <c r="Z3412">
        <v>1.6327815763254669</v>
      </c>
      <c r="AA3412">
        <v>0</v>
      </c>
      <c r="AB3412">
        <v>3.0578050665702219</v>
      </c>
      <c r="AC3412">
        <v>0</v>
      </c>
      <c r="AD3412">
        <v>0</v>
      </c>
      <c r="AE3412">
        <v>9.7316570734602905</v>
      </c>
    </row>
    <row r="3413" spans="1:31" x14ac:dyDescent="0.25">
      <c r="A3413">
        <v>2311397</v>
      </c>
      <c r="B3413">
        <v>1</v>
      </c>
      <c r="C3413" t="s">
        <v>80</v>
      </c>
      <c r="D3413" t="s">
        <v>100</v>
      </c>
      <c r="E3413" t="s">
        <v>175</v>
      </c>
      <c r="F3413" t="s">
        <v>1874</v>
      </c>
      <c r="G3413" t="s">
        <v>210</v>
      </c>
      <c r="H3413" t="s">
        <v>135</v>
      </c>
      <c r="I3413" t="s">
        <v>136</v>
      </c>
      <c r="J3413" t="s">
        <v>137</v>
      </c>
      <c r="K3413" t="s">
        <v>138</v>
      </c>
      <c r="L3413" t="s">
        <v>10074</v>
      </c>
      <c r="M3413" t="s">
        <v>10075</v>
      </c>
      <c r="N3413">
        <v>2.073611111</v>
      </c>
      <c r="O3413">
        <v>0</v>
      </c>
      <c r="P3413">
        <v>86</v>
      </c>
      <c r="Q3413">
        <v>0</v>
      </c>
      <c r="R3413">
        <v>41</v>
      </c>
      <c r="S3413">
        <v>0</v>
      </c>
      <c r="T3413">
        <v>35</v>
      </c>
      <c r="U3413">
        <v>0</v>
      </c>
      <c r="V3413">
        <v>0</v>
      </c>
      <c r="W3413">
        <v>0</v>
      </c>
      <c r="X3413">
        <v>44.187220469865274</v>
      </c>
      <c r="Y3413">
        <v>0</v>
      </c>
      <c r="Z3413">
        <v>65.357468376888065</v>
      </c>
      <c r="AA3413">
        <v>0</v>
      </c>
      <c r="AB3413">
        <v>60.715696869545681</v>
      </c>
      <c r="AC3413">
        <v>0</v>
      </c>
      <c r="AD3413">
        <v>0</v>
      </c>
      <c r="AE3413">
        <v>170.26038571629903</v>
      </c>
    </row>
    <row r="3414" spans="1:31" x14ac:dyDescent="0.25">
      <c r="A3414">
        <v>2311881</v>
      </c>
      <c r="B3414">
        <v>1</v>
      </c>
      <c r="C3414" t="s">
        <v>80</v>
      </c>
      <c r="D3414" t="s">
        <v>84</v>
      </c>
      <c r="E3414" t="s">
        <v>153</v>
      </c>
      <c r="F3414" t="s">
        <v>10076</v>
      </c>
      <c r="G3414" t="s">
        <v>155</v>
      </c>
      <c r="H3414" t="s">
        <v>150</v>
      </c>
      <c r="I3414" t="s">
        <v>136</v>
      </c>
      <c r="J3414" t="s">
        <v>137</v>
      </c>
      <c r="K3414" t="s">
        <v>138</v>
      </c>
      <c r="L3414" t="s">
        <v>10077</v>
      </c>
      <c r="M3414" t="s">
        <v>10078</v>
      </c>
      <c r="N3414">
        <v>1.6827777770000001</v>
      </c>
      <c r="O3414">
        <v>0</v>
      </c>
      <c r="P3414">
        <v>1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0.22609817689893333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0.22609817689893333</v>
      </c>
    </row>
    <row r="3415" spans="1:31" x14ac:dyDescent="0.25">
      <c r="A3415">
        <v>2311440</v>
      </c>
      <c r="B3415">
        <v>1</v>
      </c>
      <c r="C3415" t="s">
        <v>80</v>
      </c>
      <c r="D3415" t="s">
        <v>94</v>
      </c>
      <c r="E3415" t="s">
        <v>175</v>
      </c>
      <c r="F3415" t="s">
        <v>10079</v>
      </c>
      <c r="G3415" t="s">
        <v>143</v>
      </c>
      <c r="H3415" t="s">
        <v>135</v>
      </c>
      <c r="I3415" t="s">
        <v>136</v>
      </c>
      <c r="J3415" t="s">
        <v>137</v>
      </c>
      <c r="K3415" t="s">
        <v>144</v>
      </c>
      <c r="L3415" t="s">
        <v>10080</v>
      </c>
      <c r="M3415" t="s">
        <v>10081</v>
      </c>
      <c r="N3415">
        <v>2.929444444</v>
      </c>
      <c r="O3415">
        <v>0</v>
      </c>
      <c r="P3415">
        <v>72</v>
      </c>
      <c r="Q3415">
        <v>0</v>
      </c>
      <c r="R3415">
        <v>1</v>
      </c>
      <c r="S3415">
        <v>0</v>
      </c>
      <c r="T3415">
        <v>9</v>
      </c>
      <c r="U3415">
        <v>0</v>
      </c>
      <c r="V3415">
        <v>0</v>
      </c>
      <c r="W3415">
        <v>0</v>
      </c>
      <c r="X3415">
        <v>33.895180180732012</v>
      </c>
      <c r="Y3415">
        <v>0</v>
      </c>
      <c r="Z3415">
        <v>5.2786582804355335</v>
      </c>
      <c r="AA3415">
        <v>0</v>
      </c>
      <c r="AB3415">
        <v>0.43270584540516671</v>
      </c>
      <c r="AC3415">
        <v>0</v>
      </c>
      <c r="AD3415">
        <v>0</v>
      </c>
      <c r="AE3415">
        <v>39.606544306572715</v>
      </c>
    </row>
    <row r="3416" spans="1:31" x14ac:dyDescent="0.25">
      <c r="A3416">
        <v>2311844</v>
      </c>
      <c r="B3416">
        <v>1</v>
      </c>
      <c r="C3416" t="s">
        <v>80</v>
      </c>
      <c r="D3416" t="s">
        <v>108</v>
      </c>
      <c r="E3416" t="s">
        <v>158</v>
      </c>
      <c r="F3416" t="s">
        <v>2491</v>
      </c>
      <c r="G3416" t="s">
        <v>453</v>
      </c>
      <c r="H3416" t="s">
        <v>150</v>
      </c>
      <c r="I3416" t="s">
        <v>136</v>
      </c>
      <c r="J3416" t="s">
        <v>137</v>
      </c>
      <c r="K3416" t="s">
        <v>138</v>
      </c>
      <c r="L3416" t="s">
        <v>10082</v>
      </c>
      <c r="M3416" t="s">
        <v>10083</v>
      </c>
      <c r="N3416">
        <v>0.64222222200000001</v>
      </c>
      <c r="O3416">
        <v>0</v>
      </c>
      <c r="P3416">
        <v>22</v>
      </c>
      <c r="Q3416">
        <v>0</v>
      </c>
      <c r="R3416">
        <v>22</v>
      </c>
      <c r="S3416">
        <v>0</v>
      </c>
      <c r="T3416">
        <v>13</v>
      </c>
      <c r="U3416">
        <v>0</v>
      </c>
      <c r="V3416">
        <v>0</v>
      </c>
      <c r="W3416">
        <v>0</v>
      </c>
      <c r="X3416">
        <v>4.016030975108734</v>
      </c>
      <c r="Y3416">
        <v>0</v>
      </c>
      <c r="Z3416">
        <v>52.205146582946938</v>
      </c>
      <c r="AA3416">
        <v>0</v>
      </c>
      <c r="AB3416">
        <v>14.268692867160357</v>
      </c>
      <c r="AC3416">
        <v>0</v>
      </c>
      <c r="AD3416">
        <v>0</v>
      </c>
      <c r="AE3416">
        <v>70.489870425216026</v>
      </c>
    </row>
    <row r="3417" spans="1:31" x14ac:dyDescent="0.25">
      <c r="A3417">
        <v>2311867</v>
      </c>
      <c r="B3417">
        <v>1</v>
      </c>
      <c r="C3417" t="s">
        <v>80</v>
      </c>
      <c r="D3417" t="s">
        <v>93</v>
      </c>
      <c r="E3417" t="s">
        <v>158</v>
      </c>
      <c r="F3417" t="s">
        <v>10084</v>
      </c>
      <c r="G3417" t="s">
        <v>453</v>
      </c>
      <c r="H3417" t="s">
        <v>150</v>
      </c>
      <c r="I3417" t="s">
        <v>136</v>
      </c>
      <c r="J3417" t="s">
        <v>137</v>
      </c>
      <c r="K3417" t="s">
        <v>138</v>
      </c>
      <c r="L3417" t="s">
        <v>10085</v>
      </c>
      <c r="M3417" t="s">
        <v>10086</v>
      </c>
      <c r="N3417">
        <v>1.0825</v>
      </c>
      <c r="O3417">
        <v>0</v>
      </c>
      <c r="P3417">
        <v>30</v>
      </c>
      <c r="Q3417">
        <v>0</v>
      </c>
      <c r="R3417">
        <v>1</v>
      </c>
      <c r="S3417">
        <v>0</v>
      </c>
      <c r="T3417">
        <v>2</v>
      </c>
      <c r="U3417">
        <v>0</v>
      </c>
      <c r="V3417">
        <v>0</v>
      </c>
      <c r="W3417">
        <v>0</v>
      </c>
      <c r="X3417">
        <v>2.8297943476068004</v>
      </c>
      <c r="Y3417">
        <v>0</v>
      </c>
      <c r="Z3417">
        <v>1.0142458733134001</v>
      </c>
      <c r="AA3417">
        <v>0</v>
      </c>
      <c r="AB3417">
        <v>0.12688378543379999</v>
      </c>
      <c r="AC3417">
        <v>0</v>
      </c>
      <c r="AD3417">
        <v>0</v>
      </c>
      <c r="AE3417">
        <v>3.9709240063540006</v>
      </c>
    </row>
    <row r="3418" spans="1:31" x14ac:dyDescent="0.25">
      <c r="A3418">
        <v>2311535</v>
      </c>
      <c r="B3418">
        <v>1</v>
      </c>
      <c r="C3418" t="s">
        <v>81</v>
      </c>
      <c r="D3418" t="s">
        <v>119</v>
      </c>
      <c r="E3418" t="s">
        <v>153</v>
      </c>
      <c r="F3418" t="s">
        <v>10087</v>
      </c>
      <c r="G3418" t="s">
        <v>155</v>
      </c>
      <c r="H3418" t="s">
        <v>150</v>
      </c>
      <c r="I3418" t="s">
        <v>136</v>
      </c>
      <c r="J3418" t="s">
        <v>137</v>
      </c>
      <c r="K3418" t="s">
        <v>138</v>
      </c>
      <c r="L3418" t="s">
        <v>10088</v>
      </c>
      <c r="M3418" t="s">
        <v>10089</v>
      </c>
      <c r="N3418">
        <v>1.0636111109999999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1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1.8404203214691668E-2</v>
      </c>
      <c r="AC3418">
        <v>0</v>
      </c>
      <c r="AD3418">
        <v>0</v>
      </c>
      <c r="AE3418">
        <v>1.8404203214691668E-2</v>
      </c>
    </row>
    <row r="3419" spans="1:31" x14ac:dyDescent="0.25">
      <c r="A3419">
        <v>2311675</v>
      </c>
      <c r="B3419">
        <v>1</v>
      </c>
      <c r="C3419" t="s">
        <v>80</v>
      </c>
      <c r="D3419" t="s">
        <v>83</v>
      </c>
      <c r="E3419" t="s">
        <v>153</v>
      </c>
      <c r="F3419" t="s">
        <v>10090</v>
      </c>
      <c r="G3419" t="s">
        <v>703</v>
      </c>
      <c r="H3419" t="s">
        <v>150</v>
      </c>
      <c r="I3419" t="s">
        <v>136</v>
      </c>
      <c r="J3419" t="s">
        <v>137</v>
      </c>
      <c r="K3419" t="s">
        <v>138</v>
      </c>
      <c r="L3419" t="s">
        <v>10091</v>
      </c>
      <c r="M3419" t="s">
        <v>10092</v>
      </c>
      <c r="N3419">
        <v>6.2469444440000004</v>
      </c>
      <c r="O3419">
        <v>0</v>
      </c>
      <c r="P3419">
        <v>3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4.4206729552277322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4.4206729552277322</v>
      </c>
    </row>
    <row r="3420" spans="1:31" x14ac:dyDescent="0.25">
      <c r="A3420">
        <v>2311472</v>
      </c>
      <c r="B3420">
        <v>1</v>
      </c>
      <c r="C3420" t="s">
        <v>80</v>
      </c>
      <c r="D3420" t="s">
        <v>83</v>
      </c>
      <c r="E3420" t="s">
        <v>158</v>
      </c>
      <c r="F3420" t="s">
        <v>10093</v>
      </c>
      <c r="G3420" t="s">
        <v>177</v>
      </c>
      <c r="H3420" t="s">
        <v>150</v>
      </c>
      <c r="I3420" t="s">
        <v>136</v>
      </c>
      <c r="J3420" t="s">
        <v>137</v>
      </c>
      <c r="K3420" t="s">
        <v>144</v>
      </c>
      <c r="L3420" t="s">
        <v>10094</v>
      </c>
      <c r="M3420" t="s">
        <v>10095</v>
      </c>
      <c r="N3420">
        <v>0.941111111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8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57.989348675157807</v>
      </c>
      <c r="AC3420">
        <v>0</v>
      </c>
      <c r="AD3420">
        <v>0</v>
      </c>
      <c r="AE3420">
        <v>57.989348675157807</v>
      </c>
    </row>
    <row r="3421" spans="1:31" x14ac:dyDescent="0.25">
      <c r="A3421">
        <v>2311658</v>
      </c>
      <c r="B3421">
        <v>1</v>
      </c>
      <c r="C3421" t="s">
        <v>80</v>
      </c>
      <c r="D3421" t="s">
        <v>84</v>
      </c>
      <c r="E3421" t="s">
        <v>153</v>
      </c>
      <c r="F3421" t="s">
        <v>10096</v>
      </c>
      <c r="G3421" t="s">
        <v>155</v>
      </c>
      <c r="H3421" t="s">
        <v>150</v>
      </c>
      <c r="I3421" t="s">
        <v>136</v>
      </c>
      <c r="J3421" t="s">
        <v>137</v>
      </c>
      <c r="K3421" t="s">
        <v>138</v>
      </c>
      <c r="L3421" t="s">
        <v>10097</v>
      </c>
      <c r="M3421" t="s">
        <v>10098</v>
      </c>
      <c r="N3421">
        <v>2.6369444440000001</v>
      </c>
      <c r="O3421">
        <v>0</v>
      </c>
      <c r="P3421">
        <v>2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1.4283100791983334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1.4283100791983334</v>
      </c>
    </row>
    <row r="3422" spans="1:31" x14ac:dyDescent="0.25">
      <c r="A3422">
        <v>2311466</v>
      </c>
      <c r="B3422">
        <v>1</v>
      </c>
      <c r="C3422" t="s">
        <v>80</v>
      </c>
      <c r="D3422" t="s">
        <v>91</v>
      </c>
      <c r="E3422" t="s">
        <v>153</v>
      </c>
      <c r="F3422" t="s">
        <v>10099</v>
      </c>
      <c r="G3422" t="s">
        <v>155</v>
      </c>
      <c r="H3422" t="s">
        <v>150</v>
      </c>
      <c r="I3422" t="s">
        <v>136</v>
      </c>
      <c r="J3422" t="s">
        <v>137</v>
      </c>
      <c r="K3422" t="s">
        <v>138</v>
      </c>
      <c r="L3422" t="s">
        <v>10100</v>
      </c>
      <c r="M3422" t="s">
        <v>10101</v>
      </c>
      <c r="N3422">
        <v>0.74611111100000005</v>
      </c>
      <c r="O3422">
        <v>0</v>
      </c>
      <c r="P3422">
        <v>1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0.10904967754633335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0.10904967754633335</v>
      </c>
    </row>
    <row r="3423" spans="1:31" x14ac:dyDescent="0.25">
      <c r="A3423">
        <v>2311612</v>
      </c>
      <c r="B3423">
        <v>1</v>
      </c>
      <c r="C3423" t="s">
        <v>81</v>
      </c>
      <c r="D3423" t="s">
        <v>118</v>
      </c>
      <c r="E3423" t="s">
        <v>175</v>
      </c>
      <c r="F3423" t="s">
        <v>10102</v>
      </c>
      <c r="G3423" t="s">
        <v>1721</v>
      </c>
      <c r="H3423" t="s">
        <v>135</v>
      </c>
      <c r="I3423" t="s">
        <v>136</v>
      </c>
      <c r="J3423" t="s">
        <v>137</v>
      </c>
      <c r="K3423" t="s">
        <v>138</v>
      </c>
      <c r="L3423" t="s">
        <v>10103</v>
      </c>
      <c r="M3423" t="s">
        <v>10104</v>
      </c>
      <c r="N3423">
        <v>7.3111111109999998</v>
      </c>
      <c r="O3423">
        <v>0</v>
      </c>
      <c r="P3423">
        <v>0</v>
      </c>
      <c r="Q3423">
        <v>0</v>
      </c>
      <c r="R3423">
        <v>10</v>
      </c>
      <c r="S3423">
        <v>0</v>
      </c>
      <c r="T3423">
        <v>1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330.0413951172481</v>
      </c>
      <c r="AA3423">
        <v>0</v>
      </c>
      <c r="AB3423">
        <v>5.9118316974746667</v>
      </c>
      <c r="AC3423">
        <v>0</v>
      </c>
      <c r="AD3423">
        <v>0</v>
      </c>
      <c r="AE3423">
        <v>335.95322681472277</v>
      </c>
    </row>
    <row r="3424" spans="1:31" x14ac:dyDescent="0.25">
      <c r="A3424">
        <v>2311907</v>
      </c>
      <c r="B3424">
        <v>1</v>
      </c>
      <c r="C3424" t="s">
        <v>80</v>
      </c>
      <c r="D3424" t="s">
        <v>94</v>
      </c>
      <c r="E3424" t="s">
        <v>158</v>
      </c>
      <c r="F3424" t="s">
        <v>10105</v>
      </c>
      <c r="G3424" t="s">
        <v>453</v>
      </c>
      <c r="H3424" t="s">
        <v>150</v>
      </c>
      <c r="I3424" t="s">
        <v>136</v>
      </c>
      <c r="J3424" t="s">
        <v>137</v>
      </c>
      <c r="K3424" t="s">
        <v>138</v>
      </c>
      <c r="L3424" t="s">
        <v>10106</v>
      </c>
      <c r="M3424" t="s">
        <v>10107</v>
      </c>
      <c r="N3424">
        <v>0.447222222</v>
      </c>
      <c r="O3424">
        <v>0</v>
      </c>
      <c r="P3424">
        <v>117</v>
      </c>
      <c r="Q3424">
        <v>0</v>
      </c>
      <c r="R3424">
        <v>2</v>
      </c>
      <c r="S3424">
        <v>0</v>
      </c>
      <c r="T3424">
        <v>16</v>
      </c>
      <c r="U3424">
        <v>0</v>
      </c>
      <c r="V3424">
        <v>0</v>
      </c>
      <c r="W3424">
        <v>0</v>
      </c>
      <c r="X3424">
        <v>14.394808137228249</v>
      </c>
      <c r="Y3424">
        <v>0</v>
      </c>
      <c r="Z3424">
        <v>2.6588557707833339E-2</v>
      </c>
      <c r="AA3424">
        <v>0</v>
      </c>
      <c r="AB3424">
        <v>2.0032512842532779</v>
      </c>
      <c r="AC3424">
        <v>0</v>
      </c>
      <c r="AD3424">
        <v>0</v>
      </c>
      <c r="AE3424">
        <v>16.424647979189363</v>
      </c>
    </row>
    <row r="3425" spans="1:31" x14ac:dyDescent="0.25">
      <c r="A3425">
        <v>2311406</v>
      </c>
      <c r="B3425">
        <v>1</v>
      </c>
      <c r="C3425" t="s">
        <v>81</v>
      </c>
      <c r="D3425" t="s">
        <v>128</v>
      </c>
      <c r="E3425" t="s">
        <v>132</v>
      </c>
      <c r="F3425" t="s">
        <v>10108</v>
      </c>
      <c r="G3425" t="s">
        <v>134</v>
      </c>
      <c r="H3425" t="s">
        <v>135</v>
      </c>
      <c r="I3425" t="s">
        <v>136</v>
      </c>
      <c r="J3425" t="s">
        <v>137</v>
      </c>
      <c r="K3425" t="s">
        <v>138</v>
      </c>
      <c r="L3425" t="s">
        <v>10109</v>
      </c>
      <c r="M3425" t="s">
        <v>10110</v>
      </c>
      <c r="N3425">
        <v>1.513055555</v>
      </c>
      <c r="O3425">
        <v>0</v>
      </c>
      <c r="P3425">
        <v>483</v>
      </c>
      <c r="Q3425">
        <v>4</v>
      </c>
      <c r="R3425">
        <v>7</v>
      </c>
      <c r="S3425">
        <v>19</v>
      </c>
      <c r="T3425">
        <v>46</v>
      </c>
      <c r="U3425">
        <v>2</v>
      </c>
      <c r="V3425">
        <v>0</v>
      </c>
      <c r="W3425">
        <v>0</v>
      </c>
      <c r="X3425">
        <v>146.58925166687268</v>
      </c>
      <c r="Y3425">
        <v>6.8817351025093512</v>
      </c>
      <c r="Z3425">
        <v>9.9338174530087233</v>
      </c>
      <c r="AA3425">
        <v>757.1628726612953</v>
      </c>
      <c r="AB3425">
        <v>55.341283357344331</v>
      </c>
      <c r="AC3425">
        <v>1197.4034496545482</v>
      </c>
      <c r="AD3425">
        <v>0</v>
      </c>
      <c r="AE3425">
        <v>2173.3124098955786</v>
      </c>
    </row>
    <row r="3426" spans="1:31" x14ac:dyDescent="0.25">
      <c r="A3426">
        <v>2311572</v>
      </c>
      <c r="B3426">
        <v>1</v>
      </c>
      <c r="C3426" t="s">
        <v>81</v>
      </c>
      <c r="D3426" t="s">
        <v>113</v>
      </c>
      <c r="E3426" t="s">
        <v>175</v>
      </c>
      <c r="F3426" t="s">
        <v>10111</v>
      </c>
      <c r="G3426" t="s">
        <v>774</v>
      </c>
      <c r="H3426" t="s">
        <v>135</v>
      </c>
      <c r="I3426" t="s">
        <v>136</v>
      </c>
      <c r="J3426" t="s">
        <v>137</v>
      </c>
      <c r="K3426" t="s">
        <v>138</v>
      </c>
      <c r="L3426" t="s">
        <v>10112</v>
      </c>
      <c r="M3426" t="s">
        <v>10113</v>
      </c>
      <c r="N3426">
        <v>3.323611111</v>
      </c>
      <c r="O3426">
        <v>0</v>
      </c>
      <c r="P3426">
        <v>281</v>
      </c>
      <c r="Q3426">
        <v>1</v>
      </c>
      <c r="R3426">
        <v>13</v>
      </c>
      <c r="S3426">
        <v>0</v>
      </c>
      <c r="T3426">
        <v>18</v>
      </c>
      <c r="U3426">
        <v>0</v>
      </c>
      <c r="V3426">
        <v>0</v>
      </c>
      <c r="W3426">
        <v>0</v>
      </c>
      <c r="X3426">
        <v>178.18645514501935</v>
      </c>
      <c r="Y3426">
        <v>2.0775773998526001</v>
      </c>
      <c r="Z3426">
        <v>147.590144059523</v>
      </c>
      <c r="AA3426">
        <v>0</v>
      </c>
      <c r="AB3426">
        <v>32.444189610617251</v>
      </c>
      <c r="AC3426">
        <v>0</v>
      </c>
      <c r="AD3426">
        <v>0</v>
      </c>
      <c r="AE3426">
        <v>360.29836621501221</v>
      </c>
    </row>
    <row r="3427" spans="1:31" x14ac:dyDescent="0.25">
      <c r="A3427">
        <v>2311904</v>
      </c>
      <c r="B3427">
        <v>1</v>
      </c>
      <c r="C3427" t="s">
        <v>80</v>
      </c>
      <c r="D3427" t="s">
        <v>104</v>
      </c>
      <c r="E3427" t="s">
        <v>153</v>
      </c>
      <c r="F3427" t="s">
        <v>10114</v>
      </c>
      <c r="G3427" t="s">
        <v>336</v>
      </c>
      <c r="H3427" t="s">
        <v>150</v>
      </c>
      <c r="I3427" t="s">
        <v>136</v>
      </c>
      <c r="J3427" t="s">
        <v>137</v>
      </c>
      <c r="K3427" t="s">
        <v>138</v>
      </c>
      <c r="L3427" t="s">
        <v>10115</v>
      </c>
      <c r="M3427" t="s">
        <v>10116</v>
      </c>
      <c r="N3427">
        <v>0.73527777699999997</v>
      </c>
      <c r="O3427">
        <v>0</v>
      </c>
      <c r="P3427">
        <v>3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0.78886324875287506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0.78886324875287506</v>
      </c>
    </row>
    <row r="3428" spans="1:31" x14ac:dyDescent="0.25">
      <c r="A3428">
        <v>2311386</v>
      </c>
      <c r="B3428">
        <v>1</v>
      </c>
      <c r="C3428" t="s">
        <v>80</v>
      </c>
      <c r="D3428" t="s">
        <v>83</v>
      </c>
      <c r="E3428" t="s">
        <v>175</v>
      </c>
      <c r="F3428" t="s">
        <v>10117</v>
      </c>
      <c r="G3428" t="s">
        <v>210</v>
      </c>
      <c r="H3428" t="s">
        <v>135</v>
      </c>
      <c r="I3428" t="s">
        <v>136</v>
      </c>
      <c r="J3428" t="s">
        <v>137</v>
      </c>
      <c r="K3428" t="s">
        <v>138</v>
      </c>
      <c r="L3428" t="s">
        <v>10118</v>
      </c>
      <c r="M3428" t="s">
        <v>10119</v>
      </c>
      <c r="N3428">
        <v>3.801666666</v>
      </c>
      <c r="O3428">
        <v>0</v>
      </c>
      <c r="P3428">
        <v>0</v>
      </c>
      <c r="Q3428">
        <v>0</v>
      </c>
      <c r="R3428">
        <v>0</v>
      </c>
      <c r="S3428">
        <v>5</v>
      </c>
      <c r="T3428">
        <v>0</v>
      </c>
      <c r="U3428">
        <v>6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112.50175569632304</v>
      </c>
      <c r="AB3428">
        <v>0</v>
      </c>
      <c r="AC3428">
        <v>3490.4631943243594</v>
      </c>
      <c r="AD3428">
        <v>0</v>
      </c>
      <c r="AE3428">
        <v>3602.9649500206824</v>
      </c>
    </row>
    <row r="3429" spans="1:31" x14ac:dyDescent="0.25">
      <c r="A3429">
        <v>2311741</v>
      </c>
      <c r="B3429">
        <v>1</v>
      </c>
      <c r="C3429" t="s">
        <v>81</v>
      </c>
      <c r="D3429" t="s">
        <v>122</v>
      </c>
      <c r="E3429" t="s">
        <v>153</v>
      </c>
      <c r="F3429" t="s">
        <v>10120</v>
      </c>
      <c r="G3429" t="s">
        <v>155</v>
      </c>
      <c r="H3429" t="s">
        <v>150</v>
      </c>
      <c r="I3429" t="s">
        <v>136</v>
      </c>
      <c r="J3429" t="s">
        <v>137</v>
      </c>
      <c r="K3429" t="s">
        <v>138</v>
      </c>
      <c r="L3429" t="s">
        <v>10121</v>
      </c>
      <c r="M3429" t="s">
        <v>10122</v>
      </c>
      <c r="N3429">
        <v>0.49222222199999999</v>
      </c>
      <c r="O3429">
        <v>0</v>
      </c>
      <c r="P3429">
        <v>5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0.55921605654899997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0.55921605654899997</v>
      </c>
    </row>
    <row r="3430" spans="1:31" x14ac:dyDescent="0.25">
      <c r="A3430">
        <v>2311343</v>
      </c>
      <c r="B3430">
        <v>1</v>
      </c>
      <c r="C3430" t="s">
        <v>80</v>
      </c>
      <c r="D3430" t="s">
        <v>106</v>
      </c>
      <c r="E3430" t="s">
        <v>132</v>
      </c>
      <c r="F3430" t="s">
        <v>10123</v>
      </c>
      <c r="G3430" t="s">
        <v>134</v>
      </c>
      <c r="H3430" t="s">
        <v>135</v>
      </c>
      <c r="I3430" t="s">
        <v>136</v>
      </c>
      <c r="J3430" t="s">
        <v>137</v>
      </c>
      <c r="K3430" t="s">
        <v>138</v>
      </c>
      <c r="L3430" t="s">
        <v>10124</v>
      </c>
      <c r="M3430" t="s">
        <v>10125</v>
      </c>
      <c r="N3430">
        <v>0.65611111099999997</v>
      </c>
      <c r="O3430">
        <v>0</v>
      </c>
      <c r="P3430">
        <v>469</v>
      </c>
      <c r="Q3430">
        <v>1</v>
      </c>
      <c r="R3430">
        <v>41</v>
      </c>
      <c r="S3430">
        <v>2</v>
      </c>
      <c r="T3430">
        <v>52</v>
      </c>
      <c r="U3430">
        <v>0</v>
      </c>
      <c r="V3430">
        <v>0</v>
      </c>
      <c r="W3430">
        <v>0</v>
      </c>
      <c r="X3430">
        <v>40.957609933479191</v>
      </c>
      <c r="Y3430">
        <v>0.79176888561764436</v>
      </c>
      <c r="Z3430">
        <v>26.106812865007011</v>
      </c>
      <c r="AA3430">
        <v>1.2872564803069997</v>
      </c>
      <c r="AB3430">
        <v>10.166312110599616</v>
      </c>
      <c r="AC3430">
        <v>0</v>
      </c>
      <c r="AD3430">
        <v>0</v>
      </c>
      <c r="AE3430">
        <v>79.309760275010461</v>
      </c>
    </row>
    <row r="3431" spans="1:31" x14ac:dyDescent="0.25">
      <c r="A3431">
        <v>2311884</v>
      </c>
      <c r="B3431">
        <v>1</v>
      </c>
      <c r="C3431" t="s">
        <v>80</v>
      </c>
      <c r="D3431" t="s">
        <v>108</v>
      </c>
      <c r="E3431" t="s">
        <v>147</v>
      </c>
      <c r="F3431" t="s">
        <v>10126</v>
      </c>
      <c r="G3431" t="s">
        <v>149</v>
      </c>
      <c r="H3431" t="s">
        <v>150</v>
      </c>
      <c r="I3431" t="s">
        <v>136</v>
      </c>
      <c r="J3431" t="s">
        <v>137</v>
      </c>
      <c r="K3431" t="s">
        <v>138</v>
      </c>
      <c r="L3431" t="s">
        <v>10127</v>
      </c>
      <c r="M3431" t="s">
        <v>10128</v>
      </c>
      <c r="N3431">
        <v>5.4869444439999997</v>
      </c>
      <c r="O3431">
        <v>0</v>
      </c>
      <c r="P3431">
        <v>1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0.56204384710886668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0.56204384710886668</v>
      </c>
    </row>
    <row r="3432" spans="1:31" x14ac:dyDescent="0.25">
      <c r="A3432">
        <v>2311346</v>
      </c>
      <c r="B3432">
        <v>1</v>
      </c>
      <c r="C3432" t="s">
        <v>80</v>
      </c>
      <c r="D3432" t="s">
        <v>86</v>
      </c>
      <c r="E3432" t="s">
        <v>141</v>
      </c>
      <c r="F3432" t="s">
        <v>10129</v>
      </c>
      <c r="G3432" t="s">
        <v>467</v>
      </c>
      <c r="H3432" t="s">
        <v>135</v>
      </c>
      <c r="I3432" t="s">
        <v>468</v>
      </c>
      <c r="J3432" t="s">
        <v>137</v>
      </c>
      <c r="K3432" t="s">
        <v>144</v>
      </c>
      <c r="L3432" t="s">
        <v>10130</v>
      </c>
      <c r="M3432" t="s">
        <v>10131</v>
      </c>
      <c r="N3432">
        <v>4.3055555000000002E-2</v>
      </c>
      <c r="O3432">
        <v>0</v>
      </c>
      <c r="P3432">
        <v>4396</v>
      </c>
      <c r="Q3432">
        <v>0</v>
      </c>
      <c r="R3432">
        <v>2</v>
      </c>
      <c r="S3432">
        <v>2</v>
      </c>
      <c r="T3432">
        <v>374</v>
      </c>
      <c r="U3432">
        <v>2</v>
      </c>
      <c r="V3432">
        <v>1</v>
      </c>
      <c r="W3432">
        <v>0</v>
      </c>
      <c r="X3432">
        <v>45.306931344395075</v>
      </c>
      <c r="Y3432">
        <v>0</v>
      </c>
      <c r="Z3432">
        <v>5.1035060202083331E-3</v>
      </c>
      <c r="AA3432">
        <v>1.7993355020100001</v>
      </c>
      <c r="AB3432">
        <v>7.1932058541217208</v>
      </c>
      <c r="AC3432">
        <v>2.2002384737693887</v>
      </c>
      <c r="AD3432">
        <v>8.1239468464999992E-2</v>
      </c>
      <c r="AE3432">
        <v>56.586054148781393</v>
      </c>
    </row>
    <row r="3433" spans="1:31" x14ac:dyDescent="0.25">
      <c r="A3433">
        <v>2311824</v>
      </c>
      <c r="B3433">
        <v>1</v>
      </c>
      <c r="C3433" t="s">
        <v>81</v>
      </c>
      <c r="D3433" t="s">
        <v>118</v>
      </c>
      <c r="E3433" t="s">
        <v>175</v>
      </c>
      <c r="F3433" t="s">
        <v>10132</v>
      </c>
      <c r="G3433" t="s">
        <v>210</v>
      </c>
      <c r="H3433" t="s">
        <v>135</v>
      </c>
      <c r="I3433" t="s">
        <v>136</v>
      </c>
      <c r="J3433" t="s">
        <v>137</v>
      </c>
      <c r="K3433" t="s">
        <v>138</v>
      </c>
      <c r="L3433" t="s">
        <v>10133</v>
      </c>
      <c r="M3433" t="s">
        <v>10134</v>
      </c>
      <c r="N3433">
        <v>1.890833333</v>
      </c>
      <c r="O3433">
        <v>0</v>
      </c>
      <c r="P3433">
        <v>459</v>
      </c>
      <c r="Q3433">
        <v>0</v>
      </c>
      <c r="R3433">
        <v>9</v>
      </c>
      <c r="S3433">
        <v>0</v>
      </c>
      <c r="T3433">
        <v>38</v>
      </c>
      <c r="U3433">
        <v>0</v>
      </c>
      <c r="V3433">
        <v>0</v>
      </c>
      <c r="W3433">
        <v>0</v>
      </c>
      <c r="X3433">
        <v>182.4101929373046</v>
      </c>
      <c r="Y3433">
        <v>0</v>
      </c>
      <c r="Z3433">
        <v>68.88014063602219</v>
      </c>
      <c r="AA3433">
        <v>0</v>
      </c>
      <c r="AB3433">
        <v>28.047627818952893</v>
      </c>
      <c r="AC3433">
        <v>0</v>
      </c>
      <c r="AD3433">
        <v>0</v>
      </c>
      <c r="AE3433">
        <v>279.33796139227968</v>
      </c>
    </row>
    <row r="3434" spans="1:31" x14ac:dyDescent="0.25">
      <c r="A3434">
        <v>2311363</v>
      </c>
      <c r="B3434">
        <v>1</v>
      </c>
      <c r="C3434" t="s">
        <v>80</v>
      </c>
      <c r="D3434" t="s">
        <v>105</v>
      </c>
      <c r="E3434" t="s">
        <v>132</v>
      </c>
      <c r="F3434" t="s">
        <v>10135</v>
      </c>
      <c r="G3434" t="s">
        <v>134</v>
      </c>
      <c r="H3434" t="s">
        <v>135</v>
      </c>
      <c r="I3434" t="s">
        <v>136</v>
      </c>
      <c r="J3434" t="s">
        <v>137</v>
      </c>
      <c r="K3434" t="s">
        <v>138</v>
      </c>
      <c r="L3434" t="s">
        <v>10136</v>
      </c>
      <c r="M3434" t="s">
        <v>10137</v>
      </c>
      <c r="N3434">
        <v>0.52666666600000001</v>
      </c>
      <c r="O3434">
        <v>0</v>
      </c>
      <c r="P3434">
        <v>368</v>
      </c>
      <c r="Q3434">
        <v>0</v>
      </c>
      <c r="R3434">
        <v>0</v>
      </c>
      <c r="S3434">
        <v>15</v>
      </c>
      <c r="T3434">
        <v>141</v>
      </c>
      <c r="U3434">
        <v>14</v>
      </c>
      <c r="V3434">
        <v>39</v>
      </c>
      <c r="W3434">
        <v>0</v>
      </c>
      <c r="X3434">
        <v>43.677870774615045</v>
      </c>
      <c r="Y3434">
        <v>0</v>
      </c>
      <c r="Z3434">
        <v>0</v>
      </c>
      <c r="AA3434">
        <v>24.156157842363331</v>
      </c>
      <c r="AB3434">
        <v>130.77542460026964</v>
      </c>
      <c r="AC3434">
        <v>445.76106230256511</v>
      </c>
      <c r="AD3434">
        <v>393.26895818132334</v>
      </c>
      <c r="AE3434">
        <v>1037.6394737011365</v>
      </c>
    </row>
    <row r="3435" spans="1:31" x14ac:dyDescent="0.25">
      <c r="A3435">
        <v>2311910</v>
      </c>
      <c r="B3435">
        <v>1</v>
      </c>
      <c r="C3435" t="s">
        <v>80</v>
      </c>
      <c r="D3435" t="s">
        <v>100</v>
      </c>
      <c r="E3435" t="s">
        <v>147</v>
      </c>
      <c r="F3435" t="s">
        <v>10138</v>
      </c>
      <c r="G3435" t="s">
        <v>463</v>
      </c>
      <c r="H3435" t="s">
        <v>150</v>
      </c>
      <c r="I3435" t="s">
        <v>136</v>
      </c>
      <c r="J3435" t="s">
        <v>137</v>
      </c>
      <c r="K3435" t="s">
        <v>138</v>
      </c>
      <c r="L3435" t="s">
        <v>10139</v>
      </c>
      <c r="M3435" t="s">
        <v>10140</v>
      </c>
      <c r="N3435">
        <v>2.2438888879999999</v>
      </c>
      <c r="O3435">
        <v>0</v>
      </c>
      <c r="P3435">
        <v>10</v>
      </c>
      <c r="Q3435">
        <v>0</v>
      </c>
      <c r="R3435">
        <v>5</v>
      </c>
      <c r="S3435">
        <v>0</v>
      </c>
      <c r="T3435">
        <v>1</v>
      </c>
      <c r="U3435">
        <v>0</v>
      </c>
      <c r="V3435">
        <v>0</v>
      </c>
      <c r="W3435">
        <v>0</v>
      </c>
      <c r="X3435">
        <v>4.7001322326657844</v>
      </c>
      <c r="Y3435">
        <v>0</v>
      </c>
      <c r="Z3435">
        <v>3.0735539253712334</v>
      </c>
      <c r="AA3435">
        <v>0</v>
      </c>
      <c r="AB3435">
        <v>5.7189127714550002E-2</v>
      </c>
      <c r="AC3435">
        <v>0</v>
      </c>
      <c r="AD3435">
        <v>0</v>
      </c>
      <c r="AE3435">
        <v>7.830875285751568</v>
      </c>
    </row>
    <row r="3436" spans="1:31" x14ac:dyDescent="0.25">
      <c r="A3436">
        <v>2311555</v>
      </c>
      <c r="B3436">
        <v>1</v>
      </c>
      <c r="C3436" t="s">
        <v>80</v>
      </c>
      <c r="D3436" t="s">
        <v>93</v>
      </c>
      <c r="E3436" t="s">
        <v>141</v>
      </c>
      <c r="F3436" t="s">
        <v>10141</v>
      </c>
      <c r="G3436" t="s">
        <v>134</v>
      </c>
      <c r="H3436" t="s">
        <v>135</v>
      </c>
      <c r="I3436" t="s">
        <v>136</v>
      </c>
      <c r="J3436" t="s">
        <v>137</v>
      </c>
      <c r="K3436" t="s">
        <v>138</v>
      </c>
      <c r="L3436" t="s">
        <v>10142</v>
      </c>
      <c r="M3436" t="s">
        <v>10143</v>
      </c>
      <c r="N3436">
        <v>3.2855555550000002</v>
      </c>
      <c r="O3436">
        <v>3</v>
      </c>
      <c r="P3436">
        <v>4</v>
      </c>
      <c r="Q3436">
        <v>38</v>
      </c>
      <c r="R3436">
        <v>1</v>
      </c>
      <c r="S3436">
        <v>9</v>
      </c>
      <c r="T3436">
        <v>12</v>
      </c>
      <c r="U3436">
        <v>1</v>
      </c>
      <c r="V3436">
        <v>0</v>
      </c>
      <c r="W3436">
        <v>8.3869002150142506</v>
      </c>
      <c r="X3436">
        <v>13.768679769609605</v>
      </c>
      <c r="Y3436">
        <v>612.12881387764082</v>
      </c>
      <c r="Z3436">
        <v>5.659259695790344</v>
      </c>
      <c r="AA3436">
        <v>122.29763082031656</v>
      </c>
      <c r="AB3436">
        <v>64.673951899428729</v>
      </c>
      <c r="AC3436">
        <v>99.055986428098009</v>
      </c>
      <c r="AD3436">
        <v>0</v>
      </c>
      <c r="AE3436">
        <v>925.9712227058983</v>
      </c>
    </row>
    <row r="3437" spans="1:31" x14ac:dyDescent="0.25">
      <c r="A3437">
        <v>2311801</v>
      </c>
      <c r="B3437">
        <v>1</v>
      </c>
      <c r="C3437" t="s">
        <v>81</v>
      </c>
      <c r="D3437" t="s">
        <v>114</v>
      </c>
      <c r="E3437" t="s">
        <v>175</v>
      </c>
      <c r="F3437" t="s">
        <v>10144</v>
      </c>
      <c r="G3437" t="s">
        <v>210</v>
      </c>
      <c r="H3437" t="s">
        <v>135</v>
      </c>
      <c r="I3437" t="s">
        <v>136</v>
      </c>
      <c r="J3437" t="s">
        <v>137</v>
      </c>
      <c r="K3437" t="s">
        <v>138</v>
      </c>
      <c r="L3437" t="s">
        <v>10145</v>
      </c>
      <c r="M3437" t="s">
        <v>10146</v>
      </c>
      <c r="N3437">
        <v>0.645277777</v>
      </c>
      <c r="O3437">
        <v>0</v>
      </c>
      <c r="P3437">
        <v>498</v>
      </c>
      <c r="Q3437">
        <v>1</v>
      </c>
      <c r="R3437">
        <v>12</v>
      </c>
      <c r="S3437">
        <v>6</v>
      </c>
      <c r="T3437">
        <v>49</v>
      </c>
      <c r="U3437">
        <v>1</v>
      </c>
      <c r="V3437">
        <v>0</v>
      </c>
      <c r="W3437">
        <v>0</v>
      </c>
      <c r="X3437">
        <v>35.648312394771473</v>
      </c>
      <c r="Y3437">
        <v>1.9135848709641583</v>
      </c>
      <c r="Z3437">
        <v>3.7841940839652448</v>
      </c>
      <c r="AA3437">
        <v>4.9683573967099504</v>
      </c>
      <c r="AB3437">
        <v>12.009363229128761</v>
      </c>
      <c r="AC3437">
        <v>64.226570881248705</v>
      </c>
      <c r="AD3437">
        <v>0</v>
      </c>
      <c r="AE3437">
        <v>122.55038285678829</v>
      </c>
    </row>
    <row r="3438" spans="1:31" x14ac:dyDescent="0.25">
      <c r="A3438">
        <v>2311469</v>
      </c>
      <c r="B3438">
        <v>1</v>
      </c>
      <c r="C3438" t="s">
        <v>80</v>
      </c>
      <c r="D3438" t="s">
        <v>100</v>
      </c>
      <c r="E3438" t="s">
        <v>147</v>
      </c>
      <c r="F3438" t="s">
        <v>10147</v>
      </c>
      <c r="G3438" t="s">
        <v>336</v>
      </c>
      <c r="H3438" t="s">
        <v>150</v>
      </c>
      <c r="I3438" t="s">
        <v>136</v>
      </c>
      <c r="J3438" t="s">
        <v>137</v>
      </c>
      <c r="K3438" t="s">
        <v>138</v>
      </c>
      <c r="L3438" t="s">
        <v>10148</v>
      </c>
      <c r="M3438" t="s">
        <v>10149</v>
      </c>
      <c r="N3438">
        <v>1.6161111109999999</v>
      </c>
      <c r="O3438">
        <v>0</v>
      </c>
      <c r="P3438">
        <v>55</v>
      </c>
      <c r="Q3438">
        <v>0</v>
      </c>
      <c r="R3438">
        <v>0</v>
      </c>
      <c r="S3438">
        <v>0</v>
      </c>
      <c r="T3438">
        <v>2</v>
      </c>
      <c r="U3438">
        <v>0</v>
      </c>
      <c r="V3438">
        <v>0</v>
      </c>
      <c r="W3438">
        <v>0</v>
      </c>
      <c r="X3438">
        <v>18.367776546749742</v>
      </c>
      <c r="Y3438">
        <v>0</v>
      </c>
      <c r="Z3438">
        <v>0</v>
      </c>
      <c r="AA3438">
        <v>0</v>
      </c>
      <c r="AB3438">
        <v>6.5837850768249995E-2</v>
      </c>
      <c r="AC3438">
        <v>0</v>
      </c>
      <c r="AD3438">
        <v>0</v>
      </c>
      <c r="AE3438">
        <v>18.433614397517992</v>
      </c>
    </row>
    <row r="3439" spans="1:31" x14ac:dyDescent="0.25">
      <c r="A3439">
        <v>2311409</v>
      </c>
      <c r="B3439">
        <v>1</v>
      </c>
      <c r="C3439" t="s">
        <v>81</v>
      </c>
      <c r="D3439" t="s">
        <v>114</v>
      </c>
      <c r="E3439" t="s">
        <v>141</v>
      </c>
      <c r="F3439" t="s">
        <v>3694</v>
      </c>
      <c r="G3439" t="s">
        <v>134</v>
      </c>
      <c r="H3439" t="s">
        <v>135</v>
      </c>
      <c r="I3439" t="s">
        <v>136</v>
      </c>
      <c r="J3439" t="s">
        <v>137</v>
      </c>
      <c r="K3439" t="s">
        <v>138</v>
      </c>
      <c r="L3439" t="s">
        <v>10150</v>
      </c>
      <c r="M3439" t="s">
        <v>10151</v>
      </c>
      <c r="N3439">
        <v>9.8611111000000001E-2</v>
      </c>
      <c r="O3439">
        <v>0</v>
      </c>
      <c r="P3439">
        <v>1815</v>
      </c>
      <c r="Q3439">
        <v>0</v>
      </c>
      <c r="R3439">
        <v>48</v>
      </c>
      <c r="S3439">
        <v>8</v>
      </c>
      <c r="T3439">
        <v>163</v>
      </c>
      <c r="U3439">
        <v>1</v>
      </c>
      <c r="V3439">
        <v>1</v>
      </c>
      <c r="W3439">
        <v>0</v>
      </c>
      <c r="X3439">
        <v>15.102133914867002</v>
      </c>
      <c r="Y3439">
        <v>0</v>
      </c>
      <c r="Z3439">
        <v>0.73134209313494447</v>
      </c>
      <c r="AA3439">
        <v>1.000925431392778</v>
      </c>
      <c r="AB3439">
        <v>4.0576954452737235</v>
      </c>
      <c r="AC3439">
        <v>14.85911246090475</v>
      </c>
      <c r="AD3439">
        <v>0</v>
      </c>
      <c r="AE3439">
        <v>35.751209345573201</v>
      </c>
    </row>
    <row r="3440" spans="1:31" x14ac:dyDescent="0.25">
      <c r="A3440">
        <v>2311864</v>
      </c>
      <c r="B3440">
        <v>1</v>
      </c>
      <c r="C3440" t="s">
        <v>81</v>
      </c>
      <c r="D3440" t="s">
        <v>121</v>
      </c>
      <c r="E3440" t="s">
        <v>153</v>
      </c>
      <c r="F3440" t="s">
        <v>10152</v>
      </c>
      <c r="G3440" t="s">
        <v>155</v>
      </c>
      <c r="H3440" t="s">
        <v>150</v>
      </c>
      <c r="I3440" t="s">
        <v>136</v>
      </c>
      <c r="J3440" t="s">
        <v>137</v>
      </c>
      <c r="K3440" t="s">
        <v>138</v>
      </c>
      <c r="L3440" t="s">
        <v>10153</v>
      </c>
      <c r="M3440" t="s">
        <v>10154</v>
      </c>
      <c r="N3440">
        <v>2.9019444440000002</v>
      </c>
      <c r="O3440">
        <v>0</v>
      </c>
      <c r="P3440">
        <v>1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0.80780148173141686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0.80780148173141686</v>
      </c>
    </row>
    <row r="3441" spans="1:31" x14ac:dyDescent="0.25">
      <c r="A3441">
        <v>2311509</v>
      </c>
      <c r="B3441">
        <v>1</v>
      </c>
      <c r="C3441" t="s">
        <v>80</v>
      </c>
      <c r="D3441" t="s">
        <v>108</v>
      </c>
      <c r="E3441" t="s">
        <v>147</v>
      </c>
      <c r="F3441" t="s">
        <v>10155</v>
      </c>
      <c r="G3441" t="s">
        <v>149</v>
      </c>
      <c r="H3441" t="s">
        <v>150</v>
      </c>
      <c r="I3441" t="s">
        <v>136</v>
      </c>
      <c r="J3441" t="s">
        <v>137</v>
      </c>
      <c r="K3441" t="s">
        <v>138</v>
      </c>
      <c r="L3441" t="s">
        <v>10156</v>
      </c>
      <c r="M3441" t="s">
        <v>10157</v>
      </c>
      <c r="N3441">
        <v>6.3588888880000001</v>
      </c>
      <c r="O3441">
        <v>0</v>
      </c>
      <c r="P3441">
        <v>14</v>
      </c>
      <c r="Q3441">
        <v>0</v>
      </c>
      <c r="R3441">
        <v>11</v>
      </c>
      <c r="S3441">
        <v>0</v>
      </c>
      <c r="T3441">
        <v>11</v>
      </c>
      <c r="U3441">
        <v>0</v>
      </c>
      <c r="V3441">
        <v>0</v>
      </c>
      <c r="W3441">
        <v>0</v>
      </c>
      <c r="X3441">
        <v>20.3004489062332</v>
      </c>
      <c r="Y3441">
        <v>0</v>
      </c>
      <c r="Z3441">
        <v>48.885524699596544</v>
      </c>
      <c r="AA3441">
        <v>0</v>
      </c>
      <c r="AB3441">
        <v>37.003014177523504</v>
      </c>
      <c r="AC3441">
        <v>0</v>
      </c>
      <c r="AD3441">
        <v>0</v>
      </c>
      <c r="AE3441">
        <v>106.18898778335324</v>
      </c>
    </row>
    <row r="3442" spans="1:31" x14ac:dyDescent="0.25">
      <c r="A3442">
        <v>2311432</v>
      </c>
      <c r="B3442">
        <v>1</v>
      </c>
      <c r="C3442" t="s">
        <v>81</v>
      </c>
      <c r="D3442" t="s">
        <v>124</v>
      </c>
      <c r="E3442" t="s">
        <v>132</v>
      </c>
      <c r="F3442" t="s">
        <v>10158</v>
      </c>
      <c r="G3442" t="s">
        <v>143</v>
      </c>
      <c r="H3442" t="s">
        <v>135</v>
      </c>
      <c r="I3442" t="s">
        <v>136</v>
      </c>
      <c r="J3442" t="s">
        <v>137</v>
      </c>
      <c r="K3442" t="s">
        <v>144</v>
      </c>
      <c r="L3442" t="s">
        <v>10159</v>
      </c>
      <c r="M3442" t="s">
        <v>10160</v>
      </c>
      <c r="N3442">
        <v>8.2002777770000002</v>
      </c>
      <c r="O3442">
        <v>11</v>
      </c>
      <c r="P3442">
        <v>448</v>
      </c>
      <c r="Q3442">
        <v>290</v>
      </c>
      <c r="R3442">
        <v>44</v>
      </c>
      <c r="S3442">
        <v>23</v>
      </c>
      <c r="T3442">
        <v>30</v>
      </c>
      <c r="U3442">
        <v>0</v>
      </c>
      <c r="V3442">
        <v>0</v>
      </c>
      <c r="W3442">
        <v>95.320840841974302</v>
      </c>
      <c r="X3442">
        <v>687.52243395138987</v>
      </c>
      <c r="Y3442">
        <v>5460.3369995832591</v>
      </c>
      <c r="Z3442">
        <v>623.73759589304518</v>
      </c>
      <c r="AA3442">
        <v>2022.1578772463843</v>
      </c>
      <c r="AB3442">
        <v>113.53830483433885</v>
      </c>
      <c r="AC3442">
        <v>0</v>
      </c>
      <c r="AD3442">
        <v>0</v>
      </c>
      <c r="AE3442">
        <v>9002.6140523503909</v>
      </c>
    </row>
    <row r="3443" spans="1:31" x14ac:dyDescent="0.25">
      <c r="A3443">
        <v>2311452</v>
      </c>
      <c r="B3443">
        <v>1</v>
      </c>
      <c r="C3443" t="s">
        <v>80</v>
      </c>
      <c r="D3443" t="s">
        <v>92</v>
      </c>
      <c r="E3443" t="s">
        <v>141</v>
      </c>
      <c r="F3443" t="s">
        <v>10161</v>
      </c>
      <c r="G3443" t="s">
        <v>143</v>
      </c>
      <c r="H3443" t="s">
        <v>135</v>
      </c>
      <c r="I3443" t="s">
        <v>136</v>
      </c>
      <c r="J3443" t="s">
        <v>137</v>
      </c>
      <c r="K3443" t="s">
        <v>144</v>
      </c>
      <c r="L3443" t="s">
        <v>10162</v>
      </c>
      <c r="M3443" t="s">
        <v>10163</v>
      </c>
      <c r="N3443">
        <v>8.0202777770000004</v>
      </c>
      <c r="O3443">
        <v>1</v>
      </c>
      <c r="P3443">
        <v>3549</v>
      </c>
      <c r="Q3443">
        <v>0</v>
      </c>
      <c r="R3443">
        <v>7</v>
      </c>
      <c r="S3443">
        <v>7</v>
      </c>
      <c r="T3443">
        <v>213</v>
      </c>
      <c r="U3443">
        <v>0</v>
      </c>
      <c r="V3443">
        <v>0</v>
      </c>
      <c r="W3443">
        <v>111.18225649226669</v>
      </c>
      <c r="X3443">
        <v>6045.0031492261514</v>
      </c>
      <c r="Y3443">
        <v>0</v>
      </c>
      <c r="Z3443">
        <v>25.491889780667165</v>
      </c>
      <c r="AA3443">
        <v>1113.3056699648671</v>
      </c>
      <c r="AB3443">
        <v>1997.2307795941031</v>
      </c>
      <c r="AC3443">
        <v>0</v>
      </c>
      <c r="AD3443">
        <v>0</v>
      </c>
      <c r="AE3443">
        <v>9292.2137450580558</v>
      </c>
    </row>
    <row r="3444" spans="1:31" x14ac:dyDescent="0.25">
      <c r="A3444">
        <v>2311695</v>
      </c>
      <c r="B3444">
        <v>1</v>
      </c>
      <c r="C3444" t="s">
        <v>81</v>
      </c>
      <c r="D3444" t="s">
        <v>115</v>
      </c>
      <c r="E3444" t="s">
        <v>147</v>
      </c>
      <c r="F3444" t="s">
        <v>10164</v>
      </c>
      <c r="G3444" t="s">
        <v>149</v>
      </c>
      <c r="H3444" t="s">
        <v>150</v>
      </c>
      <c r="I3444" t="s">
        <v>136</v>
      </c>
      <c r="J3444" t="s">
        <v>137</v>
      </c>
      <c r="K3444" t="s">
        <v>138</v>
      </c>
      <c r="L3444" t="s">
        <v>10165</v>
      </c>
      <c r="M3444" t="s">
        <v>10166</v>
      </c>
      <c r="N3444">
        <v>2.963333333</v>
      </c>
      <c r="O3444">
        <v>0</v>
      </c>
      <c r="P3444">
        <v>42</v>
      </c>
      <c r="Q3444">
        <v>0</v>
      </c>
      <c r="R3444">
        <v>16</v>
      </c>
      <c r="S3444">
        <v>0</v>
      </c>
      <c r="T3444">
        <v>3</v>
      </c>
      <c r="U3444">
        <v>0</v>
      </c>
      <c r="V3444">
        <v>0</v>
      </c>
      <c r="W3444">
        <v>0</v>
      </c>
      <c r="X3444">
        <v>14.773437211060232</v>
      </c>
      <c r="Y3444">
        <v>0</v>
      </c>
      <c r="Z3444">
        <v>1.0301803458804168</v>
      </c>
      <c r="AA3444">
        <v>0</v>
      </c>
      <c r="AB3444">
        <v>3.1849765709851998</v>
      </c>
      <c r="AC3444">
        <v>0</v>
      </c>
      <c r="AD3444">
        <v>0</v>
      </c>
      <c r="AE3444">
        <v>18.98859412792585</v>
      </c>
    </row>
    <row r="3445" spans="1:31" x14ac:dyDescent="0.25">
      <c r="A3445">
        <v>2311744</v>
      </c>
      <c r="B3445">
        <v>1</v>
      </c>
      <c r="C3445" t="s">
        <v>80</v>
      </c>
      <c r="D3445" t="s">
        <v>99</v>
      </c>
      <c r="E3445" t="s">
        <v>153</v>
      </c>
      <c r="F3445" t="s">
        <v>10167</v>
      </c>
      <c r="G3445" t="s">
        <v>155</v>
      </c>
      <c r="H3445" t="s">
        <v>150</v>
      </c>
      <c r="I3445" t="s">
        <v>136</v>
      </c>
      <c r="J3445" t="s">
        <v>137</v>
      </c>
      <c r="K3445" t="s">
        <v>138</v>
      </c>
      <c r="L3445" t="s">
        <v>10168</v>
      </c>
      <c r="M3445" t="s">
        <v>10169</v>
      </c>
      <c r="N3445">
        <v>4.2888888879999998</v>
      </c>
      <c r="O3445">
        <v>0</v>
      </c>
      <c r="P3445">
        <v>1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0.98348433869109997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0.98348433869109997</v>
      </c>
    </row>
    <row r="3446" spans="1:31" x14ac:dyDescent="0.25">
      <c r="A3446">
        <v>2311532</v>
      </c>
      <c r="B3446">
        <v>1</v>
      </c>
      <c r="C3446" t="s">
        <v>80</v>
      </c>
      <c r="D3446" t="s">
        <v>83</v>
      </c>
      <c r="E3446" t="s">
        <v>153</v>
      </c>
      <c r="F3446" t="s">
        <v>10170</v>
      </c>
      <c r="G3446" t="s">
        <v>155</v>
      </c>
      <c r="H3446" t="s">
        <v>150</v>
      </c>
      <c r="I3446" t="s">
        <v>136</v>
      </c>
      <c r="J3446" t="s">
        <v>137</v>
      </c>
      <c r="K3446" t="s">
        <v>138</v>
      </c>
      <c r="L3446" t="s">
        <v>10171</v>
      </c>
      <c r="M3446" t="s">
        <v>10172</v>
      </c>
      <c r="N3446">
        <v>6.4302777769999997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1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103.49786853731297</v>
      </c>
      <c r="AE3446">
        <v>103.49786853731297</v>
      </c>
    </row>
    <row r="3447" spans="1:31" x14ac:dyDescent="0.25">
      <c r="A3447">
        <v>2311446</v>
      </c>
      <c r="B3447">
        <v>1</v>
      </c>
      <c r="C3447" t="s">
        <v>80</v>
      </c>
      <c r="D3447" t="s">
        <v>95</v>
      </c>
      <c r="E3447" t="s">
        <v>414</v>
      </c>
      <c r="F3447" t="s">
        <v>10173</v>
      </c>
      <c r="G3447" t="s">
        <v>134</v>
      </c>
      <c r="H3447" t="s">
        <v>135</v>
      </c>
      <c r="I3447" t="s">
        <v>136</v>
      </c>
      <c r="J3447" t="s">
        <v>137</v>
      </c>
      <c r="K3447" t="s">
        <v>138</v>
      </c>
      <c r="L3447" t="s">
        <v>10174</v>
      </c>
      <c r="M3447" t="s">
        <v>10175</v>
      </c>
      <c r="N3447">
        <v>0.12583333299999999</v>
      </c>
      <c r="O3447">
        <v>0</v>
      </c>
      <c r="P3447">
        <v>0</v>
      </c>
      <c r="Q3447">
        <v>0</v>
      </c>
      <c r="R3447">
        <v>0</v>
      </c>
      <c r="S3447">
        <v>3</v>
      </c>
      <c r="T3447">
        <v>0</v>
      </c>
      <c r="U3447">
        <v>1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3.1477483724616668</v>
      </c>
      <c r="AB3447">
        <v>0</v>
      </c>
      <c r="AC3447">
        <v>3.867376772304</v>
      </c>
      <c r="AD3447">
        <v>0</v>
      </c>
      <c r="AE3447">
        <v>7.0151251447656673</v>
      </c>
    </row>
    <row r="3448" spans="1:31" x14ac:dyDescent="0.25">
      <c r="A3448">
        <v>2311681</v>
      </c>
      <c r="B3448">
        <v>1</v>
      </c>
      <c r="C3448" t="s">
        <v>80</v>
      </c>
      <c r="D3448" t="s">
        <v>103</v>
      </c>
      <c r="E3448" t="s">
        <v>141</v>
      </c>
      <c r="F3448" t="s">
        <v>819</v>
      </c>
      <c r="G3448" t="s">
        <v>467</v>
      </c>
      <c r="H3448" t="s">
        <v>135</v>
      </c>
      <c r="I3448" t="s">
        <v>136</v>
      </c>
      <c r="J3448" t="s">
        <v>137</v>
      </c>
      <c r="K3448" t="s">
        <v>138</v>
      </c>
      <c r="L3448" t="s">
        <v>10176</v>
      </c>
      <c r="M3448" t="s">
        <v>10177</v>
      </c>
      <c r="N3448">
        <v>0.390833333</v>
      </c>
      <c r="O3448">
        <v>20</v>
      </c>
      <c r="P3448">
        <v>1211</v>
      </c>
      <c r="Q3448">
        <v>21</v>
      </c>
      <c r="R3448">
        <v>98</v>
      </c>
      <c r="S3448">
        <v>15</v>
      </c>
      <c r="T3448">
        <v>198</v>
      </c>
      <c r="U3448">
        <v>0</v>
      </c>
      <c r="V3448">
        <v>0</v>
      </c>
      <c r="W3448">
        <v>4.9161387676742248</v>
      </c>
      <c r="X3448">
        <v>110.51922316884901</v>
      </c>
      <c r="Y3448">
        <v>36.057218056824652</v>
      </c>
      <c r="Z3448">
        <v>14.765969916830763</v>
      </c>
      <c r="AA3448">
        <v>32.088914421011935</v>
      </c>
      <c r="AB3448">
        <v>53.538542302722071</v>
      </c>
      <c r="AC3448">
        <v>0</v>
      </c>
      <c r="AD3448">
        <v>0</v>
      </c>
      <c r="AE3448">
        <v>251.88600663391264</v>
      </c>
    </row>
    <row r="3449" spans="1:31" x14ac:dyDescent="0.25">
      <c r="A3449">
        <v>2311781</v>
      </c>
      <c r="B3449">
        <v>1</v>
      </c>
      <c r="C3449" t="s">
        <v>81</v>
      </c>
      <c r="D3449" t="s">
        <v>113</v>
      </c>
      <c r="E3449" t="s">
        <v>158</v>
      </c>
      <c r="F3449" t="s">
        <v>10178</v>
      </c>
      <c r="G3449" t="s">
        <v>453</v>
      </c>
      <c r="H3449" t="s">
        <v>150</v>
      </c>
      <c r="I3449" t="s">
        <v>136</v>
      </c>
      <c r="J3449" t="s">
        <v>137</v>
      </c>
      <c r="K3449" t="s">
        <v>138</v>
      </c>
      <c r="L3449" t="s">
        <v>10179</v>
      </c>
      <c r="M3449" t="s">
        <v>10180</v>
      </c>
      <c r="N3449">
        <v>0.73888888799999997</v>
      </c>
      <c r="O3449">
        <v>0</v>
      </c>
      <c r="P3449">
        <v>23</v>
      </c>
      <c r="Q3449">
        <v>0</v>
      </c>
      <c r="R3449">
        <v>19</v>
      </c>
      <c r="S3449">
        <v>0</v>
      </c>
      <c r="T3449">
        <v>9</v>
      </c>
      <c r="U3449">
        <v>0</v>
      </c>
      <c r="V3449">
        <v>1</v>
      </c>
      <c r="W3449">
        <v>0</v>
      </c>
      <c r="X3449">
        <v>2.7419632471501671</v>
      </c>
      <c r="Y3449">
        <v>0</v>
      </c>
      <c r="Z3449">
        <v>6.0799117954924995</v>
      </c>
      <c r="AA3449">
        <v>0</v>
      </c>
      <c r="AB3449">
        <v>14.843084623642723</v>
      </c>
      <c r="AC3449">
        <v>0</v>
      </c>
      <c r="AD3449">
        <v>3.5559539252626671</v>
      </c>
      <c r="AE3449">
        <v>27.220913591548058</v>
      </c>
    </row>
    <row r="3450" spans="1:31" x14ac:dyDescent="0.25">
      <c r="A3450">
        <v>2311638</v>
      </c>
      <c r="B3450">
        <v>1</v>
      </c>
      <c r="C3450" t="s">
        <v>80</v>
      </c>
      <c r="D3450" t="s">
        <v>107</v>
      </c>
      <c r="E3450" t="s">
        <v>153</v>
      </c>
      <c r="F3450" t="s">
        <v>10181</v>
      </c>
      <c r="G3450" t="s">
        <v>254</v>
      </c>
      <c r="H3450" t="s">
        <v>150</v>
      </c>
      <c r="I3450" t="s">
        <v>136</v>
      </c>
      <c r="J3450" t="s">
        <v>137</v>
      </c>
      <c r="K3450" t="s">
        <v>138</v>
      </c>
      <c r="L3450" t="s">
        <v>10182</v>
      </c>
      <c r="M3450" t="s">
        <v>10183</v>
      </c>
      <c r="N3450">
        <v>1.351111111</v>
      </c>
      <c r="O3450">
        <v>0</v>
      </c>
      <c r="P3450">
        <v>1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</row>
    <row r="3451" spans="1:31" x14ac:dyDescent="0.25">
      <c r="A3451">
        <v>2311418</v>
      </c>
      <c r="B3451">
        <v>1</v>
      </c>
      <c r="C3451" t="s">
        <v>81</v>
      </c>
      <c r="D3451" t="s">
        <v>123</v>
      </c>
      <c r="E3451" t="s">
        <v>158</v>
      </c>
      <c r="F3451" t="s">
        <v>10184</v>
      </c>
      <c r="G3451" t="s">
        <v>177</v>
      </c>
      <c r="H3451" t="s">
        <v>150</v>
      </c>
      <c r="I3451" t="s">
        <v>136</v>
      </c>
      <c r="J3451" t="s">
        <v>137</v>
      </c>
      <c r="K3451" t="s">
        <v>144</v>
      </c>
      <c r="L3451" t="s">
        <v>10185</v>
      </c>
      <c r="M3451" t="s">
        <v>10186</v>
      </c>
      <c r="N3451">
        <v>7.8147222220000003</v>
      </c>
      <c r="O3451">
        <v>0</v>
      </c>
      <c r="P3451">
        <v>274</v>
      </c>
      <c r="Q3451">
        <v>0</v>
      </c>
      <c r="R3451">
        <v>1</v>
      </c>
      <c r="S3451">
        <v>0</v>
      </c>
      <c r="T3451">
        <v>14</v>
      </c>
      <c r="U3451">
        <v>0</v>
      </c>
      <c r="V3451">
        <v>0</v>
      </c>
      <c r="W3451">
        <v>0</v>
      </c>
      <c r="X3451">
        <v>523.17983508940495</v>
      </c>
      <c r="Y3451">
        <v>0</v>
      </c>
      <c r="Z3451">
        <v>19.912828615662729</v>
      </c>
      <c r="AA3451">
        <v>0</v>
      </c>
      <c r="AB3451">
        <v>69.884357520815371</v>
      </c>
      <c r="AC3451">
        <v>0</v>
      </c>
      <c r="AD3451">
        <v>0</v>
      </c>
      <c r="AE3451">
        <v>612.97702122588305</v>
      </c>
    </row>
    <row r="3452" spans="1:31" x14ac:dyDescent="0.25">
      <c r="A3452">
        <v>2311395</v>
      </c>
      <c r="B3452">
        <v>1</v>
      </c>
      <c r="C3452" t="s">
        <v>80</v>
      </c>
      <c r="D3452" t="s">
        <v>100</v>
      </c>
      <c r="E3452" t="s">
        <v>153</v>
      </c>
      <c r="F3452" t="s">
        <v>10187</v>
      </c>
      <c r="G3452" t="s">
        <v>155</v>
      </c>
      <c r="H3452" t="s">
        <v>150</v>
      </c>
      <c r="I3452" t="s">
        <v>136</v>
      </c>
      <c r="J3452" t="s">
        <v>137</v>
      </c>
      <c r="K3452" t="s">
        <v>138</v>
      </c>
      <c r="L3452" t="s">
        <v>10188</v>
      </c>
      <c r="M3452" t="s">
        <v>10189</v>
      </c>
      <c r="N3452">
        <v>0.65166666600000001</v>
      </c>
      <c r="O3452">
        <v>0</v>
      </c>
      <c r="P3452">
        <v>1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4.2470829994666663E-2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4.2470829994666663E-2</v>
      </c>
    </row>
    <row r="3453" spans="1:31" x14ac:dyDescent="0.25">
      <c r="A3453">
        <v>2311727</v>
      </c>
      <c r="B3453">
        <v>1</v>
      </c>
      <c r="C3453" t="s">
        <v>80</v>
      </c>
      <c r="D3453" t="s">
        <v>88</v>
      </c>
      <c r="E3453" t="s">
        <v>153</v>
      </c>
      <c r="F3453" t="s">
        <v>10190</v>
      </c>
      <c r="G3453" t="s">
        <v>254</v>
      </c>
      <c r="H3453" t="s">
        <v>150</v>
      </c>
      <c r="I3453" t="s">
        <v>136</v>
      </c>
      <c r="J3453" t="s">
        <v>137</v>
      </c>
      <c r="K3453" t="s">
        <v>138</v>
      </c>
      <c r="L3453" t="s">
        <v>10191</v>
      </c>
      <c r="M3453" t="s">
        <v>10192</v>
      </c>
      <c r="N3453">
        <v>4.0477777770000003</v>
      </c>
      <c r="O3453">
        <v>0</v>
      </c>
      <c r="P3453">
        <v>1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1.3644300500021334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1.3644300500021334</v>
      </c>
    </row>
    <row r="3454" spans="1:31" x14ac:dyDescent="0.25">
      <c r="A3454">
        <v>2311372</v>
      </c>
      <c r="B3454">
        <v>1</v>
      </c>
      <c r="C3454" t="s">
        <v>80</v>
      </c>
      <c r="D3454" t="s">
        <v>108</v>
      </c>
      <c r="E3454" t="s">
        <v>147</v>
      </c>
      <c r="F3454" t="s">
        <v>10193</v>
      </c>
      <c r="G3454" t="s">
        <v>149</v>
      </c>
      <c r="H3454" t="s">
        <v>150</v>
      </c>
      <c r="I3454" t="s">
        <v>136</v>
      </c>
      <c r="J3454" t="s">
        <v>137</v>
      </c>
      <c r="K3454" t="s">
        <v>138</v>
      </c>
      <c r="L3454" t="s">
        <v>10194</v>
      </c>
      <c r="M3454" t="s">
        <v>10195</v>
      </c>
      <c r="N3454">
        <v>1.4386111109999999</v>
      </c>
      <c r="O3454">
        <v>0</v>
      </c>
      <c r="P3454">
        <v>12</v>
      </c>
      <c r="Q3454">
        <v>0</v>
      </c>
      <c r="R3454">
        <v>7</v>
      </c>
      <c r="S3454">
        <v>0</v>
      </c>
      <c r="T3454">
        <v>3</v>
      </c>
      <c r="U3454">
        <v>0</v>
      </c>
      <c r="V3454">
        <v>0</v>
      </c>
      <c r="W3454">
        <v>0</v>
      </c>
      <c r="X3454">
        <v>3.0941407276096498</v>
      </c>
      <c r="Y3454">
        <v>0</v>
      </c>
      <c r="Z3454">
        <v>35.124126624497087</v>
      </c>
      <c r="AA3454">
        <v>0</v>
      </c>
      <c r="AB3454">
        <v>7.2109173678159841</v>
      </c>
      <c r="AC3454">
        <v>0</v>
      </c>
      <c r="AD3454">
        <v>0</v>
      </c>
      <c r="AE3454">
        <v>45.429184719922716</v>
      </c>
    </row>
    <row r="3455" spans="1:31" x14ac:dyDescent="0.25">
      <c r="A3455">
        <v>2311581</v>
      </c>
      <c r="B3455">
        <v>1</v>
      </c>
      <c r="C3455" t="s">
        <v>80</v>
      </c>
      <c r="D3455" t="s">
        <v>84</v>
      </c>
      <c r="E3455" t="s">
        <v>153</v>
      </c>
      <c r="F3455" t="s">
        <v>10196</v>
      </c>
      <c r="G3455" t="s">
        <v>155</v>
      </c>
      <c r="H3455" t="s">
        <v>150</v>
      </c>
      <c r="I3455" t="s">
        <v>136</v>
      </c>
      <c r="J3455" t="s">
        <v>137</v>
      </c>
      <c r="K3455" t="s">
        <v>138</v>
      </c>
      <c r="L3455" t="s">
        <v>10197</v>
      </c>
      <c r="M3455" t="s">
        <v>10198</v>
      </c>
      <c r="N3455">
        <v>1.8338888879999999</v>
      </c>
      <c r="O3455">
        <v>0</v>
      </c>
      <c r="P3455">
        <v>5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2.6352257011904001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2.6352257011904001</v>
      </c>
    </row>
    <row r="3456" spans="1:31" x14ac:dyDescent="0.25">
      <c r="A3456">
        <v>2311896</v>
      </c>
      <c r="B3456">
        <v>1</v>
      </c>
      <c r="C3456" t="s">
        <v>80</v>
      </c>
      <c r="D3456" t="s">
        <v>84</v>
      </c>
      <c r="E3456" t="s">
        <v>147</v>
      </c>
      <c r="F3456" t="s">
        <v>10199</v>
      </c>
      <c r="G3456" t="s">
        <v>258</v>
      </c>
      <c r="H3456" t="s">
        <v>150</v>
      </c>
      <c r="I3456" t="s">
        <v>136</v>
      </c>
      <c r="J3456" t="s">
        <v>137</v>
      </c>
      <c r="K3456" t="s">
        <v>138</v>
      </c>
      <c r="L3456" t="s">
        <v>10200</v>
      </c>
      <c r="M3456" t="s">
        <v>10201</v>
      </c>
      <c r="N3456">
        <v>1.727222222</v>
      </c>
      <c r="O3456">
        <v>0</v>
      </c>
      <c r="P3456">
        <v>59</v>
      </c>
      <c r="Q3456">
        <v>0</v>
      </c>
      <c r="R3456">
        <v>0</v>
      </c>
      <c r="S3456">
        <v>0</v>
      </c>
      <c r="T3456">
        <v>9</v>
      </c>
      <c r="U3456">
        <v>0</v>
      </c>
      <c r="V3456">
        <v>0</v>
      </c>
      <c r="W3456">
        <v>0</v>
      </c>
      <c r="X3456">
        <v>29.695017531652667</v>
      </c>
      <c r="Y3456">
        <v>0</v>
      </c>
      <c r="Z3456">
        <v>0</v>
      </c>
      <c r="AA3456">
        <v>0</v>
      </c>
      <c r="AB3456">
        <v>10.147048099331467</v>
      </c>
      <c r="AC3456">
        <v>0</v>
      </c>
      <c r="AD3456">
        <v>0</v>
      </c>
      <c r="AE3456">
        <v>39.842065630984138</v>
      </c>
    </row>
    <row r="3457" spans="1:31" x14ac:dyDescent="0.25">
      <c r="A3457">
        <v>2311518</v>
      </c>
      <c r="B3457">
        <v>1</v>
      </c>
      <c r="C3457" t="s">
        <v>81</v>
      </c>
      <c r="D3457" t="s">
        <v>128</v>
      </c>
      <c r="E3457" t="s">
        <v>141</v>
      </c>
      <c r="F3457" t="s">
        <v>10202</v>
      </c>
      <c r="G3457" t="s">
        <v>134</v>
      </c>
      <c r="H3457" t="s">
        <v>135</v>
      </c>
      <c r="I3457" t="s">
        <v>136</v>
      </c>
      <c r="J3457" t="s">
        <v>137</v>
      </c>
      <c r="K3457" t="s">
        <v>138</v>
      </c>
      <c r="L3457" t="s">
        <v>10203</v>
      </c>
      <c r="M3457" t="s">
        <v>10204</v>
      </c>
      <c r="N3457">
        <v>0.45222222200000001</v>
      </c>
      <c r="O3457">
        <v>11</v>
      </c>
      <c r="P3457">
        <v>92</v>
      </c>
      <c r="Q3457">
        <v>35</v>
      </c>
      <c r="R3457">
        <v>15</v>
      </c>
      <c r="S3457">
        <v>4</v>
      </c>
      <c r="T3457">
        <v>9</v>
      </c>
      <c r="U3457">
        <v>0</v>
      </c>
      <c r="V3457">
        <v>0</v>
      </c>
      <c r="W3457">
        <v>1.5287175584604</v>
      </c>
      <c r="X3457">
        <v>6.500359586813401</v>
      </c>
      <c r="Y3457">
        <v>9.5803278864241666</v>
      </c>
      <c r="Z3457">
        <v>4.9838942837758555</v>
      </c>
      <c r="AA3457">
        <v>2.8598526514591005</v>
      </c>
      <c r="AB3457">
        <v>2.9106590879315895</v>
      </c>
      <c r="AC3457">
        <v>0</v>
      </c>
      <c r="AD3457">
        <v>0</v>
      </c>
      <c r="AE3457">
        <v>28.363811054864509</v>
      </c>
    </row>
    <row r="3458" spans="1:31" x14ac:dyDescent="0.25">
      <c r="A3458">
        <v>2311850</v>
      </c>
      <c r="B3458">
        <v>1</v>
      </c>
      <c r="C3458" t="s">
        <v>81</v>
      </c>
      <c r="D3458" t="s">
        <v>122</v>
      </c>
      <c r="E3458" t="s">
        <v>153</v>
      </c>
      <c r="F3458" t="s">
        <v>10205</v>
      </c>
      <c r="G3458" t="s">
        <v>203</v>
      </c>
      <c r="H3458" t="s">
        <v>150</v>
      </c>
      <c r="I3458" t="s">
        <v>136</v>
      </c>
      <c r="J3458" t="s">
        <v>137</v>
      </c>
      <c r="K3458" t="s">
        <v>138</v>
      </c>
      <c r="L3458" t="s">
        <v>10206</v>
      </c>
      <c r="M3458" t="s">
        <v>10207</v>
      </c>
      <c r="N3458">
        <v>2.0108333329999999</v>
      </c>
      <c r="O3458">
        <v>0</v>
      </c>
      <c r="P3458">
        <v>1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0.34634113180799997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0.34634113180799997</v>
      </c>
    </row>
    <row r="3459" spans="1:31" x14ac:dyDescent="0.25">
      <c r="A3459">
        <v>2311412</v>
      </c>
      <c r="B3459">
        <v>1</v>
      </c>
      <c r="C3459" t="s">
        <v>80</v>
      </c>
      <c r="D3459" t="s">
        <v>83</v>
      </c>
      <c r="E3459" t="s">
        <v>158</v>
      </c>
      <c r="F3459" t="s">
        <v>10208</v>
      </c>
      <c r="G3459" t="s">
        <v>143</v>
      </c>
      <c r="H3459" t="s">
        <v>150</v>
      </c>
      <c r="I3459" t="s">
        <v>136</v>
      </c>
      <c r="J3459" t="s">
        <v>137</v>
      </c>
      <c r="K3459" t="s">
        <v>144</v>
      </c>
      <c r="L3459" t="s">
        <v>10209</v>
      </c>
      <c r="M3459" t="s">
        <v>10210</v>
      </c>
      <c r="N3459">
        <v>1.5147222220000001</v>
      </c>
      <c r="O3459">
        <v>0</v>
      </c>
      <c r="P3459">
        <v>408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143.76823599409806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143.76823599409806</v>
      </c>
    </row>
    <row r="3460" spans="1:31" x14ac:dyDescent="0.25">
      <c r="A3460">
        <v>2311813</v>
      </c>
      <c r="B3460">
        <v>1</v>
      </c>
      <c r="C3460" t="s">
        <v>80</v>
      </c>
      <c r="D3460" t="s">
        <v>104</v>
      </c>
      <c r="E3460" t="s">
        <v>141</v>
      </c>
      <c r="F3460" t="s">
        <v>10211</v>
      </c>
      <c r="G3460" t="s">
        <v>134</v>
      </c>
      <c r="H3460" t="s">
        <v>135</v>
      </c>
      <c r="I3460" t="s">
        <v>136</v>
      </c>
      <c r="J3460" t="s">
        <v>137</v>
      </c>
      <c r="K3460" t="s">
        <v>138</v>
      </c>
      <c r="L3460" t="s">
        <v>9790</v>
      </c>
      <c r="M3460" t="s">
        <v>10212</v>
      </c>
      <c r="N3460">
        <v>1.7636111109999999</v>
      </c>
      <c r="O3460">
        <v>1</v>
      </c>
      <c r="P3460">
        <v>402</v>
      </c>
      <c r="Q3460">
        <v>3</v>
      </c>
      <c r="R3460">
        <v>15</v>
      </c>
      <c r="S3460">
        <v>0</v>
      </c>
      <c r="T3460">
        <v>30</v>
      </c>
      <c r="U3460">
        <v>0</v>
      </c>
      <c r="V3460">
        <v>0</v>
      </c>
      <c r="W3460">
        <v>2.7583477378395171</v>
      </c>
      <c r="X3460">
        <v>180.09535059040653</v>
      </c>
      <c r="Y3460">
        <v>5.4322654931085754</v>
      </c>
      <c r="Z3460">
        <v>15.478465297308654</v>
      </c>
      <c r="AA3460">
        <v>0</v>
      </c>
      <c r="AB3460">
        <v>24.398095035536194</v>
      </c>
      <c r="AC3460">
        <v>0</v>
      </c>
      <c r="AD3460">
        <v>0</v>
      </c>
      <c r="AE3460">
        <v>228.16252415419947</v>
      </c>
    </row>
    <row r="3461" spans="1:31" x14ac:dyDescent="0.25">
      <c r="A3461">
        <v>2311458</v>
      </c>
      <c r="B3461">
        <v>1</v>
      </c>
      <c r="C3461" t="s">
        <v>80</v>
      </c>
      <c r="D3461" t="s">
        <v>103</v>
      </c>
      <c r="E3461" t="s">
        <v>132</v>
      </c>
      <c r="F3461" t="s">
        <v>1249</v>
      </c>
      <c r="G3461" t="s">
        <v>134</v>
      </c>
      <c r="H3461" t="s">
        <v>135</v>
      </c>
      <c r="I3461" t="s">
        <v>136</v>
      </c>
      <c r="J3461" t="s">
        <v>137</v>
      </c>
      <c r="K3461" t="s">
        <v>138</v>
      </c>
      <c r="L3461" t="s">
        <v>10213</v>
      </c>
      <c r="M3461" t="s">
        <v>10214</v>
      </c>
      <c r="N3461">
        <v>8.5000000000000006E-2</v>
      </c>
      <c r="O3461">
        <v>20</v>
      </c>
      <c r="P3461">
        <v>4359</v>
      </c>
      <c r="Q3461">
        <v>21</v>
      </c>
      <c r="R3461">
        <v>98</v>
      </c>
      <c r="S3461">
        <v>16</v>
      </c>
      <c r="T3461">
        <v>486</v>
      </c>
      <c r="U3461">
        <v>0</v>
      </c>
      <c r="V3461">
        <v>0</v>
      </c>
      <c r="W3461">
        <v>1.0511623408512001</v>
      </c>
      <c r="X3461">
        <v>75.936355664524811</v>
      </c>
      <c r="Y3461">
        <v>7.7114211677151996</v>
      </c>
      <c r="Z3461">
        <v>3.3431299995477488</v>
      </c>
      <c r="AA3461">
        <v>6.3532611407070005</v>
      </c>
      <c r="AB3461">
        <v>38.402795903166243</v>
      </c>
      <c r="AC3461">
        <v>0</v>
      </c>
      <c r="AD3461">
        <v>0</v>
      </c>
      <c r="AE3461">
        <v>132.79812621651223</v>
      </c>
    </row>
    <row r="3462" spans="1:31" x14ac:dyDescent="0.25">
      <c r="A3462">
        <v>2311664</v>
      </c>
      <c r="B3462">
        <v>1</v>
      </c>
      <c r="C3462" t="s">
        <v>80</v>
      </c>
      <c r="D3462" t="s">
        <v>103</v>
      </c>
      <c r="E3462" t="s">
        <v>153</v>
      </c>
      <c r="F3462" t="s">
        <v>10215</v>
      </c>
      <c r="G3462" t="s">
        <v>254</v>
      </c>
      <c r="H3462" t="s">
        <v>150</v>
      </c>
      <c r="I3462" t="s">
        <v>136</v>
      </c>
      <c r="J3462" t="s">
        <v>137</v>
      </c>
      <c r="K3462" t="s">
        <v>138</v>
      </c>
      <c r="L3462" t="s">
        <v>10216</v>
      </c>
      <c r="M3462" t="s">
        <v>10217</v>
      </c>
      <c r="N3462">
        <v>4.0755555550000002</v>
      </c>
      <c r="O3462">
        <v>0</v>
      </c>
      <c r="P3462">
        <v>4</v>
      </c>
      <c r="Q3462">
        <v>0</v>
      </c>
      <c r="R3462">
        <v>0</v>
      </c>
      <c r="S3462">
        <v>0</v>
      </c>
      <c r="T3462">
        <v>1</v>
      </c>
      <c r="U3462">
        <v>0</v>
      </c>
      <c r="V3462">
        <v>0</v>
      </c>
      <c r="W3462">
        <v>0</v>
      </c>
      <c r="X3462">
        <v>5.167691451726224</v>
      </c>
      <c r="Y3462">
        <v>0</v>
      </c>
      <c r="Z3462">
        <v>0</v>
      </c>
      <c r="AA3462">
        <v>0</v>
      </c>
      <c r="AB3462">
        <v>0.10799257071293335</v>
      </c>
      <c r="AC3462">
        <v>0</v>
      </c>
      <c r="AD3462">
        <v>0</v>
      </c>
      <c r="AE3462">
        <v>5.2756840224391572</v>
      </c>
    </row>
    <row r="3463" spans="1:31" x14ac:dyDescent="0.25">
      <c r="A3463">
        <v>2311641</v>
      </c>
      <c r="B3463">
        <v>1</v>
      </c>
      <c r="C3463" t="s">
        <v>80</v>
      </c>
      <c r="D3463" t="s">
        <v>96</v>
      </c>
      <c r="E3463" t="s">
        <v>147</v>
      </c>
      <c r="F3463" t="s">
        <v>10218</v>
      </c>
      <c r="G3463" t="s">
        <v>622</v>
      </c>
      <c r="H3463" t="s">
        <v>150</v>
      </c>
      <c r="I3463" t="s">
        <v>136</v>
      </c>
      <c r="J3463" t="s">
        <v>137</v>
      </c>
      <c r="K3463" t="s">
        <v>138</v>
      </c>
      <c r="L3463" t="s">
        <v>10219</v>
      </c>
      <c r="M3463" t="s">
        <v>10220</v>
      </c>
      <c r="N3463">
        <v>1.6019444439999999</v>
      </c>
      <c r="O3463">
        <v>0</v>
      </c>
      <c r="P3463">
        <v>36</v>
      </c>
      <c r="Q3463">
        <v>0</v>
      </c>
      <c r="R3463">
        <v>0</v>
      </c>
      <c r="S3463">
        <v>0</v>
      </c>
      <c r="T3463">
        <v>6</v>
      </c>
      <c r="U3463">
        <v>0</v>
      </c>
      <c r="V3463">
        <v>0</v>
      </c>
      <c r="W3463">
        <v>0</v>
      </c>
      <c r="X3463">
        <v>46.320771559450492</v>
      </c>
      <c r="Y3463">
        <v>0</v>
      </c>
      <c r="Z3463">
        <v>0</v>
      </c>
      <c r="AA3463">
        <v>0</v>
      </c>
      <c r="AB3463">
        <v>12.108715296474534</v>
      </c>
      <c r="AC3463">
        <v>0</v>
      </c>
      <c r="AD3463">
        <v>0</v>
      </c>
      <c r="AE3463">
        <v>58.429486855925028</v>
      </c>
    </row>
    <row r="3464" spans="1:31" x14ac:dyDescent="0.25">
      <c r="A3464">
        <v>2311435</v>
      </c>
      <c r="B3464">
        <v>1</v>
      </c>
      <c r="C3464" t="s">
        <v>81</v>
      </c>
      <c r="D3464" t="s">
        <v>114</v>
      </c>
      <c r="E3464" t="s">
        <v>175</v>
      </c>
      <c r="F3464" t="s">
        <v>10221</v>
      </c>
      <c r="G3464" t="s">
        <v>143</v>
      </c>
      <c r="H3464" t="s">
        <v>135</v>
      </c>
      <c r="I3464" t="s">
        <v>136</v>
      </c>
      <c r="J3464" t="s">
        <v>137</v>
      </c>
      <c r="K3464" t="s">
        <v>144</v>
      </c>
      <c r="L3464" t="s">
        <v>10222</v>
      </c>
      <c r="M3464" t="s">
        <v>10223</v>
      </c>
      <c r="N3464">
        <v>4.216111111</v>
      </c>
      <c r="O3464">
        <v>0</v>
      </c>
      <c r="P3464">
        <v>193</v>
      </c>
      <c r="Q3464">
        <v>0</v>
      </c>
      <c r="R3464">
        <v>5</v>
      </c>
      <c r="S3464">
        <v>2</v>
      </c>
      <c r="T3464">
        <v>13</v>
      </c>
      <c r="U3464">
        <v>1</v>
      </c>
      <c r="V3464">
        <v>1</v>
      </c>
      <c r="W3464">
        <v>0</v>
      </c>
      <c r="X3464">
        <v>77.082731067825421</v>
      </c>
      <c r="Y3464">
        <v>0</v>
      </c>
      <c r="Z3464">
        <v>3.1713733675459173</v>
      </c>
      <c r="AA3464">
        <v>7.3617155283800884</v>
      </c>
      <c r="AB3464">
        <v>11.181751517687841</v>
      </c>
      <c r="AC3464">
        <v>625.35015199299357</v>
      </c>
      <c r="AD3464">
        <v>0</v>
      </c>
      <c r="AE3464">
        <v>724.14772347443284</v>
      </c>
    </row>
    <row r="3465" spans="1:31" x14ac:dyDescent="0.25">
      <c r="A3465">
        <v>2311684</v>
      </c>
      <c r="B3465">
        <v>1</v>
      </c>
      <c r="C3465" t="s">
        <v>81</v>
      </c>
      <c r="D3465" t="s">
        <v>113</v>
      </c>
      <c r="E3465" t="s">
        <v>153</v>
      </c>
      <c r="F3465" t="s">
        <v>10224</v>
      </c>
      <c r="G3465" t="s">
        <v>155</v>
      </c>
      <c r="H3465" t="s">
        <v>150</v>
      </c>
      <c r="I3465" t="s">
        <v>136</v>
      </c>
      <c r="J3465" t="s">
        <v>137</v>
      </c>
      <c r="K3465" t="s">
        <v>138</v>
      </c>
      <c r="L3465" t="s">
        <v>10225</v>
      </c>
      <c r="M3465" t="s">
        <v>10226</v>
      </c>
      <c r="N3465">
        <v>0.59055555500000001</v>
      </c>
      <c r="O3465">
        <v>0</v>
      </c>
      <c r="P3465">
        <v>1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0.16535016374859998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0.16535016374859998</v>
      </c>
    </row>
    <row r="3466" spans="1:31" x14ac:dyDescent="0.25">
      <c r="A3466">
        <v>2311578</v>
      </c>
      <c r="B3466">
        <v>1</v>
      </c>
      <c r="C3466" t="s">
        <v>80</v>
      </c>
      <c r="D3466" t="s">
        <v>93</v>
      </c>
      <c r="E3466" t="s">
        <v>158</v>
      </c>
      <c r="F3466" t="s">
        <v>10227</v>
      </c>
      <c r="G3466" t="s">
        <v>453</v>
      </c>
      <c r="H3466" t="s">
        <v>150</v>
      </c>
      <c r="I3466" t="s">
        <v>136</v>
      </c>
      <c r="J3466" t="s">
        <v>137</v>
      </c>
      <c r="K3466" t="s">
        <v>138</v>
      </c>
      <c r="L3466" t="s">
        <v>10228</v>
      </c>
      <c r="M3466" t="s">
        <v>10229</v>
      </c>
      <c r="N3466">
        <v>0.64472222199999996</v>
      </c>
      <c r="O3466">
        <v>0</v>
      </c>
      <c r="P3466">
        <v>99</v>
      </c>
      <c r="Q3466">
        <v>0</v>
      </c>
      <c r="R3466">
        <v>2</v>
      </c>
      <c r="S3466">
        <v>0</v>
      </c>
      <c r="T3466">
        <v>9</v>
      </c>
      <c r="U3466">
        <v>0</v>
      </c>
      <c r="V3466">
        <v>0</v>
      </c>
      <c r="W3466">
        <v>0</v>
      </c>
      <c r="X3466">
        <v>12.052844964243194</v>
      </c>
      <c r="Y3466">
        <v>0</v>
      </c>
      <c r="Z3466">
        <v>1.461727596841675</v>
      </c>
      <c r="AA3466">
        <v>0</v>
      </c>
      <c r="AB3466">
        <v>10.618913082961113</v>
      </c>
      <c r="AC3466">
        <v>0</v>
      </c>
      <c r="AD3466">
        <v>0</v>
      </c>
      <c r="AE3466">
        <v>24.133485644045983</v>
      </c>
    </row>
    <row r="3467" spans="1:31" x14ac:dyDescent="0.25">
      <c r="A3467">
        <v>2311541</v>
      </c>
      <c r="B3467">
        <v>1</v>
      </c>
      <c r="C3467" t="s">
        <v>80</v>
      </c>
      <c r="D3467" t="s">
        <v>93</v>
      </c>
      <c r="E3467" t="s">
        <v>153</v>
      </c>
      <c r="F3467" t="s">
        <v>10230</v>
      </c>
      <c r="G3467" t="s">
        <v>336</v>
      </c>
      <c r="H3467" t="s">
        <v>150</v>
      </c>
      <c r="I3467" t="s">
        <v>136</v>
      </c>
      <c r="J3467" t="s">
        <v>137</v>
      </c>
      <c r="K3467" t="s">
        <v>138</v>
      </c>
      <c r="L3467" t="s">
        <v>10231</v>
      </c>
      <c r="M3467" t="s">
        <v>10232</v>
      </c>
      <c r="N3467">
        <v>8.0944444440000005</v>
      </c>
      <c r="O3467">
        <v>0</v>
      </c>
      <c r="P3467">
        <v>0</v>
      </c>
      <c r="Q3467">
        <v>0</v>
      </c>
      <c r="R3467">
        <v>1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0.85582428234946661</v>
      </c>
      <c r="AA3467">
        <v>0</v>
      </c>
      <c r="AB3467">
        <v>0</v>
      </c>
      <c r="AC3467">
        <v>0</v>
      </c>
      <c r="AD3467">
        <v>0</v>
      </c>
      <c r="AE3467">
        <v>0.85582428234946661</v>
      </c>
    </row>
    <row r="3468" spans="1:31" x14ac:dyDescent="0.25">
      <c r="A3468">
        <v>2311790</v>
      </c>
      <c r="B3468">
        <v>1</v>
      </c>
      <c r="C3468" t="s">
        <v>80</v>
      </c>
      <c r="D3468" t="s">
        <v>108</v>
      </c>
      <c r="E3468" t="s">
        <v>132</v>
      </c>
      <c r="F3468" t="s">
        <v>8783</v>
      </c>
      <c r="G3468" t="s">
        <v>134</v>
      </c>
      <c r="H3468" t="s">
        <v>135</v>
      </c>
      <c r="I3468" t="s">
        <v>136</v>
      </c>
      <c r="J3468" t="s">
        <v>137</v>
      </c>
      <c r="K3468" t="s">
        <v>138</v>
      </c>
      <c r="L3468" t="s">
        <v>10233</v>
      </c>
      <c r="M3468" t="s">
        <v>10234</v>
      </c>
      <c r="N3468">
        <v>0.62277777700000003</v>
      </c>
      <c r="O3468">
        <v>0</v>
      </c>
      <c r="P3468">
        <v>629</v>
      </c>
      <c r="Q3468">
        <v>0</v>
      </c>
      <c r="R3468">
        <v>403</v>
      </c>
      <c r="S3468">
        <v>5</v>
      </c>
      <c r="T3468">
        <v>212</v>
      </c>
      <c r="U3468">
        <v>1</v>
      </c>
      <c r="V3468">
        <v>0</v>
      </c>
      <c r="W3468">
        <v>0</v>
      </c>
      <c r="X3468">
        <v>82.363818099747178</v>
      </c>
      <c r="Y3468">
        <v>0</v>
      </c>
      <c r="Z3468">
        <v>414.29780048703066</v>
      </c>
      <c r="AA3468">
        <v>11.967483671034286</v>
      </c>
      <c r="AB3468">
        <v>185.97859590396905</v>
      </c>
      <c r="AC3468">
        <v>64.236630957460548</v>
      </c>
      <c r="AD3468">
        <v>0</v>
      </c>
      <c r="AE3468">
        <v>758.84432911924171</v>
      </c>
    </row>
    <row r="3469" spans="1:31" x14ac:dyDescent="0.25">
      <c r="A3469">
        <v>2311916</v>
      </c>
      <c r="B3469">
        <v>1</v>
      </c>
      <c r="C3469" t="s">
        <v>80</v>
      </c>
      <c r="D3469" t="s">
        <v>103</v>
      </c>
      <c r="E3469" t="s">
        <v>147</v>
      </c>
      <c r="F3469" t="s">
        <v>10235</v>
      </c>
      <c r="G3469" t="s">
        <v>149</v>
      </c>
      <c r="H3469" t="s">
        <v>150</v>
      </c>
      <c r="I3469" t="s">
        <v>136</v>
      </c>
      <c r="J3469" t="s">
        <v>137</v>
      </c>
      <c r="K3469" t="s">
        <v>138</v>
      </c>
      <c r="L3469" t="s">
        <v>10236</v>
      </c>
      <c r="M3469" t="s">
        <v>10237</v>
      </c>
      <c r="N3469">
        <v>1.603611111</v>
      </c>
      <c r="O3469">
        <v>0</v>
      </c>
      <c r="P3469">
        <v>21</v>
      </c>
      <c r="Q3469">
        <v>0</v>
      </c>
      <c r="R3469">
        <v>3</v>
      </c>
      <c r="S3469">
        <v>0</v>
      </c>
      <c r="T3469">
        <v>11</v>
      </c>
      <c r="U3469">
        <v>0</v>
      </c>
      <c r="V3469">
        <v>0</v>
      </c>
      <c r="W3469">
        <v>0</v>
      </c>
      <c r="X3469">
        <v>5.4267599841908583</v>
      </c>
      <c r="Y3469">
        <v>0</v>
      </c>
      <c r="Z3469">
        <v>0.64792002094650836</v>
      </c>
      <c r="AA3469">
        <v>0</v>
      </c>
      <c r="AB3469">
        <v>33.828886646715766</v>
      </c>
      <c r="AC3469">
        <v>0</v>
      </c>
      <c r="AD3469">
        <v>0</v>
      </c>
      <c r="AE3469">
        <v>39.903566651853133</v>
      </c>
    </row>
    <row r="3470" spans="1:31" x14ac:dyDescent="0.25">
      <c r="A3470">
        <v>2311770</v>
      </c>
      <c r="B3470">
        <v>1</v>
      </c>
      <c r="C3470" t="s">
        <v>80</v>
      </c>
      <c r="D3470" t="s">
        <v>84</v>
      </c>
      <c r="E3470" t="s">
        <v>153</v>
      </c>
      <c r="F3470" t="s">
        <v>10238</v>
      </c>
      <c r="G3470" t="s">
        <v>155</v>
      </c>
      <c r="H3470" t="s">
        <v>150</v>
      </c>
      <c r="I3470" t="s">
        <v>136</v>
      </c>
      <c r="J3470" t="s">
        <v>137</v>
      </c>
      <c r="K3470" t="s">
        <v>138</v>
      </c>
      <c r="L3470" t="s">
        <v>10239</v>
      </c>
      <c r="M3470" t="s">
        <v>10240</v>
      </c>
      <c r="N3470">
        <v>1.69</v>
      </c>
      <c r="O3470">
        <v>0</v>
      </c>
      <c r="P3470">
        <v>1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1.2873680203776001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1.2873680203776001</v>
      </c>
    </row>
    <row r="3471" spans="1:31" x14ac:dyDescent="0.25">
      <c r="A3471">
        <v>2311793</v>
      </c>
      <c r="B3471">
        <v>1</v>
      </c>
      <c r="C3471" t="s">
        <v>80</v>
      </c>
      <c r="D3471" t="s">
        <v>93</v>
      </c>
      <c r="E3471" t="s">
        <v>175</v>
      </c>
      <c r="F3471" t="s">
        <v>10241</v>
      </c>
      <c r="G3471" t="s">
        <v>210</v>
      </c>
      <c r="H3471" t="s">
        <v>135</v>
      </c>
      <c r="I3471" t="s">
        <v>136</v>
      </c>
      <c r="J3471" t="s">
        <v>137</v>
      </c>
      <c r="K3471" t="s">
        <v>138</v>
      </c>
      <c r="L3471" t="s">
        <v>10242</v>
      </c>
      <c r="M3471" t="s">
        <v>10243</v>
      </c>
      <c r="N3471">
        <v>0.98444444399999997</v>
      </c>
      <c r="O3471">
        <v>0</v>
      </c>
      <c r="P3471">
        <v>24</v>
      </c>
      <c r="Q3471">
        <v>0</v>
      </c>
      <c r="R3471">
        <v>46</v>
      </c>
      <c r="S3471">
        <v>1</v>
      </c>
      <c r="T3471">
        <v>69</v>
      </c>
      <c r="U3471">
        <v>0</v>
      </c>
      <c r="V3471">
        <v>0</v>
      </c>
      <c r="W3471">
        <v>0</v>
      </c>
      <c r="X3471">
        <v>13.483184170267851</v>
      </c>
      <c r="Y3471">
        <v>0</v>
      </c>
      <c r="Z3471">
        <v>48.440791038168314</v>
      </c>
      <c r="AA3471">
        <v>1.424781400863278</v>
      </c>
      <c r="AB3471">
        <v>56.079135975772942</v>
      </c>
      <c r="AC3471">
        <v>0</v>
      </c>
      <c r="AD3471">
        <v>0</v>
      </c>
      <c r="AE3471">
        <v>119.42789258507239</v>
      </c>
    </row>
    <row r="3472" spans="1:31" x14ac:dyDescent="0.25">
      <c r="A3472">
        <v>2311724</v>
      </c>
      <c r="B3472">
        <v>1</v>
      </c>
      <c r="C3472" t="s">
        <v>80</v>
      </c>
      <c r="D3472" t="s">
        <v>103</v>
      </c>
      <c r="E3472" t="s">
        <v>147</v>
      </c>
      <c r="F3472" t="s">
        <v>10244</v>
      </c>
      <c r="G3472" t="s">
        <v>353</v>
      </c>
      <c r="H3472" t="s">
        <v>150</v>
      </c>
      <c r="I3472" t="s">
        <v>136</v>
      </c>
      <c r="J3472" t="s">
        <v>137</v>
      </c>
      <c r="K3472" t="s">
        <v>138</v>
      </c>
      <c r="L3472" t="s">
        <v>10245</v>
      </c>
      <c r="M3472" t="s">
        <v>10246</v>
      </c>
      <c r="N3472">
        <v>1.2547222220000001</v>
      </c>
      <c r="O3472">
        <v>0</v>
      </c>
      <c r="P3472">
        <v>27</v>
      </c>
      <c r="Q3472">
        <v>0</v>
      </c>
      <c r="R3472">
        <v>0</v>
      </c>
      <c r="S3472">
        <v>0</v>
      </c>
      <c r="T3472">
        <v>2</v>
      </c>
      <c r="U3472">
        <v>0</v>
      </c>
      <c r="V3472">
        <v>0</v>
      </c>
      <c r="W3472">
        <v>0</v>
      </c>
      <c r="X3472">
        <v>8.8426081514575863</v>
      </c>
      <c r="Y3472">
        <v>0</v>
      </c>
      <c r="Z3472">
        <v>0</v>
      </c>
      <c r="AA3472">
        <v>0</v>
      </c>
      <c r="AB3472">
        <v>1.1567148114E-2</v>
      </c>
      <c r="AC3472">
        <v>0</v>
      </c>
      <c r="AD3472">
        <v>0</v>
      </c>
      <c r="AE3472">
        <v>8.8541752995715868</v>
      </c>
    </row>
    <row r="3473" spans="1:31" x14ac:dyDescent="0.25">
      <c r="A3473">
        <v>2311561</v>
      </c>
      <c r="B3473">
        <v>1</v>
      </c>
      <c r="C3473" t="s">
        <v>80</v>
      </c>
      <c r="D3473" t="s">
        <v>83</v>
      </c>
      <c r="E3473" t="s">
        <v>153</v>
      </c>
      <c r="F3473" t="s">
        <v>10247</v>
      </c>
      <c r="G3473" t="s">
        <v>703</v>
      </c>
      <c r="H3473" t="s">
        <v>150</v>
      </c>
      <c r="I3473" t="s">
        <v>136</v>
      </c>
      <c r="J3473" t="s">
        <v>137</v>
      </c>
      <c r="K3473" t="s">
        <v>138</v>
      </c>
      <c r="L3473" t="s">
        <v>10248</v>
      </c>
      <c r="M3473" t="s">
        <v>10249</v>
      </c>
      <c r="N3473">
        <v>2.7891666659999999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1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0.42834693096089993</v>
      </c>
      <c r="AC3473">
        <v>0</v>
      </c>
      <c r="AD3473">
        <v>0</v>
      </c>
      <c r="AE3473">
        <v>0.42834693096089993</v>
      </c>
    </row>
    <row r="3474" spans="1:31" x14ac:dyDescent="0.25">
      <c r="A3474">
        <v>2311810</v>
      </c>
      <c r="B3474">
        <v>1</v>
      </c>
      <c r="C3474" t="s">
        <v>81</v>
      </c>
      <c r="D3474" t="s">
        <v>119</v>
      </c>
      <c r="E3474" t="s">
        <v>147</v>
      </c>
      <c r="F3474" t="s">
        <v>10250</v>
      </c>
      <c r="G3474" t="s">
        <v>149</v>
      </c>
      <c r="H3474" t="s">
        <v>150</v>
      </c>
      <c r="I3474" t="s">
        <v>136</v>
      </c>
      <c r="J3474" t="s">
        <v>137</v>
      </c>
      <c r="K3474" t="s">
        <v>138</v>
      </c>
      <c r="L3474" t="s">
        <v>10251</v>
      </c>
      <c r="M3474" t="s">
        <v>10252</v>
      </c>
      <c r="N3474">
        <v>1.7324999999999999</v>
      </c>
      <c r="O3474">
        <v>0</v>
      </c>
      <c r="P3474">
        <v>2</v>
      </c>
      <c r="Q3474">
        <v>0</v>
      </c>
      <c r="R3474">
        <v>1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0.74124716862735007</v>
      </c>
      <c r="Y3474">
        <v>0</v>
      </c>
      <c r="Z3474">
        <v>0.98908798011356658</v>
      </c>
      <c r="AA3474">
        <v>0</v>
      </c>
      <c r="AB3474">
        <v>0</v>
      </c>
      <c r="AC3474">
        <v>0</v>
      </c>
      <c r="AD3474">
        <v>0</v>
      </c>
      <c r="AE3474">
        <v>1.7303351487409167</v>
      </c>
    </row>
    <row r="3475" spans="1:31" x14ac:dyDescent="0.25">
      <c r="A3475">
        <v>2311415</v>
      </c>
      <c r="B3475">
        <v>1</v>
      </c>
      <c r="C3475" t="s">
        <v>80</v>
      </c>
      <c r="D3475" t="s">
        <v>104</v>
      </c>
      <c r="E3475" t="s">
        <v>175</v>
      </c>
      <c r="F3475" t="s">
        <v>10253</v>
      </c>
      <c r="G3475" t="s">
        <v>143</v>
      </c>
      <c r="H3475" t="s">
        <v>135</v>
      </c>
      <c r="I3475" t="s">
        <v>136</v>
      </c>
      <c r="J3475" t="s">
        <v>137</v>
      </c>
      <c r="K3475" t="s">
        <v>144</v>
      </c>
      <c r="L3475" t="s">
        <v>9961</v>
      </c>
      <c r="M3475" t="s">
        <v>10254</v>
      </c>
      <c r="N3475">
        <v>8.4394444439999994</v>
      </c>
      <c r="O3475">
        <v>0</v>
      </c>
      <c r="P3475">
        <v>1564</v>
      </c>
      <c r="Q3475">
        <v>0</v>
      </c>
      <c r="R3475">
        <v>2</v>
      </c>
      <c r="S3475">
        <v>0</v>
      </c>
      <c r="T3475">
        <v>61</v>
      </c>
      <c r="U3475">
        <v>0</v>
      </c>
      <c r="V3475">
        <v>0</v>
      </c>
      <c r="W3475">
        <v>0</v>
      </c>
      <c r="X3475">
        <v>3026.8071465518151</v>
      </c>
      <c r="Y3475">
        <v>0</v>
      </c>
      <c r="Z3475">
        <v>2.0165956024893337</v>
      </c>
      <c r="AA3475">
        <v>0</v>
      </c>
      <c r="AB3475">
        <v>181.70827764682528</v>
      </c>
      <c r="AC3475">
        <v>0</v>
      </c>
      <c r="AD3475">
        <v>0</v>
      </c>
      <c r="AE3475">
        <v>3210.5320198011295</v>
      </c>
    </row>
    <row r="3476" spans="1:31" x14ac:dyDescent="0.25">
      <c r="A3476">
        <v>2311644</v>
      </c>
      <c r="B3476">
        <v>1</v>
      </c>
      <c r="C3476" t="s">
        <v>81</v>
      </c>
      <c r="D3476" t="s">
        <v>118</v>
      </c>
      <c r="E3476" t="s">
        <v>153</v>
      </c>
      <c r="F3476" t="s">
        <v>10255</v>
      </c>
      <c r="G3476" t="s">
        <v>703</v>
      </c>
      <c r="H3476" t="s">
        <v>150</v>
      </c>
      <c r="I3476" t="s">
        <v>136</v>
      </c>
      <c r="J3476" t="s">
        <v>3</v>
      </c>
      <c r="K3476" t="s">
        <v>138</v>
      </c>
      <c r="L3476" t="s">
        <v>10256</v>
      </c>
      <c r="M3476" t="s">
        <v>10257</v>
      </c>
      <c r="N3476">
        <v>1.445277777</v>
      </c>
      <c r="O3476">
        <v>0</v>
      </c>
      <c r="P3476">
        <v>5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1.2981536269750915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1.2981536269750915</v>
      </c>
    </row>
    <row r="3477" spans="1:31" x14ac:dyDescent="0.25">
      <c r="A3477">
        <v>2311667</v>
      </c>
      <c r="B3477">
        <v>1</v>
      </c>
      <c r="C3477" t="s">
        <v>80</v>
      </c>
      <c r="D3477" t="s">
        <v>83</v>
      </c>
      <c r="E3477" t="s">
        <v>175</v>
      </c>
      <c r="F3477" t="s">
        <v>10258</v>
      </c>
      <c r="G3477" t="s">
        <v>703</v>
      </c>
      <c r="H3477" t="s">
        <v>135</v>
      </c>
      <c r="I3477" t="s">
        <v>136</v>
      </c>
      <c r="J3477" t="s">
        <v>3</v>
      </c>
      <c r="K3477" t="s">
        <v>138</v>
      </c>
      <c r="L3477" t="s">
        <v>10259</v>
      </c>
      <c r="M3477" t="s">
        <v>10260</v>
      </c>
      <c r="N3477">
        <v>1.1419444439999999</v>
      </c>
      <c r="O3477">
        <v>0</v>
      </c>
      <c r="P3477">
        <v>2907</v>
      </c>
      <c r="Q3477">
        <v>0</v>
      </c>
      <c r="R3477">
        <v>0</v>
      </c>
      <c r="S3477">
        <v>1</v>
      </c>
      <c r="T3477">
        <v>155</v>
      </c>
      <c r="U3477">
        <v>0</v>
      </c>
      <c r="V3477">
        <v>0</v>
      </c>
      <c r="W3477">
        <v>0</v>
      </c>
      <c r="X3477">
        <v>763.08900401304095</v>
      </c>
      <c r="Y3477">
        <v>0</v>
      </c>
      <c r="Z3477">
        <v>0</v>
      </c>
      <c r="AA3477">
        <v>2.059446475395089</v>
      </c>
      <c r="AB3477">
        <v>293.07508019659605</v>
      </c>
      <c r="AC3477">
        <v>0</v>
      </c>
      <c r="AD3477">
        <v>0</v>
      </c>
      <c r="AE3477">
        <v>1058.2235306850321</v>
      </c>
    </row>
    <row r="3478" spans="1:31" x14ac:dyDescent="0.25">
      <c r="A3478">
        <v>2311475</v>
      </c>
      <c r="B3478">
        <v>1</v>
      </c>
      <c r="C3478" t="s">
        <v>80</v>
      </c>
      <c r="D3478" t="s">
        <v>82</v>
      </c>
      <c r="E3478" t="s">
        <v>153</v>
      </c>
      <c r="F3478" t="s">
        <v>10261</v>
      </c>
      <c r="G3478" t="s">
        <v>155</v>
      </c>
      <c r="H3478" t="s">
        <v>150</v>
      </c>
      <c r="I3478" t="s">
        <v>136</v>
      </c>
      <c r="J3478" t="s">
        <v>137</v>
      </c>
      <c r="K3478" t="s">
        <v>138</v>
      </c>
      <c r="L3478" t="s">
        <v>10262</v>
      </c>
      <c r="M3478" t="s">
        <v>10263</v>
      </c>
      <c r="N3478">
        <v>1.2297222219999999</v>
      </c>
      <c r="O3478">
        <v>0</v>
      </c>
      <c r="P3478">
        <v>1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0.247348155791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0.247348155791</v>
      </c>
    </row>
    <row r="3479" spans="1:31" x14ac:dyDescent="0.25">
      <c r="A3479">
        <v>2311501</v>
      </c>
      <c r="B3479">
        <v>1</v>
      </c>
      <c r="C3479" t="s">
        <v>80</v>
      </c>
      <c r="D3479" t="s">
        <v>96</v>
      </c>
      <c r="E3479" t="s">
        <v>153</v>
      </c>
      <c r="F3479" t="s">
        <v>10264</v>
      </c>
      <c r="G3479" t="s">
        <v>203</v>
      </c>
      <c r="H3479" t="s">
        <v>150</v>
      </c>
      <c r="I3479" t="s">
        <v>136</v>
      </c>
      <c r="J3479" t="s">
        <v>137</v>
      </c>
      <c r="K3479" t="s">
        <v>138</v>
      </c>
      <c r="L3479" t="s">
        <v>10265</v>
      </c>
      <c r="M3479" t="s">
        <v>10266</v>
      </c>
      <c r="N3479">
        <v>0.73277777700000002</v>
      </c>
      <c r="O3479">
        <v>0</v>
      </c>
      <c r="P3479">
        <v>1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0.15978086973677499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0.15978086973677499</v>
      </c>
    </row>
    <row r="3480" spans="1:31" x14ac:dyDescent="0.25">
      <c r="A3480">
        <v>2311730</v>
      </c>
      <c r="B3480">
        <v>1</v>
      </c>
      <c r="C3480" t="s">
        <v>80</v>
      </c>
      <c r="D3480" t="s">
        <v>93</v>
      </c>
      <c r="E3480" t="s">
        <v>175</v>
      </c>
      <c r="F3480" t="s">
        <v>10267</v>
      </c>
      <c r="G3480" t="s">
        <v>210</v>
      </c>
      <c r="H3480" t="s">
        <v>135</v>
      </c>
      <c r="I3480" t="s">
        <v>136</v>
      </c>
      <c r="J3480" t="s">
        <v>137</v>
      </c>
      <c r="K3480" t="s">
        <v>138</v>
      </c>
      <c r="L3480" t="s">
        <v>10268</v>
      </c>
      <c r="M3480" t="s">
        <v>10269</v>
      </c>
      <c r="N3480">
        <v>4.7366666659999996</v>
      </c>
      <c r="O3480">
        <v>0</v>
      </c>
      <c r="P3480">
        <v>377</v>
      </c>
      <c r="Q3480">
        <v>4</v>
      </c>
      <c r="R3480">
        <v>108</v>
      </c>
      <c r="S3480">
        <v>4</v>
      </c>
      <c r="T3480">
        <v>101</v>
      </c>
      <c r="U3480">
        <v>0</v>
      </c>
      <c r="V3480">
        <v>1</v>
      </c>
      <c r="W3480">
        <v>0</v>
      </c>
      <c r="X3480">
        <v>408.27876815300226</v>
      </c>
      <c r="Y3480">
        <v>25.068944343264537</v>
      </c>
      <c r="Z3480">
        <v>761.1047433635822</v>
      </c>
      <c r="AA3480">
        <v>29.192661637643983</v>
      </c>
      <c r="AB3480">
        <v>633.58434543934129</v>
      </c>
      <c r="AC3480">
        <v>0</v>
      </c>
      <c r="AD3480">
        <v>570.54560844846162</v>
      </c>
      <c r="AE3480">
        <v>2427.7750713852961</v>
      </c>
    </row>
    <row r="3481" spans="1:31" x14ac:dyDescent="0.25">
      <c r="A3481">
        <v>2311830</v>
      </c>
      <c r="B3481">
        <v>1</v>
      </c>
      <c r="C3481" t="s">
        <v>80</v>
      </c>
      <c r="D3481" t="s">
        <v>108</v>
      </c>
      <c r="E3481" t="s">
        <v>175</v>
      </c>
      <c r="F3481" t="s">
        <v>1096</v>
      </c>
      <c r="G3481" t="s">
        <v>1721</v>
      </c>
      <c r="H3481" t="s">
        <v>135</v>
      </c>
      <c r="I3481" t="s">
        <v>136</v>
      </c>
      <c r="J3481" t="s">
        <v>137</v>
      </c>
      <c r="K3481" t="s">
        <v>138</v>
      </c>
      <c r="L3481" t="s">
        <v>10270</v>
      </c>
      <c r="M3481" t="s">
        <v>10271</v>
      </c>
      <c r="N3481">
        <v>3.7122222219999998</v>
      </c>
      <c r="O3481">
        <v>0</v>
      </c>
      <c r="P3481">
        <v>26</v>
      </c>
      <c r="Q3481">
        <v>0</v>
      </c>
      <c r="R3481">
        <v>21</v>
      </c>
      <c r="S3481">
        <v>0</v>
      </c>
      <c r="T3481">
        <v>14</v>
      </c>
      <c r="U3481">
        <v>0</v>
      </c>
      <c r="V3481">
        <v>0</v>
      </c>
      <c r="W3481">
        <v>0</v>
      </c>
      <c r="X3481">
        <v>18.001814472033001</v>
      </c>
      <c r="Y3481">
        <v>0</v>
      </c>
      <c r="Z3481">
        <v>158.58739024798604</v>
      </c>
      <c r="AA3481">
        <v>0</v>
      </c>
      <c r="AB3481">
        <v>44.097447727212938</v>
      </c>
      <c r="AC3481">
        <v>0</v>
      </c>
      <c r="AD3481">
        <v>0</v>
      </c>
      <c r="AE3481">
        <v>220.68665244723198</v>
      </c>
    </row>
    <row r="3482" spans="1:31" x14ac:dyDescent="0.25">
      <c r="A3482">
        <v>2311538</v>
      </c>
      <c r="B3482">
        <v>1</v>
      </c>
      <c r="C3482" t="s">
        <v>80</v>
      </c>
      <c r="D3482" t="s">
        <v>96</v>
      </c>
      <c r="E3482" t="s">
        <v>153</v>
      </c>
      <c r="F3482" t="s">
        <v>10272</v>
      </c>
      <c r="G3482" t="s">
        <v>703</v>
      </c>
      <c r="H3482" t="s">
        <v>150</v>
      </c>
      <c r="I3482" t="s">
        <v>136</v>
      </c>
      <c r="J3482" t="s">
        <v>137</v>
      </c>
      <c r="K3482" t="s">
        <v>138</v>
      </c>
      <c r="L3482" t="s">
        <v>10273</v>
      </c>
      <c r="M3482" t="s">
        <v>10274</v>
      </c>
      <c r="N3482">
        <v>6.5211111109999997</v>
      </c>
      <c r="O3482">
        <v>0</v>
      </c>
      <c r="P3482">
        <v>1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1.1001595996325999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1.1001595996325999</v>
      </c>
    </row>
    <row r="3483" spans="1:31" x14ac:dyDescent="0.25">
      <c r="A3483">
        <v>2311796</v>
      </c>
      <c r="B3483">
        <v>1</v>
      </c>
      <c r="C3483" t="s">
        <v>80</v>
      </c>
      <c r="D3483" t="s">
        <v>84</v>
      </c>
      <c r="E3483" t="s">
        <v>158</v>
      </c>
      <c r="F3483" t="s">
        <v>10275</v>
      </c>
      <c r="G3483" t="s">
        <v>353</v>
      </c>
      <c r="H3483" t="s">
        <v>150</v>
      </c>
      <c r="I3483" t="s">
        <v>136</v>
      </c>
      <c r="J3483" t="s">
        <v>137</v>
      </c>
      <c r="K3483" t="s">
        <v>138</v>
      </c>
      <c r="L3483" t="s">
        <v>10276</v>
      </c>
      <c r="M3483" t="s">
        <v>10277</v>
      </c>
      <c r="N3483">
        <v>0.59361111099999997</v>
      </c>
      <c r="O3483">
        <v>0</v>
      </c>
      <c r="P3483">
        <v>861</v>
      </c>
      <c r="Q3483">
        <v>0</v>
      </c>
      <c r="R3483">
        <v>0</v>
      </c>
      <c r="S3483">
        <v>0</v>
      </c>
      <c r="T3483">
        <v>42</v>
      </c>
      <c r="U3483">
        <v>0</v>
      </c>
      <c r="V3483">
        <v>1</v>
      </c>
      <c r="W3483">
        <v>0</v>
      </c>
      <c r="X3483">
        <v>110.79614236030312</v>
      </c>
      <c r="Y3483">
        <v>0</v>
      </c>
      <c r="Z3483">
        <v>0</v>
      </c>
      <c r="AA3483">
        <v>0</v>
      </c>
      <c r="AB3483">
        <v>18.244298093440428</v>
      </c>
      <c r="AC3483">
        <v>0</v>
      </c>
      <c r="AD3483">
        <v>4.2497406340536497</v>
      </c>
      <c r="AE3483">
        <v>133.29018108779718</v>
      </c>
    </row>
    <row r="3484" spans="1:31" x14ac:dyDescent="0.25">
      <c r="A3484">
        <v>2311673</v>
      </c>
      <c r="B3484">
        <v>1</v>
      </c>
      <c r="C3484" t="s">
        <v>81</v>
      </c>
      <c r="D3484" t="s">
        <v>115</v>
      </c>
      <c r="E3484" t="s">
        <v>147</v>
      </c>
      <c r="F3484" t="s">
        <v>10278</v>
      </c>
      <c r="G3484" t="s">
        <v>463</v>
      </c>
      <c r="H3484" t="s">
        <v>150</v>
      </c>
      <c r="I3484" t="s">
        <v>136</v>
      </c>
      <c r="J3484" t="s">
        <v>137</v>
      </c>
      <c r="K3484" t="s">
        <v>138</v>
      </c>
      <c r="L3484" t="s">
        <v>10279</v>
      </c>
      <c r="M3484" t="s">
        <v>10280</v>
      </c>
      <c r="N3484">
        <v>2.5863888880000001</v>
      </c>
      <c r="O3484">
        <v>0</v>
      </c>
      <c r="P3484">
        <v>30</v>
      </c>
      <c r="Q3484">
        <v>0</v>
      </c>
      <c r="R3484">
        <v>3</v>
      </c>
      <c r="S3484">
        <v>0</v>
      </c>
      <c r="T3484">
        <v>8</v>
      </c>
      <c r="U3484">
        <v>0</v>
      </c>
      <c r="V3484">
        <v>0</v>
      </c>
      <c r="W3484">
        <v>0</v>
      </c>
      <c r="X3484">
        <v>10.661021908060498</v>
      </c>
      <c r="Y3484">
        <v>0</v>
      </c>
      <c r="Z3484">
        <v>2.9369485094E-3</v>
      </c>
      <c r="AA3484">
        <v>0</v>
      </c>
      <c r="AB3484">
        <v>17.044024662688336</v>
      </c>
      <c r="AC3484">
        <v>0</v>
      </c>
      <c r="AD3484">
        <v>0</v>
      </c>
      <c r="AE3484">
        <v>27.707983519258235</v>
      </c>
    </row>
    <row r="3485" spans="1:31" x14ac:dyDescent="0.25">
      <c r="A3485">
        <v>2311424</v>
      </c>
      <c r="B3485">
        <v>1</v>
      </c>
      <c r="C3485" t="s">
        <v>81</v>
      </c>
      <c r="D3485" t="s">
        <v>113</v>
      </c>
      <c r="E3485" t="s">
        <v>158</v>
      </c>
      <c r="F3485" t="s">
        <v>10281</v>
      </c>
      <c r="G3485" t="s">
        <v>177</v>
      </c>
      <c r="H3485" t="s">
        <v>150</v>
      </c>
      <c r="I3485" t="s">
        <v>136</v>
      </c>
      <c r="J3485" t="s">
        <v>137</v>
      </c>
      <c r="K3485" t="s">
        <v>144</v>
      </c>
      <c r="L3485" t="s">
        <v>10282</v>
      </c>
      <c r="M3485" t="s">
        <v>10283</v>
      </c>
      <c r="N3485">
        <v>7.8219444439999997</v>
      </c>
      <c r="O3485">
        <v>0</v>
      </c>
      <c r="P3485">
        <v>26</v>
      </c>
      <c r="Q3485">
        <v>1</v>
      </c>
      <c r="R3485">
        <v>3</v>
      </c>
      <c r="S3485">
        <v>0</v>
      </c>
      <c r="T3485">
        <v>3</v>
      </c>
      <c r="U3485">
        <v>0</v>
      </c>
      <c r="V3485">
        <v>0</v>
      </c>
      <c r="W3485">
        <v>0</v>
      </c>
      <c r="X3485">
        <v>101.17543185787484</v>
      </c>
      <c r="Y3485">
        <v>0</v>
      </c>
      <c r="Z3485">
        <v>12.354888990372599</v>
      </c>
      <c r="AA3485">
        <v>0</v>
      </c>
      <c r="AB3485">
        <v>2.5186452929228502</v>
      </c>
      <c r="AC3485">
        <v>0</v>
      </c>
      <c r="AD3485">
        <v>0</v>
      </c>
      <c r="AE3485">
        <v>116.0489661411703</v>
      </c>
    </row>
    <row r="3486" spans="1:31" x14ac:dyDescent="0.25">
      <c r="A3486">
        <v>2311756</v>
      </c>
      <c r="B3486">
        <v>1</v>
      </c>
      <c r="C3486" t="s">
        <v>81</v>
      </c>
      <c r="D3486" t="s">
        <v>113</v>
      </c>
      <c r="E3486" t="s">
        <v>141</v>
      </c>
      <c r="F3486" t="s">
        <v>4035</v>
      </c>
      <c r="G3486" t="s">
        <v>134</v>
      </c>
      <c r="H3486" t="s">
        <v>135</v>
      </c>
      <c r="I3486" t="s">
        <v>136</v>
      </c>
      <c r="J3486" t="s">
        <v>137</v>
      </c>
      <c r="K3486" t="s">
        <v>138</v>
      </c>
      <c r="L3486" t="s">
        <v>10284</v>
      </c>
      <c r="M3486" t="s">
        <v>10285</v>
      </c>
      <c r="N3486">
        <v>7.0000000000000007E-2</v>
      </c>
      <c r="O3486">
        <v>0</v>
      </c>
      <c r="P3486">
        <v>386</v>
      </c>
      <c r="Q3486">
        <v>61</v>
      </c>
      <c r="R3486">
        <v>353</v>
      </c>
      <c r="S3486">
        <v>12</v>
      </c>
      <c r="T3486">
        <v>45</v>
      </c>
      <c r="U3486">
        <v>1</v>
      </c>
      <c r="V3486">
        <v>0</v>
      </c>
      <c r="W3486">
        <v>0</v>
      </c>
      <c r="X3486">
        <v>6.7516623111714065</v>
      </c>
      <c r="Y3486">
        <v>18.544383251449307</v>
      </c>
      <c r="Z3486">
        <v>54.428064519945217</v>
      </c>
      <c r="AA3486">
        <v>16.248222913102598</v>
      </c>
      <c r="AB3486">
        <v>4.1398123579035992</v>
      </c>
      <c r="AC3486">
        <v>9.4507906878000014</v>
      </c>
      <c r="AD3486">
        <v>0</v>
      </c>
      <c r="AE3486">
        <v>109.56293604137213</v>
      </c>
    </row>
    <row r="3487" spans="1:31" x14ac:dyDescent="0.25">
      <c r="A3487">
        <v>2311610</v>
      </c>
      <c r="B3487">
        <v>1</v>
      </c>
      <c r="C3487" t="s">
        <v>80</v>
      </c>
      <c r="D3487" t="s">
        <v>93</v>
      </c>
      <c r="E3487" t="s">
        <v>153</v>
      </c>
      <c r="F3487" t="s">
        <v>10286</v>
      </c>
      <c r="G3487" t="s">
        <v>254</v>
      </c>
      <c r="H3487" t="s">
        <v>150</v>
      </c>
      <c r="I3487" t="s">
        <v>136</v>
      </c>
      <c r="J3487" t="s">
        <v>137</v>
      </c>
      <c r="K3487" t="s">
        <v>138</v>
      </c>
      <c r="L3487" t="s">
        <v>10287</v>
      </c>
      <c r="M3487" t="s">
        <v>10288</v>
      </c>
      <c r="N3487">
        <v>3.5233333330000001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1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5.4016255290939998</v>
      </c>
      <c r="AC3487">
        <v>0</v>
      </c>
      <c r="AD3487">
        <v>0</v>
      </c>
      <c r="AE3487">
        <v>5.4016255290939998</v>
      </c>
    </row>
    <row r="3488" spans="1:31" x14ac:dyDescent="0.25">
      <c r="A3488">
        <v>2311510</v>
      </c>
      <c r="B3488">
        <v>1</v>
      </c>
      <c r="C3488" t="s">
        <v>80</v>
      </c>
      <c r="D3488" t="s">
        <v>93</v>
      </c>
      <c r="E3488" t="s">
        <v>175</v>
      </c>
      <c r="F3488" t="s">
        <v>10289</v>
      </c>
      <c r="G3488" t="s">
        <v>177</v>
      </c>
      <c r="H3488" t="s">
        <v>135</v>
      </c>
      <c r="I3488" t="s">
        <v>136</v>
      </c>
      <c r="J3488" t="s">
        <v>137</v>
      </c>
      <c r="K3488" t="s">
        <v>144</v>
      </c>
      <c r="L3488" t="s">
        <v>10290</v>
      </c>
      <c r="M3488" t="s">
        <v>10291</v>
      </c>
      <c r="N3488">
        <v>6.2050000000000001</v>
      </c>
      <c r="O3488">
        <v>0</v>
      </c>
      <c r="P3488">
        <v>331</v>
      </c>
      <c r="Q3488">
        <v>0</v>
      </c>
      <c r="R3488">
        <v>0</v>
      </c>
      <c r="S3488">
        <v>0</v>
      </c>
      <c r="T3488">
        <v>87</v>
      </c>
      <c r="U3488">
        <v>0</v>
      </c>
      <c r="V3488">
        <v>0</v>
      </c>
      <c r="W3488">
        <v>0</v>
      </c>
      <c r="X3488">
        <v>361.11173422825033</v>
      </c>
      <c r="Y3488">
        <v>0</v>
      </c>
      <c r="Z3488">
        <v>0</v>
      </c>
      <c r="AA3488">
        <v>0</v>
      </c>
      <c r="AB3488">
        <v>683.47040575977076</v>
      </c>
      <c r="AC3488">
        <v>0</v>
      </c>
      <c r="AD3488">
        <v>0</v>
      </c>
      <c r="AE3488">
        <v>1044.582139988021</v>
      </c>
    </row>
    <row r="3489" spans="1:31" x14ac:dyDescent="0.25">
      <c r="A3489">
        <v>2311902</v>
      </c>
      <c r="B3489">
        <v>1</v>
      </c>
      <c r="C3489" t="s">
        <v>81</v>
      </c>
      <c r="D3489" t="s">
        <v>112</v>
      </c>
      <c r="E3489" t="s">
        <v>147</v>
      </c>
      <c r="F3489" t="s">
        <v>10292</v>
      </c>
      <c r="G3489" t="s">
        <v>622</v>
      </c>
      <c r="H3489" t="s">
        <v>150</v>
      </c>
      <c r="I3489" t="s">
        <v>136</v>
      </c>
      <c r="J3489" t="s">
        <v>137</v>
      </c>
      <c r="K3489" t="s">
        <v>138</v>
      </c>
      <c r="L3489" t="s">
        <v>10293</v>
      </c>
      <c r="M3489" t="s">
        <v>10294</v>
      </c>
      <c r="N3489">
        <v>4.0033333329999996</v>
      </c>
      <c r="O3489">
        <v>0</v>
      </c>
      <c r="P3489">
        <v>38</v>
      </c>
      <c r="Q3489">
        <v>0</v>
      </c>
      <c r="R3489">
        <v>0</v>
      </c>
      <c r="S3489">
        <v>0</v>
      </c>
      <c r="T3489">
        <v>5</v>
      </c>
      <c r="U3489">
        <v>0</v>
      </c>
      <c r="V3489">
        <v>0</v>
      </c>
      <c r="W3489">
        <v>0</v>
      </c>
      <c r="X3489">
        <v>21.690480613619396</v>
      </c>
      <c r="Y3489">
        <v>0</v>
      </c>
      <c r="Z3489">
        <v>0</v>
      </c>
      <c r="AA3489">
        <v>0</v>
      </c>
      <c r="AB3489">
        <v>17.366978039544001</v>
      </c>
      <c r="AC3489">
        <v>0</v>
      </c>
      <c r="AD3489">
        <v>0</v>
      </c>
      <c r="AE3489">
        <v>39.057458653163394</v>
      </c>
    </row>
    <row r="3490" spans="1:31" x14ac:dyDescent="0.25">
      <c r="A3490">
        <v>2311570</v>
      </c>
      <c r="B3490">
        <v>1</v>
      </c>
      <c r="C3490" t="s">
        <v>80</v>
      </c>
      <c r="D3490" t="s">
        <v>103</v>
      </c>
      <c r="E3490" t="s">
        <v>153</v>
      </c>
      <c r="F3490" t="s">
        <v>10295</v>
      </c>
      <c r="G3490" t="s">
        <v>155</v>
      </c>
      <c r="H3490" t="s">
        <v>150</v>
      </c>
      <c r="I3490" t="s">
        <v>136</v>
      </c>
      <c r="J3490" t="s">
        <v>137</v>
      </c>
      <c r="K3490" t="s">
        <v>138</v>
      </c>
      <c r="L3490" t="s">
        <v>10296</v>
      </c>
      <c r="M3490" t="s">
        <v>10297</v>
      </c>
      <c r="N3490">
        <v>1.670555555</v>
      </c>
      <c r="O3490">
        <v>0</v>
      </c>
      <c r="P3490">
        <v>1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0.10370896055039999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0.10370896055039999</v>
      </c>
    </row>
    <row r="3491" spans="1:31" x14ac:dyDescent="0.25">
      <c r="A3491">
        <v>2311384</v>
      </c>
      <c r="B3491">
        <v>1</v>
      </c>
      <c r="C3491" t="s">
        <v>81</v>
      </c>
      <c r="D3491" t="s">
        <v>128</v>
      </c>
      <c r="E3491" t="s">
        <v>153</v>
      </c>
      <c r="F3491" t="s">
        <v>10298</v>
      </c>
      <c r="G3491" t="s">
        <v>254</v>
      </c>
      <c r="H3491" t="s">
        <v>150</v>
      </c>
      <c r="I3491" t="s">
        <v>136</v>
      </c>
      <c r="J3491" t="s">
        <v>137</v>
      </c>
      <c r="K3491" t="s">
        <v>138</v>
      </c>
      <c r="L3491" t="s">
        <v>10299</v>
      </c>
      <c r="M3491" t="s">
        <v>10300</v>
      </c>
      <c r="N3491">
        <v>4.7166666660000001</v>
      </c>
      <c r="O3491">
        <v>0</v>
      </c>
      <c r="P3491">
        <v>9</v>
      </c>
      <c r="Q3491">
        <v>0</v>
      </c>
      <c r="R3491">
        <v>0</v>
      </c>
      <c r="S3491">
        <v>0</v>
      </c>
      <c r="T3491">
        <v>2</v>
      </c>
      <c r="U3491">
        <v>0</v>
      </c>
      <c r="V3491">
        <v>0</v>
      </c>
      <c r="W3491">
        <v>0</v>
      </c>
      <c r="X3491">
        <v>6.7770343578600007</v>
      </c>
      <c r="Y3491">
        <v>0</v>
      </c>
      <c r="Z3491">
        <v>0</v>
      </c>
      <c r="AA3491">
        <v>0</v>
      </c>
      <c r="AB3491">
        <v>9.0106500407577492</v>
      </c>
      <c r="AC3491">
        <v>0</v>
      </c>
      <c r="AD3491">
        <v>0</v>
      </c>
      <c r="AE3491">
        <v>15.787684398617749</v>
      </c>
    </row>
    <row r="3492" spans="1:31" x14ac:dyDescent="0.25">
      <c r="A3492">
        <v>2311504</v>
      </c>
      <c r="B3492">
        <v>1</v>
      </c>
      <c r="C3492" t="s">
        <v>80</v>
      </c>
      <c r="D3492" t="s">
        <v>93</v>
      </c>
      <c r="E3492" t="s">
        <v>132</v>
      </c>
      <c r="F3492" t="s">
        <v>10301</v>
      </c>
      <c r="G3492" t="s">
        <v>134</v>
      </c>
      <c r="H3492" t="s">
        <v>135</v>
      </c>
      <c r="I3492" t="s">
        <v>136</v>
      </c>
      <c r="J3492" t="s">
        <v>137</v>
      </c>
      <c r="K3492" t="s">
        <v>138</v>
      </c>
      <c r="L3492" t="s">
        <v>10302</v>
      </c>
      <c r="M3492" t="s">
        <v>10303</v>
      </c>
      <c r="N3492">
        <v>0.834166666</v>
      </c>
      <c r="O3492">
        <v>0</v>
      </c>
      <c r="P3492">
        <v>43</v>
      </c>
      <c r="Q3492">
        <v>16</v>
      </c>
      <c r="R3492">
        <v>57</v>
      </c>
      <c r="S3492">
        <v>3</v>
      </c>
      <c r="T3492">
        <v>23</v>
      </c>
      <c r="U3492">
        <v>0</v>
      </c>
      <c r="V3492">
        <v>0</v>
      </c>
      <c r="W3492">
        <v>0</v>
      </c>
      <c r="X3492">
        <v>9.5502907837377027</v>
      </c>
      <c r="Y3492">
        <v>251.01736297553387</v>
      </c>
      <c r="Z3492">
        <v>173.06493980800249</v>
      </c>
      <c r="AA3492">
        <v>4.7463300841644438</v>
      </c>
      <c r="AB3492">
        <v>94.116909659543694</v>
      </c>
      <c r="AC3492">
        <v>0</v>
      </c>
      <c r="AD3492">
        <v>0</v>
      </c>
      <c r="AE3492">
        <v>532.49583331098222</v>
      </c>
    </row>
    <row r="3493" spans="1:31" x14ac:dyDescent="0.25">
      <c r="A3493">
        <v>2311378</v>
      </c>
      <c r="B3493">
        <v>1</v>
      </c>
      <c r="C3493" t="s">
        <v>81</v>
      </c>
      <c r="D3493" t="s">
        <v>119</v>
      </c>
      <c r="E3493" t="s">
        <v>141</v>
      </c>
      <c r="F3493" t="s">
        <v>10304</v>
      </c>
      <c r="G3493" t="s">
        <v>134</v>
      </c>
      <c r="H3493" t="s">
        <v>135</v>
      </c>
      <c r="I3493" t="s">
        <v>136</v>
      </c>
      <c r="J3493" t="s">
        <v>137</v>
      </c>
      <c r="K3493" t="s">
        <v>138</v>
      </c>
      <c r="L3493" t="s">
        <v>10305</v>
      </c>
      <c r="M3493" t="s">
        <v>10306</v>
      </c>
      <c r="N3493">
        <v>0.26388888799999999</v>
      </c>
      <c r="O3493">
        <v>0</v>
      </c>
      <c r="P3493">
        <v>1005</v>
      </c>
      <c r="Q3493">
        <v>19</v>
      </c>
      <c r="R3493">
        <v>241</v>
      </c>
      <c r="S3493">
        <v>2</v>
      </c>
      <c r="T3493">
        <v>66</v>
      </c>
      <c r="U3493">
        <v>0</v>
      </c>
      <c r="V3493">
        <v>0</v>
      </c>
      <c r="W3493">
        <v>0</v>
      </c>
      <c r="X3493">
        <v>39.942331083619401</v>
      </c>
      <c r="Y3493">
        <v>21.460284212081113</v>
      </c>
      <c r="Z3493">
        <v>163.91712982262828</v>
      </c>
      <c r="AA3493">
        <v>0.73188953819000002</v>
      </c>
      <c r="AB3493">
        <v>8.0600282060549997</v>
      </c>
      <c r="AC3493">
        <v>0</v>
      </c>
      <c r="AD3493">
        <v>0</v>
      </c>
      <c r="AE3493">
        <v>234.11166286257378</v>
      </c>
    </row>
    <row r="3494" spans="1:31" x14ac:dyDescent="0.25">
      <c r="A3494">
        <v>2311447</v>
      </c>
      <c r="B3494">
        <v>1</v>
      </c>
      <c r="C3494" t="s">
        <v>80</v>
      </c>
      <c r="D3494" t="s">
        <v>99</v>
      </c>
      <c r="E3494" t="s">
        <v>147</v>
      </c>
      <c r="F3494" t="s">
        <v>10307</v>
      </c>
      <c r="G3494" t="s">
        <v>143</v>
      </c>
      <c r="H3494" t="s">
        <v>150</v>
      </c>
      <c r="I3494" t="s">
        <v>136</v>
      </c>
      <c r="J3494" t="s">
        <v>137</v>
      </c>
      <c r="K3494" t="s">
        <v>144</v>
      </c>
      <c r="L3494" t="s">
        <v>10308</v>
      </c>
      <c r="M3494" t="s">
        <v>10309</v>
      </c>
      <c r="N3494">
        <v>2.6475</v>
      </c>
      <c r="O3494">
        <v>0</v>
      </c>
      <c r="P3494">
        <v>41</v>
      </c>
      <c r="Q3494">
        <v>0</v>
      </c>
      <c r="R3494">
        <v>0</v>
      </c>
      <c r="S3494">
        <v>0</v>
      </c>
      <c r="T3494">
        <v>3</v>
      </c>
      <c r="U3494">
        <v>0</v>
      </c>
      <c r="V3494">
        <v>0</v>
      </c>
      <c r="W3494">
        <v>0</v>
      </c>
      <c r="X3494">
        <v>26.04977428499679</v>
      </c>
      <c r="Y3494">
        <v>0</v>
      </c>
      <c r="Z3494">
        <v>0</v>
      </c>
      <c r="AA3494">
        <v>0</v>
      </c>
      <c r="AB3494">
        <v>8.4308961079206117</v>
      </c>
      <c r="AC3494">
        <v>0</v>
      </c>
      <c r="AD3494">
        <v>0</v>
      </c>
      <c r="AE3494">
        <v>34.480670392917403</v>
      </c>
    </row>
    <row r="3495" spans="1:31" x14ac:dyDescent="0.25">
      <c r="A3495">
        <v>2311696</v>
      </c>
      <c r="B3495">
        <v>1</v>
      </c>
      <c r="C3495" t="s">
        <v>81</v>
      </c>
      <c r="D3495" t="s">
        <v>128</v>
      </c>
      <c r="E3495" t="s">
        <v>153</v>
      </c>
      <c r="F3495" t="s">
        <v>428</v>
      </c>
      <c r="G3495" t="s">
        <v>254</v>
      </c>
      <c r="H3495" t="s">
        <v>150</v>
      </c>
      <c r="I3495" t="s">
        <v>136</v>
      </c>
      <c r="J3495" t="s">
        <v>137</v>
      </c>
      <c r="K3495" t="s">
        <v>138</v>
      </c>
      <c r="L3495" t="s">
        <v>10310</v>
      </c>
      <c r="M3495" t="s">
        <v>10311</v>
      </c>
      <c r="N3495">
        <v>4.8436111110000004</v>
      </c>
      <c r="O3495">
        <v>0</v>
      </c>
      <c r="P3495">
        <v>7</v>
      </c>
      <c r="Q3495">
        <v>0</v>
      </c>
      <c r="R3495">
        <v>0</v>
      </c>
      <c r="S3495">
        <v>0</v>
      </c>
      <c r="T3495">
        <v>1</v>
      </c>
      <c r="U3495">
        <v>0</v>
      </c>
      <c r="V3495">
        <v>0</v>
      </c>
      <c r="W3495">
        <v>0</v>
      </c>
      <c r="X3495">
        <v>6.7849977225352998</v>
      </c>
      <c r="Y3495">
        <v>0</v>
      </c>
      <c r="Z3495">
        <v>0</v>
      </c>
      <c r="AA3495">
        <v>0</v>
      </c>
      <c r="AB3495">
        <v>2.6319620993038497</v>
      </c>
      <c r="AC3495">
        <v>0</v>
      </c>
      <c r="AD3495">
        <v>0</v>
      </c>
      <c r="AE3495">
        <v>9.4169598218391499</v>
      </c>
    </row>
    <row r="3496" spans="1:31" x14ac:dyDescent="0.25">
      <c r="A3496">
        <v>2311590</v>
      </c>
      <c r="B3496">
        <v>1</v>
      </c>
      <c r="C3496" t="s">
        <v>80</v>
      </c>
      <c r="D3496" t="s">
        <v>85</v>
      </c>
      <c r="E3496" t="s">
        <v>158</v>
      </c>
      <c r="F3496" t="s">
        <v>10312</v>
      </c>
      <c r="G3496" t="s">
        <v>336</v>
      </c>
      <c r="H3496" t="s">
        <v>150</v>
      </c>
      <c r="I3496" t="s">
        <v>136</v>
      </c>
      <c r="J3496" t="s">
        <v>137</v>
      </c>
      <c r="K3496" t="s">
        <v>138</v>
      </c>
      <c r="L3496" t="s">
        <v>10313</v>
      </c>
      <c r="M3496" t="s">
        <v>10314</v>
      </c>
      <c r="N3496">
        <v>0.47416666600000001</v>
      </c>
      <c r="O3496">
        <v>0</v>
      </c>
      <c r="P3496">
        <v>545</v>
      </c>
      <c r="Q3496">
        <v>0</v>
      </c>
      <c r="R3496">
        <v>0</v>
      </c>
      <c r="S3496">
        <v>0</v>
      </c>
      <c r="T3496">
        <v>59</v>
      </c>
      <c r="U3496">
        <v>0</v>
      </c>
      <c r="V3496">
        <v>0</v>
      </c>
      <c r="W3496">
        <v>0</v>
      </c>
      <c r="X3496">
        <v>55.922900161113795</v>
      </c>
      <c r="Y3496">
        <v>0</v>
      </c>
      <c r="Z3496">
        <v>0</v>
      </c>
      <c r="AA3496">
        <v>0</v>
      </c>
      <c r="AB3496">
        <v>15.5345333675851</v>
      </c>
      <c r="AC3496">
        <v>0</v>
      </c>
      <c r="AD3496">
        <v>0</v>
      </c>
      <c r="AE3496">
        <v>71.4574335286989</v>
      </c>
    </row>
    <row r="3497" spans="1:31" x14ac:dyDescent="0.25">
      <c r="A3497">
        <v>2311484</v>
      </c>
      <c r="B3497">
        <v>1</v>
      </c>
      <c r="C3497" t="s">
        <v>81</v>
      </c>
      <c r="D3497" t="s">
        <v>128</v>
      </c>
      <c r="E3497" t="s">
        <v>132</v>
      </c>
      <c r="F3497" t="s">
        <v>10315</v>
      </c>
      <c r="G3497" t="s">
        <v>143</v>
      </c>
      <c r="H3497" t="s">
        <v>135</v>
      </c>
      <c r="I3497" t="s">
        <v>136</v>
      </c>
      <c r="J3497" t="s">
        <v>137</v>
      </c>
      <c r="K3497" t="s">
        <v>144</v>
      </c>
      <c r="L3497" t="s">
        <v>10316</v>
      </c>
      <c r="M3497" t="s">
        <v>10317</v>
      </c>
      <c r="N3497">
        <v>7.3605555550000004</v>
      </c>
      <c r="O3497">
        <v>0</v>
      </c>
      <c r="P3497">
        <v>187</v>
      </c>
      <c r="Q3497">
        <v>0</v>
      </c>
      <c r="R3497">
        <v>9</v>
      </c>
      <c r="S3497">
        <v>0</v>
      </c>
      <c r="T3497">
        <v>3</v>
      </c>
      <c r="U3497">
        <v>0</v>
      </c>
      <c r="V3497">
        <v>0</v>
      </c>
      <c r="W3497">
        <v>0</v>
      </c>
      <c r="X3497">
        <v>196.70767461398717</v>
      </c>
      <c r="Y3497">
        <v>0</v>
      </c>
      <c r="Z3497">
        <v>38.299404849113806</v>
      </c>
      <c r="AA3497">
        <v>0</v>
      </c>
      <c r="AB3497">
        <v>42.706693782471746</v>
      </c>
      <c r="AC3497">
        <v>0</v>
      </c>
      <c r="AD3497">
        <v>0</v>
      </c>
      <c r="AE3497">
        <v>277.71377324557272</v>
      </c>
    </row>
    <row r="3498" spans="1:31" x14ac:dyDescent="0.25">
      <c r="A3498">
        <v>2311839</v>
      </c>
      <c r="B3498">
        <v>1</v>
      </c>
      <c r="C3498" t="s">
        <v>81</v>
      </c>
      <c r="D3498" t="s">
        <v>120</v>
      </c>
      <c r="E3498" t="s">
        <v>132</v>
      </c>
      <c r="F3498" t="s">
        <v>4654</v>
      </c>
      <c r="G3498" t="s">
        <v>134</v>
      </c>
      <c r="H3498" t="s">
        <v>135</v>
      </c>
      <c r="I3498" t="s">
        <v>136</v>
      </c>
      <c r="J3498" t="s">
        <v>137</v>
      </c>
      <c r="K3498" t="s">
        <v>138</v>
      </c>
      <c r="L3498" t="s">
        <v>10318</v>
      </c>
      <c r="M3498" t="s">
        <v>10319</v>
      </c>
      <c r="N3498">
        <v>0.64833333299999996</v>
      </c>
      <c r="O3498">
        <v>0</v>
      </c>
      <c r="P3498">
        <v>75</v>
      </c>
      <c r="Q3498">
        <v>38</v>
      </c>
      <c r="R3498">
        <v>2</v>
      </c>
      <c r="S3498">
        <v>14</v>
      </c>
      <c r="T3498">
        <v>3</v>
      </c>
      <c r="U3498">
        <v>0</v>
      </c>
      <c r="V3498">
        <v>0</v>
      </c>
      <c r="W3498">
        <v>0</v>
      </c>
      <c r="X3498">
        <v>16.148089968687959</v>
      </c>
      <c r="Y3498">
        <v>63.887903576661763</v>
      </c>
      <c r="Z3498">
        <v>1.1368714404557612</v>
      </c>
      <c r="AA3498">
        <v>26.439467603943829</v>
      </c>
      <c r="AB3498">
        <v>0.12606278757345002</v>
      </c>
      <c r="AC3498">
        <v>0</v>
      </c>
      <c r="AD3498">
        <v>0</v>
      </c>
      <c r="AE3498">
        <v>107.73839537732276</v>
      </c>
    </row>
    <row r="3499" spans="1:31" x14ac:dyDescent="0.25">
      <c r="A3499">
        <v>2311733</v>
      </c>
      <c r="B3499">
        <v>1</v>
      </c>
      <c r="C3499" t="s">
        <v>80</v>
      </c>
      <c r="D3499" t="s">
        <v>107</v>
      </c>
      <c r="E3499" t="s">
        <v>153</v>
      </c>
      <c r="F3499" t="s">
        <v>10320</v>
      </c>
      <c r="G3499" t="s">
        <v>254</v>
      </c>
      <c r="H3499" t="s">
        <v>150</v>
      </c>
      <c r="I3499" t="s">
        <v>136</v>
      </c>
      <c r="J3499" t="s">
        <v>137</v>
      </c>
      <c r="K3499" t="s">
        <v>138</v>
      </c>
      <c r="L3499" t="s">
        <v>10321</v>
      </c>
      <c r="M3499" t="s">
        <v>10322</v>
      </c>
      <c r="N3499">
        <v>1.5744444440000001</v>
      </c>
      <c r="O3499">
        <v>0</v>
      </c>
      <c r="P3499">
        <v>1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1.8361765553000001E-3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1.8361765553000001E-3</v>
      </c>
    </row>
    <row r="3500" spans="1:31" x14ac:dyDescent="0.25">
      <c r="A3500">
        <v>2311607</v>
      </c>
      <c r="B3500">
        <v>1</v>
      </c>
      <c r="C3500" t="s">
        <v>80</v>
      </c>
      <c r="D3500" t="s">
        <v>83</v>
      </c>
      <c r="E3500" t="s">
        <v>153</v>
      </c>
      <c r="F3500" t="s">
        <v>10323</v>
      </c>
      <c r="G3500" t="s">
        <v>203</v>
      </c>
      <c r="H3500" t="s">
        <v>150</v>
      </c>
      <c r="I3500" t="s">
        <v>136</v>
      </c>
      <c r="J3500" t="s">
        <v>137</v>
      </c>
      <c r="K3500" t="s">
        <v>138</v>
      </c>
      <c r="L3500" t="s">
        <v>10324</v>
      </c>
      <c r="M3500" t="s">
        <v>10325</v>
      </c>
      <c r="N3500">
        <v>1.6386111109999999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5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8.4524913758061277</v>
      </c>
      <c r="AC3500">
        <v>0</v>
      </c>
      <c r="AD3500">
        <v>0</v>
      </c>
      <c r="AE3500">
        <v>8.4524913758061277</v>
      </c>
    </row>
    <row r="3501" spans="1:31" x14ac:dyDescent="0.25">
      <c r="A3501">
        <v>2311676</v>
      </c>
      <c r="B3501">
        <v>1</v>
      </c>
      <c r="C3501" t="s">
        <v>80</v>
      </c>
      <c r="D3501" t="s">
        <v>92</v>
      </c>
      <c r="E3501" t="s">
        <v>153</v>
      </c>
      <c r="F3501" t="s">
        <v>10326</v>
      </c>
      <c r="G3501" t="s">
        <v>155</v>
      </c>
      <c r="H3501" t="s">
        <v>150</v>
      </c>
      <c r="I3501" t="s">
        <v>136</v>
      </c>
      <c r="J3501" t="s">
        <v>137</v>
      </c>
      <c r="K3501" t="s">
        <v>138</v>
      </c>
      <c r="L3501" t="s">
        <v>10327</v>
      </c>
      <c r="M3501" t="s">
        <v>10328</v>
      </c>
      <c r="N3501">
        <v>2.116666666</v>
      </c>
      <c r="O3501">
        <v>0</v>
      </c>
      <c r="P3501">
        <v>2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1.0919750234323666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1.0919750234323666</v>
      </c>
    </row>
    <row r="3502" spans="1:31" x14ac:dyDescent="0.25">
      <c r="A3502">
        <v>2311822</v>
      </c>
      <c r="B3502">
        <v>1</v>
      </c>
      <c r="C3502" t="s">
        <v>81</v>
      </c>
      <c r="D3502" t="s">
        <v>113</v>
      </c>
      <c r="E3502" t="s">
        <v>141</v>
      </c>
      <c r="F3502" t="s">
        <v>10329</v>
      </c>
      <c r="G3502" t="s">
        <v>134</v>
      </c>
      <c r="H3502" t="s">
        <v>135</v>
      </c>
      <c r="I3502" t="s">
        <v>136</v>
      </c>
      <c r="J3502" t="s">
        <v>137</v>
      </c>
      <c r="K3502" t="s">
        <v>138</v>
      </c>
      <c r="L3502" t="s">
        <v>10330</v>
      </c>
      <c r="M3502" t="s">
        <v>10331</v>
      </c>
      <c r="N3502">
        <v>0.625</v>
      </c>
      <c r="O3502">
        <v>0</v>
      </c>
      <c r="P3502">
        <v>7257</v>
      </c>
      <c r="Q3502">
        <v>2</v>
      </c>
      <c r="R3502">
        <v>114</v>
      </c>
      <c r="S3502">
        <v>5</v>
      </c>
      <c r="T3502">
        <v>666</v>
      </c>
      <c r="U3502">
        <v>2</v>
      </c>
      <c r="V3502">
        <v>2</v>
      </c>
      <c r="W3502">
        <v>0</v>
      </c>
      <c r="X3502">
        <v>1083.0304397043601</v>
      </c>
      <c r="Y3502">
        <v>28.251185254044998</v>
      </c>
      <c r="Z3502">
        <v>70.717157405603359</v>
      </c>
      <c r="AA3502">
        <v>140.68463944595001</v>
      </c>
      <c r="AB3502">
        <v>512.38188154213992</v>
      </c>
      <c r="AC3502">
        <v>94.559460400597487</v>
      </c>
      <c r="AD3502">
        <v>59.057032068789987</v>
      </c>
      <c r="AE3502">
        <v>1988.681795821486</v>
      </c>
    </row>
    <row r="3503" spans="1:31" x14ac:dyDescent="0.25">
      <c r="A3503">
        <v>2311862</v>
      </c>
      <c r="B3503">
        <v>1</v>
      </c>
      <c r="C3503" t="s">
        <v>80</v>
      </c>
      <c r="D3503" t="s">
        <v>97</v>
      </c>
      <c r="E3503" t="s">
        <v>175</v>
      </c>
      <c r="F3503" t="s">
        <v>1911</v>
      </c>
      <c r="G3503" t="s">
        <v>210</v>
      </c>
      <c r="H3503" t="s">
        <v>135</v>
      </c>
      <c r="I3503" t="s">
        <v>136</v>
      </c>
      <c r="J3503" t="s">
        <v>137</v>
      </c>
      <c r="K3503" t="s">
        <v>138</v>
      </c>
      <c r="L3503" t="s">
        <v>10332</v>
      </c>
      <c r="M3503" t="s">
        <v>10333</v>
      </c>
      <c r="N3503">
        <v>1.4055555550000001</v>
      </c>
      <c r="O3503">
        <v>0</v>
      </c>
      <c r="P3503">
        <v>162</v>
      </c>
      <c r="Q3503">
        <v>0</v>
      </c>
      <c r="R3503">
        <v>11</v>
      </c>
      <c r="S3503">
        <v>2</v>
      </c>
      <c r="T3503">
        <v>24</v>
      </c>
      <c r="U3503">
        <v>0</v>
      </c>
      <c r="V3503">
        <v>0</v>
      </c>
      <c r="W3503">
        <v>0</v>
      </c>
      <c r="X3503">
        <v>55.624632123233297</v>
      </c>
      <c r="Y3503">
        <v>0</v>
      </c>
      <c r="Z3503">
        <v>11.998532671550519</v>
      </c>
      <c r="AA3503">
        <v>3.7334762116789331</v>
      </c>
      <c r="AB3503">
        <v>15.014588304221608</v>
      </c>
      <c r="AC3503">
        <v>0</v>
      </c>
      <c r="AD3503">
        <v>0</v>
      </c>
      <c r="AE3503">
        <v>86.371229310684356</v>
      </c>
    </row>
    <row r="3504" spans="1:31" x14ac:dyDescent="0.25">
      <c r="A3504">
        <v>2311816</v>
      </c>
      <c r="B3504">
        <v>1</v>
      </c>
      <c r="C3504" t="s">
        <v>81</v>
      </c>
      <c r="D3504" t="s">
        <v>118</v>
      </c>
      <c r="E3504" t="s">
        <v>147</v>
      </c>
      <c r="F3504" t="s">
        <v>10334</v>
      </c>
      <c r="G3504" t="s">
        <v>149</v>
      </c>
      <c r="H3504" t="s">
        <v>150</v>
      </c>
      <c r="I3504" t="s">
        <v>136</v>
      </c>
      <c r="J3504" t="s">
        <v>137</v>
      </c>
      <c r="K3504" t="s">
        <v>138</v>
      </c>
      <c r="L3504" t="s">
        <v>10335</v>
      </c>
      <c r="M3504" t="s">
        <v>10336</v>
      </c>
      <c r="N3504">
        <v>3.4216666660000001</v>
      </c>
      <c r="O3504">
        <v>0</v>
      </c>
      <c r="P3504">
        <v>1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</row>
    <row r="3505" spans="1:31" x14ac:dyDescent="0.25">
      <c r="A3505">
        <v>2311567</v>
      </c>
      <c r="B3505">
        <v>1</v>
      </c>
      <c r="C3505" t="s">
        <v>80</v>
      </c>
      <c r="D3505" t="s">
        <v>98</v>
      </c>
      <c r="E3505" t="s">
        <v>153</v>
      </c>
      <c r="F3505" t="s">
        <v>10337</v>
      </c>
      <c r="G3505" t="s">
        <v>203</v>
      </c>
      <c r="H3505" t="s">
        <v>150</v>
      </c>
      <c r="I3505" t="s">
        <v>136</v>
      </c>
      <c r="J3505" t="s">
        <v>137</v>
      </c>
      <c r="K3505" t="s">
        <v>138</v>
      </c>
      <c r="L3505" t="s">
        <v>10338</v>
      </c>
      <c r="M3505" t="s">
        <v>10339</v>
      </c>
      <c r="N3505">
        <v>1.3761111109999999</v>
      </c>
      <c r="O3505">
        <v>0</v>
      </c>
      <c r="P3505">
        <v>4</v>
      </c>
      <c r="Q3505">
        <v>0</v>
      </c>
      <c r="R3505">
        <v>0</v>
      </c>
      <c r="S3505">
        <v>0</v>
      </c>
      <c r="T3505">
        <v>1</v>
      </c>
      <c r="U3505">
        <v>0</v>
      </c>
      <c r="V3505">
        <v>0</v>
      </c>
      <c r="W3505">
        <v>0</v>
      </c>
      <c r="X3505">
        <v>0.96706457597920004</v>
      </c>
      <c r="Y3505">
        <v>0</v>
      </c>
      <c r="Z3505">
        <v>0</v>
      </c>
      <c r="AA3505">
        <v>0</v>
      </c>
      <c r="AB3505">
        <v>0.42388191785610002</v>
      </c>
      <c r="AC3505">
        <v>0</v>
      </c>
      <c r="AD3505">
        <v>0</v>
      </c>
      <c r="AE3505">
        <v>1.3909464938353</v>
      </c>
    </row>
    <row r="3506" spans="1:31" x14ac:dyDescent="0.25">
      <c r="A3506">
        <v>2311421</v>
      </c>
      <c r="B3506">
        <v>1</v>
      </c>
      <c r="C3506" t="s">
        <v>80</v>
      </c>
      <c r="D3506" t="s">
        <v>100</v>
      </c>
      <c r="E3506" t="s">
        <v>141</v>
      </c>
      <c r="F3506" t="s">
        <v>10340</v>
      </c>
      <c r="G3506" t="s">
        <v>143</v>
      </c>
      <c r="H3506" t="s">
        <v>135</v>
      </c>
      <c r="I3506" t="s">
        <v>136</v>
      </c>
      <c r="J3506" t="s">
        <v>137</v>
      </c>
      <c r="K3506" t="s">
        <v>144</v>
      </c>
      <c r="L3506" t="s">
        <v>10341</v>
      </c>
      <c r="M3506" t="s">
        <v>10342</v>
      </c>
      <c r="N3506">
        <v>5.5522222220000002</v>
      </c>
      <c r="O3506">
        <v>1</v>
      </c>
      <c r="P3506">
        <v>426</v>
      </c>
      <c r="Q3506">
        <v>28</v>
      </c>
      <c r="R3506">
        <v>122</v>
      </c>
      <c r="S3506">
        <v>11</v>
      </c>
      <c r="T3506">
        <v>97</v>
      </c>
      <c r="U3506">
        <v>0</v>
      </c>
      <c r="V3506">
        <v>0</v>
      </c>
      <c r="W3506">
        <v>12.705634812754401</v>
      </c>
      <c r="X3506">
        <v>645.29941540060179</v>
      </c>
      <c r="Y3506">
        <v>1130.7425646915606</v>
      </c>
      <c r="Z3506">
        <v>1057.9396780203515</v>
      </c>
      <c r="AA3506">
        <v>281.71144164888767</v>
      </c>
      <c r="AB3506">
        <v>551.23065619810825</v>
      </c>
      <c r="AC3506">
        <v>0</v>
      </c>
      <c r="AD3506">
        <v>0</v>
      </c>
      <c r="AE3506">
        <v>3679.6293907722638</v>
      </c>
    </row>
    <row r="3507" spans="1:31" x14ac:dyDescent="0.25">
      <c r="A3507">
        <v>2311753</v>
      </c>
      <c r="B3507">
        <v>1</v>
      </c>
      <c r="C3507" t="s">
        <v>81</v>
      </c>
      <c r="D3507" t="s">
        <v>128</v>
      </c>
      <c r="E3507" t="s">
        <v>132</v>
      </c>
      <c r="F3507" t="s">
        <v>1255</v>
      </c>
      <c r="G3507" t="s">
        <v>134</v>
      </c>
      <c r="H3507" t="s">
        <v>135</v>
      </c>
      <c r="I3507" t="s">
        <v>136</v>
      </c>
      <c r="J3507" t="s">
        <v>137</v>
      </c>
      <c r="K3507" t="s">
        <v>138</v>
      </c>
      <c r="L3507" t="s">
        <v>10343</v>
      </c>
      <c r="M3507" t="s">
        <v>10344</v>
      </c>
      <c r="N3507">
        <v>0.21916666600000001</v>
      </c>
      <c r="O3507">
        <v>0</v>
      </c>
      <c r="P3507">
        <v>1228</v>
      </c>
      <c r="Q3507">
        <v>4</v>
      </c>
      <c r="R3507">
        <v>2</v>
      </c>
      <c r="S3507">
        <v>10</v>
      </c>
      <c r="T3507">
        <v>89</v>
      </c>
      <c r="U3507">
        <v>1</v>
      </c>
      <c r="V3507">
        <v>0</v>
      </c>
      <c r="W3507">
        <v>0</v>
      </c>
      <c r="X3507">
        <v>32.050265017598576</v>
      </c>
      <c r="Y3507">
        <v>1.1508514653221251</v>
      </c>
      <c r="Z3507">
        <v>0.52490345542700012</v>
      </c>
      <c r="AA3507">
        <v>3.4867499124023333</v>
      </c>
      <c r="AB3507">
        <v>3.5569846138629253</v>
      </c>
      <c r="AC3507">
        <v>29.746634691717347</v>
      </c>
      <c r="AD3507">
        <v>0</v>
      </c>
      <c r="AE3507">
        <v>70.516389156330305</v>
      </c>
    </row>
    <row r="3508" spans="1:31" x14ac:dyDescent="0.25">
      <c r="A3508">
        <v>2311507</v>
      </c>
      <c r="B3508">
        <v>1</v>
      </c>
      <c r="C3508" t="s">
        <v>80</v>
      </c>
      <c r="D3508" t="s">
        <v>103</v>
      </c>
      <c r="E3508" t="s">
        <v>153</v>
      </c>
      <c r="F3508" t="s">
        <v>10345</v>
      </c>
      <c r="G3508" t="s">
        <v>336</v>
      </c>
      <c r="H3508" t="s">
        <v>150</v>
      </c>
      <c r="I3508" t="s">
        <v>136</v>
      </c>
      <c r="J3508" t="s">
        <v>137</v>
      </c>
      <c r="K3508" t="s">
        <v>138</v>
      </c>
      <c r="L3508" t="s">
        <v>10346</v>
      </c>
      <c r="M3508" t="s">
        <v>10347</v>
      </c>
      <c r="N3508">
        <v>1.417777777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1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53.115511344550832</v>
      </c>
      <c r="AE3508">
        <v>53.115511344550832</v>
      </c>
    </row>
    <row r="3509" spans="1:31" x14ac:dyDescent="0.25">
      <c r="A3509">
        <v>2311361</v>
      </c>
      <c r="B3509">
        <v>1</v>
      </c>
      <c r="C3509" t="s">
        <v>80</v>
      </c>
      <c r="D3509" t="s">
        <v>83</v>
      </c>
      <c r="E3509" t="s">
        <v>153</v>
      </c>
      <c r="F3509" t="s">
        <v>10348</v>
      </c>
      <c r="G3509" t="s">
        <v>254</v>
      </c>
      <c r="H3509" t="s">
        <v>150</v>
      </c>
      <c r="I3509" t="s">
        <v>136</v>
      </c>
      <c r="J3509" t="s">
        <v>137</v>
      </c>
      <c r="K3509" t="s">
        <v>138</v>
      </c>
      <c r="L3509" t="s">
        <v>10349</v>
      </c>
      <c r="M3509" t="s">
        <v>10350</v>
      </c>
      <c r="N3509">
        <v>6.3833333330000004</v>
      </c>
      <c r="O3509">
        <v>0</v>
      </c>
      <c r="P3509">
        <v>1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1.6451876436137998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1.6451876436137998</v>
      </c>
    </row>
    <row r="3510" spans="1:31" x14ac:dyDescent="0.25">
      <c r="A3510">
        <v>2311461</v>
      </c>
      <c r="B3510">
        <v>1</v>
      </c>
      <c r="C3510" t="s">
        <v>80</v>
      </c>
      <c r="D3510" t="s">
        <v>83</v>
      </c>
      <c r="E3510" t="s">
        <v>175</v>
      </c>
      <c r="F3510" t="s">
        <v>10351</v>
      </c>
      <c r="G3510" t="s">
        <v>134</v>
      </c>
      <c r="H3510" t="s">
        <v>135</v>
      </c>
      <c r="I3510" t="s">
        <v>136</v>
      </c>
      <c r="J3510" t="s">
        <v>137</v>
      </c>
      <c r="K3510" t="s">
        <v>138</v>
      </c>
      <c r="L3510" t="s">
        <v>10352</v>
      </c>
      <c r="M3510" t="s">
        <v>10353</v>
      </c>
      <c r="N3510">
        <v>0.760833333</v>
      </c>
      <c r="O3510">
        <v>0</v>
      </c>
      <c r="P3510">
        <v>594</v>
      </c>
      <c r="Q3510">
        <v>0</v>
      </c>
      <c r="R3510">
        <v>0</v>
      </c>
      <c r="S3510">
        <v>1</v>
      </c>
      <c r="T3510">
        <v>33</v>
      </c>
      <c r="U3510">
        <v>0</v>
      </c>
      <c r="V3510">
        <v>0</v>
      </c>
      <c r="W3510">
        <v>0</v>
      </c>
      <c r="X3510">
        <v>118.37772890034509</v>
      </c>
      <c r="Y3510">
        <v>0</v>
      </c>
      <c r="Z3510">
        <v>0</v>
      </c>
      <c r="AA3510">
        <v>9.4580988676258357</v>
      </c>
      <c r="AB3510">
        <v>14.772077561808114</v>
      </c>
      <c r="AC3510">
        <v>0</v>
      </c>
      <c r="AD3510">
        <v>0</v>
      </c>
      <c r="AE3510">
        <v>142.60790532977904</v>
      </c>
    </row>
    <row r="3511" spans="1:31" x14ac:dyDescent="0.25">
      <c r="A3511">
        <v>2311467</v>
      </c>
      <c r="B3511">
        <v>1</v>
      </c>
      <c r="C3511" t="s">
        <v>80</v>
      </c>
      <c r="D3511" t="s">
        <v>104</v>
      </c>
      <c r="E3511" t="s">
        <v>153</v>
      </c>
      <c r="F3511" t="s">
        <v>8902</v>
      </c>
      <c r="G3511" t="s">
        <v>254</v>
      </c>
      <c r="H3511" t="s">
        <v>150</v>
      </c>
      <c r="I3511" t="s">
        <v>136</v>
      </c>
      <c r="J3511" t="s">
        <v>137</v>
      </c>
      <c r="K3511" t="s">
        <v>138</v>
      </c>
      <c r="L3511" t="s">
        <v>10354</v>
      </c>
      <c r="M3511" t="s">
        <v>10355</v>
      </c>
      <c r="N3511">
        <v>2.4705555549999998</v>
      </c>
      <c r="O3511">
        <v>0</v>
      </c>
      <c r="P3511">
        <v>0</v>
      </c>
      <c r="Q3511">
        <v>0</v>
      </c>
      <c r="R3511">
        <v>1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0.18629360474563336</v>
      </c>
      <c r="AA3511">
        <v>0</v>
      </c>
      <c r="AB3511">
        <v>0</v>
      </c>
      <c r="AC3511">
        <v>0</v>
      </c>
      <c r="AD3511">
        <v>0</v>
      </c>
      <c r="AE3511">
        <v>0.18629360474563336</v>
      </c>
    </row>
    <row r="3512" spans="1:31" x14ac:dyDescent="0.25">
      <c r="A3512">
        <v>2311759</v>
      </c>
      <c r="B3512">
        <v>1</v>
      </c>
      <c r="C3512" t="s">
        <v>80</v>
      </c>
      <c r="D3512" t="s">
        <v>93</v>
      </c>
      <c r="E3512" t="s">
        <v>147</v>
      </c>
      <c r="F3512" t="s">
        <v>10356</v>
      </c>
      <c r="G3512" t="s">
        <v>149</v>
      </c>
      <c r="H3512" t="s">
        <v>150</v>
      </c>
      <c r="I3512" t="s">
        <v>136</v>
      </c>
      <c r="J3512" t="s">
        <v>137</v>
      </c>
      <c r="K3512" t="s">
        <v>138</v>
      </c>
      <c r="L3512" t="s">
        <v>10357</v>
      </c>
      <c r="M3512" t="s">
        <v>10358</v>
      </c>
      <c r="N3512">
        <v>0.76416666600000005</v>
      </c>
      <c r="O3512">
        <v>0</v>
      </c>
      <c r="P3512">
        <v>1</v>
      </c>
      <c r="Q3512">
        <v>0</v>
      </c>
      <c r="R3512">
        <v>5</v>
      </c>
      <c r="S3512">
        <v>0</v>
      </c>
      <c r="T3512">
        <v>1</v>
      </c>
      <c r="U3512">
        <v>0</v>
      </c>
      <c r="V3512">
        <v>0</v>
      </c>
      <c r="W3512">
        <v>0</v>
      </c>
      <c r="X3512">
        <v>0.6442844953198501</v>
      </c>
      <c r="Y3512">
        <v>0</v>
      </c>
      <c r="Z3512">
        <v>20.394446537737998</v>
      </c>
      <c r="AA3512">
        <v>0</v>
      </c>
      <c r="AB3512">
        <v>8.1926307022558245</v>
      </c>
      <c r="AC3512">
        <v>0</v>
      </c>
      <c r="AD3512">
        <v>0</v>
      </c>
      <c r="AE3512">
        <v>29.231361735313676</v>
      </c>
    </row>
    <row r="3513" spans="1:31" x14ac:dyDescent="0.25">
      <c r="A3513">
        <v>2311716</v>
      </c>
      <c r="B3513">
        <v>1</v>
      </c>
      <c r="C3513" t="s">
        <v>80</v>
      </c>
      <c r="D3513" t="s">
        <v>82</v>
      </c>
      <c r="E3513" t="s">
        <v>153</v>
      </c>
      <c r="F3513" t="s">
        <v>10359</v>
      </c>
      <c r="G3513" t="s">
        <v>155</v>
      </c>
      <c r="H3513" t="s">
        <v>150</v>
      </c>
      <c r="I3513" t="s">
        <v>136</v>
      </c>
      <c r="J3513" t="s">
        <v>137</v>
      </c>
      <c r="K3513" t="s">
        <v>138</v>
      </c>
      <c r="L3513" t="s">
        <v>10360</v>
      </c>
      <c r="M3513" t="s">
        <v>10361</v>
      </c>
      <c r="N3513">
        <v>1.811666666</v>
      </c>
      <c r="O3513">
        <v>0</v>
      </c>
      <c r="P3513">
        <v>3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1.4432804822820002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1.4432804822820002</v>
      </c>
    </row>
    <row r="3514" spans="1:31" x14ac:dyDescent="0.25">
      <c r="A3514">
        <v>2311693</v>
      </c>
      <c r="B3514">
        <v>1</v>
      </c>
      <c r="C3514" t="s">
        <v>80</v>
      </c>
      <c r="D3514" t="s">
        <v>98</v>
      </c>
      <c r="E3514" t="s">
        <v>153</v>
      </c>
      <c r="F3514" t="s">
        <v>10362</v>
      </c>
      <c r="G3514" t="s">
        <v>155</v>
      </c>
      <c r="H3514" t="s">
        <v>150</v>
      </c>
      <c r="I3514" t="s">
        <v>136</v>
      </c>
      <c r="J3514" t="s">
        <v>137</v>
      </c>
      <c r="K3514" t="s">
        <v>138</v>
      </c>
      <c r="L3514" t="s">
        <v>10363</v>
      </c>
      <c r="M3514" t="s">
        <v>10364</v>
      </c>
      <c r="N3514">
        <v>1.9416666659999999</v>
      </c>
      <c r="O3514">
        <v>0</v>
      </c>
      <c r="P3514">
        <v>1</v>
      </c>
      <c r="Q3514">
        <v>0</v>
      </c>
      <c r="R3514">
        <v>1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0.17297617568250001</v>
      </c>
      <c r="Y3514">
        <v>0</v>
      </c>
      <c r="Z3514">
        <v>0.58482896188580002</v>
      </c>
      <c r="AA3514">
        <v>0</v>
      </c>
      <c r="AB3514">
        <v>0</v>
      </c>
      <c r="AC3514">
        <v>0</v>
      </c>
      <c r="AD3514">
        <v>0</v>
      </c>
      <c r="AE3514">
        <v>0.75780513756830004</v>
      </c>
    </row>
    <row r="3515" spans="1:31" x14ac:dyDescent="0.25">
      <c r="A3515">
        <v>2311550</v>
      </c>
      <c r="B3515">
        <v>1</v>
      </c>
      <c r="C3515" t="s">
        <v>81</v>
      </c>
      <c r="D3515" t="s">
        <v>120</v>
      </c>
      <c r="E3515" t="s">
        <v>153</v>
      </c>
      <c r="F3515" t="s">
        <v>10365</v>
      </c>
      <c r="G3515" t="s">
        <v>155</v>
      </c>
      <c r="H3515" t="s">
        <v>150</v>
      </c>
      <c r="I3515" t="s">
        <v>136</v>
      </c>
      <c r="J3515" t="s">
        <v>137</v>
      </c>
      <c r="K3515" t="s">
        <v>138</v>
      </c>
      <c r="L3515" t="s">
        <v>10366</v>
      </c>
      <c r="M3515" t="s">
        <v>10367</v>
      </c>
      <c r="N3515">
        <v>1.2122222220000001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1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0.55074421864933332</v>
      </c>
      <c r="AC3515">
        <v>0</v>
      </c>
      <c r="AD3515">
        <v>0</v>
      </c>
      <c r="AE3515">
        <v>0.55074421864933332</v>
      </c>
    </row>
    <row r="3516" spans="1:31" x14ac:dyDescent="0.25">
      <c r="A3516">
        <v>2311530</v>
      </c>
      <c r="B3516">
        <v>1</v>
      </c>
      <c r="C3516" t="s">
        <v>80</v>
      </c>
      <c r="D3516" t="s">
        <v>93</v>
      </c>
      <c r="E3516" t="s">
        <v>147</v>
      </c>
      <c r="F3516" t="s">
        <v>10368</v>
      </c>
      <c r="G3516" t="s">
        <v>149</v>
      </c>
      <c r="H3516" t="s">
        <v>150</v>
      </c>
      <c r="I3516" t="s">
        <v>136</v>
      </c>
      <c r="J3516" t="s">
        <v>137</v>
      </c>
      <c r="K3516" t="s">
        <v>138</v>
      </c>
      <c r="L3516" t="s">
        <v>10369</v>
      </c>
      <c r="M3516" t="s">
        <v>10370</v>
      </c>
      <c r="N3516">
        <v>1.3149999999999999</v>
      </c>
      <c r="O3516">
        <v>0</v>
      </c>
      <c r="P3516">
        <v>7</v>
      </c>
      <c r="Q3516">
        <v>0</v>
      </c>
      <c r="R3516">
        <v>0</v>
      </c>
      <c r="S3516">
        <v>0</v>
      </c>
      <c r="T3516">
        <v>3</v>
      </c>
      <c r="U3516">
        <v>0</v>
      </c>
      <c r="V3516">
        <v>0</v>
      </c>
      <c r="W3516">
        <v>0</v>
      </c>
      <c r="X3516">
        <v>1.28587751511685</v>
      </c>
      <c r="Y3516">
        <v>0</v>
      </c>
      <c r="Z3516">
        <v>0</v>
      </c>
      <c r="AA3516">
        <v>0</v>
      </c>
      <c r="AB3516">
        <v>15.288173943551186</v>
      </c>
      <c r="AC3516">
        <v>0</v>
      </c>
      <c r="AD3516">
        <v>0</v>
      </c>
      <c r="AE3516">
        <v>16.574051458668038</v>
      </c>
    </row>
    <row r="3517" spans="1:31" x14ac:dyDescent="0.25">
      <c r="A3517">
        <v>2311544</v>
      </c>
      <c r="B3517">
        <v>1</v>
      </c>
      <c r="C3517" t="s">
        <v>80</v>
      </c>
      <c r="D3517" t="s">
        <v>93</v>
      </c>
      <c r="E3517" t="s">
        <v>147</v>
      </c>
      <c r="F3517" t="s">
        <v>10054</v>
      </c>
      <c r="G3517" t="s">
        <v>149</v>
      </c>
      <c r="H3517" t="s">
        <v>150</v>
      </c>
      <c r="I3517" t="s">
        <v>136</v>
      </c>
      <c r="J3517" t="s">
        <v>137</v>
      </c>
      <c r="K3517" t="s">
        <v>138</v>
      </c>
      <c r="L3517" t="s">
        <v>10371</v>
      </c>
      <c r="M3517" t="s">
        <v>10372</v>
      </c>
      <c r="N3517">
        <v>1.7747222220000001</v>
      </c>
      <c r="O3517">
        <v>0</v>
      </c>
      <c r="P3517">
        <v>0</v>
      </c>
      <c r="Q3517">
        <v>0</v>
      </c>
      <c r="R3517">
        <v>4</v>
      </c>
      <c r="S3517">
        <v>0</v>
      </c>
      <c r="T3517">
        <v>1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6.3625011322601006</v>
      </c>
      <c r="AA3517">
        <v>0</v>
      </c>
      <c r="AB3517">
        <v>0.45586615987689993</v>
      </c>
      <c r="AC3517">
        <v>0</v>
      </c>
      <c r="AD3517">
        <v>0</v>
      </c>
      <c r="AE3517">
        <v>6.8183672921370002</v>
      </c>
    </row>
    <row r="3518" spans="1:31" x14ac:dyDescent="0.25">
      <c r="A3518">
        <v>2311444</v>
      </c>
      <c r="B3518">
        <v>1</v>
      </c>
      <c r="C3518" t="s">
        <v>80</v>
      </c>
      <c r="D3518" t="s">
        <v>97</v>
      </c>
      <c r="E3518" t="s">
        <v>141</v>
      </c>
      <c r="F3518" t="s">
        <v>10373</v>
      </c>
      <c r="G3518" t="s">
        <v>134</v>
      </c>
      <c r="H3518" t="s">
        <v>135</v>
      </c>
      <c r="I3518" t="s">
        <v>136</v>
      </c>
      <c r="J3518" t="s">
        <v>137</v>
      </c>
      <c r="K3518" t="s">
        <v>138</v>
      </c>
      <c r="L3518" t="s">
        <v>10026</v>
      </c>
      <c r="M3518" t="s">
        <v>10374</v>
      </c>
      <c r="N3518">
        <v>0.20694444400000001</v>
      </c>
      <c r="O3518">
        <v>4</v>
      </c>
      <c r="P3518">
        <v>1704</v>
      </c>
      <c r="Q3518">
        <v>5</v>
      </c>
      <c r="R3518">
        <v>324</v>
      </c>
      <c r="S3518">
        <v>20</v>
      </c>
      <c r="T3518">
        <v>211</v>
      </c>
      <c r="U3518">
        <v>0</v>
      </c>
      <c r="V3518">
        <v>0</v>
      </c>
      <c r="W3518">
        <v>7.7608880088959982</v>
      </c>
      <c r="X3518">
        <v>98.637467389889679</v>
      </c>
      <c r="Y3518">
        <v>0.66618830591916656</v>
      </c>
      <c r="Z3518">
        <v>32.040929382844681</v>
      </c>
      <c r="AA3518">
        <v>73.630225214821877</v>
      </c>
      <c r="AB3518">
        <v>42.287143164300758</v>
      </c>
      <c r="AC3518">
        <v>0</v>
      </c>
      <c r="AD3518">
        <v>0</v>
      </c>
      <c r="AE3518">
        <v>255.02284146667216</v>
      </c>
    </row>
    <row r="3519" spans="1:31" x14ac:dyDescent="0.25">
      <c r="A3519">
        <v>2311836</v>
      </c>
      <c r="B3519">
        <v>1</v>
      </c>
      <c r="C3519" t="s">
        <v>80</v>
      </c>
      <c r="D3519" t="s">
        <v>86</v>
      </c>
      <c r="E3519" t="s">
        <v>158</v>
      </c>
      <c r="F3519" t="s">
        <v>10375</v>
      </c>
      <c r="G3519" t="s">
        <v>463</v>
      </c>
      <c r="H3519" t="s">
        <v>150</v>
      </c>
      <c r="I3519" t="s">
        <v>136</v>
      </c>
      <c r="J3519" t="s">
        <v>137</v>
      </c>
      <c r="K3519" t="s">
        <v>138</v>
      </c>
      <c r="L3519" t="s">
        <v>10376</v>
      </c>
      <c r="M3519" t="s">
        <v>10377</v>
      </c>
      <c r="N3519">
        <v>0.47722222199999997</v>
      </c>
      <c r="O3519">
        <v>0</v>
      </c>
      <c r="P3519">
        <v>326</v>
      </c>
      <c r="Q3519">
        <v>0</v>
      </c>
      <c r="R3519">
        <v>0</v>
      </c>
      <c r="S3519">
        <v>0</v>
      </c>
      <c r="T3519">
        <v>14</v>
      </c>
      <c r="U3519">
        <v>0</v>
      </c>
      <c r="V3519">
        <v>0</v>
      </c>
      <c r="W3519">
        <v>0</v>
      </c>
      <c r="X3519">
        <v>44.457377950679309</v>
      </c>
      <c r="Y3519">
        <v>0</v>
      </c>
      <c r="Z3519">
        <v>0</v>
      </c>
      <c r="AA3519">
        <v>0</v>
      </c>
      <c r="AB3519">
        <v>1.3312587578646669</v>
      </c>
      <c r="AC3519">
        <v>0</v>
      </c>
      <c r="AD3519">
        <v>0</v>
      </c>
      <c r="AE3519">
        <v>45.788636708543976</v>
      </c>
    </row>
    <row r="3520" spans="1:31" x14ac:dyDescent="0.25">
      <c r="A3520">
        <v>2311702</v>
      </c>
      <c r="B3520">
        <v>1</v>
      </c>
      <c r="C3520" t="s">
        <v>80</v>
      </c>
      <c r="D3520" t="s">
        <v>96</v>
      </c>
      <c r="E3520" t="s">
        <v>153</v>
      </c>
      <c r="F3520" t="s">
        <v>10378</v>
      </c>
      <c r="G3520" t="s">
        <v>254</v>
      </c>
      <c r="H3520" t="s">
        <v>150</v>
      </c>
      <c r="I3520" t="s">
        <v>136</v>
      </c>
      <c r="J3520" t="s">
        <v>137</v>
      </c>
      <c r="K3520" t="s">
        <v>138</v>
      </c>
      <c r="L3520" t="s">
        <v>10379</v>
      </c>
      <c r="M3520" t="s">
        <v>10380</v>
      </c>
      <c r="N3520">
        <v>3.0027777769999999</v>
      </c>
      <c r="O3520">
        <v>0</v>
      </c>
      <c r="P3520">
        <v>1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3.6145890370274998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3.6145890370274998</v>
      </c>
    </row>
    <row r="3521" spans="1:31" x14ac:dyDescent="0.25">
      <c r="A3521">
        <v>2311393</v>
      </c>
      <c r="B3521">
        <v>1</v>
      </c>
      <c r="C3521" t="s">
        <v>81</v>
      </c>
      <c r="D3521" t="s">
        <v>128</v>
      </c>
      <c r="E3521" t="s">
        <v>132</v>
      </c>
      <c r="F3521" t="s">
        <v>10381</v>
      </c>
      <c r="G3521" t="s">
        <v>134</v>
      </c>
      <c r="H3521" t="s">
        <v>135</v>
      </c>
      <c r="I3521" t="s">
        <v>136</v>
      </c>
      <c r="J3521" t="s">
        <v>137</v>
      </c>
      <c r="K3521" t="s">
        <v>138</v>
      </c>
      <c r="L3521" t="s">
        <v>10382</v>
      </c>
      <c r="M3521" t="s">
        <v>10383</v>
      </c>
      <c r="N3521">
        <v>2.821666666</v>
      </c>
      <c r="O3521">
        <v>3</v>
      </c>
      <c r="P3521">
        <v>1</v>
      </c>
      <c r="Q3521">
        <v>26</v>
      </c>
      <c r="R3521">
        <v>6</v>
      </c>
      <c r="S3521">
        <v>7</v>
      </c>
      <c r="T3521">
        <v>1</v>
      </c>
      <c r="U3521">
        <v>0</v>
      </c>
      <c r="V3521">
        <v>0</v>
      </c>
      <c r="W3521">
        <v>10.68327397672925</v>
      </c>
      <c r="X3521">
        <v>0.1822811995345</v>
      </c>
      <c r="Y3521">
        <v>217.22710189127832</v>
      </c>
      <c r="Z3521">
        <v>23.379938542649338</v>
      </c>
      <c r="AA3521">
        <v>18.920713734854601</v>
      </c>
      <c r="AB3521">
        <v>4.9811756426613556</v>
      </c>
      <c r="AC3521">
        <v>0</v>
      </c>
      <c r="AD3521">
        <v>0</v>
      </c>
      <c r="AE3521">
        <v>275.37448498770738</v>
      </c>
    </row>
    <row r="3522" spans="1:31" x14ac:dyDescent="0.25">
      <c r="A3522">
        <v>2311725</v>
      </c>
      <c r="B3522">
        <v>1</v>
      </c>
      <c r="C3522" t="s">
        <v>81</v>
      </c>
      <c r="D3522" t="s">
        <v>112</v>
      </c>
      <c r="E3522" t="s">
        <v>153</v>
      </c>
      <c r="F3522" t="s">
        <v>10384</v>
      </c>
      <c r="G3522" t="s">
        <v>703</v>
      </c>
      <c r="H3522" t="s">
        <v>150</v>
      </c>
      <c r="I3522" t="s">
        <v>136</v>
      </c>
      <c r="J3522" t="s">
        <v>137</v>
      </c>
      <c r="K3522" t="s">
        <v>138</v>
      </c>
      <c r="L3522" t="s">
        <v>10385</v>
      </c>
      <c r="M3522" t="s">
        <v>10386</v>
      </c>
      <c r="N3522">
        <v>1.5974999999999999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1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</row>
    <row r="3523" spans="1:31" x14ac:dyDescent="0.25">
      <c r="A3523">
        <v>2311656</v>
      </c>
      <c r="B3523">
        <v>1</v>
      </c>
      <c r="C3523" t="s">
        <v>80</v>
      </c>
      <c r="D3523" t="s">
        <v>83</v>
      </c>
      <c r="E3523" t="s">
        <v>141</v>
      </c>
      <c r="F3523" t="s">
        <v>10387</v>
      </c>
      <c r="G3523" t="s">
        <v>467</v>
      </c>
      <c r="H3523" t="s">
        <v>135</v>
      </c>
      <c r="I3523" t="s">
        <v>136</v>
      </c>
      <c r="J3523" t="s">
        <v>137</v>
      </c>
      <c r="K3523" t="s">
        <v>138</v>
      </c>
      <c r="L3523" t="s">
        <v>10388</v>
      </c>
      <c r="M3523" t="s">
        <v>10389</v>
      </c>
      <c r="N3523">
        <v>6.9444443999999994E-2</v>
      </c>
      <c r="O3523">
        <v>0</v>
      </c>
      <c r="P3523">
        <v>13464</v>
      </c>
      <c r="Q3523">
        <v>0</v>
      </c>
      <c r="R3523">
        <v>0</v>
      </c>
      <c r="S3523">
        <v>8</v>
      </c>
      <c r="T3523">
        <v>2283</v>
      </c>
      <c r="U3523">
        <v>0</v>
      </c>
      <c r="V3523">
        <v>4</v>
      </c>
      <c r="W3523">
        <v>0</v>
      </c>
      <c r="X3523">
        <v>225.17981092001875</v>
      </c>
      <c r="Y3523">
        <v>0</v>
      </c>
      <c r="Z3523">
        <v>0</v>
      </c>
      <c r="AA3523">
        <v>1.153447540677778</v>
      </c>
      <c r="AB3523">
        <v>209.25521708740945</v>
      </c>
      <c r="AC3523">
        <v>0</v>
      </c>
      <c r="AD3523">
        <v>5.0945528529479169</v>
      </c>
      <c r="AE3523">
        <v>440.68302840105389</v>
      </c>
    </row>
    <row r="3524" spans="1:31" x14ac:dyDescent="0.25">
      <c r="A3524">
        <v>2311679</v>
      </c>
      <c r="B3524">
        <v>1</v>
      </c>
      <c r="C3524" t="s">
        <v>80</v>
      </c>
      <c r="D3524" t="s">
        <v>103</v>
      </c>
      <c r="E3524" t="s">
        <v>141</v>
      </c>
      <c r="F3524" t="s">
        <v>10390</v>
      </c>
      <c r="G3524" t="s">
        <v>467</v>
      </c>
      <c r="H3524" t="s">
        <v>135</v>
      </c>
      <c r="I3524" t="s">
        <v>468</v>
      </c>
      <c r="J3524" t="s">
        <v>137</v>
      </c>
      <c r="K3524" t="s">
        <v>138</v>
      </c>
      <c r="L3524" t="s">
        <v>10176</v>
      </c>
      <c r="M3524" t="s">
        <v>10391</v>
      </c>
      <c r="N3524">
        <v>2.1111110999999998E-2</v>
      </c>
      <c r="O3524">
        <v>20</v>
      </c>
      <c r="P3524">
        <v>700</v>
      </c>
      <c r="Q3524">
        <v>21</v>
      </c>
      <c r="R3524">
        <v>95</v>
      </c>
      <c r="S3524">
        <v>15</v>
      </c>
      <c r="T3524">
        <v>165</v>
      </c>
      <c r="U3524">
        <v>0</v>
      </c>
      <c r="V3524">
        <v>0</v>
      </c>
      <c r="W3524">
        <v>0.26554836271730009</v>
      </c>
      <c r="X3524">
        <v>3.432231613494698</v>
      </c>
      <c r="Y3524">
        <v>1.9476535695228665</v>
      </c>
      <c r="Z3524">
        <v>0.78303931558848916</v>
      </c>
      <c r="AA3524">
        <v>1.7333031243759112</v>
      </c>
      <c r="AB3524">
        <v>1.8557415982086316</v>
      </c>
      <c r="AC3524">
        <v>0</v>
      </c>
      <c r="AD3524">
        <v>0</v>
      </c>
      <c r="AE3524">
        <v>10.017517583907896</v>
      </c>
    </row>
    <row r="3525" spans="1:31" x14ac:dyDescent="0.25">
      <c r="A3525">
        <v>2311347</v>
      </c>
      <c r="B3525">
        <v>1</v>
      </c>
      <c r="C3525" t="s">
        <v>80</v>
      </c>
      <c r="D3525" t="s">
        <v>83</v>
      </c>
      <c r="E3525" t="s">
        <v>153</v>
      </c>
      <c r="F3525" t="s">
        <v>10348</v>
      </c>
      <c r="G3525" t="s">
        <v>203</v>
      </c>
      <c r="H3525" t="s">
        <v>150</v>
      </c>
      <c r="I3525" t="s">
        <v>136</v>
      </c>
      <c r="J3525" t="s">
        <v>137</v>
      </c>
      <c r="K3525" t="s">
        <v>138</v>
      </c>
      <c r="L3525" t="s">
        <v>10392</v>
      </c>
      <c r="M3525" t="s">
        <v>10393</v>
      </c>
      <c r="N3525">
        <v>2.7372222220000002</v>
      </c>
      <c r="O3525">
        <v>0</v>
      </c>
      <c r="P3525">
        <v>1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0.63453702405059997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0.63453702405059997</v>
      </c>
    </row>
    <row r="3526" spans="1:31" x14ac:dyDescent="0.25">
      <c r="A3526">
        <v>2311865</v>
      </c>
      <c r="B3526">
        <v>1</v>
      </c>
      <c r="C3526" t="s">
        <v>81</v>
      </c>
      <c r="D3526" t="s">
        <v>113</v>
      </c>
      <c r="E3526" t="s">
        <v>175</v>
      </c>
      <c r="F3526" t="s">
        <v>10394</v>
      </c>
      <c r="G3526" t="s">
        <v>134</v>
      </c>
      <c r="H3526" t="s">
        <v>135</v>
      </c>
      <c r="I3526" t="s">
        <v>136</v>
      </c>
      <c r="J3526" t="s">
        <v>137</v>
      </c>
      <c r="K3526" t="s">
        <v>138</v>
      </c>
      <c r="L3526" t="s">
        <v>10395</v>
      </c>
      <c r="M3526" t="s">
        <v>10396</v>
      </c>
      <c r="N3526">
        <v>2.036944444</v>
      </c>
      <c r="O3526">
        <v>0</v>
      </c>
      <c r="P3526">
        <v>128</v>
      </c>
      <c r="Q3526">
        <v>2</v>
      </c>
      <c r="R3526">
        <v>60</v>
      </c>
      <c r="S3526">
        <v>0</v>
      </c>
      <c r="T3526">
        <v>5</v>
      </c>
      <c r="U3526">
        <v>0</v>
      </c>
      <c r="V3526">
        <v>1</v>
      </c>
      <c r="W3526">
        <v>0</v>
      </c>
      <c r="X3526">
        <v>57.452583613762357</v>
      </c>
      <c r="Y3526">
        <v>83.141929795465927</v>
      </c>
      <c r="Z3526">
        <v>162.51111730966034</v>
      </c>
      <c r="AA3526">
        <v>0</v>
      </c>
      <c r="AB3526">
        <v>3.0117242756362508</v>
      </c>
      <c r="AC3526">
        <v>0</v>
      </c>
      <c r="AD3526">
        <v>1.1148410778219</v>
      </c>
      <c r="AE3526">
        <v>307.23219607234677</v>
      </c>
    </row>
    <row r="3527" spans="1:31" x14ac:dyDescent="0.25">
      <c r="A3527">
        <v>2311871</v>
      </c>
      <c r="B3527">
        <v>1</v>
      </c>
      <c r="C3527" t="s">
        <v>81</v>
      </c>
      <c r="D3527" t="s">
        <v>128</v>
      </c>
      <c r="E3527" t="s">
        <v>153</v>
      </c>
      <c r="F3527" t="s">
        <v>10397</v>
      </c>
      <c r="G3527" t="s">
        <v>155</v>
      </c>
      <c r="H3527" t="s">
        <v>150</v>
      </c>
      <c r="I3527" t="s">
        <v>136</v>
      </c>
      <c r="J3527" t="s">
        <v>137</v>
      </c>
      <c r="K3527" t="s">
        <v>138</v>
      </c>
      <c r="L3527" t="s">
        <v>10398</v>
      </c>
      <c r="M3527" t="s">
        <v>10399</v>
      </c>
      <c r="N3527">
        <v>4.3788888879999996</v>
      </c>
      <c r="O3527">
        <v>0</v>
      </c>
      <c r="P3527">
        <v>1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2.17815446487415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2.17815446487415</v>
      </c>
    </row>
    <row r="3528" spans="1:31" x14ac:dyDescent="0.25">
      <c r="A3528">
        <v>2311848</v>
      </c>
      <c r="B3528">
        <v>1</v>
      </c>
      <c r="C3528" t="s">
        <v>80</v>
      </c>
      <c r="D3528" t="s">
        <v>97</v>
      </c>
      <c r="E3528" t="s">
        <v>153</v>
      </c>
      <c r="F3528" t="s">
        <v>10400</v>
      </c>
      <c r="G3528" t="s">
        <v>155</v>
      </c>
      <c r="H3528" t="s">
        <v>150</v>
      </c>
      <c r="I3528" t="s">
        <v>136</v>
      </c>
      <c r="J3528" t="s">
        <v>137</v>
      </c>
      <c r="K3528" t="s">
        <v>138</v>
      </c>
      <c r="L3528" t="s">
        <v>10401</v>
      </c>
      <c r="M3528" t="s">
        <v>10402</v>
      </c>
      <c r="N3528">
        <v>0.98222222199999998</v>
      </c>
      <c r="O3528">
        <v>0</v>
      </c>
      <c r="P3528">
        <v>1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0.46685466564133338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0.46685466564133338</v>
      </c>
    </row>
    <row r="3529" spans="1:31" x14ac:dyDescent="0.25">
      <c r="A3529">
        <v>2311719</v>
      </c>
      <c r="B3529">
        <v>1</v>
      </c>
      <c r="C3529" t="s">
        <v>80</v>
      </c>
      <c r="D3529" t="s">
        <v>90</v>
      </c>
      <c r="E3529" t="s">
        <v>153</v>
      </c>
      <c r="F3529" t="s">
        <v>10403</v>
      </c>
      <c r="G3529" t="s">
        <v>254</v>
      </c>
      <c r="H3529" t="s">
        <v>150</v>
      </c>
      <c r="I3529" t="s">
        <v>136</v>
      </c>
      <c r="J3529" t="s">
        <v>137</v>
      </c>
      <c r="K3529" t="s">
        <v>138</v>
      </c>
      <c r="L3529" t="s">
        <v>10404</v>
      </c>
      <c r="M3529" t="s">
        <v>10405</v>
      </c>
      <c r="N3529">
        <v>3.0119444440000001</v>
      </c>
      <c r="O3529">
        <v>0</v>
      </c>
      <c r="P3529">
        <v>11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8.473000464100469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8.473000464100469</v>
      </c>
    </row>
    <row r="3530" spans="1:31" x14ac:dyDescent="0.25">
      <c r="A3530">
        <v>2311911</v>
      </c>
      <c r="B3530">
        <v>1</v>
      </c>
      <c r="C3530" t="s">
        <v>80</v>
      </c>
      <c r="D3530" t="s">
        <v>84</v>
      </c>
      <c r="E3530" t="s">
        <v>175</v>
      </c>
      <c r="F3530" t="s">
        <v>1794</v>
      </c>
      <c r="G3530" t="s">
        <v>134</v>
      </c>
      <c r="H3530" t="s">
        <v>135</v>
      </c>
      <c r="I3530" t="s">
        <v>136</v>
      </c>
      <c r="J3530" t="s">
        <v>137</v>
      </c>
      <c r="K3530" t="s">
        <v>138</v>
      </c>
      <c r="L3530" t="s">
        <v>10406</v>
      </c>
      <c r="M3530" t="s">
        <v>10407</v>
      </c>
      <c r="N3530">
        <v>1.7547222220000001</v>
      </c>
      <c r="O3530">
        <v>1</v>
      </c>
      <c r="P3530">
        <v>857</v>
      </c>
      <c r="Q3530">
        <v>2</v>
      </c>
      <c r="R3530">
        <v>41</v>
      </c>
      <c r="S3530">
        <v>3</v>
      </c>
      <c r="T3530">
        <v>101</v>
      </c>
      <c r="U3530">
        <v>0</v>
      </c>
      <c r="V3530">
        <v>0</v>
      </c>
      <c r="W3530">
        <v>0.35888431209592497</v>
      </c>
      <c r="X3530">
        <v>270.44712118502486</v>
      </c>
      <c r="Y3530">
        <v>0.83087894963871678</v>
      </c>
      <c r="Z3530">
        <v>39.405711382440842</v>
      </c>
      <c r="AA3530">
        <v>7.1993116611753045</v>
      </c>
      <c r="AB3530">
        <v>95.608794750731093</v>
      </c>
      <c r="AC3530">
        <v>0</v>
      </c>
      <c r="AD3530">
        <v>0</v>
      </c>
      <c r="AE3530">
        <v>413.85070224110672</v>
      </c>
    </row>
    <row r="3531" spans="1:31" x14ac:dyDescent="0.25">
      <c r="A3531">
        <v>2311410</v>
      </c>
      <c r="B3531">
        <v>1</v>
      </c>
      <c r="C3531" t="s">
        <v>80</v>
      </c>
      <c r="D3531" t="s">
        <v>108</v>
      </c>
      <c r="E3531" t="s">
        <v>147</v>
      </c>
      <c r="F3531" t="s">
        <v>9449</v>
      </c>
      <c r="G3531" t="s">
        <v>353</v>
      </c>
      <c r="H3531" t="s">
        <v>150</v>
      </c>
      <c r="I3531" t="s">
        <v>136</v>
      </c>
      <c r="J3531" t="s">
        <v>137</v>
      </c>
      <c r="K3531" t="s">
        <v>138</v>
      </c>
      <c r="L3531" t="s">
        <v>10408</v>
      </c>
      <c r="M3531" t="s">
        <v>10409</v>
      </c>
      <c r="N3531">
        <v>2.8302777770000001</v>
      </c>
      <c r="O3531">
        <v>0</v>
      </c>
      <c r="P3531">
        <v>12</v>
      </c>
      <c r="Q3531">
        <v>0</v>
      </c>
      <c r="R3531">
        <v>1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12.393767140544623</v>
      </c>
      <c r="Y3531">
        <v>0</v>
      </c>
      <c r="Z3531">
        <v>1.9640509911657253</v>
      </c>
      <c r="AA3531">
        <v>0</v>
      </c>
      <c r="AB3531">
        <v>0</v>
      </c>
      <c r="AC3531">
        <v>0</v>
      </c>
      <c r="AD3531">
        <v>0</v>
      </c>
      <c r="AE3531">
        <v>14.357818131710349</v>
      </c>
    </row>
    <row r="3532" spans="1:31" x14ac:dyDescent="0.25">
      <c r="A3532">
        <v>2311616</v>
      </c>
      <c r="B3532">
        <v>1</v>
      </c>
      <c r="C3532" t="s">
        <v>81</v>
      </c>
      <c r="D3532" t="s">
        <v>128</v>
      </c>
      <c r="E3532" t="s">
        <v>153</v>
      </c>
      <c r="F3532" t="s">
        <v>10410</v>
      </c>
      <c r="G3532" t="s">
        <v>703</v>
      </c>
      <c r="H3532" t="s">
        <v>150</v>
      </c>
      <c r="I3532" t="s">
        <v>136</v>
      </c>
      <c r="J3532" t="s">
        <v>3</v>
      </c>
      <c r="K3532" t="s">
        <v>138</v>
      </c>
      <c r="L3532" t="s">
        <v>10411</v>
      </c>
      <c r="M3532" t="s">
        <v>10412</v>
      </c>
      <c r="N3532">
        <v>2.0049999999999999</v>
      </c>
      <c r="O3532">
        <v>0</v>
      </c>
      <c r="P3532">
        <v>5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1.6003128026429998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1.6003128026429998</v>
      </c>
    </row>
    <row r="3533" spans="1:31" x14ac:dyDescent="0.25">
      <c r="A3533">
        <v>2311516</v>
      </c>
      <c r="B3533">
        <v>1</v>
      </c>
      <c r="C3533" t="s">
        <v>81</v>
      </c>
      <c r="D3533" t="s">
        <v>128</v>
      </c>
      <c r="E3533" t="s">
        <v>132</v>
      </c>
      <c r="F3533" t="s">
        <v>1572</v>
      </c>
      <c r="G3533" t="s">
        <v>134</v>
      </c>
      <c r="H3533" t="s">
        <v>135</v>
      </c>
      <c r="I3533" t="s">
        <v>136</v>
      </c>
      <c r="J3533" t="s">
        <v>137</v>
      </c>
      <c r="K3533" t="s">
        <v>138</v>
      </c>
      <c r="L3533" t="s">
        <v>10413</v>
      </c>
      <c r="M3533" t="s">
        <v>10414</v>
      </c>
      <c r="N3533">
        <v>6.4166665999999997E-2</v>
      </c>
      <c r="O3533">
        <v>7</v>
      </c>
      <c r="P3533">
        <v>1324</v>
      </c>
      <c r="Q3533">
        <v>25</v>
      </c>
      <c r="R3533">
        <v>19</v>
      </c>
      <c r="S3533">
        <v>22</v>
      </c>
      <c r="T3533">
        <v>113</v>
      </c>
      <c r="U3533">
        <v>1</v>
      </c>
      <c r="V3533">
        <v>0</v>
      </c>
      <c r="W3533">
        <v>0.17190508152510001</v>
      </c>
      <c r="X3533">
        <v>12.000761863157384</v>
      </c>
      <c r="Y3533">
        <v>8.5585104490847499</v>
      </c>
      <c r="Z3533">
        <v>0.70474860325228339</v>
      </c>
      <c r="AA3533">
        <v>6.5043005185177254</v>
      </c>
      <c r="AB3533">
        <v>3.9152200161093234</v>
      </c>
      <c r="AC3533">
        <v>8.4709799632380989</v>
      </c>
      <c r="AD3533">
        <v>0</v>
      </c>
      <c r="AE3533">
        <v>40.326426494884664</v>
      </c>
    </row>
    <row r="3534" spans="1:31" x14ac:dyDescent="0.25">
      <c r="A3534">
        <v>2311662</v>
      </c>
      <c r="B3534">
        <v>1</v>
      </c>
      <c r="C3534" t="s">
        <v>80</v>
      </c>
      <c r="D3534" t="s">
        <v>90</v>
      </c>
      <c r="E3534" t="s">
        <v>153</v>
      </c>
      <c r="F3534" t="s">
        <v>10415</v>
      </c>
      <c r="G3534" t="s">
        <v>155</v>
      </c>
      <c r="H3534" t="s">
        <v>150</v>
      </c>
      <c r="I3534" t="s">
        <v>136</v>
      </c>
      <c r="J3534" t="s">
        <v>137</v>
      </c>
      <c r="K3534" t="s">
        <v>138</v>
      </c>
      <c r="L3534" t="s">
        <v>10416</v>
      </c>
      <c r="M3534" t="s">
        <v>10417</v>
      </c>
      <c r="N3534">
        <v>4.414722222</v>
      </c>
      <c r="O3534">
        <v>0</v>
      </c>
      <c r="P3534">
        <v>5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5.4529732107726163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5.4529732107726163</v>
      </c>
    </row>
    <row r="3535" spans="1:31" x14ac:dyDescent="0.25">
      <c r="A3535">
        <v>2311808</v>
      </c>
      <c r="B3535">
        <v>1</v>
      </c>
      <c r="C3535" t="s">
        <v>80</v>
      </c>
      <c r="D3535" t="s">
        <v>93</v>
      </c>
      <c r="E3535" t="s">
        <v>147</v>
      </c>
      <c r="F3535" t="s">
        <v>10418</v>
      </c>
      <c r="G3535" t="s">
        <v>149</v>
      </c>
      <c r="H3535" t="s">
        <v>150</v>
      </c>
      <c r="I3535" t="s">
        <v>136</v>
      </c>
      <c r="J3535" t="s">
        <v>137</v>
      </c>
      <c r="K3535" t="s">
        <v>138</v>
      </c>
      <c r="L3535" t="s">
        <v>10419</v>
      </c>
      <c r="M3535" t="s">
        <v>10420</v>
      </c>
      <c r="N3535">
        <v>4.7355555550000004</v>
      </c>
      <c r="O3535">
        <v>0</v>
      </c>
      <c r="P3535">
        <v>81</v>
      </c>
      <c r="Q3535">
        <v>0</v>
      </c>
      <c r="R3535">
        <v>0</v>
      </c>
      <c r="S3535">
        <v>0</v>
      </c>
      <c r="T3535">
        <v>7</v>
      </c>
      <c r="U3535">
        <v>0</v>
      </c>
      <c r="V3535">
        <v>0</v>
      </c>
      <c r="W3535">
        <v>0</v>
      </c>
      <c r="X3535">
        <v>75.70590224455988</v>
      </c>
      <c r="Y3535">
        <v>0</v>
      </c>
      <c r="Z3535">
        <v>0</v>
      </c>
      <c r="AA3535">
        <v>0</v>
      </c>
      <c r="AB3535">
        <v>1.5750947856049584</v>
      </c>
      <c r="AC3535">
        <v>0</v>
      </c>
      <c r="AD3535">
        <v>0</v>
      </c>
      <c r="AE3535">
        <v>77.280997030164841</v>
      </c>
    </row>
    <row r="3536" spans="1:31" x14ac:dyDescent="0.25">
      <c r="A3536">
        <v>2311762</v>
      </c>
      <c r="B3536">
        <v>1</v>
      </c>
      <c r="C3536" t="s">
        <v>80</v>
      </c>
      <c r="D3536" t="s">
        <v>98</v>
      </c>
      <c r="E3536" t="s">
        <v>158</v>
      </c>
      <c r="F3536" t="s">
        <v>10421</v>
      </c>
      <c r="G3536" t="s">
        <v>336</v>
      </c>
      <c r="H3536" t="s">
        <v>150</v>
      </c>
      <c r="I3536" t="s">
        <v>136</v>
      </c>
      <c r="J3536" t="s">
        <v>137</v>
      </c>
      <c r="K3536" t="s">
        <v>138</v>
      </c>
      <c r="L3536" t="s">
        <v>10422</v>
      </c>
      <c r="M3536" t="s">
        <v>10423</v>
      </c>
      <c r="N3536">
        <v>1.0838888879999999</v>
      </c>
      <c r="O3536">
        <v>0</v>
      </c>
      <c r="P3536">
        <v>73</v>
      </c>
      <c r="Q3536">
        <v>0</v>
      </c>
      <c r="R3536">
        <v>9</v>
      </c>
      <c r="S3536">
        <v>0</v>
      </c>
      <c r="T3536">
        <v>19</v>
      </c>
      <c r="U3536">
        <v>0</v>
      </c>
      <c r="V3536">
        <v>0</v>
      </c>
      <c r="W3536">
        <v>0</v>
      </c>
      <c r="X3536">
        <v>8.3257589755551393</v>
      </c>
      <c r="Y3536">
        <v>0</v>
      </c>
      <c r="Z3536">
        <v>5.1899430434455835</v>
      </c>
      <c r="AA3536">
        <v>0</v>
      </c>
      <c r="AB3536">
        <v>4.268440749313867</v>
      </c>
      <c r="AC3536">
        <v>0</v>
      </c>
      <c r="AD3536">
        <v>0</v>
      </c>
      <c r="AE3536">
        <v>17.784142768314592</v>
      </c>
    </row>
    <row r="3537" spans="1:31" x14ac:dyDescent="0.25">
      <c r="A3537">
        <v>2311596</v>
      </c>
      <c r="B3537">
        <v>1</v>
      </c>
      <c r="C3537" t="s">
        <v>81</v>
      </c>
      <c r="D3537" t="s">
        <v>118</v>
      </c>
      <c r="E3537" t="s">
        <v>153</v>
      </c>
      <c r="F3537" t="s">
        <v>10424</v>
      </c>
      <c r="G3537" t="s">
        <v>703</v>
      </c>
      <c r="H3537" t="s">
        <v>150</v>
      </c>
      <c r="I3537" t="s">
        <v>136</v>
      </c>
      <c r="J3537" t="s">
        <v>3</v>
      </c>
      <c r="K3537" t="s">
        <v>138</v>
      </c>
      <c r="L3537" t="s">
        <v>10425</v>
      </c>
      <c r="M3537" t="s">
        <v>10426</v>
      </c>
      <c r="N3537">
        <v>3.730555555</v>
      </c>
      <c r="O3537">
        <v>0</v>
      </c>
      <c r="P3537">
        <v>3</v>
      </c>
      <c r="Q3537">
        <v>0</v>
      </c>
      <c r="R3537">
        <v>0</v>
      </c>
      <c r="S3537">
        <v>0</v>
      </c>
      <c r="T3537">
        <v>1</v>
      </c>
      <c r="U3537">
        <v>0</v>
      </c>
      <c r="V3537">
        <v>0</v>
      </c>
      <c r="W3537">
        <v>0</v>
      </c>
      <c r="X3537">
        <v>3.3502997671119998</v>
      </c>
      <c r="Y3537">
        <v>0</v>
      </c>
      <c r="Z3537">
        <v>0</v>
      </c>
      <c r="AA3537">
        <v>0</v>
      </c>
      <c r="AB3537">
        <v>3.3891542709333335</v>
      </c>
      <c r="AC3537">
        <v>0</v>
      </c>
      <c r="AD3537">
        <v>0</v>
      </c>
      <c r="AE3537">
        <v>6.7394540380453334</v>
      </c>
    </row>
    <row r="3538" spans="1:31" x14ac:dyDescent="0.25">
      <c r="A3538">
        <v>2311576</v>
      </c>
      <c r="B3538">
        <v>1</v>
      </c>
      <c r="C3538" t="s">
        <v>80</v>
      </c>
      <c r="D3538" t="s">
        <v>94</v>
      </c>
      <c r="E3538" t="s">
        <v>153</v>
      </c>
      <c r="F3538" t="s">
        <v>10427</v>
      </c>
      <c r="G3538" t="s">
        <v>703</v>
      </c>
      <c r="H3538" t="s">
        <v>150</v>
      </c>
      <c r="I3538" t="s">
        <v>136</v>
      </c>
      <c r="J3538" t="s">
        <v>3</v>
      </c>
      <c r="K3538" t="s">
        <v>138</v>
      </c>
      <c r="L3538" t="s">
        <v>10428</v>
      </c>
      <c r="M3538" t="s">
        <v>10429</v>
      </c>
      <c r="N3538">
        <v>1.5747222219999999</v>
      </c>
      <c r="O3538">
        <v>0</v>
      </c>
      <c r="P3538">
        <v>1</v>
      </c>
      <c r="Q3538">
        <v>0</v>
      </c>
      <c r="R3538">
        <v>0</v>
      </c>
      <c r="S3538">
        <v>0</v>
      </c>
      <c r="T3538">
        <v>41</v>
      </c>
      <c r="U3538">
        <v>0</v>
      </c>
      <c r="V3538">
        <v>0</v>
      </c>
      <c r="W3538">
        <v>0</v>
      </c>
      <c r="X3538">
        <v>0.30340582007866668</v>
      </c>
      <c r="Y3538">
        <v>0</v>
      </c>
      <c r="Z3538">
        <v>0</v>
      </c>
      <c r="AA3538">
        <v>0</v>
      </c>
      <c r="AB3538">
        <v>47.132472446892983</v>
      </c>
      <c r="AC3538">
        <v>0</v>
      </c>
      <c r="AD3538">
        <v>0</v>
      </c>
      <c r="AE3538">
        <v>47.435878266971649</v>
      </c>
    </row>
    <row r="3539" spans="1:31" x14ac:dyDescent="0.25">
      <c r="A3539">
        <v>2311427</v>
      </c>
      <c r="B3539">
        <v>1</v>
      </c>
      <c r="C3539" t="s">
        <v>80</v>
      </c>
      <c r="D3539" t="s">
        <v>97</v>
      </c>
      <c r="E3539" t="s">
        <v>147</v>
      </c>
      <c r="F3539" t="s">
        <v>10430</v>
      </c>
      <c r="G3539" t="s">
        <v>258</v>
      </c>
      <c r="H3539" t="s">
        <v>150</v>
      </c>
      <c r="I3539" t="s">
        <v>136</v>
      </c>
      <c r="J3539" t="s">
        <v>137</v>
      </c>
      <c r="K3539" t="s">
        <v>138</v>
      </c>
      <c r="L3539" t="s">
        <v>10431</v>
      </c>
      <c r="M3539" t="s">
        <v>10432</v>
      </c>
      <c r="N3539">
        <v>3.852777777</v>
      </c>
      <c r="O3539">
        <v>0</v>
      </c>
      <c r="P3539">
        <v>1</v>
      </c>
      <c r="Q3539">
        <v>0</v>
      </c>
      <c r="R3539">
        <v>4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0.83609234782059993</v>
      </c>
      <c r="Y3539">
        <v>0</v>
      </c>
      <c r="Z3539">
        <v>3.1955558341985002</v>
      </c>
      <c r="AA3539">
        <v>0</v>
      </c>
      <c r="AB3539">
        <v>0</v>
      </c>
      <c r="AC3539">
        <v>0</v>
      </c>
      <c r="AD3539">
        <v>0</v>
      </c>
      <c r="AE3539">
        <v>4.0316481820190999</v>
      </c>
    </row>
    <row r="3540" spans="1:31" x14ac:dyDescent="0.25">
      <c r="A3540">
        <v>2311825</v>
      </c>
      <c r="B3540">
        <v>1</v>
      </c>
      <c r="C3540" t="s">
        <v>80</v>
      </c>
      <c r="D3540" t="s">
        <v>96</v>
      </c>
      <c r="E3540" t="s">
        <v>153</v>
      </c>
      <c r="F3540" t="s">
        <v>10433</v>
      </c>
      <c r="G3540" t="s">
        <v>254</v>
      </c>
      <c r="H3540" t="s">
        <v>150</v>
      </c>
      <c r="I3540" t="s">
        <v>136</v>
      </c>
      <c r="J3540" t="s">
        <v>137</v>
      </c>
      <c r="K3540" t="s">
        <v>138</v>
      </c>
      <c r="L3540" t="s">
        <v>10434</v>
      </c>
      <c r="M3540" t="s">
        <v>10435</v>
      </c>
      <c r="N3540">
        <v>4.2027777769999997</v>
      </c>
      <c r="O3540">
        <v>0</v>
      </c>
      <c r="P3540">
        <v>1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0.61845158827887503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0.61845158827887503</v>
      </c>
    </row>
    <row r="3541" spans="1:31" x14ac:dyDescent="0.25">
      <c r="A3541">
        <v>2311433</v>
      </c>
      <c r="B3541">
        <v>1</v>
      </c>
      <c r="C3541" t="s">
        <v>80</v>
      </c>
      <c r="D3541" t="s">
        <v>103</v>
      </c>
      <c r="E3541" t="s">
        <v>132</v>
      </c>
      <c r="F3541" t="s">
        <v>5380</v>
      </c>
      <c r="G3541" t="s">
        <v>134</v>
      </c>
      <c r="H3541" t="s">
        <v>135</v>
      </c>
      <c r="I3541" t="s">
        <v>468</v>
      </c>
      <c r="J3541" t="s">
        <v>137</v>
      </c>
      <c r="K3541" t="s">
        <v>138</v>
      </c>
      <c r="L3541" t="s">
        <v>10436</v>
      </c>
      <c r="M3541" t="s">
        <v>10437</v>
      </c>
      <c r="N3541">
        <v>6.9444440000000001E-3</v>
      </c>
      <c r="O3541">
        <v>0</v>
      </c>
      <c r="P3541">
        <v>0</v>
      </c>
      <c r="Q3541">
        <v>5</v>
      </c>
      <c r="R3541">
        <v>21</v>
      </c>
      <c r="S3541">
        <v>10</v>
      </c>
      <c r="T3541">
        <v>6</v>
      </c>
      <c r="U3541">
        <v>5</v>
      </c>
      <c r="V3541">
        <v>0</v>
      </c>
      <c r="W3541">
        <v>0</v>
      </c>
      <c r="X3541">
        <v>0</v>
      </c>
      <c r="Y3541">
        <v>0.20875078750749998</v>
      </c>
      <c r="Z3541">
        <v>0.52459299478222232</v>
      </c>
      <c r="AA3541">
        <v>0.36473512281111109</v>
      </c>
      <c r="AB3541">
        <v>0.16786182393749999</v>
      </c>
      <c r="AC3541">
        <v>1.8043544481712499</v>
      </c>
      <c r="AD3541">
        <v>0</v>
      </c>
      <c r="AE3541">
        <v>3.0702951772095837</v>
      </c>
    </row>
    <row r="3542" spans="1:31" x14ac:dyDescent="0.25">
      <c r="A3542">
        <v>2311390</v>
      </c>
      <c r="B3542">
        <v>1</v>
      </c>
      <c r="C3542" t="s">
        <v>81</v>
      </c>
      <c r="D3542" t="s">
        <v>118</v>
      </c>
      <c r="E3542" t="s">
        <v>132</v>
      </c>
      <c r="F3542" t="s">
        <v>10438</v>
      </c>
      <c r="G3542" t="s">
        <v>134</v>
      </c>
      <c r="H3542" t="s">
        <v>135</v>
      </c>
      <c r="I3542" t="s">
        <v>136</v>
      </c>
      <c r="J3542" t="s">
        <v>137</v>
      </c>
      <c r="K3542" t="s">
        <v>138</v>
      </c>
      <c r="L3542" t="s">
        <v>10439</v>
      </c>
      <c r="M3542" t="s">
        <v>10440</v>
      </c>
      <c r="N3542">
        <v>1.2524999999999999</v>
      </c>
      <c r="O3542">
        <v>0</v>
      </c>
      <c r="P3542">
        <v>1</v>
      </c>
      <c r="Q3542">
        <v>13</v>
      </c>
      <c r="R3542">
        <v>21</v>
      </c>
      <c r="S3542">
        <v>1</v>
      </c>
      <c r="T3542">
        <v>2</v>
      </c>
      <c r="U3542">
        <v>0</v>
      </c>
      <c r="V3542">
        <v>0</v>
      </c>
      <c r="W3542">
        <v>0</v>
      </c>
      <c r="X3542">
        <v>2.1050682467373334</v>
      </c>
      <c r="Y3542">
        <v>121.06215398275772</v>
      </c>
      <c r="Z3542">
        <v>69.827447692036813</v>
      </c>
      <c r="AA3542">
        <v>2.6718080100182835</v>
      </c>
      <c r="AB3542">
        <v>3.2096995514315001</v>
      </c>
      <c r="AC3542">
        <v>0</v>
      </c>
      <c r="AD3542">
        <v>0</v>
      </c>
      <c r="AE3542">
        <v>198.87617748298163</v>
      </c>
    </row>
    <row r="3543" spans="1:31" x14ac:dyDescent="0.25">
      <c r="A3543">
        <v>2311891</v>
      </c>
      <c r="B3543">
        <v>1</v>
      </c>
      <c r="C3543" t="s">
        <v>80</v>
      </c>
      <c r="D3543" t="s">
        <v>97</v>
      </c>
      <c r="E3543" t="s">
        <v>141</v>
      </c>
      <c r="F3543" t="s">
        <v>1525</v>
      </c>
      <c r="G3543" t="s">
        <v>467</v>
      </c>
      <c r="H3543" t="s">
        <v>135</v>
      </c>
      <c r="I3543" t="s">
        <v>468</v>
      </c>
      <c r="J3543" t="s">
        <v>137</v>
      </c>
      <c r="K3543" t="s">
        <v>138</v>
      </c>
      <c r="L3543" t="s">
        <v>10441</v>
      </c>
      <c r="M3543" t="s">
        <v>10442</v>
      </c>
      <c r="N3543">
        <v>3.5000000000000003E-2</v>
      </c>
      <c r="O3543">
        <v>13</v>
      </c>
      <c r="P3543">
        <v>1025</v>
      </c>
      <c r="Q3543">
        <v>12</v>
      </c>
      <c r="R3543">
        <v>164</v>
      </c>
      <c r="S3543">
        <v>30</v>
      </c>
      <c r="T3543">
        <v>207</v>
      </c>
      <c r="U3543">
        <v>2</v>
      </c>
      <c r="V3543">
        <v>1</v>
      </c>
      <c r="W3543">
        <v>0.58790366742660005</v>
      </c>
      <c r="X3543">
        <v>10.720728586265267</v>
      </c>
      <c r="Y3543">
        <v>0.52445018855250003</v>
      </c>
      <c r="Z3543">
        <v>3.0029905934938022</v>
      </c>
      <c r="AA3543">
        <v>3.1099531697065994</v>
      </c>
      <c r="AB3543">
        <v>4.2025890081175037</v>
      </c>
      <c r="AC3543">
        <v>6.3057360494975008</v>
      </c>
      <c r="AD3543">
        <v>0.25866763108095003</v>
      </c>
      <c r="AE3543">
        <v>28.713018894140721</v>
      </c>
    </row>
    <row r="3544" spans="1:31" x14ac:dyDescent="0.25">
      <c r="A3544">
        <v>2311559</v>
      </c>
      <c r="B3544">
        <v>1</v>
      </c>
      <c r="C3544" t="s">
        <v>80</v>
      </c>
      <c r="D3544" t="s">
        <v>110</v>
      </c>
      <c r="E3544" t="s">
        <v>147</v>
      </c>
      <c r="F3544" t="s">
        <v>10443</v>
      </c>
      <c r="G3544" t="s">
        <v>384</v>
      </c>
      <c r="H3544" t="s">
        <v>150</v>
      </c>
      <c r="I3544" t="s">
        <v>136</v>
      </c>
      <c r="J3544" t="s">
        <v>137</v>
      </c>
      <c r="K3544" t="s">
        <v>138</v>
      </c>
      <c r="L3544" t="s">
        <v>10444</v>
      </c>
      <c r="M3544" t="s">
        <v>10445</v>
      </c>
      <c r="N3544">
        <v>9.4022222220000007</v>
      </c>
      <c r="O3544">
        <v>0</v>
      </c>
      <c r="P3544">
        <v>13</v>
      </c>
      <c r="Q3544">
        <v>0</v>
      </c>
      <c r="R3544">
        <v>0</v>
      </c>
      <c r="S3544">
        <v>0</v>
      </c>
      <c r="T3544">
        <v>1</v>
      </c>
      <c r="U3544">
        <v>0</v>
      </c>
      <c r="V3544">
        <v>0</v>
      </c>
      <c r="W3544">
        <v>0</v>
      </c>
      <c r="X3544">
        <v>27.986464979190455</v>
      </c>
      <c r="Y3544">
        <v>0</v>
      </c>
      <c r="Z3544">
        <v>0</v>
      </c>
      <c r="AA3544">
        <v>0</v>
      </c>
      <c r="AB3544">
        <v>1.3167340080345502</v>
      </c>
      <c r="AC3544">
        <v>0</v>
      </c>
      <c r="AD3544">
        <v>0</v>
      </c>
      <c r="AE3544">
        <v>29.303198987225006</v>
      </c>
    </row>
    <row r="3545" spans="1:31" x14ac:dyDescent="0.25">
      <c r="A3545">
        <v>2311553</v>
      </c>
      <c r="B3545">
        <v>1</v>
      </c>
      <c r="C3545" t="s">
        <v>80</v>
      </c>
      <c r="D3545" t="s">
        <v>83</v>
      </c>
      <c r="E3545" t="s">
        <v>158</v>
      </c>
      <c r="F3545" t="s">
        <v>10446</v>
      </c>
      <c r="G3545" t="s">
        <v>143</v>
      </c>
      <c r="H3545" t="s">
        <v>150</v>
      </c>
      <c r="I3545" t="s">
        <v>136</v>
      </c>
      <c r="J3545" t="s">
        <v>137</v>
      </c>
      <c r="K3545" t="s">
        <v>144</v>
      </c>
      <c r="L3545" t="s">
        <v>10447</v>
      </c>
      <c r="M3545" t="s">
        <v>10448</v>
      </c>
      <c r="N3545">
        <v>0.47277777700000001</v>
      </c>
      <c r="O3545">
        <v>0</v>
      </c>
      <c r="P3545">
        <v>645</v>
      </c>
      <c r="Q3545">
        <v>0</v>
      </c>
      <c r="R3545">
        <v>0</v>
      </c>
      <c r="S3545">
        <v>0</v>
      </c>
      <c r="T3545">
        <v>63</v>
      </c>
      <c r="U3545">
        <v>0</v>
      </c>
      <c r="V3545">
        <v>0</v>
      </c>
      <c r="W3545">
        <v>0</v>
      </c>
      <c r="X3545">
        <v>79.536612533392415</v>
      </c>
      <c r="Y3545">
        <v>0</v>
      </c>
      <c r="Z3545">
        <v>0</v>
      </c>
      <c r="AA3545">
        <v>0</v>
      </c>
      <c r="AB3545">
        <v>21.233008632796565</v>
      </c>
      <c r="AC3545">
        <v>0</v>
      </c>
      <c r="AD3545">
        <v>0</v>
      </c>
      <c r="AE3545">
        <v>100.76962116618898</v>
      </c>
    </row>
    <row r="3546" spans="1:31" x14ac:dyDescent="0.25">
      <c r="A3546">
        <v>2311659</v>
      </c>
      <c r="B3546">
        <v>1</v>
      </c>
      <c r="C3546" t="s">
        <v>80</v>
      </c>
      <c r="D3546" t="s">
        <v>83</v>
      </c>
      <c r="E3546" t="s">
        <v>141</v>
      </c>
      <c r="F3546" t="s">
        <v>10449</v>
      </c>
      <c r="G3546" t="s">
        <v>703</v>
      </c>
      <c r="H3546" t="s">
        <v>135</v>
      </c>
      <c r="I3546" t="s">
        <v>136</v>
      </c>
      <c r="J3546" t="s">
        <v>3</v>
      </c>
      <c r="K3546" t="s">
        <v>138</v>
      </c>
      <c r="L3546" t="s">
        <v>10450</v>
      </c>
      <c r="M3546" t="s">
        <v>10451</v>
      </c>
      <c r="N3546">
        <v>0.47916666600000002</v>
      </c>
      <c r="O3546">
        <v>0</v>
      </c>
      <c r="P3546">
        <v>1087</v>
      </c>
      <c r="Q3546">
        <v>0</v>
      </c>
      <c r="R3546">
        <v>0</v>
      </c>
      <c r="S3546">
        <v>3</v>
      </c>
      <c r="T3546">
        <v>161</v>
      </c>
      <c r="U3546">
        <v>0</v>
      </c>
      <c r="V3546">
        <v>0</v>
      </c>
      <c r="W3546">
        <v>0</v>
      </c>
      <c r="X3546">
        <v>125.66049566486936</v>
      </c>
      <c r="Y3546">
        <v>0</v>
      </c>
      <c r="Z3546">
        <v>0</v>
      </c>
      <c r="AA3546">
        <v>375.25231828248377</v>
      </c>
      <c r="AB3546">
        <v>57.500908008942091</v>
      </c>
      <c r="AC3546">
        <v>0</v>
      </c>
      <c r="AD3546">
        <v>0</v>
      </c>
      <c r="AE3546">
        <v>558.41372195629526</v>
      </c>
    </row>
    <row r="3547" spans="1:31" x14ac:dyDescent="0.25">
      <c r="A3547">
        <v>2311908</v>
      </c>
      <c r="B3547">
        <v>1</v>
      </c>
      <c r="C3547" t="s">
        <v>81</v>
      </c>
      <c r="D3547" t="s">
        <v>115</v>
      </c>
      <c r="E3547" t="s">
        <v>147</v>
      </c>
      <c r="F3547" t="s">
        <v>10452</v>
      </c>
      <c r="G3547" t="s">
        <v>149</v>
      </c>
      <c r="H3547" t="s">
        <v>150</v>
      </c>
      <c r="I3547" t="s">
        <v>136</v>
      </c>
      <c r="J3547" t="s">
        <v>137</v>
      </c>
      <c r="K3547" t="s">
        <v>138</v>
      </c>
      <c r="L3547" t="s">
        <v>10453</v>
      </c>
      <c r="M3547" t="s">
        <v>10454</v>
      </c>
      <c r="N3547">
        <v>0.9325</v>
      </c>
      <c r="O3547">
        <v>0</v>
      </c>
      <c r="P3547">
        <v>16</v>
      </c>
      <c r="Q3547">
        <v>0</v>
      </c>
      <c r="R3547">
        <v>0</v>
      </c>
      <c r="S3547">
        <v>0</v>
      </c>
      <c r="T3547">
        <v>2</v>
      </c>
      <c r="U3547">
        <v>0</v>
      </c>
      <c r="V3547">
        <v>0</v>
      </c>
      <c r="W3547">
        <v>0</v>
      </c>
      <c r="X3547">
        <v>1.2990588834336751</v>
      </c>
      <c r="Y3547">
        <v>0</v>
      </c>
      <c r="Z3547">
        <v>0</v>
      </c>
      <c r="AA3547">
        <v>0</v>
      </c>
      <c r="AB3547">
        <v>0.32963468692965003</v>
      </c>
      <c r="AC3547">
        <v>0</v>
      </c>
      <c r="AD3547">
        <v>0</v>
      </c>
      <c r="AE3547">
        <v>1.6286935703633252</v>
      </c>
    </row>
    <row r="3548" spans="1:31" x14ac:dyDescent="0.25">
      <c r="A3548">
        <v>2311413</v>
      </c>
      <c r="B3548">
        <v>1</v>
      </c>
      <c r="C3548" t="s">
        <v>81</v>
      </c>
      <c r="D3548" t="s">
        <v>113</v>
      </c>
      <c r="E3548" t="s">
        <v>175</v>
      </c>
      <c r="F3548" t="s">
        <v>10455</v>
      </c>
      <c r="G3548" t="s">
        <v>210</v>
      </c>
      <c r="H3548" t="s">
        <v>135</v>
      </c>
      <c r="I3548" t="s">
        <v>136</v>
      </c>
      <c r="J3548" t="s">
        <v>137</v>
      </c>
      <c r="K3548" t="s">
        <v>138</v>
      </c>
      <c r="L3548" t="s">
        <v>10456</v>
      </c>
      <c r="M3548" t="s">
        <v>10457</v>
      </c>
      <c r="N3548">
        <v>2.2169444440000001</v>
      </c>
      <c r="O3548">
        <v>0</v>
      </c>
      <c r="P3548">
        <v>105</v>
      </c>
      <c r="Q3548">
        <v>0</v>
      </c>
      <c r="R3548">
        <v>0</v>
      </c>
      <c r="S3548">
        <v>0</v>
      </c>
      <c r="T3548">
        <v>69</v>
      </c>
      <c r="U3548">
        <v>0</v>
      </c>
      <c r="V3548">
        <v>0</v>
      </c>
      <c r="W3548">
        <v>0</v>
      </c>
      <c r="X3548">
        <v>44.169684420036944</v>
      </c>
      <c r="Y3548">
        <v>0</v>
      </c>
      <c r="Z3548">
        <v>0</v>
      </c>
      <c r="AA3548">
        <v>0</v>
      </c>
      <c r="AB3548">
        <v>89.51113597511258</v>
      </c>
      <c r="AC3548">
        <v>0</v>
      </c>
      <c r="AD3548">
        <v>0</v>
      </c>
      <c r="AE3548">
        <v>133.68082039514951</v>
      </c>
    </row>
    <row r="3549" spans="1:31" x14ac:dyDescent="0.25">
      <c r="A3549">
        <v>2311785</v>
      </c>
      <c r="B3549">
        <v>1</v>
      </c>
      <c r="C3549" t="s">
        <v>81</v>
      </c>
      <c r="D3549" t="s">
        <v>118</v>
      </c>
      <c r="E3549" t="s">
        <v>414</v>
      </c>
      <c r="F3549" t="s">
        <v>7751</v>
      </c>
      <c r="G3549" t="s">
        <v>134</v>
      </c>
      <c r="H3549" t="s">
        <v>135</v>
      </c>
      <c r="I3549" t="s">
        <v>136</v>
      </c>
      <c r="J3549" t="s">
        <v>137</v>
      </c>
      <c r="K3549" t="s">
        <v>138</v>
      </c>
      <c r="L3549" t="s">
        <v>10458</v>
      </c>
      <c r="M3549" t="s">
        <v>10459</v>
      </c>
      <c r="N3549">
        <v>0.20393972199999999</v>
      </c>
      <c r="O3549">
        <v>22</v>
      </c>
      <c r="P3549">
        <v>6847</v>
      </c>
      <c r="Q3549">
        <v>309</v>
      </c>
      <c r="R3549">
        <v>481</v>
      </c>
      <c r="S3549">
        <v>81</v>
      </c>
      <c r="T3549">
        <v>691</v>
      </c>
      <c r="U3549">
        <v>26</v>
      </c>
      <c r="V3549">
        <v>1</v>
      </c>
      <c r="W3549">
        <v>2.4254246778265824</v>
      </c>
      <c r="X3549">
        <v>264.59276162451459</v>
      </c>
      <c r="Y3549">
        <v>224.32888748034298</v>
      </c>
      <c r="Z3549">
        <v>156.28258367510878</v>
      </c>
      <c r="AA3549">
        <v>133.98452794691514</v>
      </c>
      <c r="AB3549">
        <v>94.748189197552591</v>
      </c>
      <c r="AC3549">
        <v>531.7181129365365</v>
      </c>
      <c r="AD3549">
        <v>3.7950899862197005</v>
      </c>
      <c r="AE3549">
        <v>1411.8755775250168</v>
      </c>
    </row>
    <row r="3550" spans="1:31" x14ac:dyDescent="0.25">
      <c r="A3550">
        <v>2311642</v>
      </c>
      <c r="B3550">
        <v>1</v>
      </c>
      <c r="C3550" t="s">
        <v>80</v>
      </c>
      <c r="D3550" t="s">
        <v>82</v>
      </c>
      <c r="E3550" t="s">
        <v>153</v>
      </c>
      <c r="F3550" t="s">
        <v>10460</v>
      </c>
      <c r="G3550" t="s">
        <v>703</v>
      </c>
      <c r="H3550" t="s">
        <v>150</v>
      </c>
      <c r="I3550" t="s">
        <v>136</v>
      </c>
      <c r="J3550" t="s">
        <v>137</v>
      </c>
      <c r="K3550" t="s">
        <v>138</v>
      </c>
      <c r="L3550" t="s">
        <v>10461</v>
      </c>
      <c r="M3550" t="s">
        <v>10462</v>
      </c>
      <c r="N3550">
        <v>2.4388888880000001</v>
      </c>
      <c r="O3550">
        <v>0</v>
      </c>
      <c r="P3550">
        <v>1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1.2749797082280001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1.2749797082280001</v>
      </c>
    </row>
    <row r="3551" spans="1:31" x14ac:dyDescent="0.25">
      <c r="A3551">
        <v>2311450</v>
      </c>
      <c r="B3551">
        <v>1</v>
      </c>
      <c r="C3551" t="s">
        <v>80</v>
      </c>
      <c r="D3551" t="s">
        <v>90</v>
      </c>
      <c r="E3551" t="s">
        <v>147</v>
      </c>
      <c r="F3551" t="s">
        <v>9958</v>
      </c>
      <c r="G3551" t="s">
        <v>149</v>
      </c>
      <c r="H3551" t="s">
        <v>150</v>
      </c>
      <c r="I3551" t="s">
        <v>136</v>
      </c>
      <c r="J3551" t="s">
        <v>137</v>
      </c>
      <c r="K3551" t="s">
        <v>138</v>
      </c>
      <c r="L3551" t="s">
        <v>10463</v>
      </c>
      <c r="M3551" t="s">
        <v>10464</v>
      </c>
      <c r="N3551">
        <v>2.1188888879999999</v>
      </c>
      <c r="O3551">
        <v>0</v>
      </c>
      <c r="P3551">
        <v>244</v>
      </c>
      <c r="Q3551">
        <v>0</v>
      </c>
      <c r="R3551">
        <v>0</v>
      </c>
      <c r="S3551">
        <v>0</v>
      </c>
      <c r="T3551">
        <v>14</v>
      </c>
      <c r="U3551">
        <v>0</v>
      </c>
      <c r="V3551">
        <v>0</v>
      </c>
      <c r="W3551">
        <v>0</v>
      </c>
      <c r="X3551">
        <v>101.27618473702753</v>
      </c>
      <c r="Y3551">
        <v>0</v>
      </c>
      <c r="Z3551">
        <v>0</v>
      </c>
      <c r="AA3551">
        <v>0</v>
      </c>
      <c r="AB3551">
        <v>15.637358563817285</v>
      </c>
      <c r="AC3551">
        <v>0</v>
      </c>
      <c r="AD3551">
        <v>0</v>
      </c>
      <c r="AE3551">
        <v>116.91354330084482</v>
      </c>
    </row>
    <row r="3552" spans="1:31" x14ac:dyDescent="0.25">
      <c r="A3552">
        <v>2311473</v>
      </c>
      <c r="B3552">
        <v>1</v>
      </c>
      <c r="C3552" t="s">
        <v>81</v>
      </c>
      <c r="D3552" t="s">
        <v>112</v>
      </c>
      <c r="E3552" t="s">
        <v>175</v>
      </c>
      <c r="F3552" t="s">
        <v>10465</v>
      </c>
      <c r="G3552" t="s">
        <v>134</v>
      </c>
      <c r="H3552" t="s">
        <v>135</v>
      </c>
      <c r="I3552" t="s">
        <v>136</v>
      </c>
      <c r="J3552" t="s">
        <v>137</v>
      </c>
      <c r="K3552" t="s">
        <v>138</v>
      </c>
      <c r="L3552" t="s">
        <v>10466</v>
      </c>
      <c r="M3552" t="s">
        <v>10467</v>
      </c>
      <c r="N3552">
        <v>2.5933333329999999</v>
      </c>
      <c r="O3552">
        <v>0</v>
      </c>
      <c r="P3552">
        <v>137</v>
      </c>
      <c r="Q3552">
        <v>71</v>
      </c>
      <c r="R3552">
        <v>27</v>
      </c>
      <c r="S3552">
        <v>4</v>
      </c>
      <c r="T3552">
        <v>20</v>
      </c>
      <c r="U3552">
        <v>1</v>
      </c>
      <c r="V3552">
        <v>0</v>
      </c>
      <c r="W3552">
        <v>0</v>
      </c>
      <c r="X3552">
        <v>63.498691602773263</v>
      </c>
      <c r="Y3552">
        <v>36.351748556198977</v>
      </c>
      <c r="Z3552">
        <v>31.783648711123121</v>
      </c>
      <c r="AA3552">
        <v>13.655119360931998</v>
      </c>
      <c r="AB3552">
        <v>22.756339975499802</v>
      </c>
      <c r="AC3552">
        <v>392.77798603742514</v>
      </c>
      <c r="AD3552">
        <v>0</v>
      </c>
      <c r="AE3552">
        <v>560.82353424395228</v>
      </c>
    </row>
    <row r="3553" spans="1:31" x14ac:dyDescent="0.25">
      <c r="A3553">
        <v>2311573</v>
      </c>
      <c r="B3553">
        <v>1</v>
      </c>
      <c r="C3553" t="s">
        <v>81</v>
      </c>
      <c r="D3553" t="s">
        <v>113</v>
      </c>
      <c r="E3553" t="s">
        <v>153</v>
      </c>
      <c r="F3553" t="s">
        <v>9391</v>
      </c>
      <c r="G3553" t="s">
        <v>155</v>
      </c>
      <c r="H3553" t="s">
        <v>150</v>
      </c>
      <c r="I3553" t="s">
        <v>136</v>
      </c>
      <c r="J3553" t="s">
        <v>137</v>
      </c>
      <c r="K3553" t="s">
        <v>138</v>
      </c>
      <c r="L3553" t="s">
        <v>10468</v>
      </c>
      <c r="M3553" t="s">
        <v>10469</v>
      </c>
      <c r="N3553">
        <v>3.2763888880000001</v>
      </c>
      <c r="O3553">
        <v>0</v>
      </c>
      <c r="P3553">
        <v>1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0.37124903733957504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0.37124903733957504</v>
      </c>
    </row>
    <row r="3554" spans="1:31" x14ac:dyDescent="0.25">
      <c r="A3554">
        <v>2311599</v>
      </c>
      <c r="B3554">
        <v>1</v>
      </c>
      <c r="C3554" t="s">
        <v>81</v>
      </c>
      <c r="D3554" t="s">
        <v>112</v>
      </c>
      <c r="E3554" t="s">
        <v>132</v>
      </c>
      <c r="F3554" t="s">
        <v>10470</v>
      </c>
      <c r="G3554" t="s">
        <v>134</v>
      </c>
      <c r="H3554" t="s">
        <v>135</v>
      </c>
      <c r="I3554" t="s">
        <v>136</v>
      </c>
      <c r="J3554" t="s">
        <v>137</v>
      </c>
      <c r="K3554" t="s">
        <v>138</v>
      </c>
      <c r="L3554" t="s">
        <v>10471</v>
      </c>
      <c r="M3554" t="s">
        <v>10472</v>
      </c>
      <c r="N3554">
        <v>2.344166666</v>
      </c>
      <c r="O3554">
        <v>0</v>
      </c>
      <c r="P3554">
        <v>1631</v>
      </c>
      <c r="Q3554">
        <v>222</v>
      </c>
      <c r="R3554">
        <v>83</v>
      </c>
      <c r="S3554">
        <v>21</v>
      </c>
      <c r="T3554">
        <v>172</v>
      </c>
      <c r="U3554">
        <v>3</v>
      </c>
      <c r="V3554">
        <v>2</v>
      </c>
      <c r="W3554">
        <v>0</v>
      </c>
      <c r="X3554">
        <v>555.43636327386037</v>
      </c>
      <c r="Y3554">
        <v>150.08011015375445</v>
      </c>
      <c r="Z3554">
        <v>69.288447038791404</v>
      </c>
      <c r="AA3554">
        <v>54.212593033282822</v>
      </c>
      <c r="AB3554">
        <v>151.5510438597523</v>
      </c>
      <c r="AC3554">
        <v>404.90660259161609</v>
      </c>
      <c r="AD3554">
        <v>408.23599618346526</v>
      </c>
      <c r="AE3554">
        <v>1793.7111561345225</v>
      </c>
    </row>
    <row r="3555" spans="1:31" x14ac:dyDescent="0.25">
      <c r="A3555">
        <v>2311387</v>
      </c>
      <c r="B3555">
        <v>1</v>
      </c>
      <c r="C3555" t="s">
        <v>81</v>
      </c>
      <c r="D3555" t="s">
        <v>114</v>
      </c>
      <c r="E3555" t="s">
        <v>175</v>
      </c>
      <c r="F3555" t="s">
        <v>10473</v>
      </c>
      <c r="G3555" t="s">
        <v>210</v>
      </c>
      <c r="H3555" t="s">
        <v>135</v>
      </c>
      <c r="I3555" t="s">
        <v>136</v>
      </c>
      <c r="J3555" t="s">
        <v>137</v>
      </c>
      <c r="K3555" t="s">
        <v>138</v>
      </c>
      <c r="L3555" t="s">
        <v>10474</v>
      </c>
      <c r="M3555" t="s">
        <v>10475</v>
      </c>
      <c r="N3555">
        <v>1.4272222219999999</v>
      </c>
      <c r="O3555">
        <v>0</v>
      </c>
      <c r="P3555">
        <v>150</v>
      </c>
      <c r="Q3555">
        <v>0</v>
      </c>
      <c r="R3555">
        <v>0</v>
      </c>
      <c r="S3555">
        <v>0</v>
      </c>
      <c r="T3555">
        <v>20</v>
      </c>
      <c r="U3555">
        <v>0</v>
      </c>
      <c r="V3555">
        <v>0</v>
      </c>
      <c r="W3555">
        <v>0</v>
      </c>
      <c r="X3555">
        <v>22.951094691616429</v>
      </c>
      <c r="Y3555">
        <v>0</v>
      </c>
      <c r="Z3555">
        <v>0</v>
      </c>
      <c r="AA3555">
        <v>0</v>
      </c>
      <c r="AB3555">
        <v>11.771215709824826</v>
      </c>
      <c r="AC3555">
        <v>0</v>
      </c>
      <c r="AD3555">
        <v>0</v>
      </c>
      <c r="AE3555">
        <v>34.722310401441256</v>
      </c>
    </row>
    <row r="3556" spans="1:31" x14ac:dyDescent="0.25">
      <c r="A3556">
        <v>2311828</v>
      </c>
      <c r="B3556">
        <v>1</v>
      </c>
      <c r="C3556" t="s">
        <v>80</v>
      </c>
      <c r="D3556" t="s">
        <v>93</v>
      </c>
      <c r="E3556" t="s">
        <v>132</v>
      </c>
      <c r="F3556" t="s">
        <v>1956</v>
      </c>
      <c r="G3556" t="s">
        <v>134</v>
      </c>
      <c r="H3556" t="s">
        <v>135</v>
      </c>
      <c r="I3556" t="s">
        <v>136</v>
      </c>
      <c r="J3556" t="s">
        <v>137</v>
      </c>
      <c r="K3556" t="s">
        <v>138</v>
      </c>
      <c r="L3556" t="s">
        <v>10476</v>
      </c>
      <c r="M3556" t="s">
        <v>10477</v>
      </c>
      <c r="N3556">
        <v>1.244444444</v>
      </c>
      <c r="O3556">
        <v>1</v>
      </c>
      <c r="P3556">
        <v>281</v>
      </c>
      <c r="Q3556">
        <v>21</v>
      </c>
      <c r="R3556">
        <v>126</v>
      </c>
      <c r="S3556">
        <v>3</v>
      </c>
      <c r="T3556">
        <v>75</v>
      </c>
      <c r="U3556">
        <v>0</v>
      </c>
      <c r="V3556">
        <v>0</v>
      </c>
      <c r="W3556">
        <v>1.9699675342110168</v>
      </c>
      <c r="X3556">
        <v>79.753601756846706</v>
      </c>
      <c r="Y3556">
        <v>524.26976348667097</v>
      </c>
      <c r="Z3556">
        <v>449.37809901363704</v>
      </c>
      <c r="AA3556">
        <v>5.5891397672936938</v>
      </c>
      <c r="AB3556">
        <v>164.36548285968868</v>
      </c>
      <c r="AC3556">
        <v>0</v>
      </c>
      <c r="AD3556">
        <v>0</v>
      </c>
      <c r="AE3556">
        <v>1225.3260544183481</v>
      </c>
    </row>
    <row r="3557" spans="1:31" x14ac:dyDescent="0.25">
      <c r="A3557">
        <v>2311493</v>
      </c>
      <c r="B3557">
        <v>1</v>
      </c>
      <c r="C3557" t="s">
        <v>81</v>
      </c>
      <c r="D3557" t="s">
        <v>128</v>
      </c>
      <c r="E3557" t="s">
        <v>153</v>
      </c>
      <c r="F3557" t="s">
        <v>10478</v>
      </c>
      <c r="G3557" t="s">
        <v>703</v>
      </c>
      <c r="H3557" t="s">
        <v>150</v>
      </c>
      <c r="I3557" t="s">
        <v>136</v>
      </c>
      <c r="J3557" t="s">
        <v>137</v>
      </c>
      <c r="K3557" t="s">
        <v>138</v>
      </c>
      <c r="L3557" t="s">
        <v>10479</v>
      </c>
      <c r="M3557" t="s">
        <v>10480</v>
      </c>
      <c r="N3557">
        <v>2.400555555</v>
      </c>
      <c r="O3557">
        <v>0</v>
      </c>
      <c r="P3557">
        <v>5</v>
      </c>
      <c r="Q3557">
        <v>0</v>
      </c>
      <c r="R3557">
        <v>0</v>
      </c>
      <c r="S3557">
        <v>0</v>
      </c>
      <c r="T3557">
        <v>1</v>
      </c>
      <c r="U3557">
        <v>0</v>
      </c>
      <c r="V3557">
        <v>0</v>
      </c>
      <c r="W3557">
        <v>0</v>
      </c>
      <c r="X3557">
        <v>2.0828574261299999</v>
      </c>
      <c r="Y3557">
        <v>0</v>
      </c>
      <c r="Z3557">
        <v>0</v>
      </c>
      <c r="AA3557">
        <v>0</v>
      </c>
      <c r="AB3557">
        <v>3.1580156736000001E-3</v>
      </c>
      <c r="AC3557">
        <v>0</v>
      </c>
      <c r="AD3557">
        <v>0</v>
      </c>
      <c r="AE3557">
        <v>2.0860154418036001</v>
      </c>
    </row>
    <row r="3558" spans="1:31" x14ac:dyDescent="0.25">
      <c r="A3558">
        <v>2311344</v>
      </c>
      <c r="B3558">
        <v>1</v>
      </c>
      <c r="C3558" t="s">
        <v>80</v>
      </c>
      <c r="D3558" t="s">
        <v>94</v>
      </c>
      <c r="E3558" t="s">
        <v>141</v>
      </c>
      <c r="F3558" t="s">
        <v>10481</v>
      </c>
      <c r="G3558" t="s">
        <v>134</v>
      </c>
      <c r="H3558" t="s">
        <v>135</v>
      </c>
      <c r="I3558" t="s">
        <v>136</v>
      </c>
      <c r="J3558" t="s">
        <v>137</v>
      </c>
      <c r="K3558" t="s">
        <v>138</v>
      </c>
      <c r="L3558" t="s">
        <v>10482</v>
      </c>
      <c r="M3558" t="s">
        <v>10483</v>
      </c>
      <c r="N3558">
        <v>0.28555555500000002</v>
      </c>
      <c r="O3558">
        <v>0</v>
      </c>
      <c r="P3558">
        <v>12032</v>
      </c>
      <c r="Q3558">
        <v>17</v>
      </c>
      <c r="R3558">
        <v>189</v>
      </c>
      <c r="S3558">
        <v>40</v>
      </c>
      <c r="T3558">
        <v>926</v>
      </c>
      <c r="U3558">
        <v>1</v>
      </c>
      <c r="V3558">
        <v>1</v>
      </c>
      <c r="W3558">
        <v>0</v>
      </c>
      <c r="X3558">
        <v>589.01783025460065</v>
      </c>
      <c r="Y3558">
        <v>9.4162510062494658</v>
      </c>
      <c r="Z3558">
        <v>28.052683099150538</v>
      </c>
      <c r="AA3558">
        <v>36.086398698628784</v>
      </c>
      <c r="AB3558">
        <v>156.59106374351467</v>
      </c>
      <c r="AC3558">
        <v>13.756057339685654</v>
      </c>
      <c r="AD3558">
        <v>0.35110030961933331</v>
      </c>
      <c r="AE3558">
        <v>833.27138445144919</v>
      </c>
    </row>
    <row r="3559" spans="1:31" x14ac:dyDescent="0.25">
      <c r="A3559">
        <v>2311636</v>
      </c>
      <c r="B3559">
        <v>1</v>
      </c>
      <c r="C3559" t="s">
        <v>80</v>
      </c>
      <c r="D3559" t="s">
        <v>83</v>
      </c>
      <c r="E3559" t="s">
        <v>414</v>
      </c>
      <c r="F3559" t="s">
        <v>10484</v>
      </c>
      <c r="G3559" t="s">
        <v>703</v>
      </c>
      <c r="H3559" t="s">
        <v>135</v>
      </c>
      <c r="I3559" t="s">
        <v>136</v>
      </c>
      <c r="J3559" t="s">
        <v>3</v>
      </c>
      <c r="K3559" t="s">
        <v>138</v>
      </c>
      <c r="L3559" t="s">
        <v>10485</v>
      </c>
      <c r="M3559" t="s">
        <v>10486</v>
      </c>
      <c r="N3559">
        <v>0.59194444400000001</v>
      </c>
      <c r="O3559">
        <v>0</v>
      </c>
      <c r="P3559">
        <v>838</v>
      </c>
      <c r="Q3559">
        <v>0</v>
      </c>
      <c r="R3559">
        <v>0</v>
      </c>
      <c r="S3559">
        <v>12</v>
      </c>
      <c r="T3559">
        <v>145</v>
      </c>
      <c r="U3559">
        <v>1</v>
      </c>
      <c r="V3559">
        <v>0</v>
      </c>
      <c r="W3559">
        <v>0</v>
      </c>
      <c r="X3559">
        <v>112.0013436143719</v>
      </c>
      <c r="Y3559">
        <v>0</v>
      </c>
      <c r="Z3559">
        <v>0</v>
      </c>
      <c r="AA3559">
        <v>470.93673764472732</v>
      </c>
      <c r="AB3559">
        <v>143.36598351221085</v>
      </c>
      <c r="AC3559">
        <v>29.200524564274005</v>
      </c>
      <c r="AD3559">
        <v>0</v>
      </c>
      <c r="AE3559">
        <v>755.50458933558411</v>
      </c>
    </row>
    <row r="3560" spans="1:31" x14ac:dyDescent="0.25">
      <c r="A3560">
        <v>2312272</v>
      </c>
      <c r="B3560">
        <v>1</v>
      </c>
      <c r="C3560" t="s">
        <v>80</v>
      </c>
      <c r="D3560" t="s">
        <v>96</v>
      </c>
      <c r="E3560" t="s">
        <v>153</v>
      </c>
      <c r="F3560" t="s">
        <v>10487</v>
      </c>
      <c r="G3560" t="s">
        <v>203</v>
      </c>
      <c r="H3560" t="s">
        <v>150</v>
      </c>
      <c r="I3560" t="s">
        <v>136</v>
      </c>
      <c r="J3560" t="s">
        <v>137</v>
      </c>
      <c r="K3560" t="s">
        <v>138</v>
      </c>
      <c r="L3560" t="s">
        <v>10488</v>
      </c>
      <c r="M3560" t="s">
        <v>10489</v>
      </c>
      <c r="N3560">
        <v>5.8863888879999999</v>
      </c>
      <c r="O3560">
        <v>0</v>
      </c>
      <c r="P3560">
        <v>1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7.0696903971519669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7.0696903971519669</v>
      </c>
    </row>
    <row r="3561" spans="1:31" x14ac:dyDescent="0.25">
      <c r="A3561">
        <v>2312458</v>
      </c>
      <c r="B3561">
        <v>1</v>
      </c>
      <c r="C3561" t="s">
        <v>81</v>
      </c>
      <c r="D3561" t="s">
        <v>128</v>
      </c>
      <c r="E3561" t="s">
        <v>132</v>
      </c>
      <c r="F3561" t="s">
        <v>1255</v>
      </c>
      <c r="G3561" t="s">
        <v>134</v>
      </c>
      <c r="H3561" t="s">
        <v>135</v>
      </c>
      <c r="I3561" t="s">
        <v>136</v>
      </c>
      <c r="J3561" t="s">
        <v>137</v>
      </c>
      <c r="K3561" t="s">
        <v>138</v>
      </c>
      <c r="L3561" t="s">
        <v>10490</v>
      </c>
      <c r="M3561" t="s">
        <v>10491</v>
      </c>
      <c r="N3561">
        <v>0.18333333299999999</v>
      </c>
      <c r="O3561">
        <v>0</v>
      </c>
      <c r="P3561">
        <v>1228</v>
      </c>
      <c r="Q3561">
        <v>4</v>
      </c>
      <c r="R3561">
        <v>2</v>
      </c>
      <c r="S3561">
        <v>10</v>
      </c>
      <c r="T3561">
        <v>89</v>
      </c>
      <c r="U3561">
        <v>1</v>
      </c>
      <c r="V3561">
        <v>0</v>
      </c>
      <c r="W3561">
        <v>0</v>
      </c>
      <c r="X3561">
        <v>25.081417503384017</v>
      </c>
      <c r="Y3561">
        <v>0.77278321712900011</v>
      </c>
      <c r="Z3561">
        <v>0.37060463673749999</v>
      </c>
      <c r="AA3561">
        <v>2.1122652099266666</v>
      </c>
      <c r="AB3561">
        <v>1.6710723927259998</v>
      </c>
      <c r="AC3561">
        <v>16.300035299439831</v>
      </c>
      <c r="AD3561">
        <v>0</v>
      </c>
      <c r="AE3561">
        <v>46.308178259343009</v>
      </c>
    </row>
    <row r="3562" spans="1:31" x14ac:dyDescent="0.25">
      <c r="A3562">
        <v>2311917</v>
      </c>
      <c r="B3562">
        <v>1</v>
      </c>
      <c r="C3562" t="s">
        <v>81</v>
      </c>
      <c r="D3562" t="s">
        <v>112</v>
      </c>
      <c r="E3562" t="s">
        <v>141</v>
      </c>
      <c r="F3562" t="s">
        <v>10492</v>
      </c>
      <c r="G3562" t="s">
        <v>134</v>
      </c>
      <c r="H3562" t="s">
        <v>135</v>
      </c>
      <c r="I3562" t="s">
        <v>136</v>
      </c>
      <c r="J3562" t="s">
        <v>137</v>
      </c>
      <c r="K3562" t="s">
        <v>138</v>
      </c>
      <c r="L3562" t="s">
        <v>10493</v>
      </c>
      <c r="M3562" t="s">
        <v>10494</v>
      </c>
      <c r="N3562">
        <v>1.0861111109999999</v>
      </c>
      <c r="O3562">
        <v>0</v>
      </c>
      <c r="P3562">
        <v>886</v>
      </c>
      <c r="Q3562">
        <v>3</v>
      </c>
      <c r="R3562">
        <v>73</v>
      </c>
      <c r="S3562">
        <v>7</v>
      </c>
      <c r="T3562">
        <v>30</v>
      </c>
      <c r="U3562">
        <v>0</v>
      </c>
      <c r="V3562">
        <v>0</v>
      </c>
      <c r="W3562">
        <v>0</v>
      </c>
      <c r="X3562">
        <v>77.639309547131347</v>
      </c>
      <c r="Y3562">
        <v>7.1087071375183175</v>
      </c>
      <c r="Z3562">
        <v>16.830692177944378</v>
      </c>
      <c r="AA3562">
        <v>13.459239382554816</v>
      </c>
      <c r="AB3562">
        <v>10.713734978210699</v>
      </c>
      <c r="AC3562">
        <v>0</v>
      </c>
      <c r="AD3562">
        <v>0</v>
      </c>
      <c r="AE3562">
        <v>125.75168322335956</v>
      </c>
    </row>
    <row r="3563" spans="1:31" x14ac:dyDescent="0.25">
      <c r="A3563">
        <v>2312003</v>
      </c>
      <c r="B3563">
        <v>1</v>
      </c>
      <c r="C3563" t="s">
        <v>80</v>
      </c>
      <c r="D3563" t="s">
        <v>104</v>
      </c>
      <c r="E3563" t="s">
        <v>141</v>
      </c>
      <c r="F3563" t="s">
        <v>10495</v>
      </c>
      <c r="G3563" t="s">
        <v>134</v>
      </c>
      <c r="H3563" t="s">
        <v>135</v>
      </c>
      <c r="I3563" t="s">
        <v>136</v>
      </c>
      <c r="J3563" t="s">
        <v>137</v>
      </c>
      <c r="K3563" t="s">
        <v>138</v>
      </c>
      <c r="L3563" t="s">
        <v>10496</v>
      </c>
      <c r="M3563" t="s">
        <v>10497</v>
      </c>
      <c r="N3563">
        <v>1.036944444</v>
      </c>
      <c r="O3563">
        <v>139</v>
      </c>
      <c r="P3563">
        <v>9384</v>
      </c>
      <c r="Q3563">
        <v>226</v>
      </c>
      <c r="R3563">
        <v>376</v>
      </c>
      <c r="S3563">
        <v>99</v>
      </c>
      <c r="T3563">
        <v>1301</v>
      </c>
      <c r="U3563">
        <v>12</v>
      </c>
      <c r="V3563">
        <v>2</v>
      </c>
      <c r="W3563">
        <v>112.36316309173954</v>
      </c>
      <c r="X3563">
        <v>1844.3942424628751</v>
      </c>
      <c r="Y3563">
        <v>283.85380645313921</v>
      </c>
      <c r="Z3563">
        <v>228.93066497452648</v>
      </c>
      <c r="AA3563">
        <v>377.5717023077097</v>
      </c>
      <c r="AB3563">
        <v>931.75882683764689</v>
      </c>
      <c r="AC3563">
        <v>1140.4637087671258</v>
      </c>
      <c r="AD3563">
        <v>3.1185125756881251</v>
      </c>
      <c r="AE3563">
        <v>4922.4546274704508</v>
      </c>
    </row>
    <row r="3564" spans="1:31" x14ac:dyDescent="0.25">
      <c r="A3564">
        <v>2312358</v>
      </c>
      <c r="B3564">
        <v>1</v>
      </c>
      <c r="C3564" t="s">
        <v>80</v>
      </c>
      <c r="D3564" t="s">
        <v>104</v>
      </c>
      <c r="E3564" t="s">
        <v>414</v>
      </c>
      <c r="F3564" t="s">
        <v>1410</v>
      </c>
      <c r="G3564" t="s">
        <v>134</v>
      </c>
      <c r="H3564" t="s">
        <v>135</v>
      </c>
      <c r="I3564" t="s">
        <v>136</v>
      </c>
      <c r="J3564" t="s">
        <v>137</v>
      </c>
      <c r="K3564" t="s">
        <v>138</v>
      </c>
      <c r="L3564" t="s">
        <v>10498</v>
      </c>
      <c r="M3564" t="s">
        <v>10499</v>
      </c>
      <c r="N3564">
        <v>0.113298888</v>
      </c>
      <c r="O3564">
        <v>3</v>
      </c>
      <c r="P3564">
        <v>218</v>
      </c>
      <c r="Q3564">
        <v>21</v>
      </c>
      <c r="R3564">
        <v>305</v>
      </c>
      <c r="S3564">
        <v>56</v>
      </c>
      <c r="T3564">
        <v>86</v>
      </c>
      <c r="U3564">
        <v>19</v>
      </c>
      <c r="V3564">
        <v>2</v>
      </c>
      <c r="W3564">
        <v>2.3899297572810001</v>
      </c>
      <c r="X3564">
        <v>9.4889239464343618</v>
      </c>
      <c r="Y3564">
        <v>2.0230241677728502</v>
      </c>
      <c r="Z3564">
        <v>21.137667959476424</v>
      </c>
      <c r="AA3564">
        <v>132.59579995817526</v>
      </c>
      <c r="AB3564">
        <v>9.7645753648633793</v>
      </c>
      <c r="AC3564">
        <v>458.28873531270546</v>
      </c>
      <c r="AD3564">
        <v>0.39840208453870002</v>
      </c>
      <c r="AE3564">
        <v>636.08705855124742</v>
      </c>
    </row>
    <row r="3565" spans="1:31" x14ac:dyDescent="0.25">
      <c r="A3565">
        <v>2312149</v>
      </c>
      <c r="B3565">
        <v>1</v>
      </c>
      <c r="C3565" t="s">
        <v>81</v>
      </c>
      <c r="D3565" t="s">
        <v>126</v>
      </c>
      <c r="E3565" t="s">
        <v>175</v>
      </c>
      <c r="F3565" t="s">
        <v>10500</v>
      </c>
      <c r="G3565" t="s">
        <v>134</v>
      </c>
      <c r="H3565" t="s">
        <v>135</v>
      </c>
      <c r="I3565" t="s">
        <v>468</v>
      </c>
      <c r="J3565" t="s">
        <v>137</v>
      </c>
      <c r="K3565" t="s">
        <v>138</v>
      </c>
      <c r="L3565" t="s">
        <v>10501</v>
      </c>
      <c r="M3565" t="s">
        <v>1002</v>
      </c>
      <c r="N3565">
        <v>2.9166666000000001E-2</v>
      </c>
      <c r="O3565">
        <v>1</v>
      </c>
      <c r="P3565">
        <v>638</v>
      </c>
      <c r="Q3565">
        <v>24</v>
      </c>
      <c r="R3565">
        <v>193</v>
      </c>
      <c r="S3565">
        <v>7</v>
      </c>
      <c r="T3565">
        <v>48</v>
      </c>
      <c r="U3565">
        <v>0</v>
      </c>
      <c r="V3565">
        <v>3</v>
      </c>
      <c r="W3565">
        <v>8.5160920460000001E-3</v>
      </c>
      <c r="X3565">
        <v>1.6109295964343757</v>
      </c>
      <c r="Y3565">
        <v>7.4450231738610011</v>
      </c>
      <c r="Z3565">
        <v>1.7021606589837497</v>
      </c>
      <c r="AA3565">
        <v>1.242057921846875</v>
      </c>
      <c r="AB3565">
        <v>0.90003508536724974</v>
      </c>
      <c r="AC3565">
        <v>0</v>
      </c>
      <c r="AD3565">
        <v>14.017248584109748</v>
      </c>
      <c r="AE3565">
        <v>26.925971112649002</v>
      </c>
    </row>
    <row r="3566" spans="1:31" x14ac:dyDescent="0.25">
      <c r="A3566">
        <v>2312249</v>
      </c>
      <c r="B3566">
        <v>1</v>
      </c>
      <c r="C3566" t="s">
        <v>80</v>
      </c>
      <c r="D3566" t="s">
        <v>93</v>
      </c>
      <c r="E3566" t="s">
        <v>141</v>
      </c>
      <c r="F3566" t="s">
        <v>10502</v>
      </c>
      <c r="G3566" t="s">
        <v>467</v>
      </c>
      <c r="H3566" t="s">
        <v>135</v>
      </c>
      <c r="I3566" t="s">
        <v>136</v>
      </c>
      <c r="J3566" t="s">
        <v>137</v>
      </c>
      <c r="K3566" t="s">
        <v>138</v>
      </c>
      <c r="L3566" t="s">
        <v>10503</v>
      </c>
      <c r="M3566" t="s">
        <v>10504</v>
      </c>
      <c r="N3566">
        <v>0.43305555499999998</v>
      </c>
      <c r="O3566">
        <v>0</v>
      </c>
      <c r="P3566">
        <v>13</v>
      </c>
      <c r="Q3566">
        <v>6</v>
      </c>
      <c r="R3566">
        <v>42</v>
      </c>
      <c r="S3566">
        <v>0</v>
      </c>
      <c r="T3566">
        <v>26</v>
      </c>
      <c r="U3566">
        <v>0</v>
      </c>
      <c r="V3566">
        <v>0</v>
      </c>
      <c r="W3566">
        <v>0</v>
      </c>
      <c r="X3566">
        <v>1.6581070640201665</v>
      </c>
      <c r="Y3566">
        <v>6.478343242789367</v>
      </c>
      <c r="Z3566">
        <v>37.125828848370652</v>
      </c>
      <c r="AA3566">
        <v>0</v>
      </c>
      <c r="AB3566">
        <v>16.732400085828857</v>
      </c>
      <c r="AC3566">
        <v>0</v>
      </c>
      <c r="AD3566">
        <v>0</v>
      </c>
      <c r="AE3566">
        <v>61.994679241009045</v>
      </c>
    </row>
    <row r="3567" spans="1:31" x14ac:dyDescent="0.25">
      <c r="A3567">
        <v>2312378</v>
      </c>
      <c r="B3567">
        <v>1</v>
      </c>
      <c r="C3567" t="s">
        <v>80</v>
      </c>
      <c r="D3567" t="s">
        <v>94</v>
      </c>
      <c r="E3567" t="s">
        <v>158</v>
      </c>
      <c r="F3567" t="s">
        <v>10505</v>
      </c>
      <c r="G3567" t="s">
        <v>336</v>
      </c>
      <c r="H3567" t="s">
        <v>150</v>
      </c>
      <c r="I3567" t="s">
        <v>136</v>
      </c>
      <c r="J3567" t="s">
        <v>137</v>
      </c>
      <c r="K3567" t="s">
        <v>138</v>
      </c>
      <c r="L3567" t="s">
        <v>10506</v>
      </c>
      <c r="M3567" t="s">
        <v>10507</v>
      </c>
      <c r="N3567">
        <v>1.0024999999999999</v>
      </c>
      <c r="O3567">
        <v>0</v>
      </c>
      <c r="P3567">
        <v>462</v>
      </c>
      <c r="Q3567">
        <v>0</v>
      </c>
      <c r="R3567">
        <v>3</v>
      </c>
      <c r="S3567">
        <v>0</v>
      </c>
      <c r="T3567">
        <v>34</v>
      </c>
      <c r="U3567">
        <v>0</v>
      </c>
      <c r="V3567">
        <v>0</v>
      </c>
      <c r="W3567">
        <v>0</v>
      </c>
      <c r="X3567">
        <v>81.849202883233929</v>
      </c>
      <c r="Y3567">
        <v>0</v>
      </c>
      <c r="Z3567">
        <v>0.99006457905519996</v>
      </c>
      <c r="AA3567">
        <v>0</v>
      </c>
      <c r="AB3567">
        <v>24.249523573884336</v>
      </c>
      <c r="AC3567">
        <v>0</v>
      </c>
      <c r="AD3567">
        <v>0</v>
      </c>
      <c r="AE3567">
        <v>107.08879103617346</v>
      </c>
    </row>
    <row r="3568" spans="1:31" x14ac:dyDescent="0.25">
      <c r="A3568">
        <v>2312186</v>
      </c>
      <c r="B3568">
        <v>1</v>
      </c>
      <c r="C3568" t="s">
        <v>81</v>
      </c>
      <c r="D3568" t="s">
        <v>116</v>
      </c>
      <c r="E3568" t="s">
        <v>175</v>
      </c>
      <c r="F3568" t="s">
        <v>10508</v>
      </c>
      <c r="G3568" t="s">
        <v>1463</v>
      </c>
      <c r="H3568" t="s">
        <v>135</v>
      </c>
      <c r="I3568" t="s">
        <v>136</v>
      </c>
      <c r="J3568" t="s">
        <v>137</v>
      </c>
      <c r="K3568" t="s">
        <v>138</v>
      </c>
      <c r="L3568" t="s">
        <v>10509</v>
      </c>
      <c r="M3568" t="s">
        <v>10510</v>
      </c>
      <c r="N3568">
        <v>2.125277777</v>
      </c>
      <c r="O3568">
        <v>0</v>
      </c>
      <c r="P3568">
        <v>6</v>
      </c>
      <c r="Q3568">
        <v>0</v>
      </c>
      <c r="R3568">
        <v>1</v>
      </c>
      <c r="S3568">
        <v>0</v>
      </c>
      <c r="T3568">
        <v>1</v>
      </c>
      <c r="U3568">
        <v>0</v>
      </c>
      <c r="V3568">
        <v>0</v>
      </c>
      <c r="W3568">
        <v>0</v>
      </c>
      <c r="X3568">
        <v>2.9153894023452662</v>
      </c>
      <c r="Y3568">
        <v>0</v>
      </c>
      <c r="Z3568">
        <v>3.665046519841122</v>
      </c>
      <c r="AA3568">
        <v>0</v>
      </c>
      <c r="AB3568">
        <v>4.0549176847832502</v>
      </c>
      <c r="AC3568">
        <v>0</v>
      </c>
      <c r="AD3568">
        <v>0</v>
      </c>
      <c r="AE3568">
        <v>10.635353606969637</v>
      </c>
    </row>
    <row r="3569" spans="1:31" x14ac:dyDescent="0.25">
      <c r="A3569">
        <v>2312023</v>
      </c>
      <c r="B3569">
        <v>1</v>
      </c>
      <c r="C3569" t="s">
        <v>80</v>
      </c>
      <c r="D3569" t="s">
        <v>99</v>
      </c>
      <c r="E3569" t="s">
        <v>147</v>
      </c>
      <c r="F3569" t="s">
        <v>10511</v>
      </c>
      <c r="G3569" t="s">
        <v>143</v>
      </c>
      <c r="H3569" t="s">
        <v>150</v>
      </c>
      <c r="I3569" t="s">
        <v>136</v>
      </c>
      <c r="J3569" t="s">
        <v>137</v>
      </c>
      <c r="K3569" t="s">
        <v>144</v>
      </c>
      <c r="L3569" t="s">
        <v>10512</v>
      </c>
      <c r="M3569" t="s">
        <v>10513</v>
      </c>
      <c r="N3569">
        <v>5.9755555549999997</v>
      </c>
      <c r="O3569">
        <v>0</v>
      </c>
      <c r="P3569">
        <v>57</v>
      </c>
      <c r="Q3569">
        <v>0</v>
      </c>
      <c r="R3569">
        <v>3</v>
      </c>
      <c r="S3569">
        <v>0</v>
      </c>
      <c r="T3569">
        <v>5</v>
      </c>
      <c r="U3569">
        <v>0</v>
      </c>
      <c r="V3569">
        <v>0</v>
      </c>
      <c r="W3569">
        <v>0</v>
      </c>
      <c r="X3569">
        <v>68.483119842287763</v>
      </c>
      <c r="Y3569">
        <v>0</v>
      </c>
      <c r="Z3569">
        <v>3.9856500559381667</v>
      </c>
      <c r="AA3569">
        <v>0</v>
      </c>
      <c r="AB3569">
        <v>12.931215412529546</v>
      </c>
      <c r="AC3569">
        <v>0</v>
      </c>
      <c r="AD3569">
        <v>0</v>
      </c>
      <c r="AE3569">
        <v>85.399985310755483</v>
      </c>
    </row>
    <row r="3570" spans="1:31" x14ac:dyDescent="0.25">
      <c r="A3570">
        <v>2312000</v>
      </c>
      <c r="B3570">
        <v>1</v>
      </c>
      <c r="C3570" t="s">
        <v>80</v>
      </c>
      <c r="D3570" t="s">
        <v>83</v>
      </c>
      <c r="E3570" t="s">
        <v>158</v>
      </c>
      <c r="F3570" t="s">
        <v>10514</v>
      </c>
      <c r="G3570" t="s">
        <v>143</v>
      </c>
      <c r="H3570" t="s">
        <v>150</v>
      </c>
      <c r="I3570" t="s">
        <v>136</v>
      </c>
      <c r="J3570" t="s">
        <v>137</v>
      </c>
      <c r="K3570" t="s">
        <v>144</v>
      </c>
      <c r="L3570" t="s">
        <v>10515</v>
      </c>
      <c r="M3570" t="s">
        <v>10516</v>
      </c>
      <c r="N3570">
        <v>1.3472222220000001</v>
      </c>
      <c r="O3570">
        <v>0</v>
      </c>
      <c r="P3570">
        <v>115</v>
      </c>
      <c r="Q3570">
        <v>0</v>
      </c>
      <c r="R3570">
        <v>0</v>
      </c>
      <c r="S3570">
        <v>0</v>
      </c>
      <c r="T3570">
        <v>3</v>
      </c>
      <c r="U3570">
        <v>0</v>
      </c>
      <c r="V3570">
        <v>0</v>
      </c>
      <c r="W3570">
        <v>0</v>
      </c>
      <c r="X3570">
        <v>29.218659815703305</v>
      </c>
      <c r="Y3570">
        <v>0</v>
      </c>
      <c r="Z3570">
        <v>0</v>
      </c>
      <c r="AA3570">
        <v>0</v>
      </c>
      <c r="AB3570">
        <v>0.51087241110780002</v>
      </c>
      <c r="AC3570">
        <v>0</v>
      </c>
      <c r="AD3570">
        <v>0</v>
      </c>
      <c r="AE3570">
        <v>29.729532226811106</v>
      </c>
    </row>
    <row r="3571" spans="1:31" x14ac:dyDescent="0.25">
      <c r="A3571">
        <v>2312043</v>
      </c>
      <c r="B3571">
        <v>1</v>
      </c>
      <c r="C3571" t="s">
        <v>80</v>
      </c>
      <c r="D3571" t="s">
        <v>96</v>
      </c>
      <c r="E3571" t="s">
        <v>153</v>
      </c>
      <c r="F3571" t="s">
        <v>10517</v>
      </c>
      <c r="G3571" t="s">
        <v>155</v>
      </c>
      <c r="H3571" t="s">
        <v>150</v>
      </c>
      <c r="I3571" t="s">
        <v>136</v>
      </c>
      <c r="J3571" t="s">
        <v>137</v>
      </c>
      <c r="K3571" t="s">
        <v>138</v>
      </c>
      <c r="L3571" t="s">
        <v>10518</v>
      </c>
      <c r="M3571" t="s">
        <v>10519</v>
      </c>
      <c r="N3571">
        <v>6.1561111110000004</v>
      </c>
      <c r="O3571">
        <v>0</v>
      </c>
      <c r="P3571">
        <v>0</v>
      </c>
      <c r="Q3571">
        <v>0</v>
      </c>
      <c r="R3571">
        <v>1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2.7100981821142835</v>
      </c>
      <c r="AA3571">
        <v>0</v>
      </c>
      <c r="AB3571">
        <v>0</v>
      </c>
      <c r="AC3571">
        <v>0</v>
      </c>
      <c r="AD3571">
        <v>0</v>
      </c>
      <c r="AE3571">
        <v>2.7100981821142835</v>
      </c>
    </row>
    <row r="3572" spans="1:31" x14ac:dyDescent="0.25">
      <c r="A3572">
        <v>2312166</v>
      </c>
      <c r="B3572">
        <v>1</v>
      </c>
      <c r="C3572" t="s">
        <v>80</v>
      </c>
      <c r="D3572" t="s">
        <v>90</v>
      </c>
      <c r="E3572" t="s">
        <v>153</v>
      </c>
      <c r="F3572" t="s">
        <v>10520</v>
      </c>
      <c r="G3572" t="s">
        <v>155</v>
      </c>
      <c r="H3572" t="s">
        <v>150</v>
      </c>
      <c r="I3572" t="s">
        <v>136</v>
      </c>
      <c r="J3572" t="s">
        <v>137</v>
      </c>
      <c r="K3572" t="s">
        <v>138</v>
      </c>
      <c r="L3572" t="s">
        <v>10521</v>
      </c>
      <c r="M3572" t="s">
        <v>10522</v>
      </c>
      <c r="N3572">
        <v>1.564166666</v>
      </c>
      <c r="O3572">
        <v>0</v>
      </c>
      <c r="P3572">
        <v>2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0.94016463869075007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0.94016463869075007</v>
      </c>
    </row>
    <row r="3573" spans="1:31" x14ac:dyDescent="0.25">
      <c r="A3573">
        <v>2311980</v>
      </c>
      <c r="B3573">
        <v>1</v>
      </c>
      <c r="C3573" t="s">
        <v>80</v>
      </c>
      <c r="D3573" t="s">
        <v>104</v>
      </c>
      <c r="E3573" t="s">
        <v>141</v>
      </c>
      <c r="F3573" t="s">
        <v>10523</v>
      </c>
      <c r="G3573" t="s">
        <v>143</v>
      </c>
      <c r="H3573" t="s">
        <v>135</v>
      </c>
      <c r="I3573" t="s">
        <v>136</v>
      </c>
      <c r="J3573" t="s">
        <v>137</v>
      </c>
      <c r="K3573" t="s">
        <v>144</v>
      </c>
      <c r="L3573" t="s">
        <v>10524</v>
      </c>
      <c r="M3573" t="s">
        <v>10525</v>
      </c>
      <c r="N3573">
        <v>8.875555555</v>
      </c>
      <c r="O3573">
        <v>2</v>
      </c>
      <c r="P3573">
        <v>849</v>
      </c>
      <c r="Q3573">
        <v>5</v>
      </c>
      <c r="R3573">
        <v>16</v>
      </c>
      <c r="S3573">
        <v>0</v>
      </c>
      <c r="T3573">
        <v>43</v>
      </c>
      <c r="U3573">
        <v>1</v>
      </c>
      <c r="V3573">
        <v>0</v>
      </c>
      <c r="W3573">
        <v>3.6823104641900604</v>
      </c>
      <c r="X3573">
        <v>1566.0857593290673</v>
      </c>
      <c r="Y3573">
        <v>12.830075824319001</v>
      </c>
      <c r="Z3573">
        <v>58.027912298640281</v>
      </c>
      <c r="AA3573">
        <v>0</v>
      </c>
      <c r="AB3573">
        <v>251.98144563731623</v>
      </c>
      <c r="AC3573">
        <v>1363.3904513884092</v>
      </c>
      <c r="AD3573">
        <v>0</v>
      </c>
      <c r="AE3573">
        <v>3255.9979549419422</v>
      </c>
    </row>
    <row r="3574" spans="1:31" x14ac:dyDescent="0.25">
      <c r="A3574">
        <v>2312229</v>
      </c>
      <c r="B3574">
        <v>1</v>
      </c>
      <c r="C3574" t="s">
        <v>80</v>
      </c>
      <c r="D3574" t="s">
        <v>100</v>
      </c>
      <c r="E3574" t="s">
        <v>175</v>
      </c>
      <c r="F3574" t="s">
        <v>10526</v>
      </c>
      <c r="G3574" t="s">
        <v>134</v>
      </c>
      <c r="H3574" t="s">
        <v>135</v>
      </c>
      <c r="I3574" t="s">
        <v>136</v>
      </c>
      <c r="J3574" t="s">
        <v>137</v>
      </c>
      <c r="K3574" t="s">
        <v>138</v>
      </c>
      <c r="L3574" t="s">
        <v>10527</v>
      </c>
      <c r="M3574" t="s">
        <v>10528</v>
      </c>
      <c r="N3574">
        <v>1.0319444440000001</v>
      </c>
      <c r="O3574">
        <v>0</v>
      </c>
      <c r="P3574">
        <v>1481</v>
      </c>
      <c r="Q3574">
        <v>0</v>
      </c>
      <c r="R3574">
        <v>6</v>
      </c>
      <c r="S3574">
        <v>2</v>
      </c>
      <c r="T3574">
        <v>151</v>
      </c>
      <c r="U3574">
        <v>0</v>
      </c>
      <c r="V3574">
        <v>0</v>
      </c>
      <c r="W3574">
        <v>0</v>
      </c>
      <c r="X3574">
        <v>311.08372764111817</v>
      </c>
      <c r="Y3574">
        <v>0</v>
      </c>
      <c r="Z3574">
        <v>0.63295562278666673</v>
      </c>
      <c r="AA3574">
        <v>3.6640031865387783</v>
      </c>
      <c r="AB3574">
        <v>198.58428782732901</v>
      </c>
      <c r="AC3574">
        <v>0</v>
      </c>
      <c r="AD3574">
        <v>0</v>
      </c>
      <c r="AE3574">
        <v>513.96497427777263</v>
      </c>
    </row>
    <row r="3575" spans="1:31" x14ac:dyDescent="0.25">
      <c r="A3575">
        <v>2312335</v>
      </c>
      <c r="B3575">
        <v>1</v>
      </c>
      <c r="C3575" t="s">
        <v>80</v>
      </c>
      <c r="D3575" t="s">
        <v>94</v>
      </c>
      <c r="E3575" t="s">
        <v>175</v>
      </c>
      <c r="F3575" t="s">
        <v>10529</v>
      </c>
      <c r="G3575" t="s">
        <v>210</v>
      </c>
      <c r="H3575" t="s">
        <v>135</v>
      </c>
      <c r="I3575" t="s">
        <v>136</v>
      </c>
      <c r="J3575" t="s">
        <v>137</v>
      </c>
      <c r="K3575" t="s">
        <v>138</v>
      </c>
      <c r="L3575" t="s">
        <v>10530</v>
      </c>
      <c r="M3575" t="s">
        <v>10531</v>
      </c>
      <c r="N3575">
        <v>3.2450000000000001</v>
      </c>
      <c r="O3575">
        <v>0</v>
      </c>
      <c r="P3575">
        <v>0</v>
      </c>
      <c r="Q3575">
        <v>0</v>
      </c>
      <c r="R3575">
        <v>9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32.89357538115619</v>
      </c>
      <c r="AA3575">
        <v>0</v>
      </c>
      <c r="AB3575">
        <v>0</v>
      </c>
      <c r="AC3575">
        <v>0</v>
      </c>
      <c r="AD3575">
        <v>0</v>
      </c>
      <c r="AE3575">
        <v>32.89357538115619</v>
      </c>
    </row>
    <row r="3576" spans="1:31" x14ac:dyDescent="0.25">
      <c r="A3576">
        <v>2312123</v>
      </c>
      <c r="B3576">
        <v>1</v>
      </c>
      <c r="C3576" t="s">
        <v>80</v>
      </c>
      <c r="D3576" t="s">
        <v>89</v>
      </c>
      <c r="E3576" t="s">
        <v>153</v>
      </c>
      <c r="F3576" t="s">
        <v>10532</v>
      </c>
      <c r="G3576" t="s">
        <v>4051</v>
      </c>
      <c r="H3576" t="s">
        <v>150</v>
      </c>
      <c r="I3576" t="s">
        <v>136</v>
      </c>
      <c r="J3576" t="s">
        <v>137</v>
      </c>
      <c r="K3576" t="s">
        <v>138</v>
      </c>
      <c r="L3576" t="s">
        <v>10533</v>
      </c>
      <c r="M3576" t="s">
        <v>10534</v>
      </c>
      <c r="N3576">
        <v>1.352777777</v>
      </c>
      <c r="O3576">
        <v>0</v>
      </c>
      <c r="P3576">
        <v>1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0.61497319985850007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0.61497319985850007</v>
      </c>
    </row>
    <row r="3577" spans="1:31" x14ac:dyDescent="0.25">
      <c r="A3577">
        <v>2312086</v>
      </c>
      <c r="B3577">
        <v>1</v>
      </c>
      <c r="C3577" t="s">
        <v>81</v>
      </c>
      <c r="D3577" t="s">
        <v>123</v>
      </c>
      <c r="E3577" t="s">
        <v>147</v>
      </c>
      <c r="F3577" t="s">
        <v>10535</v>
      </c>
      <c r="G3577" t="s">
        <v>622</v>
      </c>
      <c r="H3577" t="s">
        <v>150</v>
      </c>
      <c r="I3577" t="s">
        <v>136</v>
      </c>
      <c r="J3577" t="s">
        <v>137</v>
      </c>
      <c r="K3577" t="s">
        <v>138</v>
      </c>
      <c r="L3577" t="s">
        <v>10536</v>
      </c>
      <c r="M3577" t="s">
        <v>10537</v>
      </c>
      <c r="N3577">
        <v>0.93361111100000005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28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12.233329840916845</v>
      </c>
      <c r="AC3577">
        <v>0</v>
      </c>
      <c r="AD3577">
        <v>0</v>
      </c>
      <c r="AE3577">
        <v>12.233329840916845</v>
      </c>
    </row>
    <row r="3578" spans="1:31" x14ac:dyDescent="0.25">
      <c r="A3578">
        <v>2312129</v>
      </c>
      <c r="B3578">
        <v>1</v>
      </c>
      <c r="C3578" t="s">
        <v>80</v>
      </c>
      <c r="D3578" t="s">
        <v>100</v>
      </c>
      <c r="E3578" t="s">
        <v>175</v>
      </c>
      <c r="F3578" t="s">
        <v>10538</v>
      </c>
      <c r="G3578" t="s">
        <v>10539</v>
      </c>
      <c r="H3578" t="s">
        <v>135</v>
      </c>
      <c r="I3578" t="s">
        <v>136</v>
      </c>
      <c r="J3578" t="s">
        <v>137</v>
      </c>
      <c r="K3578" t="s">
        <v>138</v>
      </c>
      <c r="L3578" t="s">
        <v>10540</v>
      </c>
      <c r="M3578" t="s">
        <v>10541</v>
      </c>
      <c r="N3578">
        <v>4.2694444440000003</v>
      </c>
      <c r="O3578">
        <v>0</v>
      </c>
      <c r="P3578">
        <v>130</v>
      </c>
      <c r="Q3578">
        <v>0</v>
      </c>
      <c r="R3578">
        <v>0</v>
      </c>
      <c r="S3578">
        <v>0</v>
      </c>
      <c r="T3578">
        <v>43</v>
      </c>
      <c r="U3578">
        <v>0</v>
      </c>
      <c r="V3578">
        <v>0</v>
      </c>
      <c r="W3578">
        <v>0</v>
      </c>
      <c r="X3578">
        <v>110.36293304657198</v>
      </c>
      <c r="Y3578">
        <v>0</v>
      </c>
      <c r="Z3578">
        <v>0</v>
      </c>
      <c r="AA3578">
        <v>0</v>
      </c>
      <c r="AB3578">
        <v>262.61227952729456</v>
      </c>
      <c r="AC3578">
        <v>0</v>
      </c>
      <c r="AD3578">
        <v>0</v>
      </c>
      <c r="AE3578">
        <v>372.97521257386654</v>
      </c>
    </row>
    <row r="3579" spans="1:31" x14ac:dyDescent="0.25">
      <c r="A3579">
        <v>2312080</v>
      </c>
      <c r="B3579">
        <v>1</v>
      </c>
      <c r="C3579" t="s">
        <v>81</v>
      </c>
      <c r="D3579" t="s">
        <v>122</v>
      </c>
      <c r="E3579" t="s">
        <v>175</v>
      </c>
      <c r="F3579" t="s">
        <v>10542</v>
      </c>
      <c r="G3579" t="s">
        <v>134</v>
      </c>
      <c r="H3579" t="s">
        <v>135</v>
      </c>
      <c r="I3579" t="s">
        <v>136</v>
      </c>
      <c r="J3579" t="s">
        <v>137</v>
      </c>
      <c r="K3579" t="s">
        <v>138</v>
      </c>
      <c r="L3579" t="s">
        <v>10543</v>
      </c>
      <c r="M3579" t="s">
        <v>10544</v>
      </c>
      <c r="N3579">
        <v>0.72777777700000001</v>
      </c>
      <c r="O3579">
        <v>0</v>
      </c>
      <c r="P3579">
        <v>463</v>
      </c>
      <c r="Q3579">
        <v>0</v>
      </c>
      <c r="R3579">
        <v>1</v>
      </c>
      <c r="S3579">
        <v>0</v>
      </c>
      <c r="T3579">
        <v>7</v>
      </c>
      <c r="U3579">
        <v>0</v>
      </c>
      <c r="V3579">
        <v>0</v>
      </c>
      <c r="W3579">
        <v>0</v>
      </c>
      <c r="X3579">
        <v>70.206863250354473</v>
      </c>
      <c r="Y3579">
        <v>0</v>
      </c>
      <c r="Z3579">
        <v>0.25454944301083332</v>
      </c>
      <c r="AA3579">
        <v>0</v>
      </c>
      <c r="AB3579">
        <v>6.3604553004633333</v>
      </c>
      <c r="AC3579">
        <v>0</v>
      </c>
      <c r="AD3579">
        <v>0</v>
      </c>
      <c r="AE3579">
        <v>76.821867993828633</v>
      </c>
    </row>
    <row r="3580" spans="1:31" x14ac:dyDescent="0.25">
      <c r="A3580">
        <v>2312269</v>
      </c>
      <c r="B3580">
        <v>1</v>
      </c>
      <c r="C3580" t="s">
        <v>80</v>
      </c>
      <c r="D3580" t="s">
        <v>101</v>
      </c>
      <c r="E3580" t="s">
        <v>147</v>
      </c>
      <c r="F3580" t="s">
        <v>10545</v>
      </c>
      <c r="G3580" t="s">
        <v>336</v>
      </c>
      <c r="H3580" t="s">
        <v>150</v>
      </c>
      <c r="I3580" t="s">
        <v>136</v>
      </c>
      <c r="J3580" t="s">
        <v>137</v>
      </c>
      <c r="K3580" t="s">
        <v>138</v>
      </c>
      <c r="L3580" t="s">
        <v>10546</v>
      </c>
      <c r="M3580" t="s">
        <v>10547</v>
      </c>
      <c r="N3580">
        <v>0.79555555499999997</v>
      </c>
      <c r="O3580">
        <v>0</v>
      </c>
      <c r="P3580">
        <v>115</v>
      </c>
      <c r="Q3580">
        <v>0</v>
      </c>
      <c r="R3580">
        <v>1</v>
      </c>
      <c r="S3580">
        <v>0</v>
      </c>
      <c r="T3580">
        <v>15</v>
      </c>
      <c r="U3580">
        <v>0</v>
      </c>
      <c r="V3580">
        <v>0</v>
      </c>
      <c r="W3580">
        <v>0</v>
      </c>
      <c r="X3580">
        <v>25.934225677130524</v>
      </c>
      <c r="Y3580">
        <v>0</v>
      </c>
      <c r="Z3580">
        <v>3.0800386242333336E-3</v>
      </c>
      <c r="AA3580">
        <v>0</v>
      </c>
      <c r="AB3580">
        <v>13.368800537482947</v>
      </c>
      <c r="AC3580">
        <v>0</v>
      </c>
      <c r="AD3580">
        <v>0</v>
      </c>
      <c r="AE3580">
        <v>39.306106253237701</v>
      </c>
    </row>
    <row r="3581" spans="1:31" x14ac:dyDescent="0.25">
      <c r="A3581">
        <v>2312392</v>
      </c>
      <c r="B3581">
        <v>1</v>
      </c>
      <c r="C3581" t="s">
        <v>80</v>
      </c>
      <c r="D3581" t="s">
        <v>93</v>
      </c>
      <c r="E3581" t="s">
        <v>158</v>
      </c>
      <c r="F3581" t="s">
        <v>10548</v>
      </c>
      <c r="G3581" t="s">
        <v>453</v>
      </c>
      <c r="H3581" t="s">
        <v>150</v>
      </c>
      <c r="I3581" t="s">
        <v>136</v>
      </c>
      <c r="J3581" t="s">
        <v>137</v>
      </c>
      <c r="K3581" t="s">
        <v>138</v>
      </c>
      <c r="L3581" t="s">
        <v>10549</v>
      </c>
      <c r="M3581" t="s">
        <v>10550</v>
      </c>
      <c r="N3581">
        <v>1.3883333330000001</v>
      </c>
      <c r="O3581">
        <v>0</v>
      </c>
      <c r="P3581">
        <v>1</v>
      </c>
      <c r="Q3581">
        <v>0</v>
      </c>
      <c r="R3581">
        <v>14</v>
      </c>
      <c r="S3581">
        <v>0</v>
      </c>
      <c r="T3581">
        <v>8</v>
      </c>
      <c r="U3581">
        <v>0</v>
      </c>
      <c r="V3581">
        <v>0</v>
      </c>
      <c r="W3581">
        <v>0</v>
      </c>
      <c r="X3581">
        <v>0.41509216900733337</v>
      </c>
      <c r="Y3581">
        <v>0</v>
      </c>
      <c r="Z3581">
        <v>105.66380042738956</v>
      </c>
      <c r="AA3581">
        <v>0</v>
      </c>
      <c r="AB3581">
        <v>65.056901682598408</v>
      </c>
      <c r="AC3581">
        <v>0</v>
      </c>
      <c r="AD3581">
        <v>0</v>
      </c>
      <c r="AE3581">
        <v>171.13579427899532</v>
      </c>
    </row>
    <row r="3582" spans="1:31" x14ac:dyDescent="0.25">
      <c r="A3582">
        <v>2312315</v>
      </c>
      <c r="B3582">
        <v>1</v>
      </c>
      <c r="C3582" t="s">
        <v>80</v>
      </c>
      <c r="D3582" t="s">
        <v>110</v>
      </c>
      <c r="E3582" t="s">
        <v>158</v>
      </c>
      <c r="F3582" t="s">
        <v>10551</v>
      </c>
      <c r="G3582" t="s">
        <v>703</v>
      </c>
      <c r="H3582" t="s">
        <v>150</v>
      </c>
      <c r="I3582" t="s">
        <v>136</v>
      </c>
      <c r="J3582" t="s">
        <v>137</v>
      </c>
      <c r="K3582" t="s">
        <v>138</v>
      </c>
      <c r="L3582" t="s">
        <v>10552</v>
      </c>
      <c r="M3582" t="s">
        <v>10553</v>
      </c>
      <c r="N3582">
        <v>1.4286111109999999</v>
      </c>
      <c r="O3582">
        <v>0</v>
      </c>
      <c r="P3582">
        <v>170</v>
      </c>
      <c r="Q3582">
        <v>0</v>
      </c>
      <c r="R3582">
        <v>1</v>
      </c>
      <c r="S3582">
        <v>0</v>
      </c>
      <c r="T3582">
        <v>12</v>
      </c>
      <c r="U3582">
        <v>0</v>
      </c>
      <c r="V3582">
        <v>0</v>
      </c>
      <c r="W3582">
        <v>0</v>
      </c>
      <c r="X3582">
        <v>69.217144821539904</v>
      </c>
      <c r="Y3582">
        <v>0</v>
      </c>
      <c r="Z3582">
        <v>0.15422672923640002</v>
      </c>
      <c r="AA3582">
        <v>0</v>
      </c>
      <c r="AB3582">
        <v>14.869241428572874</v>
      </c>
      <c r="AC3582">
        <v>0</v>
      </c>
      <c r="AD3582">
        <v>0</v>
      </c>
      <c r="AE3582">
        <v>84.24061297934918</v>
      </c>
    </row>
    <row r="3583" spans="1:31" x14ac:dyDescent="0.25">
      <c r="A3583">
        <v>2312415</v>
      </c>
      <c r="B3583">
        <v>1</v>
      </c>
      <c r="C3583" t="s">
        <v>80</v>
      </c>
      <c r="D3583" t="s">
        <v>97</v>
      </c>
      <c r="E3583" t="s">
        <v>153</v>
      </c>
      <c r="F3583" t="s">
        <v>10554</v>
      </c>
      <c r="G3583" t="s">
        <v>155</v>
      </c>
      <c r="H3583" t="s">
        <v>150</v>
      </c>
      <c r="I3583" t="s">
        <v>136</v>
      </c>
      <c r="J3583" t="s">
        <v>137</v>
      </c>
      <c r="K3583" t="s">
        <v>138</v>
      </c>
      <c r="L3583" t="s">
        <v>10555</v>
      </c>
      <c r="M3583" t="s">
        <v>10556</v>
      </c>
      <c r="N3583">
        <v>1.534444444</v>
      </c>
      <c r="O3583">
        <v>0</v>
      </c>
      <c r="P3583">
        <v>1</v>
      </c>
      <c r="Q3583">
        <v>0</v>
      </c>
      <c r="R3583">
        <v>0</v>
      </c>
      <c r="S3583">
        <v>0</v>
      </c>
      <c r="T3583">
        <v>1</v>
      </c>
      <c r="U3583">
        <v>0</v>
      </c>
      <c r="V3583">
        <v>0</v>
      </c>
      <c r="W3583">
        <v>0</v>
      </c>
      <c r="X3583">
        <v>0.49214406513243336</v>
      </c>
      <c r="Y3583">
        <v>0</v>
      </c>
      <c r="Z3583">
        <v>0</v>
      </c>
      <c r="AA3583">
        <v>0</v>
      </c>
      <c r="AB3583">
        <v>0.19797670198060005</v>
      </c>
      <c r="AC3583">
        <v>0</v>
      </c>
      <c r="AD3583">
        <v>0</v>
      </c>
      <c r="AE3583">
        <v>0.69012076711303338</v>
      </c>
    </row>
    <row r="3584" spans="1:31" x14ac:dyDescent="0.25">
      <c r="A3584">
        <v>2312292</v>
      </c>
      <c r="B3584">
        <v>1</v>
      </c>
      <c r="C3584" t="s">
        <v>81</v>
      </c>
      <c r="D3584" t="s">
        <v>128</v>
      </c>
      <c r="E3584" t="s">
        <v>175</v>
      </c>
      <c r="F3584" t="s">
        <v>8801</v>
      </c>
      <c r="G3584" t="s">
        <v>134</v>
      </c>
      <c r="H3584" t="s">
        <v>135</v>
      </c>
      <c r="I3584" t="s">
        <v>136</v>
      </c>
      <c r="J3584" t="s">
        <v>137</v>
      </c>
      <c r="K3584" t="s">
        <v>138</v>
      </c>
      <c r="L3584" t="s">
        <v>10557</v>
      </c>
      <c r="M3584" t="s">
        <v>10558</v>
      </c>
      <c r="N3584">
        <v>2.3716666659999999</v>
      </c>
      <c r="O3584">
        <v>0</v>
      </c>
      <c r="P3584">
        <v>1100</v>
      </c>
      <c r="Q3584">
        <v>0</v>
      </c>
      <c r="R3584">
        <v>0</v>
      </c>
      <c r="S3584">
        <v>0</v>
      </c>
      <c r="T3584">
        <v>144</v>
      </c>
      <c r="U3584">
        <v>0</v>
      </c>
      <c r="V3584">
        <v>0</v>
      </c>
      <c r="W3584">
        <v>0</v>
      </c>
      <c r="X3584">
        <v>545.57184173579412</v>
      </c>
      <c r="Y3584">
        <v>0</v>
      </c>
      <c r="Z3584">
        <v>0</v>
      </c>
      <c r="AA3584">
        <v>0</v>
      </c>
      <c r="AB3584">
        <v>632.51200270486186</v>
      </c>
      <c r="AC3584">
        <v>0</v>
      </c>
      <c r="AD3584">
        <v>0</v>
      </c>
      <c r="AE3584">
        <v>1178.0838444406559</v>
      </c>
    </row>
    <row r="3585" spans="1:31" x14ac:dyDescent="0.25">
      <c r="A3585">
        <v>2312438</v>
      </c>
      <c r="B3585">
        <v>1</v>
      </c>
      <c r="C3585" t="s">
        <v>80</v>
      </c>
      <c r="D3585" t="s">
        <v>93</v>
      </c>
      <c r="E3585" t="s">
        <v>147</v>
      </c>
      <c r="F3585" t="s">
        <v>10559</v>
      </c>
      <c r="G3585" t="s">
        <v>149</v>
      </c>
      <c r="H3585" t="s">
        <v>150</v>
      </c>
      <c r="I3585" t="s">
        <v>136</v>
      </c>
      <c r="J3585" t="s">
        <v>137</v>
      </c>
      <c r="K3585" t="s">
        <v>138</v>
      </c>
      <c r="L3585" t="s">
        <v>10560</v>
      </c>
      <c r="M3585" t="s">
        <v>10561</v>
      </c>
      <c r="N3585">
        <v>1.961944444</v>
      </c>
      <c r="O3585">
        <v>0</v>
      </c>
      <c r="P3585">
        <v>17</v>
      </c>
      <c r="Q3585">
        <v>0</v>
      </c>
      <c r="R3585">
        <v>4</v>
      </c>
      <c r="S3585">
        <v>0</v>
      </c>
      <c r="T3585">
        <v>2</v>
      </c>
      <c r="U3585">
        <v>0</v>
      </c>
      <c r="V3585">
        <v>0</v>
      </c>
      <c r="W3585">
        <v>0</v>
      </c>
      <c r="X3585">
        <v>7.8498742317902011</v>
      </c>
      <c r="Y3585">
        <v>0</v>
      </c>
      <c r="Z3585">
        <v>18.385979616942752</v>
      </c>
      <c r="AA3585">
        <v>0</v>
      </c>
      <c r="AB3585">
        <v>10.570954140378886</v>
      </c>
      <c r="AC3585">
        <v>0</v>
      </c>
      <c r="AD3585">
        <v>0</v>
      </c>
      <c r="AE3585">
        <v>36.806807989111839</v>
      </c>
    </row>
    <row r="3586" spans="1:31" x14ac:dyDescent="0.25">
      <c r="A3586">
        <v>2311920</v>
      </c>
      <c r="B3586">
        <v>1</v>
      </c>
      <c r="C3586" t="s">
        <v>81</v>
      </c>
      <c r="D3586" t="s">
        <v>118</v>
      </c>
      <c r="E3586" t="s">
        <v>147</v>
      </c>
      <c r="F3586" t="s">
        <v>10562</v>
      </c>
      <c r="G3586" t="s">
        <v>503</v>
      </c>
      <c r="H3586" t="s">
        <v>150</v>
      </c>
      <c r="I3586" t="s">
        <v>136</v>
      </c>
      <c r="J3586" t="s">
        <v>137</v>
      </c>
      <c r="K3586" t="s">
        <v>138</v>
      </c>
      <c r="L3586" t="s">
        <v>10563</v>
      </c>
      <c r="M3586" t="s">
        <v>10564</v>
      </c>
      <c r="N3586">
        <v>1.046944444</v>
      </c>
      <c r="O3586">
        <v>0</v>
      </c>
      <c r="P3586">
        <v>76</v>
      </c>
      <c r="Q3586">
        <v>0</v>
      </c>
      <c r="R3586">
        <v>1</v>
      </c>
      <c r="S3586">
        <v>0</v>
      </c>
      <c r="T3586">
        <v>11</v>
      </c>
      <c r="U3586">
        <v>0</v>
      </c>
      <c r="V3586">
        <v>1</v>
      </c>
      <c r="W3586">
        <v>0</v>
      </c>
      <c r="X3586">
        <v>19.029388650248077</v>
      </c>
      <c r="Y3586">
        <v>0</v>
      </c>
      <c r="Z3586">
        <v>1.385310896524125</v>
      </c>
      <c r="AA3586">
        <v>0</v>
      </c>
      <c r="AB3586">
        <v>8.0331896352737964</v>
      </c>
      <c r="AC3586">
        <v>0</v>
      </c>
      <c r="AD3586">
        <v>2.3273869072972082</v>
      </c>
      <c r="AE3586">
        <v>30.775276089343205</v>
      </c>
    </row>
    <row r="3587" spans="1:31" x14ac:dyDescent="0.25">
      <c r="A3587">
        <v>2312461</v>
      </c>
      <c r="B3587">
        <v>1</v>
      </c>
      <c r="C3587" t="s">
        <v>80</v>
      </c>
      <c r="D3587" t="s">
        <v>83</v>
      </c>
      <c r="E3587" t="s">
        <v>132</v>
      </c>
      <c r="F3587" t="s">
        <v>10565</v>
      </c>
      <c r="G3587" t="s">
        <v>703</v>
      </c>
      <c r="H3587" t="s">
        <v>135</v>
      </c>
      <c r="I3587" t="s">
        <v>136</v>
      </c>
      <c r="J3587" t="s">
        <v>3</v>
      </c>
      <c r="K3587" t="s">
        <v>138</v>
      </c>
      <c r="L3587" t="s">
        <v>10566</v>
      </c>
      <c r="M3587" t="s">
        <v>10567</v>
      </c>
      <c r="N3587">
        <v>2.8805555549999999</v>
      </c>
      <c r="O3587">
        <v>0</v>
      </c>
      <c r="P3587">
        <v>0</v>
      </c>
      <c r="Q3587">
        <v>1</v>
      </c>
      <c r="R3587">
        <v>0</v>
      </c>
      <c r="S3587">
        <v>3</v>
      </c>
      <c r="T3587">
        <v>16</v>
      </c>
      <c r="U3587">
        <v>6</v>
      </c>
      <c r="V3587">
        <v>5</v>
      </c>
      <c r="W3587">
        <v>0</v>
      </c>
      <c r="X3587">
        <v>0</v>
      </c>
      <c r="Y3587">
        <v>0.28184885687100003</v>
      </c>
      <c r="Z3587">
        <v>0</v>
      </c>
      <c r="AA3587">
        <v>143.1992863737471</v>
      </c>
      <c r="AB3587">
        <v>186.52369795027363</v>
      </c>
      <c r="AC3587">
        <v>2594.5794300254656</v>
      </c>
      <c r="AD3587">
        <v>154.52298463040833</v>
      </c>
      <c r="AE3587">
        <v>3079.1072478367655</v>
      </c>
    </row>
    <row r="3588" spans="1:31" x14ac:dyDescent="0.25">
      <c r="A3588">
        <v>2312146</v>
      </c>
      <c r="B3588">
        <v>1</v>
      </c>
      <c r="C3588" t="s">
        <v>80</v>
      </c>
      <c r="D3588" t="s">
        <v>98</v>
      </c>
      <c r="E3588" t="s">
        <v>147</v>
      </c>
      <c r="F3588" t="s">
        <v>10568</v>
      </c>
      <c r="G3588" t="s">
        <v>149</v>
      </c>
      <c r="H3588" t="s">
        <v>150</v>
      </c>
      <c r="I3588" t="s">
        <v>136</v>
      </c>
      <c r="J3588" t="s">
        <v>137</v>
      </c>
      <c r="K3588" t="s">
        <v>138</v>
      </c>
      <c r="L3588" t="s">
        <v>10569</v>
      </c>
      <c r="M3588" t="s">
        <v>10570</v>
      </c>
      <c r="N3588">
        <v>0.43027777699999997</v>
      </c>
      <c r="O3588">
        <v>0</v>
      </c>
      <c r="P3588">
        <v>7</v>
      </c>
      <c r="Q3588">
        <v>0</v>
      </c>
      <c r="R3588">
        <v>13</v>
      </c>
      <c r="S3588">
        <v>0</v>
      </c>
      <c r="T3588">
        <v>3</v>
      </c>
      <c r="U3588">
        <v>0</v>
      </c>
      <c r="V3588">
        <v>0</v>
      </c>
      <c r="W3588">
        <v>0</v>
      </c>
      <c r="X3588">
        <v>1.0479099913339498</v>
      </c>
      <c r="Y3588">
        <v>0</v>
      </c>
      <c r="Z3588">
        <v>1.9957042040762001</v>
      </c>
      <c r="AA3588">
        <v>0</v>
      </c>
      <c r="AB3588">
        <v>1.4354541809508334</v>
      </c>
      <c r="AC3588">
        <v>0</v>
      </c>
      <c r="AD3588">
        <v>0</v>
      </c>
      <c r="AE3588">
        <v>4.4790683763609831</v>
      </c>
    </row>
    <row r="3589" spans="1:31" x14ac:dyDescent="0.25">
      <c r="A3589">
        <v>2312398</v>
      </c>
      <c r="B3589">
        <v>1</v>
      </c>
      <c r="C3589" t="s">
        <v>80</v>
      </c>
      <c r="D3589" t="s">
        <v>85</v>
      </c>
      <c r="E3589" t="s">
        <v>285</v>
      </c>
      <c r="F3589" t="s">
        <v>840</v>
      </c>
      <c r="G3589" t="s">
        <v>149</v>
      </c>
      <c r="H3589" t="s">
        <v>150</v>
      </c>
      <c r="I3589" t="s">
        <v>136</v>
      </c>
      <c r="J3589" t="s">
        <v>137</v>
      </c>
      <c r="K3589" t="s">
        <v>138</v>
      </c>
      <c r="L3589" t="s">
        <v>10571</v>
      </c>
      <c r="M3589" t="s">
        <v>10572</v>
      </c>
      <c r="N3589">
        <v>1.33</v>
      </c>
      <c r="O3589">
        <v>0</v>
      </c>
      <c r="P3589">
        <v>50</v>
      </c>
      <c r="Q3589">
        <v>0</v>
      </c>
      <c r="R3589">
        <v>0</v>
      </c>
      <c r="S3589">
        <v>0</v>
      </c>
      <c r="T3589">
        <v>3</v>
      </c>
      <c r="U3589">
        <v>0</v>
      </c>
      <c r="V3589">
        <v>0</v>
      </c>
      <c r="W3589">
        <v>0</v>
      </c>
      <c r="X3589">
        <v>13.725266144011204</v>
      </c>
      <c r="Y3589">
        <v>0</v>
      </c>
      <c r="Z3589">
        <v>0</v>
      </c>
      <c r="AA3589">
        <v>0</v>
      </c>
      <c r="AB3589">
        <v>2.6874805595500004</v>
      </c>
      <c r="AC3589">
        <v>0</v>
      </c>
      <c r="AD3589">
        <v>0</v>
      </c>
      <c r="AE3589">
        <v>16.412746703561204</v>
      </c>
    </row>
    <row r="3590" spans="1:31" x14ac:dyDescent="0.25">
      <c r="A3590">
        <v>2311997</v>
      </c>
      <c r="B3590">
        <v>1</v>
      </c>
      <c r="C3590" t="s">
        <v>80</v>
      </c>
      <c r="D3590" t="s">
        <v>110</v>
      </c>
      <c r="E3590" t="s">
        <v>153</v>
      </c>
      <c r="F3590" t="s">
        <v>10573</v>
      </c>
      <c r="G3590" t="s">
        <v>155</v>
      </c>
      <c r="H3590" t="s">
        <v>150</v>
      </c>
      <c r="I3590" t="s">
        <v>136</v>
      </c>
      <c r="J3590" t="s">
        <v>137</v>
      </c>
      <c r="K3590" t="s">
        <v>138</v>
      </c>
      <c r="L3590" t="s">
        <v>10574</v>
      </c>
      <c r="M3590" t="s">
        <v>10575</v>
      </c>
      <c r="N3590">
        <v>4.4413888879999996</v>
      </c>
      <c r="O3590">
        <v>0</v>
      </c>
      <c r="P3590">
        <v>21</v>
      </c>
      <c r="Q3590">
        <v>0</v>
      </c>
      <c r="R3590">
        <v>0</v>
      </c>
      <c r="S3590">
        <v>0</v>
      </c>
      <c r="T3590">
        <v>6</v>
      </c>
      <c r="U3590">
        <v>0</v>
      </c>
      <c r="V3590">
        <v>0</v>
      </c>
      <c r="W3590">
        <v>0</v>
      </c>
      <c r="X3590">
        <v>27.06799978754287</v>
      </c>
      <c r="Y3590">
        <v>0</v>
      </c>
      <c r="Z3590">
        <v>0</v>
      </c>
      <c r="AA3590">
        <v>0</v>
      </c>
      <c r="AB3590">
        <v>2.9228025200094661</v>
      </c>
      <c r="AC3590">
        <v>0</v>
      </c>
      <c r="AD3590">
        <v>0</v>
      </c>
      <c r="AE3590">
        <v>29.990802307552336</v>
      </c>
    </row>
    <row r="3591" spans="1:31" x14ac:dyDescent="0.25">
      <c r="A3591">
        <v>2312332</v>
      </c>
      <c r="B3591">
        <v>1</v>
      </c>
      <c r="C3591" t="s">
        <v>80</v>
      </c>
      <c r="D3591" t="s">
        <v>100</v>
      </c>
      <c r="E3591" t="s">
        <v>175</v>
      </c>
      <c r="F3591" t="s">
        <v>10576</v>
      </c>
      <c r="G3591" t="s">
        <v>210</v>
      </c>
      <c r="H3591" t="s">
        <v>135</v>
      </c>
      <c r="I3591" t="s">
        <v>136</v>
      </c>
      <c r="J3591" t="s">
        <v>137</v>
      </c>
      <c r="K3591" t="s">
        <v>138</v>
      </c>
      <c r="L3591" t="s">
        <v>10577</v>
      </c>
      <c r="M3591" t="s">
        <v>10578</v>
      </c>
      <c r="N3591">
        <v>1.1061111109999999</v>
      </c>
      <c r="O3591">
        <v>0</v>
      </c>
      <c r="P3591">
        <v>72</v>
      </c>
      <c r="Q3591">
        <v>0</v>
      </c>
      <c r="R3591">
        <v>3</v>
      </c>
      <c r="S3591">
        <v>0</v>
      </c>
      <c r="T3591">
        <v>8</v>
      </c>
      <c r="U3591">
        <v>0</v>
      </c>
      <c r="V3591">
        <v>0</v>
      </c>
      <c r="W3591">
        <v>0</v>
      </c>
      <c r="X3591">
        <v>18.089902156668007</v>
      </c>
      <c r="Y3591">
        <v>0</v>
      </c>
      <c r="Z3591">
        <v>1.2371094661323165</v>
      </c>
      <c r="AA3591">
        <v>0</v>
      </c>
      <c r="AB3591">
        <v>1.2603708844300001</v>
      </c>
      <c r="AC3591">
        <v>0</v>
      </c>
      <c r="AD3591">
        <v>0</v>
      </c>
      <c r="AE3591">
        <v>20.587382507230323</v>
      </c>
    </row>
    <row r="3592" spans="1:31" x14ac:dyDescent="0.25">
      <c r="A3592">
        <v>2312020</v>
      </c>
      <c r="B3592">
        <v>1</v>
      </c>
      <c r="C3592" t="s">
        <v>80</v>
      </c>
      <c r="D3592" t="s">
        <v>103</v>
      </c>
      <c r="E3592" t="s">
        <v>175</v>
      </c>
      <c r="F3592" t="s">
        <v>10579</v>
      </c>
      <c r="G3592" t="s">
        <v>134</v>
      </c>
      <c r="H3592" t="s">
        <v>135</v>
      </c>
      <c r="I3592" t="s">
        <v>136</v>
      </c>
      <c r="J3592" t="s">
        <v>137</v>
      </c>
      <c r="K3592" t="s">
        <v>138</v>
      </c>
      <c r="L3592" t="s">
        <v>10580</v>
      </c>
      <c r="M3592" t="s">
        <v>10581</v>
      </c>
      <c r="N3592">
        <v>1.3238888879999999</v>
      </c>
      <c r="O3592">
        <v>0</v>
      </c>
      <c r="P3592">
        <v>311</v>
      </c>
      <c r="Q3592">
        <v>0</v>
      </c>
      <c r="R3592">
        <v>0</v>
      </c>
      <c r="S3592">
        <v>0</v>
      </c>
      <c r="T3592">
        <v>14</v>
      </c>
      <c r="U3592">
        <v>0</v>
      </c>
      <c r="V3592">
        <v>0</v>
      </c>
      <c r="W3592">
        <v>0</v>
      </c>
      <c r="X3592">
        <v>76.92246026669828</v>
      </c>
      <c r="Y3592">
        <v>0</v>
      </c>
      <c r="Z3592">
        <v>0</v>
      </c>
      <c r="AA3592">
        <v>0</v>
      </c>
      <c r="AB3592">
        <v>12.5721575910366</v>
      </c>
      <c r="AC3592">
        <v>0</v>
      </c>
      <c r="AD3592">
        <v>0</v>
      </c>
      <c r="AE3592">
        <v>89.49461785773488</v>
      </c>
    </row>
    <row r="3593" spans="1:31" x14ac:dyDescent="0.25">
      <c r="A3593">
        <v>2312169</v>
      </c>
      <c r="B3593">
        <v>1</v>
      </c>
      <c r="C3593" t="s">
        <v>81</v>
      </c>
      <c r="D3593" t="s">
        <v>112</v>
      </c>
      <c r="E3593" t="s">
        <v>175</v>
      </c>
      <c r="F3593" t="s">
        <v>10582</v>
      </c>
      <c r="G3593" t="s">
        <v>143</v>
      </c>
      <c r="H3593" t="s">
        <v>135</v>
      </c>
      <c r="I3593" t="s">
        <v>136</v>
      </c>
      <c r="J3593" t="s">
        <v>137</v>
      </c>
      <c r="K3593" t="s">
        <v>144</v>
      </c>
      <c r="L3593" t="s">
        <v>10583</v>
      </c>
      <c r="M3593" t="s">
        <v>10584</v>
      </c>
      <c r="N3593">
        <v>0.52916666599999995</v>
      </c>
      <c r="O3593">
        <v>0</v>
      </c>
      <c r="P3593">
        <v>390</v>
      </c>
      <c r="Q3593">
        <v>0</v>
      </c>
      <c r="R3593">
        <v>20</v>
      </c>
      <c r="S3593">
        <v>0</v>
      </c>
      <c r="T3593">
        <v>71</v>
      </c>
      <c r="U3593">
        <v>0</v>
      </c>
      <c r="V3593">
        <v>0</v>
      </c>
      <c r="W3593">
        <v>0</v>
      </c>
      <c r="X3593">
        <v>29.549412539391756</v>
      </c>
      <c r="Y3593">
        <v>0</v>
      </c>
      <c r="Z3593">
        <v>0.54496392905650004</v>
      </c>
      <c r="AA3593">
        <v>0</v>
      </c>
      <c r="AB3593">
        <v>73.34436473372395</v>
      </c>
      <c r="AC3593">
        <v>0</v>
      </c>
      <c r="AD3593">
        <v>0</v>
      </c>
      <c r="AE3593">
        <v>103.43874120217221</v>
      </c>
    </row>
    <row r="3594" spans="1:31" x14ac:dyDescent="0.25">
      <c r="A3594">
        <v>2312040</v>
      </c>
      <c r="B3594">
        <v>1</v>
      </c>
      <c r="C3594" t="s">
        <v>80</v>
      </c>
      <c r="D3594" t="s">
        <v>89</v>
      </c>
      <c r="E3594" t="s">
        <v>153</v>
      </c>
      <c r="F3594" t="s">
        <v>10532</v>
      </c>
      <c r="G3594" t="s">
        <v>4051</v>
      </c>
      <c r="H3594" t="s">
        <v>150</v>
      </c>
      <c r="I3594" t="s">
        <v>136</v>
      </c>
      <c r="J3594" t="s">
        <v>137</v>
      </c>
      <c r="K3594" t="s">
        <v>138</v>
      </c>
      <c r="L3594" t="s">
        <v>10585</v>
      </c>
      <c r="M3594" t="s">
        <v>10586</v>
      </c>
      <c r="N3594">
        <v>1.155</v>
      </c>
      <c r="O3594">
        <v>0</v>
      </c>
      <c r="P3594">
        <v>1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0.51698734501435006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0.51698734501435006</v>
      </c>
    </row>
    <row r="3595" spans="1:31" x14ac:dyDescent="0.25">
      <c r="A3595">
        <v>2312418</v>
      </c>
      <c r="B3595">
        <v>1</v>
      </c>
      <c r="C3595" t="s">
        <v>80</v>
      </c>
      <c r="D3595" t="s">
        <v>97</v>
      </c>
      <c r="E3595" t="s">
        <v>175</v>
      </c>
      <c r="F3595" t="s">
        <v>10587</v>
      </c>
      <c r="G3595" t="s">
        <v>210</v>
      </c>
      <c r="H3595" t="s">
        <v>135</v>
      </c>
      <c r="I3595" t="s">
        <v>136</v>
      </c>
      <c r="J3595" t="s">
        <v>137</v>
      </c>
      <c r="K3595" t="s">
        <v>138</v>
      </c>
      <c r="L3595" t="s">
        <v>10588</v>
      </c>
      <c r="M3595" t="s">
        <v>10589</v>
      </c>
      <c r="N3595">
        <v>2.5502777769999998</v>
      </c>
      <c r="O3595">
        <v>0</v>
      </c>
      <c r="P3595">
        <v>20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30.041413090898942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30.041413090898942</v>
      </c>
    </row>
    <row r="3596" spans="1:31" x14ac:dyDescent="0.25">
      <c r="A3596">
        <v>2311983</v>
      </c>
      <c r="B3596">
        <v>1</v>
      </c>
      <c r="C3596" t="s">
        <v>80</v>
      </c>
      <c r="D3596" t="s">
        <v>110</v>
      </c>
      <c r="E3596" t="s">
        <v>147</v>
      </c>
      <c r="F3596" t="s">
        <v>10590</v>
      </c>
      <c r="G3596" t="s">
        <v>143</v>
      </c>
      <c r="H3596" t="s">
        <v>150</v>
      </c>
      <c r="I3596" t="s">
        <v>136</v>
      </c>
      <c r="J3596" t="s">
        <v>137</v>
      </c>
      <c r="K3596" t="s">
        <v>144</v>
      </c>
      <c r="L3596" t="s">
        <v>10591</v>
      </c>
      <c r="M3596" t="s">
        <v>10592</v>
      </c>
      <c r="N3596">
        <v>0.41</v>
      </c>
      <c r="O3596">
        <v>0</v>
      </c>
      <c r="P3596">
        <v>77</v>
      </c>
      <c r="Q3596">
        <v>0</v>
      </c>
      <c r="R3596">
        <v>0</v>
      </c>
      <c r="S3596">
        <v>0</v>
      </c>
      <c r="T3596">
        <v>1</v>
      </c>
      <c r="U3596">
        <v>0</v>
      </c>
      <c r="V3596">
        <v>0</v>
      </c>
      <c r="W3596">
        <v>0</v>
      </c>
      <c r="X3596">
        <v>6.2691966601247993</v>
      </c>
      <c r="Y3596">
        <v>0</v>
      </c>
      <c r="Z3596">
        <v>0</v>
      </c>
      <c r="AA3596">
        <v>0</v>
      </c>
      <c r="AB3596">
        <v>0.68508301980239994</v>
      </c>
      <c r="AC3596">
        <v>0</v>
      </c>
      <c r="AD3596">
        <v>0</v>
      </c>
      <c r="AE3596">
        <v>6.9542796799271995</v>
      </c>
    </row>
    <row r="3597" spans="1:31" x14ac:dyDescent="0.25">
      <c r="A3597">
        <v>2312375</v>
      </c>
      <c r="B3597">
        <v>1</v>
      </c>
      <c r="C3597" t="s">
        <v>80</v>
      </c>
      <c r="D3597" t="s">
        <v>93</v>
      </c>
      <c r="E3597" t="s">
        <v>153</v>
      </c>
      <c r="F3597" t="s">
        <v>10593</v>
      </c>
      <c r="G3597" t="s">
        <v>155</v>
      </c>
      <c r="H3597" t="s">
        <v>150</v>
      </c>
      <c r="I3597" t="s">
        <v>136</v>
      </c>
      <c r="J3597" t="s">
        <v>137</v>
      </c>
      <c r="K3597" t="s">
        <v>138</v>
      </c>
      <c r="L3597" t="s">
        <v>10594</v>
      </c>
      <c r="M3597" t="s">
        <v>10595</v>
      </c>
      <c r="N3597">
        <v>3.5947222220000001</v>
      </c>
      <c r="O3597">
        <v>0</v>
      </c>
      <c r="P3597">
        <v>1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1.77156107899755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1.77156107899755</v>
      </c>
    </row>
    <row r="3598" spans="1:31" x14ac:dyDescent="0.25">
      <c r="A3598">
        <v>2311986</v>
      </c>
      <c r="B3598">
        <v>1</v>
      </c>
      <c r="C3598" t="s">
        <v>81</v>
      </c>
      <c r="D3598" t="s">
        <v>123</v>
      </c>
      <c r="E3598" t="s">
        <v>158</v>
      </c>
      <c r="F3598" t="s">
        <v>10596</v>
      </c>
      <c r="G3598" t="s">
        <v>177</v>
      </c>
      <c r="H3598" t="s">
        <v>150</v>
      </c>
      <c r="I3598" t="s">
        <v>136</v>
      </c>
      <c r="J3598" t="s">
        <v>137</v>
      </c>
      <c r="K3598" t="s">
        <v>144</v>
      </c>
      <c r="L3598" t="s">
        <v>10597</v>
      </c>
      <c r="M3598" t="s">
        <v>10598</v>
      </c>
      <c r="N3598">
        <v>2.3372222219999998</v>
      </c>
      <c r="O3598">
        <v>0</v>
      </c>
      <c r="P3598">
        <v>188</v>
      </c>
      <c r="Q3598">
        <v>0</v>
      </c>
      <c r="R3598">
        <v>1</v>
      </c>
      <c r="S3598">
        <v>0</v>
      </c>
      <c r="T3598">
        <v>9</v>
      </c>
      <c r="U3598">
        <v>0</v>
      </c>
      <c r="V3598">
        <v>1</v>
      </c>
      <c r="W3598">
        <v>0</v>
      </c>
      <c r="X3598">
        <v>88.152094434782072</v>
      </c>
      <c r="Y3598">
        <v>0</v>
      </c>
      <c r="Z3598">
        <v>3.3526362324827499</v>
      </c>
      <c r="AA3598">
        <v>0</v>
      </c>
      <c r="AB3598">
        <v>22.60990754615597</v>
      </c>
      <c r="AC3598">
        <v>0</v>
      </c>
      <c r="AD3598">
        <v>21.045408246284104</v>
      </c>
      <c r="AE3598">
        <v>135.16004645970489</v>
      </c>
    </row>
    <row r="3599" spans="1:31" x14ac:dyDescent="0.25">
      <c r="A3599">
        <v>2312241</v>
      </c>
      <c r="B3599">
        <v>1</v>
      </c>
      <c r="C3599" t="s">
        <v>80</v>
      </c>
      <c r="D3599" t="s">
        <v>88</v>
      </c>
      <c r="E3599" t="s">
        <v>153</v>
      </c>
      <c r="F3599" t="s">
        <v>843</v>
      </c>
      <c r="G3599" t="s">
        <v>254</v>
      </c>
      <c r="H3599" t="s">
        <v>150</v>
      </c>
      <c r="I3599" t="s">
        <v>136</v>
      </c>
      <c r="J3599" t="s">
        <v>137</v>
      </c>
      <c r="K3599" t="s">
        <v>138</v>
      </c>
      <c r="L3599" t="s">
        <v>10599</v>
      </c>
      <c r="M3599" t="s">
        <v>10600</v>
      </c>
      <c r="N3599">
        <v>15.114444444</v>
      </c>
      <c r="O3599">
        <v>0</v>
      </c>
      <c r="P3599">
        <v>83</v>
      </c>
      <c r="Q3599">
        <v>0</v>
      </c>
      <c r="R3599">
        <v>0</v>
      </c>
      <c r="S3599">
        <v>0</v>
      </c>
      <c r="T3599">
        <v>6</v>
      </c>
      <c r="U3599">
        <v>0</v>
      </c>
      <c r="V3599">
        <v>0</v>
      </c>
      <c r="W3599">
        <v>0</v>
      </c>
      <c r="X3599">
        <v>237.78813899656461</v>
      </c>
      <c r="Y3599">
        <v>0</v>
      </c>
      <c r="Z3599">
        <v>0</v>
      </c>
      <c r="AA3599">
        <v>0</v>
      </c>
      <c r="AB3599">
        <v>132.52818420917245</v>
      </c>
      <c r="AC3599">
        <v>0</v>
      </c>
      <c r="AD3599">
        <v>0</v>
      </c>
      <c r="AE3599">
        <v>370.31632320573704</v>
      </c>
    </row>
    <row r="3600" spans="1:31" x14ac:dyDescent="0.25">
      <c r="A3600">
        <v>2312195</v>
      </c>
      <c r="B3600">
        <v>1</v>
      </c>
      <c r="C3600" t="s">
        <v>80</v>
      </c>
      <c r="D3600" t="s">
        <v>103</v>
      </c>
      <c r="E3600" t="s">
        <v>147</v>
      </c>
      <c r="F3600" t="s">
        <v>10601</v>
      </c>
      <c r="G3600" t="s">
        <v>149</v>
      </c>
      <c r="H3600" t="s">
        <v>150</v>
      </c>
      <c r="I3600" t="s">
        <v>136</v>
      </c>
      <c r="J3600" t="s">
        <v>137</v>
      </c>
      <c r="K3600" t="s">
        <v>138</v>
      </c>
      <c r="L3600" t="s">
        <v>10602</v>
      </c>
      <c r="M3600" t="s">
        <v>10603</v>
      </c>
      <c r="N3600">
        <v>0.65861111100000003</v>
      </c>
      <c r="O3600">
        <v>0</v>
      </c>
      <c r="P3600">
        <v>156</v>
      </c>
      <c r="Q3600">
        <v>0</v>
      </c>
      <c r="R3600">
        <v>4</v>
      </c>
      <c r="S3600">
        <v>0</v>
      </c>
      <c r="T3600">
        <v>9</v>
      </c>
      <c r="U3600">
        <v>0</v>
      </c>
      <c r="V3600">
        <v>0</v>
      </c>
      <c r="W3600">
        <v>0</v>
      </c>
      <c r="X3600">
        <v>23.746001737574872</v>
      </c>
      <c r="Y3600">
        <v>0</v>
      </c>
      <c r="Z3600">
        <v>1.6228003216020666</v>
      </c>
      <c r="AA3600">
        <v>0</v>
      </c>
      <c r="AB3600">
        <v>9.5536331405803043</v>
      </c>
      <c r="AC3600">
        <v>0</v>
      </c>
      <c r="AD3600">
        <v>0</v>
      </c>
      <c r="AE3600">
        <v>34.922435199757246</v>
      </c>
    </row>
    <row r="3601" spans="1:31" x14ac:dyDescent="0.25">
      <c r="A3601">
        <v>2312404</v>
      </c>
      <c r="B3601">
        <v>1</v>
      </c>
      <c r="C3601" t="s">
        <v>81</v>
      </c>
      <c r="D3601" t="s">
        <v>118</v>
      </c>
      <c r="E3601" t="s">
        <v>147</v>
      </c>
      <c r="F3601" t="s">
        <v>10604</v>
      </c>
      <c r="G3601" t="s">
        <v>149</v>
      </c>
      <c r="H3601" t="s">
        <v>150</v>
      </c>
      <c r="I3601" t="s">
        <v>136</v>
      </c>
      <c r="J3601" t="s">
        <v>137</v>
      </c>
      <c r="K3601" t="s">
        <v>138</v>
      </c>
      <c r="L3601" t="s">
        <v>10605</v>
      </c>
      <c r="M3601" t="s">
        <v>10606</v>
      </c>
      <c r="N3601">
        <v>1.163333333</v>
      </c>
      <c r="O3601">
        <v>0</v>
      </c>
      <c r="P3601">
        <v>11</v>
      </c>
      <c r="Q3601">
        <v>0</v>
      </c>
      <c r="R3601">
        <v>0</v>
      </c>
      <c r="S3601">
        <v>0</v>
      </c>
      <c r="T3601">
        <v>1</v>
      </c>
      <c r="U3601">
        <v>0</v>
      </c>
      <c r="V3601">
        <v>0</v>
      </c>
      <c r="W3601">
        <v>0</v>
      </c>
      <c r="X3601">
        <v>3.515391987304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3.515391987304</v>
      </c>
    </row>
    <row r="3602" spans="1:31" x14ac:dyDescent="0.25">
      <c r="A3602">
        <v>2312155</v>
      </c>
      <c r="B3602">
        <v>1</v>
      </c>
      <c r="C3602" t="s">
        <v>81</v>
      </c>
      <c r="D3602" t="s">
        <v>118</v>
      </c>
      <c r="E3602" t="s">
        <v>147</v>
      </c>
      <c r="F3602" t="s">
        <v>10607</v>
      </c>
      <c r="G3602" t="s">
        <v>149</v>
      </c>
      <c r="H3602" t="s">
        <v>150</v>
      </c>
      <c r="I3602" t="s">
        <v>136</v>
      </c>
      <c r="J3602" t="s">
        <v>137</v>
      </c>
      <c r="K3602" t="s">
        <v>138</v>
      </c>
      <c r="L3602" t="s">
        <v>10608</v>
      </c>
      <c r="M3602" t="s">
        <v>10609</v>
      </c>
      <c r="N3602">
        <v>2.105</v>
      </c>
      <c r="O3602">
        <v>0</v>
      </c>
      <c r="P3602">
        <v>30</v>
      </c>
      <c r="Q3602">
        <v>0</v>
      </c>
      <c r="R3602">
        <v>6</v>
      </c>
      <c r="S3602">
        <v>0</v>
      </c>
      <c r="T3602">
        <v>4</v>
      </c>
      <c r="U3602">
        <v>0</v>
      </c>
      <c r="V3602">
        <v>0</v>
      </c>
      <c r="W3602">
        <v>0</v>
      </c>
      <c r="X3602">
        <v>8.2869210184561179</v>
      </c>
      <c r="Y3602">
        <v>0</v>
      </c>
      <c r="Z3602">
        <v>6.6110102599009331</v>
      </c>
      <c r="AA3602">
        <v>0</v>
      </c>
      <c r="AB3602">
        <v>1.4142825959412666</v>
      </c>
      <c r="AC3602">
        <v>0</v>
      </c>
      <c r="AD3602">
        <v>0</v>
      </c>
      <c r="AE3602">
        <v>16.312213874298319</v>
      </c>
    </row>
    <row r="3603" spans="1:31" x14ac:dyDescent="0.25">
      <c r="A3603">
        <v>2312255</v>
      </c>
      <c r="B3603">
        <v>1</v>
      </c>
      <c r="C3603" t="s">
        <v>80</v>
      </c>
      <c r="D3603" t="s">
        <v>109</v>
      </c>
      <c r="E3603" t="s">
        <v>158</v>
      </c>
      <c r="F3603" t="s">
        <v>4778</v>
      </c>
      <c r="G3603" t="s">
        <v>453</v>
      </c>
      <c r="H3603" t="s">
        <v>150</v>
      </c>
      <c r="I3603" t="s">
        <v>136</v>
      </c>
      <c r="J3603" t="s">
        <v>137</v>
      </c>
      <c r="K3603" t="s">
        <v>138</v>
      </c>
      <c r="L3603" t="s">
        <v>10610</v>
      </c>
      <c r="M3603" t="s">
        <v>10611</v>
      </c>
      <c r="N3603">
        <v>1.8858333329999999</v>
      </c>
      <c r="O3603">
        <v>0</v>
      </c>
      <c r="P3603">
        <v>32</v>
      </c>
      <c r="Q3603">
        <v>0</v>
      </c>
      <c r="R3603">
        <v>3</v>
      </c>
      <c r="S3603">
        <v>0</v>
      </c>
      <c r="T3603">
        <v>4</v>
      </c>
      <c r="U3603">
        <v>0</v>
      </c>
      <c r="V3603">
        <v>0</v>
      </c>
      <c r="W3603">
        <v>0</v>
      </c>
      <c r="X3603">
        <v>10.243293584828448</v>
      </c>
      <c r="Y3603">
        <v>0</v>
      </c>
      <c r="Z3603">
        <v>1.1372162229913501</v>
      </c>
      <c r="AA3603">
        <v>0</v>
      </c>
      <c r="AB3603">
        <v>0.78916985701033349</v>
      </c>
      <c r="AC3603">
        <v>0</v>
      </c>
      <c r="AD3603">
        <v>0</v>
      </c>
      <c r="AE3603">
        <v>12.169679664830133</v>
      </c>
    </row>
    <row r="3604" spans="1:31" x14ac:dyDescent="0.25">
      <c r="A3604">
        <v>2312401</v>
      </c>
      <c r="B3604">
        <v>1</v>
      </c>
      <c r="C3604" t="s">
        <v>80</v>
      </c>
      <c r="D3604" t="s">
        <v>94</v>
      </c>
      <c r="E3604" t="s">
        <v>141</v>
      </c>
      <c r="F3604" t="s">
        <v>10612</v>
      </c>
      <c r="G3604" t="s">
        <v>134</v>
      </c>
      <c r="H3604" t="s">
        <v>135</v>
      </c>
      <c r="I3604" t="s">
        <v>136</v>
      </c>
      <c r="J3604" t="s">
        <v>137</v>
      </c>
      <c r="K3604" t="s">
        <v>138</v>
      </c>
      <c r="L3604" t="s">
        <v>10613</v>
      </c>
      <c r="M3604" t="s">
        <v>10614</v>
      </c>
      <c r="N3604">
        <v>0.47388888800000001</v>
      </c>
      <c r="O3604">
        <v>0</v>
      </c>
      <c r="P3604">
        <v>205</v>
      </c>
      <c r="Q3604">
        <v>24</v>
      </c>
      <c r="R3604">
        <v>18</v>
      </c>
      <c r="S3604">
        <v>2</v>
      </c>
      <c r="T3604">
        <v>20</v>
      </c>
      <c r="U3604">
        <v>0</v>
      </c>
      <c r="V3604">
        <v>0</v>
      </c>
      <c r="W3604">
        <v>0</v>
      </c>
      <c r="X3604">
        <v>12.888510381965471</v>
      </c>
      <c r="Y3604">
        <v>27.724895451123015</v>
      </c>
      <c r="Z3604">
        <v>24.576384744271319</v>
      </c>
      <c r="AA3604">
        <v>1.0385538973068447</v>
      </c>
      <c r="AB3604">
        <v>6.050210603958269</v>
      </c>
      <c r="AC3604">
        <v>0</v>
      </c>
      <c r="AD3604">
        <v>0</v>
      </c>
      <c r="AE3604">
        <v>72.278555078624905</v>
      </c>
    </row>
    <row r="3605" spans="1:31" x14ac:dyDescent="0.25">
      <c r="A3605">
        <v>2312072</v>
      </c>
      <c r="B3605">
        <v>1</v>
      </c>
      <c r="C3605" t="s">
        <v>80</v>
      </c>
      <c r="D3605" t="s">
        <v>96</v>
      </c>
      <c r="E3605" t="s">
        <v>153</v>
      </c>
      <c r="F3605" t="s">
        <v>10615</v>
      </c>
      <c r="G3605" t="s">
        <v>254</v>
      </c>
      <c r="H3605" t="s">
        <v>150</v>
      </c>
      <c r="I3605" t="s">
        <v>136</v>
      </c>
      <c r="J3605" t="s">
        <v>137</v>
      </c>
      <c r="K3605" t="s">
        <v>138</v>
      </c>
      <c r="L3605" t="s">
        <v>1014</v>
      </c>
      <c r="M3605" t="s">
        <v>10616</v>
      </c>
      <c r="N3605">
        <v>1.8691666659999999</v>
      </c>
      <c r="O3605">
        <v>0</v>
      </c>
      <c r="P3605">
        <v>2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2.3251762315697251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2.3251762315697251</v>
      </c>
    </row>
    <row r="3606" spans="1:31" x14ac:dyDescent="0.25">
      <c r="A3606">
        <v>2312215</v>
      </c>
      <c r="B3606">
        <v>1</v>
      </c>
      <c r="C3606" t="s">
        <v>81</v>
      </c>
      <c r="D3606" t="s">
        <v>112</v>
      </c>
      <c r="E3606" t="s">
        <v>147</v>
      </c>
      <c r="F3606" t="s">
        <v>10617</v>
      </c>
      <c r="G3606" t="s">
        <v>353</v>
      </c>
      <c r="H3606" t="s">
        <v>150</v>
      </c>
      <c r="I3606" t="s">
        <v>136</v>
      </c>
      <c r="J3606" t="s">
        <v>137</v>
      </c>
      <c r="K3606" t="s">
        <v>138</v>
      </c>
      <c r="L3606" t="s">
        <v>10618</v>
      </c>
      <c r="M3606" t="s">
        <v>10619</v>
      </c>
      <c r="N3606">
        <v>5.1583333329999999</v>
      </c>
      <c r="O3606">
        <v>0</v>
      </c>
      <c r="P3606">
        <v>14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7.024518240109467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7.024518240109467</v>
      </c>
    </row>
    <row r="3607" spans="1:31" x14ac:dyDescent="0.25">
      <c r="A3607">
        <v>2312384</v>
      </c>
      <c r="B3607">
        <v>1</v>
      </c>
      <c r="C3607" t="s">
        <v>81</v>
      </c>
      <c r="D3607" t="s">
        <v>122</v>
      </c>
      <c r="E3607" t="s">
        <v>153</v>
      </c>
      <c r="F3607" t="s">
        <v>10620</v>
      </c>
      <c r="G3607" t="s">
        <v>155</v>
      </c>
      <c r="H3607" t="s">
        <v>150</v>
      </c>
      <c r="I3607" t="s">
        <v>136</v>
      </c>
      <c r="J3607" t="s">
        <v>137</v>
      </c>
      <c r="K3607" t="s">
        <v>138</v>
      </c>
      <c r="L3607" t="s">
        <v>10621</v>
      </c>
      <c r="M3607" t="s">
        <v>10622</v>
      </c>
      <c r="N3607">
        <v>0.88194444400000005</v>
      </c>
      <c r="O3607">
        <v>0</v>
      </c>
      <c r="P3607">
        <v>1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9.6326513349750009E-2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9.6326513349750009E-2</v>
      </c>
    </row>
    <row r="3608" spans="1:31" x14ac:dyDescent="0.25">
      <c r="A3608">
        <v>2312135</v>
      </c>
      <c r="B3608">
        <v>1</v>
      </c>
      <c r="C3608" t="s">
        <v>80</v>
      </c>
      <c r="D3608" t="s">
        <v>94</v>
      </c>
      <c r="E3608" t="s">
        <v>141</v>
      </c>
      <c r="F3608" t="s">
        <v>10623</v>
      </c>
      <c r="G3608" t="s">
        <v>134</v>
      </c>
      <c r="H3608" t="s">
        <v>135</v>
      </c>
      <c r="I3608" t="s">
        <v>136</v>
      </c>
      <c r="J3608" t="s">
        <v>137</v>
      </c>
      <c r="K3608" t="s">
        <v>138</v>
      </c>
      <c r="L3608" t="s">
        <v>10624</v>
      </c>
      <c r="M3608" t="s">
        <v>10625</v>
      </c>
      <c r="N3608">
        <v>0.273888888</v>
      </c>
      <c r="O3608">
        <v>0</v>
      </c>
      <c r="P3608">
        <v>685</v>
      </c>
      <c r="Q3608">
        <v>35</v>
      </c>
      <c r="R3608">
        <v>79</v>
      </c>
      <c r="S3608">
        <v>16</v>
      </c>
      <c r="T3608">
        <v>85</v>
      </c>
      <c r="U3608">
        <v>3</v>
      </c>
      <c r="V3608">
        <v>0</v>
      </c>
      <c r="W3608">
        <v>0</v>
      </c>
      <c r="X3608">
        <v>34.522181384713036</v>
      </c>
      <c r="Y3608">
        <v>33.175984547650806</v>
      </c>
      <c r="Z3608">
        <v>29.511143415458399</v>
      </c>
      <c r="AA3608">
        <v>52.079970520066041</v>
      </c>
      <c r="AB3608">
        <v>18.104688625650489</v>
      </c>
      <c r="AC3608">
        <v>112.87827007590565</v>
      </c>
      <c r="AD3608">
        <v>0</v>
      </c>
      <c r="AE3608">
        <v>280.27223856944443</v>
      </c>
    </row>
    <row r="3609" spans="1:31" x14ac:dyDescent="0.25">
      <c r="A3609">
        <v>2312172</v>
      </c>
      <c r="B3609">
        <v>1</v>
      </c>
      <c r="C3609" t="s">
        <v>80</v>
      </c>
      <c r="D3609" t="s">
        <v>93</v>
      </c>
      <c r="E3609" t="s">
        <v>141</v>
      </c>
      <c r="F3609" t="s">
        <v>10626</v>
      </c>
      <c r="G3609" t="s">
        <v>134</v>
      </c>
      <c r="H3609" t="s">
        <v>135</v>
      </c>
      <c r="I3609" t="s">
        <v>468</v>
      </c>
      <c r="J3609" t="s">
        <v>137</v>
      </c>
      <c r="K3609" t="s">
        <v>138</v>
      </c>
      <c r="L3609" t="s">
        <v>10627</v>
      </c>
      <c r="M3609" t="s">
        <v>10628</v>
      </c>
      <c r="N3609">
        <v>1.8055555000000001E-2</v>
      </c>
      <c r="O3609">
        <v>0</v>
      </c>
      <c r="P3609">
        <v>2385</v>
      </c>
      <c r="Q3609">
        <v>0</v>
      </c>
      <c r="R3609">
        <v>78</v>
      </c>
      <c r="S3609">
        <v>5</v>
      </c>
      <c r="T3609">
        <v>217</v>
      </c>
      <c r="U3609">
        <v>0</v>
      </c>
      <c r="V3609">
        <v>2</v>
      </c>
      <c r="W3609">
        <v>0</v>
      </c>
      <c r="X3609">
        <v>7.7828091919239837</v>
      </c>
      <c r="Y3609">
        <v>0</v>
      </c>
      <c r="Z3609">
        <v>3.0070661691032079</v>
      </c>
      <c r="AA3609">
        <v>0.15734888271555553</v>
      </c>
      <c r="AB3609">
        <v>4.441026973943444</v>
      </c>
      <c r="AC3609">
        <v>0</v>
      </c>
      <c r="AD3609">
        <v>0.6192034571081666</v>
      </c>
      <c r="AE3609">
        <v>16.007454674794356</v>
      </c>
    </row>
    <row r="3610" spans="1:31" x14ac:dyDescent="0.25">
      <c r="A3610">
        <v>2312321</v>
      </c>
      <c r="B3610">
        <v>1</v>
      </c>
      <c r="C3610" t="s">
        <v>81</v>
      </c>
      <c r="D3610" t="s">
        <v>127</v>
      </c>
      <c r="E3610" t="s">
        <v>175</v>
      </c>
      <c r="F3610" t="s">
        <v>10629</v>
      </c>
      <c r="G3610" t="s">
        <v>716</v>
      </c>
      <c r="H3610" t="s">
        <v>135</v>
      </c>
      <c r="I3610" t="s">
        <v>136</v>
      </c>
      <c r="J3610" t="s">
        <v>137</v>
      </c>
      <c r="K3610" t="s">
        <v>138</v>
      </c>
      <c r="L3610" t="s">
        <v>10630</v>
      </c>
      <c r="M3610" t="s">
        <v>10631</v>
      </c>
      <c r="N3610">
        <v>4.9636111109999996</v>
      </c>
      <c r="O3610">
        <v>0</v>
      </c>
      <c r="P3610">
        <v>0</v>
      </c>
      <c r="Q3610">
        <v>0</v>
      </c>
      <c r="R3610">
        <v>5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153.958509213415</v>
      </c>
      <c r="AA3610">
        <v>0</v>
      </c>
      <c r="AB3610">
        <v>0</v>
      </c>
      <c r="AC3610">
        <v>0</v>
      </c>
      <c r="AD3610">
        <v>0</v>
      </c>
      <c r="AE3610">
        <v>153.958509213415</v>
      </c>
    </row>
    <row r="3611" spans="1:31" x14ac:dyDescent="0.25">
      <c r="A3611">
        <v>2312029</v>
      </c>
      <c r="B3611">
        <v>1</v>
      </c>
      <c r="C3611" t="s">
        <v>80</v>
      </c>
      <c r="D3611" t="s">
        <v>100</v>
      </c>
      <c r="E3611" t="s">
        <v>141</v>
      </c>
      <c r="F3611" t="s">
        <v>10632</v>
      </c>
      <c r="G3611" t="s">
        <v>143</v>
      </c>
      <c r="H3611" t="s">
        <v>135</v>
      </c>
      <c r="I3611" t="s">
        <v>136</v>
      </c>
      <c r="J3611" t="s">
        <v>137</v>
      </c>
      <c r="K3611" t="s">
        <v>144</v>
      </c>
      <c r="L3611" t="s">
        <v>10633</v>
      </c>
      <c r="M3611" t="s">
        <v>10634</v>
      </c>
      <c r="N3611">
        <v>3.6013888879999998</v>
      </c>
      <c r="O3611">
        <v>6</v>
      </c>
      <c r="P3611">
        <v>13</v>
      </c>
      <c r="Q3611">
        <v>59</v>
      </c>
      <c r="R3611">
        <v>34</v>
      </c>
      <c r="S3611">
        <v>8</v>
      </c>
      <c r="T3611">
        <v>12</v>
      </c>
      <c r="U3611">
        <v>0</v>
      </c>
      <c r="V3611">
        <v>0</v>
      </c>
      <c r="W3611">
        <v>17.561327225622868</v>
      </c>
      <c r="X3611">
        <v>9.4006497526604136</v>
      </c>
      <c r="Y3611">
        <v>225.93249337503514</v>
      </c>
      <c r="Z3611">
        <v>117.20828082151819</v>
      </c>
      <c r="AA3611">
        <v>59.415861351620329</v>
      </c>
      <c r="AB3611">
        <v>41.774873443963607</v>
      </c>
      <c r="AC3611">
        <v>0</v>
      </c>
      <c r="AD3611">
        <v>0</v>
      </c>
      <c r="AE3611">
        <v>471.29348597042053</v>
      </c>
    </row>
    <row r="3612" spans="1:31" x14ac:dyDescent="0.25">
      <c r="A3612">
        <v>2312175</v>
      </c>
      <c r="B3612">
        <v>1</v>
      </c>
      <c r="C3612" t="s">
        <v>80</v>
      </c>
      <c r="D3612" t="s">
        <v>96</v>
      </c>
      <c r="E3612" t="s">
        <v>153</v>
      </c>
      <c r="F3612" t="s">
        <v>10635</v>
      </c>
      <c r="G3612" t="s">
        <v>155</v>
      </c>
      <c r="H3612" t="s">
        <v>150</v>
      </c>
      <c r="I3612" t="s">
        <v>136</v>
      </c>
      <c r="J3612" t="s">
        <v>137</v>
      </c>
      <c r="K3612" t="s">
        <v>138</v>
      </c>
      <c r="L3612" t="s">
        <v>10636</v>
      </c>
      <c r="M3612" t="s">
        <v>10637</v>
      </c>
      <c r="N3612">
        <v>5.6686111109999997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1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</row>
    <row r="3613" spans="1:31" x14ac:dyDescent="0.25">
      <c r="A3613">
        <v>2312198</v>
      </c>
      <c r="B3613">
        <v>1</v>
      </c>
      <c r="C3613" t="s">
        <v>80</v>
      </c>
      <c r="D3613" t="s">
        <v>93</v>
      </c>
      <c r="E3613" t="s">
        <v>147</v>
      </c>
      <c r="F3613" t="s">
        <v>10638</v>
      </c>
      <c r="G3613" t="s">
        <v>149</v>
      </c>
      <c r="H3613" t="s">
        <v>150</v>
      </c>
      <c r="I3613" t="s">
        <v>136</v>
      </c>
      <c r="J3613" t="s">
        <v>137</v>
      </c>
      <c r="K3613" t="s">
        <v>138</v>
      </c>
      <c r="L3613" t="s">
        <v>10639</v>
      </c>
      <c r="M3613" t="s">
        <v>10640</v>
      </c>
      <c r="N3613">
        <v>1.701944444</v>
      </c>
      <c r="O3613">
        <v>0</v>
      </c>
      <c r="P3613">
        <v>1</v>
      </c>
      <c r="Q3613">
        <v>0</v>
      </c>
      <c r="R3613">
        <v>2</v>
      </c>
      <c r="S3613">
        <v>0</v>
      </c>
      <c r="T3613">
        <v>1</v>
      </c>
      <c r="U3613">
        <v>0</v>
      </c>
      <c r="V3613">
        <v>0</v>
      </c>
      <c r="W3613">
        <v>0</v>
      </c>
      <c r="X3613">
        <v>0.25778228175074996</v>
      </c>
      <c r="Y3613">
        <v>0</v>
      </c>
      <c r="Z3613">
        <v>14.289698537410626</v>
      </c>
      <c r="AA3613">
        <v>0</v>
      </c>
      <c r="AB3613">
        <v>10.19739274185385</v>
      </c>
      <c r="AC3613">
        <v>0</v>
      </c>
      <c r="AD3613">
        <v>0</v>
      </c>
      <c r="AE3613">
        <v>24.744873561015226</v>
      </c>
    </row>
    <row r="3614" spans="1:31" x14ac:dyDescent="0.25">
      <c r="A3614">
        <v>2312012</v>
      </c>
      <c r="B3614">
        <v>1</v>
      </c>
      <c r="C3614" t="s">
        <v>81</v>
      </c>
      <c r="D3614" t="s">
        <v>120</v>
      </c>
      <c r="E3614" t="s">
        <v>132</v>
      </c>
      <c r="F3614" t="s">
        <v>9222</v>
      </c>
      <c r="G3614" t="s">
        <v>134</v>
      </c>
      <c r="H3614" t="s">
        <v>135</v>
      </c>
      <c r="I3614" t="s">
        <v>136</v>
      </c>
      <c r="J3614" t="s">
        <v>137</v>
      </c>
      <c r="K3614" t="s">
        <v>138</v>
      </c>
      <c r="L3614" t="s">
        <v>10641</v>
      </c>
      <c r="M3614" t="s">
        <v>10642</v>
      </c>
      <c r="N3614">
        <v>2.136111111</v>
      </c>
      <c r="O3614">
        <v>0</v>
      </c>
      <c r="P3614">
        <v>1298</v>
      </c>
      <c r="Q3614">
        <v>47</v>
      </c>
      <c r="R3614">
        <v>45</v>
      </c>
      <c r="S3614">
        <v>7</v>
      </c>
      <c r="T3614">
        <v>171</v>
      </c>
      <c r="U3614">
        <v>0</v>
      </c>
      <c r="V3614">
        <v>1</v>
      </c>
      <c r="W3614">
        <v>0</v>
      </c>
      <c r="X3614">
        <v>379.02364683376163</v>
      </c>
      <c r="Y3614">
        <v>75.643810304399921</v>
      </c>
      <c r="Z3614">
        <v>45.551869544640432</v>
      </c>
      <c r="AA3614">
        <v>17.478855927428796</v>
      </c>
      <c r="AB3614">
        <v>1594.7839520480193</v>
      </c>
      <c r="AC3614">
        <v>0</v>
      </c>
      <c r="AD3614">
        <v>1.641222750765E-2</v>
      </c>
      <c r="AE3614">
        <v>2112.4985468857581</v>
      </c>
    </row>
    <row r="3615" spans="1:31" x14ac:dyDescent="0.25">
      <c r="A3615">
        <v>2311989</v>
      </c>
      <c r="B3615">
        <v>1</v>
      </c>
      <c r="C3615" t="s">
        <v>80</v>
      </c>
      <c r="D3615" t="s">
        <v>104</v>
      </c>
      <c r="E3615" t="s">
        <v>175</v>
      </c>
      <c r="F3615" t="s">
        <v>10643</v>
      </c>
      <c r="G3615" t="s">
        <v>143</v>
      </c>
      <c r="H3615" t="s">
        <v>135</v>
      </c>
      <c r="I3615" t="s">
        <v>136</v>
      </c>
      <c r="J3615" t="s">
        <v>137</v>
      </c>
      <c r="K3615" t="s">
        <v>144</v>
      </c>
      <c r="L3615" t="s">
        <v>10644</v>
      </c>
      <c r="M3615" t="s">
        <v>10645</v>
      </c>
      <c r="N3615">
        <v>8.8205555550000003</v>
      </c>
      <c r="O3615">
        <v>5</v>
      </c>
      <c r="P3615">
        <v>1507</v>
      </c>
      <c r="Q3615">
        <v>0</v>
      </c>
      <c r="R3615">
        <v>8</v>
      </c>
      <c r="S3615">
        <v>1</v>
      </c>
      <c r="T3615">
        <v>178</v>
      </c>
      <c r="U3615">
        <v>0</v>
      </c>
      <c r="V3615">
        <v>1</v>
      </c>
      <c r="W3615">
        <v>23.247525064940003</v>
      </c>
      <c r="X3615">
        <v>2883.7978325408326</v>
      </c>
      <c r="Y3615">
        <v>0</v>
      </c>
      <c r="Z3615">
        <v>75.378143236129887</v>
      </c>
      <c r="AA3615">
        <v>74.654681347939999</v>
      </c>
      <c r="AB3615">
        <v>1798.2066622787522</v>
      </c>
      <c r="AC3615">
        <v>0</v>
      </c>
      <c r="AD3615">
        <v>71.704347724853591</v>
      </c>
      <c r="AE3615">
        <v>4926.9891921934477</v>
      </c>
    </row>
    <row r="3616" spans="1:31" x14ac:dyDescent="0.25">
      <c r="A3616">
        <v>2312361</v>
      </c>
      <c r="B3616">
        <v>1</v>
      </c>
      <c r="C3616" t="s">
        <v>81</v>
      </c>
      <c r="D3616" t="s">
        <v>120</v>
      </c>
      <c r="E3616" t="s">
        <v>132</v>
      </c>
      <c r="F3616" t="s">
        <v>4654</v>
      </c>
      <c r="G3616" t="s">
        <v>134</v>
      </c>
      <c r="H3616" t="s">
        <v>135</v>
      </c>
      <c r="I3616" t="s">
        <v>136</v>
      </c>
      <c r="J3616" t="s">
        <v>137</v>
      </c>
      <c r="K3616" t="s">
        <v>138</v>
      </c>
      <c r="L3616" t="s">
        <v>10646</v>
      </c>
      <c r="M3616" t="s">
        <v>10647</v>
      </c>
      <c r="N3616">
        <v>0.47861111099999998</v>
      </c>
      <c r="O3616">
        <v>0</v>
      </c>
      <c r="P3616">
        <v>75</v>
      </c>
      <c r="Q3616">
        <v>38</v>
      </c>
      <c r="R3616">
        <v>2</v>
      </c>
      <c r="S3616">
        <v>14</v>
      </c>
      <c r="T3616">
        <v>3</v>
      </c>
      <c r="U3616">
        <v>0</v>
      </c>
      <c r="V3616">
        <v>0</v>
      </c>
      <c r="W3616">
        <v>0</v>
      </c>
      <c r="X3616">
        <v>11.469162192479502</v>
      </c>
      <c r="Y3616">
        <v>48.368268515863349</v>
      </c>
      <c r="Z3616">
        <v>0.86931222435808886</v>
      </c>
      <c r="AA3616">
        <v>19.451088313903028</v>
      </c>
      <c r="AB3616">
        <v>9.4878165261600006E-2</v>
      </c>
      <c r="AC3616">
        <v>0</v>
      </c>
      <c r="AD3616">
        <v>0</v>
      </c>
      <c r="AE3616">
        <v>80.252709411865567</v>
      </c>
    </row>
    <row r="3617" spans="1:31" x14ac:dyDescent="0.25">
      <c r="A3617">
        <v>2312112</v>
      </c>
      <c r="B3617">
        <v>1</v>
      </c>
      <c r="C3617" t="s">
        <v>80</v>
      </c>
      <c r="D3617" t="s">
        <v>103</v>
      </c>
      <c r="E3617" t="s">
        <v>175</v>
      </c>
      <c r="F3617" t="s">
        <v>10648</v>
      </c>
      <c r="G3617" t="s">
        <v>716</v>
      </c>
      <c r="H3617" t="s">
        <v>135</v>
      </c>
      <c r="I3617" t="s">
        <v>136</v>
      </c>
      <c r="J3617" t="s">
        <v>137</v>
      </c>
      <c r="K3617" t="s">
        <v>138</v>
      </c>
      <c r="L3617" t="s">
        <v>10649</v>
      </c>
      <c r="M3617" t="s">
        <v>10650</v>
      </c>
      <c r="N3617">
        <v>1.4527777770000001</v>
      </c>
      <c r="O3617">
        <v>0</v>
      </c>
      <c r="P3617">
        <v>0</v>
      </c>
      <c r="Q3617">
        <v>0</v>
      </c>
      <c r="R3617">
        <v>2</v>
      </c>
      <c r="S3617">
        <v>0</v>
      </c>
      <c r="T3617">
        <v>1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1.3591260667787917</v>
      </c>
      <c r="AA3617">
        <v>0</v>
      </c>
      <c r="AB3617">
        <v>6.5234328391041665E-2</v>
      </c>
      <c r="AC3617">
        <v>0</v>
      </c>
      <c r="AD3617">
        <v>0</v>
      </c>
      <c r="AE3617">
        <v>1.4243603951698334</v>
      </c>
    </row>
    <row r="3618" spans="1:31" x14ac:dyDescent="0.25">
      <c r="A3618">
        <v>2312006</v>
      </c>
      <c r="B3618">
        <v>1</v>
      </c>
      <c r="C3618" t="s">
        <v>80</v>
      </c>
      <c r="D3618" t="s">
        <v>98</v>
      </c>
      <c r="E3618" t="s">
        <v>141</v>
      </c>
      <c r="F3618" t="s">
        <v>7916</v>
      </c>
      <c r="G3618" t="s">
        <v>177</v>
      </c>
      <c r="H3618" t="s">
        <v>135</v>
      </c>
      <c r="I3618" t="s">
        <v>136</v>
      </c>
      <c r="J3618" t="s">
        <v>137</v>
      </c>
      <c r="K3618" t="s">
        <v>144</v>
      </c>
      <c r="L3618" t="s">
        <v>10651</v>
      </c>
      <c r="M3618" t="s">
        <v>10652</v>
      </c>
      <c r="N3618">
        <v>7.8711111110000003</v>
      </c>
      <c r="O3618">
        <v>0</v>
      </c>
      <c r="P3618">
        <v>376</v>
      </c>
      <c r="Q3618">
        <v>0</v>
      </c>
      <c r="R3618">
        <v>29</v>
      </c>
      <c r="S3618">
        <v>0</v>
      </c>
      <c r="T3618">
        <v>57</v>
      </c>
      <c r="U3618">
        <v>0</v>
      </c>
      <c r="V3618">
        <v>0</v>
      </c>
      <c r="W3618">
        <v>0</v>
      </c>
      <c r="X3618">
        <v>607.70002358110594</v>
      </c>
      <c r="Y3618">
        <v>0</v>
      </c>
      <c r="Z3618">
        <v>985.93682063371102</v>
      </c>
      <c r="AA3618">
        <v>0</v>
      </c>
      <c r="AB3618">
        <v>1271.6985376433308</v>
      </c>
      <c r="AC3618">
        <v>0</v>
      </c>
      <c r="AD3618">
        <v>0</v>
      </c>
      <c r="AE3618">
        <v>2865.3353818581477</v>
      </c>
    </row>
    <row r="3619" spans="1:31" x14ac:dyDescent="0.25">
      <c r="A3619">
        <v>2312046</v>
      </c>
      <c r="B3619">
        <v>1</v>
      </c>
      <c r="C3619" t="s">
        <v>80</v>
      </c>
      <c r="D3619" t="s">
        <v>110</v>
      </c>
      <c r="E3619" t="s">
        <v>147</v>
      </c>
      <c r="F3619" t="s">
        <v>10653</v>
      </c>
      <c r="G3619" t="s">
        <v>143</v>
      </c>
      <c r="H3619" t="s">
        <v>150</v>
      </c>
      <c r="I3619" t="s">
        <v>136</v>
      </c>
      <c r="J3619" t="s">
        <v>137</v>
      </c>
      <c r="K3619" t="s">
        <v>144</v>
      </c>
      <c r="L3619" t="s">
        <v>10654</v>
      </c>
      <c r="M3619" t="s">
        <v>10655</v>
      </c>
      <c r="N3619">
        <v>0.705555555</v>
      </c>
      <c r="O3619">
        <v>0</v>
      </c>
      <c r="P3619">
        <v>142</v>
      </c>
      <c r="Q3619">
        <v>0</v>
      </c>
      <c r="R3619">
        <v>0</v>
      </c>
      <c r="S3619">
        <v>0</v>
      </c>
      <c r="T3619">
        <v>11</v>
      </c>
      <c r="U3619">
        <v>0</v>
      </c>
      <c r="V3619">
        <v>0</v>
      </c>
      <c r="W3619">
        <v>0</v>
      </c>
      <c r="X3619">
        <v>20.640800272993971</v>
      </c>
      <c r="Y3619">
        <v>0</v>
      </c>
      <c r="Z3619">
        <v>0</v>
      </c>
      <c r="AA3619">
        <v>0</v>
      </c>
      <c r="AB3619">
        <v>6.1038217954414993</v>
      </c>
      <c r="AC3619">
        <v>0</v>
      </c>
      <c r="AD3619">
        <v>0</v>
      </c>
      <c r="AE3619">
        <v>26.744622068435469</v>
      </c>
    </row>
    <row r="3620" spans="1:31" x14ac:dyDescent="0.25">
      <c r="A3620">
        <v>2312281</v>
      </c>
      <c r="B3620">
        <v>1</v>
      </c>
      <c r="C3620" t="s">
        <v>80</v>
      </c>
      <c r="D3620" t="s">
        <v>107</v>
      </c>
      <c r="E3620" t="s">
        <v>147</v>
      </c>
      <c r="F3620" t="s">
        <v>10656</v>
      </c>
      <c r="G3620" t="s">
        <v>149</v>
      </c>
      <c r="H3620" t="s">
        <v>150</v>
      </c>
      <c r="I3620" t="s">
        <v>136</v>
      </c>
      <c r="J3620" t="s">
        <v>137</v>
      </c>
      <c r="K3620" t="s">
        <v>138</v>
      </c>
      <c r="L3620" t="s">
        <v>10657</v>
      </c>
      <c r="M3620" t="s">
        <v>10658</v>
      </c>
      <c r="N3620">
        <v>2.8088888879999998</v>
      </c>
      <c r="O3620">
        <v>0</v>
      </c>
      <c r="P3620">
        <v>62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22.820373898771066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22.820373898771066</v>
      </c>
    </row>
    <row r="3621" spans="1:31" x14ac:dyDescent="0.25">
      <c r="A3621">
        <v>2311926</v>
      </c>
      <c r="B3621">
        <v>1</v>
      </c>
      <c r="C3621" t="s">
        <v>80</v>
      </c>
      <c r="D3621" t="s">
        <v>93</v>
      </c>
      <c r="E3621" t="s">
        <v>147</v>
      </c>
      <c r="F3621" t="s">
        <v>10659</v>
      </c>
      <c r="G3621" t="s">
        <v>149</v>
      </c>
      <c r="H3621" t="s">
        <v>150</v>
      </c>
      <c r="I3621" t="s">
        <v>136</v>
      </c>
      <c r="J3621" t="s">
        <v>137</v>
      </c>
      <c r="K3621" t="s">
        <v>138</v>
      </c>
      <c r="L3621" t="s">
        <v>10660</v>
      </c>
      <c r="M3621" t="s">
        <v>10661</v>
      </c>
      <c r="N3621">
        <v>1.879444444</v>
      </c>
      <c r="O3621">
        <v>0</v>
      </c>
      <c r="P3621">
        <v>20</v>
      </c>
      <c r="Q3621">
        <v>0</v>
      </c>
      <c r="R3621">
        <v>4</v>
      </c>
      <c r="S3621">
        <v>0</v>
      </c>
      <c r="T3621">
        <v>2</v>
      </c>
      <c r="U3621">
        <v>0</v>
      </c>
      <c r="V3621">
        <v>0</v>
      </c>
      <c r="W3621">
        <v>0</v>
      </c>
      <c r="X3621">
        <v>14.379793642718173</v>
      </c>
      <c r="Y3621">
        <v>0</v>
      </c>
      <c r="Z3621">
        <v>20.879223427645474</v>
      </c>
      <c r="AA3621">
        <v>0</v>
      </c>
      <c r="AB3621">
        <v>3.2397454265041783</v>
      </c>
      <c r="AC3621">
        <v>0</v>
      </c>
      <c r="AD3621">
        <v>0</v>
      </c>
      <c r="AE3621">
        <v>38.498762496867826</v>
      </c>
    </row>
    <row r="3622" spans="1:31" x14ac:dyDescent="0.25">
      <c r="A3622">
        <v>2312089</v>
      </c>
      <c r="B3622">
        <v>1</v>
      </c>
      <c r="C3622" t="s">
        <v>81</v>
      </c>
      <c r="D3622" t="s">
        <v>128</v>
      </c>
      <c r="E3622" t="s">
        <v>158</v>
      </c>
      <c r="F3622" t="s">
        <v>10662</v>
      </c>
      <c r="G3622" t="s">
        <v>703</v>
      </c>
      <c r="H3622" t="s">
        <v>150</v>
      </c>
      <c r="I3622" t="s">
        <v>136</v>
      </c>
      <c r="J3622" t="s">
        <v>137</v>
      </c>
      <c r="K3622" t="s">
        <v>138</v>
      </c>
      <c r="L3622" t="s">
        <v>10663</v>
      </c>
      <c r="M3622" t="s">
        <v>10664</v>
      </c>
      <c r="N3622">
        <v>1.3305555549999999</v>
      </c>
      <c r="O3622">
        <v>0</v>
      </c>
      <c r="P3622">
        <v>299</v>
      </c>
      <c r="Q3622">
        <v>0</v>
      </c>
      <c r="R3622">
        <v>2</v>
      </c>
      <c r="S3622">
        <v>0</v>
      </c>
      <c r="T3622">
        <v>7</v>
      </c>
      <c r="U3622">
        <v>0</v>
      </c>
      <c r="V3622">
        <v>0</v>
      </c>
      <c r="W3622">
        <v>0</v>
      </c>
      <c r="X3622">
        <v>96.613266945510262</v>
      </c>
      <c r="Y3622">
        <v>0</v>
      </c>
      <c r="Z3622">
        <v>1.4828605845436502</v>
      </c>
      <c r="AA3622">
        <v>0</v>
      </c>
      <c r="AB3622">
        <v>8.9642792895313494</v>
      </c>
      <c r="AC3622">
        <v>0</v>
      </c>
      <c r="AD3622">
        <v>0</v>
      </c>
      <c r="AE3622">
        <v>107.06040681958525</v>
      </c>
    </row>
    <row r="3623" spans="1:31" x14ac:dyDescent="0.25">
      <c r="A3623">
        <v>2311946</v>
      </c>
      <c r="B3623">
        <v>1</v>
      </c>
      <c r="C3623" t="s">
        <v>80</v>
      </c>
      <c r="D3623" t="s">
        <v>93</v>
      </c>
      <c r="E3623" t="s">
        <v>147</v>
      </c>
      <c r="F3623" t="s">
        <v>4551</v>
      </c>
      <c r="G3623" t="s">
        <v>149</v>
      </c>
      <c r="H3623" t="s">
        <v>150</v>
      </c>
      <c r="I3623" t="s">
        <v>136</v>
      </c>
      <c r="J3623" t="s">
        <v>137</v>
      </c>
      <c r="K3623" t="s">
        <v>138</v>
      </c>
      <c r="L3623" t="s">
        <v>10665</v>
      </c>
      <c r="M3623" t="s">
        <v>10666</v>
      </c>
      <c r="N3623">
        <v>4.1558333330000004</v>
      </c>
      <c r="O3623">
        <v>0</v>
      </c>
      <c r="P3623">
        <v>1</v>
      </c>
      <c r="Q3623">
        <v>0</v>
      </c>
      <c r="R3623">
        <v>1</v>
      </c>
      <c r="S3623">
        <v>0</v>
      </c>
      <c r="T3623">
        <v>2</v>
      </c>
      <c r="U3623">
        <v>0</v>
      </c>
      <c r="V3623">
        <v>0</v>
      </c>
      <c r="W3623">
        <v>0</v>
      </c>
      <c r="X3623">
        <v>1.2105100715756252</v>
      </c>
      <c r="Y3623">
        <v>0</v>
      </c>
      <c r="Z3623">
        <v>5.0086301262161257</v>
      </c>
      <c r="AA3623">
        <v>0</v>
      </c>
      <c r="AB3623">
        <v>6.2425780431463753</v>
      </c>
      <c r="AC3623">
        <v>0</v>
      </c>
      <c r="AD3623">
        <v>0</v>
      </c>
      <c r="AE3623">
        <v>12.461718240938126</v>
      </c>
    </row>
    <row r="3624" spans="1:31" x14ac:dyDescent="0.25">
      <c r="A3624">
        <v>2311969</v>
      </c>
      <c r="B3624">
        <v>1</v>
      </c>
      <c r="C3624" t="s">
        <v>80</v>
      </c>
      <c r="D3624" t="s">
        <v>104</v>
      </c>
      <c r="E3624" t="s">
        <v>147</v>
      </c>
      <c r="F3624" t="s">
        <v>10667</v>
      </c>
      <c r="G3624" t="s">
        <v>149</v>
      </c>
      <c r="H3624" t="s">
        <v>150</v>
      </c>
      <c r="I3624" t="s">
        <v>136</v>
      </c>
      <c r="J3624" t="s">
        <v>137</v>
      </c>
      <c r="K3624" t="s">
        <v>138</v>
      </c>
      <c r="L3624" t="s">
        <v>10668</v>
      </c>
      <c r="M3624" t="s">
        <v>10669</v>
      </c>
      <c r="N3624">
        <v>7.0466666660000001</v>
      </c>
      <c r="O3624">
        <v>0</v>
      </c>
      <c r="P3624">
        <v>202</v>
      </c>
      <c r="Q3624">
        <v>0</v>
      </c>
      <c r="R3624">
        <v>0</v>
      </c>
      <c r="S3624">
        <v>0</v>
      </c>
      <c r="T3624">
        <v>8</v>
      </c>
      <c r="U3624">
        <v>0</v>
      </c>
      <c r="V3624">
        <v>0</v>
      </c>
      <c r="W3624">
        <v>0</v>
      </c>
      <c r="X3624">
        <v>244.81678369629626</v>
      </c>
      <c r="Y3624">
        <v>0</v>
      </c>
      <c r="Z3624">
        <v>0</v>
      </c>
      <c r="AA3624">
        <v>0</v>
      </c>
      <c r="AB3624">
        <v>27.007683433836235</v>
      </c>
      <c r="AC3624">
        <v>0</v>
      </c>
      <c r="AD3624">
        <v>0</v>
      </c>
      <c r="AE3624">
        <v>271.82446713013246</v>
      </c>
    </row>
    <row r="3625" spans="1:31" x14ac:dyDescent="0.25">
      <c r="A3625">
        <v>2312218</v>
      </c>
      <c r="B3625">
        <v>1</v>
      </c>
      <c r="C3625" t="s">
        <v>81</v>
      </c>
      <c r="D3625" t="s">
        <v>119</v>
      </c>
      <c r="E3625" t="s">
        <v>158</v>
      </c>
      <c r="F3625" t="s">
        <v>10670</v>
      </c>
      <c r="G3625" t="s">
        <v>453</v>
      </c>
      <c r="H3625" t="s">
        <v>150</v>
      </c>
      <c r="I3625" t="s">
        <v>136</v>
      </c>
      <c r="J3625" t="s">
        <v>137</v>
      </c>
      <c r="K3625" t="s">
        <v>138</v>
      </c>
      <c r="L3625" t="s">
        <v>10671</v>
      </c>
      <c r="M3625" t="s">
        <v>10672</v>
      </c>
      <c r="N3625">
        <v>2.7716666659999998</v>
      </c>
      <c r="O3625">
        <v>0</v>
      </c>
      <c r="P3625">
        <v>0</v>
      </c>
      <c r="Q3625">
        <v>0</v>
      </c>
      <c r="R3625">
        <v>8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61.798425658981834</v>
      </c>
      <c r="AA3625">
        <v>0</v>
      </c>
      <c r="AB3625">
        <v>0</v>
      </c>
      <c r="AC3625">
        <v>0</v>
      </c>
      <c r="AD3625">
        <v>0</v>
      </c>
      <c r="AE3625">
        <v>61.798425658981834</v>
      </c>
    </row>
    <row r="3626" spans="1:31" x14ac:dyDescent="0.25">
      <c r="A3626">
        <v>2312026</v>
      </c>
      <c r="B3626">
        <v>1</v>
      </c>
      <c r="C3626" t="s">
        <v>81</v>
      </c>
      <c r="D3626" t="s">
        <v>127</v>
      </c>
      <c r="E3626" t="s">
        <v>141</v>
      </c>
      <c r="F3626" t="s">
        <v>10673</v>
      </c>
      <c r="G3626" t="s">
        <v>143</v>
      </c>
      <c r="H3626" t="s">
        <v>135</v>
      </c>
      <c r="I3626" t="s">
        <v>136</v>
      </c>
      <c r="J3626" t="s">
        <v>137</v>
      </c>
      <c r="K3626" t="s">
        <v>144</v>
      </c>
      <c r="L3626" t="s">
        <v>10674</v>
      </c>
      <c r="M3626" t="s">
        <v>10675</v>
      </c>
      <c r="N3626">
        <v>7.5636111110000002</v>
      </c>
      <c r="O3626">
        <v>0</v>
      </c>
      <c r="P3626">
        <v>393</v>
      </c>
      <c r="Q3626">
        <v>28</v>
      </c>
      <c r="R3626">
        <v>60</v>
      </c>
      <c r="S3626">
        <v>3</v>
      </c>
      <c r="T3626">
        <v>53</v>
      </c>
      <c r="U3626">
        <v>1</v>
      </c>
      <c r="V3626">
        <v>0</v>
      </c>
      <c r="W3626">
        <v>0</v>
      </c>
      <c r="X3626">
        <v>648.5566506044712</v>
      </c>
      <c r="Y3626">
        <v>881.14770909240406</v>
      </c>
      <c r="Z3626">
        <v>1206.4155887947732</v>
      </c>
      <c r="AA3626">
        <v>33.234969633148083</v>
      </c>
      <c r="AB3626">
        <v>258.04150588290702</v>
      </c>
      <c r="AC3626">
        <v>1170.5267533984297</v>
      </c>
      <c r="AD3626">
        <v>0</v>
      </c>
      <c r="AE3626">
        <v>4197.9231774061336</v>
      </c>
    </row>
    <row r="3627" spans="1:31" x14ac:dyDescent="0.25">
      <c r="A3627">
        <v>2312032</v>
      </c>
      <c r="B3627">
        <v>1</v>
      </c>
      <c r="C3627" t="s">
        <v>80</v>
      </c>
      <c r="D3627" t="s">
        <v>91</v>
      </c>
      <c r="E3627" t="s">
        <v>147</v>
      </c>
      <c r="F3627" t="s">
        <v>10676</v>
      </c>
      <c r="G3627" t="s">
        <v>258</v>
      </c>
      <c r="H3627" t="s">
        <v>150</v>
      </c>
      <c r="I3627" t="s">
        <v>136</v>
      </c>
      <c r="J3627" t="s">
        <v>137</v>
      </c>
      <c r="K3627" t="s">
        <v>138</v>
      </c>
      <c r="L3627" t="s">
        <v>10677</v>
      </c>
      <c r="M3627" t="s">
        <v>10678</v>
      </c>
      <c r="N3627">
        <v>3.352777777</v>
      </c>
      <c r="O3627">
        <v>0</v>
      </c>
      <c r="P3627">
        <v>1</v>
      </c>
      <c r="Q3627">
        <v>0</v>
      </c>
      <c r="R3627">
        <v>1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6.5730712997698415</v>
      </c>
      <c r="Y3627">
        <v>0</v>
      </c>
      <c r="Z3627">
        <v>0.68534500138575005</v>
      </c>
      <c r="AA3627">
        <v>0</v>
      </c>
      <c r="AB3627">
        <v>0</v>
      </c>
      <c r="AC3627">
        <v>0</v>
      </c>
      <c r="AD3627">
        <v>0</v>
      </c>
      <c r="AE3627">
        <v>7.2584163011555916</v>
      </c>
    </row>
    <row r="3628" spans="1:31" x14ac:dyDescent="0.25">
      <c r="A3628">
        <v>2312424</v>
      </c>
      <c r="B3628">
        <v>1</v>
      </c>
      <c r="C3628" t="s">
        <v>80</v>
      </c>
      <c r="D3628" t="s">
        <v>96</v>
      </c>
      <c r="E3628" t="s">
        <v>153</v>
      </c>
      <c r="F3628" t="s">
        <v>10679</v>
      </c>
      <c r="G3628" t="s">
        <v>254</v>
      </c>
      <c r="H3628" t="s">
        <v>150</v>
      </c>
      <c r="I3628" t="s">
        <v>136</v>
      </c>
      <c r="J3628" t="s">
        <v>137</v>
      </c>
      <c r="K3628" t="s">
        <v>138</v>
      </c>
      <c r="L3628" t="s">
        <v>10680</v>
      </c>
      <c r="M3628" t="s">
        <v>10681</v>
      </c>
      <c r="N3628">
        <v>2.4769444439999999</v>
      </c>
      <c r="O3628">
        <v>0</v>
      </c>
      <c r="P3628">
        <v>1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0.80633397296961662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0.80633397296961662</v>
      </c>
    </row>
    <row r="3629" spans="1:31" x14ac:dyDescent="0.25">
      <c r="A3629">
        <v>2312247</v>
      </c>
      <c r="B3629">
        <v>1</v>
      </c>
      <c r="C3629" t="s">
        <v>81</v>
      </c>
      <c r="D3629" t="s">
        <v>128</v>
      </c>
      <c r="E3629" t="s">
        <v>153</v>
      </c>
      <c r="F3629" t="s">
        <v>428</v>
      </c>
      <c r="G3629" t="s">
        <v>254</v>
      </c>
      <c r="H3629" t="s">
        <v>150</v>
      </c>
      <c r="I3629" t="s">
        <v>136</v>
      </c>
      <c r="J3629" t="s">
        <v>137</v>
      </c>
      <c r="K3629" t="s">
        <v>138</v>
      </c>
      <c r="L3629" t="s">
        <v>10682</v>
      </c>
      <c r="M3629" t="s">
        <v>10683</v>
      </c>
      <c r="N3629">
        <v>4.051666666</v>
      </c>
      <c r="O3629">
        <v>0</v>
      </c>
      <c r="P3629">
        <v>7</v>
      </c>
      <c r="Q3629">
        <v>0</v>
      </c>
      <c r="R3629">
        <v>0</v>
      </c>
      <c r="S3629">
        <v>0</v>
      </c>
      <c r="T3629">
        <v>1</v>
      </c>
      <c r="U3629">
        <v>0</v>
      </c>
      <c r="V3629">
        <v>0</v>
      </c>
      <c r="W3629">
        <v>0</v>
      </c>
      <c r="X3629">
        <v>5.4961597784508012</v>
      </c>
      <c r="Y3629">
        <v>0</v>
      </c>
      <c r="Z3629">
        <v>0</v>
      </c>
      <c r="AA3629">
        <v>0</v>
      </c>
      <c r="AB3629">
        <v>2.2569389158468502</v>
      </c>
      <c r="AC3629">
        <v>0</v>
      </c>
      <c r="AD3629">
        <v>0</v>
      </c>
      <c r="AE3629">
        <v>7.7530986942976519</v>
      </c>
    </row>
    <row r="3630" spans="1:31" x14ac:dyDescent="0.25">
      <c r="A3630">
        <v>2312410</v>
      </c>
      <c r="B3630">
        <v>1</v>
      </c>
      <c r="C3630" t="s">
        <v>80</v>
      </c>
      <c r="D3630" t="s">
        <v>106</v>
      </c>
      <c r="E3630" t="s">
        <v>158</v>
      </c>
      <c r="F3630" t="s">
        <v>10684</v>
      </c>
      <c r="G3630" t="s">
        <v>453</v>
      </c>
      <c r="H3630" t="s">
        <v>150</v>
      </c>
      <c r="I3630" t="s">
        <v>136</v>
      </c>
      <c r="J3630" t="s">
        <v>137</v>
      </c>
      <c r="K3630" t="s">
        <v>138</v>
      </c>
      <c r="L3630" t="s">
        <v>10685</v>
      </c>
      <c r="M3630" t="s">
        <v>10686</v>
      </c>
      <c r="N3630">
        <v>1.5519444440000001</v>
      </c>
      <c r="O3630">
        <v>0</v>
      </c>
      <c r="P3630">
        <v>5</v>
      </c>
      <c r="Q3630">
        <v>0</v>
      </c>
      <c r="R3630">
        <v>6</v>
      </c>
      <c r="S3630">
        <v>0</v>
      </c>
      <c r="T3630">
        <v>11</v>
      </c>
      <c r="U3630">
        <v>0</v>
      </c>
      <c r="V3630">
        <v>0</v>
      </c>
      <c r="W3630">
        <v>0</v>
      </c>
      <c r="X3630">
        <v>4.5315134467741416</v>
      </c>
      <c r="Y3630">
        <v>0</v>
      </c>
      <c r="Z3630">
        <v>13.588108249105629</v>
      </c>
      <c r="AA3630">
        <v>0</v>
      </c>
      <c r="AB3630">
        <v>35.065490585638003</v>
      </c>
      <c r="AC3630">
        <v>0</v>
      </c>
      <c r="AD3630">
        <v>0</v>
      </c>
      <c r="AE3630">
        <v>53.185112281517775</v>
      </c>
    </row>
    <row r="3631" spans="1:31" x14ac:dyDescent="0.25">
      <c r="A3631">
        <v>2312433</v>
      </c>
      <c r="B3631">
        <v>1</v>
      </c>
      <c r="C3631" t="s">
        <v>81</v>
      </c>
      <c r="D3631" t="s">
        <v>115</v>
      </c>
      <c r="E3631" t="s">
        <v>147</v>
      </c>
      <c r="F3631" t="s">
        <v>10687</v>
      </c>
      <c r="G3631" t="s">
        <v>149</v>
      </c>
      <c r="H3631" t="s">
        <v>150</v>
      </c>
      <c r="I3631" t="s">
        <v>136</v>
      </c>
      <c r="J3631" t="s">
        <v>137</v>
      </c>
      <c r="K3631" t="s">
        <v>138</v>
      </c>
      <c r="L3631" t="s">
        <v>10688</v>
      </c>
      <c r="M3631" t="s">
        <v>10689</v>
      </c>
      <c r="N3631">
        <v>0.99888888799999997</v>
      </c>
      <c r="O3631">
        <v>0</v>
      </c>
      <c r="P3631">
        <v>1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0.15743313666659167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0.15743313666659167</v>
      </c>
    </row>
    <row r="3632" spans="1:31" x14ac:dyDescent="0.25">
      <c r="A3632">
        <v>2312387</v>
      </c>
      <c r="B3632">
        <v>1</v>
      </c>
      <c r="C3632" t="s">
        <v>80</v>
      </c>
      <c r="D3632" t="s">
        <v>100</v>
      </c>
      <c r="E3632" t="s">
        <v>153</v>
      </c>
      <c r="F3632" t="s">
        <v>10690</v>
      </c>
      <c r="G3632" t="s">
        <v>155</v>
      </c>
      <c r="H3632" t="s">
        <v>150</v>
      </c>
      <c r="I3632" t="s">
        <v>136</v>
      </c>
      <c r="J3632" t="s">
        <v>137</v>
      </c>
      <c r="K3632" t="s">
        <v>138</v>
      </c>
      <c r="L3632" t="s">
        <v>10621</v>
      </c>
      <c r="M3632" t="s">
        <v>10691</v>
      </c>
      <c r="N3632">
        <v>1.231944444</v>
      </c>
      <c r="O3632">
        <v>0</v>
      </c>
      <c r="P3632">
        <v>0</v>
      </c>
      <c r="Q3632">
        <v>0</v>
      </c>
      <c r="R3632">
        <v>1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1.2883575569697918</v>
      </c>
      <c r="AA3632">
        <v>0</v>
      </c>
      <c r="AB3632">
        <v>0</v>
      </c>
      <c r="AC3632">
        <v>0</v>
      </c>
      <c r="AD3632">
        <v>0</v>
      </c>
      <c r="AE3632">
        <v>1.2883575569697918</v>
      </c>
    </row>
    <row r="3633" spans="1:31" x14ac:dyDescent="0.25">
      <c r="A3633">
        <v>2312347</v>
      </c>
      <c r="B3633">
        <v>1</v>
      </c>
      <c r="C3633" t="s">
        <v>80</v>
      </c>
      <c r="D3633" t="s">
        <v>95</v>
      </c>
      <c r="E3633" t="s">
        <v>132</v>
      </c>
      <c r="F3633" t="s">
        <v>10692</v>
      </c>
      <c r="G3633" t="s">
        <v>134</v>
      </c>
      <c r="H3633" t="s">
        <v>135</v>
      </c>
      <c r="I3633" t="s">
        <v>136</v>
      </c>
      <c r="J3633" t="s">
        <v>137</v>
      </c>
      <c r="K3633" t="s">
        <v>138</v>
      </c>
      <c r="L3633" t="s">
        <v>10693</v>
      </c>
      <c r="M3633" t="s">
        <v>10694</v>
      </c>
      <c r="N3633">
        <v>3.1658333330000001</v>
      </c>
      <c r="O3633">
        <v>0</v>
      </c>
      <c r="P3633">
        <v>0</v>
      </c>
      <c r="Q3633">
        <v>0</v>
      </c>
      <c r="R3633">
        <v>0</v>
      </c>
      <c r="S3633">
        <v>25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293.85918144885454</v>
      </c>
      <c r="AB3633">
        <v>0</v>
      </c>
      <c r="AC3633">
        <v>0</v>
      </c>
      <c r="AD3633">
        <v>0</v>
      </c>
      <c r="AE3633">
        <v>293.85918144885454</v>
      </c>
    </row>
    <row r="3634" spans="1:31" x14ac:dyDescent="0.25">
      <c r="A3634">
        <v>2312207</v>
      </c>
      <c r="B3634">
        <v>1</v>
      </c>
      <c r="C3634" t="s">
        <v>80</v>
      </c>
      <c r="D3634" t="s">
        <v>93</v>
      </c>
      <c r="E3634" t="s">
        <v>414</v>
      </c>
      <c r="F3634" t="s">
        <v>5246</v>
      </c>
      <c r="G3634" t="s">
        <v>134</v>
      </c>
      <c r="H3634" t="s">
        <v>135</v>
      </c>
      <c r="I3634" t="s">
        <v>136</v>
      </c>
      <c r="J3634" t="s">
        <v>137</v>
      </c>
      <c r="K3634" t="s">
        <v>138</v>
      </c>
      <c r="L3634" t="s">
        <v>10695</v>
      </c>
      <c r="M3634" t="s">
        <v>10696</v>
      </c>
      <c r="N3634">
        <v>0.13488138799999999</v>
      </c>
      <c r="O3634">
        <v>9</v>
      </c>
      <c r="P3634">
        <v>4642</v>
      </c>
      <c r="Q3634">
        <v>241</v>
      </c>
      <c r="R3634">
        <v>1368</v>
      </c>
      <c r="S3634">
        <v>58</v>
      </c>
      <c r="T3634">
        <v>1223</v>
      </c>
      <c r="U3634">
        <v>7</v>
      </c>
      <c r="V3634">
        <v>0</v>
      </c>
      <c r="W3634">
        <v>1.7038294026416252</v>
      </c>
      <c r="X3634">
        <v>100.7137536717355</v>
      </c>
      <c r="Y3634">
        <v>214.96550804350855</v>
      </c>
      <c r="Z3634">
        <v>291.59793134220905</v>
      </c>
      <c r="AA3634">
        <v>56.423941182234081</v>
      </c>
      <c r="AB3634">
        <v>169.29250972487665</v>
      </c>
      <c r="AC3634">
        <v>79.476956449631032</v>
      </c>
      <c r="AD3634">
        <v>0</v>
      </c>
      <c r="AE3634">
        <v>914.17442981683655</v>
      </c>
    </row>
    <row r="3635" spans="1:31" x14ac:dyDescent="0.25">
      <c r="A3635">
        <v>2312061</v>
      </c>
      <c r="B3635">
        <v>1</v>
      </c>
      <c r="C3635" t="s">
        <v>81</v>
      </c>
      <c r="D3635" t="s">
        <v>126</v>
      </c>
      <c r="E3635" t="s">
        <v>132</v>
      </c>
      <c r="F3635" t="s">
        <v>4022</v>
      </c>
      <c r="G3635" t="s">
        <v>143</v>
      </c>
      <c r="H3635" t="s">
        <v>135</v>
      </c>
      <c r="I3635" t="s">
        <v>136</v>
      </c>
      <c r="J3635" t="s">
        <v>137</v>
      </c>
      <c r="K3635" t="s">
        <v>144</v>
      </c>
      <c r="L3635" t="s">
        <v>10697</v>
      </c>
      <c r="M3635" t="s">
        <v>10698</v>
      </c>
      <c r="N3635">
        <v>1.688055555</v>
      </c>
      <c r="O3635">
        <v>0</v>
      </c>
      <c r="P3635">
        <v>899</v>
      </c>
      <c r="Q3635">
        <v>2</v>
      </c>
      <c r="R3635">
        <v>122</v>
      </c>
      <c r="S3635">
        <v>0</v>
      </c>
      <c r="T3635">
        <v>67</v>
      </c>
      <c r="U3635">
        <v>0</v>
      </c>
      <c r="V3635">
        <v>2</v>
      </c>
      <c r="W3635">
        <v>0</v>
      </c>
      <c r="X3635">
        <v>286.03020856063102</v>
      </c>
      <c r="Y3635">
        <v>16.03763992509225</v>
      </c>
      <c r="Z3635">
        <v>174.6185625826906</v>
      </c>
      <c r="AA3635">
        <v>0</v>
      </c>
      <c r="AB3635">
        <v>104.23989388066897</v>
      </c>
      <c r="AC3635">
        <v>0</v>
      </c>
      <c r="AD3635">
        <v>597.74731026363895</v>
      </c>
      <c r="AE3635">
        <v>1178.6736152127219</v>
      </c>
    </row>
    <row r="3636" spans="1:31" x14ac:dyDescent="0.25">
      <c r="A3636">
        <v>2312101</v>
      </c>
      <c r="B3636">
        <v>1</v>
      </c>
      <c r="C3636" t="s">
        <v>80</v>
      </c>
      <c r="D3636" t="s">
        <v>93</v>
      </c>
      <c r="E3636" t="s">
        <v>175</v>
      </c>
      <c r="F3636" t="s">
        <v>10699</v>
      </c>
      <c r="G3636" t="s">
        <v>210</v>
      </c>
      <c r="H3636" t="s">
        <v>135</v>
      </c>
      <c r="I3636" t="s">
        <v>136</v>
      </c>
      <c r="J3636" t="s">
        <v>137</v>
      </c>
      <c r="K3636" t="s">
        <v>138</v>
      </c>
      <c r="L3636" t="s">
        <v>10700</v>
      </c>
      <c r="M3636" t="s">
        <v>10701</v>
      </c>
      <c r="N3636">
        <v>4.5147222219999996</v>
      </c>
      <c r="O3636">
        <v>0</v>
      </c>
      <c r="P3636">
        <v>7</v>
      </c>
      <c r="Q3636">
        <v>0</v>
      </c>
      <c r="R3636">
        <v>25</v>
      </c>
      <c r="S3636">
        <v>0</v>
      </c>
      <c r="T3636">
        <v>2</v>
      </c>
      <c r="U3636">
        <v>0</v>
      </c>
      <c r="V3636">
        <v>0</v>
      </c>
      <c r="W3636">
        <v>0</v>
      </c>
      <c r="X3636">
        <v>5.5015790027796001</v>
      </c>
      <c r="Y3636">
        <v>0</v>
      </c>
      <c r="Z3636">
        <v>161.27045728720665</v>
      </c>
      <c r="AA3636">
        <v>0</v>
      </c>
      <c r="AB3636">
        <v>11.17083044667125</v>
      </c>
      <c r="AC3636">
        <v>0</v>
      </c>
      <c r="AD3636">
        <v>0</v>
      </c>
      <c r="AE3636">
        <v>177.94286673665752</v>
      </c>
    </row>
    <row r="3637" spans="1:31" x14ac:dyDescent="0.25">
      <c r="A3637">
        <v>2312201</v>
      </c>
      <c r="B3637">
        <v>1</v>
      </c>
      <c r="C3637" t="s">
        <v>80</v>
      </c>
      <c r="D3637" t="s">
        <v>94</v>
      </c>
      <c r="E3637" t="s">
        <v>147</v>
      </c>
      <c r="F3637" t="s">
        <v>10702</v>
      </c>
      <c r="G3637" t="s">
        <v>149</v>
      </c>
      <c r="H3637" t="s">
        <v>150</v>
      </c>
      <c r="I3637" t="s">
        <v>136</v>
      </c>
      <c r="J3637" t="s">
        <v>137</v>
      </c>
      <c r="K3637" t="s">
        <v>138</v>
      </c>
      <c r="L3637" t="s">
        <v>10703</v>
      </c>
      <c r="M3637" t="s">
        <v>10704</v>
      </c>
      <c r="N3637">
        <v>8.4641666660000006</v>
      </c>
      <c r="O3637">
        <v>0</v>
      </c>
      <c r="P3637">
        <v>0</v>
      </c>
      <c r="Q3637">
        <v>0</v>
      </c>
      <c r="R3637">
        <v>6</v>
      </c>
      <c r="S3637">
        <v>0</v>
      </c>
      <c r="T3637">
        <v>1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28.428128059631156</v>
      </c>
      <c r="AA3637">
        <v>0</v>
      </c>
      <c r="AB3637">
        <v>13.754224208144834</v>
      </c>
      <c r="AC3637">
        <v>0</v>
      </c>
      <c r="AD3637">
        <v>0</v>
      </c>
      <c r="AE3637">
        <v>42.18235226777599</v>
      </c>
    </row>
    <row r="3638" spans="1:31" x14ac:dyDescent="0.25">
      <c r="A3638">
        <v>2312055</v>
      </c>
      <c r="B3638">
        <v>1</v>
      </c>
      <c r="C3638" t="s">
        <v>80</v>
      </c>
      <c r="D3638" t="s">
        <v>90</v>
      </c>
      <c r="E3638" t="s">
        <v>147</v>
      </c>
      <c r="F3638" t="s">
        <v>10705</v>
      </c>
      <c r="G3638" t="s">
        <v>177</v>
      </c>
      <c r="H3638" t="s">
        <v>150</v>
      </c>
      <c r="I3638" t="s">
        <v>136</v>
      </c>
      <c r="J3638" t="s">
        <v>137</v>
      </c>
      <c r="K3638" t="s">
        <v>144</v>
      </c>
      <c r="L3638" t="s">
        <v>10706</v>
      </c>
      <c r="M3638" t="s">
        <v>10707</v>
      </c>
      <c r="N3638">
        <v>8.5075000000000003</v>
      </c>
      <c r="O3638">
        <v>0</v>
      </c>
      <c r="P3638">
        <v>110</v>
      </c>
      <c r="Q3638">
        <v>0</v>
      </c>
      <c r="R3638">
        <v>0</v>
      </c>
      <c r="S3638">
        <v>0</v>
      </c>
      <c r="T3638">
        <v>4</v>
      </c>
      <c r="U3638">
        <v>0</v>
      </c>
      <c r="V3638">
        <v>0</v>
      </c>
      <c r="W3638">
        <v>0</v>
      </c>
      <c r="X3638">
        <v>197.4261538346102</v>
      </c>
      <c r="Y3638">
        <v>0</v>
      </c>
      <c r="Z3638">
        <v>0</v>
      </c>
      <c r="AA3638">
        <v>0</v>
      </c>
      <c r="AB3638">
        <v>17.102874943464602</v>
      </c>
      <c r="AC3638">
        <v>0</v>
      </c>
      <c r="AD3638">
        <v>0</v>
      </c>
      <c r="AE3638">
        <v>214.5290287780748</v>
      </c>
    </row>
    <row r="3639" spans="1:31" x14ac:dyDescent="0.25">
      <c r="A3639">
        <v>2312164</v>
      </c>
      <c r="B3639">
        <v>1</v>
      </c>
      <c r="C3639" t="s">
        <v>80</v>
      </c>
      <c r="D3639" t="s">
        <v>97</v>
      </c>
      <c r="E3639" t="s">
        <v>147</v>
      </c>
      <c r="F3639" t="s">
        <v>10708</v>
      </c>
      <c r="G3639" t="s">
        <v>258</v>
      </c>
      <c r="H3639" t="s">
        <v>150</v>
      </c>
      <c r="I3639" t="s">
        <v>136</v>
      </c>
      <c r="J3639" t="s">
        <v>137</v>
      </c>
      <c r="K3639" t="s">
        <v>138</v>
      </c>
      <c r="L3639" t="s">
        <v>10709</v>
      </c>
      <c r="M3639" t="s">
        <v>10710</v>
      </c>
      <c r="N3639">
        <v>4.9769444439999999</v>
      </c>
      <c r="O3639">
        <v>0</v>
      </c>
      <c r="P3639">
        <v>22</v>
      </c>
      <c r="Q3639">
        <v>0</v>
      </c>
      <c r="R3639">
        <v>56</v>
      </c>
      <c r="S3639">
        <v>0</v>
      </c>
      <c r="T3639">
        <v>9</v>
      </c>
      <c r="U3639">
        <v>0</v>
      </c>
      <c r="V3639">
        <v>0</v>
      </c>
      <c r="W3639">
        <v>0</v>
      </c>
      <c r="X3639">
        <v>79.457179015849078</v>
      </c>
      <c r="Y3639">
        <v>0</v>
      </c>
      <c r="Z3639">
        <v>113.94287484552525</v>
      </c>
      <c r="AA3639">
        <v>0</v>
      </c>
      <c r="AB3639">
        <v>35.271010549402334</v>
      </c>
      <c r="AC3639">
        <v>0</v>
      </c>
      <c r="AD3639">
        <v>0</v>
      </c>
      <c r="AE3639">
        <v>228.67106441077664</v>
      </c>
    </row>
    <row r="3640" spans="1:31" x14ac:dyDescent="0.25">
      <c r="A3640">
        <v>2311998</v>
      </c>
      <c r="B3640">
        <v>1</v>
      </c>
      <c r="C3640" t="s">
        <v>81</v>
      </c>
      <c r="D3640" t="s">
        <v>118</v>
      </c>
      <c r="E3640" t="s">
        <v>132</v>
      </c>
      <c r="F3640" t="s">
        <v>10031</v>
      </c>
      <c r="G3640" t="s">
        <v>143</v>
      </c>
      <c r="H3640" t="s">
        <v>135</v>
      </c>
      <c r="I3640" t="s">
        <v>136</v>
      </c>
      <c r="J3640" t="s">
        <v>137</v>
      </c>
      <c r="K3640" t="s">
        <v>144</v>
      </c>
      <c r="L3640" t="s">
        <v>10711</v>
      </c>
      <c r="M3640" t="s">
        <v>10712</v>
      </c>
      <c r="N3640">
        <v>8.1491666659999993</v>
      </c>
      <c r="O3640">
        <v>0</v>
      </c>
      <c r="P3640">
        <v>1184</v>
      </c>
      <c r="Q3640">
        <v>3</v>
      </c>
      <c r="R3640">
        <v>58</v>
      </c>
      <c r="S3640">
        <v>3</v>
      </c>
      <c r="T3640">
        <v>93</v>
      </c>
      <c r="U3640">
        <v>0</v>
      </c>
      <c r="V3640">
        <v>1</v>
      </c>
      <c r="W3640">
        <v>0</v>
      </c>
      <c r="X3640">
        <v>1884.0949320753371</v>
      </c>
      <c r="Y3640">
        <v>258.60863449699144</v>
      </c>
      <c r="Z3640">
        <v>932.49151092802163</v>
      </c>
      <c r="AA3640">
        <v>178.23007124200018</v>
      </c>
      <c r="AB3640">
        <v>495.85363500899825</v>
      </c>
      <c r="AC3640">
        <v>0</v>
      </c>
      <c r="AD3640">
        <v>213.61909567720193</v>
      </c>
      <c r="AE3640">
        <v>3962.8978794285499</v>
      </c>
    </row>
    <row r="3641" spans="1:31" x14ac:dyDescent="0.25">
      <c r="A3641">
        <v>2312284</v>
      </c>
      <c r="B3641">
        <v>1</v>
      </c>
      <c r="C3641" t="s">
        <v>81</v>
      </c>
      <c r="D3641" t="s">
        <v>118</v>
      </c>
      <c r="E3641" t="s">
        <v>285</v>
      </c>
      <c r="F3641" t="s">
        <v>10713</v>
      </c>
      <c r="G3641" t="s">
        <v>287</v>
      </c>
      <c r="H3641" t="s">
        <v>150</v>
      </c>
      <c r="I3641" t="s">
        <v>136</v>
      </c>
      <c r="J3641" t="s">
        <v>137</v>
      </c>
      <c r="K3641" t="s">
        <v>138</v>
      </c>
      <c r="L3641" t="s">
        <v>10714</v>
      </c>
      <c r="M3641" t="s">
        <v>10715</v>
      </c>
      <c r="N3641">
        <v>0.89249999999999996</v>
      </c>
      <c r="O3641">
        <v>0</v>
      </c>
      <c r="P3641">
        <v>66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10.140213969344835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10.140213969344835</v>
      </c>
    </row>
    <row r="3642" spans="1:31" x14ac:dyDescent="0.25">
      <c r="A3642">
        <v>2312307</v>
      </c>
      <c r="B3642">
        <v>1</v>
      </c>
      <c r="C3642" t="s">
        <v>80</v>
      </c>
      <c r="D3642" t="s">
        <v>92</v>
      </c>
      <c r="E3642" t="s">
        <v>153</v>
      </c>
      <c r="F3642" t="s">
        <v>10716</v>
      </c>
      <c r="G3642" t="s">
        <v>155</v>
      </c>
      <c r="H3642" t="s">
        <v>150</v>
      </c>
      <c r="I3642" t="s">
        <v>136</v>
      </c>
      <c r="J3642" t="s">
        <v>137</v>
      </c>
      <c r="K3642" t="s">
        <v>138</v>
      </c>
      <c r="L3642" t="s">
        <v>10717</v>
      </c>
      <c r="M3642" t="s">
        <v>10718</v>
      </c>
      <c r="N3642">
        <v>1.1827777770000001</v>
      </c>
      <c r="O3642">
        <v>0</v>
      </c>
      <c r="P3642">
        <v>2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0.52727665423537495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0.52727665423537495</v>
      </c>
    </row>
    <row r="3643" spans="1:31" x14ac:dyDescent="0.25">
      <c r="A3643">
        <v>2312141</v>
      </c>
      <c r="B3643">
        <v>1</v>
      </c>
      <c r="C3643" t="s">
        <v>80</v>
      </c>
      <c r="D3643" t="s">
        <v>104</v>
      </c>
      <c r="E3643" t="s">
        <v>141</v>
      </c>
      <c r="F3643" t="s">
        <v>10719</v>
      </c>
      <c r="G3643" t="s">
        <v>177</v>
      </c>
      <c r="H3643" t="s">
        <v>135</v>
      </c>
      <c r="I3643" t="s">
        <v>136</v>
      </c>
      <c r="J3643" t="s">
        <v>137</v>
      </c>
      <c r="K3643" t="s">
        <v>144</v>
      </c>
      <c r="L3643" t="s">
        <v>10720</v>
      </c>
      <c r="M3643" t="s">
        <v>10721</v>
      </c>
      <c r="N3643">
        <v>1.4422222220000001</v>
      </c>
      <c r="O3643">
        <v>0</v>
      </c>
      <c r="P3643">
        <v>0</v>
      </c>
      <c r="Q3643">
        <v>1</v>
      </c>
      <c r="R3643">
        <v>0</v>
      </c>
      <c r="S3643">
        <v>29</v>
      </c>
      <c r="T3643">
        <v>20</v>
      </c>
      <c r="U3643">
        <v>12</v>
      </c>
      <c r="V3643">
        <v>0</v>
      </c>
      <c r="W3643">
        <v>0</v>
      </c>
      <c r="X3643">
        <v>0</v>
      </c>
      <c r="Y3643">
        <v>7.1675426368000006E-2</v>
      </c>
      <c r="Z3643">
        <v>0</v>
      </c>
      <c r="AA3643">
        <v>298.16120785945674</v>
      </c>
      <c r="AB3643">
        <v>34.176888422267069</v>
      </c>
      <c r="AC3643">
        <v>1313.8445290653085</v>
      </c>
      <c r="AD3643">
        <v>0</v>
      </c>
      <c r="AE3643">
        <v>1646.2543007734002</v>
      </c>
    </row>
    <row r="3644" spans="1:31" x14ac:dyDescent="0.25">
      <c r="A3644">
        <v>2311992</v>
      </c>
      <c r="B3644">
        <v>1</v>
      </c>
      <c r="C3644" t="s">
        <v>80</v>
      </c>
      <c r="D3644" t="s">
        <v>90</v>
      </c>
      <c r="E3644" t="s">
        <v>147</v>
      </c>
      <c r="F3644" t="s">
        <v>10722</v>
      </c>
      <c r="G3644" t="s">
        <v>177</v>
      </c>
      <c r="H3644" t="s">
        <v>150</v>
      </c>
      <c r="I3644" t="s">
        <v>136</v>
      </c>
      <c r="J3644" t="s">
        <v>137</v>
      </c>
      <c r="K3644" t="s">
        <v>144</v>
      </c>
      <c r="L3644" t="s">
        <v>10723</v>
      </c>
      <c r="M3644" t="s">
        <v>10724</v>
      </c>
      <c r="N3644">
        <v>9.2547222219999998</v>
      </c>
      <c r="O3644">
        <v>0</v>
      </c>
      <c r="P3644">
        <v>147</v>
      </c>
      <c r="Q3644">
        <v>0</v>
      </c>
      <c r="R3644">
        <v>0</v>
      </c>
      <c r="S3644">
        <v>0</v>
      </c>
      <c r="T3644">
        <v>2</v>
      </c>
      <c r="U3644">
        <v>0</v>
      </c>
      <c r="V3644">
        <v>0</v>
      </c>
      <c r="W3644">
        <v>0</v>
      </c>
      <c r="X3644">
        <v>229.99966408581858</v>
      </c>
      <c r="Y3644">
        <v>0</v>
      </c>
      <c r="Z3644">
        <v>0</v>
      </c>
      <c r="AA3644">
        <v>0</v>
      </c>
      <c r="AB3644">
        <v>2.1666991723660995</v>
      </c>
      <c r="AC3644">
        <v>0</v>
      </c>
      <c r="AD3644">
        <v>0</v>
      </c>
      <c r="AE3644">
        <v>232.16636325818467</v>
      </c>
    </row>
    <row r="3645" spans="1:31" x14ac:dyDescent="0.25">
      <c r="A3645">
        <v>2312078</v>
      </c>
      <c r="B3645">
        <v>1</v>
      </c>
      <c r="C3645" t="s">
        <v>80</v>
      </c>
      <c r="D3645" t="s">
        <v>93</v>
      </c>
      <c r="E3645" t="s">
        <v>147</v>
      </c>
      <c r="F3645" t="s">
        <v>10725</v>
      </c>
      <c r="G3645" t="s">
        <v>343</v>
      </c>
      <c r="H3645" t="s">
        <v>150</v>
      </c>
      <c r="I3645" t="s">
        <v>136</v>
      </c>
      <c r="J3645" t="s">
        <v>137</v>
      </c>
      <c r="K3645" t="s">
        <v>138</v>
      </c>
      <c r="L3645" t="s">
        <v>10726</v>
      </c>
      <c r="M3645" t="s">
        <v>10727</v>
      </c>
      <c r="N3645">
        <v>2.5136111109999999</v>
      </c>
      <c r="O3645">
        <v>0</v>
      </c>
      <c r="P3645">
        <v>38</v>
      </c>
      <c r="Q3645">
        <v>0</v>
      </c>
      <c r="R3645">
        <v>1</v>
      </c>
      <c r="S3645">
        <v>0</v>
      </c>
      <c r="T3645">
        <v>7</v>
      </c>
      <c r="U3645">
        <v>0</v>
      </c>
      <c r="V3645">
        <v>0</v>
      </c>
      <c r="W3645">
        <v>0</v>
      </c>
      <c r="X3645">
        <v>19.196398687154332</v>
      </c>
      <c r="Y3645">
        <v>0</v>
      </c>
      <c r="Z3645">
        <v>12.7120619667967</v>
      </c>
      <c r="AA3645">
        <v>0</v>
      </c>
      <c r="AB3645">
        <v>32.559653881486625</v>
      </c>
      <c r="AC3645">
        <v>0</v>
      </c>
      <c r="AD3645">
        <v>0</v>
      </c>
      <c r="AE3645">
        <v>64.46811453543765</v>
      </c>
    </row>
    <row r="3646" spans="1:31" x14ac:dyDescent="0.25">
      <c r="A3646">
        <v>2311929</v>
      </c>
      <c r="B3646">
        <v>1</v>
      </c>
      <c r="C3646" t="s">
        <v>80</v>
      </c>
      <c r="D3646" t="s">
        <v>88</v>
      </c>
      <c r="E3646" t="s">
        <v>175</v>
      </c>
      <c r="F3646" t="s">
        <v>10728</v>
      </c>
      <c r="G3646" t="s">
        <v>6834</v>
      </c>
      <c r="H3646" t="s">
        <v>135</v>
      </c>
      <c r="I3646" t="s">
        <v>136</v>
      </c>
      <c r="J3646" t="s">
        <v>137</v>
      </c>
      <c r="K3646" t="s">
        <v>138</v>
      </c>
      <c r="L3646" t="s">
        <v>10729</v>
      </c>
      <c r="M3646" t="s">
        <v>10730</v>
      </c>
      <c r="N3646">
        <v>2.4797222219999999</v>
      </c>
      <c r="O3646">
        <v>0</v>
      </c>
      <c r="P3646">
        <v>3744</v>
      </c>
      <c r="Q3646">
        <v>0</v>
      </c>
      <c r="R3646">
        <v>0</v>
      </c>
      <c r="S3646">
        <v>0</v>
      </c>
      <c r="T3646">
        <v>171</v>
      </c>
      <c r="U3646">
        <v>0</v>
      </c>
      <c r="V3646">
        <v>0</v>
      </c>
      <c r="W3646">
        <v>0</v>
      </c>
      <c r="X3646">
        <v>1563.675785925366</v>
      </c>
      <c r="Y3646">
        <v>0</v>
      </c>
      <c r="Z3646">
        <v>0</v>
      </c>
      <c r="AA3646">
        <v>0</v>
      </c>
      <c r="AB3646">
        <v>131.88699495504457</v>
      </c>
      <c r="AC3646">
        <v>0</v>
      </c>
      <c r="AD3646">
        <v>0</v>
      </c>
      <c r="AE3646">
        <v>1695.5627808804106</v>
      </c>
    </row>
    <row r="3647" spans="1:31" x14ac:dyDescent="0.25">
      <c r="A3647">
        <v>2312058</v>
      </c>
      <c r="B3647">
        <v>1</v>
      </c>
      <c r="C3647" t="s">
        <v>80</v>
      </c>
      <c r="D3647" t="s">
        <v>91</v>
      </c>
      <c r="E3647" t="s">
        <v>132</v>
      </c>
      <c r="F3647" t="s">
        <v>10731</v>
      </c>
      <c r="G3647" t="s">
        <v>143</v>
      </c>
      <c r="H3647" t="s">
        <v>135</v>
      </c>
      <c r="I3647" t="s">
        <v>136</v>
      </c>
      <c r="J3647" t="s">
        <v>137</v>
      </c>
      <c r="K3647" t="s">
        <v>144</v>
      </c>
      <c r="L3647" t="s">
        <v>10732</v>
      </c>
      <c r="M3647" t="s">
        <v>10733</v>
      </c>
      <c r="N3647">
        <v>4.3644444440000001</v>
      </c>
      <c r="O3647">
        <v>6</v>
      </c>
      <c r="P3647">
        <v>1112</v>
      </c>
      <c r="Q3647">
        <v>10</v>
      </c>
      <c r="R3647">
        <v>43</v>
      </c>
      <c r="S3647">
        <v>5</v>
      </c>
      <c r="T3647">
        <v>53</v>
      </c>
      <c r="U3647">
        <v>0</v>
      </c>
      <c r="V3647">
        <v>1</v>
      </c>
      <c r="W3647">
        <v>16.408559703684134</v>
      </c>
      <c r="X3647">
        <v>979.13822328720528</v>
      </c>
      <c r="Y3647">
        <v>122.88043857711995</v>
      </c>
      <c r="Z3647">
        <v>406.0479575925329</v>
      </c>
      <c r="AA3647">
        <v>29.432016510423452</v>
      </c>
      <c r="AB3647">
        <v>398.55603803139076</v>
      </c>
      <c r="AC3647">
        <v>0</v>
      </c>
      <c r="AD3647">
        <v>4.6496466025095913</v>
      </c>
      <c r="AE3647">
        <v>1957.1128803048659</v>
      </c>
    </row>
    <row r="3648" spans="1:31" x14ac:dyDescent="0.25">
      <c r="A3648">
        <v>2312390</v>
      </c>
      <c r="B3648">
        <v>1</v>
      </c>
      <c r="C3648" t="s">
        <v>80</v>
      </c>
      <c r="D3648" t="s">
        <v>83</v>
      </c>
      <c r="E3648" t="s">
        <v>153</v>
      </c>
      <c r="F3648" t="s">
        <v>10734</v>
      </c>
      <c r="G3648" t="s">
        <v>703</v>
      </c>
      <c r="H3648" t="s">
        <v>150</v>
      </c>
      <c r="I3648" t="s">
        <v>136</v>
      </c>
      <c r="J3648" t="s">
        <v>137</v>
      </c>
      <c r="K3648" t="s">
        <v>138</v>
      </c>
      <c r="L3648" t="s">
        <v>10735</v>
      </c>
      <c r="M3648" t="s">
        <v>10736</v>
      </c>
      <c r="N3648">
        <v>2.2211111109999999</v>
      </c>
      <c r="O3648">
        <v>0</v>
      </c>
      <c r="P3648">
        <v>5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1.8315500441996002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1.8315500441996002</v>
      </c>
    </row>
    <row r="3649" spans="1:31" x14ac:dyDescent="0.25">
      <c r="A3649">
        <v>2312035</v>
      </c>
      <c r="B3649">
        <v>1</v>
      </c>
      <c r="C3649" t="s">
        <v>80</v>
      </c>
      <c r="D3649" t="s">
        <v>100</v>
      </c>
      <c r="E3649" t="s">
        <v>153</v>
      </c>
      <c r="F3649" t="s">
        <v>10737</v>
      </c>
      <c r="G3649" t="s">
        <v>703</v>
      </c>
      <c r="H3649" t="s">
        <v>150</v>
      </c>
      <c r="I3649" t="s">
        <v>136</v>
      </c>
      <c r="J3649" t="s">
        <v>137</v>
      </c>
      <c r="K3649" t="s">
        <v>138</v>
      </c>
      <c r="L3649" t="s">
        <v>10738</v>
      </c>
      <c r="M3649" t="s">
        <v>10739</v>
      </c>
      <c r="N3649">
        <v>1.7008333330000001</v>
      </c>
      <c r="O3649">
        <v>0</v>
      </c>
      <c r="P3649">
        <v>2</v>
      </c>
      <c r="Q3649">
        <v>0</v>
      </c>
      <c r="R3649">
        <v>0</v>
      </c>
      <c r="S3649">
        <v>0</v>
      </c>
      <c r="T3649">
        <v>1</v>
      </c>
      <c r="U3649">
        <v>0</v>
      </c>
      <c r="V3649">
        <v>0</v>
      </c>
      <c r="W3649">
        <v>0</v>
      </c>
      <c r="X3649">
        <v>2.90004764289E-2</v>
      </c>
      <c r="Y3649">
        <v>0</v>
      </c>
      <c r="Z3649">
        <v>0</v>
      </c>
      <c r="AA3649">
        <v>0</v>
      </c>
      <c r="AB3649">
        <v>0.89134313735879989</v>
      </c>
      <c r="AC3649">
        <v>0</v>
      </c>
      <c r="AD3649">
        <v>0</v>
      </c>
      <c r="AE3649">
        <v>0.92034361378769991</v>
      </c>
    </row>
    <row r="3650" spans="1:31" x14ac:dyDescent="0.25">
      <c r="A3650">
        <v>2312244</v>
      </c>
      <c r="B3650">
        <v>1</v>
      </c>
      <c r="C3650" t="s">
        <v>81</v>
      </c>
      <c r="D3650" t="s">
        <v>114</v>
      </c>
      <c r="E3650" t="s">
        <v>158</v>
      </c>
      <c r="F3650" t="s">
        <v>10740</v>
      </c>
      <c r="G3650" t="s">
        <v>453</v>
      </c>
      <c r="H3650" t="s">
        <v>150</v>
      </c>
      <c r="I3650" t="s">
        <v>136</v>
      </c>
      <c r="J3650" t="s">
        <v>137</v>
      </c>
      <c r="K3650" t="s">
        <v>138</v>
      </c>
      <c r="L3650" t="s">
        <v>10741</v>
      </c>
      <c r="M3650" t="s">
        <v>10742</v>
      </c>
      <c r="N3650">
        <v>0.4</v>
      </c>
      <c r="O3650">
        <v>0</v>
      </c>
      <c r="P3650">
        <v>36</v>
      </c>
      <c r="Q3650">
        <v>0</v>
      </c>
      <c r="R3650">
        <v>8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1.956946137528</v>
      </c>
      <c r="Y3650">
        <v>0</v>
      </c>
      <c r="Z3650">
        <v>0.67861598406000012</v>
      </c>
      <c r="AA3650">
        <v>0</v>
      </c>
      <c r="AB3650">
        <v>0</v>
      </c>
      <c r="AC3650">
        <v>0</v>
      </c>
      <c r="AD3650">
        <v>0</v>
      </c>
      <c r="AE3650">
        <v>2.6355621215880003</v>
      </c>
    </row>
    <row r="3651" spans="1:31" x14ac:dyDescent="0.25">
      <c r="A3651">
        <v>2312453</v>
      </c>
      <c r="B3651">
        <v>1</v>
      </c>
      <c r="C3651" t="s">
        <v>80</v>
      </c>
      <c r="D3651" t="s">
        <v>95</v>
      </c>
      <c r="E3651" t="s">
        <v>158</v>
      </c>
      <c r="F3651" t="s">
        <v>10743</v>
      </c>
      <c r="G3651" t="s">
        <v>336</v>
      </c>
      <c r="H3651" t="s">
        <v>150</v>
      </c>
      <c r="I3651" t="s">
        <v>136</v>
      </c>
      <c r="J3651" t="s">
        <v>137</v>
      </c>
      <c r="K3651" t="s">
        <v>138</v>
      </c>
      <c r="L3651" t="s">
        <v>10744</v>
      </c>
      <c r="M3651" t="s">
        <v>10745</v>
      </c>
      <c r="N3651">
        <v>1.3883333330000001</v>
      </c>
      <c r="O3651">
        <v>0</v>
      </c>
      <c r="P3651">
        <v>290</v>
      </c>
      <c r="Q3651">
        <v>0</v>
      </c>
      <c r="R3651">
        <v>0</v>
      </c>
      <c r="S3651">
        <v>0</v>
      </c>
      <c r="T3651">
        <v>20</v>
      </c>
      <c r="U3651">
        <v>0</v>
      </c>
      <c r="V3651">
        <v>0</v>
      </c>
      <c r="W3651">
        <v>0</v>
      </c>
      <c r="X3651">
        <v>77.630158443053176</v>
      </c>
      <c r="Y3651">
        <v>0</v>
      </c>
      <c r="Z3651">
        <v>0</v>
      </c>
      <c r="AA3651">
        <v>0</v>
      </c>
      <c r="AB3651">
        <v>17.823964560189278</v>
      </c>
      <c r="AC3651">
        <v>0</v>
      </c>
      <c r="AD3651">
        <v>0</v>
      </c>
      <c r="AE3651">
        <v>95.454123003242458</v>
      </c>
    </row>
    <row r="3652" spans="1:31" x14ac:dyDescent="0.25">
      <c r="A3652">
        <v>2312098</v>
      </c>
      <c r="B3652">
        <v>1</v>
      </c>
      <c r="C3652" t="s">
        <v>80</v>
      </c>
      <c r="D3652" t="s">
        <v>104</v>
      </c>
      <c r="E3652" t="s">
        <v>141</v>
      </c>
      <c r="F3652" t="s">
        <v>10746</v>
      </c>
      <c r="G3652" t="s">
        <v>134</v>
      </c>
      <c r="H3652" t="s">
        <v>135</v>
      </c>
      <c r="I3652" t="s">
        <v>136</v>
      </c>
      <c r="J3652" t="s">
        <v>137</v>
      </c>
      <c r="K3652" t="s">
        <v>138</v>
      </c>
      <c r="L3652" t="s">
        <v>10747</v>
      </c>
      <c r="M3652" t="s">
        <v>10748</v>
      </c>
      <c r="N3652">
        <v>0.59611111100000003</v>
      </c>
      <c r="O3652">
        <v>11</v>
      </c>
      <c r="P3652">
        <v>5288</v>
      </c>
      <c r="Q3652">
        <v>11</v>
      </c>
      <c r="R3652">
        <v>109</v>
      </c>
      <c r="S3652">
        <v>18</v>
      </c>
      <c r="T3652">
        <v>550</v>
      </c>
      <c r="U3652">
        <v>2</v>
      </c>
      <c r="V3652">
        <v>1</v>
      </c>
      <c r="W3652">
        <v>2.5882156348507088</v>
      </c>
      <c r="X3652">
        <v>542.40204203681299</v>
      </c>
      <c r="Y3652">
        <v>4.8028004961671327</v>
      </c>
      <c r="Z3652">
        <v>25.751682422634463</v>
      </c>
      <c r="AA3652">
        <v>67.233047346640333</v>
      </c>
      <c r="AB3652">
        <v>259.95487969288854</v>
      </c>
      <c r="AC3652">
        <v>44.496753044604944</v>
      </c>
      <c r="AD3652">
        <v>2.0089793283967752</v>
      </c>
      <c r="AE3652">
        <v>949.23840000299583</v>
      </c>
    </row>
    <row r="3653" spans="1:31" x14ac:dyDescent="0.25">
      <c r="A3653">
        <v>2311952</v>
      </c>
      <c r="B3653">
        <v>1</v>
      </c>
      <c r="C3653" t="s">
        <v>80</v>
      </c>
      <c r="D3653" t="s">
        <v>96</v>
      </c>
      <c r="E3653" t="s">
        <v>153</v>
      </c>
      <c r="F3653" t="s">
        <v>10749</v>
      </c>
      <c r="G3653" t="s">
        <v>254</v>
      </c>
      <c r="H3653" t="s">
        <v>150</v>
      </c>
      <c r="I3653" t="s">
        <v>136</v>
      </c>
      <c r="J3653" t="s">
        <v>137</v>
      </c>
      <c r="K3653" t="s">
        <v>138</v>
      </c>
      <c r="L3653" t="s">
        <v>10750</v>
      </c>
      <c r="M3653" t="s">
        <v>10751</v>
      </c>
      <c r="N3653">
        <v>2.0975000000000001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1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3.3651167972800003E-2</v>
      </c>
      <c r="AC3653">
        <v>0</v>
      </c>
      <c r="AD3653">
        <v>0</v>
      </c>
      <c r="AE3653">
        <v>3.3651167972800003E-2</v>
      </c>
    </row>
    <row r="3654" spans="1:31" x14ac:dyDescent="0.25">
      <c r="A3654">
        <v>2311975</v>
      </c>
      <c r="B3654">
        <v>1</v>
      </c>
      <c r="C3654" t="s">
        <v>81</v>
      </c>
      <c r="D3654" t="s">
        <v>117</v>
      </c>
      <c r="E3654" t="s">
        <v>153</v>
      </c>
      <c r="F3654" t="s">
        <v>9560</v>
      </c>
      <c r="G3654" t="s">
        <v>254</v>
      </c>
      <c r="H3654" t="s">
        <v>150</v>
      </c>
      <c r="I3654" t="s">
        <v>136</v>
      </c>
      <c r="J3654" t="s">
        <v>137</v>
      </c>
      <c r="K3654" t="s">
        <v>138</v>
      </c>
      <c r="L3654" t="s">
        <v>10752</v>
      </c>
      <c r="M3654" t="s">
        <v>10753</v>
      </c>
      <c r="N3654">
        <v>1.2050000000000001</v>
      </c>
      <c r="O3654">
        <v>0</v>
      </c>
      <c r="P3654">
        <v>4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0.54483588723490006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0.54483588723490006</v>
      </c>
    </row>
    <row r="3655" spans="1:31" x14ac:dyDescent="0.25">
      <c r="A3655">
        <v>2311995</v>
      </c>
      <c r="B3655">
        <v>1</v>
      </c>
      <c r="C3655" t="s">
        <v>81</v>
      </c>
      <c r="D3655" t="s">
        <v>118</v>
      </c>
      <c r="E3655" t="s">
        <v>132</v>
      </c>
      <c r="F3655" t="s">
        <v>10754</v>
      </c>
      <c r="G3655" t="s">
        <v>143</v>
      </c>
      <c r="H3655" t="s">
        <v>135</v>
      </c>
      <c r="I3655" t="s">
        <v>136</v>
      </c>
      <c r="J3655" t="s">
        <v>137</v>
      </c>
      <c r="K3655" t="s">
        <v>144</v>
      </c>
      <c r="L3655" t="s">
        <v>10755</v>
      </c>
      <c r="M3655" t="s">
        <v>10756</v>
      </c>
      <c r="N3655">
        <v>2.321666666</v>
      </c>
      <c r="O3655">
        <v>1</v>
      </c>
      <c r="P3655">
        <v>954</v>
      </c>
      <c r="Q3655">
        <v>52</v>
      </c>
      <c r="R3655">
        <v>145</v>
      </c>
      <c r="S3655">
        <v>10</v>
      </c>
      <c r="T3655">
        <v>75</v>
      </c>
      <c r="U3655">
        <v>0</v>
      </c>
      <c r="V3655">
        <v>0</v>
      </c>
      <c r="W3655">
        <v>0.48306246582111656</v>
      </c>
      <c r="X3655">
        <v>250.71862958733996</v>
      </c>
      <c r="Y3655">
        <v>322.07551348018654</v>
      </c>
      <c r="Z3655">
        <v>320.33434591415619</v>
      </c>
      <c r="AA3655">
        <v>32.614205444699287</v>
      </c>
      <c r="AB3655">
        <v>103.85340866397628</v>
      </c>
      <c r="AC3655">
        <v>0</v>
      </c>
      <c r="AD3655">
        <v>0</v>
      </c>
      <c r="AE3655">
        <v>1030.0791655561793</v>
      </c>
    </row>
    <row r="3656" spans="1:31" x14ac:dyDescent="0.25">
      <c r="A3656">
        <v>2312161</v>
      </c>
      <c r="B3656">
        <v>1</v>
      </c>
      <c r="C3656" t="s">
        <v>80</v>
      </c>
      <c r="D3656" t="s">
        <v>96</v>
      </c>
      <c r="E3656" t="s">
        <v>147</v>
      </c>
      <c r="F3656" t="s">
        <v>10757</v>
      </c>
      <c r="G3656" t="s">
        <v>622</v>
      </c>
      <c r="H3656" t="s">
        <v>150</v>
      </c>
      <c r="I3656" t="s">
        <v>136</v>
      </c>
      <c r="J3656" t="s">
        <v>137</v>
      </c>
      <c r="K3656" t="s">
        <v>138</v>
      </c>
      <c r="L3656" t="s">
        <v>10758</v>
      </c>
      <c r="M3656" t="s">
        <v>10759</v>
      </c>
      <c r="N3656">
        <v>2.9647222219999998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1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161.23916341826998</v>
      </c>
      <c r="AC3656">
        <v>0</v>
      </c>
      <c r="AD3656">
        <v>0</v>
      </c>
      <c r="AE3656">
        <v>161.23916341826998</v>
      </c>
    </row>
    <row r="3657" spans="1:31" x14ac:dyDescent="0.25">
      <c r="A3657">
        <v>2312310</v>
      </c>
      <c r="B3657">
        <v>1</v>
      </c>
      <c r="C3657" t="s">
        <v>80</v>
      </c>
      <c r="D3657" t="s">
        <v>106</v>
      </c>
      <c r="E3657" t="s">
        <v>132</v>
      </c>
      <c r="F3657" t="s">
        <v>10760</v>
      </c>
      <c r="G3657" t="s">
        <v>134</v>
      </c>
      <c r="H3657" t="s">
        <v>135</v>
      </c>
      <c r="I3657" t="s">
        <v>136</v>
      </c>
      <c r="J3657" t="s">
        <v>137</v>
      </c>
      <c r="K3657" t="s">
        <v>138</v>
      </c>
      <c r="L3657" t="s">
        <v>10761</v>
      </c>
      <c r="M3657" t="s">
        <v>10762</v>
      </c>
      <c r="N3657">
        <v>2.1755555549999999</v>
      </c>
      <c r="O3657">
        <v>0</v>
      </c>
      <c r="P3657">
        <v>1</v>
      </c>
      <c r="Q3657">
        <v>37</v>
      </c>
      <c r="R3657">
        <v>88</v>
      </c>
      <c r="S3657">
        <v>10</v>
      </c>
      <c r="T3657">
        <v>13</v>
      </c>
      <c r="U3657">
        <v>0</v>
      </c>
      <c r="V3657">
        <v>0</v>
      </c>
      <c r="W3657">
        <v>0</v>
      </c>
      <c r="X3657">
        <v>0</v>
      </c>
      <c r="Y3657">
        <v>378.77869702181749</v>
      </c>
      <c r="Z3657">
        <v>712.22735004286415</v>
      </c>
      <c r="AA3657">
        <v>63.253395113225963</v>
      </c>
      <c r="AB3657">
        <v>156.49224949994593</v>
      </c>
      <c r="AC3657">
        <v>0</v>
      </c>
      <c r="AD3657">
        <v>0</v>
      </c>
      <c r="AE3657">
        <v>1310.7516916778536</v>
      </c>
    </row>
    <row r="3658" spans="1:31" x14ac:dyDescent="0.25">
      <c r="A3658">
        <v>2312138</v>
      </c>
      <c r="B3658">
        <v>1</v>
      </c>
      <c r="C3658" t="s">
        <v>81</v>
      </c>
      <c r="D3658" t="s">
        <v>127</v>
      </c>
      <c r="E3658" t="s">
        <v>153</v>
      </c>
      <c r="F3658" t="s">
        <v>10763</v>
      </c>
      <c r="G3658" t="s">
        <v>703</v>
      </c>
      <c r="H3658" t="s">
        <v>150</v>
      </c>
      <c r="I3658" t="s">
        <v>136</v>
      </c>
      <c r="J3658" t="s">
        <v>137</v>
      </c>
      <c r="K3658" t="s">
        <v>138</v>
      </c>
      <c r="L3658" t="s">
        <v>10764</v>
      </c>
      <c r="M3658" t="s">
        <v>10765</v>
      </c>
      <c r="N3658">
        <v>4.3786111109999997</v>
      </c>
      <c r="O3658">
        <v>0</v>
      </c>
      <c r="P3658">
        <v>1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5.4645909791136997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5.4645909791136997</v>
      </c>
    </row>
    <row r="3659" spans="1:31" x14ac:dyDescent="0.25">
      <c r="A3659">
        <v>2312118</v>
      </c>
      <c r="B3659">
        <v>1</v>
      </c>
      <c r="C3659" t="s">
        <v>80</v>
      </c>
      <c r="D3659" t="s">
        <v>94</v>
      </c>
      <c r="E3659" t="s">
        <v>141</v>
      </c>
      <c r="F3659" t="s">
        <v>4279</v>
      </c>
      <c r="G3659" t="s">
        <v>134</v>
      </c>
      <c r="H3659" t="s">
        <v>135</v>
      </c>
      <c r="I3659" t="s">
        <v>468</v>
      </c>
      <c r="J3659" t="s">
        <v>137</v>
      </c>
      <c r="K3659" t="s">
        <v>138</v>
      </c>
      <c r="L3659" t="s">
        <v>10766</v>
      </c>
      <c r="M3659" t="s">
        <v>10767</v>
      </c>
      <c r="N3659">
        <v>2.2222222E-2</v>
      </c>
      <c r="O3659">
        <v>0</v>
      </c>
      <c r="P3659">
        <v>3431</v>
      </c>
      <c r="Q3659">
        <v>98</v>
      </c>
      <c r="R3659">
        <v>662</v>
      </c>
      <c r="S3659">
        <v>19</v>
      </c>
      <c r="T3659">
        <v>451</v>
      </c>
      <c r="U3659">
        <v>5</v>
      </c>
      <c r="V3659">
        <v>2</v>
      </c>
      <c r="W3659">
        <v>0</v>
      </c>
      <c r="X3659">
        <v>11.002822287887348</v>
      </c>
      <c r="Y3659">
        <v>3.6135418683560006</v>
      </c>
      <c r="Z3659">
        <v>15.351845821845775</v>
      </c>
      <c r="AA3659">
        <v>1.0085952571019998</v>
      </c>
      <c r="AB3659">
        <v>7.0756316364226599</v>
      </c>
      <c r="AC3659">
        <v>2.6835836290693331</v>
      </c>
      <c r="AD3659">
        <v>4.3426518143999997E-2</v>
      </c>
      <c r="AE3659">
        <v>40.779447018827113</v>
      </c>
    </row>
    <row r="3660" spans="1:31" x14ac:dyDescent="0.25">
      <c r="A3660">
        <v>2312075</v>
      </c>
      <c r="B3660">
        <v>1</v>
      </c>
      <c r="C3660" t="s">
        <v>80</v>
      </c>
      <c r="D3660" t="s">
        <v>103</v>
      </c>
      <c r="E3660" t="s">
        <v>141</v>
      </c>
      <c r="F3660" t="s">
        <v>3676</v>
      </c>
      <c r="G3660" t="s">
        <v>134</v>
      </c>
      <c r="H3660" t="s">
        <v>135</v>
      </c>
      <c r="I3660" t="s">
        <v>136</v>
      </c>
      <c r="J3660" t="s">
        <v>137</v>
      </c>
      <c r="K3660" t="s">
        <v>138</v>
      </c>
      <c r="L3660" t="s">
        <v>10768</v>
      </c>
      <c r="M3660" t="s">
        <v>10769</v>
      </c>
      <c r="N3660">
        <v>0.20722222200000001</v>
      </c>
      <c r="O3660">
        <v>0</v>
      </c>
      <c r="P3660">
        <v>0</v>
      </c>
      <c r="Q3660">
        <v>6</v>
      </c>
      <c r="R3660">
        <v>6</v>
      </c>
      <c r="S3660">
        <v>2</v>
      </c>
      <c r="T3660">
        <v>5</v>
      </c>
      <c r="U3660">
        <v>2</v>
      </c>
      <c r="V3660">
        <v>0</v>
      </c>
      <c r="W3660">
        <v>0</v>
      </c>
      <c r="X3660">
        <v>0</v>
      </c>
      <c r="Y3660">
        <v>20.165210172025468</v>
      </c>
      <c r="Z3660">
        <v>5.223710707803999</v>
      </c>
      <c r="AA3660">
        <v>1.5372163475960003</v>
      </c>
      <c r="AB3660">
        <v>3.3247730771141337</v>
      </c>
      <c r="AC3660">
        <v>36.195953299947995</v>
      </c>
      <c r="AD3660">
        <v>0</v>
      </c>
      <c r="AE3660">
        <v>66.446863604487589</v>
      </c>
    </row>
    <row r="3661" spans="1:31" x14ac:dyDescent="0.25">
      <c r="A3661">
        <v>2312181</v>
      </c>
      <c r="B3661">
        <v>1</v>
      </c>
      <c r="C3661" t="s">
        <v>81</v>
      </c>
      <c r="D3661" t="s">
        <v>118</v>
      </c>
      <c r="E3661" t="s">
        <v>153</v>
      </c>
      <c r="F3661" t="s">
        <v>10770</v>
      </c>
      <c r="G3661" t="s">
        <v>155</v>
      </c>
      <c r="H3661" t="s">
        <v>150</v>
      </c>
      <c r="I3661" t="s">
        <v>136</v>
      </c>
      <c r="J3661" t="s">
        <v>137</v>
      </c>
      <c r="K3661" t="s">
        <v>138</v>
      </c>
      <c r="L3661" t="s">
        <v>10771</v>
      </c>
      <c r="M3661" t="s">
        <v>10772</v>
      </c>
      <c r="N3661">
        <v>2.6813888879999999</v>
      </c>
      <c r="O3661">
        <v>0</v>
      </c>
      <c r="P3661">
        <v>9</v>
      </c>
      <c r="Q3661">
        <v>0</v>
      </c>
      <c r="R3661">
        <v>0</v>
      </c>
      <c r="S3661">
        <v>0</v>
      </c>
      <c r="T3661">
        <v>1</v>
      </c>
      <c r="U3661">
        <v>0</v>
      </c>
      <c r="V3661">
        <v>0</v>
      </c>
      <c r="W3661">
        <v>0</v>
      </c>
      <c r="X3661">
        <v>4.8906439395103343</v>
      </c>
      <c r="Y3661">
        <v>0</v>
      </c>
      <c r="Z3661">
        <v>0</v>
      </c>
      <c r="AA3661">
        <v>0</v>
      </c>
      <c r="AB3661">
        <v>5.1942127651122778</v>
      </c>
      <c r="AC3661">
        <v>0</v>
      </c>
      <c r="AD3661">
        <v>0</v>
      </c>
      <c r="AE3661">
        <v>10.084856704622613</v>
      </c>
    </row>
    <row r="3662" spans="1:31" x14ac:dyDescent="0.25">
      <c r="A3662">
        <v>2311932</v>
      </c>
      <c r="B3662">
        <v>1</v>
      </c>
      <c r="C3662" t="s">
        <v>80</v>
      </c>
      <c r="D3662" t="s">
        <v>92</v>
      </c>
      <c r="E3662" t="s">
        <v>158</v>
      </c>
      <c r="F3662" t="s">
        <v>10773</v>
      </c>
      <c r="G3662" t="s">
        <v>453</v>
      </c>
      <c r="H3662" t="s">
        <v>150</v>
      </c>
      <c r="I3662" t="s">
        <v>136</v>
      </c>
      <c r="J3662" t="s">
        <v>137</v>
      </c>
      <c r="K3662" t="s">
        <v>138</v>
      </c>
      <c r="L3662" t="s">
        <v>10774</v>
      </c>
      <c r="M3662" t="s">
        <v>10775</v>
      </c>
      <c r="N3662">
        <v>0.80527777700000003</v>
      </c>
      <c r="O3662">
        <v>0</v>
      </c>
      <c r="P3662">
        <v>294</v>
      </c>
      <c r="Q3662">
        <v>0</v>
      </c>
      <c r="R3662">
        <v>0</v>
      </c>
      <c r="S3662">
        <v>0</v>
      </c>
      <c r="T3662">
        <v>22</v>
      </c>
      <c r="U3662">
        <v>0</v>
      </c>
      <c r="V3662">
        <v>0</v>
      </c>
      <c r="W3662">
        <v>0</v>
      </c>
      <c r="X3662">
        <v>34.406366699654647</v>
      </c>
      <c r="Y3662">
        <v>0</v>
      </c>
      <c r="Z3662">
        <v>0</v>
      </c>
      <c r="AA3662">
        <v>0</v>
      </c>
      <c r="AB3662">
        <v>10.780052386013919</v>
      </c>
      <c r="AC3662">
        <v>0</v>
      </c>
      <c r="AD3662">
        <v>0</v>
      </c>
      <c r="AE3662">
        <v>45.186419085668568</v>
      </c>
    </row>
    <row r="3663" spans="1:31" x14ac:dyDescent="0.25">
      <c r="A3663">
        <v>2312416</v>
      </c>
      <c r="B3663">
        <v>1</v>
      </c>
      <c r="C3663" t="s">
        <v>80</v>
      </c>
      <c r="D3663" t="s">
        <v>100</v>
      </c>
      <c r="E3663" t="s">
        <v>175</v>
      </c>
      <c r="F3663" t="s">
        <v>10776</v>
      </c>
      <c r="G3663" t="s">
        <v>134</v>
      </c>
      <c r="H3663" t="s">
        <v>135</v>
      </c>
      <c r="I3663" t="s">
        <v>136</v>
      </c>
      <c r="J3663" t="s">
        <v>137</v>
      </c>
      <c r="K3663" t="s">
        <v>138</v>
      </c>
      <c r="L3663" t="s">
        <v>10777</v>
      </c>
      <c r="M3663" t="s">
        <v>10778</v>
      </c>
      <c r="N3663">
        <v>0.49305555499999998</v>
      </c>
      <c r="O3663">
        <v>0</v>
      </c>
      <c r="P3663">
        <v>161</v>
      </c>
      <c r="Q3663">
        <v>0</v>
      </c>
      <c r="R3663">
        <v>31</v>
      </c>
      <c r="S3663">
        <v>4</v>
      </c>
      <c r="T3663">
        <v>15</v>
      </c>
      <c r="U3663">
        <v>1</v>
      </c>
      <c r="V3663">
        <v>0</v>
      </c>
      <c r="W3663">
        <v>0</v>
      </c>
      <c r="X3663">
        <v>17.715678418890839</v>
      </c>
      <c r="Y3663">
        <v>0</v>
      </c>
      <c r="Z3663">
        <v>4.1403198052113206</v>
      </c>
      <c r="AA3663">
        <v>46.728027990280282</v>
      </c>
      <c r="AB3663">
        <v>5.0219954255625012</v>
      </c>
      <c r="AC3663">
        <v>41.610499582178129</v>
      </c>
      <c r="AD3663">
        <v>0</v>
      </c>
      <c r="AE3663">
        <v>115.21652122212308</v>
      </c>
    </row>
    <row r="3664" spans="1:31" x14ac:dyDescent="0.25">
      <c r="A3664">
        <v>2312339</v>
      </c>
      <c r="B3664">
        <v>1</v>
      </c>
      <c r="C3664" t="s">
        <v>80</v>
      </c>
      <c r="D3664" t="s">
        <v>104</v>
      </c>
      <c r="E3664" t="s">
        <v>147</v>
      </c>
      <c r="F3664" t="s">
        <v>10779</v>
      </c>
      <c r="G3664" t="s">
        <v>149</v>
      </c>
      <c r="H3664" t="s">
        <v>150</v>
      </c>
      <c r="I3664" t="s">
        <v>136</v>
      </c>
      <c r="J3664" t="s">
        <v>137</v>
      </c>
      <c r="K3664" t="s">
        <v>138</v>
      </c>
      <c r="L3664" t="s">
        <v>10780</v>
      </c>
      <c r="M3664" t="s">
        <v>10781</v>
      </c>
      <c r="N3664">
        <v>2.7972222219999998</v>
      </c>
      <c r="O3664">
        <v>0</v>
      </c>
      <c r="P3664">
        <v>63</v>
      </c>
      <c r="Q3664">
        <v>0</v>
      </c>
      <c r="R3664">
        <v>0</v>
      </c>
      <c r="S3664">
        <v>0</v>
      </c>
      <c r="T3664">
        <v>16</v>
      </c>
      <c r="U3664">
        <v>0</v>
      </c>
      <c r="V3664">
        <v>0</v>
      </c>
      <c r="W3664">
        <v>0</v>
      </c>
      <c r="X3664">
        <v>28.161143849666402</v>
      </c>
      <c r="Y3664">
        <v>0</v>
      </c>
      <c r="Z3664">
        <v>0</v>
      </c>
      <c r="AA3664">
        <v>0</v>
      </c>
      <c r="AB3664">
        <v>18.321800784743999</v>
      </c>
      <c r="AC3664">
        <v>0</v>
      </c>
      <c r="AD3664">
        <v>0</v>
      </c>
      <c r="AE3664">
        <v>46.482944634410401</v>
      </c>
    </row>
    <row r="3665" spans="1:31" x14ac:dyDescent="0.25">
      <c r="A3665">
        <v>2312316</v>
      </c>
      <c r="B3665">
        <v>1</v>
      </c>
      <c r="C3665" t="s">
        <v>80</v>
      </c>
      <c r="D3665" t="s">
        <v>100</v>
      </c>
      <c r="E3665" t="s">
        <v>153</v>
      </c>
      <c r="F3665" t="s">
        <v>10782</v>
      </c>
      <c r="G3665" t="s">
        <v>155</v>
      </c>
      <c r="H3665" t="s">
        <v>150</v>
      </c>
      <c r="I3665" t="s">
        <v>136</v>
      </c>
      <c r="J3665" t="s">
        <v>137</v>
      </c>
      <c r="K3665" t="s">
        <v>138</v>
      </c>
      <c r="L3665" t="s">
        <v>10783</v>
      </c>
      <c r="M3665" t="s">
        <v>10784</v>
      </c>
      <c r="N3665">
        <v>1.6588888879999999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1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8.3585985147648003</v>
      </c>
      <c r="AC3665">
        <v>0</v>
      </c>
      <c r="AD3665">
        <v>0</v>
      </c>
      <c r="AE3665">
        <v>8.3585985147648003</v>
      </c>
    </row>
    <row r="3666" spans="1:31" x14ac:dyDescent="0.25">
      <c r="A3666">
        <v>2311944</v>
      </c>
      <c r="B3666">
        <v>1</v>
      </c>
      <c r="C3666" t="s">
        <v>81</v>
      </c>
      <c r="D3666" t="s">
        <v>128</v>
      </c>
      <c r="E3666" t="s">
        <v>132</v>
      </c>
      <c r="F3666" t="s">
        <v>10785</v>
      </c>
      <c r="G3666" t="s">
        <v>134</v>
      </c>
      <c r="H3666" t="s">
        <v>135</v>
      </c>
      <c r="I3666" t="s">
        <v>136</v>
      </c>
      <c r="J3666" t="s">
        <v>137</v>
      </c>
      <c r="K3666" t="s">
        <v>138</v>
      </c>
      <c r="L3666" t="s">
        <v>10786</v>
      </c>
      <c r="M3666" t="s">
        <v>10787</v>
      </c>
      <c r="N3666">
        <v>3.9644444440000002</v>
      </c>
      <c r="O3666">
        <v>0</v>
      </c>
      <c r="P3666">
        <v>0</v>
      </c>
      <c r="Q3666">
        <v>0</v>
      </c>
      <c r="R3666">
        <v>0</v>
      </c>
      <c r="S3666">
        <v>2</v>
      </c>
      <c r="T3666">
        <v>0</v>
      </c>
      <c r="U3666">
        <v>1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61.331087858794533</v>
      </c>
      <c r="AB3666">
        <v>0</v>
      </c>
      <c r="AC3666">
        <v>527.73560779695038</v>
      </c>
      <c r="AD3666">
        <v>0</v>
      </c>
      <c r="AE3666">
        <v>589.06669565574487</v>
      </c>
    </row>
    <row r="3667" spans="1:31" x14ac:dyDescent="0.25">
      <c r="A3667">
        <v>2312147</v>
      </c>
      <c r="B3667">
        <v>1</v>
      </c>
      <c r="C3667" t="s">
        <v>80</v>
      </c>
      <c r="D3667" t="s">
        <v>94</v>
      </c>
      <c r="E3667" t="s">
        <v>132</v>
      </c>
      <c r="F3667" t="s">
        <v>10788</v>
      </c>
      <c r="G3667" t="s">
        <v>134</v>
      </c>
      <c r="H3667" t="s">
        <v>135</v>
      </c>
      <c r="I3667" t="s">
        <v>136</v>
      </c>
      <c r="J3667" t="s">
        <v>137</v>
      </c>
      <c r="K3667" t="s">
        <v>138</v>
      </c>
      <c r="L3667" t="s">
        <v>10789</v>
      </c>
      <c r="M3667" t="s">
        <v>10790</v>
      </c>
      <c r="N3667">
        <v>1.155</v>
      </c>
      <c r="O3667">
        <v>0</v>
      </c>
      <c r="P3667">
        <v>849</v>
      </c>
      <c r="Q3667">
        <v>2</v>
      </c>
      <c r="R3667">
        <v>1</v>
      </c>
      <c r="S3667">
        <v>10</v>
      </c>
      <c r="T3667">
        <v>52</v>
      </c>
      <c r="U3667">
        <v>1</v>
      </c>
      <c r="V3667">
        <v>0</v>
      </c>
      <c r="W3667">
        <v>0</v>
      </c>
      <c r="X3667">
        <v>105.2519655968308</v>
      </c>
      <c r="Y3667">
        <v>4.0532181666264222</v>
      </c>
      <c r="Z3667">
        <v>1.50583362670455</v>
      </c>
      <c r="AA3667">
        <v>20.506984589394936</v>
      </c>
      <c r="AB3667">
        <v>36.435661550749991</v>
      </c>
      <c r="AC3667">
        <v>100.170317166128</v>
      </c>
      <c r="AD3667">
        <v>0</v>
      </c>
      <c r="AE3667">
        <v>267.92398069643468</v>
      </c>
    </row>
    <row r="3668" spans="1:31" x14ac:dyDescent="0.25">
      <c r="A3668">
        <v>2312021</v>
      </c>
      <c r="B3668">
        <v>1</v>
      </c>
      <c r="C3668" t="s">
        <v>80</v>
      </c>
      <c r="D3668" t="s">
        <v>105</v>
      </c>
      <c r="E3668" t="s">
        <v>285</v>
      </c>
      <c r="F3668" t="s">
        <v>10791</v>
      </c>
      <c r="G3668" t="s">
        <v>143</v>
      </c>
      <c r="H3668" t="s">
        <v>150</v>
      </c>
      <c r="I3668" t="s">
        <v>136</v>
      </c>
      <c r="J3668" t="s">
        <v>137</v>
      </c>
      <c r="K3668" t="s">
        <v>144</v>
      </c>
      <c r="L3668" t="s">
        <v>10792</v>
      </c>
      <c r="M3668" t="s">
        <v>10793</v>
      </c>
      <c r="N3668">
        <v>2.2763888880000001</v>
      </c>
      <c r="O3668">
        <v>0</v>
      </c>
      <c r="P3668">
        <v>27</v>
      </c>
      <c r="Q3668">
        <v>0</v>
      </c>
      <c r="R3668">
        <v>0</v>
      </c>
      <c r="S3668">
        <v>0</v>
      </c>
      <c r="T3668">
        <v>9</v>
      </c>
      <c r="U3668">
        <v>0</v>
      </c>
      <c r="V3668">
        <v>0</v>
      </c>
      <c r="W3668">
        <v>0</v>
      </c>
      <c r="X3668">
        <v>12.433653394920501</v>
      </c>
      <c r="Y3668">
        <v>0</v>
      </c>
      <c r="Z3668">
        <v>0</v>
      </c>
      <c r="AA3668">
        <v>0</v>
      </c>
      <c r="AB3668">
        <v>26.943969489671108</v>
      </c>
      <c r="AC3668">
        <v>0</v>
      </c>
      <c r="AD3668">
        <v>0</v>
      </c>
      <c r="AE3668">
        <v>39.377622884591609</v>
      </c>
    </row>
    <row r="3669" spans="1:31" x14ac:dyDescent="0.25">
      <c r="A3669">
        <v>2312047</v>
      </c>
      <c r="B3669">
        <v>1</v>
      </c>
      <c r="C3669" t="s">
        <v>80</v>
      </c>
      <c r="D3669" t="s">
        <v>107</v>
      </c>
      <c r="E3669" t="s">
        <v>141</v>
      </c>
      <c r="F3669" t="s">
        <v>10794</v>
      </c>
      <c r="G3669" t="s">
        <v>143</v>
      </c>
      <c r="H3669" t="s">
        <v>135</v>
      </c>
      <c r="I3669" t="s">
        <v>136</v>
      </c>
      <c r="J3669" t="s">
        <v>137</v>
      </c>
      <c r="K3669" t="s">
        <v>144</v>
      </c>
      <c r="L3669" t="s">
        <v>10795</v>
      </c>
      <c r="M3669" t="s">
        <v>10796</v>
      </c>
      <c r="N3669">
        <v>4.7374999999999998</v>
      </c>
      <c r="O3669">
        <v>1</v>
      </c>
      <c r="P3669">
        <v>1242</v>
      </c>
      <c r="Q3669">
        <v>29</v>
      </c>
      <c r="R3669">
        <v>84</v>
      </c>
      <c r="S3669">
        <v>4</v>
      </c>
      <c r="T3669">
        <v>44</v>
      </c>
      <c r="U3669">
        <v>0</v>
      </c>
      <c r="V3669">
        <v>3</v>
      </c>
      <c r="W3669">
        <v>5.3537548508596249</v>
      </c>
      <c r="X3669">
        <v>1055.9963401730465</v>
      </c>
      <c r="Y3669">
        <v>2658.3720976923851</v>
      </c>
      <c r="Z3669">
        <v>555.69755198959342</v>
      </c>
      <c r="AA3669">
        <v>115.2058808068375</v>
      </c>
      <c r="AB3669">
        <v>628.48787067047977</v>
      </c>
      <c r="AC3669">
        <v>0</v>
      </c>
      <c r="AD3669">
        <v>169.44919958754372</v>
      </c>
      <c r="AE3669">
        <v>5188.5626957707445</v>
      </c>
    </row>
    <row r="3670" spans="1:31" x14ac:dyDescent="0.25">
      <c r="A3670">
        <v>2312356</v>
      </c>
      <c r="B3670">
        <v>1</v>
      </c>
      <c r="C3670" t="s">
        <v>80</v>
      </c>
      <c r="D3670" t="s">
        <v>94</v>
      </c>
      <c r="E3670" t="s">
        <v>147</v>
      </c>
      <c r="F3670" t="s">
        <v>10797</v>
      </c>
      <c r="G3670" t="s">
        <v>149</v>
      </c>
      <c r="H3670" t="s">
        <v>150</v>
      </c>
      <c r="I3670" t="s">
        <v>136</v>
      </c>
      <c r="J3670" t="s">
        <v>137</v>
      </c>
      <c r="K3670" t="s">
        <v>138</v>
      </c>
      <c r="L3670" t="s">
        <v>10798</v>
      </c>
      <c r="M3670" t="s">
        <v>10799</v>
      </c>
      <c r="N3670">
        <v>6.8975</v>
      </c>
      <c r="O3670">
        <v>0</v>
      </c>
      <c r="P3670">
        <v>7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8.3392282787901522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8.3392282787901522</v>
      </c>
    </row>
    <row r="3671" spans="1:31" x14ac:dyDescent="0.25">
      <c r="A3671">
        <v>2312090</v>
      </c>
      <c r="B3671">
        <v>1</v>
      </c>
      <c r="C3671" t="s">
        <v>80</v>
      </c>
      <c r="D3671" t="s">
        <v>104</v>
      </c>
      <c r="E3671" t="s">
        <v>141</v>
      </c>
      <c r="F3671" t="s">
        <v>10800</v>
      </c>
      <c r="G3671" t="s">
        <v>134</v>
      </c>
      <c r="H3671" t="s">
        <v>135</v>
      </c>
      <c r="I3671" t="s">
        <v>136</v>
      </c>
      <c r="J3671" t="s">
        <v>137</v>
      </c>
      <c r="K3671" t="s">
        <v>138</v>
      </c>
      <c r="L3671" t="s">
        <v>10801</v>
      </c>
      <c r="M3671" t="s">
        <v>10802</v>
      </c>
      <c r="N3671">
        <v>0.29638888800000002</v>
      </c>
      <c r="O3671">
        <v>102</v>
      </c>
      <c r="P3671">
        <v>6363</v>
      </c>
      <c r="Q3671">
        <v>101</v>
      </c>
      <c r="R3671">
        <v>166</v>
      </c>
      <c r="S3671">
        <v>37</v>
      </c>
      <c r="T3671">
        <v>916</v>
      </c>
      <c r="U3671">
        <v>10</v>
      </c>
      <c r="V3671">
        <v>1</v>
      </c>
      <c r="W3671">
        <v>15.299524673521921</v>
      </c>
      <c r="X3671">
        <v>340.5721151296126</v>
      </c>
      <c r="Y3671">
        <v>43.04702871295838</v>
      </c>
      <c r="Z3671">
        <v>24.360766307499869</v>
      </c>
      <c r="AA3671">
        <v>24.822772480720868</v>
      </c>
      <c r="AB3671">
        <v>184.74414577010702</v>
      </c>
      <c r="AC3671">
        <v>327.1797895067844</v>
      </c>
      <c r="AD3671">
        <v>3.3882273791666664E-4</v>
      </c>
      <c r="AE3671">
        <v>960.02648140394297</v>
      </c>
    </row>
    <row r="3672" spans="1:31" x14ac:dyDescent="0.25">
      <c r="A3672">
        <v>2312333</v>
      </c>
      <c r="B3672">
        <v>1</v>
      </c>
      <c r="C3672" t="s">
        <v>80</v>
      </c>
      <c r="D3672" t="s">
        <v>108</v>
      </c>
      <c r="E3672" t="s">
        <v>153</v>
      </c>
      <c r="F3672" t="s">
        <v>10803</v>
      </c>
      <c r="G3672" t="s">
        <v>155</v>
      </c>
      <c r="H3672" t="s">
        <v>150</v>
      </c>
      <c r="I3672" t="s">
        <v>136</v>
      </c>
      <c r="J3672" t="s">
        <v>137</v>
      </c>
      <c r="K3672" t="s">
        <v>138</v>
      </c>
      <c r="L3672" t="s">
        <v>10804</v>
      </c>
      <c r="M3672" t="s">
        <v>10805</v>
      </c>
      <c r="N3672">
        <v>3.789722222</v>
      </c>
      <c r="O3672">
        <v>0</v>
      </c>
      <c r="P3672">
        <v>2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0.2266591377146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0.2266591377146</v>
      </c>
    </row>
    <row r="3673" spans="1:31" x14ac:dyDescent="0.25">
      <c r="A3673">
        <v>2311921</v>
      </c>
      <c r="B3673">
        <v>1</v>
      </c>
      <c r="C3673" t="s">
        <v>80</v>
      </c>
      <c r="D3673" t="s">
        <v>90</v>
      </c>
      <c r="E3673" t="s">
        <v>175</v>
      </c>
      <c r="F3673" t="s">
        <v>10806</v>
      </c>
      <c r="G3673" t="s">
        <v>1463</v>
      </c>
      <c r="H3673" t="s">
        <v>135</v>
      </c>
      <c r="I3673" t="s">
        <v>136</v>
      </c>
      <c r="J3673" t="s">
        <v>137</v>
      </c>
      <c r="K3673" t="s">
        <v>138</v>
      </c>
      <c r="L3673" t="s">
        <v>10807</v>
      </c>
      <c r="M3673" t="s">
        <v>10808</v>
      </c>
      <c r="N3673">
        <v>0.50916666600000005</v>
      </c>
      <c r="O3673">
        <v>0</v>
      </c>
      <c r="P3673">
        <v>673</v>
      </c>
      <c r="Q3673">
        <v>0</v>
      </c>
      <c r="R3673">
        <v>0</v>
      </c>
      <c r="S3673">
        <v>0</v>
      </c>
      <c r="T3673">
        <v>56</v>
      </c>
      <c r="U3673">
        <v>0</v>
      </c>
      <c r="V3673">
        <v>0</v>
      </c>
      <c r="W3673">
        <v>0</v>
      </c>
      <c r="X3673">
        <v>63.385856334017205</v>
      </c>
      <c r="Y3673">
        <v>0</v>
      </c>
      <c r="Z3673">
        <v>0</v>
      </c>
      <c r="AA3673">
        <v>0</v>
      </c>
      <c r="AB3673">
        <v>14.850940962452183</v>
      </c>
      <c r="AC3673">
        <v>0</v>
      </c>
      <c r="AD3673">
        <v>0</v>
      </c>
      <c r="AE3673">
        <v>78.236797296469391</v>
      </c>
    </row>
    <row r="3674" spans="1:31" x14ac:dyDescent="0.25">
      <c r="A3674">
        <v>2312170</v>
      </c>
      <c r="B3674">
        <v>1</v>
      </c>
      <c r="C3674" t="s">
        <v>81</v>
      </c>
      <c r="D3674" t="s">
        <v>128</v>
      </c>
      <c r="E3674" t="s">
        <v>153</v>
      </c>
      <c r="F3674" t="s">
        <v>10809</v>
      </c>
      <c r="G3674" t="s">
        <v>203</v>
      </c>
      <c r="H3674" t="s">
        <v>150</v>
      </c>
      <c r="I3674" t="s">
        <v>136</v>
      </c>
      <c r="J3674" t="s">
        <v>137</v>
      </c>
      <c r="K3674" t="s">
        <v>138</v>
      </c>
      <c r="L3674" t="s">
        <v>10810</v>
      </c>
      <c r="M3674" t="s">
        <v>10811</v>
      </c>
      <c r="N3674">
        <v>0.752222222</v>
      </c>
      <c r="O3674">
        <v>0</v>
      </c>
      <c r="P3674">
        <v>6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1.1351999151462668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1.1351999151462668</v>
      </c>
    </row>
    <row r="3675" spans="1:31" x14ac:dyDescent="0.25">
      <c r="A3675">
        <v>2312084</v>
      </c>
      <c r="B3675">
        <v>1</v>
      </c>
      <c r="C3675" t="s">
        <v>81</v>
      </c>
      <c r="D3675" t="s">
        <v>123</v>
      </c>
      <c r="E3675" t="s">
        <v>141</v>
      </c>
      <c r="F3675" t="s">
        <v>10812</v>
      </c>
      <c r="G3675" t="s">
        <v>134</v>
      </c>
      <c r="H3675" t="s">
        <v>135</v>
      </c>
      <c r="I3675" t="s">
        <v>136</v>
      </c>
      <c r="J3675" t="s">
        <v>137</v>
      </c>
      <c r="K3675" t="s">
        <v>138</v>
      </c>
      <c r="L3675" t="s">
        <v>10813</v>
      </c>
      <c r="M3675" t="s">
        <v>10814</v>
      </c>
      <c r="N3675">
        <v>0.67944444400000004</v>
      </c>
      <c r="O3675">
        <v>6</v>
      </c>
      <c r="P3675">
        <v>0</v>
      </c>
      <c r="Q3675">
        <v>77</v>
      </c>
      <c r="R3675">
        <v>0</v>
      </c>
      <c r="S3675">
        <v>16</v>
      </c>
      <c r="T3675">
        <v>0</v>
      </c>
      <c r="U3675">
        <v>0</v>
      </c>
      <c r="V3675">
        <v>0</v>
      </c>
      <c r="W3675">
        <v>1.3032402908595664</v>
      </c>
      <c r="X3675">
        <v>0</v>
      </c>
      <c r="Y3675">
        <v>41.059102302610604</v>
      </c>
      <c r="Z3675">
        <v>0</v>
      </c>
      <c r="AA3675">
        <v>9.7299088193760461</v>
      </c>
      <c r="AB3675">
        <v>0</v>
      </c>
      <c r="AC3675">
        <v>0</v>
      </c>
      <c r="AD3675">
        <v>0</v>
      </c>
      <c r="AE3675">
        <v>52.092251412846224</v>
      </c>
    </row>
    <row r="3676" spans="1:31" x14ac:dyDescent="0.25">
      <c r="A3676">
        <v>2312319</v>
      </c>
      <c r="B3676">
        <v>1</v>
      </c>
      <c r="C3676" t="s">
        <v>80</v>
      </c>
      <c r="D3676" t="s">
        <v>93</v>
      </c>
      <c r="E3676" t="s">
        <v>158</v>
      </c>
      <c r="F3676" t="s">
        <v>10815</v>
      </c>
      <c r="G3676" t="s">
        <v>258</v>
      </c>
      <c r="H3676" t="s">
        <v>150</v>
      </c>
      <c r="I3676" t="s">
        <v>136</v>
      </c>
      <c r="J3676" t="s">
        <v>137</v>
      </c>
      <c r="K3676" t="s">
        <v>138</v>
      </c>
      <c r="L3676" t="s">
        <v>10816</v>
      </c>
      <c r="M3676" t="s">
        <v>10817</v>
      </c>
      <c r="N3676">
        <v>2.4736111109999999</v>
      </c>
      <c r="O3676">
        <v>0</v>
      </c>
      <c r="P3676">
        <v>12</v>
      </c>
      <c r="Q3676">
        <v>0</v>
      </c>
      <c r="R3676">
        <v>22</v>
      </c>
      <c r="S3676">
        <v>0</v>
      </c>
      <c r="T3676">
        <v>14</v>
      </c>
      <c r="U3676">
        <v>0</v>
      </c>
      <c r="V3676">
        <v>0</v>
      </c>
      <c r="W3676">
        <v>0</v>
      </c>
      <c r="X3676">
        <v>6.5419961204048773</v>
      </c>
      <c r="Y3676">
        <v>0</v>
      </c>
      <c r="Z3676">
        <v>85.562664043210944</v>
      </c>
      <c r="AA3676">
        <v>0</v>
      </c>
      <c r="AB3676">
        <v>35.088036460163359</v>
      </c>
      <c r="AC3676">
        <v>0</v>
      </c>
      <c r="AD3676">
        <v>0</v>
      </c>
      <c r="AE3676">
        <v>127.19269662377917</v>
      </c>
    </row>
    <row r="3677" spans="1:31" x14ac:dyDescent="0.25">
      <c r="A3677">
        <v>2311941</v>
      </c>
      <c r="B3677">
        <v>1</v>
      </c>
      <c r="C3677" t="s">
        <v>80</v>
      </c>
      <c r="D3677" t="s">
        <v>103</v>
      </c>
      <c r="E3677" t="s">
        <v>141</v>
      </c>
      <c r="F3677" t="s">
        <v>980</v>
      </c>
      <c r="G3677" t="s">
        <v>177</v>
      </c>
      <c r="H3677" t="s">
        <v>135</v>
      </c>
      <c r="I3677" t="s">
        <v>136</v>
      </c>
      <c r="J3677" t="s">
        <v>137</v>
      </c>
      <c r="K3677" t="s">
        <v>144</v>
      </c>
      <c r="L3677" t="s">
        <v>10818</v>
      </c>
      <c r="M3677" t="s">
        <v>10819</v>
      </c>
      <c r="N3677">
        <v>1.295555555</v>
      </c>
      <c r="O3677">
        <v>1</v>
      </c>
      <c r="P3677">
        <v>283</v>
      </c>
      <c r="Q3677">
        <v>23</v>
      </c>
      <c r="R3677">
        <v>15</v>
      </c>
      <c r="S3677">
        <v>8</v>
      </c>
      <c r="T3677">
        <v>7</v>
      </c>
      <c r="U3677">
        <v>1</v>
      </c>
      <c r="V3677">
        <v>0</v>
      </c>
      <c r="W3677">
        <v>0.21548994834560004</v>
      </c>
      <c r="X3677">
        <v>65.075065355555836</v>
      </c>
      <c r="Y3677">
        <v>303.60107938054819</v>
      </c>
      <c r="Z3677">
        <v>59.028906455583453</v>
      </c>
      <c r="AA3677">
        <v>23.165582606922875</v>
      </c>
      <c r="AB3677">
        <v>3.2142406386450442</v>
      </c>
      <c r="AC3677">
        <v>23.4039885382191</v>
      </c>
      <c r="AD3677">
        <v>0</v>
      </c>
      <c r="AE3677">
        <v>477.70435292382012</v>
      </c>
    </row>
    <row r="3678" spans="1:31" x14ac:dyDescent="0.25">
      <c r="A3678">
        <v>2312459</v>
      </c>
      <c r="B3678">
        <v>1</v>
      </c>
      <c r="C3678" t="s">
        <v>81</v>
      </c>
      <c r="D3678" t="s">
        <v>112</v>
      </c>
      <c r="E3678" t="s">
        <v>153</v>
      </c>
      <c r="F3678" t="s">
        <v>10820</v>
      </c>
      <c r="G3678" t="s">
        <v>203</v>
      </c>
      <c r="H3678" t="s">
        <v>150</v>
      </c>
      <c r="I3678" t="s">
        <v>136</v>
      </c>
      <c r="J3678" t="s">
        <v>137</v>
      </c>
      <c r="K3678" t="s">
        <v>138</v>
      </c>
      <c r="L3678" t="s">
        <v>10821</v>
      </c>
      <c r="M3678" t="s">
        <v>10822</v>
      </c>
      <c r="N3678">
        <v>2.0816666659999998</v>
      </c>
      <c r="O3678">
        <v>0</v>
      </c>
      <c r="P3678">
        <v>4</v>
      </c>
      <c r="Q3678">
        <v>0</v>
      </c>
      <c r="R3678">
        <v>0</v>
      </c>
      <c r="S3678">
        <v>0</v>
      </c>
      <c r="T3678">
        <v>3</v>
      </c>
      <c r="U3678">
        <v>0</v>
      </c>
      <c r="V3678">
        <v>0</v>
      </c>
      <c r="W3678">
        <v>0</v>
      </c>
      <c r="X3678">
        <v>1.1897652543500665</v>
      </c>
      <c r="Y3678">
        <v>0</v>
      </c>
      <c r="Z3678">
        <v>0</v>
      </c>
      <c r="AA3678">
        <v>0</v>
      </c>
      <c r="AB3678">
        <v>6.6132443464499664</v>
      </c>
      <c r="AC3678">
        <v>0</v>
      </c>
      <c r="AD3678">
        <v>0</v>
      </c>
      <c r="AE3678">
        <v>7.8030096008000331</v>
      </c>
    </row>
    <row r="3679" spans="1:31" x14ac:dyDescent="0.25">
      <c r="A3679">
        <v>2312064</v>
      </c>
      <c r="B3679">
        <v>1</v>
      </c>
      <c r="C3679" t="s">
        <v>80</v>
      </c>
      <c r="D3679" t="s">
        <v>87</v>
      </c>
      <c r="E3679" t="s">
        <v>158</v>
      </c>
      <c r="F3679" t="s">
        <v>10823</v>
      </c>
      <c r="G3679" t="s">
        <v>143</v>
      </c>
      <c r="H3679" t="s">
        <v>150</v>
      </c>
      <c r="I3679" t="s">
        <v>136</v>
      </c>
      <c r="J3679" t="s">
        <v>137</v>
      </c>
      <c r="K3679" t="s">
        <v>144</v>
      </c>
      <c r="L3679" t="s">
        <v>10795</v>
      </c>
      <c r="M3679" t="s">
        <v>10824</v>
      </c>
      <c r="N3679">
        <v>0.41249999999999998</v>
      </c>
      <c r="O3679">
        <v>0</v>
      </c>
      <c r="P3679">
        <v>888</v>
      </c>
      <c r="Q3679">
        <v>0</v>
      </c>
      <c r="R3679">
        <v>0</v>
      </c>
      <c r="S3679">
        <v>0</v>
      </c>
      <c r="T3679">
        <v>57</v>
      </c>
      <c r="U3679">
        <v>0</v>
      </c>
      <c r="V3679">
        <v>0</v>
      </c>
      <c r="W3679">
        <v>0</v>
      </c>
      <c r="X3679">
        <v>63.139944111579595</v>
      </c>
      <c r="Y3679">
        <v>0</v>
      </c>
      <c r="Z3679">
        <v>0</v>
      </c>
      <c r="AA3679">
        <v>0</v>
      </c>
      <c r="AB3679">
        <v>18.206340108607748</v>
      </c>
      <c r="AC3679">
        <v>0</v>
      </c>
      <c r="AD3679">
        <v>0</v>
      </c>
      <c r="AE3679">
        <v>81.346284220187343</v>
      </c>
    </row>
    <row r="3680" spans="1:31" x14ac:dyDescent="0.25">
      <c r="A3680">
        <v>2312256</v>
      </c>
      <c r="B3680">
        <v>1</v>
      </c>
      <c r="C3680" t="s">
        <v>80</v>
      </c>
      <c r="D3680" t="s">
        <v>93</v>
      </c>
      <c r="E3680" t="s">
        <v>147</v>
      </c>
      <c r="F3680" t="s">
        <v>10559</v>
      </c>
      <c r="G3680" t="s">
        <v>463</v>
      </c>
      <c r="H3680" t="s">
        <v>150</v>
      </c>
      <c r="I3680" t="s">
        <v>136</v>
      </c>
      <c r="J3680" t="s">
        <v>137</v>
      </c>
      <c r="K3680" t="s">
        <v>138</v>
      </c>
      <c r="L3680" t="s">
        <v>10825</v>
      </c>
      <c r="M3680" t="s">
        <v>10826</v>
      </c>
      <c r="N3680">
        <v>4.6163888880000004</v>
      </c>
      <c r="O3680">
        <v>0</v>
      </c>
      <c r="P3680">
        <v>17</v>
      </c>
      <c r="Q3680">
        <v>0</v>
      </c>
      <c r="R3680">
        <v>4</v>
      </c>
      <c r="S3680">
        <v>0</v>
      </c>
      <c r="T3680">
        <v>2</v>
      </c>
      <c r="U3680">
        <v>0</v>
      </c>
      <c r="V3680">
        <v>0</v>
      </c>
      <c r="W3680">
        <v>0</v>
      </c>
      <c r="X3680">
        <v>18.421045440402789</v>
      </c>
      <c r="Y3680">
        <v>0</v>
      </c>
      <c r="Z3680">
        <v>51.526334138640756</v>
      </c>
      <c r="AA3680">
        <v>0</v>
      </c>
      <c r="AB3680">
        <v>42.175216523141977</v>
      </c>
      <c r="AC3680">
        <v>0</v>
      </c>
      <c r="AD3680">
        <v>0</v>
      </c>
      <c r="AE3680">
        <v>112.12259610218553</v>
      </c>
    </row>
    <row r="3681" spans="1:31" x14ac:dyDescent="0.25">
      <c r="A3681">
        <v>2312250</v>
      </c>
      <c r="B3681">
        <v>1</v>
      </c>
      <c r="C3681" t="s">
        <v>80</v>
      </c>
      <c r="D3681" t="s">
        <v>98</v>
      </c>
      <c r="E3681" t="s">
        <v>153</v>
      </c>
      <c r="F3681" t="s">
        <v>10827</v>
      </c>
      <c r="G3681" t="s">
        <v>155</v>
      </c>
      <c r="H3681" t="s">
        <v>150</v>
      </c>
      <c r="I3681" t="s">
        <v>136</v>
      </c>
      <c r="J3681" t="s">
        <v>137</v>
      </c>
      <c r="K3681" t="s">
        <v>138</v>
      </c>
      <c r="L3681" t="s">
        <v>10828</v>
      </c>
      <c r="M3681" t="s">
        <v>10829</v>
      </c>
      <c r="N3681">
        <v>1.8463888879999999</v>
      </c>
      <c r="O3681">
        <v>0</v>
      </c>
      <c r="P3681">
        <v>1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</row>
    <row r="3682" spans="1:31" x14ac:dyDescent="0.25">
      <c r="A3682">
        <v>2312150</v>
      </c>
      <c r="B3682">
        <v>1</v>
      </c>
      <c r="C3682" t="s">
        <v>81</v>
      </c>
      <c r="D3682" t="s">
        <v>126</v>
      </c>
      <c r="E3682" t="s">
        <v>132</v>
      </c>
      <c r="F3682" t="s">
        <v>10830</v>
      </c>
      <c r="G3682" t="s">
        <v>134</v>
      </c>
      <c r="H3682" t="s">
        <v>135</v>
      </c>
      <c r="I3682" t="s">
        <v>468</v>
      </c>
      <c r="J3682" t="s">
        <v>137</v>
      </c>
      <c r="K3682" t="s">
        <v>138</v>
      </c>
      <c r="L3682" t="s">
        <v>10831</v>
      </c>
      <c r="M3682" t="s">
        <v>10832</v>
      </c>
      <c r="N3682">
        <v>1.9444444000000002E-2</v>
      </c>
      <c r="O3682">
        <v>2</v>
      </c>
      <c r="P3682">
        <v>987</v>
      </c>
      <c r="Q3682">
        <v>46</v>
      </c>
      <c r="R3682">
        <v>329</v>
      </c>
      <c r="S3682">
        <v>18</v>
      </c>
      <c r="T3682">
        <v>59</v>
      </c>
      <c r="U3682">
        <v>1</v>
      </c>
      <c r="V3682">
        <v>4</v>
      </c>
      <c r="W3682">
        <v>4.4188087737500005E-3</v>
      </c>
      <c r="X3682">
        <v>1.8517743471949168</v>
      </c>
      <c r="Y3682">
        <v>6.5733213321393347</v>
      </c>
      <c r="Z3682">
        <v>3.7860522282461639</v>
      </c>
      <c r="AA3682">
        <v>2.1684958521965285</v>
      </c>
      <c r="AB3682">
        <v>2.9409089827736086</v>
      </c>
      <c r="AC3682">
        <v>2.6521220866227497</v>
      </c>
      <c r="AD3682">
        <v>12.459776519208665</v>
      </c>
      <c r="AE3682">
        <v>32.436870157155717</v>
      </c>
    </row>
    <row r="3683" spans="1:31" x14ac:dyDescent="0.25">
      <c r="A3683">
        <v>2312353</v>
      </c>
      <c r="B3683">
        <v>1</v>
      </c>
      <c r="C3683" t="s">
        <v>80</v>
      </c>
      <c r="D3683" t="s">
        <v>100</v>
      </c>
      <c r="E3683" t="s">
        <v>175</v>
      </c>
      <c r="F3683" t="s">
        <v>10833</v>
      </c>
      <c r="G3683" t="s">
        <v>210</v>
      </c>
      <c r="H3683" t="s">
        <v>135</v>
      </c>
      <c r="I3683" t="s">
        <v>136</v>
      </c>
      <c r="J3683" t="s">
        <v>137</v>
      </c>
      <c r="K3683" t="s">
        <v>138</v>
      </c>
      <c r="L3683" t="s">
        <v>10834</v>
      </c>
      <c r="M3683" t="s">
        <v>10835</v>
      </c>
      <c r="N3683">
        <v>3.4708333329999999</v>
      </c>
      <c r="O3683">
        <v>0</v>
      </c>
      <c r="P3683">
        <v>109</v>
      </c>
      <c r="Q3683">
        <v>0</v>
      </c>
      <c r="R3683">
        <v>0</v>
      </c>
      <c r="S3683">
        <v>0</v>
      </c>
      <c r="T3683">
        <v>11</v>
      </c>
      <c r="U3683">
        <v>0</v>
      </c>
      <c r="V3683">
        <v>0</v>
      </c>
      <c r="W3683">
        <v>0</v>
      </c>
      <c r="X3683">
        <v>93.146801399096447</v>
      </c>
      <c r="Y3683">
        <v>0</v>
      </c>
      <c r="Z3683">
        <v>0</v>
      </c>
      <c r="AA3683">
        <v>0</v>
      </c>
      <c r="AB3683">
        <v>57.111437522396386</v>
      </c>
      <c r="AC3683">
        <v>0</v>
      </c>
      <c r="AD3683">
        <v>0</v>
      </c>
      <c r="AE3683">
        <v>150.25823892149282</v>
      </c>
    </row>
    <row r="3684" spans="1:31" x14ac:dyDescent="0.25">
      <c r="A3684">
        <v>2312210</v>
      </c>
      <c r="B3684">
        <v>1</v>
      </c>
      <c r="C3684" t="s">
        <v>80</v>
      </c>
      <c r="D3684" t="s">
        <v>84</v>
      </c>
      <c r="E3684" t="s">
        <v>147</v>
      </c>
      <c r="F3684" t="s">
        <v>10836</v>
      </c>
      <c r="G3684" t="s">
        <v>149</v>
      </c>
      <c r="H3684" t="s">
        <v>150</v>
      </c>
      <c r="I3684" t="s">
        <v>136</v>
      </c>
      <c r="J3684" t="s">
        <v>137</v>
      </c>
      <c r="K3684" t="s">
        <v>138</v>
      </c>
      <c r="L3684" t="s">
        <v>10837</v>
      </c>
      <c r="M3684" t="s">
        <v>10838</v>
      </c>
      <c r="N3684">
        <v>4.3280555549999997</v>
      </c>
      <c r="O3684">
        <v>0</v>
      </c>
      <c r="P3684">
        <v>206</v>
      </c>
      <c r="Q3684">
        <v>0</v>
      </c>
      <c r="R3684">
        <v>0</v>
      </c>
      <c r="S3684">
        <v>0</v>
      </c>
      <c r="T3684">
        <v>5</v>
      </c>
      <c r="U3684">
        <v>0</v>
      </c>
      <c r="V3684">
        <v>0</v>
      </c>
      <c r="W3684">
        <v>0</v>
      </c>
      <c r="X3684">
        <v>195.08568905202614</v>
      </c>
      <c r="Y3684">
        <v>0</v>
      </c>
      <c r="Z3684">
        <v>0</v>
      </c>
      <c r="AA3684">
        <v>0</v>
      </c>
      <c r="AB3684">
        <v>10.605557231133666</v>
      </c>
      <c r="AC3684">
        <v>0</v>
      </c>
      <c r="AD3684">
        <v>0</v>
      </c>
      <c r="AE3684">
        <v>205.69124628315981</v>
      </c>
    </row>
    <row r="3685" spans="1:31" x14ac:dyDescent="0.25">
      <c r="A3685">
        <v>2312379</v>
      </c>
      <c r="B3685">
        <v>1</v>
      </c>
      <c r="C3685" t="s">
        <v>81</v>
      </c>
      <c r="D3685" t="s">
        <v>113</v>
      </c>
      <c r="E3685" t="s">
        <v>147</v>
      </c>
      <c r="F3685" t="s">
        <v>10839</v>
      </c>
      <c r="G3685" t="s">
        <v>149</v>
      </c>
      <c r="H3685" t="s">
        <v>150</v>
      </c>
      <c r="I3685" t="s">
        <v>136</v>
      </c>
      <c r="J3685" t="s">
        <v>137</v>
      </c>
      <c r="K3685" t="s">
        <v>138</v>
      </c>
      <c r="L3685" t="s">
        <v>10840</v>
      </c>
      <c r="M3685" t="s">
        <v>10841</v>
      </c>
      <c r="N3685">
        <v>0.60083333299999997</v>
      </c>
      <c r="O3685">
        <v>0</v>
      </c>
      <c r="P3685">
        <v>3</v>
      </c>
      <c r="Q3685">
        <v>0</v>
      </c>
      <c r="R3685">
        <v>7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0.17777607415749999</v>
      </c>
      <c r="Y3685">
        <v>0</v>
      </c>
      <c r="Z3685">
        <v>2.0666747025315995</v>
      </c>
      <c r="AA3685">
        <v>0</v>
      </c>
      <c r="AB3685">
        <v>0</v>
      </c>
      <c r="AC3685">
        <v>0</v>
      </c>
      <c r="AD3685">
        <v>0</v>
      </c>
      <c r="AE3685">
        <v>2.2444507766890993</v>
      </c>
    </row>
    <row r="3686" spans="1:31" x14ac:dyDescent="0.25">
      <c r="A3686">
        <v>2312044</v>
      </c>
      <c r="B3686">
        <v>1</v>
      </c>
      <c r="C3686" t="s">
        <v>80</v>
      </c>
      <c r="D3686" t="s">
        <v>82</v>
      </c>
      <c r="E3686" t="s">
        <v>147</v>
      </c>
      <c r="F3686" t="s">
        <v>10842</v>
      </c>
      <c r="G3686" t="s">
        <v>703</v>
      </c>
      <c r="H3686" t="s">
        <v>150</v>
      </c>
      <c r="I3686" t="s">
        <v>136</v>
      </c>
      <c r="J3686" t="s">
        <v>3</v>
      </c>
      <c r="K3686" t="s">
        <v>138</v>
      </c>
      <c r="L3686" t="s">
        <v>10843</v>
      </c>
      <c r="M3686" t="s">
        <v>10844</v>
      </c>
      <c r="N3686">
        <v>1.3333333329999999</v>
      </c>
      <c r="O3686">
        <v>0</v>
      </c>
      <c r="P3686">
        <v>256</v>
      </c>
      <c r="Q3686">
        <v>0</v>
      </c>
      <c r="R3686">
        <v>0</v>
      </c>
      <c r="S3686">
        <v>0</v>
      </c>
      <c r="T3686">
        <v>32</v>
      </c>
      <c r="U3686">
        <v>0</v>
      </c>
      <c r="V3686">
        <v>0</v>
      </c>
      <c r="W3686">
        <v>0</v>
      </c>
      <c r="X3686">
        <v>70.935430799710318</v>
      </c>
      <c r="Y3686">
        <v>0</v>
      </c>
      <c r="Z3686">
        <v>0</v>
      </c>
      <c r="AA3686">
        <v>0</v>
      </c>
      <c r="AB3686">
        <v>61.984967298360679</v>
      </c>
      <c r="AC3686">
        <v>0</v>
      </c>
      <c r="AD3686">
        <v>0</v>
      </c>
      <c r="AE3686">
        <v>132.92039809807099</v>
      </c>
    </row>
    <row r="3687" spans="1:31" x14ac:dyDescent="0.25">
      <c r="A3687">
        <v>2312336</v>
      </c>
      <c r="B3687">
        <v>1</v>
      </c>
      <c r="C3687" t="s">
        <v>81</v>
      </c>
      <c r="D3687" t="s">
        <v>123</v>
      </c>
      <c r="E3687" t="s">
        <v>175</v>
      </c>
      <c r="F3687" t="s">
        <v>10845</v>
      </c>
      <c r="G3687" t="s">
        <v>134</v>
      </c>
      <c r="H3687" t="s">
        <v>135</v>
      </c>
      <c r="I3687" t="s">
        <v>136</v>
      </c>
      <c r="J3687" t="s">
        <v>137</v>
      </c>
      <c r="K3687" t="s">
        <v>138</v>
      </c>
      <c r="L3687" t="s">
        <v>10846</v>
      </c>
      <c r="M3687" t="s">
        <v>10847</v>
      </c>
      <c r="N3687">
        <v>0.60305555499999997</v>
      </c>
      <c r="O3687">
        <v>2</v>
      </c>
      <c r="P3687">
        <v>19</v>
      </c>
      <c r="Q3687">
        <v>93</v>
      </c>
      <c r="R3687">
        <v>18</v>
      </c>
      <c r="S3687">
        <v>7</v>
      </c>
      <c r="T3687">
        <v>24</v>
      </c>
      <c r="U3687">
        <v>0</v>
      </c>
      <c r="V3687">
        <v>0</v>
      </c>
      <c r="W3687">
        <v>0.26028075116853333</v>
      </c>
      <c r="X3687">
        <v>2.4746633022507503</v>
      </c>
      <c r="Y3687">
        <v>58.215523632943729</v>
      </c>
      <c r="Z3687">
        <v>6.436130169389557</v>
      </c>
      <c r="AA3687">
        <v>8.6164354738886662</v>
      </c>
      <c r="AB3687">
        <v>1.2775055781670002</v>
      </c>
      <c r="AC3687">
        <v>0</v>
      </c>
      <c r="AD3687">
        <v>0</v>
      </c>
      <c r="AE3687">
        <v>77.280538907808236</v>
      </c>
    </row>
    <row r="3688" spans="1:31" x14ac:dyDescent="0.25">
      <c r="A3688">
        <v>2312087</v>
      </c>
      <c r="B3688">
        <v>1</v>
      </c>
      <c r="C3688" t="s">
        <v>80</v>
      </c>
      <c r="D3688" t="s">
        <v>103</v>
      </c>
      <c r="E3688" t="s">
        <v>153</v>
      </c>
      <c r="F3688" t="s">
        <v>10848</v>
      </c>
      <c r="G3688" t="s">
        <v>155</v>
      </c>
      <c r="H3688" t="s">
        <v>150</v>
      </c>
      <c r="I3688" t="s">
        <v>136</v>
      </c>
      <c r="J3688" t="s">
        <v>137</v>
      </c>
      <c r="K3688" t="s">
        <v>138</v>
      </c>
      <c r="L3688" t="s">
        <v>10849</v>
      </c>
      <c r="M3688" t="s">
        <v>10850</v>
      </c>
      <c r="N3688">
        <v>0.87388888799999997</v>
      </c>
      <c r="O3688">
        <v>0</v>
      </c>
      <c r="P3688">
        <v>0</v>
      </c>
      <c r="Q3688">
        <v>0</v>
      </c>
      <c r="R3688">
        <v>1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4.2234792446050164</v>
      </c>
      <c r="AA3688">
        <v>0</v>
      </c>
      <c r="AB3688">
        <v>0</v>
      </c>
      <c r="AC3688">
        <v>0</v>
      </c>
      <c r="AD3688">
        <v>0</v>
      </c>
      <c r="AE3688">
        <v>4.2234792446050164</v>
      </c>
    </row>
    <row r="3689" spans="1:31" x14ac:dyDescent="0.25">
      <c r="A3689">
        <v>2312422</v>
      </c>
      <c r="B3689">
        <v>1</v>
      </c>
      <c r="C3689" t="s">
        <v>81</v>
      </c>
      <c r="D3689" t="s">
        <v>114</v>
      </c>
      <c r="E3689" t="s">
        <v>147</v>
      </c>
      <c r="F3689" t="s">
        <v>10851</v>
      </c>
      <c r="G3689" t="s">
        <v>149</v>
      </c>
      <c r="H3689" t="s">
        <v>150</v>
      </c>
      <c r="I3689" t="s">
        <v>136</v>
      </c>
      <c r="J3689" t="s">
        <v>137</v>
      </c>
      <c r="K3689" t="s">
        <v>138</v>
      </c>
      <c r="L3689" t="s">
        <v>10852</v>
      </c>
      <c r="M3689" t="s">
        <v>10853</v>
      </c>
      <c r="N3689">
        <v>1.304444444</v>
      </c>
      <c r="O3689">
        <v>0</v>
      </c>
      <c r="P3689">
        <v>8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1.5194211095814003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1.5194211095814003</v>
      </c>
    </row>
    <row r="3690" spans="1:31" x14ac:dyDescent="0.25">
      <c r="A3690">
        <v>2312130</v>
      </c>
      <c r="B3690">
        <v>1</v>
      </c>
      <c r="C3690" t="s">
        <v>80</v>
      </c>
      <c r="D3690" t="s">
        <v>84</v>
      </c>
      <c r="E3690" t="s">
        <v>147</v>
      </c>
      <c r="F3690" t="s">
        <v>10854</v>
      </c>
      <c r="G3690" t="s">
        <v>149</v>
      </c>
      <c r="H3690" t="s">
        <v>150</v>
      </c>
      <c r="I3690" t="s">
        <v>136</v>
      </c>
      <c r="J3690" t="s">
        <v>137</v>
      </c>
      <c r="K3690" t="s">
        <v>138</v>
      </c>
      <c r="L3690" t="s">
        <v>10855</v>
      </c>
      <c r="M3690" t="s">
        <v>10856</v>
      </c>
      <c r="N3690">
        <v>7.477222222</v>
      </c>
      <c r="O3690">
        <v>0</v>
      </c>
      <c r="P3690">
        <v>169</v>
      </c>
      <c r="Q3690">
        <v>0</v>
      </c>
      <c r="R3690">
        <v>0</v>
      </c>
      <c r="S3690">
        <v>0</v>
      </c>
      <c r="T3690">
        <v>29</v>
      </c>
      <c r="U3690">
        <v>0</v>
      </c>
      <c r="V3690">
        <v>0</v>
      </c>
      <c r="W3690">
        <v>0</v>
      </c>
      <c r="X3690">
        <v>309.92529195369661</v>
      </c>
      <c r="Y3690">
        <v>0</v>
      </c>
      <c r="Z3690">
        <v>0</v>
      </c>
      <c r="AA3690">
        <v>0</v>
      </c>
      <c r="AB3690">
        <v>289.33127346540533</v>
      </c>
      <c r="AC3690">
        <v>0</v>
      </c>
      <c r="AD3690">
        <v>0</v>
      </c>
      <c r="AE3690">
        <v>599.25656541910189</v>
      </c>
    </row>
    <row r="3691" spans="1:31" x14ac:dyDescent="0.25">
      <c r="A3691">
        <v>2311981</v>
      </c>
      <c r="B3691">
        <v>1</v>
      </c>
      <c r="C3691" t="s">
        <v>80</v>
      </c>
      <c r="D3691" t="s">
        <v>96</v>
      </c>
      <c r="E3691" t="s">
        <v>285</v>
      </c>
      <c r="F3691" t="s">
        <v>10857</v>
      </c>
      <c r="G3691" t="s">
        <v>143</v>
      </c>
      <c r="H3691" t="s">
        <v>150</v>
      </c>
      <c r="I3691" t="s">
        <v>136</v>
      </c>
      <c r="J3691" t="s">
        <v>137</v>
      </c>
      <c r="K3691" t="s">
        <v>144</v>
      </c>
      <c r="L3691" t="s">
        <v>10858</v>
      </c>
      <c r="M3691" t="s">
        <v>10859</v>
      </c>
      <c r="N3691">
        <v>5.0461111110000001</v>
      </c>
      <c r="O3691">
        <v>0</v>
      </c>
      <c r="P3691">
        <v>28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64.205201432778352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64.205201432778352</v>
      </c>
    </row>
    <row r="3692" spans="1:31" x14ac:dyDescent="0.25">
      <c r="A3692">
        <v>2312176</v>
      </c>
      <c r="B3692">
        <v>1</v>
      </c>
      <c r="C3692" t="s">
        <v>80</v>
      </c>
      <c r="D3692" t="s">
        <v>99</v>
      </c>
      <c r="E3692" t="s">
        <v>153</v>
      </c>
      <c r="F3692" t="s">
        <v>10860</v>
      </c>
      <c r="G3692" t="s">
        <v>336</v>
      </c>
      <c r="H3692" t="s">
        <v>150</v>
      </c>
      <c r="I3692" t="s">
        <v>136</v>
      </c>
      <c r="J3692" t="s">
        <v>137</v>
      </c>
      <c r="K3692" t="s">
        <v>138</v>
      </c>
      <c r="L3692" t="s">
        <v>10861</v>
      </c>
      <c r="M3692" t="s">
        <v>10862</v>
      </c>
      <c r="N3692">
        <v>1.4472222219999999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1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2.7900063788496667</v>
      </c>
      <c r="AC3692">
        <v>0</v>
      </c>
      <c r="AD3692">
        <v>0</v>
      </c>
      <c r="AE3692">
        <v>2.7900063788496667</v>
      </c>
    </row>
    <row r="3693" spans="1:31" x14ac:dyDescent="0.25">
      <c r="A3693">
        <v>2311990</v>
      </c>
      <c r="B3693">
        <v>1</v>
      </c>
      <c r="C3693" t="s">
        <v>80</v>
      </c>
      <c r="D3693" t="s">
        <v>108</v>
      </c>
      <c r="E3693" t="s">
        <v>147</v>
      </c>
      <c r="F3693" t="s">
        <v>9449</v>
      </c>
      <c r="G3693" t="s">
        <v>149</v>
      </c>
      <c r="H3693" t="s">
        <v>150</v>
      </c>
      <c r="I3693" t="s">
        <v>136</v>
      </c>
      <c r="J3693" t="s">
        <v>137</v>
      </c>
      <c r="K3693" t="s">
        <v>138</v>
      </c>
      <c r="L3693" t="s">
        <v>10863</v>
      </c>
      <c r="M3693" t="s">
        <v>10864</v>
      </c>
      <c r="N3693">
        <v>0.44305555499999999</v>
      </c>
      <c r="O3693">
        <v>0</v>
      </c>
      <c r="P3693">
        <v>12</v>
      </c>
      <c r="Q3693">
        <v>0</v>
      </c>
      <c r="R3693">
        <v>1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1.8619489226414998</v>
      </c>
      <c r="Y3693">
        <v>0</v>
      </c>
      <c r="Z3693">
        <v>0.28252506665716665</v>
      </c>
      <c r="AA3693">
        <v>0</v>
      </c>
      <c r="AB3693">
        <v>0</v>
      </c>
      <c r="AC3693">
        <v>0</v>
      </c>
      <c r="AD3693">
        <v>0</v>
      </c>
      <c r="AE3693">
        <v>2.1444739892986666</v>
      </c>
    </row>
    <row r="3694" spans="1:31" x14ac:dyDescent="0.25">
      <c r="A3694">
        <v>2312385</v>
      </c>
      <c r="B3694">
        <v>1</v>
      </c>
      <c r="C3694" t="s">
        <v>80</v>
      </c>
      <c r="D3694" t="s">
        <v>97</v>
      </c>
      <c r="E3694" t="s">
        <v>175</v>
      </c>
      <c r="F3694" t="s">
        <v>10865</v>
      </c>
      <c r="G3694" t="s">
        <v>134</v>
      </c>
      <c r="H3694" t="s">
        <v>135</v>
      </c>
      <c r="I3694" t="s">
        <v>136</v>
      </c>
      <c r="J3694" t="s">
        <v>137</v>
      </c>
      <c r="K3694" t="s">
        <v>138</v>
      </c>
      <c r="L3694" t="s">
        <v>10866</v>
      </c>
      <c r="M3694" t="s">
        <v>10867</v>
      </c>
      <c r="N3694">
        <v>1.360833333</v>
      </c>
      <c r="O3694">
        <v>2</v>
      </c>
      <c r="P3694">
        <v>38</v>
      </c>
      <c r="Q3694">
        <v>0</v>
      </c>
      <c r="R3694">
        <v>0</v>
      </c>
      <c r="S3694">
        <v>0</v>
      </c>
      <c r="T3694">
        <v>1</v>
      </c>
      <c r="U3694">
        <v>0</v>
      </c>
      <c r="V3694">
        <v>0</v>
      </c>
      <c r="W3694">
        <v>203.71853240290844</v>
      </c>
      <c r="X3694">
        <v>57.28054024614999</v>
      </c>
      <c r="Y3694">
        <v>0</v>
      </c>
      <c r="Z3694">
        <v>0</v>
      </c>
      <c r="AA3694">
        <v>0</v>
      </c>
      <c r="AB3694">
        <v>11.074694693850001</v>
      </c>
      <c r="AC3694">
        <v>0</v>
      </c>
      <c r="AD3694">
        <v>0</v>
      </c>
      <c r="AE3694">
        <v>272.07376734290841</v>
      </c>
    </row>
    <row r="3695" spans="1:31" x14ac:dyDescent="0.25">
      <c r="A3695">
        <v>2311967</v>
      </c>
      <c r="B3695">
        <v>1</v>
      </c>
      <c r="C3695" t="s">
        <v>81</v>
      </c>
      <c r="D3695" t="s">
        <v>112</v>
      </c>
      <c r="E3695" t="s">
        <v>153</v>
      </c>
      <c r="F3695" t="s">
        <v>10868</v>
      </c>
      <c r="G3695" t="s">
        <v>254</v>
      </c>
      <c r="H3695" t="s">
        <v>150</v>
      </c>
      <c r="I3695" t="s">
        <v>136</v>
      </c>
      <c r="J3695" t="s">
        <v>137</v>
      </c>
      <c r="K3695" t="s">
        <v>138</v>
      </c>
      <c r="L3695" t="s">
        <v>10869</v>
      </c>
      <c r="M3695" t="s">
        <v>10870</v>
      </c>
      <c r="N3695">
        <v>1.4041666660000001</v>
      </c>
      <c r="O3695">
        <v>0</v>
      </c>
      <c r="P3695">
        <v>13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3.0157345403384999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3.0157345403384999</v>
      </c>
    </row>
    <row r="3696" spans="1:31" x14ac:dyDescent="0.25">
      <c r="A3696">
        <v>2312408</v>
      </c>
      <c r="B3696">
        <v>1</v>
      </c>
      <c r="C3696" t="s">
        <v>80</v>
      </c>
      <c r="D3696" t="s">
        <v>82</v>
      </c>
      <c r="E3696" t="s">
        <v>285</v>
      </c>
      <c r="F3696" t="s">
        <v>10871</v>
      </c>
      <c r="G3696" t="s">
        <v>336</v>
      </c>
      <c r="H3696" t="s">
        <v>150</v>
      </c>
      <c r="I3696" t="s">
        <v>136</v>
      </c>
      <c r="J3696" t="s">
        <v>137</v>
      </c>
      <c r="K3696" t="s">
        <v>138</v>
      </c>
      <c r="L3696" t="s">
        <v>10872</v>
      </c>
      <c r="M3696" t="s">
        <v>10873</v>
      </c>
      <c r="N3696">
        <v>0.47888888800000001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9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2.9276527192816677</v>
      </c>
      <c r="AC3696">
        <v>0</v>
      </c>
      <c r="AD3696">
        <v>0</v>
      </c>
      <c r="AE3696">
        <v>2.9276527192816677</v>
      </c>
    </row>
    <row r="3697" spans="1:31" x14ac:dyDescent="0.25">
      <c r="A3697">
        <v>2312153</v>
      </c>
      <c r="B3697">
        <v>1</v>
      </c>
      <c r="C3697" t="s">
        <v>80</v>
      </c>
      <c r="D3697" t="s">
        <v>106</v>
      </c>
      <c r="E3697" t="s">
        <v>153</v>
      </c>
      <c r="F3697" t="s">
        <v>10874</v>
      </c>
      <c r="G3697" t="s">
        <v>155</v>
      </c>
      <c r="H3697" t="s">
        <v>150</v>
      </c>
      <c r="I3697" t="s">
        <v>136</v>
      </c>
      <c r="J3697" t="s">
        <v>137</v>
      </c>
      <c r="K3697" t="s">
        <v>138</v>
      </c>
      <c r="L3697" t="s">
        <v>10875</v>
      </c>
      <c r="M3697" t="s">
        <v>10876</v>
      </c>
      <c r="N3697">
        <v>3.6747222220000002</v>
      </c>
      <c r="O3697">
        <v>0</v>
      </c>
      <c r="P3697">
        <v>1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0.67838706095635004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0.67838706095635004</v>
      </c>
    </row>
    <row r="3698" spans="1:31" x14ac:dyDescent="0.25">
      <c r="A3698">
        <v>2311927</v>
      </c>
      <c r="B3698">
        <v>1</v>
      </c>
      <c r="C3698" t="s">
        <v>80</v>
      </c>
      <c r="D3698" t="s">
        <v>83</v>
      </c>
      <c r="E3698" t="s">
        <v>175</v>
      </c>
      <c r="F3698" t="s">
        <v>10877</v>
      </c>
      <c r="G3698" t="s">
        <v>134</v>
      </c>
      <c r="H3698" t="s">
        <v>135</v>
      </c>
      <c r="I3698" t="s">
        <v>136</v>
      </c>
      <c r="J3698" t="s">
        <v>137</v>
      </c>
      <c r="K3698" t="s">
        <v>138</v>
      </c>
      <c r="L3698" t="s">
        <v>10878</v>
      </c>
      <c r="M3698" t="s">
        <v>10879</v>
      </c>
      <c r="N3698">
        <v>0.26972222200000001</v>
      </c>
      <c r="O3698">
        <v>0</v>
      </c>
      <c r="P3698">
        <v>1</v>
      </c>
      <c r="Q3698">
        <v>0</v>
      </c>
      <c r="R3698">
        <v>0</v>
      </c>
      <c r="S3698">
        <v>0</v>
      </c>
      <c r="T3698">
        <v>10</v>
      </c>
      <c r="U3698">
        <v>0</v>
      </c>
      <c r="V3698">
        <v>3</v>
      </c>
      <c r="W3698">
        <v>0</v>
      </c>
      <c r="X3698">
        <v>0.12119203112004998</v>
      </c>
      <c r="Y3698">
        <v>0</v>
      </c>
      <c r="Z3698">
        <v>0</v>
      </c>
      <c r="AA3698">
        <v>0</v>
      </c>
      <c r="AB3698">
        <v>9.5521868972492037</v>
      </c>
      <c r="AC3698">
        <v>0</v>
      </c>
      <c r="AD3698">
        <v>8.6387775915506673</v>
      </c>
      <c r="AE3698">
        <v>18.31215651991992</v>
      </c>
    </row>
    <row r="3699" spans="1:31" x14ac:dyDescent="0.25">
      <c r="A3699">
        <v>2312282</v>
      </c>
      <c r="B3699">
        <v>1</v>
      </c>
      <c r="C3699" t="s">
        <v>81</v>
      </c>
      <c r="D3699" t="s">
        <v>128</v>
      </c>
      <c r="E3699" t="s">
        <v>153</v>
      </c>
      <c r="F3699" t="s">
        <v>10880</v>
      </c>
      <c r="G3699" t="s">
        <v>155</v>
      </c>
      <c r="H3699" t="s">
        <v>150</v>
      </c>
      <c r="I3699" t="s">
        <v>136</v>
      </c>
      <c r="J3699" t="s">
        <v>137</v>
      </c>
      <c r="K3699" t="s">
        <v>138</v>
      </c>
      <c r="L3699" t="s">
        <v>10881</v>
      </c>
      <c r="M3699" t="s">
        <v>10882</v>
      </c>
      <c r="N3699">
        <v>5.3091666660000003</v>
      </c>
      <c r="O3699">
        <v>0</v>
      </c>
      <c r="P3699">
        <v>1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1.1337658223325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1.1337658223325</v>
      </c>
    </row>
    <row r="3700" spans="1:31" x14ac:dyDescent="0.25">
      <c r="A3700">
        <v>2312096</v>
      </c>
      <c r="B3700">
        <v>1</v>
      </c>
      <c r="C3700" t="s">
        <v>80</v>
      </c>
      <c r="D3700" t="s">
        <v>88</v>
      </c>
      <c r="E3700" t="s">
        <v>153</v>
      </c>
      <c r="F3700" t="s">
        <v>10883</v>
      </c>
      <c r="G3700" t="s">
        <v>336</v>
      </c>
      <c r="H3700" t="s">
        <v>150</v>
      </c>
      <c r="I3700" t="s">
        <v>136</v>
      </c>
      <c r="J3700" t="s">
        <v>137</v>
      </c>
      <c r="K3700" t="s">
        <v>138</v>
      </c>
      <c r="L3700" t="s">
        <v>10884</v>
      </c>
      <c r="M3700" t="s">
        <v>10885</v>
      </c>
      <c r="N3700">
        <v>2.5247222219999998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2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6.4091206091957007</v>
      </c>
      <c r="AC3700">
        <v>0</v>
      </c>
      <c r="AD3700">
        <v>0</v>
      </c>
      <c r="AE3700">
        <v>6.4091206091957007</v>
      </c>
    </row>
    <row r="3701" spans="1:31" x14ac:dyDescent="0.25">
      <c r="A3701">
        <v>2311970</v>
      </c>
      <c r="B3701">
        <v>1</v>
      </c>
      <c r="C3701" t="s">
        <v>81</v>
      </c>
      <c r="D3701" t="s">
        <v>113</v>
      </c>
      <c r="E3701" t="s">
        <v>175</v>
      </c>
      <c r="F3701" t="s">
        <v>10886</v>
      </c>
      <c r="G3701" t="s">
        <v>134</v>
      </c>
      <c r="H3701" t="s">
        <v>135</v>
      </c>
      <c r="I3701" t="s">
        <v>136</v>
      </c>
      <c r="J3701" t="s">
        <v>137</v>
      </c>
      <c r="K3701" t="s">
        <v>138</v>
      </c>
      <c r="L3701" t="s">
        <v>10887</v>
      </c>
      <c r="M3701" t="s">
        <v>10888</v>
      </c>
      <c r="N3701">
        <v>1.1786111109999999</v>
      </c>
      <c r="O3701">
        <v>0</v>
      </c>
      <c r="P3701">
        <v>3</v>
      </c>
      <c r="Q3701">
        <v>0</v>
      </c>
      <c r="R3701">
        <v>4</v>
      </c>
      <c r="S3701">
        <v>0</v>
      </c>
      <c r="T3701">
        <v>196</v>
      </c>
      <c r="U3701">
        <v>0</v>
      </c>
      <c r="V3701">
        <v>0</v>
      </c>
      <c r="W3701">
        <v>0</v>
      </c>
      <c r="X3701">
        <v>0.85991825133269995</v>
      </c>
      <c r="Y3701">
        <v>0</v>
      </c>
      <c r="Z3701">
        <v>2.8818153171543668</v>
      </c>
      <c r="AA3701">
        <v>0</v>
      </c>
      <c r="AB3701">
        <v>71.393623278300652</v>
      </c>
      <c r="AC3701">
        <v>0</v>
      </c>
      <c r="AD3701">
        <v>0</v>
      </c>
      <c r="AE3701">
        <v>75.135356846787715</v>
      </c>
    </row>
    <row r="3702" spans="1:31" x14ac:dyDescent="0.25">
      <c r="A3702">
        <v>2312239</v>
      </c>
      <c r="B3702">
        <v>1</v>
      </c>
      <c r="C3702" t="s">
        <v>81</v>
      </c>
      <c r="D3702" t="s">
        <v>128</v>
      </c>
      <c r="E3702" t="s">
        <v>132</v>
      </c>
      <c r="F3702" t="s">
        <v>10889</v>
      </c>
      <c r="G3702" t="s">
        <v>134</v>
      </c>
      <c r="H3702" t="s">
        <v>135</v>
      </c>
      <c r="I3702" t="s">
        <v>136</v>
      </c>
      <c r="J3702" t="s">
        <v>137</v>
      </c>
      <c r="K3702" t="s">
        <v>138</v>
      </c>
      <c r="L3702" t="s">
        <v>10890</v>
      </c>
      <c r="M3702" t="s">
        <v>10891</v>
      </c>
      <c r="N3702">
        <v>1.5449999999999999</v>
      </c>
      <c r="O3702">
        <v>1</v>
      </c>
      <c r="P3702">
        <v>483</v>
      </c>
      <c r="Q3702">
        <v>5</v>
      </c>
      <c r="R3702">
        <v>7</v>
      </c>
      <c r="S3702">
        <v>21</v>
      </c>
      <c r="T3702">
        <v>47</v>
      </c>
      <c r="U3702">
        <v>5</v>
      </c>
      <c r="V3702">
        <v>0</v>
      </c>
      <c r="W3702">
        <v>1.4835854938038751</v>
      </c>
      <c r="X3702">
        <v>159.30147284576523</v>
      </c>
      <c r="Y3702">
        <v>32.572195429776741</v>
      </c>
      <c r="Z3702">
        <v>9.6846830808555033</v>
      </c>
      <c r="AA3702">
        <v>852.9606641306641</v>
      </c>
      <c r="AB3702">
        <v>63.53566172067849</v>
      </c>
      <c r="AC3702">
        <v>2708.8602463823072</v>
      </c>
      <c r="AD3702">
        <v>0</v>
      </c>
      <c r="AE3702">
        <v>3828.3985090838514</v>
      </c>
    </row>
    <row r="3703" spans="1:31" x14ac:dyDescent="0.25">
      <c r="A3703">
        <v>2312076</v>
      </c>
      <c r="B3703">
        <v>1</v>
      </c>
      <c r="C3703" t="s">
        <v>80</v>
      </c>
      <c r="D3703" t="s">
        <v>99</v>
      </c>
      <c r="E3703" t="s">
        <v>153</v>
      </c>
      <c r="F3703" t="s">
        <v>10892</v>
      </c>
      <c r="G3703" t="s">
        <v>336</v>
      </c>
      <c r="H3703" t="s">
        <v>150</v>
      </c>
      <c r="I3703" t="s">
        <v>136</v>
      </c>
      <c r="J3703" t="s">
        <v>137</v>
      </c>
      <c r="K3703" t="s">
        <v>138</v>
      </c>
      <c r="L3703" t="s">
        <v>10893</v>
      </c>
      <c r="M3703" t="s">
        <v>10894</v>
      </c>
      <c r="N3703">
        <v>0.79777777699999997</v>
      </c>
      <c r="O3703">
        <v>0</v>
      </c>
      <c r="P3703">
        <v>1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1.4057797892600003E-2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1.4057797892600003E-2</v>
      </c>
    </row>
    <row r="3704" spans="1:31" x14ac:dyDescent="0.25">
      <c r="A3704">
        <v>2312382</v>
      </c>
      <c r="B3704">
        <v>1</v>
      </c>
      <c r="C3704" t="s">
        <v>81</v>
      </c>
      <c r="D3704" t="s">
        <v>128</v>
      </c>
      <c r="E3704" t="s">
        <v>153</v>
      </c>
      <c r="F3704" t="s">
        <v>10895</v>
      </c>
      <c r="G3704" t="s">
        <v>203</v>
      </c>
      <c r="H3704" t="s">
        <v>150</v>
      </c>
      <c r="I3704" t="s">
        <v>136</v>
      </c>
      <c r="J3704" t="s">
        <v>137</v>
      </c>
      <c r="K3704" t="s">
        <v>138</v>
      </c>
      <c r="L3704" t="s">
        <v>10896</v>
      </c>
      <c r="M3704" t="s">
        <v>10897</v>
      </c>
      <c r="N3704">
        <v>1.7280555550000001</v>
      </c>
      <c r="O3704">
        <v>0</v>
      </c>
      <c r="P3704">
        <v>7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2.3193980216993335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2.3193980216993335</v>
      </c>
    </row>
    <row r="3705" spans="1:31" x14ac:dyDescent="0.25">
      <c r="A3705">
        <v>2312219</v>
      </c>
      <c r="B3705">
        <v>1</v>
      </c>
      <c r="C3705" t="s">
        <v>80</v>
      </c>
      <c r="D3705" t="s">
        <v>82</v>
      </c>
      <c r="E3705" t="s">
        <v>153</v>
      </c>
      <c r="F3705" t="s">
        <v>10898</v>
      </c>
      <c r="G3705" t="s">
        <v>703</v>
      </c>
      <c r="H3705" t="s">
        <v>150</v>
      </c>
      <c r="I3705" t="s">
        <v>136</v>
      </c>
      <c r="J3705" t="s">
        <v>137</v>
      </c>
      <c r="K3705" t="s">
        <v>138</v>
      </c>
      <c r="L3705" t="s">
        <v>10899</v>
      </c>
      <c r="M3705" t="s">
        <v>10900</v>
      </c>
      <c r="N3705">
        <v>1.7002777769999999</v>
      </c>
      <c r="O3705">
        <v>0</v>
      </c>
      <c r="P3705">
        <v>1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0.5761674491373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0.5761674491373</v>
      </c>
    </row>
    <row r="3706" spans="1:31" x14ac:dyDescent="0.25">
      <c r="A3706">
        <v>2312010</v>
      </c>
      <c r="B3706">
        <v>1</v>
      </c>
      <c r="C3706" t="s">
        <v>80</v>
      </c>
      <c r="D3706" t="s">
        <v>93</v>
      </c>
      <c r="E3706" t="s">
        <v>141</v>
      </c>
      <c r="F3706" t="s">
        <v>329</v>
      </c>
      <c r="G3706" t="s">
        <v>134</v>
      </c>
      <c r="H3706" t="s">
        <v>135</v>
      </c>
      <c r="I3706" t="s">
        <v>136</v>
      </c>
      <c r="J3706" t="s">
        <v>137</v>
      </c>
      <c r="K3706" t="s">
        <v>138</v>
      </c>
      <c r="L3706" t="s">
        <v>10901</v>
      </c>
      <c r="M3706" t="s">
        <v>10902</v>
      </c>
      <c r="N3706">
        <v>6.6111111E-2</v>
      </c>
      <c r="O3706">
        <v>0</v>
      </c>
      <c r="P3706">
        <v>424</v>
      </c>
      <c r="Q3706">
        <v>47</v>
      </c>
      <c r="R3706">
        <v>339</v>
      </c>
      <c r="S3706">
        <v>14</v>
      </c>
      <c r="T3706">
        <v>235</v>
      </c>
      <c r="U3706">
        <v>0</v>
      </c>
      <c r="V3706">
        <v>1</v>
      </c>
      <c r="W3706">
        <v>0</v>
      </c>
      <c r="X3706">
        <v>6.2240292136824724</v>
      </c>
      <c r="Y3706">
        <v>6.7926585806527013</v>
      </c>
      <c r="Z3706">
        <v>26.511852054244606</v>
      </c>
      <c r="AA3706">
        <v>5.2862398422252221</v>
      </c>
      <c r="AB3706">
        <v>21.362396444404396</v>
      </c>
      <c r="AC3706">
        <v>0</v>
      </c>
      <c r="AD3706">
        <v>11.533915008093798</v>
      </c>
      <c r="AE3706">
        <v>77.711091143303207</v>
      </c>
    </row>
    <row r="3707" spans="1:31" x14ac:dyDescent="0.25">
      <c r="A3707">
        <v>2312342</v>
      </c>
      <c r="B3707">
        <v>1</v>
      </c>
      <c r="C3707" t="s">
        <v>80</v>
      </c>
      <c r="D3707" t="s">
        <v>93</v>
      </c>
      <c r="E3707" t="s">
        <v>147</v>
      </c>
      <c r="F3707" t="s">
        <v>10638</v>
      </c>
      <c r="G3707" t="s">
        <v>149</v>
      </c>
      <c r="H3707" t="s">
        <v>150</v>
      </c>
      <c r="I3707" t="s">
        <v>136</v>
      </c>
      <c r="J3707" t="s">
        <v>137</v>
      </c>
      <c r="K3707" t="s">
        <v>138</v>
      </c>
      <c r="L3707" t="s">
        <v>10903</v>
      </c>
      <c r="M3707" t="s">
        <v>10904</v>
      </c>
      <c r="N3707">
        <v>4.3577777769999999</v>
      </c>
      <c r="O3707">
        <v>0</v>
      </c>
      <c r="P3707">
        <v>1</v>
      </c>
      <c r="Q3707">
        <v>0</v>
      </c>
      <c r="R3707">
        <v>2</v>
      </c>
      <c r="S3707">
        <v>0</v>
      </c>
      <c r="T3707">
        <v>1</v>
      </c>
      <c r="U3707">
        <v>0</v>
      </c>
      <c r="V3707">
        <v>0</v>
      </c>
      <c r="W3707">
        <v>0</v>
      </c>
      <c r="X3707">
        <v>0.67906647407999998</v>
      </c>
      <c r="Y3707">
        <v>0</v>
      </c>
      <c r="Z3707">
        <v>36.300987416855008</v>
      </c>
      <c r="AA3707">
        <v>0</v>
      </c>
      <c r="AB3707">
        <v>18.008944918028803</v>
      </c>
      <c r="AC3707">
        <v>0</v>
      </c>
      <c r="AD3707">
        <v>0</v>
      </c>
      <c r="AE3707">
        <v>54.988998808963814</v>
      </c>
    </row>
    <row r="3708" spans="1:31" x14ac:dyDescent="0.25">
      <c r="A3708">
        <v>2311987</v>
      </c>
      <c r="B3708">
        <v>1</v>
      </c>
      <c r="C3708" t="s">
        <v>81</v>
      </c>
      <c r="D3708" t="s">
        <v>122</v>
      </c>
      <c r="E3708" t="s">
        <v>141</v>
      </c>
      <c r="F3708" t="s">
        <v>10905</v>
      </c>
      <c r="G3708" t="s">
        <v>143</v>
      </c>
      <c r="H3708" t="s">
        <v>135</v>
      </c>
      <c r="I3708" t="s">
        <v>136</v>
      </c>
      <c r="J3708" t="s">
        <v>137</v>
      </c>
      <c r="K3708" t="s">
        <v>144</v>
      </c>
      <c r="L3708" t="s">
        <v>10906</v>
      </c>
      <c r="M3708" t="s">
        <v>10907</v>
      </c>
      <c r="N3708">
        <v>3.727222222</v>
      </c>
      <c r="O3708">
        <v>0</v>
      </c>
      <c r="P3708">
        <v>134</v>
      </c>
      <c r="Q3708">
        <v>0</v>
      </c>
      <c r="R3708">
        <v>0</v>
      </c>
      <c r="S3708">
        <v>3</v>
      </c>
      <c r="T3708">
        <v>15</v>
      </c>
      <c r="U3708">
        <v>3</v>
      </c>
      <c r="V3708">
        <v>0</v>
      </c>
      <c r="W3708">
        <v>0</v>
      </c>
      <c r="X3708">
        <v>62.189363251104837</v>
      </c>
      <c r="Y3708">
        <v>0</v>
      </c>
      <c r="Z3708">
        <v>0</v>
      </c>
      <c r="AA3708">
        <v>24.000309066482068</v>
      </c>
      <c r="AB3708">
        <v>34.271054871407514</v>
      </c>
      <c r="AC3708">
        <v>989.34900226530931</v>
      </c>
      <c r="AD3708">
        <v>0</v>
      </c>
      <c r="AE3708">
        <v>1109.8097294543038</v>
      </c>
    </row>
    <row r="3709" spans="1:31" x14ac:dyDescent="0.25">
      <c r="A3709">
        <v>2312388</v>
      </c>
      <c r="B3709">
        <v>1</v>
      </c>
      <c r="C3709" t="s">
        <v>81</v>
      </c>
      <c r="D3709" t="s">
        <v>115</v>
      </c>
      <c r="E3709" t="s">
        <v>158</v>
      </c>
      <c r="F3709" t="s">
        <v>10908</v>
      </c>
      <c r="G3709" t="s">
        <v>453</v>
      </c>
      <c r="H3709" t="s">
        <v>150</v>
      </c>
      <c r="I3709" t="s">
        <v>136</v>
      </c>
      <c r="J3709" t="s">
        <v>137</v>
      </c>
      <c r="K3709" t="s">
        <v>138</v>
      </c>
      <c r="L3709" t="s">
        <v>10909</v>
      </c>
      <c r="M3709" t="s">
        <v>10910</v>
      </c>
      <c r="N3709">
        <v>0.84972222200000003</v>
      </c>
      <c r="O3709">
        <v>0</v>
      </c>
      <c r="P3709">
        <v>28</v>
      </c>
      <c r="Q3709">
        <v>0</v>
      </c>
      <c r="R3709">
        <v>11</v>
      </c>
      <c r="S3709">
        <v>0</v>
      </c>
      <c r="T3709">
        <v>1</v>
      </c>
      <c r="U3709">
        <v>0</v>
      </c>
      <c r="V3709">
        <v>0</v>
      </c>
      <c r="W3709">
        <v>0</v>
      </c>
      <c r="X3709">
        <v>1.0939096151340002</v>
      </c>
      <c r="Y3709">
        <v>0</v>
      </c>
      <c r="Z3709">
        <v>6.2485564804533551</v>
      </c>
      <c r="AA3709">
        <v>0</v>
      </c>
      <c r="AB3709">
        <v>3.3528741694400004E-2</v>
      </c>
      <c r="AC3709">
        <v>0</v>
      </c>
      <c r="AD3709">
        <v>0</v>
      </c>
      <c r="AE3709">
        <v>7.3759948372817545</v>
      </c>
    </row>
    <row r="3710" spans="1:31" x14ac:dyDescent="0.25">
      <c r="A3710">
        <v>2312242</v>
      </c>
      <c r="B3710">
        <v>1</v>
      </c>
      <c r="C3710" t="s">
        <v>81</v>
      </c>
      <c r="D3710" t="s">
        <v>112</v>
      </c>
      <c r="E3710" t="s">
        <v>175</v>
      </c>
      <c r="F3710" t="s">
        <v>10911</v>
      </c>
      <c r="G3710" t="s">
        <v>143</v>
      </c>
      <c r="H3710" t="s">
        <v>135</v>
      </c>
      <c r="I3710" t="s">
        <v>136</v>
      </c>
      <c r="J3710" t="s">
        <v>137</v>
      </c>
      <c r="K3710" t="s">
        <v>144</v>
      </c>
      <c r="L3710" t="s">
        <v>10912</v>
      </c>
      <c r="M3710" t="s">
        <v>10913</v>
      </c>
      <c r="N3710">
        <v>0.76611111099999996</v>
      </c>
      <c r="O3710">
        <v>0</v>
      </c>
      <c r="P3710">
        <v>353</v>
      </c>
      <c r="Q3710">
        <v>0</v>
      </c>
      <c r="R3710">
        <v>5</v>
      </c>
      <c r="S3710">
        <v>0</v>
      </c>
      <c r="T3710">
        <v>11</v>
      </c>
      <c r="U3710">
        <v>0</v>
      </c>
      <c r="V3710">
        <v>0</v>
      </c>
      <c r="W3710">
        <v>0</v>
      </c>
      <c r="X3710">
        <v>50.887654293522424</v>
      </c>
      <c r="Y3710">
        <v>0</v>
      </c>
      <c r="Z3710">
        <v>2.0328172327283334E-2</v>
      </c>
      <c r="AA3710">
        <v>0</v>
      </c>
      <c r="AB3710">
        <v>13.808030352464602</v>
      </c>
      <c r="AC3710">
        <v>0</v>
      </c>
      <c r="AD3710">
        <v>0</v>
      </c>
      <c r="AE3710">
        <v>64.716012818314312</v>
      </c>
    </row>
    <row r="3711" spans="1:31" x14ac:dyDescent="0.25">
      <c r="A3711">
        <v>2312405</v>
      </c>
      <c r="B3711">
        <v>1</v>
      </c>
      <c r="C3711" t="s">
        <v>81</v>
      </c>
      <c r="D3711" t="s">
        <v>113</v>
      </c>
      <c r="E3711" t="s">
        <v>153</v>
      </c>
      <c r="F3711" t="s">
        <v>10914</v>
      </c>
      <c r="G3711" t="s">
        <v>336</v>
      </c>
      <c r="H3711" t="s">
        <v>150</v>
      </c>
      <c r="I3711" t="s">
        <v>136</v>
      </c>
      <c r="J3711" t="s">
        <v>137</v>
      </c>
      <c r="K3711" t="s">
        <v>138</v>
      </c>
      <c r="L3711" t="s">
        <v>10915</v>
      </c>
      <c r="M3711" t="s">
        <v>10916</v>
      </c>
      <c r="N3711">
        <v>3.1919444440000002</v>
      </c>
      <c r="O3711">
        <v>0</v>
      </c>
      <c r="P3711">
        <v>1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0.54310588199155829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0.54310588199155829</v>
      </c>
    </row>
    <row r="3712" spans="1:31" x14ac:dyDescent="0.25">
      <c r="A3712">
        <v>2312451</v>
      </c>
      <c r="B3712">
        <v>1</v>
      </c>
      <c r="C3712" t="s">
        <v>80</v>
      </c>
      <c r="D3712" t="s">
        <v>107</v>
      </c>
      <c r="E3712" t="s">
        <v>153</v>
      </c>
      <c r="F3712" t="s">
        <v>10917</v>
      </c>
      <c r="G3712" t="s">
        <v>254</v>
      </c>
      <c r="H3712" t="s">
        <v>150</v>
      </c>
      <c r="I3712" t="s">
        <v>136</v>
      </c>
      <c r="J3712" t="s">
        <v>137</v>
      </c>
      <c r="K3712" t="s">
        <v>138</v>
      </c>
      <c r="L3712" t="s">
        <v>10918</v>
      </c>
      <c r="M3712" t="s">
        <v>10919</v>
      </c>
      <c r="N3712">
        <v>2.1891666660000002</v>
      </c>
      <c r="O3712">
        <v>0</v>
      </c>
      <c r="P3712">
        <v>10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5.1212254222714515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5.1212254222714515</v>
      </c>
    </row>
    <row r="3713" spans="1:31" x14ac:dyDescent="0.25">
      <c r="A3713">
        <v>2312259</v>
      </c>
      <c r="B3713">
        <v>1</v>
      </c>
      <c r="C3713" t="s">
        <v>80</v>
      </c>
      <c r="D3713" t="s">
        <v>82</v>
      </c>
      <c r="E3713" t="s">
        <v>158</v>
      </c>
      <c r="F3713" t="s">
        <v>10920</v>
      </c>
      <c r="G3713" t="s">
        <v>336</v>
      </c>
      <c r="H3713" t="s">
        <v>150</v>
      </c>
      <c r="I3713" t="s">
        <v>136</v>
      </c>
      <c r="J3713" t="s">
        <v>137</v>
      </c>
      <c r="K3713" t="s">
        <v>138</v>
      </c>
      <c r="L3713" t="s">
        <v>10921</v>
      </c>
      <c r="M3713" t="s">
        <v>10922</v>
      </c>
      <c r="N3713">
        <v>0.73444444399999997</v>
      </c>
      <c r="O3713">
        <v>0</v>
      </c>
      <c r="P3713">
        <v>6</v>
      </c>
      <c r="Q3713">
        <v>0</v>
      </c>
      <c r="R3713">
        <v>0</v>
      </c>
      <c r="S3713">
        <v>0</v>
      </c>
      <c r="T3713">
        <v>87</v>
      </c>
      <c r="U3713">
        <v>0</v>
      </c>
      <c r="V3713">
        <v>2</v>
      </c>
      <c r="W3713">
        <v>0</v>
      </c>
      <c r="X3713">
        <v>0.36994599699066666</v>
      </c>
      <c r="Y3713">
        <v>0</v>
      </c>
      <c r="Z3713">
        <v>0</v>
      </c>
      <c r="AA3713">
        <v>0</v>
      </c>
      <c r="AB3713">
        <v>97.055585634110841</v>
      </c>
      <c r="AC3713">
        <v>0</v>
      </c>
      <c r="AD3713">
        <v>5.0413429440832012</v>
      </c>
      <c r="AE3713">
        <v>102.4668745751847</v>
      </c>
    </row>
    <row r="3714" spans="1:31" x14ac:dyDescent="0.25">
      <c r="A3714">
        <v>2312236</v>
      </c>
      <c r="B3714">
        <v>1</v>
      </c>
      <c r="C3714" t="s">
        <v>80</v>
      </c>
      <c r="D3714" t="s">
        <v>94</v>
      </c>
      <c r="E3714" t="s">
        <v>147</v>
      </c>
      <c r="F3714" t="s">
        <v>10923</v>
      </c>
      <c r="G3714" t="s">
        <v>900</v>
      </c>
      <c r="H3714" t="s">
        <v>150</v>
      </c>
      <c r="I3714" t="s">
        <v>136</v>
      </c>
      <c r="J3714" t="s">
        <v>137</v>
      </c>
      <c r="K3714" t="s">
        <v>138</v>
      </c>
      <c r="L3714" t="s">
        <v>10924</v>
      </c>
      <c r="M3714" t="s">
        <v>10925</v>
      </c>
      <c r="N3714">
        <v>1.9344444439999999</v>
      </c>
      <c r="O3714">
        <v>0</v>
      </c>
      <c r="P3714">
        <v>86</v>
      </c>
      <c r="Q3714">
        <v>0</v>
      </c>
      <c r="R3714">
        <v>0</v>
      </c>
      <c r="S3714">
        <v>0</v>
      </c>
      <c r="T3714">
        <v>9</v>
      </c>
      <c r="U3714">
        <v>0</v>
      </c>
      <c r="V3714">
        <v>0</v>
      </c>
      <c r="W3714">
        <v>0</v>
      </c>
      <c r="X3714">
        <v>17.88216047619154</v>
      </c>
      <c r="Y3714">
        <v>0</v>
      </c>
      <c r="Z3714">
        <v>0</v>
      </c>
      <c r="AA3714">
        <v>0</v>
      </c>
      <c r="AB3714">
        <v>2.4970689400320003</v>
      </c>
      <c r="AC3714">
        <v>0</v>
      </c>
      <c r="AD3714">
        <v>0</v>
      </c>
      <c r="AE3714">
        <v>20.379229416223541</v>
      </c>
    </row>
    <row r="3715" spans="1:31" x14ac:dyDescent="0.25">
      <c r="A3715">
        <v>2311973</v>
      </c>
      <c r="B3715">
        <v>1</v>
      </c>
      <c r="C3715" t="s">
        <v>80</v>
      </c>
      <c r="D3715" t="s">
        <v>108</v>
      </c>
      <c r="E3715" t="s">
        <v>147</v>
      </c>
      <c r="F3715" t="s">
        <v>10926</v>
      </c>
      <c r="G3715" t="s">
        <v>149</v>
      </c>
      <c r="H3715" t="s">
        <v>150</v>
      </c>
      <c r="I3715" t="s">
        <v>136</v>
      </c>
      <c r="J3715" t="s">
        <v>137</v>
      </c>
      <c r="K3715" t="s">
        <v>138</v>
      </c>
      <c r="L3715" t="s">
        <v>10927</v>
      </c>
      <c r="M3715" t="s">
        <v>10928</v>
      </c>
      <c r="N3715">
        <v>1.7466666660000001</v>
      </c>
      <c r="O3715">
        <v>0</v>
      </c>
      <c r="P3715">
        <v>20</v>
      </c>
      <c r="Q3715">
        <v>0</v>
      </c>
      <c r="R3715">
        <v>2</v>
      </c>
      <c r="S3715">
        <v>0</v>
      </c>
      <c r="T3715">
        <v>4</v>
      </c>
      <c r="U3715">
        <v>0</v>
      </c>
      <c r="V3715">
        <v>0</v>
      </c>
      <c r="W3715">
        <v>0</v>
      </c>
      <c r="X3715">
        <v>3.1518000068103991</v>
      </c>
      <c r="Y3715">
        <v>0</v>
      </c>
      <c r="Z3715">
        <v>0.53748871617171678</v>
      </c>
      <c r="AA3715">
        <v>0</v>
      </c>
      <c r="AB3715">
        <v>0.40687333319547503</v>
      </c>
      <c r="AC3715">
        <v>0</v>
      </c>
      <c r="AD3715">
        <v>0</v>
      </c>
      <c r="AE3715">
        <v>4.0961620561775911</v>
      </c>
    </row>
    <row r="3716" spans="1:31" x14ac:dyDescent="0.25">
      <c r="A3716">
        <v>2311950</v>
      </c>
      <c r="B3716">
        <v>1</v>
      </c>
      <c r="C3716" t="s">
        <v>80</v>
      </c>
      <c r="D3716" t="s">
        <v>93</v>
      </c>
      <c r="E3716" t="s">
        <v>141</v>
      </c>
      <c r="F3716" t="s">
        <v>10929</v>
      </c>
      <c r="G3716" t="s">
        <v>134</v>
      </c>
      <c r="H3716" t="s">
        <v>135</v>
      </c>
      <c r="I3716" t="s">
        <v>136</v>
      </c>
      <c r="J3716" t="s">
        <v>137</v>
      </c>
      <c r="K3716" t="s">
        <v>138</v>
      </c>
      <c r="L3716" t="s">
        <v>10930</v>
      </c>
      <c r="M3716" t="s">
        <v>10931</v>
      </c>
      <c r="N3716">
        <v>0.45944444400000001</v>
      </c>
      <c r="O3716">
        <v>3</v>
      </c>
      <c r="P3716">
        <v>13</v>
      </c>
      <c r="Q3716">
        <v>40</v>
      </c>
      <c r="R3716">
        <v>181</v>
      </c>
      <c r="S3716">
        <v>13</v>
      </c>
      <c r="T3716">
        <v>48</v>
      </c>
      <c r="U3716">
        <v>0</v>
      </c>
      <c r="V3716">
        <v>0</v>
      </c>
      <c r="W3716">
        <v>2.4672117666108169</v>
      </c>
      <c r="X3716">
        <v>2.8379358880266672</v>
      </c>
      <c r="Y3716">
        <v>95.928465219410825</v>
      </c>
      <c r="Z3716">
        <v>330.20972210383508</v>
      </c>
      <c r="AA3716">
        <v>19.435183070402552</v>
      </c>
      <c r="AB3716">
        <v>31.287319031282067</v>
      </c>
      <c r="AC3716">
        <v>0</v>
      </c>
      <c r="AD3716">
        <v>0</v>
      </c>
      <c r="AE3716">
        <v>482.16583707956806</v>
      </c>
    </row>
    <row r="3717" spans="1:31" x14ac:dyDescent="0.25">
      <c r="A3717">
        <v>2311924</v>
      </c>
      <c r="B3717">
        <v>1</v>
      </c>
      <c r="C3717" t="s">
        <v>80</v>
      </c>
      <c r="D3717" t="s">
        <v>84</v>
      </c>
      <c r="E3717" t="s">
        <v>147</v>
      </c>
      <c r="F3717" t="s">
        <v>8812</v>
      </c>
      <c r="G3717" t="s">
        <v>258</v>
      </c>
      <c r="H3717" t="s">
        <v>150</v>
      </c>
      <c r="I3717" t="s">
        <v>136</v>
      </c>
      <c r="J3717" t="s">
        <v>137</v>
      </c>
      <c r="K3717" t="s">
        <v>138</v>
      </c>
      <c r="L3717" t="s">
        <v>10932</v>
      </c>
      <c r="M3717" t="s">
        <v>10933</v>
      </c>
      <c r="N3717">
        <v>2.6397222220000001</v>
      </c>
      <c r="O3717">
        <v>0</v>
      </c>
      <c r="P3717">
        <v>227</v>
      </c>
      <c r="Q3717">
        <v>0</v>
      </c>
      <c r="R3717">
        <v>0</v>
      </c>
      <c r="S3717">
        <v>0</v>
      </c>
      <c r="T3717">
        <v>10</v>
      </c>
      <c r="U3717">
        <v>0</v>
      </c>
      <c r="V3717">
        <v>0</v>
      </c>
      <c r="W3717">
        <v>0</v>
      </c>
      <c r="X3717">
        <v>114.95897503605869</v>
      </c>
      <c r="Y3717">
        <v>0</v>
      </c>
      <c r="Z3717">
        <v>0</v>
      </c>
      <c r="AA3717">
        <v>0</v>
      </c>
      <c r="AB3717">
        <v>3.5882981098738504</v>
      </c>
      <c r="AC3717">
        <v>0</v>
      </c>
      <c r="AD3717">
        <v>0</v>
      </c>
      <c r="AE3717">
        <v>118.54727314593254</v>
      </c>
    </row>
    <row r="3718" spans="1:31" x14ac:dyDescent="0.25">
      <c r="A3718">
        <v>2312285</v>
      </c>
      <c r="B3718">
        <v>1</v>
      </c>
      <c r="C3718" t="s">
        <v>80</v>
      </c>
      <c r="D3718" t="s">
        <v>108</v>
      </c>
      <c r="E3718" t="s">
        <v>158</v>
      </c>
      <c r="F3718" t="s">
        <v>10934</v>
      </c>
      <c r="G3718" t="s">
        <v>353</v>
      </c>
      <c r="H3718" t="s">
        <v>150</v>
      </c>
      <c r="I3718" t="s">
        <v>136</v>
      </c>
      <c r="J3718" t="s">
        <v>137</v>
      </c>
      <c r="K3718" t="s">
        <v>138</v>
      </c>
      <c r="L3718" t="s">
        <v>10935</v>
      </c>
      <c r="M3718" t="s">
        <v>10936</v>
      </c>
      <c r="N3718">
        <v>4.4316666659999999</v>
      </c>
      <c r="O3718">
        <v>0</v>
      </c>
      <c r="P3718">
        <v>50</v>
      </c>
      <c r="Q3718">
        <v>0</v>
      </c>
      <c r="R3718">
        <v>28</v>
      </c>
      <c r="S3718">
        <v>0</v>
      </c>
      <c r="T3718">
        <v>5</v>
      </c>
      <c r="U3718">
        <v>0</v>
      </c>
      <c r="V3718">
        <v>0</v>
      </c>
      <c r="W3718">
        <v>0</v>
      </c>
      <c r="X3718">
        <v>28.564258897223812</v>
      </c>
      <c r="Y3718">
        <v>0</v>
      </c>
      <c r="Z3718">
        <v>25.045245854811675</v>
      </c>
      <c r="AA3718">
        <v>0</v>
      </c>
      <c r="AB3718">
        <v>4.3131437910717505</v>
      </c>
      <c r="AC3718">
        <v>0</v>
      </c>
      <c r="AD3718">
        <v>0</v>
      </c>
      <c r="AE3718">
        <v>57.922648543107243</v>
      </c>
    </row>
    <row r="3719" spans="1:31" x14ac:dyDescent="0.25">
      <c r="A3719">
        <v>2311993</v>
      </c>
      <c r="B3719">
        <v>1</v>
      </c>
      <c r="C3719" t="s">
        <v>81</v>
      </c>
      <c r="D3719" t="s">
        <v>123</v>
      </c>
      <c r="E3719" t="s">
        <v>132</v>
      </c>
      <c r="F3719" t="s">
        <v>10937</v>
      </c>
      <c r="G3719" t="s">
        <v>143</v>
      </c>
      <c r="H3719" t="s">
        <v>135</v>
      </c>
      <c r="I3719" t="s">
        <v>136</v>
      </c>
      <c r="J3719" t="s">
        <v>137</v>
      </c>
      <c r="K3719" t="s">
        <v>144</v>
      </c>
      <c r="L3719" t="s">
        <v>10938</v>
      </c>
      <c r="M3719" t="s">
        <v>10939</v>
      </c>
      <c r="N3719">
        <v>7.733055555</v>
      </c>
      <c r="O3719">
        <v>0</v>
      </c>
      <c r="P3719">
        <v>263</v>
      </c>
      <c r="Q3719">
        <v>0</v>
      </c>
      <c r="R3719">
        <v>20</v>
      </c>
      <c r="S3719">
        <v>0</v>
      </c>
      <c r="T3719">
        <v>28</v>
      </c>
      <c r="U3719">
        <v>0</v>
      </c>
      <c r="V3719">
        <v>0</v>
      </c>
      <c r="W3719">
        <v>0</v>
      </c>
      <c r="X3719">
        <v>352.52188606663259</v>
      </c>
      <c r="Y3719">
        <v>0</v>
      </c>
      <c r="Z3719">
        <v>54.431031288862187</v>
      </c>
      <c r="AA3719">
        <v>0</v>
      </c>
      <c r="AB3719">
        <v>48.494502037579011</v>
      </c>
      <c r="AC3719">
        <v>0</v>
      </c>
      <c r="AD3719">
        <v>0</v>
      </c>
      <c r="AE3719">
        <v>455.4474193930738</v>
      </c>
    </row>
    <row r="3720" spans="1:31" x14ac:dyDescent="0.25">
      <c r="A3720">
        <v>2312073</v>
      </c>
      <c r="B3720">
        <v>1</v>
      </c>
      <c r="C3720" t="s">
        <v>80</v>
      </c>
      <c r="D3720" t="s">
        <v>108</v>
      </c>
      <c r="E3720" t="s">
        <v>158</v>
      </c>
      <c r="F3720" t="s">
        <v>3884</v>
      </c>
      <c r="G3720" t="s">
        <v>177</v>
      </c>
      <c r="H3720" t="s">
        <v>150</v>
      </c>
      <c r="I3720" t="s">
        <v>136</v>
      </c>
      <c r="J3720" t="s">
        <v>137</v>
      </c>
      <c r="K3720" t="s">
        <v>144</v>
      </c>
      <c r="L3720" t="s">
        <v>10940</v>
      </c>
      <c r="M3720" t="s">
        <v>10941</v>
      </c>
      <c r="N3720">
        <v>8.4194444439999998</v>
      </c>
      <c r="O3720">
        <v>0</v>
      </c>
      <c r="P3720">
        <v>330</v>
      </c>
      <c r="Q3720">
        <v>0</v>
      </c>
      <c r="R3720">
        <v>3</v>
      </c>
      <c r="S3720">
        <v>0</v>
      </c>
      <c r="T3720">
        <v>43</v>
      </c>
      <c r="U3720">
        <v>0</v>
      </c>
      <c r="V3720">
        <v>0</v>
      </c>
      <c r="W3720">
        <v>0</v>
      </c>
      <c r="X3720">
        <v>451.79024257318264</v>
      </c>
      <c r="Y3720">
        <v>0</v>
      </c>
      <c r="Z3720">
        <v>2.0356127239933337</v>
      </c>
      <c r="AA3720">
        <v>0</v>
      </c>
      <c r="AB3720">
        <v>339.85260578830133</v>
      </c>
      <c r="AC3720">
        <v>0</v>
      </c>
      <c r="AD3720">
        <v>0</v>
      </c>
      <c r="AE3720">
        <v>793.67846108547724</v>
      </c>
    </row>
    <row r="3721" spans="1:31" x14ac:dyDescent="0.25">
      <c r="A3721">
        <v>2312243</v>
      </c>
      <c r="B3721">
        <v>1</v>
      </c>
      <c r="C3721" t="s">
        <v>80</v>
      </c>
      <c r="D3721" t="s">
        <v>86</v>
      </c>
      <c r="E3721" t="s">
        <v>285</v>
      </c>
      <c r="F3721" t="s">
        <v>10942</v>
      </c>
      <c r="G3721" t="s">
        <v>703</v>
      </c>
      <c r="H3721" t="s">
        <v>150</v>
      </c>
      <c r="I3721" t="s">
        <v>136</v>
      </c>
      <c r="J3721" t="s">
        <v>3</v>
      </c>
      <c r="K3721" t="s">
        <v>138</v>
      </c>
      <c r="L3721" t="s">
        <v>10943</v>
      </c>
      <c r="M3721" t="s">
        <v>10944</v>
      </c>
      <c r="N3721">
        <v>2.0988888879999998</v>
      </c>
      <c r="O3721">
        <v>0</v>
      </c>
      <c r="P3721">
        <v>16</v>
      </c>
      <c r="Q3721">
        <v>0</v>
      </c>
      <c r="R3721">
        <v>0</v>
      </c>
      <c r="S3721">
        <v>0</v>
      </c>
      <c r="T3721">
        <v>4</v>
      </c>
      <c r="U3721">
        <v>0</v>
      </c>
      <c r="V3721">
        <v>0</v>
      </c>
      <c r="W3721">
        <v>0</v>
      </c>
      <c r="X3721">
        <v>11.770829602489748</v>
      </c>
      <c r="Y3721">
        <v>0</v>
      </c>
      <c r="Z3721">
        <v>0</v>
      </c>
      <c r="AA3721">
        <v>0</v>
      </c>
      <c r="AB3721">
        <v>26.178709964214001</v>
      </c>
      <c r="AC3721">
        <v>0</v>
      </c>
      <c r="AD3721">
        <v>0</v>
      </c>
      <c r="AE3721">
        <v>37.949539566703749</v>
      </c>
    </row>
    <row r="3722" spans="1:31" x14ac:dyDescent="0.25">
      <c r="A3722">
        <v>2312197</v>
      </c>
      <c r="B3722">
        <v>1</v>
      </c>
      <c r="C3722" t="s">
        <v>80</v>
      </c>
      <c r="D3722" t="s">
        <v>110</v>
      </c>
      <c r="E3722" t="s">
        <v>153</v>
      </c>
      <c r="F3722" t="s">
        <v>10945</v>
      </c>
      <c r="G3722" t="s">
        <v>155</v>
      </c>
      <c r="H3722" t="s">
        <v>150</v>
      </c>
      <c r="I3722" t="s">
        <v>136</v>
      </c>
      <c r="J3722" t="s">
        <v>137</v>
      </c>
      <c r="K3722" t="s">
        <v>138</v>
      </c>
      <c r="L3722" t="s">
        <v>10946</v>
      </c>
      <c r="M3722" t="s">
        <v>10947</v>
      </c>
      <c r="N3722">
        <v>3.986111111</v>
      </c>
      <c r="O3722">
        <v>0</v>
      </c>
      <c r="P3722">
        <v>4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3.5634722471150009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3.5634722471150009</v>
      </c>
    </row>
    <row r="3723" spans="1:31" x14ac:dyDescent="0.25">
      <c r="A3723">
        <v>2312203</v>
      </c>
      <c r="B3723">
        <v>1</v>
      </c>
      <c r="C3723" t="s">
        <v>80</v>
      </c>
      <c r="D3723" t="s">
        <v>93</v>
      </c>
      <c r="E3723" t="s">
        <v>147</v>
      </c>
      <c r="F3723" t="s">
        <v>10948</v>
      </c>
      <c r="G3723" t="s">
        <v>149</v>
      </c>
      <c r="H3723" t="s">
        <v>150</v>
      </c>
      <c r="I3723" t="s">
        <v>136</v>
      </c>
      <c r="J3723" t="s">
        <v>137</v>
      </c>
      <c r="K3723" t="s">
        <v>138</v>
      </c>
      <c r="L3723" t="s">
        <v>10949</v>
      </c>
      <c r="M3723" t="s">
        <v>10950</v>
      </c>
      <c r="N3723">
        <v>0.33222222200000001</v>
      </c>
      <c r="O3723">
        <v>0</v>
      </c>
      <c r="P3723">
        <v>81</v>
      </c>
      <c r="Q3723">
        <v>0</v>
      </c>
      <c r="R3723">
        <v>0</v>
      </c>
      <c r="S3723">
        <v>0</v>
      </c>
      <c r="T3723">
        <v>2</v>
      </c>
      <c r="U3723">
        <v>0</v>
      </c>
      <c r="V3723">
        <v>0</v>
      </c>
      <c r="W3723">
        <v>0</v>
      </c>
      <c r="X3723">
        <v>4.536519775699734</v>
      </c>
      <c r="Y3723">
        <v>0</v>
      </c>
      <c r="Z3723">
        <v>0</v>
      </c>
      <c r="AA3723">
        <v>0</v>
      </c>
      <c r="AB3723">
        <v>4.7012295749333334E-2</v>
      </c>
      <c r="AC3723">
        <v>0</v>
      </c>
      <c r="AD3723">
        <v>0</v>
      </c>
      <c r="AE3723">
        <v>4.583532071449067</v>
      </c>
    </row>
    <row r="3724" spans="1:31" x14ac:dyDescent="0.25">
      <c r="A3724">
        <v>2311951</v>
      </c>
      <c r="B3724">
        <v>1</v>
      </c>
      <c r="C3724" t="s">
        <v>80</v>
      </c>
      <c r="D3724" t="s">
        <v>98</v>
      </c>
      <c r="E3724" t="s">
        <v>141</v>
      </c>
      <c r="F3724" t="s">
        <v>9574</v>
      </c>
      <c r="G3724" t="s">
        <v>134</v>
      </c>
      <c r="H3724" t="s">
        <v>135</v>
      </c>
      <c r="I3724" t="s">
        <v>136</v>
      </c>
      <c r="J3724" t="s">
        <v>137</v>
      </c>
      <c r="K3724" t="s">
        <v>138</v>
      </c>
      <c r="L3724" t="s">
        <v>10951</v>
      </c>
      <c r="M3724" t="s">
        <v>10952</v>
      </c>
      <c r="N3724">
        <v>8.6111111000000004E-2</v>
      </c>
      <c r="O3724">
        <v>1</v>
      </c>
      <c r="P3724">
        <v>255</v>
      </c>
      <c r="Q3724">
        <v>2</v>
      </c>
      <c r="R3724">
        <v>13</v>
      </c>
      <c r="S3724">
        <v>9</v>
      </c>
      <c r="T3724">
        <v>61</v>
      </c>
      <c r="U3724">
        <v>2</v>
      </c>
      <c r="V3724">
        <v>0</v>
      </c>
      <c r="W3724">
        <v>9.1463824989916676E-2</v>
      </c>
      <c r="X3724">
        <v>3.8773876969161662</v>
      </c>
      <c r="Y3724">
        <v>0.20400314529405555</v>
      </c>
      <c r="Z3724">
        <v>1.4302477362646391</v>
      </c>
      <c r="AA3724">
        <v>1.633842876024</v>
      </c>
      <c r="AB3724">
        <v>2.4976856682370001</v>
      </c>
      <c r="AC3724">
        <v>7.8921195448983337</v>
      </c>
      <c r="AD3724">
        <v>0</v>
      </c>
      <c r="AE3724">
        <v>17.626750492624112</v>
      </c>
    </row>
    <row r="3725" spans="1:31" x14ac:dyDescent="0.25">
      <c r="A3725">
        <v>2312260</v>
      </c>
      <c r="B3725">
        <v>1</v>
      </c>
      <c r="C3725" t="s">
        <v>80</v>
      </c>
      <c r="D3725" t="s">
        <v>98</v>
      </c>
      <c r="E3725" t="s">
        <v>153</v>
      </c>
      <c r="F3725" t="s">
        <v>10953</v>
      </c>
      <c r="G3725" t="s">
        <v>155</v>
      </c>
      <c r="H3725" t="s">
        <v>150</v>
      </c>
      <c r="I3725" t="s">
        <v>136</v>
      </c>
      <c r="J3725" t="s">
        <v>137</v>
      </c>
      <c r="K3725" t="s">
        <v>138</v>
      </c>
      <c r="L3725" t="s">
        <v>10954</v>
      </c>
      <c r="M3725" t="s">
        <v>10955</v>
      </c>
      <c r="N3725">
        <v>1.449166666</v>
      </c>
      <c r="O3725">
        <v>0</v>
      </c>
      <c r="P3725">
        <v>1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0.43803317712781664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0.43803317712781664</v>
      </c>
    </row>
    <row r="3726" spans="1:31" x14ac:dyDescent="0.25">
      <c r="A3726">
        <v>2312094</v>
      </c>
      <c r="B3726">
        <v>1</v>
      </c>
      <c r="C3726" t="s">
        <v>80</v>
      </c>
      <c r="D3726" t="s">
        <v>92</v>
      </c>
      <c r="E3726" t="s">
        <v>153</v>
      </c>
      <c r="F3726" t="s">
        <v>10956</v>
      </c>
      <c r="G3726" t="s">
        <v>336</v>
      </c>
      <c r="H3726" t="s">
        <v>150</v>
      </c>
      <c r="I3726" t="s">
        <v>136</v>
      </c>
      <c r="J3726" t="s">
        <v>137</v>
      </c>
      <c r="K3726" t="s">
        <v>138</v>
      </c>
      <c r="L3726" t="s">
        <v>10957</v>
      </c>
      <c r="M3726" t="s">
        <v>10958</v>
      </c>
      <c r="N3726">
        <v>2.2991666660000001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1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4.2994076085948549</v>
      </c>
      <c r="AC3726">
        <v>0</v>
      </c>
      <c r="AD3726">
        <v>0</v>
      </c>
      <c r="AE3726">
        <v>4.2994076085948549</v>
      </c>
    </row>
    <row r="3727" spans="1:31" x14ac:dyDescent="0.25">
      <c r="A3727">
        <v>2312329</v>
      </c>
      <c r="B3727">
        <v>1</v>
      </c>
      <c r="C3727" t="s">
        <v>81</v>
      </c>
      <c r="D3727" t="s">
        <v>127</v>
      </c>
      <c r="E3727" t="s">
        <v>132</v>
      </c>
      <c r="F3727" t="s">
        <v>931</v>
      </c>
      <c r="G3727" t="s">
        <v>7765</v>
      </c>
      <c r="H3727" t="s">
        <v>135</v>
      </c>
      <c r="I3727" t="s">
        <v>136</v>
      </c>
      <c r="J3727" t="s">
        <v>137</v>
      </c>
      <c r="K3727" t="s">
        <v>138</v>
      </c>
      <c r="L3727" t="s">
        <v>10959</v>
      </c>
      <c r="M3727" t="s">
        <v>10960</v>
      </c>
      <c r="N3727">
        <v>1.9258333329999999</v>
      </c>
      <c r="O3727">
        <v>5</v>
      </c>
      <c r="P3727">
        <v>478</v>
      </c>
      <c r="Q3727">
        <v>83</v>
      </c>
      <c r="R3727">
        <v>74</v>
      </c>
      <c r="S3727">
        <v>17</v>
      </c>
      <c r="T3727">
        <v>39</v>
      </c>
      <c r="U3727">
        <v>5</v>
      </c>
      <c r="V3727">
        <v>0</v>
      </c>
      <c r="W3727">
        <v>1.1955931716316499</v>
      </c>
      <c r="X3727">
        <v>181.03282001855104</v>
      </c>
      <c r="Y3727">
        <v>269.70470218543272</v>
      </c>
      <c r="Z3727">
        <v>148.44271880187333</v>
      </c>
      <c r="AA3727">
        <v>914.50351620148297</v>
      </c>
      <c r="AB3727">
        <v>51.82741058833961</v>
      </c>
      <c r="AC3727">
        <v>528.83566099476843</v>
      </c>
      <c r="AD3727">
        <v>0</v>
      </c>
      <c r="AE3727">
        <v>2095.54242196208</v>
      </c>
    </row>
    <row r="3728" spans="1:31" x14ac:dyDescent="0.25">
      <c r="A3728">
        <v>2311994</v>
      </c>
      <c r="B3728">
        <v>1</v>
      </c>
      <c r="C3728" t="s">
        <v>80</v>
      </c>
      <c r="D3728" t="s">
        <v>104</v>
      </c>
      <c r="E3728" t="s">
        <v>141</v>
      </c>
      <c r="F3728" t="s">
        <v>10211</v>
      </c>
      <c r="G3728" t="s">
        <v>143</v>
      </c>
      <c r="H3728" t="s">
        <v>135</v>
      </c>
      <c r="I3728" t="s">
        <v>136</v>
      </c>
      <c r="J3728" t="s">
        <v>137</v>
      </c>
      <c r="K3728" t="s">
        <v>144</v>
      </c>
      <c r="L3728" t="s">
        <v>10961</v>
      </c>
      <c r="M3728" t="s">
        <v>10962</v>
      </c>
      <c r="N3728">
        <v>8.8530555549999992</v>
      </c>
      <c r="O3728">
        <v>1</v>
      </c>
      <c r="P3728">
        <v>402</v>
      </c>
      <c r="Q3728">
        <v>3</v>
      </c>
      <c r="R3728">
        <v>15</v>
      </c>
      <c r="S3728">
        <v>0</v>
      </c>
      <c r="T3728">
        <v>30</v>
      </c>
      <c r="U3728">
        <v>0</v>
      </c>
      <c r="V3728">
        <v>0</v>
      </c>
      <c r="W3728">
        <v>11.583169313667467</v>
      </c>
      <c r="X3728">
        <v>833.54618288554366</v>
      </c>
      <c r="Y3728">
        <v>26.836531609192306</v>
      </c>
      <c r="Z3728">
        <v>78.338544428592783</v>
      </c>
      <c r="AA3728">
        <v>0</v>
      </c>
      <c r="AB3728">
        <v>164.41913334374738</v>
      </c>
      <c r="AC3728">
        <v>0</v>
      </c>
      <c r="AD3728">
        <v>0</v>
      </c>
      <c r="AE3728">
        <v>1114.7235615807435</v>
      </c>
    </row>
    <row r="3729" spans="1:31" x14ac:dyDescent="0.25">
      <c r="A3729">
        <v>2312266</v>
      </c>
      <c r="B3729">
        <v>1</v>
      </c>
      <c r="C3729" t="s">
        <v>80</v>
      </c>
      <c r="D3729" t="s">
        <v>104</v>
      </c>
      <c r="E3729" t="s">
        <v>175</v>
      </c>
      <c r="F3729" t="s">
        <v>10963</v>
      </c>
      <c r="G3729" t="s">
        <v>210</v>
      </c>
      <c r="H3729" t="s">
        <v>135</v>
      </c>
      <c r="I3729" t="s">
        <v>136</v>
      </c>
      <c r="J3729" t="s">
        <v>137</v>
      </c>
      <c r="K3729" t="s">
        <v>138</v>
      </c>
      <c r="L3729" t="s">
        <v>10964</v>
      </c>
      <c r="M3729" t="s">
        <v>10965</v>
      </c>
      <c r="N3729">
        <v>3.6924999999999999</v>
      </c>
      <c r="O3729">
        <v>1</v>
      </c>
      <c r="P3729">
        <v>61</v>
      </c>
      <c r="Q3729">
        <v>1</v>
      </c>
      <c r="R3729">
        <v>6</v>
      </c>
      <c r="S3729">
        <v>1</v>
      </c>
      <c r="T3729">
        <v>7</v>
      </c>
      <c r="U3729">
        <v>0</v>
      </c>
      <c r="V3729">
        <v>0</v>
      </c>
      <c r="W3729">
        <v>21.697834600283251</v>
      </c>
      <c r="X3729">
        <v>129.25134167170265</v>
      </c>
      <c r="Y3729">
        <v>4.1854027509185832</v>
      </c>
      <c r="Z3729">
        <v>6.2219135726719266</v>
      </c>
      <c r="AA3729">
        <v>38.58417596069043</v>
      </c>
      <c r="AB3729">
        <v>60.77521416361364</v>
      </c>
      <c r="AC3729">
        <v>0</v>
      </c>
      <c r="AD3729">
        <v>0</v>
      </c>
      <c r="AE3729">
        <v>260.71588271988048</v>
      </c>
    </row>
    <row r="3730" spans="1:31" x14ac:dyDescent="0.25">
      <c r="A3730">
        <v>2312031</v>
      </c>
      <c r="B3730">
        <v>1</v>
      </c>
      <c r="C3730" t="s">
        <v>80</v>
      </c>
      <c r="D3730" t="s">
        <v>100</v>
      </c>
      <c r="E3730" t="s">
        <v>141</v>
      </c>
      <c r="F3730" t="s">
        <v>2845</v>
      </c>
      <c r="G3730" t="s">
        <v>143</v>
      </c>
      <c r="H3730" t="s">
        <v>135</v>
      </c>
      <c r="I3730" t="s">
        <v>136</v>
      </c>
      <c r="J3730" t="s">
        <v>137</v>
      </c>
      <c r="K3730" t="s">
        <v>144</v>
      </c>
      <c r="L3730" t="s">
        <v>10966</v>
      </c>
      <c r="M3730" t="s">
        <v>10967</v>
      </c>
      <c r="N3730">
        <v>7.5083333330000004</v>
      </c>
      <c r="O3730">
        <v>4</v>
      </c>
      <c r="P3730">
        <v>1656</v>
      </c>
      <c r="Q3730">
        <v>4</v>
      </c>
      <c r="R3730">
        <v>101</v>
      </c>
      <c r="S3730">
        <v>9</v>
      </c>
      <c r="T3730">
        <v>74</v>
      </c>
      <c r="U3730">
        <v>0</v>
      </c>
      <c r="V3730">
        <v>0</v>
      </c>
      <c r="W3730">
        <v>791.17237099521014</v>
      </c>
      <c r="X3730">
        <v>2859.3104181783206</v>
      </c>
      <c r="Y3730">
        <v>68.738774204245843</v>
      </c>
      <c r="Z3730">
        <v>266.60001697123801</v>
      </c>
      <c r="AA3730">
        <v>945.22506426172561</v>
      </c>
      <c r="AB3730">
        <v>523.00587199928418</v>
      </c>
      <c r="AC3730">
        <v>0</v>
      </c>
      <c r="AD3730">
        <v>0</v>
      </c>
      <c r="AE3730">
        <v>5454.0525166100242</v>
      </c>
    </row>
    <row r="3731" spans="1:31" x14ac:dyDescent="0.25">
      <c r="A3731">
        <v>2311931</v>
      </c>
      <c r="B3731">
        <v>1</v>
      </c>
      <c r="C3731" t="s">
        <v>81</v>
      </c>
      <c r="D3731" t="s">
        <v>116</v>
      </c>
      <c r="E3731" t="s">
        <v>132</v>
      </c>
      <c r="F3731" t="s">
        <v>7257</v>
      </c>
      <c r="G3731" t="s">
        <v>134</v>
      </c>
      <c r="H3731" t="s">
        <v>135</v>
      </c>
      <c r="I3731" t="s">
        <v>136</v>
      </c>
      <c r="J3731" t="s">
        <v>137</v>
      </c>
      <c r="K3731" t="s">
        <v>138</v>
      </c>
      <c r="L3731" t="s">
        <v>10968</v>
      </c>
      <c r="M3731" t="s">
        <v>10969</v>
      </c>
      <c r="N3731">
        <v>6.3888888000000005E-2</v>
      </c>
      <c r="O3731">
        <v>1</v>
      </c>
      <c r="P3731">
        <v>2980</v>
      </c>
      <c r="Q3731">
        <v>140</v>
      </c>
      <c r="R3731">
        <v>232</v>
      </c>
      <c r="S3731">
        <v>9</v>
      </c>
      <c r="T3731">
        <v>421</v>
      </c>
      <c r="U3731">
        <v>2</v>
      </c>
      <c r="V3731">
        <v>0</v>
      </c>
      <c r="W3731">
        <v>1.5507967004999999E-3</v>
      </c>
      <c r="X3731">
        <v>20.537934262713744</v>
      </c>
      <c r="Y3731">
        <v>4.8509958794136656</v>
      </c>
      <c r="Z3731">
        <v>3.4560650701562219</v>
      </c>
      <c r="AA3731">
        <v>2.3085872935495551</v>
      </c>
      <c r="AB3731">
        <v>5.0523670606968922</v>
      </c>
      <c r="AC3731">
        <v>9.2366775107642756</v>
      </c>
      <c r="AD3731">
        <v>0</v>
      </c>
      <c r="AE3731">
        <v>45.444177873994853</v>
      </c>
    </row>
    <row r="3732" spans="1:31" x14ac:dyDescent="0.25">
      <c r="A3732">
        <v>2312037</v>
      </c>
      <c r="B3732">
        <v>1</v>
      </c>
      <c r="C3732" t="s">
        <v>80</v>
      </c>
      <c r="D3732" t="s">
        <v>97</v>
      </c>
      <c r="E3732" t="s">
        <v>158</v>
      </c>
      <c r="F3732" t="s">
        <v>1019</v>
      </c>
      <c r="G3732" t="s">
        <v>193</v>
      </c>
      <c r="H3732" t="s">
        <v>150</v>
      </c>
      <c r="I3732" t="s">
        <v>136</v>
      </c>
      <c r="J3732" t="s">
        <v>3</v>
      </c>
      <c r="K3732" t="s">
        <v>138</v>
      </c>
      <c r="L3732" t="s">
        <v>10970</v>
      </c>
      <c r="M3732" t="s">
        <v>10971</v>
      </c>
      <c r="N3732">
        <v>5.7941666659999997</v>
      </c>
      <c r="O3732">
        <v>0</v>
      </c>
      <c r="P3732">
        <v>8</v>
      </c>
      <c r="Q3732">
        <v>0</v>
      </c>
      <c r="R3732">
        <v>12</v>
      </c>
      <c r="S3732">
        <v>0</v>
      </c>
      <c r="T3732">
        <v>2</v>
      </c>
      <c r="U3732">
        <v>0</v>
      </c>
      <c r="V3732">
        <v>0</v>
      </c>
      <c r="W3732">
        <v>0</v>
      </c>
      <c r="X3732">
        <v>19.723251608612397</v>
      </c>
      <c r="Y3732">
        <v>0</v>
      </c>
      <c r="Z3732">
        <v>52.889993872312772</v>
      </c>
      <c r="AA3732">
        <v>0</v>
      </c>
      <c r="AB3732">
        <v>23.642616612702149</v>
      </c>
      <c r="AC3732">
        <v>0</v>
      </c>
      <c r="AD3732">
        <v>0</v>
      </c>
      <c r="AE3732">
        <v>96.255862093627314</v>
      </c>
    </row>
    <row r="3733" spans="1:31" x14ac:dyDescent="0.25">
      <c r="A3733">
        <v>2311991</v>
      </c>
      <c r="B3733">
        <v>1</v>
      </c>
      <c r="C3733" t="s">
        <v>80</v>
      </c>
      <c r="D3733" t="s">
        <v>90</v>
      </c>
      <c r="E3733" t="s">
        <v>147</v>
      </c>
      <c r="F3733" t="s">
        <v>10972</v>
      </c>
      <c r="G3733" t="s">
        <v>336</v>
      </c>
      <c r="H3733" t="s">
        <v>150</v>
      </c>
      <c r="I3733" t="s">
        <v>136</v>
      </c>
      <c r="J3733" t="s">
        <v>137</v>
      </c>
      <c r="K3733" t="s">
        <v>138</v>
      </c>
      <c r="L3733" t="s">
        <v>10973</v>
      </c>
      <c r="M3733" t="s">
        <v>10974</v>
      </c>
      <c r="N3733">
        <v>1.9475</v>
      </c>
      <c r="O3733">
        <v>0</v>
      </c>
      <c r="P3733">
        <v>104</v>
      </c>
      <c r="Q3733">
        <v>0</v>
      </c>
      <c r="R3733">
        <v>0</v>
      </c>
      <c r="S3733">
        <v>0</v>
      </c>
      <c r="T3733">
        <v>3</v>
      </c>
      <c r="U3733">
        <v>0</v>
      </c>
      <c r="V3733">
        <v>0</v>
      </c>
      <c r="W3733">
        <v>0</v>
      </c>
      <c r="X3733">
        <v>41.385076328059178</v>
      </c>
      <c r="Y3733">
        <v>0</v>
      </c>
      <c r="Z3733">
        <v>0</v>
      </c>
      <c r="AA3733">
        <v>0</v>
      </c>
      <c r="AB3733">
        <v>2.4270734831099997E-2</v>
      </c>
      <c r="AC3733">
        <v>0</v>
      </c>
      <c r="AD3733">
        <v>0</v>
      </c>
      <c r="AE3733">
        <v>41.409347062890276</v>
      </c>
    </row>
    <row r="3734" spans="1:31" x14ac:dyDescent="0.25">
      <c r="A3734">
        <v>2312409</v>
      </c>
      <c r="B3734">
        <v>1</v>
      </c>
      <c r="C3734" t="s">
        <v>80</v>
      </c>
      <c r="D3734" t="s">
        <v>95</v>
      </c>
      <c r="E3734" t="s">
        <v>153</v>
      </c>
      <c r="F3734" t="s">
        <v>10975</v>
      </c>
      <c r="G3734" t="s">
        <v>203</v>
      </c>
      <c r="H3734" t="s">
        <v>150</v>
      </c>
      <c r="I3734" t="s">
        <v>136</v>
      </c>
      <c r="J3734" t="s">
        <v>137</v>
      </c>
      <c r="K3734" t="s">
        <v>138</v>
      </c>
      <c r="L3734" t="s">
        <v>10976</v>
      </c>
      <c r="M3734" t="s">
        <v>10977</v>
      </c>
      <c r="N3734">
        <v>3.824166666</v>
      </c>
      <c r="O3734">
        <v>0</v>
      </c>
      <c r="P3734">
        <v>21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20.257538398748665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20.257538398748665</v>
      </c>
    </row>
    <row r="3735" spans="1:31" x14ac:dyDescent="0.25">
      <c r="A3735">
        <v>2311968</v>
      </c>
      <c r="B3735">
        <v>1</v>
      </c>
      <c r="C3735" t="s">
        <v>80</v>
      </c>
      <c r="D3735" t="s">
        <v>94</v>
      </c>
      <c r="E3735" t="s">
        <v>175</v>
      </c>
      <c r="F3735" t="s">
        <v>10978</v>
      </c>
      <c r="G3735" t="s">
        <v>210</v>
      </c>
      <c r="H3735" t="s">
        <v>135</v>
      </c>
      <c r="I3735" t="s">
        <v>136</v>
      </c>
      <c r="J3735" t="s">
        <v>137</v>
      </c>
      <c r="K3735" t="s">
        <v>138</v>
      </c>
      <c r="L3735" t="s">
        <v>10979</v>
      </c>
      <c r="M3735" t="s">
        <v>10980</v>
      </c>
      <c r="N3735">
        <v>2.4597222219999999</v>
      </c>
      <c r="O3735">
        <v>0</v>
      </c>
      <c r="P3735">
        <v>181</v>
      </c>
      <c r="Q3735">
        <v>0</v>
      </c>
      <c r="R3735">
        <v>1</v>
      </c>
      <c r="S3735">
        <v>3</v>
      </c>
      <c r="T3735">
        <v>32</v>
      </c>
      <c r="U3735">
        <v>0</v>
      </c>
      <c r="V3735">
        <v>0</v>
      </c>
      <c r="W3735">
        <v>0</v>
      </c>
      <c r="X3735">
        <v>68.883344478459534</v>
      </c>
      <c r="Y3735">
        <v>0</v>
      </c>
      <c r="Z3735">
        <v>0.66767529092014999</v>
      </c>
      <c r="AA3735">
        <v>21.916126221494558</v>
      </c>
      <c r="AB3735">
        <v>35.9683434349162</v>
      </c>
      <c r="AC3735">
        <v>0</v>
      </c>
      <c r="AD3735">
        <v>0</v>
      </c>
      <c r="AE3735">
        <v>127.43548942579042</v>
      </c>
    </row>
    <row r="3736" spans="1:31" x14ac:dyDescent="0.25">
      <c r="A3736">
        <v>2312386</v>
      </c>
      <c r="B3736">
        <v>1</v>
      </c>
      <c r="C3736" t="s">
        <v>80</v>
      </c>
      <c r="D3736" t="s">
        <v>103</v>
      </c>
      <c r="E3736" t="s">
        <v>153</v>
      </c>
      <c r="F3736" t="s">
        <v>10981</v>
      </c>
      <c r="G3736" t="s">
        <v>155</v>
      </c>
      <c r="H3736" t="s">
        <v>150</v>
      </c>
      <c r="I3736" t="s">
        <v>136</v>
      </c>
      <c r="J3736" t="s">
        <v>137</v>
      </c>
      <c r="K3736" t="s">
        <v>138</v>
      </c>
      <c r="L3736" t="s">
        <v>10982</v>
      </c>
      <c r="M3736" t="s">
        <v>10983</v>
      </c>
      <c r="N3736">
        <v>0.74527777699999997</v>
      </c>
      <c r="O3736">
        <v>0</v>
      </c>
      <c r="P3736">
        <v>0</v>
      </c>
      <c r="Q3736">
        <v>0</v>
      </c>
      <c r="R3736">
        <v>11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28.222730165008002</v>
      </c>
      <c r="AA3736">
        <v>0</v>
      </c>
      <c r="AB3736">
        <v>0</v>
      </c>
      <c r="AC3736">
        <v>0</v>
      </c>
      <c r="AD3736">
        <v>0</v>
      </c>
      <c r="AE3736">
        <v>28.222730165008002</v>
      </c>
    </row>
    <row r="3737" spans="1:31" x14ac:dyDescent="0.25">
      <c r="A3737">
        <v>2312100</v>
      </c>
      <c r="B3737">
        <v>1</v>
      </c>
      <c r="C3737" t="s">
        <v>81</v>
      </c>
      <c r="D3737" t="s">
        <v>122</v>
      </c>
      <c r="E3737" t="s">
        <v>175</v>
      </c>
      <c r="F3737" t="s">
        <v>10984</v>
      </c>
      <c r="G3737" t="s">
        <v>210</v>
      </c>
      <c r="H3737" t="s">
        <v>135</v>
      </c>
      <c r="I3737" t="s">
        <v>136</v>
      </c>
      <c r="J3737" t="s">
        <v>137</v>
      </c>
      <c r="K3737" t="s">
        <v>138</v>
      </c>
      <c r="L3737" t="s">
        <v>10985</v>
      </c>
      <c r="M3737" t="s">
        <v>10986</v>
      </c>
      <c r="N3737">
        <v>0.88861111100000001</v>
      </c>
      <c r="O3737">
        <v>1</v>
      </c>
      <c r="P3737">
        <v>33</v>
      </c>
      <c r="Q3737">
        <v>0</v>
      </c>
      <c r="R3737">
        <v>8</v>
      </c>
      <c r="S3737">
        <v>7</v>
      </c>
      <c r="T3737">
        <v>28</v>
      </c>
      <c r="U3737">
        <v>4</v>
      </c>
      <c r="V3737">
        <v>0</v>
      </c>
      <c r="W3737">
        <v>0.29933955645885002</v>
      </c>
      <c r="X3737">
        <v>6.0734604647494503</v>
      </c>
      <c r="Y3737">
        <v>0</v>
      </c>
      <c r="Z3737">
        <v>0.78017223797672508</v>
      </c>
      <c r="AA3737">
        <v>26.27459735294989</v>
      </c>
      <c r="AB3737">
        <v>36.317428608210335</v>
      </c>
      <c r="AC3737">
        <v>5699.1357320342477</v>
      </c>
      <c r="AD3737">
        <v>0</v>
      </c>
      <c r="AE3737">
        <v>5768.8807302545929</v>
      </c>
    </row>
    <row r="3738" spans="1:31" x14ac:dyDescent="0.25">
      <c r="A3738">
        <v>2340879</v>
      </c>
      <c r="B3738">
        <v>1</v>
      </c>
      <c r="C3738" t="s">
        <v>80</v>
      </c>
      <c r="D3738" t="s">
        <v>105</v>
      </c>
      <c r="E3738" t="s">
        <v>414</v>
      </c>
      <c r="F3738" t="s">
        <v>1305</v>
      </c>
      <c r="G3738" t="s">
        <v>134</v>
      </c>
      <c r="H3738" t="s">
        <v>135</v>
      </c>
      <c r="I3738" t="s">
        <v>136</v>
      </c>
      <c r="J3738" t="s">
        <v>137</v>
      </c>
      <c r="K3738" t="s">
        <v>138</v>
      </c>
      <c r="L3738" t="s">
        <v>10987</v>
      </c>
      <c r="M3738" t="s">
        <v>10988</v>
      </c>
      <c r="N3738">
        <v>0.58333333300000001</v>
      </c>
      <c r="O3738">
        <v>0</v>
      </c>
      <c r="P3738">
        <v>8496</v>
      </c>
      <c r="Q3738">
        <v>0</v>
      </c>
      <c r="R3738">
        <v>1</v>
      </c>
      <c r="S3738">
        <v>0</v>
      </c>
      <c r="T3738">
        <v>532</v>
      </c>
      <c r="U3738">
        <v>0</v>
      </c>
      <c r="V3738">
        <v>0</v>
      </c>
      <c r="W3738">
        <v>0</v>
      </c>
      <c r="X3738">
        <v>1124.4711749110916</v>
      </c>
      <c r="Y3738">
        <v>0</v>
      </c>
      <c r="Z3738">
        <v>0.43270416768499997</v>
      </c>
      <c r="AA3738">
        <v>0</v>
      </c>
      <c r="AB3738">
        <v>224.54706920476346</v>
      </c>
      <c r="AC3738">
        <v>0</v>
      </c>
      <c r="AD3738">
        <v>0</v>
      </c>
      <c r="AE3738">
        <v>1349.4509482835399</v>
      </c>
    </row>
    <row r="3739" spans="1:31" x14ac:dyDescent="0.25">
      <c r="A3739">
        <v>2311954</v>
      </c>
      <c r="B3739">
        <v>1</v>
      </c>
      <c r="C3739" t="s">
        <v>80</v>
      </c>
      <c r="D3739" t="s">
        <v>106</v>
      </c>
      <c r="E3739" t="s">
        <v>141</v>
      </c>
      <c r="F3739" t="s">
        <v>1311</v>
      </c>
      <c r="G3739" t="s">
        <v>467</v>
      </c>
      <c r="H3739" t="s">
        <v>135</v>
      </c>
      <c r="I3739" t="s">
        <v>136</v>
      </c>
      <c r="J3739" t="s">
        <v>137</v>
      </c>
      <c r="K3739" t="s">
        <v>138</v>
      </c>
      <c r="L3739" t="s">
        <v>10989</v>
      </c>
      <c r="M3739" t="s">
        <v>10990</v>
      </c>
      <c r="N3739">
        <v>0.11805555500000001</v>
      </c>
      <c r="O3739">
        <v>0</v>
      </c>
      <c r="P3739">
        <v>4</v>
      </c>
      <c r="Q3739">
        <v>58</v>
      </c>
      <c r="R3739">
        <v>229</v>
      </c>
      <c r="S3739">
        <v>16</v>
      </c>
      <c r="T3739">
        <v>49</v>
      </c>
      <c r="U3739">
        <v>0</v>
      </c>
      <c r="V3739">
        <v>0</v>
      </c>
      <c r="W3739">
        <v>0</v>
      </c>
      <c r="X3739">
        <v>0.42767962046666663</v>
      </c>
      <c r="Y3739">
        <v>67.63138696578001</v>
      </c>
      <c r="Z3739">
        <v>85.883637096385243</v>
      </c>
      <c r="AA3739">
        <v>4.6204820524912495</v>
      </c>
      <c r="AB3739">
        <v>12.534504671626667</v>
      </c>
      <c r="AC3739">
        <v>0</v>
      </c>
      <c r="AD3739">
        <v>0</v>
      </c>
      <c r="AE3739">
        <v>171.09769040674985</v>
      </c>
    </row>
    <row r="3740" spans="1:31" x14ac:dyDescent="0.25">
      <c r="A3740">
        <v>2312346</v>
      </c>
      <c r="B3740">
        <v>1</v>
      </c>
      <c r="C3740" t="s">
        <v>80</v>
      </c>
      <c r="D3740" t="s">
        <v>88</v>
      </c>
      <c r="E3740" t="s">
        <v>175</v>
      </c>
      <c r="F3740" t="s">
        <v>10991</v>
      </c>
      <c r="G3740" t="s">
        <v>716</v>
      </c>
      <c r="H3740" t="s">
        <v>135</v>
      </c>
      <c r="I3740" t="s">
        <v>136</v>
      </c>
      <c r="J3740" t="s">
        <v>137</v>
      </c>
      <c r="K3740" t="s">
        <v>138</v>
      </c>
      <c r="L3740" t="s">
        <v>10992</v>
      </c>
      <c r="M3740" t="s">
        <v>10993</v>
      </c>
      <c r="N3740">
        <v>1.8872222219999999</v>
      </c>
      <c r="O3740">
        <v>0</v>
      </c>
      <c r="P3740">
        <v>648</v>
      </c>
      <c r="Q3740">
        <v>0</v>
      </c>
      <c r="R3740">
        <v>0</v>
      </c>
      <c r="S3740">
        <v>0</v>
      </c>
      <c r="T3740">
        <v>18</v>
      </c>
      <c r="U3740">
        <v>0</v>
      </c>
      <c r="V3740">
        <v>0</v>
      </c>
      <c r="W3740">
        <v>0</v>
      </c>
      <c r="X3740">
        <v>309.10292420697215</v>
      </c>
      <c r="Y3740">
        <v>0</v>
      </c>
      <c r="Z3740">
        <v>0</v>
      </c>
      <c r="AA3740">
        <v>0</v>
      </c>
      <c r="AB3740">
        <v>38.940042561041118</v>
      </c>
      <c r="AC3740">
        <v>0</v>
      </c>
      <c r="AD3740">
        <v>0</v>
      </c>
      <c r="AE3740">
        <v>348.04296676801329</v>
      </c>
    </row>
    <row r="3741" spans="1:31" x14ac:dyDescent="0.25">
      <c r="A3741">
        <v>2311928</v>
      </c>
      <c r="B3741">
        <v>1</v>
      </c>
      <c r="C3741" t="s">
        <v>81</v>
      </c>
      <c r="D3741" t="s">
        <v>127</v>
      </c>
      <c r="E3741" t="s">
        <v>132</v>
      </c>
      <c r="F3741" t="s">
        <v>7419</v>
      </c>
      <c r="G3741" t="s">
        <v>134</v>
      </c>
      <c r="H3741" t="s">
        <v>135</v>
      </c>
      <c r="I3741" t="s">
        <v>136</v>
      </c>
      <c r="J3741" t="s">
        <v>137</v>
      </c>
      <c r="K3741" t="s">
        <v>138</v>
      </c>
      <c r="L3741" t="s">
        <v>10994</v>
      </c>
      <c r="M3741" t="s">
        <v>10995</v>
      </c>
      <c r="N3741">
        <v>1.809722222</v>
      </c>
      <c r="O3741">
        <v>0</v>
      </c>
      <c r="P3741">
        <v>0</v>
      </c>
      <c r="Q3741">
        <v>0</v>
      </c>
      <c r="R3741">
        <v>14</v>
      </c>
      <c r="S3741">
        <v>0</v>
      </c>
      <c r="T3741">
        <v>4</v>
      </c>
      <c r="U3741">
        <v>1</v>
      </c>
      <c r="V3741">
        <v>0</v>
      </c>
      <c r="W3741">
        <v>0</v>
      </c>
      <c r="X3741">
        <v>0</v>
      </c>
      <c r="Y3741">
        <v>0</v>
      </c>
      <c r="Z3741">
        <v>75.061941836339813</v>
      </c>
      <c r="AA3741">
        <v>0</v>
      </c>
      <c r="AB3741">
        <v>2.3947895077977499</v>
      </c>
      <c r="AC3741">
        <v>132.32342148582856</v>
      </c>
      <c r="AD3741">
        <v>0</v>
      </c>
      <c r="AE3741">
        <v>209.78015282996614</v>
      </c>
    </row>
    <row r="3742" spans="1:31" x14ac:dyDescent="0.25">
      <c r="A3742">
        <v>2312306</v>
      </c>
      <c r="B3742">
        <v>1</v>
      </c>
      <c r="C3742" t="s">
        <v>80</v>
      </c>
      <c r="D3742" t="s">
        <v>93</v>
      </c>
      <c r="E3742" t="s">
        <v>153</v>
      </c>
      <c r="F3742" t="s">
        <v>10996</v>
      </c>
      <c r="G3742" t="s">
        <v>155</v>
      </c>
      <c r="H3742" t="s">
        <v>150</v>
      </c>
      <c r="I3742" t="s">
        <v>136</v>
      </c>
      <c r="J3742" t="s">
        <v>137</v>
      </c>
      <c r="K3742" t="s">
        <v>138</v>
      </c>
      <c r="L3742" t="s">
        <v>10997</v>
      </c>
      <c r="M3742" t="s">
        <v>10998</v>
      </c>
      <c r="N3742">
        <v>0.893055555</v>
      </c>
      <c r="O3742">
        <v>0</v>
      </c>
      <c r="P3742">
        <v>7</v>
      </c>
      <c r="Q3742">
        <v>0</v>
      </c>
      <c r="R3742">
        <v>0</v>
      </c>
      <c r="S3742">
        <v>0</v>
      </c>
      <c r="T3742">
        <v>1</v>
      </c>
      <c r="U3742">
        <v>0</v>
      </c>
      <c r="V3742">
        <v>0</v>
      </c>
      <c r="W3742">
        <v>0</v>
      </c>
      <c r="X3742">
        <v>0.69955698759733342</v>
      </c>
      <c r="Y3742">
        <v>0</v>
      </c>
      <c r="Z3742">
        <v>0</v>
      </c>
      <c r="AA3742">
        <v>0</v>
      </c>
      <c r="AB3742">
        <v>2.1301757218858333</v>
      </c>
      <c r="AC3742">
        <v>0</v>
      </c>
      <c r="AD3742">
        <v>0</v>
      </c>
      <c r="AE3742">
        <v>2.8297327094831668</v>
      </c>
    </row>
    <row r="3743" spans="1:31" x14ac:dyDescent="0.25">
      <c r="A3743">
        <v>2311948</v>
      </c>
      <c r="B3743">
        <v>1</v>
      </c>
      <c r="C3743" t="s">
        <v>80</v>
      </c>
      <c r="D3743" t="s">
        <v>105</v>
      </c>
      <c r="E3743" t="s">
        <v>141</v>
      </c>
      <c r="F3743" t="s">
        <v>10999</v>
      </c>
      <c r="G3743" t="s">
        <v>134</v>
      </c>
      <c r="H3743" t="s">
        <v>135</v>
      </c>
      <c r="I3743" t="s">
        <v>136</v>
      </c>
      <c r="J3743" t="s">
        <v>137</v>
      </c>
      <c r="K3743" t="s">
        <v>138</v>
      </c>
      <c r="L3743" t="s">
        <v>11000</v>
      </c>
      <c r="M3743" t="s">
        <v>11001</v>
      </c>
      <c r="N3743">
        <v>0.36277777700000002</v>
      </c>
      <c r="O3743">
        <v>11</v>
      </c>
      <c r="P3743">
        <v>1102</v>
      </c>
      <c r="Q3743">
        <v>18</v>
      </c>
      <c r="R3743">
        <v>657</v>
      </c>
      <c r="S3743">
        <v>16</v>
      </c>
      <c r="T3743">
        <v>167</v>
      </c>
      <c r="U3743">
        <v>0</v>
      </c>
      <c r="V3743">
        <v>1</v>
      </c>
      <c r="W3743">
        <v>0.83449490454173336</v>
      </c>
      <c r="X3743">
        <v>64.216562604625295</v>
      </c>
      <c r="Y3743">
        <v>5.0602919235618442</v>
      </c>
      <c r="Z3743">
        <v>68.049106239278174</v>
      </c>
      <c r="AA3743">
        <v>8.3704814140041002</v>
      </c>
      <c r="AB3743">
        <v>30.710304895063032</v>
      </c>
      <c r="AC3743">
        <v>0</v>
      </c>
      <c r="AD3743">
        <v>1.6453120608301499</v>
      </c>
      <c r="AE3743">
        <v>178.88655404190436</v>
      </c>
    </row>
    <row r="3744" spans="1:31" x14ac:dyDescent="0.25">
      <c r="A3744">
        <v>2312120</v>
      </c>
      <c r="B3744">
        <v>1</v>
      </c>
      <c r="C3744" t="s">
        <v>80</v>
      </c>
      <c r="D3744" t="s">
        <v>88</v>
      </c>
      <c r="E3744" t="s">
        <v>175</v>
      </c>
      <c r="F3744" t="s">
        <v>11002</v>
      </c>
      <c r="G3744" t="s">
        <v>134</v>
      </c>
      <c r="H3744" t="s">
        <v>135</v>
      </c>
      <c r="I3744" t="s">
        <v>136</v>
      </c>
      <c r="J3744" t="s">
        <v>137</v>
      </c>
      <c r="K3744" t="s">
        <v>138</v>
      </c>
      <c r="L3744" t="s">
        <v>11003</v>
      </c>
      <c r="M3744" t="s">
        <v>11004</v>
      </c>
      <c r="N3744">
        <v>1.6441666660000001</v>
      </c>
      <c r="O3744">
        <v>0</v>
      </c>
      <c r="P3744">
        <v>288</v>
      </c>
      <c r="Q3744">
        <v>0</v>
      </c>
      <c r="R3744">
        <v>0</v>
      </c>
      <c r="S3744">
        <v>0</v>
      </c>
      <c r="T3744">
        <v>18</v>
      </c>
      <c r="U3744">
        <v>0</v>
      </c>
      <c r="V3744">
        <v>0</v>
      </c>
      <c r="W3744">
        <v>0</v>
      </c>
      <c r="X3744">
        <v>380.72189236066851</v>
      </c>
      <c r="Y3744">
        <v>0</v>
      </c>
      <c r="Z3744">
        <v>0</v>
      </c>
      <c r="AA3744">
        <v>0</v>
      </c>
      <c r="AB3744">
        <v>43.760918698332993</v>
      </c>
      <c r="AC3744">
        <v>0</v>
      </c>
      <c r="AD3744">
        <v>0</v>
      </c>
      <c r="AE3744">
        <v>424.48281105900151</v>
      </c>
    </row>
    <row r="3745" spans="1:31" x14ac:dyDescent="0.25">
      <c r="A3745">
        <v>2312240</v>
      </c>
      <c r="B3745">
        <v>1</v>
      </c>
      <c r="C3745" t="s">
        <v>81</v>
      </c>
      <c r="D3745" t="s">
        <v>128</v>
      </c>
      <c r="E3745" t="s">
        <v>158</v>
      </c>
      <c r="F3745" t="s">
        <v>11005</v>
      </c>
      <c r="G3745" t="s">
        <v>453</v>
      </c>
      <c r="H3745" t="s">
        <v>150</v>
      </c>
      <c r="I3745" t="s">
        <v>136</v>
      </c>
      <c r="J3745" t="s">
        <v>137</v>
      </c>
      <c r="K3745" t="s">
        <v>138</v>
      </c>
      <c r="L3745" t="s">
        <v>11006</v>
      </c>
      <c r="M3745" t="s">
        <v>11007</v>
      </c>
      <c r="N3745">
        <v>6.0075000000000003</v>
      </c>
      <c r="O3745">
        <v>0</v>
      </c>
      <c r="P3745">
        <v>43</v>
      </c>
      <c r="Q3745">
        <v>0</v>
      </c>
      <c r="R3745">
        <v>1</v>
      </c>
      <c r="S3745">
        <v>0</v>
      </c>
      <c r="T3745">
        <v>5</v>
      </c>
      <c r="U3745">
        <v>0</v>
      </c>
      <c r="V3745">
        <v>0</v>
      </c>
      <c r="W3745">
        <v>0</v>
      </c>
      <c r="X3745">
        <v>37.182534971916049</v>
      </c>
      <c r="Y3745">
        <v>0</v>
      </c>
      <c r="Z3745">
        <v>1.7469397597938667</v>
      </c>
      <c r="AA3745">
        <v>0</v>
      </c>
      <c r="AB3745">
        <v>20.301845779022628</v>
      </c>
      <c r="AC3745">
        <v>0</v>
      </c>
      <c r="AD3745">
        <v>0</v>
      </c>
      <c r="AE3745">
        <v>59.231320510732544</v>
      </c>
    </row>
    <row r="3746" spans="1:31" x14ac:dyDescent="0.25">
      <c r="A3746">
        <v>2312263</v>
      </c>
      <c r="B3746">
        <v>1</v>
      </c>
      <c r="C3746" t="s">
        <v>80</v>
      </c>
      <c r="D3746" t="s">
        <v>96</v>
      </c>
      <c r="E3746" t="s">
        <v>153</v>
      </c>
      <c r="F3746" t="s">
        <v>11008</v>
      </c>
      <c r="G3746" t="s">
        <v>155</v>
      </c>
      <c r="H3746" t="s">
        <v>150</v>
      </c>
      <c r="I3746" t="s">
        <v>136</v>
      </c>
      <c r="J3746" t="s">
        <v>137</v>
      </c>
      <c r="K3746" t="s">
        <v>138</v>
      </c>
      <c r="L3746" t="s">
        <v>11009</v>
      </c>
      <c r="M3746" t="s">
        <v>11010</v>
      </c>
      <c r="N3746">
        <v>4.2352777770000003</v>
      </c>
      <c r="O3746">
        <v>0</v>
      </c>
      <c r="P3746">
        <v>1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2.2203239260449332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2.2203239260449332</v>
      </c>
    </row>
    <row r="3747" spans="1:31" x14ac:dyDescent="0.25">
      <c r="A3747">
        <v>2312140</v>
      </c>
      <c r="B3747">
        <v>1</v>
      </c>
      <c r="C3747" t="s">
        <v>80</v>
      </c>
      <c r="D3747" t="s">
        <v>95</v>
      </c>
      <c r="E3747" t="s">
        <v>153</v>
      </c>
      <c r="F3747" t="s">
        <v>11011</v>
      </c>
      <c r="G3747" t="s">
        <v>703</v>
      </c>
      <c r="H3747" t="s">
        <v>150</v>
      </c>
      <c r="I3747" t="s">
        <v>136</v>
      </c>
      <c r="J3747" t="s">
        <v>3</v>
      </c>
      <c r="K3747" t="s">
        <v>138</v>
      </c>
      <c r="L3747" t="s">
        <v>11012</v>
      </c>
      <c r="M3747" t="s">
        <v>11013</v>
      </c>
      <c r="N3747">
        <v>1.829722222</v>
      </c>
      <c r="O3747">
        <v>0</v>
      </c>
      <c r="P3747">
        <v>19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8.5527246639868242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8.5527246639868242</v>
      </c>
    </row>
    <row r="3748" spans="1:31" x14ac:dyDescent="0.25">
      <c r="A3748">
        <v>2312432</v>
      </c>
      <c r="B3748">
        <v>1</v>
      </c>
      <c r="C3748" t="s">
        <v>80</v>
      </c>
      <c r="D3748" t="s">
        <v>84</v>
      </c>
      <c r="E3748" t="s">
        <v>175</v>
      </c>
      <c r="F3748" t="s">
        <v>11014</v>
      </c>
      <c r="G3748" t="s">
        <v>210</v>
      </c>
      <c r="H3748" t="s">
        <v>135</v>
      </c>
      <c r="I3748" t="s">
        <v>136</v>
      </c>
      <c r="J3748" t="s">
        <v>137</v>
      </c>
      <c r="K3748" t="s">
        <v>138</v>
      </c>
      <c r="L3748" t="s">
        <v>11015</v>
      </c>
      <c r="M3748" t="s">
        <v>11016</v>
      </c>
      <c r="N3748">
        <v>1.518611111</v>
      </c>
      <c r="O3748">
        <v>0</v>
      </c>
      <c r="P3748">
        <v>531</v>
      </c>
      <c r="Q3748">
        <v>0</v>
      </c>
      <c r="R3748">
        <v>0</v>
      </c>
      <c r="S3748">
        <v>0</v>
      </c>
      <c r="T3748">
        <v>21</v>
      </c>
      <c r="U3748">
        <v>0</v>
      </c>
      <c r="V3748">
        <v>0</v>
      </c>
      <c r="W3748">
        <v>0</v>
      </c>
      <c r="X3748">
        <v>185.32752179291947</v>
      </c>
      <c r="Y3748">
        <v>0</v>
      </c>
      <c r="Z3748">
        <v>0</v>
      </c>
      <c r="AA3748">
        <v>0</v>
      </c>
      <c r="AB3748">
        <v>19.600241680556824</v>
      </c>
      <c r="AC3748">
        <v>0</v>
      </c>
      <c r="AD3748">
        <v>0</v>
      </c>
      <c r="AE3748">
        <v>204.92776347347629</v>
      </c>
    </row>
    <row r="3749" spans="1:31" x14ac:dyDescent="0.25">
      <c r="A3749">
        <v>2312183</v>
      </c>
      <c r="B3749">
        <v>1</v>
      </c>
      <c r="C3749" t="s">
        <v>80</v>
      </c>
      <c r="D3749" t="s">
        <v>105</v>
      </c>
      <c r="E3749" t="s">
        <v>285</v>
      </c>
      <c r="F3749" t="s">
        <v>11017</v>
      </c>
      <c r="G3749" t="s">
        <v>336</v>
      </c>
      <c r="H3749" t="s">
        <v>150</v>
      </c>
      <c r="I3749" t="s">
        <v>136</v>
      </c>
      <c r="J3749" t="s">
        <v>137</v>
      </c>
      <c r="K3749" t="s">
        <v>138</v>
      </c>
      <c r="L3749" t="s">
        <v>11018</v>
      </c>
      <c r="M3749" t="s">
        <v>11019</v>
      </c>
      <c r="N3749">
        <v>0.88888888799999999</v>
      </c>
      <c r="O3749">
        <v>0</v>
      </c>
      <c r="P3749">
        <v>63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13.656684437495716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13.656684437495716</v>
      </c>
    </row>
    <row r="3750" spans="1:31" x14ac:dyDescent="0.25">
      <c r="A3750">
        <v>2312326</v>
      </c>
      <c r="B3750">
        <v>1</v>
      </c>
      <c r="C3750" t="s">
        <v>80</v>
      </c>
      <c r="D3750" t="s">
        <v>98</v>
      </c>
      <c r="E3750" t="s">
        <v>141</v>
      </c>
      <c r="F3750" t="s">
        <v>11020</v>
      </c>
      <c r="G3750" t="s">
        <v>134</v>
      </c>
      <c r="H3750" t="s">
        <v>135</v>
      </c>
      <c r="I3750" t="s">
        <v>136</v>
      </c>
      <c r="J3750" t="s">
        <v>137</v>
      </c>
      <c r="K3750" t="s">
        <v>138</v>
      </c>
      <c r="L3750" t="s">
        <v>11021</v>
      </c>
      <c r="M3750" t="s">
        <v>11022</v>
      </c>
      <c r="N3750">
        <v>0.28944444400000002</v>
      </c>
      <c r="O3750">
        <v>1</v>
      </c>
      <c r="P3750">
        <v>1209</v>
      </c>
      <c r="Q3750">
        <v>24</v>
      </c>
      <c r="R3750">
        <v>247</v>
      </c>
      <c r="S3750">
        <v>15</v>
      </c>
      <c r="T3750">
        <v>342</v>
      </c>
      <c r="U3750">
        <v>2</v>
      </c>
      <c r="V3750">
        <v>0</v>
      </c>
      <c r="W3750">
        <v>0.10714081096666667</v>
      </c>
      <c r="X3750">
        <v>70.499853990242812</v>
      </c>
      <c r="Y3750">
        <v>19.029966690984267</v>
      </c>
      <c r="Z3750">
        <v>88.493392351243358</v>
      </c>
      <c r="AA3750">
        <v>12.444523834581053</v>
      </c>
      <c r="AB3750">
        <v>96.318691160219586</v>
      </c>
      <c r="AC3750">
        <v>2.2218279129988496</v>
      </c>
      <c r="AD3750">
        <v>0</v>
      </c>
      <c r="AE3750">
        <v>289.11539675123657</v>
      </c>
    </row>
    <row r="3751" spans="1:31" x14ac:dyDescent="0.25">
      <c r="A3751">
        <v>2312936</v>
      </c>
      <c r="B3751">
        <v>1</v>
      </c>
      <c r="C3751" t="s">
        <v>80</v>
      </c>
      <c r="D3751" t="s">
        <v>93</v>
      </c>
      <c r="E3751" t="s">
        <v>147</v>
      </c>
      <c r="F3751" t="s">
        <v>11023</v>
      </c>
      <c r="G3751" t="s">
        <v>149</v>
      </c>
      <c r="H3751" t="s">
        <v>150</v>
      </c>
      <c r="I3751" t="s">
        <v>136</v>
      </c>
      <c r="J3751" t="s">
        <v>137</v>
      </c>
      <c r="K3751" t="s">
        <v>138</v>
      </c>
      <c r="L3751" t="s">
        <v>11024</v>
      </c>
      <c r="M3751" t="s">
        <v>11025</v>
      </c>
      <c r="N3751">
        <v>0.88861111100000001</v>
      </c>
      <c r="O3751">
        <v>0</v>
      </c>
      <c r="P3751">
        <v>3</v>
      </c>
      <c r="Q3751">
        <v>0</v>
      </c>
      <c r="R3751">
        <v>1</v>
      </c>
      <c r="S3751">
        <v>0</v>
      </c>
      <c r="T3751">
        <v>2</v>
      </c>
      <c r="U3751">
        <v>0</v>
      </c>
      <c r="V3751">
        <v>0</v>
      </c>
      <c r="W3751">
        <v>0</v>
      </c>
      <c r="X3751">
        <v>0.42453826671881661</v>
      </c>
      <c r="Y3751">
        <v>0</v>
      </c>
      <c r="Z3751">
        <v>10.777553801022377</v>
      </c>
      <c r="AA3751">
        <v>0</v>
      </c>
      <c r="AB3751">
        <v>6.9152856132724008</v>
      </c>
      <c r="AC3751">
        <v>0</v>
      </c>
      <c r="AD3751">
        <v>0</v>
      </c>
      <c r="AE3751">
        <v>18.117377681013593</v>
      </c>
    </row>
    <row r="3752" spans="1:31" x14ac:dyDescent="0.25">
      <c r="A3752">
        <v>2312959</v>
      </c>
      <c r="B3752">
        <v>1</v>
      </c>
      <c r="C3752" t="s">
        <v>81</v>
      </c>
      <c r="D3752" t="s">
        <v>113</v>
      </c>
      <c r="E3752" t="s">
        <v>153</v>
      </c>
      <c r="F3752" t="s">
        <v>11026</v>
      </c>
      <c r="G3752" t="s">
        <v>155</v>
      </c>
      <c r="H3752" t="s">
        <v>150</v>
      </c>
      <c r="I3752" t="s">
        <v>136</v>
      </c>
      <c r="J3752" t="s">
        <v>137</v>
      </c>
      <c r="K3752" t="s">
        <v>138</v>
      </c>
      <c r="L3752" t="s">
        <v>11027</v>
      </c>
      <c r="M3752" t="s">
        <v>11028</v>
      </c>
      <c r="N3752">
        <v>1.7725</v>
      </c>
      <c r="O3752">
        <v>0</v>
      </c>
      <c r="P3752">
        <v>3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0.6246156152415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0.6246156152415</v>
      </c>
    </row>
    <row r="3753" spans="1:31" x14ac:dyDescent="0.25">
      <c r="A3753">
        <v>2312481</v>
      </c>
      <c r="B3753">
        <v>1</v>
      </c>
      <c r="C3753" t="s">
        <v>80</v>
      </c>
      <c r="D3753" t="s">
        <v>88</v>
      </c>
      <c r="E3753" t="s">
        <v>175</v>
      </c>
      <c r="F3753" t="s">
        <v>878</v>
      </c>
      <c r="G3753" t="s">
        <v>6834</v>
      </c>
      <c r="H3753" t="s">
        <v>135</v>
      </c>
      <c r="I3753" t="s">
        <v>136</v>
      </c>
      <c r="J3753" t="s">
        <v>137</v>
      </c>
      <c r="K3753" t="s">
        <v>138</v>
      </c>
      <c r="L3753" t="s">
        <v>11029</v>
      </c>
      <c r="M3753" t="s">
        <v>11030</v>
      </c>
      <c r="N3753">
        <v>1.0241666659999999</v>
      </c>
      <c r="O3753">
        <v>0</v>
      </c>
      <c r="P3753">
        <v>8004</v>
      </c>
      <c r="Q3753">
        <v>0</v>
      </c>
      <c r="R3753">
        <v>1</v>
      </c>
      <c r="S3753">
        <v>0</v>
      </c>
      <c r="T3753">
        <v>426</v>
      </c>
      <c r="U3753">
        <v>0</v>
      </c>
      <c r="V3753">
        <v>0</v>
      </c>
      <c r="W3753">
        <v>0</v>
      </c>
      <c r="X3753">
        <v>1427.094877406435</v>
      </c>
      <c r="Y3753">
        <v>0</v>
      </c>
      <c r="Z3753">
        <v>4.6242414450225006E-2</v>
      </c>
      <c r="AA3753">
        <v>0</v>
      </c>
      <c r="AB3753">
        <v>212.07641019526042</v>
      </c>
      <c r="AC3753">
        <v>0</v>
      </c>
      <c r="AD3753">
        <v>0</v>
      </c>
      <c r="AE3753">
        <v>1639.2175300161457</v>
      </c>
    </row>
    <row r="3754" spans="1:31" x14ac:dyDescent="0.25">
      <c r="A3754">
        <v>2312581</v>
      </c>
      <c r="B3754">
        <v>1</v>
      </c>
      <c r="C3754" t="s">
        <v>81</v>
      </c>
      <c r="D3754" t="s">
        <v>128</v>
      </c>
      <c r="E3754" t="s">
        <v>141</v>
      </c>
      <c r="F3754" t="s">
        <v>11031</v>
      </c>
      <c r="G3754" t="s">
        <v>134</v>
      </c>
      <c r="H3754" t="s">
        <v>135</v>
      </c>
      <c r="I3754" t="s">
        <v>136</v>
      </c>
      <c r="J3754" t="s">
        <v>137</v>
      </c>
      <c r="K3754" t="s">
        <v>138</v>
      </c>
      <c r="L3754" t="s">
        <v>11032</v>
      </c>
      <c r="M3754" t="s">
        <v>11033</v>
      </c>
      <c r="N3754">
        <v>0.72555555500000002</v>
      </c>
      <c r="O3754">
        <v>0</v>
      </c>
      <c r="P3754">
        <v>0</v>
      </c>
      <c r="Q3754">
        <v>11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12.608519252786655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12.608519252786655</v>
      </c>
    </row>
    <row r="3755" spans="1:31" x14ac:dyDescent="0.25">
      <c r="A3755">
        <v>2312750</v>
      </c>
      <c r="B3755">
        <v>1</v>
      </c>
      <c r="C3755" t="s">
        <v>80</v>
      </c>
      <c r="D3755" t="s">
        <v>97</v>
      </c>
      <c r="E3755" t="s">
        <v>147</v>
      </c>
      <c r="F3755" t="s">
        <v>11034</v>
      </c>
      <c r="G3755" t="s">
        <v>463</v>
      </c>
      <c r="H3755" t="s">
        <v>150</v>
      </c>
      <c r="I3755" t="s">
        <v>136</v>
      </c>
      <c r="J3755" t="s">
        <v>137</v>
      </c>
      <c r="K3755" t="s">
        <v>138</v>
      </c>
      <c r="L3755" t="s">
        <v>11035</v>
      </c>
      <c r="M3755" t="s">
        <v>11036</v>
      </c>
      <c r="N3755">
        <v>3.3391666660000001</v>
      </c>
      <c r="O3755">
        <v>0</v>
      </c>
      <c r="P3755">
        <v>71</v>
      </c>
      <c r="Q3755">
        <v>0</v>
      </c>
      <c r="R3755">
        <v>2</v>
      </c>
      <c r="S3755">
        <v>0</v>
      </c>
      <c r="T3755">
        <v>7</v>
      </c>
      <c r="U3755">
        <v>0</v>
      </c>
      <c r="V3755">
        <v>0</v>
      </c>
      <c r="W3755">
        <v>0</v>
      </c>
      <c r="X3755">
        <v>65.079532260785427</v>
      </c>
      <c r="Y3755">
        <v>0</v>
      </c>
      <c r="Z3755">
        <v>0.53092338490280011</v>
      </c>
      <c r="AA3755">
        <v>0</v>
      </c>
      <c r="AB3755">
        <v>15.784043850016278</v>
      </c>
      <c r="AC3755">
        <v>0</v>
      </c>
      <c r="AD3755">
        <v>0</v>
      </c>
      <c r="AE3755">
        <v>81.394499495704508</v>
      </c>
    </row>
    <row r="3756" spans="1:31" x14ac:dyDescent="0.25">
      <c r="A3756">
        <v>2312790</v>
      </c>
      <c r="B3756">
        <v>1</v>
      </c>
      <c r="C3756" t="s">
        <v>80</v>
      </c>
      <c r="D3756" t="s">
        <v>103</v>
      </c>
      <c r="E3756" t="s">
        <v>132</v>
      </c>
      <c r="F3756" t="s">
        <v>11037</v>
      </c>
      <c r="G3756" t="s">
        <v>134</v>
      </c>
      <c r="H3756" t="s">
        <v>135</v>
      </c>
      <c r="I3756" t="s">
        <v>136</v>
      </c>
      <c r="J3756" t="s">
        <v>137</v>
      </c>
      <c r="K3756" t="s">
        <v>138</v>
      </c>
      <c r="L3756" t="s">
        <v>11038</v>
      </c>
      <c r="M3756" t="s">
        <v>11039</v>
      </c>
      <c r="N3756">
        <v>0.61916666600000003</v>
      </c>
      <c r="O3756">
        <v>0</v>
      </c>
      <c r="P3756">
        <v>2</v>
      </c>
      <c r="Q3756">
        <v>0</v>
      </c>
      <c r="R3756">
        <v>4</v>
      </c>
      <c r="S3756">
        <v>12</v>
      </c>
      <c r="T3756">
        <v>4</v>
      </c>
      <c r="U3756">
        <v>14</v>
      </c>
      <c r="V3756">
        <v>0</v>
      </c>
      <c r="W3756">
        <v>0</v>
      </c>
      <c r="X3756">
        <v>0.51104648438977507</v>
      </c>
      <c r="Y3756">
        <v>0</v>
      </c>
      <c r="Z3756">
        <v>6.7264395546671754</v>
      </c>
      <c r="AA3756">
        <v>40.790866424074665</v>
      </c>
      <c r="AB3756">
        <v>9.8212879316417663</v>
      </c>
      <c r="AC3756">
        <v>1726.7179884732896</v>
      </c>
      <c r="AD3756">
        <v>0</v>
      </c>
      <c r="AE3756">
        <v>1784.5676288680629</v>
      </c>
    </row>
    <row r="3757" spans="1:31" x14ac:dyDescent="0.25">
      <c r="A3757">
        <v>2312876</v>
      </c>
      <c r="B3757">
        <v>1</v>
      </c>
      <c r="C3757" t="s">
        <v>81</v>
      </c>
      <c r="D3757" t="s">
        <v>127</v>
      </c>
      <c r="E3757" t="s">
        <v>175</v>
      </c>
      <c r="F3757" t="s">
        <v>11040</v>
      </c>
      <c r="G3757" t="s">
        <v>716</v>
      </c>
      <c r="H3757" t="s">
        <v>135</v>
      </c>
      <c r="I3757" t="s">
        <v>136</v>
      </c>
      <c r="J3757" t="s">
        <v>137</v>
      </c>
      <c r="K3757" t="s">
        <v>138</v>
      </c>
      <c r="L3757" t="s">
        <v>11041</v>
      </c>
      <c r="M3757" t="s">
        <v>11042</v>
      </c>
      <c r="N3757">
        <v>4.1375000000000002</v>
      </c>
      <c r="O3757">
        <v>0</v>
      </c>
      <c r="P3757">
        <v>0</v>
      </c>
      <c r="Q3757">
        <v>7</v>
      </c>
      <c r="R3757">
        <v>0</v>
      </c>
      <c r="S3757">
        <v>3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22.441340430383885</v>
      </c>
      <c r="Z3757">
        <v>0</v>
      </c>
      <c r="AA3757">
        <v>34.708927251361565</v>
      </c>
      <c r="AB3757">
        <v>0</v>
      </c>
      <c r="AC3757">
        <v>0</v>
      </c>
      <c r="AD3757">
        <v>0</v>
      </c>
      <c r="AE3757">
        <v>57.150267681745447</v>
      </c>
    </row>
    <row r="3758" spans="1:31" x14ac:dyDescent="0.25">
      <c r="A3758">
        <v>2312541</v>
      </c>
      <c r="B3758">
        <v>1</v>
      </c>
      <c r="C3758" t="s">
        <v>80</v>
      </c>
      <c r="D3758" t="s">
        <v>109</v>
      </c>
      <c r="E3758" t="s">
        <v>141</v>
      </c>
      <c r="F3758" t="s">
        <v>11043</v>
      </c>
      <c r="G3758" t="s">
        <v>134</v>
      </c>
      <c r="H3758" t="s">
        <v>135</v>
      </c>
      <c r="I3758" t="s">
        <v>136</v>
      </c>
      <c r="J3758" t="s">
        <v>137</v>
      </c>
      <c r="K3758" t="s">
        <v>138</v>
      </c>
      <c r="L3758" t="s">
        <v>11044</v>
      </c>
      <c r="M3758" t="s">
        <v>11045</v>
      </c>
      <c r="N3758">
        <v>6.1111111000000003E-2</v>
      </c>
      <c r="O3758">
        <v>0</v>
      </c>
      <c r="P3758">
        <v>109</v>
      </c>
      <c r="Q3758">
        <v>5</v>
      </c>
      <c r="R3758">
        <v>83</v>
      </c>
      <c r="S3758">
        <v>1</v>
      </c>
      <c r="T3758">
        <v>61</v>
      </c>
      <c r="U3758">
        <v>2</v>
      </c>
      <c r="V3758">
        <v>0</v>
      </c>
      <c r="W3758">
        <v>0</v>
      </c>
      <c r="X3758">
        <v>1.9259786169176658</v>
      </c>
      <c r="Y3758">
        <v>0.37431556777999991</v>
      </c>
      <c r="Z3758">
        <v>5.4357475281865577</v>
      </c>
      <c r="AA3758">
        <v>0</v>
      </c>
      <c r="AB3758">
        <v>2.9673602627680005</v>
      </c>
      <c r="AC3758">
        <v>10.510860802596</v>
      </c>
      <c r="AD3758">
        <v>0</v>
      </c>
      <c r="AE3758">
        <v>21.214262778248223</v>
      </c>
    </row>
    <row r="3759" spans="1:31" x14ac:dyDescent="0.25">
      <c r="A3759">
        <v>2312684</v>
      </c>
      <c r="B3759">
        <v>1</v>
      </c>
      <c r="C3759" t="s">
        <v>80</v>
      </c>
      <c r="D3759" t="s">
        <v>90</v>
      </c>
      <c r="E3759" t="s">
        <v>153</v>
      </c>
      <c r="F3759" t="s">
        <v>11046</v>
      </c>
      <c r="G3759" t="s">
        <v>155</v>
      </c>
      <c r="H3759" t="s">
        <v>150</v>
      </c>
      <c r="I3759" t="s">
        <v>136</v>
      </c>
      <c r="J3759" t="s">
        <v>137</v>
      </c>
      <c r="K3759" t="s">
        <v>138</v>
      </c>
      <c r="L3759" t="s">
        <v>11047</v>
      </c>
      <c r="M3759" t="s">
        <v>11048</v>
      </c>
      <c r="N3759">
        <v>4.7061111110000002</v>
      </c>
      <c r="O3759">
        <v>0</v>
      </c>
      <c r="P3759">
        <v>2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3.0081349112240336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3.0081349112240336</v>
      </c>
    </row>
    <row r="3760" spans="1:31" x14ac:dyDescent="0.25">
      <c r="A3760">
        <v>2312856</v>
      </c>
      <c r="B3760">
        <v>1</v>
      </c>
      <c r="C3760" t="s">
        <v>80</v>
      </c>
      <c r="D3760" t="s">
        <v>99</v>
      </c>
      <c r="E3760" t="s">
        <v>147</v>
      </c>
      <c r="F3760" t="s">
        <v>10307</v>
      </c>
      <c r="G3760" t="s">
        <v>622</v>
      </c>
      <c r="H3760" t="s">
        <v>150</v>
      </c>
      <c r="I3760" t="s">
        <v>136</v>
      </c>
      <c r="J3760" t="s">
        <v>137</v>
      </c>
      <c r="K3760" t="s">
        <v>138</v>
      </c>
      <c r="L3760" t="s">
        <v>11049</v>
      </c>
      <c r="M3760" t="s">
        <v>11050</v>
      </c>
      <c r="N3760">
        <v>3.469166666</v>
      </c>
      <c r="O3760">
        <v>0</v>
      </c>
      <c r="P3760">
        <v>41</v>
      </c>
      <c r="Q3760">
        <v>0</v>
      </c>
      <c r="R3760">
        <v>0</v>
      </c>
      <c r="S3760">
        <v>0</v>
      </c>
      <c r="T3760">
        <v>3</v>
      </c>
      <c r="U3760">
        <v>0</v>
      </c>
      <c r="V3760">
        <v>0</v>
      </c>
      <c r="W3760">
        <v>0</v>
      </c>
      <c r="X3760">
        <v>35.85608392224681</v>
      </c>
      <c r="Y3760">
        <v>0</v>
      </c>
      <c r="Z3760">
        <v>0</v>
      </c>
      <c r="AA3760">
        <v>0</v>
      </c>
      <c r="AB3760">
        <v>8.588991895783133</v>
      </c>
      <c r="AC3760">
        <v>0</v>
      </c>
      <c r="AD3760">
        <v>0</v>
      </c>
      <c r="AE3760">
        <v>44.445075818029942</v>
      </c>
    </row>
    <row r="3761" spans="1:31" x14ac:dyDescent="0.25">
      <c r="A3761">
        <v>2312707</v>
      </c>
      <c r="B3761">
        <v>1</v>
      </c>
      <c r="C3761" t="s">
        <v>80</v>
      </c>
      <c r="D3761" t="s">
        <v>97</v>
      </c>
      <c r="E3761" t="s">
        <v>153</v>
      </c>
      <c r="F3761" t="s">
        <v>11051</v>
      </c>
      <c r="G3761" t="s">
        <v>155</v>
      </c>
      <c r="H3761" t="s">
        <v>150</v>
      </c>
      <c r="I3761" t="s">
        <v>136</v>
      </c>
      <c r="J3761" t="s">
        <v>137</v>
      </c>
      <c r="K3761" t="s">
        <v>138</v>
      </c>
      <c r="L3761" t="s">
        <v>11052</v>
      </c>
      <c r="M3761" t="s">
        <v>11053</v>
      </c>
      <c r="N3761">
        <v>1.0886111110000001</v>
      </c>
      <c r="O3761">
        <v>0</v>
      </c>
      <c r="P3761">
        <v>0</v>
      </c>
      <c r="Q3761">
        <v>0</v>
      </c>
      <c r="R3761">
        <v>1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</row>
    <row r="3762" spans="1:31" x14ac:dyDescent="0.25">
      <c r="A3762">
        <v>2312478</v>
      </c>
      <c r="B3762">
        <v>1</v>
      </c>
      <c r="C3762" t="s">
        <v>80</v>
      </c>
      <c r="D3762" t="s">
        <v>88</v>
      </c>
      <c r="E3762" t="s">
        <v>175</v>
      </c>
      <c r="F3762" t="s">
        <v>11054</v>
      </c>
      <c r="G3762" t="s">
        <v>6834</v>
      </c>
      <c r="H3762" t="s">
        <v>135</v>
      </c>
      <c r="I3762" t="s">
        <v>136</v>
      </c>
      <c r="J3762" t="s">
        <v>137</v>
      </c>
      <c r="K3762" t="s">
        <v>138</v>
      </c>
      <c r="L3762" t="s">
        <v>11055</v>
      </c>
      <c r="M3762" t="s">
        <v>11056</v>
      </c>
      <c r="N3762">
        <v>0.99</v>
      </c>
      <c r="O3762">
        <v>0</v>
      </c>
      <c r="P3762">
        <v>4428</v>
      </c>
      <c r="Q3762">
        <v>0</v>
      </c>
      <c r="R3762">
        <v>1</v>
      </c>
      <c r="S3762">
        <v>1</v>
      </c>
      <c r="T3762">
        <v>725</v>
      </c>
      <c r="U3762">
        <v>0</v>
      </c>
      <c r="V3762">
        <v>7</v>
      </c>
      <c r="W3762">
        <v>0</v>
      </c>
      <c r="X3762">
        <v>892.02212062576439</v>
      </c>
      <c r="Y3762">
        <v>0</v>
      </c>
      <c r="Z3762">
        <v>1.8199893147000004E-2</v>
      </c>
      <c r="AA3762">
        <v>10.813141288216102</v>
      </c>
      <c r="AB3762">
        <v>511.85216076427059</v>
      </c>
      <c r="AC3762">
        <v>0</v>
      </c>
      <c r="AD3762">
        <v>34.262684061492905</v>
      </c>
      <c r="AE3762">
        <v>1448.9683066328912</v>
      </c>
    </row>
    <row r="3763" spans="1:31" x14ac:dyDescent="0.25">
      <c r="A3763">
        <v>2312727</v>
      </c>
      <c r="B3763">
        <v>1</v>
      </c>
      <c r="C3763" t="s">
        <v>80</v>
      </c>
      <c r="D3763" t="s">
        <v>101</v>
      </c>
      <c r="E3763" t="s">
        <v>147</v>
      </c>
      <c r="F3763" t="s">
        <v>11057</v>
      </c>
      <c r="G3763" t="s">
        <v>336</v>
      </c>
      <c r="H3763" t="s">
        <v>150</v>
      </c>
      <c r="I3763" t="s">
        <v>136</v>
      </c>
      <c r="J3763" t="s">
        <v>137</v>
      </c>
      <c r="K3763" t="s">
        <v>138</v>
      </c>
      <c r="L3763" t="s">
        <v>11058</v>
      </c>
      <c r="M3763" t="s">
        <v>11059</v>
      </c>
      <c r="N3763">
        <v>0.54583333300000003</v>
      </c>
      <c r="O3763">
        <v>0</v>
      </c>
      <c r="P3763">
        <v>49</v>
      </c>
      <c r="Q3763">
        <v>0</v>
      </c>
      <c r="R3763">
        <v>0</v>
      </c>
      <c r="S3763">
        <v>0</v>
      </c>
      <c r="T3763">
        <v>1</v>
      </c>
      <c r="U3763">
        <v>0</v>
      </c>
      <c r="V3763">
        <v>0</v>
      </c>
      <c r="W3763">
        <v>0</v>
      </c>
      <c r="X3763">
        <v>5.3640783833883248</v>
      </c>
      <c r="Y3763">
        <v>0</v>
      </c>
      <c r="Z3763">
        <v>0</v>
      </c>
      <c r="AA3763">
        <v>0</v>
      </c>
      <c r="AB3763">
        <v>0.59921915032270001</v>
      </c>
      <c r="AC3763">
        <v>0</v>
      </c>
      <c r="AD3763">
        <v>0</v>
      </c>
      <c r="AE3763">
        <v>5.9632975337110246</v>
      </c>
    </row>
    <row r="3764" spans="1:31" x14ac:dyDescent="0.25">
      <c r="A3764">
        <v>2312813</v>
      </c>
      <c r="B3764">
        <v>1</v>
      </c>
      <c r="C3764" t="s">
        <v>80</v>
      </c>
      <c r="D3764" t="s">
        <v>84</v>
      </c>
      <c r="E3764" t="s">
        <v>158</v>
      </c>
      <c r="F3764" t="s">
        <v>11060</v>
      </c>
      <c r="G3764" t="s">
        <v>503</v>
      </c>
      <c r="H3764" t="s">
        <v>150</v>
      </c>
      <c r="I3764" t="s">
        <v>136</v>
      </c>
      <c r="J3764" t="s">
        <v>137</v>
      </c>
      <c r="K3764" t="s">
        <v>138</v>
      </c>
      <c r="L3764" t="s">
        <v>11061</v>
      </c>
      <c r="M3764" t="s">
        <v>11062</v>
      </c>
      <c r="N3764">
        <v>0.66833333299999997</v>
      </c>
      <c r="O3764">
        <v>0</v>
      </c>
      <c r="P3764">
        <v>447</v>
      </c>
      <c r="Q3764">
        <v>0</v>
      </c>
      <c r="R3764">
        <v>0</v>
      </c>
      <c r="S3764">
        <v>0</v>
      </c>
      <c r="T3764">
        <v>46</v>
      </c>
      <c r="U3764">
        <v>0</v>
      </c>
      <c r="V3764">
        <v>0</v>
      </c>
      <c r="W3764">
        <v>0</v>
      </c>
      <c r="X3764">
        <v>67.373714804831891</v>
      </c>
      <c r="Y3764">
        <v>0</v>
      </c>
      <c r="Z3764">
        <v>0</v>
      </c>
      <c r="AA3764">
        <v>0</v>
      </c>
      <c r="AB3764">
        <v>61.984591021362924</v>
      </c>
      <c r="AC3764">
        <v>0</v>
      </c>
      <c r="AD3764">
        <v>0</v>
      </c>
      <c r="AE3764">
        <v>129.35830582619482</v>
      </c>
    </row>
    <row r="3765" spans="1:31" x14ac:dyDescent="0.25">
      <c r="A3765">
        <v>2312919</v>
      </c>
      <c r="B3765">
        <v>1</v>
      </c>
      <c r="C3765" t="s">
        <v>80</v>
      </c>
      <c r="D3765" t="s">
        <v>93</v>
      </c>
      <c r="E3765" t="s">
        <v>158</v>
      </c>
      <c r="F3765" t="s">
        <v>11063</v>
      </c>
      <c r="G3765" t="s">
        <v>336</v>
      </c>
      <c r="H3765" t="s">
        <v>150</v>
      </c>
      <c r="I3765" t="s">
        <v>136</v>
      </c>
      <c r="J3765" t="s">
        <v>137</v>
      </c>
      <c r="K3765" t="s">
        <v>138</v>
      </c>
      <c r="L3765" t="s">
        <v>11064</v>
      </c>
      <c r="M3765" t="s">
        <v>11065</v>
      </c>
      <c r="N3765">
        <v>0.54388888800000001</v>
      </c>
      <c r="O3765">
        <v>0</v>
      </c>
      <c r="P3765">
        <v>0</v>
      </c>
      <c r="Q3765">
        <v>0</v>
      </c>
      <c r="R3765">
        <v>4</v>
      </c>
      <c r="S3765">
        <v>0</v>
      </c>
      <c r="T3765">
        <v>3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15.066530233535916</v>
      </c>
      <c r="AA3765">
        <v>0</v>
      </c>
      <c r="AB3765">
        <v>0.93247335994309433</v>
      </c>
      <c r="AC3765">
        <v>0</v>
      </c>
      <c r="AD3765">
        <v>0</v>
      </c>
      <c r="AE3765">
        <v>15.99900359347901</v>
      </c>
    </row>
    <row r="3766" spans="1:31" x14ac:dyDescent="0.25">
      <c r="A3766">
        <v>2312601</v>
      </c>
      <c r="B3766">
        <v>1</v>
      </c>
      <c r="C3766" t="s">
        <v>80</v>
      </c>
      <c r="D3766" t="s">
        <v>104</v>
      </c>
      <c r="E3766" t="s">
        <v>175</v>
      </c>
      <c r="F3766" t="s">
        <v>11066</v>
      </c>
      <c r="G3766" t="s">
        <v>143</v>
      </c>
      <c r="H3766" t="s">
        <v>135</v>
      </c>
      <c r="I3766" t="s">
        <v>136</v>
      </c>
      <c r="J3766" t="s">
        <v>137</v>
      </c>
      <c r="K3766" t="s">
        <v>144</v>
      </c>
      <c r="L3766" t="s">
        <v>11067</v>
      </c>
      <c r="M3766" t="s">
        <v>11068</v>
      </c>
      <c r="N3766">
        <v>7.5441666659999997</v>
      </c>
      <c r="O3766">
        <v>0</v>
      </c>
      <c r="P3766">
        <v>1</v>
      </c>
      <c r="Q3766">
        <v>0</v>
      </c>
      <c r="R3766">
        <v>2</v>
      </c>
      <c r="S3766">
        <v>0</v>
      </c>
      <c r="T3766">
        <v>4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18.602561284961396</v>
      </c>
      <c r="AA3766">
        <v>0</v>
      </c>
      <c r="AB3766">
        <v>25.878990136554386</v>
      </c>
      <c r="AC3766">
        <v>0</v>
      </c>
      <c r="AD3766">
        <v>0</v>
      </c>
      <c r="AE3766">
        <v>44.481551421515782</v>
      </c>
    </row>
    <row r="3767" spans="1:31" x14ac:dyDescent="0.25">
      <c r="A3767">
        <v>2312607</v>
      </c>
      <c r="B3767">
        <v>1</v>
      </c>
      <c r="C3767" t="s">
        <v>80</v>
      </c>
      <c r="D3767" t="s">
        <v>110</v>
      </c>
      <c r="E3767" t="s">
        <v>175</v>
      </c>
      <c r="F3767" t="s">
        <v>11069</v>
      </c>
      <c r="G3767" t="s">
        <v>143</v>
      </c>
      <c r="H3767" t="s">
        <v>135</v>
      </c>
      <c r="I3767" t="s">
        <v>136</v>
      </c>
      <c r="J3767" t="s">
        <v>137</v>
      </c>
      <c r="K3767" t="s">
        <v>144</v>
      </c>
      <c r="L3767" t="s">
        <v>11070</v>
      </c>
      <c r="M3767" t="s">
        <v>11071</v>
      </c>
      <c r="N3767">
        <v>8.3447222219999997</v>
      </c>
      <c r="O3767">
        <v>0</v>
      </c>
      <c r="P3767">
        <v>515</v>
      </c>
      <c r="Q3767">
        <v>0</v>
      </c>
      <c r="R3767">
        <v>0</v>
      </c>
      <c r="S3767">
        <v>0</v>
      </c>
      <c r="T3767">
        <v>39</v>
      </c>
      <c r="U3767">
        <v>0</v>
      </c>
      <c r="V3767">
        <v>0</v>
      </c>
      <c r="W3767">
        <v>0</v>
      </c>
      <c r="X3767">
        <v>1107.6350303386621</v>
      </c>
      <c r="Y3767">
        <v>0</v>
      </c>
      <c r="Z3767">
        <v>0</v>
      </c>
      <c r="AA3767">
        <v>0</v>
      </c>
      <c r="AB3767">
        <v>491.14121436897233</v>
      </c>
      <c r="AC3767">
        <v>0</v>
      </c>
      <c r="AD3767">
        <v>0</v>
      </c>
      <c r="AE3767">
        <v>1598.7762447076343</v>
      </c>
    </row>
    <row r="3768" spans="1:31" x14ac:dyDescent="0.25">
      <c r="A3768">
        <v>2312584</v>
      </c>
      <c r="B3768">
        <v>1</v>
      </c>
      <c r="C3768" t="s">
        <v>81</v>
      </c>
      <c r="D3768" t="s">
        <v>127</v>
      </c>
      <c r="E3768" t="s">
        <v>141</v>
      </c>
      <c r="F3768" t="s">
        <v>11072</v>
      </c>
      <c r="G3768" t="s">
        <v>143</v>
      </c>
      <c r="H3768" t="s">
        <v>135</v>
      </c>
      <c r="I3768" t="s">
        <v>136</v>
      </c>
      <c r="J3768" t="s">
        <v>137</v>
      </c>
      <c r="K3768" t="s">
        <v>144</v>
      </c>
      <c r="L3768" t="s">
        <v>11073</v>
      </c>
      <c r="M3768" t="s">
        <v>11074</v>
      </c>
      <c r="N3768">
        <v>7.3347222219999999</v>
      </c>
      <c r="O3768">
        <v>0</v>
      </c>
      <c r="P3768">
        <v>3497</v>
      </c>
      <c r="Q3768">
        <v>0</v>
      </c>
      <c r="R3768">
        <v>0</v>
      </c>
      <c r="S3768">
        <v>0</v>
      </c>
      <c r="T3768">
        <v>210</v>
      </c>
      <c r="U3768">
        <v>0</v>
      </c>
      <c r="V3768">
        <v>0</v>
      </c>
      <c r="W3768">
        <v>0</v>
      </c>
      <c r="X3768">
        <v>4660.9271040066351</v>
      </c>
      <c r="Y3768">
        <v>0</v>
      </c>
      <c r="Z3768">
        <v>0</v>
      </c>
      <c r="AA3768">
        <v>0</v>
      </c>
      <c r="AB3768">
        <v>1456.6048731873002</v>
      </c>
      <c r="AC3768">
        <v>0</v>
      </c>
      <c r="AD3768">
        <v>0</v>
      </c>
      <c r="AE3768">
        <v>6117.5319771939357</v>
      </c>
    </row>
    <row r="3769" spans="1:31" x14ac:dyDescent="0.25">
      <c r="A3769">
        <v>2312893</v>
      </c>
      <c r="B3769">
        <v>1</v>
      </c>
      <c r="C3769" t="s">
        <v>81</v>
      </c>
      <c r="D3769" t="s">
        <v>120</v>
      </c>
      <c r="E3769" t="s">
        <v>153</v>
      </c>
      <c r="F3769" t="s">
        <v>11075</v>
      </c>
      <c r="G3769" t="s">
        <v>155</v>
      </c>
      <c r="H3769" t="s">
        <v>150</v>
      </c>
      <c r="I3769" t="s">
        <v>136</v>
      </c>
      <c r="J3769" t="s">
        <v>137</v>
      </c>
      <c r="K3769" t="s">
        <v>138</v>
      </c>
      <c r="L3769" t="s">
        <v>11076</v>
      </c>
      <c r="M3769" t="s">
        <v>11077</v>
      </c>
      <c r="N3769">
        <v>1.2608333329999999</v>
      </c>
      <c r="O3769">
        <v>0</v>
      </c>
      <c r="P3769">
        <v>1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0.46199746918220008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0.46199746918220008</v>
      </c>
    </row>
    <row r="3770" spans="1:31" x14ac:dyDescent="0.25">
      <c r="A3770">
        <v>2312538</v>
      </c>
      <c r="B3770">
        <v>1</v>
      </c>
      <c r="C3770" t="s">
        <v>81</v>
      </c>
      <c r="D3770" t="s">
        <v>124</v>
      </c>
      <c r="E3770" t="s">
        <v>141</v>
      </c>
      <c r="F3770" t="s">
        <v>11078</v>
      </c>
      <c r="G3770" t="s">
        <v>143</v>
      </c>
      <c r="H3770" t="s">
        <v>135</v>
      </c>
      <c r="I3770" t="s">
        <v>136</v>
      </c>
      <c r="J3770" t="s">
        <v>137</v>
      </c>
      <c r="K3770" t="s">
        <v>144</v>
      </c>
      <c r="L3770" t="s">
        <v>11079</v>
      </c>
      <c r="M3770" t="s">
        <v>11080</v>
      </c>
      <c r="N3770">
        <v>2.7863888879999998</v>
      </c>
      <c r="O3770">
        <v>2</v>
      </c>
      <c r="P3770">
        <v>179</v>
      </c>
      <c r="Q3770">
        <v>38</v>
      </c>
      <c r="R3770">
        <v>122</v>
      </c>
      <c r="S3770">
        <v>13</v>
      </c>
      <c r="T3770">
        <v>22</v>
      </c>
      <c r="U3770">
        <v>1</v>
      </c>
      <c r="V3770">
        <v>0</v>
      </c>
      <c r="W3770">
        <v>0.75610193163634998</v>
      </c>
      <c r="X3770">
        <v>72.270677207053325</v>
      </c>
      <c r="Y3770">
        <v>111.2273220782043</v>
      </c>
      <c r="Z3770">
        <v>451.81509873987687</v>
      </c>
      <c r="AA3770">
        <v>95.080566011429624</v>
      </c>
      <c r="AB3770">
        <v>43.212734225014266</v>
      </c>
      <c r="AC3770">
        <v>6.8948338020733342</v>
      </c>
      <c r="AD3770">
        <v>0</v>
      </c>
      <c r="AE3770">
        <v>781.25733399528804</v>
      </c>
    </row>
    <row r="3771" spans="1:31" x14ac:dyDescent="0.25">
      <c r="A3771">
        <v>2312647</v>
      </c>
      <c r="B3771">
        <v>1</v>
      </c>
      <c r="C3771" t="s">
        <v>80</v>
      </c>
      <c r="D3771" t="s">
        <v>104</v>
      </c>
      <c r="E3771" t="s">
        <v>141</v>
      </c>
      <c r="F3771" t="s">
        <v>11081</v>
      </c>
      <c r="G3771" t="s">
        <v>134</v>
      </c>
      <c r="H3771" t="s">
        <v>135</v>
      </c>
      <c r="I3771" t="s">
        <v>136</v>
      </c>
      <c r="J3771" t="s">
        <v>137</v>
      </c>
      <c r="K3771" t="s">
        <v>138</v>
      </c>
      <c r="L3771" t="s">
        <v>11082</v>
      </c>
      <c r="M3771" t="s">
        <v>11083</v>
      </c>
      <c r="N3771">
        <v>1.9616666659999999</v>
      </c>
      <c r="O3771">
        <v>9</v>
      </c>
      <c r="P3771">
        <v>0</v>
      </c>
      <c r="Q3771">
        <v>67</v>
      </c>
      <c r="R3771">
        <v>0</v>
      </c>
      <c r="S3771">
        <v>27</v>
      </c>
      <c r="T3771">
        <v>2</v>
      </c>
      <c r="U3771">
        <v>0</v>
      </c>
      <c r="V3771">
        <v>0</v>
      </c>
      <c r="W3771">
        <v>23.422216526842423</v>
      </c>
      <c r="X3771">
        <v>0</v>
      </c>
      <c r="Y3771">
        <v>654.28469272596237</v>
      </c>
      <c r="Z3771">
        <v>0</v>
      </c>
      <c r="AA3771">
        <v>690.67247789606074</v>
      </c>
      <c r="AB3771">
        <v>7.472210736491756</v>
      </c>
      <c r="AC3771">
        <v>0</v>
      </c>
      <c r="AD3771">
        <v>0</v>
      </c>
      <c r="AE3771">
        <v>1375.8515978853573</v>
      </c>
    </row>
    <row r="3772" spans="1:31" x14ac:dyDescent="0.25">
      <c r="A3772">
        <v>2312939</v>
      </c>
      <c r="B3772">
        <v>1</v>
      </c>
      <c r="C3772" t="s">
        <v>80</v>
      </c>
      <c r="D3772" t="s">
        <v>108</v>
      </c>
      <c r="E3772" t="s">
        <v>147</v>
      </c>
      <c r="F3772" t="s">
        <v>9092</v>
      </c>
      <c r="G3772" t="s">
        <v>336</v>
      </c>
      <c r="H3772" t="s">
        <v>150</v>
      </c>
      <c r="I3772" t="s">
        <v>136</v>
      </c>
      <c r="J3772" t="s">
        <v>137</v>
      </c>
      <c r="K3772" t="s">
        <v>138</v>
      </c>
      <c r="L3772" t="s">
        <v>11084</v>
      </c>
      <c r="M3772" t="s">
        <v>11085</v>
      </c>
      <c r="N3772">
        <v>1.3630555550000001</v>
      </c>
      <c r="O3772">
        <v>0</v>
      </c>
      <c r="P3772">
        <v>6</v>
      </c>
      <c r="Q3772">
        <v>0</v>
      </c>
      <c r="R3772">
        <v>1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2.3120780795351998</v>
      </c>
      <c r="Y3772">
        <v>0</v>
      </c>
      <c r="Z3772">
        <v>2.021442207785E-2</v>
      </c>
      <c r="AA3772">
        <v>0</v>
      </c>
      <c r="AB3772">
        <v>0</v>
      </c>
      <c r="AC3772">
        <v>0</v>
      </c>
      <c r="AD3772">
        <v>0</v>
      </c>
      <c r="AE3772">
        <v>2.33229250161305</v>
      </c>
    </row>
    <row r="3773" spans="1:31" x14ac:dyDescent="0.25">
      <c r="A3773">
        <v>2312544</v>
      </c>
      <c r="B3773">
        <v>1</v>
      </c>
      <c r="C3773" t="s">
        <v>80</v>
      </c>
      <c r="D3773" t="s">
        <v>84</v>
      </c>
      <c r="E3773" t="s">
        <v>147</v>
      </c>
      <c r="F3773" t="s">
        <v>11086</v>
      </c>
      <c r="G3773" t="s">
        <v>177</v>
      </c>
      <c r="H3773" t="s">
        <v>150</v>
      </c>
      <c r="I3773" t="s">
        <v>136</v>
      </c>
      <c r="J3773" t="s">
        <v>137</v>
      </c>
      <c r="K3773" t="s">
        <v>144</v>
      </c>
      <c r="L3773" t="s">
        <v>11087</v>
      </c>
      <c r="M3773" t="s">
        <v>11088</v>
      </c>
      <c r="N3773">
        <v>3.4141666659999999</v>
      </c>
      <c r="O3773">
        <v>0</v>
      </c>
      <c r="P3773">
        <v>116</v>
      </c>
      <c r="Q3773">
        <v>0</v>
      </c>
      <c r="R3773">
        <v>0</v>
      </c>
      <c r="S3773">
        <v>0</v>
      </c>
      <c r="T3773">
        <v>26</v>
      </c>
      <c r="U3773">
        <v>0</v>
      </c>
      <c r="V3773">
        <v>0</v>
      </c>
      <c r="W3773">
        <v>0</v>
      </c>
      <c r="X3773">
        <v>101.27081747162312</v>
      </c>
      <c r="Y3773">
        <v>0</v>
      </c>
      <c r="Z3773">
        <v>0</v>
      </c>
      <c r="AA3773">
        <v>0</v>
      </c>
      <c r="AB3773">
        <v>186.0101518828784</v>
      </c>
      <c r="AC3773">
        <v>0</v>
      </c>
      <c r="AD3773">
        <v>0</v>
      </c>
      <c r="AE3773">
        <v>287.28096935450151</v>
      </c>
    </row>
    <row r="3774" spans="1:31" x14ac:dyDescent="0.25">
      <c r="A3774">
        <v>2312873</v>
      </c>
      <c r="B3774">
        <v>1</v>
      </c>
      <c r="C3774" t="s">
        <v>80</v>
      </c>
      <c r="D3774" t="s">
        <v>97</v>
      </c>
      <c r="E3774" t="s">
        <v>147</v>
      </c>
      <c r="F3774" t="s">
        <v>11089</v>
      </c>
      <c r="G3774" t="s">
        <v>149</v>
      </c>
      <c r="H3774" t="s">
        <v>150</v>
      </c>
      <c r="I3774" t="s">
        <v>136</v>
      </c>
      <c r="J3774" t="s">
        <v>137</v>
      </c>
      <c r="K3774" t="s">
        <v>138</v>
      </c>
      <c r="L3774" t="s">
        <v>11090</v>
      </c>
      <c r="M3774" t="s">
        <v>11091</v>
      </c>
      <c r="N3774">
        <v>0.48833333299999998</v>
      </c>
      <c r="O3774">
        <v>0</v>
      </c>
      <c r="P3774">
        <v>2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0.3272027173025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0.3272027173025</v>
      </c>
    </row>
    <row r="3775" spans="1:31" x14ac:dyDescent="0.25">
      <c r="A3775">
        <v>2312753</v>
      </c>
      <c r="B3775">
        <v>1</v>
      </c>
      <c r="C3775" t="s">
        <v>80</v>
      </c>
      <c r="D3775" t="s">
        <v>82</v>
      </c>
      <c r="E3775" t="s">
        <v>153</v>
      </c>
      <c r="F3775" t="s">
        <v>11092</v>
      </c>
      <c r="G3775" t="s">
        <v>203</v>
      </c>
      <c r="H3775" t="s">
        <v>150</v>
      </c>
      <c r="I3775" t="s">
        <v>136</v>
      </c>
      <c r="J3775" t="s">
        <v>137</v>
      </c>
      <c r="K3775" t="s">
        <v>138</v>
      </c>
      <c r="L3775" t="s">
        <v>11093</v>
      </c>
      <c r="M3775" t="s">
        <v>11094</v>
      </c>
      <c r="N3775">
        <v>0.85499999999999998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77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46.221748423703957</v>
      </c>
      <c r="AC3775">
        <v>0</v>
      </c>
      <c r="AD3775">
        <v>0</v>
      </c>
      <c r="AE3775">
        <v>46.221748423703957</v>
      </c>
    </row>
    <row r="3776" spans="1:31" x14ac:dyDescent="0.25">
      <c r="A3776">
        <v>2312853</v>
      </c>
      <c r="B3776">
        <v>1</v>
      </c>
      <c r="C3776" t="s">
        <v>80</v>
      </c>
      <c r="D3776" t="s">
        <v>105</v>
      </c>
      <c r="E3776" t="s">
        <v>158</v>
      </c>
      <c r="F3776" t="s">
        <v>11095</v>
      </c>
      <c r="G3776" t="s">
        <v>336</v>
      </c>
      <c r="H3776" t="s">
        <v>150</v>
      </c>
      <c r="I3776" t="s">
        <v>136</v>
      </c>
      <c r="J3776" t="s">
        <v>137</v>
      </c>
      <c r="K3776" t="s">
        <v>138</v>
      </c>
      <c r="L3776" t="s">
        <v>11096</v>
      </c>
      <c r="M3776" t="s">
        <v>11097</v>
      </c>
      <c r="N3776">
        <v>0.89055555500000005</v>
      </c>
      <c r="O3776">
        <v>0</v>
      </c>
      <c r="P3776">
        <v>396</v>
      </c>
      <c r="Q3776">
        <v>0</v>
      </c>
      <c r="R3776">
        <v>0</v>
      </c>
      <c r="S3776">
        <v>0</v>
      </c>
      <c r="T3776">
        <v>27</v>
      </c>
      <c r="U3776">
        <v>0</v>
      </c>
      <c r="V3776">
        <v>0</v>
      </c>
      <c r="W3776">
        <v>0</v>
      </c>
      <c r="X3776">
        <v>78.05351828416994</v>
      </c>
      <c r="Y3776">
        <v>0</v>
      </c>
      <c r="Z3776">
        <v>0</v>
      </c>
      <c r="AA3776">
        <v>0</v>
      </c>
      <c r="AB3776">
        <v>16.298617123077594</v>
      </c>
      <c r="AC3776">
        <v>0</v>
      </c>
      <c r="AD3776">
        <v>0</v>
      </c>
      <c r="AE3776">
        <v>94.35213540724753</v>
      </c>
    </row>
    <row r="3777" spans="1:31" x14ac:dyDescent="0.25">
      <c r="A3777">
        <v>2312561</v>
      </c>
      <c r="B3777">
        <v>1</v>
      </c>
      <c r="C3777" t="s">
        <v>81</v>
      </c>
      <c r="D3777" t="s">
        <v>120</v>
      </c>
      <c r="E3777" t="s">
        <v>132</v>
      </c>
      <c r="F3777" t="s">
        <v>11098</v>
      </c>
      <c r="G3777" t="s">
        <v>134</v>
      </c>
      <c r="H3777" t="s">
        <v>135</v>
      </c>
      <c r="I3777" t="s">
        <v>136</v>
      </c>
      <c r="J3777" t="s">
        <v>137</v>
      </c>
      <c r="K3777" t="s">
        <v>138</v>
      </c>
      <c r="L3777" t="s">
        <v>11099</v>
      </c>
      <c r="M3777" t="s">
        <v>11100</v>
      </c>
      <c r="N3777">
        <v>1.385277777</v>
      </c>
      <c r="O3777">
        <v>0</v>
      </c>
      <c r="P3777">
        <v>572</v>
      </c>
      <c r="Q3777">
        <v>36</v>
      </c>
      <c r="R3777">
        <v>6</v>
      </c>
      <c r="S3777">
        <v>5</v>
      </c>
      <c r="T3777">
        <v>82</v>
      </c>
      <c r="U3777">
        <v>0</v>
      </c>
      <c r="V3777">
        <v>0</v>
      </c>
      <c r="W3777">
        <v>0</v>
      </c>
      <c r="X3777">
        <v>138.38149089992328</v>
      </c>
      <c r="Y3777">
        <v>136.53078929049303</v>
      </c>
      <c r="Z3777">
        <v>19.5683141956086</v>
      </c>
      <c r="AA3777">
        <v>111.12019074257258</v>
      </c>
      <c r="AB3777">
        <v>61.244349466019358</v>
      </c>
      <c r="AC3777">
        <v>0</v>
      </c>
      <c r="AD3777">
        <v>0</v>
      </c>
      <c r="AE3777">
        <v>466.84513459461681</v>
      </c>
    </row>
    <row r="3778" spans="1:31" x14ac:dyDescent="0.25">
      <c r="A3778">
        <v>2312767</v>
      </c>
      <c r="B3778">
        <v>1</v>
      </c>
      <c r="C3778" t="s">
        <v>80</v>
      </c>
      <c r="D3778" t="s">
        <v>97</v>
      </c>
      <c r="E3778" t="s">
        <v>158</v>
      </c>
      <c r="F3778" t="s">
        <v>11101</v>
      </c>
      <c r="G3778" t="s">
        <v>258</v>
      </c>
      <c r="H3778" t="s">
        <v>150</v>
      </c>
      <c r="I3778" t="s">
        <v>136</v>
      </c>
      <c r="J3778" t="s">
        <v>137</v>
      </c>
      <c r="K3778" t="s">
        <v>138</v>
      </c>
      <c r="L3778" t="s">
        <v>11102</v>
      </c>
      <c r="M3778" t="s">
        <v>11103</v>
      </c>
      <c r="N3778">
        <v>0.54416666599999997</v>
      </c>
      <c r="O3778">
        <v>0</v>
      </c>
      <c r="P3778">
        <v>55</v>
      </c>
      <c r="Q3778">
        <v>0</v>
      </c>
      <c r="R3778">
        <v>1</v>
      </c>
      <c r="S3778">
        <v>0</v>
      </c>
      <c r="T3778">
        <v>6</v>
      </c>
      <c r="U3778">
        <v>0</v>
      </c>
      <c r="V3778">
        <v>0</v>
      </c>
      <c r="W3778">
        <v>0</v>
      </c>
      <c r="X3778">
        <v>10.355549591189474</v>
      </c>
      <c r="Y3778">
        <v>0</v>
      </c>
      <c r="Z3778">
        <v>1.2294396805212748</v>
      </c>
      <c r="AA3778">
        <v>0</v>
      </c>
      <c r="AB3778">
        <v>3.5231273668618748</v>
      </c>
      <c r="AC3778">
        <v>0</v>
      </c>
      <c r="AD3778">
        <v>0</v>
      </c>
      <c r="AE3778">
        <v>15.108116638572623</v>
      </c>
    </row>
    <row r="3779" spans="1:31" x14ac:dyDescent="0.25">
      <c r="A3779">
        <v>2312524</v>
      </c>
      <c r="B3779">
        <v>1</v>
      </c>
      <c r="C3779" t="s">
        <v>80</v>
      </c>
      <c r="D3779" t="s">
        <v>88</v>
      </c>
      <c r="E3779" t="s">
        <v>153</v>
      </c>
      <c r="F3779" t="s">
        <v>843</v>
      </c>
      <c r="G3779" t="s">
        <v>254</v>
      </c>
      <c r="H3779" t="s">
        <v>150</v>
      </c>
      <c r="I3779" t="s">
        <v>136</v>
      </c>
      <c r="J3779" t="s">
        <v>137</v>
      </c>
      <c r="K3779" t="s">
        <v>138</v>
      </c>
      <c r="L3779" t="s">
        <v>11104</v>
      </c>
      <c r="M3779" t="s">
        <v>11105</v>
      </c>
      <c r="N3779">
        <v>2.9413888880000001</v>
      </c>
      <c r="O3779">
        <v>0</v>
      </c>
      <c r="P3779">
        <v>83</v>
      </c>
      <c r="Q3779">
        <v>0</v>
      </c>
      <c r="R3779">
        <v>0</v>
      </c>
      <c r="S3779">
        <v>0</v>
      </c>
      <c r="T3779">
        <v>6</v>
      </c>
      <c r="U3779">
        <v>0</v>
      </c>
      <c r="V3779">
        <v>0</v>
      </c>
      <c r="W3779">
        <v>0</v>
      </c>
      <c r="X3779">
        <v>46.648142659668423</v>
      </c>
      <c r="Y3779">
        <v>0</v>
      </c>
      <c r="Z3779">
        <v>0</v>
      </c>
      <c r="AA3779">
        <v>0</v>
      </c>
      <c r="AB3779">
        <v>35.713891415447122</v>
      </c>
      <c r="AC3779">
        <v>0</v>
      </c>
      <c r="AD3779">
        <v>0</v>
      </c>
      <c r="AE3779">
        <v>82.362034075115545</v>
      </c>
    </row>
    <row r="3780" spans="1:31" x14ac:dyDescent="0.25">
      <c r="A3780">
        <v>2312650</v>
      </c>
      <c r="B3780">
        <v>1</v>
      </c>
      <c r="C3780" t="s">
        <v>81</v>
      </c>
      <c r="D3780" t="s">
        <v>127</v>
      </c>
      <c r="E3780" t="s">
        <v>147</v>
      </c>
      <c r="F3780" t="s">
        <v>11106</v>
      </c>
      <c r="G3780" t="s">
        <v>353</v>
      </c>
      <c r="H3780" t="s">
        <v>150</v>
      </c>
      <c r="I3780" t="s">
        <v>136</v>
      </c>
      <c r="J3780" t="s">
        <v>137</v>
      </c>
      <c r="K3780" t="s">
        <v>138</v>
      </c>
      <c r="L3780" t="s">
        <v>11107</v>
      </c>
      <c r="M3780" t="s">
        <v>11108</v>
      </c>
      <c r="N3780">
        <v>0.80111111099999999</v>
      </c>
      <c r="O3780">
        <v>0</v>
      </c>
      <c r="P3780">
        <v>146</v>
      </c>
      <c r="Q3780">
        <v>0</v>
      </c>
      <c r="R3780">
        <v>0</v>
      </c>
      <c r="S3780">
        <v>0</v>
      </c>
      <c r="T3780">
        <v>9</v>
      </c>
      <c r="U3780">
        <v>0</v>
      </c>
      <c r="V3780">
        <v>0</v>
      </c>
      <c r="W3780">
        <v>0</v>
      </c>
      <c r="X3780">
        <v>20.539373192512663</v>
      </c>
      <c r="Y3780">
        <v>0</v>
      </c>
      <c r="Z3780">
        <v>0</v>
      </c>
      <c r="AA3780">
        <v>0</v>
      </c>
      <c r="AB3780">
        <v>3.6444638056573329</v>
      </c>
      <c r="AC3780">
        <v>0</v>
      </c>
      <c r="AD3780">
        <v>0</v>
      </c>
      <c r="AE3780">
        <v>24.183836998169994</v>
      </c>
    </row>
    <row r="3781" spans="1:31" x14ac:dyDescent="0.25">
      <c r="A3781">
        <v>2312673</v>
      </c>
      <c r="B3781">
        <v>1</v>
      </c>
      <c r="C3781" t="s">
        <v>80</v>
      </c>
      <c r="D3781" t="s">
        <v>85</v>
      </c>
      <c r="E3781" t="s">
        <v>153</v>
      </c>
      <c r="F3781" t="s">
        <v>11109</v>
      </c>
      <c r="G3781" t="s">
        <v>336</v>
      </c>
      <c r="H3781" t="s">
        <v>150</v>
      </c>
      <c r="I3781" t="s">
        <v>136</v>
      </c>
      <c r="J3781" t="s">
        <v>137</v>
      </c>
      <c r="K3781" t="s">
        <v>138</v>
      </c>
      <c r="L3781" t="s">
        <v>11110</v>
      </c>
      <c r="M3781" t="s">
        <v>11111</v>
      </c>
      <c r="N3781">
        <v>1.082222222</v>
      </c>
      <c r="O3781">
        <v>0</v>
      </c>
      <c r="P3781">
        <v>16</v>
      </c>
      <c r="Q3781">
        <v>0</v>
      </c>
      <c r="R3781">
        <v>0</v>
      </c>
      <c r="S3781">
        <v>0</v>
      </c>
      <c r="T3781">
        <v>7</v>
      </c>
      <c r="U3781">
        <v>0</v>
      </c>
      <c r="V3781">
        <v>0</v>
      </c>
      <c r="W3781">
        <v>0</v>
      </c>
      <c r="X3781">
        <v>3.3954867500356003</v>
      </c>
      <c r="Y3781">
        <v>0</v>
      </c>
      <c r="Z3781">
        <v>0</v>
      </c>
      <c r="AA3781">
        <v>0</v>
      </c>
      <c r="AB3781">
        <v>10.052781324177669</v>
      </c>
      <c r="AC3781">
        <v>0</v>
      </c>
      <c r="AD3781">
        <v>0</v>
      </c>
      <c r="AE3781">
        <v>13.448268074213269</v>
      </c>
    </row>
    <row r="3782" spans="1:31" x14ac:dyDescent="0.25">
      <c r="A3782">
        <v>2312487</v>
      </c>
      <c r="B3782">
        <v>1</v>
      </c>
      <c r="C3782" t="s">
        <v>81</v>
      </c>
      <c r="D3782" t="s">
        <v>113</v>
      </c>
      <c r="E3782" t="s">
        <v>147</v>
      </c>
      <c r="F3782" t="s">
        <v>11112</v>
      </c>
      <c r="G3782" t="s">
        <v>258</v>
      </c>
      <c r="H3782" t="s">
        <v>150</v>
      </c>
      <c r="I3782" t="s">
        <v>136</v>
      </c>
      <c r="J3782" t="s">
        <v>137</v>
      </c>
      <c r="K3782" t="s">
        <v>138</v>
      </c>
      <c r="L3782" t="s">
        <v>11113</v>
      </c>
      <c r="M3782" t="s">
        <v>11114</v>
      </c>
      <c r="N3782">
        <v>3.8294444439999999</v>
      </c>
      <c r="O3782">
        <v>0</v>
      </c>
      <c r="P3782">
        <v>12</v>
      </c>
      <c r="Q3782">
        <v>0</v>
      </c>
      <c r="R3782">
        <v>3</v>
      </c>
      <c r="S3782">
        <v>0</v>
      </c>
      <c r="T3782">
        <v>4</v>
      </c>
      <c r="U3782">
        <v>0</v>
      </c>
      <c r="V3782">
        <v>0</v>
      </c>
      <c r="W3782">
        <v>0</v>
      </c>
      <c r="X3782">
        <v>8.9371122059817516</v>
      </c>
      <c r="Y3782">
        <v>0</v>
      </c>
      <c r="Z3782">
        <v>4.8393909736884</v>
      </c>
      <c r="AA3782">
        <v>0</v>
      </c>
      <c r="AB3782">
        <v>2.5338556561201</v>
      </c>
      <c r="AC3782">
        <v>0</v>
      </c>
      <c r="AD3782">
        <v>0</v>
      </c>
      <c r="AE3782">
        <v>16.31035883579025</v>
      </c>
    </row>
    <row r="3783" spans="1:31" x14ac:dyDescent="0.25">
      <c r="A3783">
        <v>2312510</v>
      </c>
      <c r="B3783">
        <v>1</v>
      </c>
      <c r="C3783" t="s">
        <v>80</v>
      </c>
      <c r="D3783" t="s">
        <v>82</v>
      </c>
      <c r="E3783" t="s">
        <v>285</v>
      </c>
      <c r="F3783" t="s">
        <v>11115</v>
      </c>
      <c r="G3783" t="s">
        <v>287</v>
      </c>
      <c r="H3783" t="s">
        <v>150</v>
      </c>
      <c r="I3783" t="s">
        <v>136</v>
      </c>
      <c r="J3783" t="s">
        <v>137</v>
      </c>
      <c r="K3783" t="s">
        <v>138</v>
      </c>
      <c r="L3783" t="s">
        <v>11116</v>
      </c>
      <c r="M3783" t="s">
        <v>11117</v>
      </c>
      <c r="N3783">
        <v>1.9530555549999999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9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19.165954617191129</v>
      </c>
      <c r="AC3783">
        <v>0</v>
      </c>
      <c r="AD3783">
        <v>0</v>
      </c>
      <c r="AE3783">
        <v>19.165954617191129</v>
      </c>
    </row>
    <row r="3784" spans="1:31" x14ac:dyDescent="0.25">
      <c r="A3784">
        <v>2312656</v>
      </c>
      <c r="B3784">
        <v>1</v>
      </c>
      <c r="C3784" t="s">
        <v>81</v>
      </c>
      <c r="D3784" t="s">
        <v>122</v>
      </c>
      <c r="E3784" t="s">
        <v>175</v>
      </c>
      <c r="F3784" t="s">
        <v>11118</v>
      </c>
      <c r="G3784" t="s">
        <v>210</v>
      </c>
      <c r="H3784" t="s">
        <v>135</v>
      </c>
      <c r="I3784" t="s">
        <v>136</v>
      </c>
      <c r="J3784" t="s">
        <v>137</v>
      </c>
      <c r="K3784" t="s">
        <v>138</v>
      </c>
      <c r="L3784" t="s">
        <v>11119</v>
      </c>
      <c r="M3784" t="s">
        <v>11120</v>
      </c>
      <c r="N3784">
        <v>1.9955555549999999</v>
      </c>
      <c r="O3784">
        <v>0</v>
      </c>
      <c r="P3784">
        <v>57</v>
      </c>
      <c r="Q3784">
        <v>0</v>
      </c>
      <c r="R3784">
        <v>0</v>
      </c>
      <c r="S3784">
        <v>0</v>
      </c>
      <c r="T3784">
        <v>2</v>
      </c>
      <c r="U3784">
        <v>0</v>
      </c>
      <c r="V3784">
        <v>0</v>
      </c>
      <c r="W3784">
        <v>0</v>
      </c>
      <c r="X3784">
        <v>12.299604521093059</v>
      </c>
      <c r="Y3784">
        <v>0</v>
      </c>
      <c r="Z3784">
        <v>0</v>
      </c>
      <c r="AA3784">
        <v>0</v>
      </c>
      <c r="AB3784">
        <v>4.7539502405118892</v>
      </c>
      <c r="AC3784">
        <v>0</v>
      </c>
      <c r="AD3784">
        <v>0</v>
      </c>
      <c r="AE3784">
        <v>17.05355476160495</v>
      </c>
    </row>
    <row r="3785" spans="1:31" x14ac:dyDescent="0.25">
      <c r="A3785">
        <v>2312550</v>
      </c>
      <c r="B3785">
        <v>1</v>
      </c>
      <c r="C3785" t="s">
        <v>81</v>
      </c>
      <c r="D3785" t="s">
        <v>123</v>
      </c>
      <c r="E3785" t="s">
        <v>141</v>
      </c>
      <c r="F3785" t="s">
        <v>11121</v>
      </c>
      <c r="G3785" t="s">
        <v>143</v>
      </c>
      <c r="H3785" t="s">
        <v>135</v>
      </c>
      <c r="I3785" t="s">
        <v>136</v>
      </c>
      <c r="J3785" t="s">
        <v>137</v>
      </c>
      <c r="K3785" t="s">
        <v>144</v>
      </c>
      <c r="L3785" t="s">
        <v>11122</v>
      </c>
      <c r="M3785" t="s">
        <v>11123</v>
      </c>
      <c r="N3785">
        <v>7.2533333329999996</v>
      </c>
      <c r="O3785">
        <v>0</v>
      </c>
      <c r="P3785">
        <v>7341</v>
      </c>
      <c r="Q3785">
        <v>0</v>
      </c>
      <c r="R3785">
        <v>62</v>
      </c>
      <c r="S3785">
        <v>4</v>
      </c>
      <c r="T3785">
        <v>572</v>
      </c>
      <c r="U3785">
        <v>0</v>
      </c>
      <c r="V3785">
        <v>5</v>
      </c>
      <c r="W3785">
        <v>0</v>
      </c>
      <c r="X3785">
        <v>10738.820164631103</v>
      </c>
      <c r="Y3785">
        <v>0</v>
      </c>
      <c r="Z3785">
        <v>311.60441760104351</v>
      </c>
      <c r="AA3785">
        <v>12.8562557659122</v>
      </c>
      <c r="AB3785">
        <v>3764.8969025764859</v>
      </c>
      <c r="AC3785">
        <v>0</v>
      </c>
      <c r="AD3785">
        <v>1466.0847368676632</v>
      </c>
      <c r="AE3785">
        <v>16294.262477442207</v>
      </c>
    </row>
    <row r="3786" spans="1:31" x14ac:dyDescent="0.25">
      <c r="A3786">
        <v>2312504</v>
      </c>
      <c r="B3786">
        <v>1</v>
      </c>
      <c r="C3786" t="s">
        <v>80</v>
      </c>
      <c r="D3786" t="s">
        <v>110</v>
      </c>
      <c r="E3786" t="s">
        <v>147</v>
      </c>
      <c r="F3786" t="s">
        <v>11124</v>
      </c>
      <c r="G3786" t="s">
        <v>193</v>
      </c>
      <c r="H3786" t="s">
        <v>150</v>
      </c>
      <c r="I3786" t="s">
        <v>136</v>
      </c>
      <c r="J3786" t="s">
        <v>3</v>
      </c>
      <c r="K3786" t="s">
        <v>138</v>
      </c>
      <c r="L3786" t="s">
        <v>11125</v>
      </c>
      <c r="M3786" t="s">
        <v>11126</v>
      </c>
      <c r="N3786">
        <v>4.2180555550000003</v>
      </c>
      <c r="O3786">
        <v>0</v>
      </c>
      <c r="P3786">
        <v>113</v>
      </c>
      <c r="Q3786">
        <v>0</v>
      </c>
      <c r="R3786">
        <v>0</v>
      </c>
      <c r="S3786">
        <v>0</v>
      </c>
      <c r="T3786">
        <v>12</v>
      </c>
      <c r="U3786">
        <v>0</v>
      </c>
      <c r="V3786">
        <v>0</v>
      </c>
      <c r="W3786">
        <v>0</v>
      </c>
      <c r="X3786">
        <v>98.831231426872947</v>
      </c>
      <c r="Y3786">
        <v>0</v>
      </c>
      <c r="Z3786">
        <v>0</v>
      </c>
      <c r="AA3786">
        <v>0</v>
      </c>
      <c r="AB3786">
        <v>53.615879604627402</v>
      </c>
      <c r="AC3786">
        <v>0</v>
      </c>
      <c r="AD3786">
        <v>0</v>
      </c>
      <c r="AE3786">
        <v>152.44711103150036</v>
      </c>
    </row>
    <row r="3787" spans="1:31" x14ac:dyDescent="0.25">
      <c r="A3787">
        <v>2312796</v>
      </c>
      <c r="B3787">
        <v>1</v>
      </c>
      <c r="C3787" t="s">
        <v>80</v>
      </c>
      <c r="D3787" t="s">
        <v>99</v>
      </c>
      <c r="E3787" t="s">
        <v>153</v>
      </c>
      <c r="F3787" t="s">
        <v>11127</v>
      </c>
      <c r="G3787" t="s">
        <v>155</v>
      </c>
      <c r="H3787" t="s">
        <v>150</v>
      </c>
      <c r="I3787" t="s">
        <v>136</v>
      </c>
      <c r="J3787" t="s">
        <v>137</v>
      </c>
      <c r="K3787" t="s">
        <v>138</v>
      </c>
      <c r="L3787" t="s">
        <v>11128</v>
      </c>
      <c r="M3787" t="s">
        <v>11129</v>
      </c>
      <c r="N3787">
        <v>3.1077777769999999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1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2.5790129853886667</v>
      </c>
      <c r="AC3787">
        <v>0</v>
      </c>
      <c r="AD3787">
        <v>0</v>
      </c>
      <c r="AE3787">
        <v>2.5790129853886667</v>
      </c>
    </row>
    <row r="3788" spans="1:31" x14ac:dyDescent="0.25">
      <c r="A3788">
        <v>2312696</v>
      </c>
      <c r="B3788">
        <v>1</v>
      </c>
      <c r="C3788" t="s">
        <v>80</v>
      </c>
      <c r="D3788" t="s">
        <v>83</v>
      </c>
      <c r="E3788" t="s">
        <v>158</v>
      </c>
      <c r="F3788" t="s">
        <v>11130</v>
      </c>
      <c r="G3788" t="s">
        <v>336</v>
      </c>
      <c r="H3788" t="s">
        <v>150</v>
      </c>
      <c r="I3788" t="s">
        <v>136</v>
      </c>
      <c r="J3788" t="s">
        <v>137</v>
      </c>
      <c r="K3788" t="s">
        <v>138</v>
      </c>
      <c r="L3788" t="s">
        <v>11131</v>
      </c>
      <c r="M3788" t="s">
        <v>11132</v>
      </c>
      <c r="N3788">
        <v>1.1788888879999999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23</v>
      </c>
      <c r="U3788">
        <v>0</v>
      </c>
      <c r="V3788">
        <v>3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64.440621939832269</v>
      </c>
      <c r="AC3788">
        <v>0</v>
      </c>
      <c r="AD3788">
        <v>59.446902897907002</v>
      </c>
      <c r="AE3788">
        <v>123.88752483773928</v>
      </c>
    </row>
    <row r="3789" spans="1:31" x14ac:dyDescent="0.25">
      <c r="A3789">
        <v>2312590</v>
      </c>
      <c r="B3789">
        <v>1</v>
      </c>
      <c r="C3789" t="s">
        <v>81</v>
      </c>
      <c r="D3789" t="s">
        <v>114</v>
      </c>
      <c r="E3789" t="s">
        <v>175</v>
      </c>
      <c r="F3789" t="s">
        <v>11133</v>
      </c>
      <c r="G3789" t="s">
        <v>210</v>
      </c>
      <c r="H3789" t="s">
        <v>135</v>
      </c>
      <c r="I3789" t="s">
        <v>136</v>
      </c>
      <c r="J3789" t="s">
        <v>137</v>
      </c>
      <c r="K3789" t="s">
        <v>138</v>
      </c>
      <c r="L3789" t="s">
        <v>11134</v>
      </c>
      <c r="M3789" t="s">
        <v>11135</v>
      </c>
      <c r="N3789">
        <v>0.61972222200000004</v>
      </c>
      <c r="O3789">
        <v>0</v>
      </c>
      <c r="P3789">
        <v>25</v>
      </c>
      <c r="Q3789">
        <v>0</v>
      </c>
      <c r="R3789">
        <v>14</v>
      </c>
      <c r="S3789">
        <v>0</v>
      </c>
      <c r="T3789">
        <v>5</v>
      </c>
      <c r="U3789">
        <v>0</v>
      </c>
      <c r="V3789">
        <v>0</v>
      </c>
      <c r="W3789">
        <v>0</v>
      </c>
      <c r="X3789">
        <v>1.7967644520865662</v>
      </c>
      <c r="Y3789">
        <v>0</v>
      </c>
      <c r="Z3789">
        <v>6.1918480992274665</v>
      </c>
      <c r="AA3789">
        <v>0</v>
      </c>
      <c r="AB3789">
        <v>5.2258088985912501</v>
      </c>
      <c r="AC3789">
        <v>0</v>
      </c>
      <c r="AD3789">
        <v>0</v>
      </c>
      <c r="AE3789">
        <v>13.214421449905283</v>
      </c>
    </row>
    <row r="3790" spans="1:31" x14ac:dyDescent="0.25">
      <c r="A3790">
        <v>2312633</v>
      </c>
      <c r="B3790">
        <v>1</v>
      </c>
      <c r="C3790" t="s">
        <v>80</v>
      </c>
      <c r="D3790" t="s">
        <v>82</v>
      </c>
      <c r="E3790" t="s">
        <v>147</v>
      </c>
      <c r="F3790" t="s">
        <v>11136</v>
      </c>
      <c r="G3790" t="s">
        <v>336</v>
      </c>
      <c r="H3790" t="s">
        <v>150</v>
      </c>
      <c r="I3790" t="s">
        <v>136</v>
      </c>
      <c r="J3790" t="s">
        <v>137</v>
      </c>
      <c r="K3790" t="s">
        <v>138</v>
      </c>
      <c r="L3790" t="s">
        <v>11137</v>
      </c>
      <c r="M3790" t="s">
        <v>11138</v>
      </c>
      <c r="N3790">
        <v>0.37944444399999999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1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1.50011748205E-2</v>
      </c>
      <c r="AC3790">
        <v>0</v>
      </c>
      <c r="AD3790">
        <v>0</v>
      </c>
      <c r="AE3790">
        <v>1.50011748205E-2</v>
      </c>
    </row>
    <row r="3791" spans="1:31" x14ac:dyDescent="0.25">
      <c r="A3791">
        <v>2312756</v>
      </c>
      <c r="B3791">
        <v>1</v>
      </c>
      <c r="C3791" t="s">
        <v>80</v>
      </c>
      <c r="D3791" t="s">
        <v>100</v>
      </c>
      <c r="E3791" t="s">
        <v>153</v>
      </c>
      <c r="F3791" t="s">
        <v>11139</v>
      </c>
      <c r="G3791" t="s">
        <v>155</v>
      </c>
      <c r="H3791" t="s">
        <v>150</v>
      </c>
      <c r="I3791" t="s">
        <v>136</v>
      </c>
      <c r="J3791" t="s">
        <v>137</v>
      </c>
      <c r="K3791" t="s">
        <v>138</v>
      </c>
      <c r="L3791" t="s">
        <v>11140</v>
      </c>
      <c r="M3791" t="s">
        <v>11141</v>
      </c>
      <c r="N3791">
        <v>0.82972222200000001</v>
      </c>
      <c r="O3791">
        <v>0</v>
      </c>
      <c r="P3791">
        <v>5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1.0167085742522251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1.0167085742522251</v>
      </c>
    </row>
    <row r="3792" spans="1:31" x14ac:dyDescent="0.25">
      <c r="A3792">
        <v>2312776</v>
      </c>
      <c r="B3792">
        <v>1</v>
      </c>
      <c r="C3792" t="s">
        <v>80</v>
      </c>
      <c r="D3792" t="s">
        <v>92</v>
      </c>
      <c r="E3792" t="s">
        <v>132</v>
      </c>
      <c r="F3792" t="s">
        <v>11142</v>
      </c>
      <c r="G3792" t="s">
        <v>134</v>
      </c>
      <c r="H3792" t="s">
        <v>135</v>
      </c>
      <c r="I3792" t="s">
        <v>136</v>
      </c>
      <c r="J3792" t="s">
        <v>137</v>
      </c>
      <c r="K3792" t="s">
        <v>138</v>
      </c>
      <c r="L3792" t="s">
        <v>11143</v>
      </c>
      <c r="M3792" t="s">
        <v>11144</v>
      </c>
      <c r="N3792">
        <v>1.0308333329999999</v>
      </c>
      <c r="O3792">
        <v>0</v>
      </c>
      <c r="P3792">
        <v>199</v>
      </c>
      <c r="Q3792">
        <v>0</v>
      </c>
      <c r="R3792">
        <v>4</v>
      </c>
      <c r="S3792">
        <v>0</v>
      </c>
      <c r="T3792">
        <v>23</v>
      </c>
      <c r="U3792">
        <v>0</v>
      </c>
      <c r="V3792">
        <v>0</v>
      </c>
      <c r="W3792">
        <v>0</v>
      </c>
      <c r="X3792">
        <v>51.612561953271374</v>
      </c>
      <c r="Y3792">
        <v>0</v>
      </c>
      <c r="Z3792">
        <v>4.181135222509953</v>
      </c>
      <c r="AA3792">
        <v>0</v>
      </c>
      <c r="AB3792">
        <v>29.867603154857839</v>
      </c>
      <c r="AC3792">
        <v>0</v>
      </c>
      <c r="AD3792">
        <v>0</v>
      </c>
      <c r="AE3792">
        <v>85.661300330639165</v>
      </c>
    </row>
    <row r="3793" spans="1:31" x14ac:dyDescent="0.25">
      <c r="A3793">
        <v>2312713</v>
      </c>
      <c r="B3793">
        <v>1</v>
      </c>
      <c r="C3793" t="s">
        <v>81</v>
      </c>
      <c r="D3793" t="s">
        <v>127</v>
      </c>
      <c r="E3793" t="s">
        <v>132</v>
      </c>
      <c r="F3793" t="s">
        <v>11145</v>
      </c>
      <c r="G3793" t="s">
        <v>134</v>
      </c>
      <c r="H3793" t="s">
        <v>135</v>
      </c>
      <c r="I3793" t="s">
        <v>136</v>
      </c>
      <c r="J3793" t="s">
        <v>137</v>
      </c>
      <c r="K3793" t="s">
        <v>138</v>
      </c>
      <c r="L3793" t="s">
        <v>11146</v>
      </c>
      <c r="M3793" t="s">
        <v>11147</v>
      </c>
      <c r="N3793">
        <v>1.4941666659999999</v>
      </c>
      <c r="O3793">
        <v>0</v>
      </c>
      <c r="P3793">
        <v>399</v>
      </c>
      <c r="Q3793">
        <v>0</v>
      </c>
      <c r="R3793">
        <v>16</v>
      </c>
      <c r="S3793">
        <v>0</v>
      </c>
      <c r="T3793">
        <v>39</v>
      </c>
      <c r="U3793">
        <v>0</v>
      </c>
      <c r="V3793">
        <v>0</v>
      </c>
      <c r="W3793">
        <v>0</v>
      </c>
      <c r="X3793">
        <v>101.46383601199901</v>
      </c>
      <c r="Y3793">
        <v>0</v>
      </c>
      <c r="Z3793">
        <v>36.51475146632459</v>
      </c>
      <c r="AA3793">
        <v>0</v>
      </c>
      <c r="AB3793">
        <v>37.696936960504075</v>
      </c>
      <c r="AC3793">
        <v>0</v>
      </c>
      <c r="AD3793">
        <v>0</v>
      </c>
      <c r="AE3793">
        <v>175.67552443882767</v>
      </c>
    </row>
    <row r="3794" spans="1:31" x14ac:dyDescent="0.25">
      <c r="A3794">
        <v>2312570</v>
      </c>
      <c r="B3794">
        <v>1</v>
      </c>
      <c r="C3794" t="s">
        <v>80</v>
      </c>
      <c r="D3794" t="s">
        <v>104</v>
      </c>
      <c r="E3794" t="s">
        <v>175</v>
      </c>
      <c r="F3794" t="s">
        <v>5664</v>
      </c>
      <c r="G3794" t="s">
        <v>143</v>
      </c>
      <c r="H3794" t="s">
        <v>135</v>
      </c>
      <c r="I3794" t="s">
        <v>136</v>
      </c>
      <c r="J3794" t="s">
        <v>137</v>
      </c>
      <c r="K3794" t="s">
        <v>144</v>
      </c>
      <c r="L3794" t="s">
        <v>11148</v>
      </c>
      <c r="M3794" t="s">
        <v>11149</v>
      </c>
      <c r="N3794">
        <v>8.0413888880000002</v>
      </c>
      <c r="O3794">
        <v>4</v>
      </c>
      <c r="P3794">
        <v>4</v>
      </c>
      <c r="Q3794">
        <v>17</v>
      </c>
      <c r="R3794">
        <v>12</v>
      </c>
      <c r="S3794">
        <v>4</v>
      </c>
      <c r="T3794">
        <v>19</v>
      </c>
      <c r="U3794">
        <v>1</v>
      </c>
      <c r="V3794">
        <v>0</v>
      </c>
      <c r="W3794">
        <v>8.530359620023134</v>
      </c>
      <c r="X3794">
        <v>26.815566978256417</v>
      </c>
      <c r="Y3794">
        <v>164.57897048586779</v>
      </c>
      <c r="Z3794">
        <v>61.239601408009939</v>
      </c>
      <c r="AA3794">
        <v>44.682867664244348</v>
      </c>
      <c r="AB3794">
        <v>230.87638371742665</v>
      </c>
      <c r="AC3794">
        <v>56.698511523453895</v>
      </c>
      <c r="AD3794">
        <v>0</v>
      </c>
      <c r="AE3794">
        <v>593.42226139728223</v>
      </c>
    </row>
    <row r="3795" spans="1:31" x14ac:dyDescent="0.25">
      <c r="A3795">
        <v>2312484</v>
      </c>
      <c r="B3795">
        <v>1</v>
      </c>
      <c r="C3795" t="s">
        <v>80</v>
      </c>
      <c r="D3795" t="s">
        <v>93</v>
      </c>
      <c r="E3795" t="s">
        <v>158</v>
      </c>
      <c r="F3795" t="s">
        <v>849</v>
      </c>
      <c r="G3795" t="s">
        <v>258</v>
      </c>
      <c r="H3795" t="s">
        <v>150</v>
      </c>
      <c r="I3795" t="s">
        <v>136</v>
      </c>
      <c r="J3795" t="s">
        <v>137</v>
      </c>
      <c r="K3795" t="s">
        <v>138</v>
      </c>
      <c r="L3795" t="s">
        <v>11150</v>
      </c>
      <c r="M3795" t="s">
        <v>11151</v>
      </c>
      <c r="N3795">
        <v>8.8972222219999999</v>
      </c>
      <c r="O3795">
        <v>0</v>
      </c>
      <c r="P3795">
        <v>0</v>
      </c>
      <c r="Q3795">
        <v>0</v>
      </c>
      <c r="R3795">
        <v>16</v>
      </c>
      <c r="S3795">
        <v>0</v>
      </c>
      <c r="T3795">
        <v>5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369.04460842671421</v>
      </c>
      <c r="AA3795">
        <v>0</v>
      </c>
      <c r="AB3795">
        <v>54.692801126676315</v>
      </c>
      <c r="AC3795">
        <v>0</v>
      </c>
      <c r="AD3795">
        <v>0</v>
      </c>
      <c r="AE3795">
        <v>423.73740955339053</v>
      </c>
    </row>
    <row r="3796" spans="1:31" x14ac:dyDescent="0.25">
      <c r="A3796">
        <v>2312816</v>
      </c>
      <c r="B3796">
        <v>1</v>
      </c>
      <c r="C3796" t="s">
        <v>80</v>
      </c>
      <c r="D3796" t="s">
        <v>90</v>
      </c>
      <c r="E3796" t="s">
        <v>158</v>
      </c>
      <c r="F3796" t="s">
        <v>11152</v>
      </c>
      <c r="G3796" t="s">
        <v>4051</v>
      </c>
      <c r="H3796" t="s">
        <v>150</v>
      </c>
      <c r="I3796" t="s">
        <v>136</v>
      </c>
      <c r="J3796" t="s">
        <v>137</v>
      </c>
      <c r="K3796" t="s">
        <v>138</v>
      </c>
      <c r="L3796" t="s">
        <v>11153</v>
      </c>
      <c r="M3796" t="s">
        <v>11154</v>
      </c>
      <c r="N3796">
        <v>1.314444444</v>
      </c>
      <c r="O3796">
        <v>0</v>
      </c>
      <c r="P3796">
        <v>554</v>
      </c>
      <c r="Q3796">
        <v>0</v>
      </c>
      <c r="R3796">
        <v>0</v>
      </c>
      <c r="S3796">
        <v>0</v>
      </c>
      <c r="T3796">
        <v>18</v>
      </c>
      <c r="U3796">
        <v>0</v>
      </c>
      <c r="V3796">
        <v>0</v>
      </c>
      <c r="W3796">
        <v>0</v>
      </c>
      <c r="X3796">
        <v>161.30444226099448</v>
      </c>
      <c r="Y3796">
        <v>0</v>
      </c>
      <c r="Z3796">
        <v>0</v>
      </c>
      <c r="AA3796">
        <v>0</v>
      </c>
      <c r="AB3796">
        <v>13.052250495218798</v>
      </c>
      <c r="AC3796">
        <v>0</v>
      </c>
      <c r="AD3796">
        <v>0</v>
      </c>
      <c r="AE3796">
        <v>174.35669275621328</v>
      </c>
    </row>
    <row r="3797" spans="1:31" x14ac:dyDescent="0.25">
      <c r="A3797">
        <v>2312839</v>
      </c>
      <c r="B3797">
        <v>1</v>
      </c>
      <c r="C3797" t="s">
        <v>80</v>
      </c>
      <c r="D3797" t="s">
        <v>85</v>
      </c>
      <c r="E3797" t="s">
        <v>153</v>
      </c>
      <c r="F3797" t="s">
        <v>11155</v>
      </c>
      <c r="G3797" t="s">
        <v>155</v>
      </c>
      <c r="H3797" t="s">
        <v>150</v>
      </c>
      <c r="I3797" t="s">
        <v>136</v>
      </c>
      <c r="J3797" t="s">
        <v>137</v>
      </c>
      <c r="K3797" t="s">
        <v>138</v>
      </c>
      <c r="L3797" t="s">
        <v>11156</v>
      </c>
      <c r="M3797" t="s">
        <v>11157</v>
      </c>
      <c r="N3797">
        <v>3.036944444</v>
      </c>
      <c r="O3797">
        <v>0</v>
      </c>
      <c r="P3797">
        <v>19</v>
      </c>
      <c r="Q3797">
        <v>0</v>
      </c>
      <c r="R3797">
        <v>0</v>
      </c>
      <c r="S3797">
        <v>0</v>
      </c>
      <c r="T3797">
        <v>2</v>
      </c>
      <c r="U3797">
        <v>0</v>
      </c>
      <c r="V3797">
        <v>0</v>
      </c>
      <c r="W3797">
        <v>0</v>
      </c>
      <c r="X3797">
        <v>11.039539307113916</v>
      </c>
      <c r="Y3797">
        <v>0</v>
      </c>
      <c r="Z3797">
        <v>0</v>
      </c>
      <c r="AA3797">
        <v>0</v>
      </c>
      <c r="AB3797">
        <v>8.8211288065106519</v>
      </c>
      <c r="AC3797">
        <v>0</v>
      </c>
      <c r="AD3797">
        <v>0</v>
      </c>
      <c r="AE3797">
        <v>19.86066811362457</v>
      </c>
    </row>
    <row r="3798" spans="1:31" x14ac:dyDescent="0.25">
      <c r="A3798">
        <v>2312507</v>
      </c>
      <c r="B3798">
        <v>1</v>
      </c>
      <c r="C3798" t="s">
        <v>81</v>
      </c>
      <c r="D3798" t="s">
        <v>118</v>
      </c>
      <c r="E3798" t="s">
        <v>175</v>
      </c>
      <c r="F3798" t="s">
        <v>11158</v>
      </c>
      <c r="G3798" t="s">
        <v>716</v>
      </c>
      <c r="H3798" t="s">
        <v>135</v>
      </c>
      <c r="I3798" t="s">
        <v>136</v>
      </c>
      <c r="J3798" t="s">
        <v>137</v>
      </c>
      <c r="K3798" t="s">
        <v>138</v>
      </c>
      <c r="L3798" t="s">
        <v>11159</v>
      </c>
      <c r="M3798" t="s">
        <v>11160</v>
      </c>
      <c r="N3798">
        <v>1.000277777</v>
      </c>
      <c r="O3798">
        <v>0</v>
      </c>
      <c r="P3798">
        <v>4</v>
      </c>
      <c r="Q3798">
        <v>45</v>
      </c>
      <c r="R3798">
        <v>13</v>
      </c>
      <c r="S3798">
        <v>5</v>
      </c>
      <c r="T3798">
        <v>1</v>
      </c>
      <c r="U3798">
        <v>0</v>
      </c>
      <c r="V3798">
        <v>0</v>
      </c>
      <c r="W3798">
        <v>0</v>
      </c>
      <c r="X3798">
        <v>0.28820991851437505</v>
      </c>
      <c r="Y3798">
        <v>150.39860114383507</v>
      </c>
      <c r="Z3798">
        <v>43.212241334917664</v>
      </c>
      <c r="AA3798">
        <v>5.1970096666191008</v>
      </c>
      <c r="AB3798">
        <v>1.1335167720888668</v>
      </c>
      <c r="AC3798">
        <v>0</v>
      </c>
      <c r="AD3798">
        <v>0</v>
      </c>
      <c r="AE3798">
        <v>200.22957883597505</v>
      </c>
    </row>
    <row r="3799" spans="1:31" x14ac:dyDescent="0.25">
      <c r="A3799">
        <v>2312530</v>
      </c>
      <c r="B3799">
        <v>1</v>
      </c>
      <c r="C3799" t="s">
        <v>80</v>
      </c>
      <c r="D3799" t="s">
        <v>107</v>
      </c>
      <c r="E3799" t="s">
        <v>141</v>
      </c>
      <c r="F3799" t="s">
        <v>3331</v>
      </c>
      <c r="G3799" t="s">
        <v>134</v>
      </c>
      <c r="H3799" t="s">
        <v>135</v>
      </c>
      <c r="I3799" t="s">
        <v>136</v>
      </c>
      <c r="J3799" t="s">
        <v>137</v>
      </c>
      <c r="K3799" t="s">
        <v>138</v>
      </c>
      <c r="L3799" t="s">
        <v>11161</v>
      </c>
      <c r="M3799" t="s">
        <v>11162</v>
      </c>
      <c r="N3799">
        <v>0.67194444399999997</v>
      </c>
      <c r="O3799">
        <v>0</v>
      </c>
      <c r="P3799">
        <v>3302</v>
      </c>
      <c r="Q3799">
        <v>0</v>
      </c>
      <c r="R3799">
        <v>6</v>
      </c>
      <c r="S3799">
        <v>2</v>
      </c>
      <c r="T3799">
        <v>237</v>
      </c>
      <c r="U3799">
        <v>0</v>
      </c>
      <c r="V3799">
        <v>1</v>
      </c>
      <c r="W3799">
        <v>0</v>
      </c>
      <c r="X3799">
        <v>411.93940183802812</v>
      </c>
      <c r="Y3799">
        <v>0</v>
      </c>
      <c r="Z3799">
        <v>0.59076447502380003</v>
      </c>
      <c r="AA3799">
        <v>26.799690245543374</v>
      </c>
      <c r="AB3799">
        <v>142.86251926134432</v>
      </c>
      <c r="AC3799">
        <v>0</v>
      </c>
      <c r="AD3799">
        <v>1.3419638910677585</v>
      </c>
      <c r="AE3799">
        <v>583.53433971100731</v>
      </c>
    </row>
    <row r="3800" spans="1:31" x14ac:dyDescent="0.25">
      <c r="A3800">
        <v>2312862</v>
      </c>
      <c r="B3800">
        <v>1</v>
      </c>
      <c r="C3800" t="s">
        <v>80</v>
      </c>
      <c r="D3800" t="s">
        <v>100</v>
      </c>
      <c r="E3800" t="s">
        <v>153</v>
      </c>
      <c r="F3800" t="s">
        <v>11163</v>
      </c>
      <c r="G3800" t="s">
        <v>155</v>
      </c>
      <c r="H3800" t="s">
        <v>150</v>
      </c>
      <c r="I3800" t="s">
        <v>136</v>
      </c>
      <c r="J3800" t="s">
        <v>137</v>
      </c>
      <c r="K3800" t="s">
        <v>138</v>
      </c>
      <c r="L3800" t="s">
        <v>11164</v>
      </c>
      <c r="M3800" t="s">
        <v>11165</v>
      </c>
      <c r="N3800">
        <v>0.73750000000000004</v>
      </c>
      <c r="O3800">
        <v>0</v>
      </c>
      <c r="P3800">
        <v>1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8.8464466411050005E-2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8.8464466411050005E-2</v>
      </c>
    </row>
    <row r="3801" spans="1:31" x14ac:dyDescent="0.25">
      <c r="A3801">
        <v>2312630</v>
      </c>
      <c r="B3801">
        <v>1</v>
      </c>
      <c r="C3801" t="s">
        <v>80</v>
      </c>
      <c r="D3801" t="s">
        <v>97</v>
      </c>
      <c r="E3801" t="s">
        <v>153</v>
      </c>
      <c r="F3801" t="s">
        <v>11166</v>
      </c>
      <c r="G3801" t="s">
        <v>155</v>
      </c>
      <c r="H3801" t="s">
        <v>150</v>
      </c>
      <c r="I3801" t="s">
        <v>136</v>
      </c>
      <c r="J3801" t="s">
        <v>137</v>
      </c>
      <c r="K3801" t="s">
        <v>138</v>
      </c>
      <c r="L3801" t="s">
        <v>11167</v>
      </c>
      <c r="M3801" t="s">
        <v>11168</v>
      </c>
      <c r="N3801">
        <v>2.9175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1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5.5726782604271667</v>
      </c>
      <c r="AC3801">
        <v>0</v>
      </c>
      <c r="AD3801">
        <v>0</v>
      </c>
      <c r="AE3801">
        <v>5.5726782604271667</v>
      </c>
    </row>
    <row r="3802" spans="1:31" x14ac:dyDescent="0.25">
      <c r="A3802">
        <v>2312739</v>
      </c>
      <c r="B3802">
        <v>1</v>
      </c>
      <c r="C3802" t="s">
        <v>80</v>
      </c>
      <c r="D3802" t="s">
        <v>97</v>
      </c>
      <c r="E3802" t="s">
        <v>175</v>
      </c>
      <c r="F3802" t="s">
        <v>1911</v>
      </c>
      <c r="G3802" t="s">
        <v>210</v>
      </c>
      <c r="H3802" t="s">
        <v>135</v>
      </c>
      <c r="I3802" t="s">
        <v>136</v>
      </c>
      <c r="J3802" t="s">
        <v>137</v>
      </c>
      <c r="K3802" t="s">
        <v>138</v>
      </c>
      <c r="L3802" t="s">
        <v>11169</v>
      </c>
      <c r="M3802" t="s">
        <v>11170</v>
      </c>
      <c r="N3802">
        <v>2.861388888</v>
      </c>
      <c r="O3802">
        <v>0</v>
      </c>
      <c r="P3802">
        <v>162</v>
      </c>
      <c r="Q3802">
        <v>0</v>
      </c>
      <c r="R3802">
        <v>11</v>
      </c>
      <c r="S3802">
        <v>2</v>
      </c>
      <c r="T3802">
        <v>24</v>
      </c>
      <c r="U3802">
        <v>0</v>
      </c>
      <c r="V3802">
        <v>0</v>
      </c>
      <c r="W3802">
        <v>0</v>
      </c>
      <c r="X3802">
        <v>106.61081417435709</v>
      </c>
      <c r="Y3802">
        <v>0</v>
      </c>
      <c r="Z3802">
        <v>28.105181287878604</v>
      </c>
      <c r="AA3802">
        <v>9.911718997181735</v>
      </c>
      <c r="AB3802">
        <v>46.393510908812118</v>
      </c>
      <c r="AC3802">
        <v>0</v>
      </c>
      <c r="AD3802">
        <v>0</v>
      </c>
      <c r="AE3802">
        <v>191.02122536822955</v>
      </c>
    </row>
    <row r="3803" spans="1:31" x14ac:dyDescent="0.25">
      <c r="A3803">
        <v>2312799</v>
      </c>
      <c r="B3803">
        <v>1</v>
      </c>
      <c r="C3803" t="s">
        <v>80</v>
      </c>
      <c r="D3803" t="s">
        <v>100</v>
      </c>
      <c r="E3803" t="s">
        <v>147</v>
      </c>
      <c r="F3803" t="s">
        <v>11171</v>
      </c>
      <c r="G3803" t="s">
        <v>149</v>
      </c>
      <c r="H3803" t="s">
        <v>150</v>
      </c>
      <c r="I3803" t="s">
        <v>136</v>
      </c>
      <c r="J3803" t="s">
        <v>137</v>
      </c>
      <c r="K3803" t="s">
        <v>138</v>
      </c>
      <c r="L3803" t="s">
        <v>11172</v>
      </c>
      <c r="M3803" t="s">
        <v>11173</v>
      </c>
      <c r="N3803">
        <v>1.4750000000000001</v>
      </c>
      <c r="O3803">
        <v>0</v>
      </c>
      <c r="P3803">
        <v>10</v>
      </c>
      <c r="Q3803">
        <v>0</v>
      </c>
      <c r="R3803">
        <v>2</v>
      </c>
      <c r="S3803">
        <v>0</v>
      </c>
      <c r="T3803">
        <v>7</v>
      </c>
      <c r="U3803">
        <v>0</v>
      </c>
      <c r="V3803">
        <v>0</v>
      </c>
      <c r="W3803">
        <v>0</v>
      </c>
      <c r="X3803">
        <v>3.1705188666475004</v>
      </c>
      <c r="Y3803">
        <v>0</v>
      </c>
      <c r="Z3803">
        <v>2.8393848968784505</v>
      </c>
      <c r="AA3803">
        <v>0</v>
      </c>
      <c r="AB3803">
        <v>23.358364693938583</v>
      </c>
      <c r="AC3803">
        <v>0</v>
      </c>
      <c r="AD3803">
        <v>0</v>
      </c>
      <c r="AE3803">
        <v>29.368268457464534</v>
      </c>
    </row>
    <row r="3804" spans="1:31" x14ac:dyDescent="0.25">
      <c r="A3804">
        <v>2312593</v>
      </c>
      <c r="B3804">
        <v>1</v>
      </c>
      <c r="C3804" t="s">
        <v>80</v>
      </c>
      <c r="D3804" t="s">
        <v>108</v>
      </c>
      <c r="E3804" t="s">
        <v>158</v>
      </c>
      <c r="F3804" t="s">
        <v>11174</v>
      </c>
      <c r="G3804" t="s">
        <v>177</v>
      </c>
      <c r="H3804" t="s">
        <v>150</v>
      </c>
      <c r="I3804" t="s">
        <v>136</v>
      </c>
      <c r="J3804" t="s">
        <v>137</v>
      </c>
      <c r="K3804" t="s">
        <v>144</v>
      </c>
      <c r="L3804" t="s">
        <v>11175</v>
      </c>
      <c r="M3804" t="s">
        <v>11176</v>
      </c>
      <c r="N3804">
        <v>7.8758333330000001</v>
      </c>
      <c r="O3804">
        <v>0</v>
      </c>
      <c r="P3804">
        <v>562</v>
      </c>
      <c r="Q3804">
        <v>0</v>
      </c>
      <c r="R3804">
        <v>4</v>
      </c>
      <c r="S3804">
        <v>0</v>
      </c>
      <c r="T3804">
        <v>92</v>
      </c>
      <c r="U3804">
        <v>0</v>
      </c>
      <c r="V3804">
        <v>0</v>
      </c>
      <c r="W3804">
        <v>0</v>
      </c>
      <c r="X3804">
        <v>689.99225372681201</v>
      </c>
      <c r="Y3804">
        <v>0</v>
      </c>
      <c r="Z3804">
        <v>6.2771722035393758</v>
      </c>
      <c r="AA3804">
        <v>0</v>
      </c>
      <c r="AB3804">
        <v>525.89713528254447</v>
      </c>
      <c r="AC3804">
        <v>0</v>
      </c>
      <c r="AD3804">
        <v>0</v>
      </c>
      <c r="AE3804">
        <v>1222.1665612128959</v>
      </c>
    </row>
    <row r="3805" spans="1:31" x14ac:dyDescent="0.25">
      <c r="A3805">
        <v>2312547</v>
      </c>
      <c r="B3805">
        <v>1</v>
      </c>
      <c r="C3805" t="s">
        <v>80</v>
      </c>
      <c r="D3805" t="s">
        <v>104</v>
      </c>
      <c r="E3805" t="s">
        <v>153</v>
      </c>
      <c r="F3805" t="s">
        <v>11177</v>
      </c>
      <c r="G3805" t="s">
        <v>254</v>
      </c>
      <c r="H3805" t="s">
        <v>150</v>
      </c>
      <c r="I3805" t="s">
        <v>136</v>
      </c>
      <c r="J3805" t="s">
        <v>137</v>
      </c>
      <c r="K3805" t="s">
        <v>138</v>
      </c>
      <c r="L3805" t="s">
        <v>11178</v>
      </c>
      <c r="M3805" t="s">
        <v>11179</v>
      </c>
      <c r="N3805">
        <v>6.3797222219999998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1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0.4637219542827084</v>
      </c>
      <c r="AC3805">
        <v>0</v>
      </c>
      <c r="AD3805">
        <v>0</v>
      </c>
      <c r="AE3805">
        <v>0.4637219542827084</v>
      </c>
    </row>
    <row r="3806" spans="1:31" x14ac:dyDescent="0.25">
      <c r="A3806">
        <v>2312922</v>
      </c>
      <c r="B3806">
        <v>1</v>
      </c>
      <c r="C3806" t="s">
        <v>80</v>
      </c>
      <c r="D3806" t="s">
        <v>105</v>
      </c>
      <c r="E3806" t="s">
        <v>147</v>
      </c>
      <c r="F3806" t="s">
        <v>11180</v>
      </c>
      <c r="G3806" t="s">
        <v>149</v>
      </c>
      <c r="H3806" t="s">
        <v>150</v>
      </c>
      <c r="I3806" t="s">
        <v>136</v>
      </c>
      <c r="J3806" t="s">
        <v>137</v>
      </c>
      <c r="K3806" t="s">
        <v>138</v>
      </c>
      <c r="L3806" t="s">
        <v>11181</v>
      </c>
      <c r="M3806" t="s">
        <v>11182</v>
      </c>
      <c r="N3806">
        <v>1.0744444440000001</v>
      </c>
      <c r="O3806">
        <v>0</v>
      </c>
      <c r="P3806">
        <v>0</v>
      </c>
      <c r="Q3806">
        <v>0</v>
      </c>
      <c r="R3806">
        <v>15</v>
      </c>
      <c r="S3806">
        <v>0</v>
      </c>
      <c r="T3806">
        <v>1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24.046867498020102</v>
      </c>
      <c r="AA3806">
        <v>0</v>
      </c>
      <c r="AB3806">
        <v>0.33716109684833334</v>
      </c>
      <c r="AC3806">
        <v>0</v>
      </c>
      <c r="AD3806">
        <v>0</v>
      </c>
      <c r="AE3806">
        <v>24.384028594868436</v>
      </c>
    </row>
    <row r="3807" spans="1:31" x14ac:dyDescent="0.25">
      <c r="A3807">
        <v>2312802</v>
      </c>
      <c r="B3807">
        <v>1</v>
      </c>
      <c r="C3807" t="s">
        <v>80</v>
      </c>
      <c r="D3807" t="s">
        <v>99</v>
      </c>
      <c r="E3807" t="s">
        <v>153</v>
      </c>
      <c r="F3807" t="s">
        <v>11183</v>
      </c>
      <c r="G3807" t="s">
        <v>155</v>
      </c>
      <c r="H3807" t="s">
        <v>150</v>
      </c>
      <c r="I3807" t="s">
        <v>136</v>
      </c>
      <c r="J3807" t="s">
        <v>137</v>
      </c>
      <c r="K3807" t="s">
        <v>138</v>
      </c>
      <c r="L3807" t="s">
        <v>11184</v>
      </c>
      <c r="M3807" t="s">
        <v>11185</v>
      </c>
      <c r="N3807">
        <v>5.8736111109999998</v>
      </c>
      <c r="O3807">
        <v>0</v>
      </c>
      <c r="P3807">
        <v>1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0.43134106267560002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0.43134106267560002</v>
      </c>
    </row>
    <row r="3808" spans="1:31" x14ac:dyDescent="0.25">
      <c r="A3808">
        <v>2312636</v>
      </c>
      <c r="B3808">
        <v>1</v>
      </c>
      <c r="C3808" t="s">
        <v>80</v>
      </c>
      <c r="D3808" t="s">
        <v>96</v>
      </c>
      <c r="E3808" t="s">
        <v>153</v>
      </c>
      <c r="F3808" t="s">
        <v>11186</v>
      </c>
      <c r="G3808" t="s">
        <v>336</v>
      </c>
      <c r="H3808" t="s">
        <v>150</v>
      </c>
      <c r="I3808" t="s">
        <v>136</v>
      </c>
      <c r="J3808" t="s">
        <v>137</v>
      </c>
      <c r="K3808" t="s">
        <v>138</v>
      </c>
      <c r="L3808" t="s">
        <v>11187</v>
      </c>
      <c r="M3808" t="s">
        <v>11188</v>
      </c>
      <c r="N3808">
        <v>1.8174999999999999</v>
      </c>
      <c r="O3808">
        <v>0</v>
      </c>
      <c r="P3808">
        <v>1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1.0981526654114502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1.0981526654114502</v>
      </c>
    </row>
    <row r="3809" spans="1:31" x14ac:dyDescent="0.25">
      <c r="A3809">
        <v>2312779</v>
      </c>
      <c r="B3809">
        <v>1</v>
      </c>
      <c r="C3809" t="s">
        <v>80</v>
      </c>
      <c r="D3809" t="s">
        <v>108</v>
      </c>
      <c r="E3809" t="s">
        <v>147</v>
      </c>
      <c r="F3809" t="s">
        <v>4956</v>
      </c>
      <c r="G3809" t="s">
        <v>343</v>
      </c>
      <c r="H3809" t="s">
        <v>150</v>
      </c>
      <c r="I3809" t="s">
        <v>136</v>
      </c>
      <c r="J3809" t="s">
        <v>137</v>
      </c>
      <c r="K3809" t="s">
        <v>138</v>
      </c>
      <c r="L3809" t="s">
        <v>11189</v>
      </c>
      <c r="M3809" t="s">
        <v>11190</v>
      </c>
      <c r="N3809">
        <v>2.5522222220000002</v>
      </c>
      <c r="O3809">
        <v>0</v>
      </c>
      <c r="P3809">
        <v>16</v>
      </c>
      <c r="Q3809">
        <v>0</v>
      </c>
      <c r="R3809">
        <v>3</v>
      </c>
      <c r="S3809">
        <v>0</v>
      </c>
      <c r="T3809">
        <v>2</v>
      </c>
      <c r="U3809">
        <v>0</v>
      </c>
      <c r="V3809">
        <v>0</v>
      </c>
      <c r="W3809">
        <v>0</v>
      </c>
      <c r="X3809">
        <v>5.0289372444514013</v>
      </c>
      <c r="Y3809">
        <v>0</v>
      </c>
      <c r="Z3809">
        <v>2.0046546838545334</v>
      </c>
      <c r="AA3809">
        <v>0</v>
      </c>
      <c r="AB3809">
        <v>5.5289577879922218</v>
      </c>
      <c r="AC3809">
        <v>0</v>
      </c>
      <c r="AD3809">
        <v>0</v>
      </c>
      <c r="AE3809">
        <v>12.562549716298157</v>
      </c>
    </row>
    <row r="3810" spans="1:31" x14ac:dyDescent="0.25">
      <c r="A3810">
        <v>2312610</v>
      </c>
      <c r="B3810">
        <v>1</v>
      </c>
      <c r="C3810" t="s">
        <v>81</v>
      </c>
      <c r="D3810" t="s">
        <v>122</v>
      </c>
      <c r="E3810" t="s">
        <v>132</v>
      </c>
      <c r="F3810" t="s">
        <v>11191</v>
      </c>
      <c r="G3810" t="s">
        <v>143</v>
      </c>
      <c r="H3810" t="s">
        <v>135</v>
      </c>
      <c r="I3810" t="s">
        <v>136</v>
      </c>
      <c r="J3810" t="s">
        <v>137</v>
      </c>
      <c r="K3810" t="s">
        <v>144</v>
      </c>
      <c r="L3810" t="s">
        <v>11192</v>
      </c>
      <c r="M3810" t="s">
        <v>11193</v>
      </c>
      <c r="N3810">
        <v>0.63777777700000005</v>
      </c>
      <c r="O3810">
        <v>0</v>
      </c>
      <c r="P3810">
        <v>217</v>
      </c>
      <c r="Q3810">
        <v>0</v>
      </c>
      <c r="R3810">
        <v>0</v>
      </c>
      <c r="S3810">
        <v>0</v>
      </c>
      <c r="T3810">
        <v>16</v>
      </c>
      <c r="U3810">
        <v>0</v>
      </c>
      <c r="V3810">
        <v>0</v>
      </c>
      <c r="W3810">
        <v>0</v>
      </c>
      <c r="X3810">
        <v>13.662215042187201</v>
      </c>
      <c r="Y3810">
        <v>0</v>
      </c>
      <c r="Z3810">
        <v>0</v>
      </c>
      <c r="AA3810">
        <v>0</v>
      </c>
      <c r="AB3810">
        <v>3.3834103097153996</v>
      </c>
      <c r="AC3810">
        <v>0</v>
      </c>
      <c r="AD3810">
        <v>0</v>
      </c>
      <c r="AE3810">
        <v>17.045625351902601</v>
      </c>
    </row>
    <row r="3811" spans="1:31" x14ac:dyDescent="0.25">
      <c r="A3811">
        <v>2312879</v>
      </c>
      <c r="B3811">
        <v>1</v>
      </c>
      <c r="C3811" t="s">
        <v>81</v>
      </c>
      <c r="D3811" t="s">
        <v>114</v>
      </c>
      <c r="E3811" t="s">
        <v>153</v>
      </c>
      <c r="F3811" t="s">
        <v>11194</v>
      </c>
      <c r="G3811" t="s">
        <v>155</v>
      </c>
      <c r="H3811" t="s">
        <v>150</v>
      </c>
      <c r="I3811" t="s">
        <v>136</v>
      </c>
      <c r="J3811" t="s">
        <v>137</v>
      </c>
      <c r="K3811" t="s">
        <v>138</v>
      </c>
      <c r="L3811" t="s">
        <v>11195</v>
      </c>
      <c r="M3811" t="s">
        <v>11196</v>
      </c>
      <c r="N3811">
        <v>1.354166666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1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4.7018796131999996E-2</v>
      </c>
      <c r="AC3811">
        <v>0</v>
      </c>
      <c r="AD3811">
        <v>0</v>
      </c>
      <c r="AE3811">
        <v>4.7018796131999996E-2</v>
      </c>
    </row>
    <row r="3812" spans="1:31" x14ac:dyDescent="0.25">
      <c r="A3812">
        <v>2312822</v>
      </c>
      <c r="B3812">
        <v>1</v>
      </c>
      <c r="C3812" t="s">
        <v>80</v>
      </c>
      <c r="D3812" t="s">
        <v>104</v>
      </c>
      <c r="E3812" t="s">
        <v>132</v>
      </c>
      <c r="F3812" t="s">
        <v>11197</v>
      </c>
      <c r="G3812" t="s">
        <v>134</v>
      </c>
      <c r="H3812" t="s">
        <v>135</v>
      </c>
      <c r="I3812" t="s">
        <v>136</v>
      </c>
      <c r="J3812" t="s">
        <v>137</v>
      </c>
      <c r="K3812" t="s">
        <v>138</v>
      </c>
      <c r="L3812" t="s">
        <v>11198</v>
      </c>
      <c r="M3812" t="s">
        <v>11199</v>
      </c>
      <c r="N3812">
        <v>1.0838888879999999</v>
      </c>
      <c r="O3812">
        <v>0</v>
      </c>
      <c r="P3812">
        <v>1740</v>
      </c>
      <c r="Q3812">
        <v>6</v>
      </c>
      <c r="R3812">
        <v>35</v>
      </c>
      <c r="S3812">
        <v>6</v>
      </c>
      <c r="T3812">
        <v>301</v>
      </c>
      <c r="U3812">
        <v>7</v>
      </c>
      <c r="V3812">
        <v>5</v>
      </c>
      <c r="W3812">
        <v>0</v>
      </c>
      <c r="X3812">
        <v>429.81690219569754</v>
      </c>
      <c r="Y3812">
        <v>4.3561078140483005</v>
      </c>
      <c r="Z3812">
        <v>28.491146524706267</v>
      </c>
      <c r="AA3812">
        <v>55.421127766973235</v>
      </c>
      <c r="AB3812">
        <v>272.7196719528971</v>
      </c>
      <c r="AC3812">
        <v>1099.5151616543938</v>
      </c>
      <c r="AD3812">
        <v>269.1283301043992</v>
      </c>
      <c r="AE3812">
        <v>2159.4484480131155</v>
      </c>
    </row>
    <row r="3813" spans="1:31" x14ac:dyDescent="0.25">
      <c r="A3813">
        <v>2312573</v>
      </c>
      <c r="B3813">
        <v>1</v>
      </c>
      <c r="C3813" t="s">
        <v>80</v>
      </c>
      <c r="D3813" t="s">
        <v>90</v>
      </c>
      <c r="E3813" t="s">
        <v>158</v>
      </c>
      <c r="F3813" t="s">
        <v>11200</v>
      </c>
      <c r="G3813" t="s">
        <v>177</v>
      </c>
      <c r="H3813" t="s">
        <v>150</v>
      </c>
      <c r="I3813" t="s">
        <v>136</v>
      </c>
      <c r="J3813" t="s">
        <v>137</v>
      </c>
      <c r="K3813" t="s">
        <v>144</v>
      </c>
      <c r="L3813" t="s">
        <v>11201</v>
      </c>
      <c r="M3813" t="s">
        <v>11202</v>
      </c>
      <c r="N3813">
        <v>7.1891666660000002</v>
      </c>
      <c r="O3813">
        <v>0</v>
      </c>
      <c r="P3813">
        <v>406</v>
      </c>
      <c r="Q3813">
        <v>0</v>
      </c>
      <c r="R3813">
        <v>0</v>
      </c>
      <c r="S3813">
        <v>0</v>
      </c>
      <c r="T3813">
        <v>57</v>
      </c>
      <c r="U3813">
        <v>0</v>
      </c>
      <c r="V3813">
        <v>0</v>
      </c>
      <c r="W3813">
        <v>0</v>
      </c>
      <c r="X3813">
        <v>1030.5313640241939</v>
      </c>
      <c r="Y3813">
        <v>0</v>
      </c>
      <c r="Z3813">
        <v>0</v>
      </c>
      <c r="AA3813">
        <v>0</v>
      </c>
      <c r="AB3813">
        <v>281.6133882918009</v>
      </c>
      <c r="AC3813">
        <v>0</v>
      </c>
      <c r="AD3813">
        <v>0</v>
      </c>
      <c r="AE3813">
        <v>1312.1447523159948</v>
      </c>
    </row>
    <row r="3814" spans="1:31" x14ac:dyDescent="0.25">
      <c r="A3814">
        <v>2312716</v>
      </c>
      <c r="B3814">
        <v>1</v>
      </c>
      <c r="C3814" t="s">
        <v>80</v>
      </c>
      <c r="D3814" t="s">
        <v>93</v>
      </c>
      <c r="E3814" t="s">
        <v>141</v>
      </c>
      <c r="F3814" t="s">
        <v>628</v>
      </c>
      <c r="G3814" t="s">
        <v>134</v>
      </c>
      <c r="H3814" t="s">
        <v>135</v>
      </c>
      <c r="I3814" t="s">
        <v>136</v>
      </c>
      <c r="J3814" t="s">
        <v>137</v>
      </c>
      <c r="K3814" t="s">
        <v>138</v>
      </c>
      <c r="L3814" t="s">
        <v>11203</v>
      </c>
      <c r="M3814" t="s">
        <v>11204</v>
      </c>
      <c r="N3814">
        <v>0.270277777</v>
      </c>
      <c r="O3814">
        <v>0</v>
      </c>
      <c r="P3814">
        <v>45</v>
      </c>
      <c r="Q3814">
        <v>49</v>
      </c>
      <c r="R3814">
        <v>145</v>
      </c>
      <c r="S3814">
        <v>3</v>
      </c>
      <c r="T3814">
        <v>61</v>
      </c>
      <c r="U3814">
        <v>2</v>
      </c>
      <c r="V3814">
        <v>0</v>
      </c>
      <c r="W3814">
        <v>0</v>
      </c>
      <c r="X3814">
        <v>5.3865005742111656</v>
      </c>
      <c r="Y3814">
        <v>165.21471225747496</v>
      </c>
      <c r="Z3814">
        <v>139.33589971744149</v>
      </c>
      <c r="AA3814">
        <v>9.9632240239084009</v>
      </c>
      <c r="AB3814">
        <v>39.272950509221999</v>
      </c>
      <c r="AC3814">
        <v>45.535133720834665</v>
      </c>
      <c r="AD3814">
        <v>0</v>
      </c>
      <c r="AE3814">
        <v>404.70842080309274</v>
      </c>
    </row>
    <row r="3815" spans="1:31" x14ac:dyDescent="0.25">
      <c r="A3815">
        <v>2312865</v>
      </c>
      <c r="B3815">
        <v>1</v>
      </c>
      <c r="C3815" t="s">
        <v>80</v>
      </c>
      <c r="D3815" t="s">
        <v>96</v>
      </c>
      <c r="E3815" t="s">
        <v>141</v>
      </c>
      <c r="F3815" t="s">
        <v>11205</v>
      </c>
      <c r="G3815" t="s">
        <v>210</v>
      </c>
      <c r="H3815" t="s">
        <v>135</v>
      </c>
      <c r="I3815" t="s">
        <v>136</v>
      </c>
      <c r="J3815" t="s">
        <v>137</v>
      </c>
      <c r="K3815" t="s">
        <v>138</v>
      </c>
      <c r="L3815" t="s">
        <v>11206</v>
      </c>
      <c r="M3815" t="s">
        <v>11207</v>
      </c>
      <c r="N3815">
        <v>0.92666666600000003</v>
      </c>
      <c r="O3815">
        <v>23</v>
      </c>
      <c r="P3815">
        <v>17208</v>
      </c>
      <c r="Q3815">
        <v>29</v>
      </c>
      <c r="R3815">
        <v>311</v>
      </c>
      <c r="S3815">
        <v>74</v>
      </c>
      <c r="T3815">
        <v>1950</v>
      </c>
      <c r="U3815">
        <v>1</v>
      </c>
      <c r="V3815">
        <v>2</v>
      </c>
      <c r="W3815">
        <v>244.54787486569279</v>
      </c>
      <c r="X3815">
        <v>5443.2703909743686</v>
      </c>
      <c r="Y3815">
        <v>48.338788252072796</v>
      </c>
      <c r="Z3815">
        <v>242.08338878029539</v>
      </c>
      <c r="AA3815">
        <v>1983.8903845957341</v>
      </c>
      <c r="AB3815">
        <v>2518.3448968774701</v>
      </c>
      <c r="AC3815">
        <v>3.4348534053119999</v>
      </c>
      <c r="AD3815">
        <v>9.7895896292372004</v>
      </c>
      <c r="AE3815">
        <v>10493.700167380182</v>
      </c>
    </row>
    <row r="3816" spans="1:31" x14ac:dyDescent="0.25">
      <c r="A3816">
        <v>2312579</v>
      </c>
      <c r="B3816">
        <v>1</v>
      </c>
      <c r="C3816" t="s">
        <v>81</v>
      </c>
      <c r="D3816" t="s">
        <v>118</v>
      </c>
      <c r="E3816" t="s">
        <v>132</v>
      </c>
      <c r="F3816" t="s">
        <v>11208</v>
      </c>
      <c r="G3816" t="s">
        <v>143</v>
      </c>
      <c r="H3816" t="s">
        <v>135</v>
      </c>
      <c r="I3816" t="s">
        <v>136</v>
      </c>
      <c r="J3816" t="s">
        <v>137</v>
      </c>
      <c r="K3816" t="s">
        <v>144</v>
      </c>
      <c r="L3816" t="s">
        <v>11209</v>
      </c>
      <c r="M3816" t="s">
        <v>11210</v>
      </c>
      <c r="N3816">
        <v>7.7197222219999997</v>
      </c>
      <c r="O3816">
        <v>3</v>
      </c>
      <c r="P3816">
        <v>256</v>
      </c>
      <c r="Q3816">
        <v>83</v>
      </c>
      <c r="R3816">
        <v>110</v>
      </c>
      <c r="S3816">
        <v>7</v>
      </c>
      <c r="T3816">
        <v>20</v>
      </c>
      <c r="U3816">
        <v>2</v>
      </c>
      <c r="V3816">
        <v>0</v>
      </c>
      <c r="W3816">
        <v>0.8373968924257168</v>
      </c>
      <c r="X3816">
        <v>294.66640510231855</v>
      </c>
      <c r="Y3816">
        <v>4041.739151982003</v>
      </c>
      <c r="Z3816">
        <v>1805.5734827471852</v>
      </c>
      <c r="AA3816">
        <v>75.031973209836892</v>
      </c>
      <c r="AB3816">
        <v>128.94637117264526</v>
      </c>
      <c r="AC3816">
        <v>1517.5373706281823</v>
      </c>
      <c r="AD3816">
        <v>0</v>
      </c>
      <c r="AE3816">
        <v>7864.3321517345967</v>
      </c>
    </row>
    <row r="3817" spans="1:31" x14ac:dyDescent="0.25">
      <c r="A3817">
        <v>2312911</v>
      </c>
      <c r="B3817">
        <v>1</v>
      </c>
      <c r="C3817" t="s">
        <v>81</v>
      </c>
      <c r="D3817" t="s">
        <v>127</v>
      </c>
      <c r="E3817" t="s">
        <v>132</v>
      </c>
      <c r="F3817" t="s">
        <v>11211</v>
      </c>
      <c r="G3817" t="s">
        <v>217</v>
      </c>
      <c r="H3817" t="s">
        <v>135</v>
      </c>
      <c r="I3817" t="s">
        <v>136</v>
      </c>
      <c r="J3817" t="s">
        <v>137</v>
      </c>
      <c r="K3817" t="s">
        <v>138</v>
      </c>
      <c r="L3817" t="s">
        <v>11212</v>
      </c>
      <c r="M3817" t="s">
        <v>11213</v>
      </c>
      <c r="N3817">
        <v>7.2561111110000001</v>
      </c>
      <c r="O3817">
        <v>0</v>
      </c>
      <c r="P3817">
        <v>0</v>
      </c>
      <c r="Q3817">
        <v>0</v>
      </c>
      <c r="R3817">
        <v>14</v>
      </c>
      <c r="S3817">
        <v>0</v>
      </c>
      <c r="T3817">
        <v>4</v>
      </c>
      <c r="U3817">
        <v>1</v>
      </c>
      <c r="V3817">
        <v>0</v>
      </c>
      <c r="W3817">
        <v>0</v>
      </c>
      <c r="X3817">
        <v>0</v>
      </c>
      <c r="Y3817">
        <v>0</v>
      </c>
      <c r="Z3817">
        <v>354.69230400640424</v>
      </c>
      <c r="AA3817">
        <v>0</v>
      </c>
      <c r="AB3817">
        <v>11.777398114091749</v>
      </c>
      <c r="AC3817">
        <v>627.14389229278424</v>
      </c>
      <c r="AD3817">
        <v>0</v>
      </c>
      <c r="AE3817">
        <v>993.61359441328023</v>
      </c>
    </row>
    <row r="3818" spans="1:31" x14ac:dyDescent="0.25">
      <c r="A3818">
        <v>2312556</v>
      </c>
      <c r="B3818">
        <v>1</v>
      </c>
      <c r="C3818" t="s">
        <v>80</v>
      </c>
      <c r="D3818" t="s">
        <v>95</v>
      </c>
      <c r="E3818" t="s">
        <v>132</v>
      </c>
      <c r="F3818" t="s">
        <v>11214</v>
      </c>
      <c r="G3818" t="s">
        <v>143</v>
      </c>
      <c r="H3818" t="s">
        <v>135</v>
      </c>
      <c r="I3818" t="s">
        <v>136</v>
      </c>
      <c r="J3818" t="s">
        <v>137</v>
      </c>
      <c r="K3818" t="s">
        <v>144</v>
      </c>
      <c r="L3818" t="s">
        <v>11215</v>
      </c>
      <c r="M3818" t="s">
        <v>11216</v>
      </c>
      <c r="N3818">
        <v>5.9936111109999999</v>
      </c>
      <c r="O3818">
        <v>0</v>
      </c>
      <c r="P3818">
        <v>82</v>
      </c>
      <c r="Q3818">
        <v>3</v>
      </c>
      <c r="R3818">
        <v>1</v>
      </c>
      <c r="S3818">
        <v>4</v>
      </c>
      <c r="T3818">
        <v>3</v>
      </c>
      <c r="U3818">
        <v>1</v>
      </c>
      <c r="V3818">
        <v>0</v>
      </c>
      <c r="W3818">
        <v>0</v>
      </c>
      <c r="X3818">
        <v>114.01598874064238</v>
      </c>
      <c r="Y3818">
        <v>171.99465395367233</v>
      </c>
      <c r="Z3818">
        <v>0</v>
      </c>
      <c r="AA3818">
        <v>690.97990949696953</v>
      </c>
      <c r="AB3818">
        <v>17.314257797101877</v>
      </c>
      <c r="AC3818">
        <v>545.78078291887846</v>
      </c>
      <c r="AD3818">
        <v>0</v>
      </c>
      <c r="AE3818">
        <v>1540.0855929072645</v>
      </c>
    </row>
    <row r="3819" spans="1:31" x14ac:dyDescent="0.25">
      <c r="A3819">
        <v>2312888</v>
      </c>
      <c r="B3819">
        <v>1</v>
      </c>
      <c r="C3819" t="s">
        <v>80</v>
      </c>
      <c r="D3819" t="s">
        <v>86</v>
      </c>
      <c r="E3819" t="s">
        <v>414</v>
      </c>
      <c r="F3819" t="s">
        <v>1023</v>
      </c>
      <c r="G3819" t="s">
        <v>134</v>
      </c>
      <c r="H3819" t="s">
        <v>135</v>
      </c>
      <c r="I3819" t="s">
        <v>136</v>
      </c>
      <c r="J3819" t="s">
        <v>137</v>
      </c>
      <c r="K3819" t="s">
        <v>138</v>
      </c>
      <c r="L3819" t="s">
        <v>11217</v>
      </c>
      <c r="M3819" t="s">
        <v>11218</v>
      </c>
      <c r="N3819">
        <v>2.466111111</v>
      </c>
      <c r="O3819">
        <v>1</v>
      </c>
      <c r="P3819">
        <v>1452</v>
      </c>
      <c r="Q3819">
        <v>0</v>
      </c>
      <c r="R3819">
        <v>141</v>
      </c>
      <c r="S3819">
        <v>1</v>
      </c>
      <c r="T3819">
        <v>225</v>
      </c>
      <c r="U3819">
        <v>0</v>
      </c>
      <c r="V3819">
        <v>1</v>
      </c>
      <c r="W3819">
        <v>19.976182335388451</v>
      </c>
      <c r="X3819">
        <v>1984.8285353733561</v>
      </c>
      <c r="Y3819">
        <v>0</v>
      </c>
      <c r="Z3819">
        <v>243.66006107133782</v>
      </c>
      <c r="AA3819">
        <v>423.14762647404802</v>
      </c>
      <c r="AB3819">
        <v>847.62115453899992</v>
      </c>
      <c r="AC3819">
        <v>0</v>
      </c>
      <c r="AD3819">
        <v>25.4231217154775</v>
      </c>
      <c r="AE3819">
        <v>3544.656681508608</v>
      </c>
    </row>
    <row r="3820" spans="1:31" x14ac:dyDescent="0.25">
      <c r="A3820">
        <v>2312894</v>
      </c>
      <c r="B3820">
        <v>1</v>
      </c>
      <c r="C3820" t="s">
        <v>80</v>
      </c>
      <c r="D3820" t="s">
        <v>101</v>
      </c>
      <c r="E3820" t="s">
        <v>147</v>
      </c>
      <c r="F3820" t="s">
        <v>11219</v>
      </c>
      <c r="G3820" t="s">
        <v>336</v>
      </c>
      <c r="H3820" t="s">
        <v>150</v>
      </c>
      <c r="I3820" t="s">
        <v>136</v>
      </c>
      <c r="J3820" t="s">
        <v>137</v>
      </c>
      <c r="K3820" t="s">
        <v>138</v>
      </c>
      <c r="L3820" t="s">
        <v>11220</v>
      </c>
      <c r="M3820" t="s">
        <v>11221</v>
      </c>
      <c r="N3820">
        <v>0.336666666</v>
      </c>
      <c r="O3820">
        <v>0</v>
      </c>
      <c r="P3820">
        <v>36</v>
      </c>
      <c r="Q3820">
        <v>0</v>
      </c>
      <c r="R3820">
        <v>0</v>
      </c>
      <c r="S3820">
        <v>0</v>
      </c>
      <c r="T3820">
        <v>3</v>
      </c>
      <c r="U3820">
        <v>0</v>
      </c>
      <c r="V3820">
        <v>0</v>
      </c>
      <c r="W3820">
        <v>0</v>
      </c>
      <c r="X3820">
        <v>2.8273500775441995</v>
      </c>
      <c r="Y3820">
        <v>0</v>
      </c>
      <c r="Z3820">
        <v>0</v>
      </c>
      <c r="AA3820">
        <v>0</v>
      </c>
      <c r="AB3820">
        <v>2.9856909377332004</v>
      </c>
      <c r="AC3820">
        <v>0</v>
      </c>
      <c r="AD3820">
        <v>0</v>
      </c>
      <c r="AE3820">
        <v>5.8130410152773999</v>
      </c>
    </row>
    <row r="3821" spans="1:31" x14ac:dyDescent="0.25">
      <c r="A3821">
        <v>2312539</v>
      </c>
      <c r="B3821">
        <v>1</v>
      </c>
      <c r="C3821" t="s">
        <v>80</v>
      </c>
      <c r="D3821" t="s">
        <v>94</v>
      </c>
      <c r="E3821" t="s">
        <v>175</v>
      </c>
      <c r="F3821" t="s">
        <v>11222</v>
      </c>
      <c r="G3821" t="s">
        <v>143</v>
      </c>
      <c r="H3821" t="s">
        <v>135</v>
      </c>
      <c r="I3821" t="s">
        <v>136</v>
      </c>
      <c r="J3821" t="s">
        <v>137</v>
      </c>
      <c r="K3821" t="s">
        <v>144</v>
      </c>
      <c r="L3821" t="s">
        <v>11223</v>
      </c>
      <c r="M3821" t="s">
        <v>11224</v>
      </c>
      <c r="N3821">
        <v>8.409444444</v>
      </c>
      <c r="O3821">
        <v>0</v>
      </c>
      <c r="P3821">
        <v>317</v>
      </c>
      <c r="Q3821">
        <v>2</v>
      </c>
      <c r="R3821">
        <v>12</v>
      </c>
      <c r="S3821">
        <v>17</v>
      </c>
      <c r="T3821">
        <v>32</v>
      </c>
      <c r="U3821">
        <v>0</v>
      </c>
      <c r="V3821">
        <v>0</v>
      </c>
      <c r="W3821">
        <v>0</v>
      </c>
      <c r="X3821">
        <v>353.66552990025889</v>
      </c>
      <c r="Y3821">
        <v>5.4128922386499996</v>
      </c>
      <c r="Z3821">
        <v>61.544732118508648</v>
      </c>
      <c r="AA3821">
        <v>348.36431487584099</v>
      </c>
      <c r="AB3821">
        <v>173.27187830891259</v>
      </c>
      <c r="AC3821">
        <v>0</v>
      </c>
      <c r="AD3821">
        <v>0</v>
      </c>
      <c r="AE3821">
        <v>942.25934744217113</v>
      </c>
    </row>
    <row r="3822" spans="1:31" x14ac:dyDescent="0.25">
      <c r="A3822">
        <v>2312493</v>
      </c>
      <c r="B3822">
        <v>1</v>
      </c>
      <c r="C3822" t="s">
        <v>81</v>
      </c>
      <c r="D3822" t="s">
        <v>118</v>
      </c>
      <c r="E3822" t="s">
        <v>153</v>
      </c>
      <c r="F3822" t="s">
        <v>11225</v>
      </c>
      <c r="G3822" t="s">
        <v>155</v>
      </c>
      <c r="H3822" t="s">
        <v>150</v>
      </c>
      <c r="I3822" t="s">
        <v>136</v>
      </c>
      <c r="J3822" t="s">
        <v>137</v>
      </c>
      <c r="K3822" t="s">
        <v>138</v>
      </c>
      <c r="L3822" t="s">
        <v>11226</v>
      </c>
      <c r="M3822" t="s">
        <v>11227</v>
      </c>
      <c r="N3822">
        <v>3.3138888880000001</v>
      </c>
      <c r="O3822">
        <v>0</v>
      </c>
      <c r="P3822">
        <v>1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0.30687397761871671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0.30687397761871671</v>
      </c>
    </row>
    <row r="3823" spans="1:31" x14ac:dyDescent="0.25">
      <c r="A3823">
        <v>2312748</v>
      </c>
      <c r="B3823">
        <v>1</v>
      </c>
      <c r="C3823" t="s">
        <v>80</v>
      </c>
      <c r="D3823" t="s">
        <v>93</v>
      </c>
      <c r="E3823" t="s">
        <v>153</v>
      </c>
      <c r="F3823" t="s">
        <v>11228</v>
      </c>
      <c r="G3823" t="s">
        <v>155</v>
      </c>
      <c r="H3823" t="s">
        <v>150</v>
      </c>
      <c r="I3823" t="s">
        <v>136</v>
      </c>
      <c r="J3823" t="s">
        <v>137</v>
      </c>
      <c r="K3823" t="s">
        <v>138</v>
      </c>
      <c r="L3823" t="s">
        <v>11229</v>
      </c>
      <c r="M3823" t="s">
        <v>11230</v>
      </c>
      <c r="N3823">
        <v>4.6852777769999996</v>
      </c>
      <c r="O3823">
        <v>0</v>
      </c>
      <c r="P3823">
        <v>1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0.55530490690612511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0.55530490690612511</v>
      </c>
    </row>
    <row r="3824" spans="1:31" x14ac:dyDescent="0.25">
      <c r="A3824">
        <v>2312596</v>
      </c>
      <c r="B3824">
        <v>1</v>
      </c>
      <c r="C3824" t="s">
        <v>81</v>
      </c>
      <c r="D3824" t="s">
        <v>113</v>
      </c>
      <c r="E3824" t="s">
        <v>153</v>
      </c>
      <c r="F3824" t="s">
        <v>11231</v>
      </c>
      <c r="G3824" t="s">
        <v>155</v>
      </c>
      <c r="H3824" t="s">
        <v>150</v>
      </c>
      <c r="I3824" t="s">
        <v>136</v>
      </c>
      <c r="J3824" t="s">
        <v>137</v>
      </c>
      <c r="K3824" t="s">
        <v>138</v>
      </c>
      <c r="L3824" t="s">
        <v>11232</v>
      </c>
      <c r="M3824" t="s">
        <v>11233</v>
      </c>
      <c r="N3824">
        <v>2.4511111109999999</v>
      </c>
      <c r="O3824">
        <v>0</v>
      </c>
      <c r="P3824">
        <v>2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0.84689016635603331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0.84689016635603331</v>
      </c>
    </row>
    <row r="3825" spans="1:31" x14ac:dyDescent="0.25">
      <c r="A3825">
        <v>2312662</v>
      </c>
      <c r="B3825">
        <v>1</v>
      </c>
      <c r="C3825" t="s">
        <v>80</v>
      </c>
      <c r="D3825" t="s">
        <v>84</v>
      </c>
      <c r="E3825" t="s">
        <v>175</v>
      </c>
      <c r="F3825" t="s">
        <v>11234</v>
      </c>
      <c r="G3825" t="s">
        <v>703</v>
      </c>
      <c r="H3825" t="s">
        <v>135</v>
      </c>
      <c r="I3825" t="s">
        <v>136</v>
      </c>
      <c r="J3825" t="s">
        <v>3</v>
      </c>
      <c r="K3825" t="s">
        <v>138</v>
      </c>
      <c r="L3825" t="s">
        <v>11235</v>
      </c>
      <c r="M3825" t="s">
        <v>11236</v>
      </c>
      <c r="N3825">
        <v>1.2608333329999999</v>
      </c>
      <c r="O3825">
        <v>0</v>
      </c>
      <c r="P3825">
        <v>711</v>
      </c>
      <c r="Q3825">
        <v>0</v>
      </c>
      <c r="R3825">
        <v>0</v>
      </c>
      <c r="S3825">
        <v>0</v>
      </c>
      <c r="T3825">
        <v>86</v>
      </c>
      <c r="U3825">
        <v>1</v>
      </c>
      <c r="V3825">
        <v>0</v>
      </c>
      <c r="W3825">
        <v>0</v>
      </c>
      <c r="X3825">
        <v>252.40671583153164</v>
      </c>
      <c r="Y3825">
        <v>0</v>
      </c>
      <c r="Z3825">
        <v>0</v>
      </c>
      <c r="AA3825">
        <v>0</v>
      </c>
      <c r="AB3825">
        <v>191.90747273092128</v>
      </c>
      <c r="AC3825">
        <v>177.52861466404212</v>
      </c>
      <c r="AD3825">
        <v>0</v>
      </c>
      <c r="AE3825">
        <v>621.84280322649511</v>
      </c>
    </row>
    <row r="3826" spans="1:31" x14ac:dyDescent="0.25">
      <c r="A3826">
        <v>2312496</v>
      </c>
      <c r="B3826">
        <v>1</v>
      </c>
      <c r="C3826" t="s">
        <v>80</v>
      </c>
      <c r="D3826" t="s">
        <v>104</v>
      </c>
      <c r="E3826" t="s">
        <v>132</v>
      </c>
      <c r="F3826" t="s">
        <v>6660</v>
      </c>
      <c r="G3826" t="s">
        <v>210</v>
      </c>
      <c r="H3826" t="s">
        <v>135</v>
      </c>
      <c r="I3826" t="s">
        <v>136</v>
      </c>
      <c r="J3826" t="s">
        <v>137</v>
      </c>
      <c r="K3826" t="s">
        <v>138</v>
      </c>
      <c r="L3826" t="s">
        <v>11237</v>
      </c>
      <c r="M3826" t="s">
        <v>11238</v>
      </c>
      <c r="N3826">
        <v>4.6061111109999997</v>
      </c>
      <c r="O3826">
        <v>0</v>
      </c>
      <c r="P3826">
        <v>29</v>
      </c>
      <c r="Q3826">
        <v>0</v>
      </c>
      <c r="R3826">
        <v>61</v>
      </c>
      <c r="S3826">
        <v>1</v>
      </c>
      <c r="T3826">
        <v>12</v>
      </c>
      <c r="U3826">
        <v>4</v>
      </c>
      <c r="V3826">
        <v>0</v>
      </c>
      <c r="W3826">
        <v>0</v>
      </c>
      <c r="X3826">
        <v>39.673096503225061</v>
      </c>
      <c r="Y3826">
        <v>0</v>
      </c>
      <c r="Z3826">
        <v>165.5639331302051</v>
      </c>
      <c r="AA3826">
        <v>163.32262720376397</v>
      </c>
      <c r="AB3826">
        <v>39.597238360594744</v>
      </c>
      <c r="AC3826">
        <v>3471.1811194515103</v>
      </c>
      <c r="AD3826">
        <v>0</v>
      </c>
      <c r="AE3826">
        <v>3879.3380146492991</v>
      </c>
    </row>
    <row r="3827" spans="1:31" x14ac:dyDescent="0.25">
      <c r="A3827">
        <v>2312639</v>
      </c>
      <c r="B3827">
        <v>1</v>
      </c>
      <c r="C3827" t="s">
        <v>80</v>
      </c>
      <c r="D3827" t="s">
        <v>88</v>
      </c>
      <c r="E3827" t="s">
        <v>153</v>
      </c>
      <c r="F3827" t="s">
        <v>11239</v>
      </c>
      <c r="G3827" t="s">
        <v>155</v>
      </c>
      <c r="H3827" t="s">
        <v>150</v>
      </c>
      <c r="I3827" t="s">
        <v>136</v>
      </c>
      <c r="J3827" t="s">
        <v>137</v>
      </c>
      <c r="K3827" t="s">
        <v>138</v>
      </c>
      <c r="L3827" t="s">
        <v>11240</v>
      </c>
      <c r="M3827" t="s">
        <v>11241</v>
      </c>
      <c r="N3827">
        <v>3.6524999999999999</v>
      </c>
      <c r="O3827">
        <v>0</v>
      </c>
      <c r="P3827">
        <v>2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3.9288643859561581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3.9288643859561581</v>
      </c>
    </row>
    <row r="3828" spans="1:31" x14ac:dyDescent="0.25">
      <c r="A3828">
        <v>2312805</v>
      </c>
      <c r="B3828">
        <v>1</v>
      </c>
      <c r="C3828" t="s">
        <v>80</v>
      </c>
      <c r="D3828" t="s">
        <v>82</v>
      </c>
      <c r="E3828" t="s">
        <v>158</v>
      </c>
      <c r="F3828" t="s">
        <v>11242</v>
      </c>
      <c r="G3828" t="s">
        <v>336</v>
      </c>
      <c r="H3828" t="s">
        <v>150</v>
      </c>
      <c r="I3828" t="s">
        <v>136</v>
      </c>
      <c r="J3828" t="s">
        <v>137</v>
      </c>
      <c r="K3828" t="s">
        <v>138</v>
      </c>
      <c r="L3828" t="s">
        <v>11243</v>
      </c>
      <c r="M3828" t="s">
        <v>11244</v>
      </c>
      <c r="N3828">
        <v>1.2880555549999999</v>
      </c>
      <c r="O3828">
        <v>0</v>
      </c>
      <c r="P3828">
        <v>1055</v>
      </c>
      <c r="Q3828">
        <v>0</v>
      </c>
      <c r="R3828">
        <v>0</v>
      </c>
      <c r="S3828">
        <v>0</v>
      </c>
      <c r="T3828">
        <v>56</v>
      </c>
      <c r="U3828">
        <v>0</v>
      </c>
      <c r="V3828">
        <v>0</v>
      </c>
      <c r="W3828">
        <v>0</v>
      </c>
      <c r="X3828">
        <v>345.47094640100363</v>
      </c>
      <c r="Y3828">
        <v>0</v>
      </c>
      <c r="Z3828">
        <v>0</v>
      </c>
      <c r="AA3828">
        <v>0</v>
      </c>
      <c r="AB3828">
        <v>43.271670960470978</v>
      </c>
      <c r="AC3828">
        <v>0</v>
      </c>
      <c r="AD3828">
        <v>0</v>
      </c>
      <c r="AE3828">
        <v>388.74261736147463</v>
      </c>
    </row>
    <row r="3829" spans="1:31" x14ac:dyDescent="0.25">
      <c r="A3829">
        <v>2312682</v>
      </c>
      <c r="B3829">
        <v>1</v>
      </c>
      <c r="C3829" t="s">
        <v>80</v>
      </c>
      <c r="D3829" t="s">
        <v>93</v>
      </c>
      <c r="E3829" t="s">
        <v>147</v>
      </c>
      <c r="F3829" t="s">
        <v>11245</v>
      </c>
      <c r="G3829" t="s">
        <v>149</v>
      </c>
      <c r="H3829" t="s">
        <v>150</v>
      </c>
      <c r="I3829" t="s">
        <v>136</v>
      </c>
      <c r="J3829" t="s">
        <v>137</v>
      </c>
      <c r="K3829" t="s">
        <v>138</v>
      </c>
      <c r="L3829" t="s">
        <v>11246</v>
      </c>
      <c r="M3829" t="s">
        <v>11247</v>
      </c>
      <c r="N3829">
        <v>6.926666666</v>
      </c>
      <c r="O3829">
        <v>0</v>
      </c>
      <c r="P3829">
        <v>9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7.9569880793999985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7.9569880793999985</v>
      </c>
    </row>
    <row r="3830" spans="1:31" x14ac:dyDescent="0.25">
      <c r="A3830">
        <v>2312513</v>
      </c>
      <c r="B3830">
        <v>1</v>
      </c>
      <c r="C3830" t="s">
        <v>80</v>
      </c>
      <c r="D3830" t="s">
        <v>84</v>
      </c>
      <c r="E3830" t="s">
        <v>285</v>
      </c>
      <c r="F3830" t="s">
        <v>11248</v>
      </c>
      <c r="G3830" t="s">
        <v>384</v>
      </c>
      <c r="H3830" t="s">
        <v>150</v>
      </c>
      <c r="I3830" t="s">
        <v>136</v>
      </c>
      <c r="J3830" t="s">
        <v>137</v>
      </c>
      <c r="K3830" t="s">
        <v>138</v>
      </c>
      <c r="L3830" t="s">
        <v>11249</v>
      </c>
      <c r="M3830" t="s">
        <v>11250</v>
      </c>
      <c r="N3830">
        <v>7.4602777769999999</v>
      </c>
      <c r="O3830">
        <v>0</v>
      </c>
      <c r="P3830">
        <v>47</v>
      </c>
      <c r="Q3830">
        <v>0</v>
      </c>
      <c r="R3830">
        <v>0</v>
      </c>
      <c r="S3830">
        <v>0</v>
      </c>
      <c r="T3830">
        <v>1</v>
      </c>
      <c r="U3830">
        <v>0</v>
      </c>
      <c r="V3830">
        <v>0</v>
      </c>
      <c r="W3830">
        <v>0</v>
      </c>
      <c r="X3830">
        <v>79.62623414124144</v>
      </c>
      <c r="Y3830">
        <v>0</v>
      </c>
      <c r="Z3830">
        <v>0</v>
      </c>
      <c r="AA3830">
        <v>0</v>
      </c>
      <c r="AB3830">
        <v>3.3316120023616669E-2</v>
      </c>
      <c r="AC3830">
        <v>0</v>
      </c>
      <c r="AD3830">
        <v>0</v>
      </c>
      <c r="AE3830">
        <v>79.659550261265053</v>
      </c>
    </row>
    <row r="3831" spans="1:31" x14ac:dyDescent="0.25">
      <c r="A3831">
        <v>2312725</v>
      </c>
      <c r="B3831">
        <v>1</v>
      </c>
      <c r="C3831" t="s">
        <v>80</v>
      </c>
      <c r="D3831" t="s">
        <v>90</v>
      </c>
      <c r="E3831" t="s">
        <v>147</v>
      </c>
      <c r="F3831" t="s">
        <v>11251</v>
      </c>
      <c r="G3831" t="s">
        <v>149</v>
      </c>
      <c r="H3831" t="s">
        <v>150</v>
      </c>
      <c r="I3831" t="s">
        <v>136</v>
      </c>
      <c r="J3831" t="s">
        <v>137</v>
      </c>
      <c r="K3831" t="s">
        <v>138</v>
      </c>
      <c r="L3831" t="s">
        <v>11252</v>
      </c>
      <c r="M3831" t="s">
        <v>11253</v>
      </c>
      <c r="N3831">
        <v>0.87083333299999999</v>
      </c>
      <c r="O3831">
        <v>0</v>
      </c>
      <c r="P3831">
        <v>219</v>
      </c>
      <c r="Q3831">
        <v>0</v>
      </c>
      <c r="R3831">
        <v>0</v>
      </c>
      <c r="S3831">
        <v>0</v>
      </c>
      <c r="T3831">
        <v>51</v>
      </c>
      <c r="U3831">
        <v>0</v>
      </c>
      <c r="V3831">
        <v>0</v>
      </c>
      <c r="W3831">
        <v>0</v>
      </c>
      <c r="X3831">
        <v>36.876473862319315</v>
      </c>
      <c r="Y3831">
        <v>0</v>
      </c>
      <c r="Z3831">
        <v>0</v>
      </c>
      <c r="AA3831">
        <v>0</v>
      </c>
      <c r="AB3831">
        <v>31.174354712938438</v>
      </c>
      <c r="AC3831">
        <v>0</v>
      </c>
      <c r="AD3831">
        <v>0</v>
      </c>
      <c r="AE3831">
        <v>68.050828575257754</v>
      </c>
    </row>
    <row r="3832" spans="1:31" x14ac:dyDescent="0.25">
      <c r="A3832">
        <v>2312762</v>
      </c>
      <c r="B3832">
        <v>1</v>
      </c>
      <c r="C3832" t="s">
        <v>80</v>
      </c>
      <c r="D3832" t="s">
        <v>93</v>
      </c>
      <c r="E3832" t="s">
        <v>147</v>
      </c>
      <c r="F3832" t="s">
        <v>11254</v>
      </c>
      <c r="G3832" t="s">
        <v>149</v>
      </c>
      <c r="H3832" t="s">
        <v>150</v>
      </c>
      <c r="I3832" t="s">
        <v>136</v>
      </c>
      <c r="J3832" t="s">
        <v>137</v>
      </c>
      <c r="K3832" t="s">
        <v>138</v>
      </c>
      <c r="L3832" t="s">
        <v>11255</v>
      </c>
      <c r="M3832" t="s">
        <v>11256</v>
      </c>
      <c r="N3832">
        <v>1.7791666660000001</v>
      </c>
      <c r="O3832">
        <v>0</v>
      </c>
      <c r="P3832">
        <v>0</v>
      </c>
      <c r="Q3832">
        <v>0</v>
      </c>
      <c r="R3832">
        <v>1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7.5294167494671829</v>
      </c>
      <c r="AA3832">
        <v>0</v>
      </c>
      <c r="AB3832">
        <v>0</v>
      </c>
      <c r="AC3832">
        <v>0</v>
      </c>
      <c r="AD3832">
        <v>0</v>
      </c>
      <c r="AE3832">
        <v>7.5294167494671829</v>
      </c>
    </row>
    <row r="3833" spans="1:31" x14ac:dyDescent="0.25">
      <c r="A3833">
        <v>2312576</v>
      </c>
      <c r="B3833">
        <v>1</v>
      </c>
      <c r="C3833" t="s">
        <v>80</v>
      </c>
      <c r="D3833" t="s">
        <v>104</v>
      </c>
      <c r="E3833" t="s">
        <v>132</v>
      </c>
      <c r="F3833" t="s">
        <v>5832</v>
      </c>
      <c r="G3833" t="s">
        <v>134</v>
      </c>
      <c r="H3833" t="s">
        <v>135</v>
      </c>
      <c r="I3833" t="s">
        <v>468</v>
      </c>
      <c r="J3833" t="s">
        <v>137</v>
      </c>
      <c r="K3833" t="s">
        <v>138</v>
      </c>
      <c r="L3833" t="s">
        <v>11257</v>
      </c>
      <c r="M3833" t="s">
        <v>11258</v>
      </c>
      <c r="N3833">
        <v>1.1944444E-2</v>
      </c>
      <c r="O3833">
        <v>1</v>
      </c>
      <c r="P3833">
        <v>366</v>
      </c>
      <c r="Q3833">
        <v>2</v>
      </c>
      <c r="R3833">
        <v>7</v>
      </c>
      <c r="S3833">
        <v>11</v>
      </c>
      <c r="T3833">
        <v>29</v>
      </c>
      <c r="U3833">
        <v>1</v>
      </c>
      <c r="V3833">
        <v>0</v>
      </c>
      <c r="W3833">
        <v>1.0586356763333333E-3</v>
      </c>
      <c r="X3833">
        <v>0.77846399194659954</v>
      </c>
      <c r="Y3833">
        <v>5.6507230663333336E-3</v>
      </c>
      <c r="Z3833">
        <v>6.8880690749388893E-2</v>
      </c>
      <c r="AA3833">
        <v>10.722260664430282</v>
      </c>
      <c r="AB3833">
        <v>0.13798751059203337</v>
      </c>
      <c r="AC3833">
        <v>1.9116763058505697</v>
      </c>
      <c r="AD3833">
        <v>0</v>
      </c>
      <c r="AE3833">
        <v>13.62597852231154</v>
      </c>
    </row>
    <row r="3834" spans="1:31" x14ac:dyDescent="0.25">
      <c r="A3834">
        <v>2312619</v>
      </c>
      <c r="B3834">
        <v>1</v>
      </c>
      <c r="C3834" t="s">
        <v>80</v>
      </c>
      <c r="D3834" t="s">
        <v>88</v>
      </c>
      <c r="E3834" t="s">
        <v>175</v>
      </c>
      <c r="F3834" t="s">
        <v>11259</v>
      </c>
      <c r="G3834" t="s">
        <v>143</v>
      </c>
      <c r="H3834" t="s">
        <v>135</v>
      </c>
      <c r="I3834" t="s">
        <v>136</v>
      </c>
      <c r="J3834" t="s">
        <v>137</v>
      </c>
      <c r="K3834" t="s">
        <v>144</v>
      </c>
      <c r="L3834" t="s">
        <v>11260</v>
      </c>
      <c r="M3834" t="s">
        <v>11261</v>
      </c>
      <c r="N3834">
        <v>8.2825000000000006</v>
      </c>
      <c r="O3834">
        <v>0</v>
      </c>
      <c r="P3834">
        <v>3547</v>
      </c>
      <c r="Q3834">
        <v>0</v>
      </c>
      <c r="R3834">
        <v>0</v>
      </c>
      <c r="S3834">
        <v>0</v>
      </c>
      <c r="T3834">
        <v>86</v>
      </c>
      <c r="U3834">
        <v>0</v>
      </c>
      <c r="V3834">
        <v>0</v>
      </c>
      <c r="W3834">
        <v>0</v>
      </c>
      <c r="X3834">
        <v>7281.455837358887</v>
      </c>
      <c r="Y3834">
        <v>0</v>
      </c>
      <c r="Z3834">
        <v>0</v>
      </c>
      <c r="AA3834">
        <v>0</v>
      </c>
      <c r="AB3834">
        <v>1255.000763253503</v>
      </c>
      <c r="AC3834">
        <v>0</v>
      </c>
      <c r="AD3834">
        <v>0</v>
      </c>
      <c r="AE3834">
        <v>8536.4566006123896</v>
      </c>
    </row>
    <row r="3835" spans="1:31" x14ac:dyDescent="0.25">
      <c r="A3835">
        <v>2312868</v>
      </c>
      <c r="B3835">
        <v>1</v>
      </c>
      <c r="C3835" t="s">
        <v>80</v>
      </c>
      <c r="D3835" t="s">
        <v>82</v>
      </c>
      <c r="E3835" t="s">
        <v>153</v>
      </c>
      <c r="F3835" t="s">
        <v>11262</v>
      </c>
      <c r="G3835" t="s">
        <v>203</v>
      </c>
      <c r="H3835" t="s">
        <v>150</v>
      </c>
      <c r="I3835" t="s">
        <v>136</v>
      </c>
      <c r="J3835" t="s">
        <v>137</v>
      </c>
      <c r="K3835" t="s">
        <v>138</v>
      </c>
      <c r="L3835" t="s">
        <v>11263</v>
      </c>
      <c r="M3835" t="s">
        <v>11264</v>
      </c>
      <c r="N3835">
        <v>1.6758333329999999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1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7.9291985594335497</v>
      </c>
      <c r="AC3835">
        <v>0</v>
      </c>
      <c r="AD3835">
        <v>0</v>
      </c>
      <c r="AE3835">
        <v>7.9291985594335497</v>
      </c>
    </row>
    <row r="3836" spans="1:31" x14ac:dyDescent="0.25">
      <c r="A3836">
        <v>2312722</v>
      </c>
      <c r="B3836">
        <v>1</v>
      </c>
      <c r="C3836" t="s">
        <v>80</v>
      </c>
      <c r="D3836" t="s">
        <v>100</v>
      </c>
      <c r="E3836" t="s">
        <v>153</v>
      </c>
      <c r="F3836" t="s">
        <v>11265</v>
      </c>
      <c r="G3836" t="s">
        <v>155</v>
      </c>
      <c r="H3836" t="s">
        <v>150</v>
      </c>
      <c r="I3836" t="s">
        <v>136</v>
      </c>
      <c r="J3836" t="s">
        <v>137</v>
      </c>
      <c r="K3836" t="s">
        <v>138</v>
      </c>
      <c r="L3836" t="s">
        <v>11266</v>
      </c>
      <c r="M3836" t="s">
        <v>11267</v>
      </c>
      <c r="N3836">
        <v>1.437777777</v>
      </c>
      <c r="O3836">
        <v>0</v>
      </c>
      <c r="P3836">
        <v>1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1.3776704165312001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1.3776704165312001</v>
      </c>
    </row>
    <row r="3837" spans="1:31" x14ac:dyDescent="0.25">
      <c r="A3837">
        <v>2312931</v>
      </c>
      <c r="B3837">
        <v>1</v>
      </c>
      <c r="C3837" t="s">
        <v>80</v>
      </c>
      <c r="D3837" t="s">
        <v>96</v>
      </c>
      <c r="E3837" t="s">
        <v>153</v>
      </c>
      <c r="F3837" t="s">
        <v>11268</v>
      </c>
      <c r="G3837" t="s">
        <v>203</v>
      </c>
      <c r="H3837" t="s">
        <v>150</v>
      </c>
      <c r="I3837" t="s">
        <v>136</v>
      </c>
      <c r="J3837" t="s">
        <v>137</v>
      </c>
      <c r="K3837" t="s">
        <v>138</v>
      </c>
      <c r="L3837" t="s">
        <v>11269</v>
      </c>
      <c r="M3837" t="s">
        <v>11270</v>
      </c>
      <c r="N3837">
        <v>2.4213888880000001</v>
      </c>
      <c r="O3837">
        <v>0</v>
      </c>
      <c r="P3837">
        <v>1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</row>
    <row r="3838" spans="1:31" x14ac:dyDescent="0.25">
      <c r="A3838">
        <v>2312954</v>
      </c>
      <c r="B3838">
        <v>1</v>
      </c>
      <c r="C3838" t="s">
        <v>80</v>
      </c>
      <c r="D3838" t="s">
        <v>88</v>
      </c>
      <c r="E3838" t="s">
        <v>153</v>
      </c>
      <c r="F3838" t="s">
        <v>11271</v>
      </c>
      <c r="G3838" t="s">
        <v>254</v>
      </c>
      <c r="H3838" t="s">
        <v>150</v>
      </c>
      <c r="I3838" t="s">
        <v>136</v>
      </c>
      <c r="J3838" t="s">
        <v>137</v>
      </c>
      <c r="K3838" t="s">
        <v>138</v>
      </c>
      <c r="L3838" t="s">
        <v>11272</v>
      </c>
      <c r="M3838" t="s">
        <v>11273</v>
      </c>
      <c r="N3838">
        <v>4.7497222219999999</v>
      </c>
      <c r="O3838">
        <v>0</v>
      </c>
      <c r="P3838">
        <v>1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</row>
    <row r="3839" spans="1:31" x14ac:dyDescent="0.25">
      <c r="A3839">
        <v>2312559</v>
      </c>
      <c r="B3839">
        <v>1</v>
      </c>
      <c r="C3839" t="s">
        <v>80</v>
      </c>
      <c r="D3839" t="s">
        <v>93</v>
      </c>
      <c r="E3839" t="s">
        <v>141</v>
      </c>
      <c r="F3839" t="s">
        <v>11274</v>
      </c>
      <c r="G3839" t="s">
        <v>177</v>
      </c>
      <c r="H3839" t="s">
        <v>135</v>
      </c>
      <c r="I3839" t="s">
        <v>136</v>
      </c>
      <c r="J3839" t="s">
        <v>137</v>
      </c>
      <c r="K3839" t="s">
        <v>144</v>
      </c>
      <c r="L3839" t="s">
        <v>11275</v>
      </c>
      <c r="M3839" t="s">
        <v>11276</v>
      </c>
      <c r="N3839">
        <v>9.1069444439999998</v>
      </c>
      <c r="O3839">
        <v>0</v>
      </c>
      <c r="P3839">
        <v>186</v>
      </c>
      <c r="Q3839">
        <v>0</v>
      </c>
      <c r="R3839">
        <v>34</v>
      </c>
      <c r="S3839">
        <v>2</v>
      </c>
      <c r="T3839">
        <v>35</v>
      </c>
      <c r="U3839">
        <v>0</v>
      </c>
      <c r="V3839">
        <v>0</v>
      </c>
      <c r="W3839">
        <v>0</v>
      </c>
      <c r="X3839">
        <v>233.56971217025443</v>
      </c>
      <c r="Y3839">
        <v>0</v>
      </c>
      <c r="Z3839">
        <v>1954.2556902025863</v>
      </c>
      <c r="AA3839">
        <v>31.059452024495844</v>
      </c>
      <c r="AB3839">
        <v>608.72564171250565</v>
      </c>
      <c r="AC3839">
        <v>0</v>
      </c>
      <c r="AD3839">
        <v>0</v>
      </c>
      <c r="AE3839">
        <v>2827.6104961098417</v>
      </c>
    </row>
    <row r="3840" spans="1:31" x14ac:dyDescent="0.25">
      <c r="A3840">
        <v>2312785</v>
      </c>
      <c r="B3840">
        <v>1</v>
      </c>
      <c r="C3840" t="s">
        <v>80</v>
      </c>
      <c r="D3840" t="s">
        <v>104</v>
      </c>
      <c r="E3840" t="s">
        <v>147</v>
      </c>
      <c r="F3840" t="s">
        <v>11277</v>
      </c>
      <c r="G3840" t="s">
        <v>149</v>
      </c>
      <c r="H3840" t="s">
        <v>150</v>
      </c>
      <c r="I3840" t="s">
        <v>136</v>
      </c>
      <c r="J3840" t="s">
        <v>137</v>
      </c>
      <c r="K3840" t="s">
        <v>138</v>
      </c>
      <c r="L3840" t="s">
        <v>11278</v>
      </c>
      <c r="M3840" t="s">
        <v>11279</v>
      </c>
      <c r="N3840">
        <v>2.3450000000000002</v>
      </c>
      <c r="O3840">
        <v>0</v>
      </c>
      <c r="P3840">
        <v>9</v>
      </c>
      <c r="Q3840">
        <v>0</v>
      </c>
      <c r="R3840">
        <v>1</v>
      </c>
      <c r="S3840">
        <v>0</v>
      </c>
      <c r="T3840">
        <v>2</v>
      </c>
      <c r="U3840">
        <v>0</v>
      </c>
      <c r="V3840">
        <v>0</v>
      </c>
      <c r="W3840">
        <v>0</v>
      </c>
      <c r="X3840">
        <v>3.8736637442643</v>
      </c>
      <c r="Y3840">
        <v>0</v>
      </c>
      <c r="Z3840">
        <v>6.9269974131749998E-2</v>
      </c>
      <c r="AA3840">
        <v>0</v>
      </c>
      <c r="AB3840">
        <v>0.26754329192640003</v>
      </c>
      <c r="AC3840">
        <v>0</v>
      </c>
      <c r="AD3840">
        <v>0</v>
      </c>
      <c r="AE3840">
        <v>4.2104770103224505</v>
      </c>
    </row>
    <row r="3841" spans="1:31" x14ac:dyDescent="0.25">
      <c r="A3841">
        <v>2312599</v>
      </c>
      <c r="B3841">
        <v>1</v>
      </c>
      <c r="C3841" t="s">
        <v>80</v>
      </c>
      <c r="D3841" t="s">
        <v>93</v>
      </c>
      <c r="E3841" t="s">
        <v>147</v>
      </c>
      <c r="F3841" t="s">
        <v>11280</v>
      </c>
      <c r="G3841" t="s">
        <v>3723</v>
      </c>
      <c r="H3841" t="s">
        <v>150</v>
      </c>
      <c r="I3841" t="s">
        <v>136</v>
      </c>
      <c r="J3841" t="s">
        <v>137</v>
      </c>
      <c r="K3841" t="s">
        <v>138</v>
      </c>
      <c r="L3841" t="s">
        <v>11281</v>
      </c>
      <c r="M3841" t="s">
        <v>11282</v>
      </c>
      <c r="N3841">
        <v>7.8405555549999999</v>
      </c>
      <c r="O3841">
        <v>0</v>
      </c>
      <c r="P3841">
        <v>23</v>
      </c>
      <c r="Q3841">
        <v>0</v>
      </c>
      <c r="R3841">
        <v>2</v>
      </c>
      <c r="S3841">
        <v>0</v>
      </c>
      <c r="T3841">
        <v>2</v>
      </c>
      <c r="U3841">
        <v>0</v>
      </c>
      <c r="V3841">
        <v>0</v>
      </c>
      <c r="W3841">
        <v>0</v>
      </c>
      <c r="X3841">
        <v>39.490438924598116</v>
      </c>
      <c r="Y3841">
        <v>0</v>
      </c>
      <c r="Z3841">
        <v>0</v>
      </c>
      <c r="AA3841">
        <v>0</v>
      </c>
      <c r="AB3841">
        <v>32.528044694289953</v>
      </c>
      <c r="AC3841">
        <v>0</v>
      </c>
      <c r="AD3841">
        <v>0</v>
      </c>
      <c r="AE3841">
        <v>72.018483618888069</v>
      </c>
    </row>
    <row r="3842" spans="1:31" x14ac:dyDescent="0.25">
      <c r="A3842">
        <v>2312891</v>
      </c>
      <c r="B3842">
        <v>1</v>
      </c>
      <c r="C3842" t="s">
        <v>81</v>
      </c>
      <c r="D3842" t="s">
        <v>123</v>
      </c>
      <c r="E3842" t="s">
        <v>153</v>
      </c>
      <c r="F3842" t="s">
        <v>11283</v>
      </c>
      <c r="G3842" t="s">
        <v>203</v>
      </c>
      <c r="H3842" t="s">
        <v>150</v>
      </c>
      <c r="I3842" t="s">
        <v>136</v>
      </c>
      <c r="J3842" t="s">
        <v>137</v>
      </c>
      <c r="K3842" t="s">
        <v>138</v>
      </c>
      <c r="L3842" t="s">
        <v>11284</v>
      </c>
      <c r="M3842" t="s">
        <v>11285</v>
      </c>
      <c r="N3842">
        <v>3.474722222</v>
      </c>
      <c r="O3842">
        <v>0</v>
      </c>
      <c r="P3842">
        <v>0</v>
      </c>
      <c r="Q3842">
        <v>0</v>
      </c>
      <c r="R3842">
        <v>1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0.832213690948575</v>
      </c>
      <c r="AA3842">
        <v>0</v>
      </c>
      <c r="AB3842">
        <v>0</v>
      </c>
      <c r="AC3842">
        <v>0</v>
      </c>
      <c r="AD3842">
        <v>0</v>
      </c>
      <c r="AE3842">
        <v>0.832213690948575</v>
      </c>
    </row>
    <row r="3843" spans="1:31" x14ac:dyDescent="0.25">
      <c r="A3843">
        <v>2312828</v>
      </c>
      <c r="B3843">
        <v>1</v>
      </c>
      <c r="C3843" t="s">
        <v>80</v>
      </c>
      <c r="D3843" t="s">
        <v>96</v>
      </c>
      <c r="E3843" t="s">
        <v>153</v>
      </c>
      <c r="F3843" t="s">
        <v>1945</v>
      </c>
      <c r="G3843" t="s">
        <v>254</v>
      </c>
      <c r="H3843" t="s">
        <v>150</v>
      </c>
      <c r="I3843" t="s">
        <v>136</v>
      </c>
      <c r="J3843" t="s">
        <v>137</v>
      </c>
      <c r="K3843" t="s">
        <v>138</v>
      </c>
      <c r="L3843" t="s">
        <v>11286</v>
      </c>
      <c r="M3843" t="s">
        <v>11287</v>
      </c>
      <c r="N3843">
        <v>4.0183333330000002</v>
      </c>
      <c r="O3843">
        <v>0</v>
      </c>
      <c r="P3843">
        <v>1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0.36240042877133338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0.36240042877133338</v>
      </c>
    </row>
    <row r="3844" spans="1:31" x14ac:dyDescent="0.25">
      <c r="A3844">
        <v>2312685</v>
      </c>
      <c r="B3844">
        <v>1</v>
      </c>
      <c r="C3844" t="s">
        <v>81</v>
      </c>
      <c r="D3844" t="s">
        <v>127</v>
      </c>
      <c r="E3844" t="s">
        <v>175</v>
      </c>
      <c r="F3844" t="s">
        <v>11288</v>
      </c>
      <c r="G3844" t="s">
        <v>143</v>
      </c>
      <c r="H3844" t="s">
        <v>135</v>
      </c>
      <c r="I3844" t="s">
        <v>136</v>
      </c>
      <c r="J3844" t="s">
        <v>137</v>
      </c>
      <c r="K3844" t="s">
        <v>144</v>
      </c>
      <c r="L3844" t="s">
        <v>11289</v>
      </c>
      <c r="M3844" t="s">
        <v>11290</v>
      </c>
      <c r="N3844">
        <v>4.0386111109999998</v>
      </c>
      <c r="O3844">
        <v>0</v>
      </c>
      <c r="P3844">
        <v>254</v>
      </c>
      <c r="Q3844">
        <v>0</v>
      </c>
      <c r="R3844">
        <v>0</v>
      </c>
      <c r="S3844">
        <v>1</v>
      </c>
      <c r="T3844">
        <v>31</v>
      </c>
      <c r="U3844">
        <v>0</v>
      </c>
      <c r="V3844">
        <v>0</v>
      </c>
      <c r="W3844">
        <v>0</v>
      </c>
      <c r="X3844">
        <v>196.01094370257698</v>
      </c>
      <c r="Y3844">
        <v>0</v>
      </c>
      <c r="Z3844">
        <v>0</v>
      </c>
      <c r="AA3844">
        <v>7.1464889301976999</v>
      </c>
      <c r="AB3844">
        <v>126.44841629046083</v>
      </c>
      <c r="AC3844">
        <v>0</v>
      </c>
      <c r="AD3844">
        <v>0</v>
      </c>
      <c r="AE3844">
        <v>329.6058489232355</v>
      </c>
    </row>
    <row r="3845" spans="1:31" x14ac:dyDescent="0.25">
      <c r="A3845">
        <v>2312808</v>
      </c>
      <c r="B3845">
        <v>1</v>
      </c>
      <c r="C3845" t="s">
        <v>80</v>
      </c>
      <c r="D3845" t="s">
        <v>88</v>
      </c>
      <c r="E3845" t="s">
        <v>147</v>
      </c>
      <c r="F3845" t="s">
        <v>11291</v>
      </c>
      <c r="G3845" t="s">
        <v>149</v>
      </c>
      <c r="H3845" t="s">
        <v>150</v>
      </c>
      <c r="I3845" t="s">
        <v>136</v>
      </c>
      <c r="J3845" t="s">
        <v>137</v>
      </c>
      <c r="K3845" t="s">
        <v>138</v>
      </c>
      <c r="L3845" t="s">
        <v>11292</v>
      </c>
      <c r="M3845" t="s">
        <v>11293</v>
      </c>
      <c r="N3845">
        <v>0.53194444399999996</v>
      </c>
      <c r="O3845">
        <v>0</v>
      </c>
      <c r="P3845">
        <v>74</v>
      </c>
      <c r="Q3845">
        <v>0</v>
      </c>
      <c r="R3845">
        <v>0</v>
      </c>
      <c r="S3845">
        <v>0</v>
      </c>
      <c r="T3845">
        <v>20</v>
      </c>
      <c r="U3845">
        <v>0</v>
      </c>
      <c r="V3845">
        <v>0</v>
      </c>
      <c r="W3845">
        <v>0</v>
      </c>
      <c r="X3845">
        <v>7.6583645568047665</v>
      </c>
      <c r="Y3845">
        <v>0</v>
      </c>
      <c r="Z3845">
        <v>0</v>
      </c>
      <c r="AA3845">
        <v>0</v>
      </c>
      <c r="AB3845">
        <v>5.7878821291411935</v>
      </c>
      <c r="AC3845">
        <v>0</v>
      </c>
      <c r="AD3845">
        <v>0</v>
      </c>
      <c r="AE3845">
        <v>13.44624668594596</v>
      </c>
    </row>
    <row r="3846" spans="1:31" x14ac:dyDescent="0.25">
      <c r="A3846">
        <v>2312928</v>
      </c>
      <c r="B3846">
        <v>1</v>
      </c>
      <c r="C3846" t="s">
        <v>81</v>
      </c>
      <c r="D3846" t="s">
        <v>118</v>
      </c>
      <c r="E3846" t="s">
        <v>147</v>
      </c>
      <c r="F3846" t="s">
        <v>11294</v>
      </c>
      <c r="G3846" t="s">
        <v>149</v>
      </c>
      <c r="H3846" t="s">
        <v>150</v>
      </c>
      <c r="I3846" t="s">
        <v>136</v>
      </c>
      <c r="J3846" t="s">
        <v>137</v>
      </c>
      <c r="K3846" t="s">
        <v>138</v>
      </c>
      <c r="L3846" t="s">
        <v>11295</v>
      </c>
      <c r="M3846" t="s">
        <v>11296</v>
      </c>
      <c r="N3846">
        <v>1.570277777</v>
      </c>
      <c r="O3846">
        <v>0</v>
      </c>
      <c r="P3846">
        <v>122</v>
      </c>
      <c r="Q3846">
        <v>0</v>
      </c>
      <c r="R3846">
        <v>0</v>
      </c>
      <c r="S3846">
        <v>0</v>
      </c>
      <c r="T3846">
        <v>8</v>
      </c>
      <c r="U3846">
        <v>0</v>
      </c>
      <c r="V3846">
        <v>0</v>
      </c>
      <c r="W3846">
        <v>0</v>
      </c>
      <c r="X3846">
        <v>49.789146845360222</v>
      </c>
      <c r="Y3846">
        <v>0</v>
      </c>
      <c r="Z3846">
        <v>0</v>
      </c>
      <c r="AA3846">
        <v>0</v>
      </c>
      <c r="AB3846">
        <v>13.999330862862912</v>
      </c>
      <c r="AC3846">
        <v>0</v>
      </c>
      <c r="AD3846">
        <v>0</v>
      </c>
      <c r="AE3846">
        <v>63.788477708223134</v>
      </c>
    </row>
    <row r="3847" spans="1:31" x14ac:dyDescent="0.25">
      <c r="A3847">
        <v>2312679</v>
      </c>
      <c r="B3847">
        <v>1</v>
      </c>
      <c r="C3847" t="s">
        <v>81</v>
      </c>
      <c r="D3847" t="s">
        <v>112</v>
      </c>
      <c r="E3847" t="s">
        <v>147</v>
      </c>
      <c r="F3847" t="s">
        <v>11297</v>
      </c>
      <c r="G3847" t="s">
        <v>1130</v>
      </c>
      <c r="H3847" t="s">
        <v>150</v>
      </c>
      <c r="I3847" t="s">
        <v>136</v>
      </c>
      <c r="J3847" t="s">
        <v>137</v>
      </c>
      <c r="K3847" t="s">
        <v>138</v>
      </c>
      <c r="L3847" t="s">
        <v>11298</v>
      </c>
      <c r="M3847" t="s">
        <v>11299</v>
      </c>
      <c r="N3847">
        <v>3.5227777769999999</v>
      </c>
      <c r="O3847">
        <v>0</v>
      </c>
      <c r="P3847">
        <v>106</v>
      </c>
      <c r="Q3847">
        <v>0</v>
      </c>
      <c r="R3847">
        <v>16</v>
      </c>
      <c r="S3847">
        <v>0</v>
      </c>
      <c r="T3847">
        <v>37</v>
      </c>
      <c r="U3847">
        <v>0</v>
      </c>
      <c r="V3847">
        <v>0</v>
      </c>
      <c r="W3847">
        <v>0</v>
      </c>
      <c r="X3847">
        <v>67.209482341027723</v>
      </c>
      <c r="Y3847">
        <v>0</v>
      </c>
      <c r="Z3847">
        <v>4.5377955996978336</v>
      </c>
      <c r="AA3847">
        <v>0</v>
      </c>
      <c r="AB3847">
        <v>34.586088115139674</v>
      </c>
      <c r="AC3847">
        <v>0</v>
      </c>
      <c r="AD3847">
        <v>0</v>
      </c>
      <c r="AE3847">
        <v>106.33336605586523</v>
      </c>
    </row>
    <row r="3848" spans="1:31" x14ac:dyDescent="0.25">
      <c r="A3848">
        <v>2312871</v>
      </c>
      <c r="B3848">
        <v>1</v>
      </c>
      <c r="C3848" t="s">
        <v>80</v>
      </c>
      <c r="D3848" t="s">
        <v>108</v>
      </c>
      <c r="E3848" t="s">
        <v>147</v>
      </c>
      <c r="F3848" t="s">
        <v>11300</v>
      </c>
      <c r="G3848" t="s">
        <v>149</v>
      </c>
      <c r="H3848" t="s">
        <v>150</v>
      </c>
      <c r="I3848" t="s">
        <v>136</v>
      </c>
      <c r="J3848" t="s">
        <v>137</v>
      </c>
      <c r="K3848" t="s">
        <v>138</v>
      </c>
      <c r="L3848" t="s">
        <v>11301</v>
      </c>
      <c r="M3848" t="s">
        <v>11302</v>
      </c>
      <c r="N3848">
        <v>0.86833333300000004</v>
      </c>
      <c r="O3848">
        <v>0</v>
      </c>
      <c r="P3848">
        <v>45</v>
      </c>
      <c r="Q3848">
        <v>0</v>
      </c>
      <c r="R3848">
        <v>6</v>
      </c>
      <c r="S3848">
        <v>0</v>
      </c>
      <c r="T3848">
        <v>1</v>
      </c>
      <c r="U3848">
        <v>0</v>
      </c>
      <c r="V3848">
        <v>0</v>
      </c>
      <c r="W3848">
        <v>0</v>
      </c>
      <c r="X3848">
        <v>4.5200788656133009</v>
      </c>
      <c r="Y3848">
        <v>0</v>
      </c>
      <c r="Z3848">
        <v>2.4851236676109671</v>
      </c>
      <c r="AA3848">
        <v>0</v>
      </c>
      <c r="AB3848">
        <v>7.5496501775000006E-3</v>
      </c>
      <c r="AC3848">
        <v>0</v>
      </c>
      <c r="AD3848">
        <v>0</v>
      </c>
      <c r="AE3848">
        <v>7.0127521834017683</v>
      </c>
    </row>
    <row r="3849" spans="1:31" x14ac:dyDescent="0.25">
      <c r="A3849">
        <v>2312516</v>
      </c>
      <c r="B3849">
        <v>1</v>
      </c>
      <c r="C3849" t="s">
        <v>81</v>
      </c>
      <c r="D3849" t="s">
        <v>128</v>
      </c>
      <c r="E3849" t="s">
        <v>158</v>
      </c>
      <c r="F3849" t="s">
        <v>11303</v>
      </c>
      <c r="G3849" t="s">
        <v>453</v>
      </c>
      <c r="H3849" t="s">
        <v>150</v>
      </c>
      <c r="I3849" t="s">
        <v>136</v>
      </c>
      <c r="J3849" t="s">
        <v>137</v>
      </c>
      <c r="K3849" t="s">
        <v>138</v>
      </c>
      <c r="L3849" t="s">
        <v>11304</v>
      </c>
      <c r="M3849" t="s">
        <v>11305</v>
      </c>
      <c r="N3849">
        <v>1.0236111109999999</v>
      </c>
      <c r="O3849">
        <v>0</v>
      </c>
      <c r="P3849">
        <v>119</v>
      </c>
      <c r="Q3849">
        <v>0</v>
      </c>
      <c r="R3849">
        <v>0</v>
      </c>
      <c r="S3849">
        <v>0</v>
      </c>
      <c r="T3849">
        <v>46</v>
      </c>
      <c r="U3849">
        <v>0</v>
      </c>
      <c r="V3849">
        <v>4</v>
      </c>
      <c r="W3849">
        <v>0</v>
      </c>
      <c r="X3849">
        <v>50.838118885992969</v>
      </c>
      <c r="Y3849">
        <v>0</v>
      </c>
      <c r="Z3849">
        <v>0</v>
      </c>
      <c r="AA3849">
        <v>0</v>
      </c>
      <c r="AB3849">
        <v>51.713550742010909</v>
      </c>
      <c r="AC3849">
        <v>0</v>
      </c>
      <c r="AD3849">
        <v>9.6311354521391337</v>
      </c>
      <c r="AE3849">
        <v>112.18280508014301</v>
      </c>
    </row>
    <row r="3850" spans="1:31" x14ac:dyDescent="0.25">
      <c r="A3850">
        <v>2312665</v>
      </c>
      <c r="B3850">
        <v>1</v>
      </c>
      <c r="C3850" t="s">
        <v>80</v>
      </c>
      <c r="D3850" t="s">
        <v>104</v>
      </c>
      <c r="E3850" t="s">
        <v>147</v>
      </c>
      <c r="F3850" t="s">
        <v>11306</v>
      </c>
      <c r="G3850" t="s">
        <v>149</v>
      </c>
      <c r="H3850" t="s">
        <v>150</v>
      </c>
      <c r="I3850" t="s">
        <v>136</v>
      </c>
      <c r="J3850" t="s">
        <v>137</v>
      </c>
      <c r="K3850" t="s">
        <v>138</v>
      </c>
      <c r="L3850" t="s">
        <v>11307</v>
      </c>
      <c r="M3850" t="s">
        <v>11308</v>
      </c>
      <c r="N3850">
        <v>6.7738888880000001</v>
      </c>
      <c r="O3850">
        <v>0</v>
      </c>
      <c r="P3850">
        <v>1</v>
      </c>
      <c r="Q3850">
        <v>0</v>
      </c>
      <c r="R3850">
        <v>4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0.25968843341452502</v>
      </c>
      <c r="Y3850">
        <v>0</v>
      </c>
      <c r="Z3850">
        <v>9.7480072408793355</v>
      </c>
      <c r="AA3850">
        <v>0</v>
      </c>
      <c r="AB3850">
        <v>0</v>
      </c>
      <c r="AC3850">
        <v>0</v>
      </c>
      <c r="AD3850">
        <v>0</v>
      </c>
      <c r="AE3850">
        <v>10.00769567429386</v>
      </c>
    </row>
    <row r="3851" spans="1:31" x14ac:dyDescent="0.25">
      <c r="A3851">
        <v>2312765</v>
      </c>
      <c r="B3851">
        <v>1</v>
      </c>
      <c r="C3851" t="s">
        <v>80</v>
      </c>
      <c r="D3851" t="s">
        <v>93</v>
      </c>
      <c r="E3851" t="s">
        <v>153</v>
      </c>
      <c r="F3851" t="s">
        <v>11309</v>
      </c>
      <c r="G3851" t="s">
        <v>203</v>
      </c>
      <c r="H3851" t="s">
        <v>150</v>
      </c>
      <c r="I3851" t="s">
        <v>136</v>
      </c>
      <c r="J3851" t="s">
        <v>137</v>
      </c>
      <c r="K3851" t="s">
        <v>138</v>
      </c>
      <c r="L3851" t="s">
        <v>11310</v>
      </c>
      <c r="M3851" t="s">
        <v>11311</v>
      </c>
      <c r="N3851">
        <v>3.1441666659999998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1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29.4654359321075</v>
      </c>
      <c r="AC3851">
        <v>0</v>
      </c>
      <c r="AD3851">
        <v>0</v>
      </c>
      <c r="AE3851">
        <v>29.4654359321075</v>
      </c>
    </row>
    <row r="3852" spans="1:31" x14ac:dyDescent="0.25">
      <c r="A3852">
        <v>2312625</v>
      </c>
      <c r="B3852">
        <v>1</v>
      </c>
      <c r="C3852" t="s">
        <v>81</v>
      </c>
      <c r="D3852" t="s">
        <v>118</v>
      </c>
      <c r="E3852" t="s">
        <v>132</v>
      </c>
      <c r="F3852" t="s">
        <v>11312</v>
      </c>
      <c r="G3852" t="s">
        <v>134</v>
      </c>
      <c r="H3852" t="s">
        <v>135</v>
      </c>
      <c r="I3852" t="s">
        <v>136</v>
      </c>
      <c r="J3852" t="s">
        <v>137</v>
      </c>
      <c r="K3852" t="s">
        <v>138</v>
      </c>
      <c r="L3852" t="s">
        <v>11313</v>
      </c>
      <c r="M3852" t="s">
        <v>11314</v>
      </c>
      <c r="N3852">
        <v>0.69916666599999999</v>
      </c>
      <c r="O3852">
        <v>1</v>
      </c>
      <c r="P3852">
        <v>137</v>
      </c>
      <c r="Q3852">
        <v>39</v>
      </c>
      <c r="R3852">
        <v>84</v>
      </c>
      <c r="S3852">
        <v>9</v>
      </c>
      <c r="T3852">
        <v>22</v>
      </c>
      <c r="U3852">
        <v>0</v>
      </c>
      <c r="V3852">
        <v>0</v>
      </c>
      <c r="W3852">
        <v>1.2028602411845002</v>
      </c>
      <c r="X3852">
        <v>17.312416404290431</v>
      </c>
      <c r="Y3852">
        <v>136.57166503137728</v>
      </c>
      <c r="Z3852">
        <v>207.33680764642691</v>
      </c>
      <c r="AA3852">
        <v>36.566748719893397</v>
      </c>
      <c r="AB3852">
        <v>29.034078221825006</v>
      </c>
      <c r="AC3852">
        <v>0</v>
      </c>
      <c r="AD3852">
        <v>0</v>
      </c>
      <c r="AE3852">
        <v>428.02457626499751</v>
      </c>
    </row>
    <row r="3853" spans="1:31" x14ac:dyDescent="0.25">
      <c r="A3853">
        <v>2312631</v>
      </c>
      <c r="B3853">
        <v>1</v>
      </c>
      <c r="C3853" t="s">
        <v>80</v>
      </c>
      <c r="D3853" t="s">
        <v>110</v>
      </c>
      <c r="E3853" t="s">
        <v>175</v>
      </c>
      <c r="F3853" t="s">
        <v>11315</v>
      </c>
      <c r="G3853" t="s">
        <v>143</v>
      </c>
      <c r="H3853" t="s">
        <v>135</v>
      </c>
      <c r="I3853" t="s">
        <v>136</v>
      </c>
      <c r="J3853" t="s">
        <v>137</v>
      </c>
      <c r="K3853" t="s">
        <v>144</v>
      </c>
      <c r="L3853" t="s">
        <v>11316</v>
      </c>
      <c r="M3853" t="s">
        <v>11317</v>
      </c>
      <c r="N3853">
        <v>9.8361111109999992</v>
      </c>
      <c r="O3853">
        <v>0</v>
      </c>
      <c r="P3853">
        <v>415</v>
      </c>
      <c r="Q3853">
        <v>0</v>
      </c>
      <c r="R3853">
        <v>0</v>
      </c>
      <c r="S3853">
        <v>0</v>
      </c>
      <c r="T3853">
        <v>36</v>
      </c>
      <c r="U3853">
        <v>0</v>
      </c>
      <c r="V3853">
        <v>0</v>
      </c>
      <c r="W3853">
        <v>0</v>
      </c>
      <c r="X3853">
        <v>1106.2804697992906</v>
      </c>
      <c r="Y3853">
        <v>0</v>
      </c>
      <c r="Z3853">
        <v>0</v>
      </c>
      <c r="AA3853">
        <v>0</v>
      </c>
      <c r="AB3853">
        <v>292.21647682468966</v>
      </c>
      <c r="AC3853">
        <v>0</v>
      </c>
      <c r="AD3853">
        <v>0</v>
      </c>
      <c r="AE3853">
        <v>1398.4969466239802</v>
      </c>
    </row>
    <row r="3854" spans="1:31" x14ac:dyDescent="0.25">
      <c r="A3854">
        <v>2312502</v>
      </c>
      <c r="B3854">
        <v>1</v>
      </c>
      <c r="C3854" t="s">
        <v>81</v>
      </c>
      <c r="D3854" t="s">
        <v>118</v>
      </c>
      <c r="E3854" t="s">
        <v>175</v>
      </c>
      <c r="F3854" t="s">
        <v>11318</v>
      </c>
      <c r="G3854" t="s">
        <v>210</v>
      </c>
      <c r="H3854" t="s">
        <v>135</v>
      </c>
      <c r="I3854" t="s">
        <v>136</v>
      </c>
      <c r="J3854" t="s">
        <v>137</v>
      </c>
      <c r="K3854" t="s">
        <v>138</v>
      </c>
      <c r="L3854" t="s">
        <v>11319</v>
      </c>
      <c r="M3854" t="s">
        <v>11320</v>
      </c>
      <c r="N3854">
        <v>4.2630555550000002</v>
      </c>
      <c r="O3854">
        <v>0</v>
      </c>
      <c r="P3854">
        <v>103</v>
      </c>
      <c r="Q3854">
        <v>0</v>
      </c>
      <c r="R3854">
        <v>8</v>
      </c>
      <c r="S3854">
        <v>0</v>
      </c>
      <c r="T3854">
        <v>12</v>
      </c>
      <c r="U3854">
        <v>0</v>
      </c>
      <c r="V3854">
        <v>0</v>
      </c>
      <c r="W3854">
        <v>0</v>
      </c>
      <c r="X3854">
        <v>70.096259768097696</v>
      </c>
      <c r="Y3854">
        <v>0</v>
      </c>
      <c r="Z3854">
        <v>23.248326762244083</v>
      </c>
      <c r="AA3854">
        <v>0</v>
      </c>
      <c r="AB3854">
        <v>15.153881930226582</v>
      </c>
      <c r="AC3854">
        <v>0</v>
      </c>
      <c r="AD3854">
        <v>0</v>
      </c>
      <c r="AE3854">
        <v>108.49846846056838</v>
      </c>
    </row>
    <row r="3855" spans="1:31" x14ac:dyDescent="0.25">
      <c r="A3855">
        <v>2312648</v>
      </c>
      <c r="B3855">
        <v>1</v>
      </c>
      <c r="C3855" t="s">
        <v>80</v>
      </c>
      <c r="D3855" t="s">
        <v>92</v>
      </c>
      <c r="E3855" t="s">
        <v>153</v>
      </c>
      <c r="F3855" t="s">
        <v>11321</v>
      </c>
      <c r="G3855" t="s">
        <v>336</v>
      </c>
      <c r="H3855" t="s">
        <v>150</v>
      </c>
      <c r="I3855" t="s">
        <v>136</v>
      </c>
      <c r="J3855" t="s">
        <v>137</v>
      </c>
      <c r="K3855" t="s">
        <v>138</v>
      </c>
      <c r="L3855" t="s">
        <v>11322</v>
      </c>
      <c r="M3855" t="s">
        <v>11323</v>
      </c>
      <c r="N3855">
        <v>1.9288888879999999</v>
      </c>
      <c r="O3855">
        <v>0</v>
      </c>
      <c r="P3855">
        <v>0</v>
      </c>
      <c r="Q3855">
        <v>0</v>
      </c>
      <c r="R3855">
        <v>3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1.3145015003834999</v>
      </c>
      <c r="AA3855">
        <v>0</v>
      </c>
      <c r="AB3855">
        <v>0</v>
      </c>
      <c r="AC3855">
        <v>0</v>
      </c>
      <c r="AD3855">
        <v>0</v>
      </c>
      <c r="AE3855">
        <v>1.3145015003834999</v>
      </c>
    </row>
    <row r="3856" spans="1:31" x14ac:dyDescent="0.25">
      <c r="A3856">
        <v>2312794</v>
      </c>
      <c r="B3856">
        <v>1</v>
      </c>
      <c r="C3856" t="s">
        <v>80</v>
      </c>
      <c r="D3856" t="s">
        <v>85</v>
      </c>
      <c r="E3856" t="s">
        <v>147</v>
      </c>
      <c r="F3856" t="s">
        <v>11324</v>
      </c>
      <c r="G3856" t="s">
        <v>258</v>
      </c>
      <c r="H3856" t="s">
        <v>150</v>
      </c>
      <c r="I3856" t="s">
        <v>136</v>
      </c>
      <c r="J3856" t="s">
        <v>137</v>
      </c>
      <c r="K3856" t="s">
        <v>138</v>
      </c>
      <c r="L3856" t="s">
        <v>11325</v>
      </c>
      <c r="M3856" t="s">
        <v>11326</v>
      </c>
      <c r="N3856">
        <v>6.136111111</v>
      </c>
      <c r="O3856">
        <v>0</v>
      </c>
      <c r="P3856">
        <v>116</v>
      </c>
      <c r="Q3856">
        <v>0</v>
      </c>
      <c r="R3856">
        <v>0</v>
      </c>
      <c r="S3856">
        <v>0</v>
      </c>
      <c r="T3856">
        <v>13</v>
      </c>
      <c r="U3856">
        <v>0</v>
      </c>
      <c r="V3856">
        <v>0</v>
      </c>
      <c r="W3856">
        <v>0</v>
      </c>
      <c r="X3856">
        <v>178.46389973135859</v>
      </c>
      <c r="Y3856">
        <v>0</v>
      </c>
      <c r="Z3856">
        <v>0</v>
      </c>
      <c r="AA3856">
        <v>0</v>
      </c>
      <c r="AB3856">
        <v>21.587221315588685</v>
      </c>
      <c r="AC3856">
        <v>0</v>
      </c>
      <c r="AD3856">
        <v>0</v>
      </c>
      <c r="AE3856">
        <v>200.05112104694729</v>
      </c>
    </row>
    <row r="3857" spans="1:31" x14ac:dyDescent="0.25">
      <c r="A3857">
        <v>2312548</v>
      </c>
      <c r="B3857">
        <v>1</v>
      </c>
      <c r="C3857" t="s">
        <v>80</v>
      </c>
      <c r="D3857" t="s">
        <v>82</v>
      </c>
      <c r="E3857" t="s">
        <v>147</v>
      </c>
      <c r="F3857" t="s">
        <v>11327</v>
      </c>
      <c r="G3857" t="s">
        <v>177</v>
      </c>
      <c r="H3857" t="s">
        <v>150</v>
      </c>
      <c r="I3857" t="s">
        <v>136</v>
      </c>
      <c r="J3857" t="s">
        <v>137</v>
      </c>
      <c r="K3857" t="s">
        <v>144</v>
      </c>
      <c r="L3857" t="s">
        <v>11328</v>
      </c>
      <c r="M3857" t="s">
        <v>11329</v>
      </c>
      <c r="N3857">
        <v>8.3486111110000003</v>
      </c>
      <c r="O3857">
        <v>0</v>
      </c>
      <c r="P3857">
        <v>250</v>
      </c>
      <c r="Q3857">
        <v>0</v>
      </c>
      <c r="R3857">
        <v>0</v>
      </c>
      <c r="S3857">
        <v>0</v>
      </c>
      <c r="T3857">
        <v>6</v>
      </c>
      <c r="U3857">
        <v>0</v>
      </c>
      <c r="V3857">
        <v>0</v>
      </c>
      <c r="W3857">
        <v>0</v>
      </c>
      <c r="X3857">
        <v>433.13795999022784</v>
      </c>
      <c r="Y3857">
        <v>0</v>
      </c>
      <c r="Z3857">
        <v>0</v>
      </c>
      <c r="AA3857">
        <v>0</v>
      </c>
      <c r="AB3857">
        <v>17.15886970608036</v>
      </c>
      <c r="AC3857">
        <v>0</v>
      </c>
      <c r="AD3857">
        <v>0</v>
      </c>
      <c r="AE3857">
        <v>450.29682969630818</v>
      </c>
    </row>
    <row r="3858" spans="1:31" x14ac:dyDescent="0.25">
      <c r="A3858">
        <v>2312874</v>
      </c>
      <c r="B3858">
        <v>1</v>
      </c>
      <c r="C3858" t="s">
        <v>81</v>
      </c>
      <c r="D3858" t="s">
        <v>127</v>
      </c>
      <c r="E3858" t="s">
        <v>132</v>
      </c>
      <c r="F3858" t="s">
        <v>339</v>
      </c>
      <c r="G3858" t="s">
        <v>134</v>
      </c>
      <c r="H3858" t="s">
        <v>135</v>
      </c>
      <c r="I3858" t="s">
        <v>136</v>
      </c>
      <c r="J3858" t="s">
        <v>137</v>
      </c>
      <c r="K3858" t="s">
        <v>138</v>
      </c>
      <c r="L3858" t="s">
        <v>11330</v>
      </c>
      <c r="M3858" t="s">
        <v>11331</v>
      </c>
      <c r="N3858">
        <v>1.621388888</v>
      </c>
      <c r="O3858">
        <v>2</v>
      </c>
      <c r="P3858">
        <v>1310</v>
      </c>
      <c r="Q3858">
        <v>30</v>
      </c>
      <c r="R3858">
        <v>83</v>
      </c>
      <c r="S3858">
        <v>13</v>
      </c>
      <c r="T3858">
        <v>108</v>
      </c>
      <c r="U3858">
        <v>2</v>
      </c>
      <c r="V3858">
        <v>0</v>
      </c>
      <c r="W3858">
        <v>0.93239291197860008</v>
      </c>
      <c r="X3858">
        <v>322.39238803920676</v>
      </c>
      <c r="Y3858">
        <v>43.484651591573027</v>
      </c>
      <c r="Z3858">
        <v>48.797277193580015</v>
      </c>
      <c r="AA3858">
        <v>64.326508516509463</v>
      </c>
      <c r="AB3858">
        <v>72.683255786843517</v>
      </c>
      <c r="AC3858">
        <v>2.6402163538378502</v>
      </c>
      <c r="AD3858">
        <v>0</v>
      </c>
      <c r="AE3858">
        <v>555.25669039352931</v>
      </c>
    </row>
    <row r="3859" spans="1:31" x14ac:dyDescent="0.25">
      <c r="A3859">
        <v>2312688</v>
      </c>
      <c r="B3859">
        <v>1</v>
      </c>
      <c r="C3859" t="s">
        <v>80</v>
      </c>
      <c r="D3859" t="s">
        <v>94</v>
      </c>
      <c r="E3859" t="s">
        <v>147</v>
      </c>
      <c r="F3859" t="s">
        <v>11332</v>
      </c>
      <c r="G3859" t="s">
        <v>336</v>
      </c>
      <c r="H3859" t="s">
        <v>150</v>
      </c>
      <c r="I3859" t="s">
        <v>136</v>
      </c>
      <c r="J3859" t="s">
        <v>137</v>
      </c>
      <c r="K3859" t="s">
        <v>138</v>
      </c>
      <c r="L3859" t="s">
        <v>11333</v>
      </c>
      <c r="M3859" t="s">
        <v>11334</v>
      </c>
      <c r="N3859">
        <v>0.43277777699999997</v>
      </c>
      <c r="O3859">
        <v>0</v>
      </c>
      <c r="P3859">
        <v>28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1.5509785045670668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1.5509785045670668</v>
      </c>
    </row>
    <row r="3860" spans="1:31" x14ac:dyDescent="0.25">
      <c r="A3860">
        <v>2312754</v>
      </c>
      <c r="B3860">
        <v>1</v>
      </c>
      <c r="C3860" t="s">
        <v>80</v>
      </c>
      <c r="D3860" t="s">
        <v>103</v>
      </c>
      <c r="E3860" t="s">
        <v>158</v>
      </c>
      <c r="F3860" t="s">
        <v>11335</v>
      </c>
      <c r="G3860" t="s">
        <v>149</v>
      </c>
      <c r="H3860" t="s">
        <v>150</v>
      </c>
      <c r="I3860" t="s">
        <v>136</v>
      </c>
      <c r="J3860" t="s">
        <v>137</v>
      </c>
      <c r="K3860" t="s">
        <v>138</v>
      </c>
      <c r="L3860" t="s">
        <v>11336</v>
      </c>
      <c r="M3860" t="s">
        <v>11337</v>
      </c>
      <c r="N3860">
        <v>0.78472222199999997</v>
      </c>
      <c r="O3860">
        <v>0</v>
      </c>
      <c r="P3860">
        <v>0</v>
      </c>
      <c r="Q3860">
        <v>0</v>
      </c>
      <c r="R3860">
        <v>11</v>
      </c>
      <c r="S3860">
        <v>0</v>
      </c>
      <c r="T3860">
        <v>2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36.938288639285894</v>
      </c>
      <c r="AA3860">
        <v>0</v>
      </c>
      <c r="AB3860">
        <v>3.3726701508029171</v>
      </c>
      <c r="AC3860">
        <v>0</v>
      </c>
      <c r="AD3860">
        <v>0</v>
      </c>
      <c r="AE3860">
        <v>40.310958790088812</v>
      </c>
    </row>
    <row r="3861" spans="1:31" x14ac:dyDescent="0.25">
      <c r="A3861">
        <v>2312731</v>
      </c>
      <c r="B3861">
        <v>1</v>
      </c>
      <c r="C3861" t="s">
        <v>80</v>
      </c>
      <c r="D3861" t="s">
        <v>88</v>
      </c>
      <c r="E3861" t="s">
        <v>153</v>
      </c>
      <c r="F3861" t="s">
        <v>11338</v>
      </c>
      <c r="G3861" t="s">
        <v>203</v>
      </c>
      <c r="H3861" t="s">
        <v>150</v>
      </c>
      <c r="I3861" t="s">
        <v>136</v>
      </c>
      <c r="J3861" t="s">
        <v>137</v>
      </c>
      <c r="K3861" t="s">
        <v>138</v>
      </c>
      <c r="L3861" t="s">
        <v>11339</v>
      </c>
      <c r="M3861" t="s">
        <v>11340</v>
      </c>
      <c r="N3861">
        <v>1.995833333</v>
      </c>
      <c r="O3861">
        <v>0</v>
      </c>
      <c r="P3861">
        <v>46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24.993589875612383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24.993589875612383</v>
      </c>
    </row>
    <row r="3862" spans="1:31" x14ac:dyDescent="0.25">
      <c r="A3862">
        <v>2312917</v>
      </c>
      <c r="B3862">
        <v>1</v>
      </c>
      <c r="C3862" t="s">
        <v>81</v>
      </c>
      <c r="D3862" t="s">
        <v>112</v>
      </c>
      <c r="E3862" t="s">
        <v>132</v>
      </c>
      <c r="F3862" t="s">
        <v>11341</v>
      </c>
      <c r="G3862" t="s">
        <v>134</v>
      </c>
      <c r="H3862" t="s">
        <v>135</v>
      </c>
      <c r="I3862" t="s">
        <v>136</v>
      </c>
      <c r="J3862" t="s">
        <v>137</v>
      </c>
      <c r="K3862" t="s">
        <v>138</v>
      </c>
      <c r="L3862" t="s">
        <v>11342</v>
      </c>
      <c r="M3862" t="s">
        <v>11343</v>
      </c>
      <c r="N3862">
        <v>7.1111111000000005E-2</v>
      </c>
      <c r="O3862">
        <v>0</v>
      </c>
      <c r="P3862">
        <v>1631</v>
      </c>
      <c r="Q3862">
        <v>222</v>
      </c>
      <c r="R3862">
        <v>83</v>
      </c>
      <c r="S3862">
        <v>21</v>
      </c>
      <c r="T3862">
        <v>172</v>
      </c>
      <c r="U3862">
        <v>3</v>
      </c>
      <c r="V3862">
        <v>2</v>
      </c>
      <c r="W3862">
        <v>0</v>
      </c>
      <c r="X3862">
        <v>16.545291169206926</v>
      </c>
      <c r="Y3862">
        <v>4.1696357066138701</v>
      </c>
      <c r="Z3862">
        <v>2.1407899704554665</v>
      </c>
      <c r="AA3862">
        <v>1.2564647443316004</v>
      </c>
      <c r="AB3862">
        <v>3.3064315755987557</v>
      </c>
      <c r="AC3862">
        <v>7.2445346808746676</v>
      </c>
      <c r="AD3862">
        <v>6.2483956459805334</v>
      </c>
      <c r="AE3862">
        <v>40.911543493061814</v>
      </c>
    </row>
    <row r="3863" spans="1:31" x14ac:dyDescent="0.25">
      <c r="A3863">
        <v>2312668</v>
      </c>
      <c r="B3863">
        <v>1</v>
      </c>
      <c r="C3863" t="s">
        <v>81</v>
      </c>
      <c r="D3863" t="s">
        <v>124</v>
      </c>
      <c r="E3863" t="s">
        <v>175</v>
      </c>
      <c r="F3863" t="s">
        <v>11344</v>
      </c>
      <c r="G3863" t="s">
        <v>143</v>
      </c>
      <c r="H3863" t="s">
        <v>135</v>
      </c>
      <c r="I3863" t="s">
        <v>136</v>
      </c>
      <c r="J3863" t="s">
        <v>137</v>
      </c>
      <c r="K3863" t="s">
        <v>144</v>
      </c>
      <c r="L3863" t="s">
        <v>11345</v>
      </c>
      <c r="M3863" t="s">
        <v>11346</v>
      </c>
      <c r="N3863">
        <v>2.7549999999999999</v>
      </c>
      <c r="O3863">
        <v>0</v>
      </c>
      <c r="P3863">
        <v>57</v>
      </c>
      <c r="Q3863">
        <v>0</v>
      </c>
      <c r="R3863">
        <v>33</v>
      </c>
      <c r="S3863">
        <v>0</v>
      </c>
      <c r="T3863">
        <v>6</v>
      </c>
      <c r="U3863">
        <v>0</v>
      </c>
      <c r="V3863">
        <v>0</v>
      </c>
      <c r="W3863">
        <v>0</v>
      </c>
      <c r="X3863">
        <v>22.071422129592921</v>
      </c>
      <c r="Y3863">
        <v>0</v>
      </c>
      <c r="Z3863">
        <v>92.542201435335471</v>
      </c>
      <c r="AA3863">
        <v>0</v>
      </c>
      <c r="AB3863">
        <v>21.570978976654956</v>
      </c>
      <c r="AC3863">
        <v>0</v>
      </c>
      <c r="AD3863">
        <v>0</v>
      </c>
      <c r="AE3863">
        <v>136.18460254158333</v>
      </c>
    </row>
    <row r="3864" spans="1:31" x14ac:dyDescent="0.25">
      <c r="A3864">
        <v>2312562</v>
      </c>
      <c r="B3864">
        <v>1</v>
      </c>
      <c r="C3864" t="s">
        <v>80</v>
      </c>
      <c r="D3864" t="s">
        <v>90</v>
      </c>
      <c r="E3864" t="s">
        <v>414</v>
      </c>
      <c r="F3864" t="s">
        <v>11347</v>
      </c>
      <c r="G3864" t="s">
        <v>134</v>
      </c>
      <c r="H3864" t="s">
        <v>135</v>
      </c>
      <c r="I3864" t="s">
        <v>136</v>
      </c>
      <c r="J3864" t="s">
        <v>137</v>
      </c>
      <c r="K3864" t="s">
        <v>138</v>
      </c>
      <c r="L3864" t="s">
        <v>11348</v>
      </c>
      <c r="M3864" t="s">
        <v>11349</v>
      </c>
      <c r="N3864">
        <v>1.5027777769999999</v>
      </c>
      <c r="O3864">
        <v>0</v>
      </c>
      <c r="P3864">
        <v>816</v>
      </c>
      <c r="Q3864">
        <v>0</v>
      </c>
      <c r="R3864">
        <v>0</v>
      </c>
      <c r="S3864">
        <v>0</v>
      </c>
      <c r="T3864">
        <v>27</v>
      </c>
      <c r="U3864">
        <v>0</v>
      </c>
      <c r="V3864">
        <v>0</v>
      </c>
      <c r="W3864">
        <v>0</v>
      </c>
      <c r="X3864">
        <v>264.66610223681926</v>
      </c>
      <c r="Y3864">
        <v>0</v>
      </c>
      <c r="Z3864">
        <v>0</v>
      </c>
      <c r="AA3864">
        <v>0</v>
      </c>
      <c r="AB3864">
        <v>61.141496048256677</v>
      </c>
      <c r="AC3864">
        <v>0</v>
      </c>
      <c r="AD3864">
        <v>0</v>
      </c>
      <c r="AE3864">
        <v>325.80759828507593</v>
      </c>
    </row>
    <row r="3865" spans="1:31" x14ac:dyDescent="0.25">
      <c r="A3865">
        <v>2312525</v>
      </c>
      <c r="B3865">
        <v>1</v>
      </c>
      <c r="C3865" t="s">
        <v>80</v>
      </c>
      <c r="D3865" t="s">
        <v>96</v>
      </c>
      <c r="E3865" t="s">
        <v>153</v>
      </c>
      <c r="F3865" t="s">
        <v>11350</v>
      </c>
      <c r="G3865" t="s">
        <v>155</v>
      </c>
      <c r="H3865" t="s">
        <v>150</v>
      </c>
      <c r="I3865" t="s">
        <v>136</v>
      </c>
      <c r="J3865" t="s">
        <v>137</v>
      </c>
      <c r="K3865" t="s">
        <v>138</v>
      </c>
      <c r="L3865" t="s">
        <v>11351</v>
      </c>
      <c r="M3865" t="s">
        <v>11352</v>
      </c>
      <c r="N3865">
        <v>0.696111111</v>
      </c>
      <c r="O3865">
        <v>0</v>
      </c>
      <c r="P3865">
        <v>1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6.7347451797449998E-2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6.7347451797449998E-2</v>
      </c>
    </row>
    <row r="3866" spans="1:31" x14ac:dyDescent="0.25">
      <c r="A3866">
        <v>2312860</v>
      </c>
      <c r="B3866">
        <v>1</v>
      </c>
      <c r="C3866" t="s">
        <v>80</v>
      </c>
      <c r="D3866" t="s">
        <v>103</v>
      </c>
      <c r="E3866" t="s">
        <v>132</v>
      </c>
      <c r="F3866" t="s">
        <v>6124</v>
      </c>
      <c r="G3866" t="s">
        <v>134</v>
      </c>
      <c r="H3866" t="s">
        <v>135</v>
      </c>
      <c r="I3866" t="s">
        <v>468</v>
      </c>
      <c r="J3866" t="s">
        <v>137</v>
      </c>
      <c r="K3866" t="s">
        <v>138</v>
      </c>
      <c r="L3866" t="s">
        <v>11353</v>
      </c>
      <c r="M3866" t="s">
        <v>11354</v>
      </c>
      <c r="N3866">
        <v>1.8055555000000001E-2</v>
      </c>
      <c r="O3866">
        <v>3</v>
      </c>
      <c r="P3866">
        <v>1988</v>
      </c>
      <c r="Q3866">
        <v>20</v>
      </c>
      <c r="R3866">
        <v>280</v>
      </c>
      <c r="S3866">
        <v>33</v>
      </c>
      <c r="T3866">
        <v>662</v>
      </c>
      <c r="U3866">
        <v>1</v>
      </c>
      <c r="V3866">
        <v>1</v>
      </c>
      <c r="W3866">
        <v>1.1775083178083333E-2</v>
      </c>
      <c r="X3866">
        <v>5.8094927807388208</v>
      </c>
      <c r="Y3866">
        <v>0.85982457753706942</v>
      </c>
      <c r="Z3866">
        <v>2.129954260364487</v>
      </c>
      <c r="AA3866">
        <v>1.4540625257099855</v>
      </c>
      <c r="AB3866">
        <v>5.3960569045467439</v>
      </c>
      <c r="AC3866">
        <v>8.0230588495416671E-2</v>
      </c>
      <c r="AD3866">
        <v>1.6464683002083334E-2</v>
      </c>
      <c r="AE3866">
        <v>15.75786140357269</v>
      </c>
    </row>
    <row r="3867" spans="1:31" x14ac:dyDescent="0.25">
      <c r="A3867">
        <v>2312628</v>
      </c>
      <c r="B3867">
        <v>1</v>
      </c>
      <c r="C3867" t="s">
        <v>80</v>
      </c>
      <c r="D3867" t="s">
        <v>92</v>
      </c>
      <c r="E3867" t="s">
        <v>153</v>
      </c>
      <c r="F3867" t="s">
        <v>11355</v>
      </c>
      <c r="G3867" t="s">
        <v>155</v>
      </c>
      <c r="H3867" t="s">
        <v>150</v>
      </c>
      <c r="I3867" t="s">
        <v>136</v>
      </c>
      <c r="J3867" t="s">
        <v>137</v>
      </c>
      <c r="K3867" t="s">
        <v>138</v>
      </c>
      <c r="L3867" t="s">
        <v>11356</v>
      </c>
      <c r="M3867" t="s">
        <v>11357</v>
      </c>
      <c r="N3867">
        <v>0.92166666600000002</v>
      </c>
      <c r="O3867">
        <v>0</v>
      </c>
      <c r="P3867">
        <v>1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0.18433784582820001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0.18433784582820001</v>
      </c>
    </row>
    <row r="3868" spans="1:31" x14ac:dyDescent="0.25">
      <c r="A3868">
        <v>2312505</v>
      </c>
      <c r="B3868">
        <v>1</v>
      </c>
      <c r="C3868" t="s">
        <v>80</v>
      </c>
      <c r="D3868" t="s">
        <v>100</v>
      </c>
      <c r="E3868" t="s">
        <v>141</v>
      </c>
      <c r="F3868" t="s">
        <v>11358</v>
      </c>
      <c r="G3868" t="s">
        <v>134</v>
      </c>
      <c r="H3868" t="s">
        <v>135</v>
      </c>
      <c r="I3868" t="s">
        <v>136</v>
      </c>
      <c r="J3868" t="s">
        <v>137</v>
      </c>
      <c r="K3868" t="s">
        <v>138</v>
      </c>
      <c r="L3868" t="s">
        <v>11359</v>
      </c>
      <c r="M3868" t="s">
        <v>11360</v>
      </c>
      <c r="N3868">
        <v>1.328333333</v>
      </c>
      <c r="O3868">
        <v>0</v>
      </c>
      <c r="P3868">
        <v>2715</v>
      </c>
      <c r="Q3868">
        <v>0</v>
      </c>
      <c r="R3868">
        <v>16</v>
      </c>
      <c r="S3868">
        <v>2</v>
      </c>
      <c r="T3868">
        <v>237</v>
      </c>
      <c r="U3868">
        <v>0</v>
      </c>
      <c r="V3868">
        <v>0</v>
      </c>
      <c r="W3868">
        <v>0</v>
      </c>
      <c r="X3868">
        <v>584.22035018808776</v>
      </c>
      <c r="Y3868">
        <v>0</v>
      </c>
      <c r="Z3868">
        <v>15.487018789114003</v>
      </c>
      <c r="AA3868">
        <v>26.775861870185008</v>
      </c>
      <c r="AB3868">
        <v>248.50650580708916</v>
      </c>
      <c r="AC3868">
        <v>0</v>
      </c>
      <c r="AD3868">
        <v>0</v>
      </c>
      <c r="AE3868">
        <v>874.98973665447602</v>
      </c>
    </row>
    <row r="3869" spans="1:31" x14ac:dyDescent="0.25">
      <c r="A3869">
        <v>2312482</v>
      </c>
      <c r="B3869">
        <v>1</v>
      </c>
      <c r="C3869" t="s">
        <v>80</v>
      </c>
      <c r="D3869" t="s">
        <v>104</v>
      </c>
      <c r="E3869" t="s">
        <v>414</v>
      </c>
      <c r="F3869" t="s">
        <v>1410</v>
      </c>
      <c r="G3869" t="s">
        <v>134</v>
      </c>
      <c r="H3869" t="s">
        <v>135</v>
      </c>
      <c r="I3869" t="s">
        <v>136</v>
      </c>
      <c r="J3869" t="s">
        <v>137</v>
      </c>
      <c r="K3869" t="s">
        <v>138</v>
      </c>
      <c r="L3869" t="s">
        <v>11361</v>
      </c>
      <c r="M3869" t="s">
        <v>11362</v>
      </c>
      <c r="N3869">
        <v>1.089506388</v>
      </c>
      <c r="O3869">
        <v>3</v>
      </c>
      <c r="P3869">
        <v>218</v>
      </c>
      <c r="Q3869">
        <v>21</v>
      </c>
      <c r="R3869">
        <v>305</v>
      </c>
      <c r="S3869">
        <v>56</v>
      </c>
      <c r="T3869">
        <v>86</v>
      </c>
      <c r="U3869">
        <v>19</v>
      </c>
      <c r="V3869">
        <v>2</v>
      </c>
      <c r="W3869">
        <v>13.877414704518751</v>
      </c>
      <c r="X3869">
        <v>66.901592247809845</v>
      </c>
      <c r="Y3869">
        <v>14.590218313759488</v>
      </c>
      <c r="Z3869">
        <v>156.68141133798284</v>
      </c>
      <c r="AA3869">
        <v>906.78659698055822</v>
      </c>
      <c r="AB3869">
        <v>55.991254075857874</v>
      </c>
      <c r="AC3869">
        <v>3399.2422339872987</v>
      </c>
      <c r="AD3869">
        <v>2.7838706326009834</v>
      </c>
      <c r="AE3869">
        <v>4616.8545922803869</v>
      </c>
    </row>
    <row r="3870" spans="1:31" x14ac:dyDescent="0.25">
      <c r="A3870">
        <v>2312751</v>
      </c>
      <c r="B3870">
        <v>1</v>
      </c>
      <c r="C3870" t="s">
        <v>80</v>
      </c>
      <c r="D3870" t="s">
        <v>101</v>
      </c>
      <c r="E3870" t="s">
        <v>147</v>
      </c>
      <c r="F3870" t="s">
        <v>11363</v>
      </c>
      <c r="G3870" t="s">
        <v>336</v>
      </c>
      <c r="H3870" t="s">
        <v>150</v>
      </c>
      <c r="I3870" t="s">
        <v>136</v>
      </c>
      <c r="J3870" t="s">
        <v>137</v>
      </c>
      <c r="K3870" t="s">
        <v>138</v>
      </c>
      <c r="L3870" t="s">
        <v>11364</v>
      </c>
      <c r="M3870" t="s">
        <v>11365</v>
      </c>
      <c r="N3870">
        <v>0.41694444400000003</v>
      </c>
      <c r="O3870">
        <v>0</v>
      </c>
      <c r="P3870">
        <v>78</v>
      </c>
      <c r="Q3870">
        <v>0</v>
      </c>
      <c r="R3870">
        <v>1</v>
      </c>
      <c r="S3870">
        <v>0</v>
      </c>
      <c r="T3870">
        <v>3</v>
      </c>
      <c r="U3870">
        <v>0</v>
      </c>
      <c r="V3870">
        <v>0</v>
      </c>
      <c r="W3870">
        <v>0</v>
      </c>
      <c r="X3870">
        <v>6.5699615162490614</v>
      </c>
      <c r="Y3870">
        <v>0</v>
      </c>
      <c r="Z3870">
        <v>0</v>
      </c>
      <c r="AA3870">
        <v>0</v>
      </c>
      <c r="AB3870">
        <v>2.235599664481736</v>
      </c>
      <c r="AC3870">
        <v>0</v>
      </c>
      <c r="AD3870">
        <v>0</v>
      </c>
      <c r="AE3870">
        <v>8.8055611807307983</v>
      </c>
    </row>
    <row r="3871" spans="1:31" x14ac:dyDescent="0.25">
      <c r="A3871">
        <v>2312691</v>
      </c>
      <c r="B3871">
        <v>1</v>
      </c>
      <c r="C3871" t="s">
        <v>81</v>
      </c>
      <c r="D3871" t="s">
        <v>117</v>
      </c>
      <c r="E3871" t="s">
        <v>141</v>
      </c>
      <c r="F3871" t="s">
        <v>11366</v>
      </c>
      <c r="G3871" t="s">
        <v>467</v>
      </c>
      <c r="H3871" t="s">
        <v>135</v>
      </c>
      <c r="I3871" t="s">
        <v>136</v>
      </c>
      <c r="J3871" t="s">
        <v>137</v>
      </c>
      <c r="K3871" t="s">
        <v>138</v>
      </c>
      <c r="L3871" t="s">
        <v>11367</v>
      </c>
      <c r="M3871" t="s">
        <v>11368</v>
      </c>
      <c r="N3871">
        <v>6.3888888000000005E-2</v>
      </c>
      <c r="O3871">
        <v>5</v>
      </c>
      <c r="P3871">
        <v>3771</v>
      </c>
      <c r="Q3871">
        <v>133</v>
      </c>
      <c r="R3871">
        <v>316</v>
      </c>
      <c r="S3871">
        <v>51</v>
      </c>
      <c r="T3871">
        <v>171</v>
      </c>
      <c r="U3871">
        <v>2</v>
      </c>
      <c r="V3871">
        <v>0</v>
      </c>
      <c r="W3871">
        <v>5.1805602902499998E-2</v>
      </c>
      <c r="X3871">
        <v>29.053634155939239</v>
      </c>
      <c r="Y3871">
        <v>25.143330865239328</v>
      </c>
      <c r="Z3871">
        <v>5.5988341326262532</v>
      </c>
      <c r="AA3871">
        <v>12.174553979590119</v>
      </c>
      <c r="AB3871">
        <v>7.4702837076900543</v>
      </c>
      <c r="AC3871">
        <v>13.605801585321192</v>
      </c>
      <c r="AD3871">
        <v>0</v>
      </c>
      <c r="AE3871">
        <v>93.098244029308688</v>
      </c>
    </row>
    <row r="3872" spans="1:31" x14ac:dyDescent="0.25">
      <c r="A3872">
        <v>2312797</v>
      </c>
      <c r="B3872">
        <v>1</v>
      </c>
      <c r="C3872" t="s">
        <v>80</v>
      </c>
      <c r="D3872" t="s">
        <v>106</v>
      </c>
      <c r="E3872" t="s">
        <v>175</v>
      </c>
      <c r="F3872" t="s">
        <v>11369</v>
      </c>
      <c r="G3872" t="s">
        <v>716</v>
      </c>
      <c r="H3872" t="s">
        <v>135</v>
      </c>
      <c r="I3872" t="s">
        <v>136</v>
      </c>
      <c r="J3872" t="s">
        <v>137</v>
      </c>
      <c r="K3872" t="s">
        <v>138</v>
      </c>
      <c r="L3872" t="s">
        <v>11370</v>
      </c>
      <c r="M3872" t="s">
        <v>11371</v>
      </c>
      <c r="N3872">
        <v>3.3305555550000001</v>
      </c>
      <c r="O3872">
        <v>0</v>
      </c>
      <c r="P3872">
        <v>0</v>
      </c>
      <c r="Q3872">
        <v>0</v>
      </c>
      <c r="R3872">
        <v>8</v>
      </c>
      <c r="S3872">
        <v>0</v>
      </c>
      <c r="T3872">
        <v>2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427.06121528469043</v>
      </c>
      <c r="AA3872">
        <v>0</v>
      </c>
      <c r="AB3872">
        <v>59.029455983365018</v>
      </c>
      <c r="AC3872">
        <v>0</v>
      </c>
      <c r="AD3872">
        <v>0</v>
      </c>
      <c r="AE3872">
        <v>486.09067126805547</v>
      </c>
    </row>
    <row r="3873" spans="1:31" x14ac:dyDescent="0.25">
      <c r="A3873">
        <v>2312499</v>
      </c>
      <c r="B3873">
        <v>1</v>
      </c>
      <c r="C3873" t="s">
        <v>80</v>
      </c>
      <c r="D3873" t="s">
        <v>103</v>
      </c>
      <c r="E3873" t="s">
        <v>147</v>
      </c>
      <c r="F3873" t="s">
        <v>4631</v>
      </c>
      <c r="G3873" t="s">
        <v>149</v>
      </c>
      <c r="H3873" t="s">
        <v>150</v>
      </c>
      <c r="I3873" t="s">
        <v>136</v>
      </c>
      <c r="J3873" t="s">
        <v>137</v>
      </c>
      <c r="K3873" t="s">
        <v>138</v>
      </c>
      <c r="L3873" t="s">
        <v>11372</v>
      </c>
      <c r="M3873" t="s">
        <v>11373</v>
      </c>
      <c r="N3873">
        <v>2.4852777769999999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1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1.8025942774728001</v>
      </c>
      <c r="AC3873">
        <v>0</v>
      </c>
      <c r="AD3873">
        <v>0</v>
      </c>
      <c r="AE3873">
        <v>1.8025942774728001</v>
      </c>
    </row>
    <row r="3874" spans="1:31" x14ac:dyDescent="0.25">
      <c r="A3874">
        <v>2312937</v>
      </c>
      <c r="B3874">
        <v>1</v>
      </c>
      <c r="C3874" t="s">
        <v>81</v>
      </c>
      <c r="D3874" t="s">
        <v>113</v>
      </c>
      <c r="E3874" t="s">
        <v>153</v>
      </c>
      <c r="F3874" t="s">
        <v>11374</v>
      </c>
      <c r="G3874" t="s">
        <v>155</v>
      </c>
      <c r="H3874" t="s">
        <v>150</v>
      </c>
      <c r="I3874" t="s">
        <v>136</v>
      </c>
      <c r="J3874" t="s">
        <v>137</v>
      </c>
      <c r="K3874" t="s">
        <v>138</v>
      </c>
      <c r="L3874" t="s">
        <v>11375</v>
      </c>
      <c r="M3874" t="s">
        <v>11376</v>
      </c>
      <c r="N3874">
        <v>1.508888888</v>
      </c>
      <c r="O3874">
        <v>0</v>
      </c>
      <c r="P3874">
        <v>1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0.20069748504794999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0.20069748504794999</v>
      </c>
    </row>
    <row r="3875" spans="1:31" x14ac:dyDescent="0.25">
      <c r="A3875">
        <v>2312545</v>
      </c>
      <c r="B3875">
        <v>1</v>
      </c>
      <c r="C3875" t="s">
        <v>80</v>
      </c>
      <c r="D3875" t="s">
        <v>104</v>
      </c>
      <c r="E3875" t="s">
        <v>132</v>
      </c>
      <c r="F3875" t="s">
        <v>11377</v>
      </c>
      <c r="G3875" t="s">
        <v>143</v>
      </c>
      <c r="H3875" t="s">
        <v>135</v>
      </c>
      <c r="I3875" t="s">
        <v>136</v>
      </c>
      <c r="J3875" t="s">
        <v>137</v>
      </c>
      <c r="K3875" t="s">
        <v>144</v>
      </c>
      <c r="L3875" t="s">
        <v>11378</v>
      </c>
      <c r="M3875" t="s">
        <v>11379</v>
      </c>
      <c r="N3875">
        <v>1.1174999999999999</v>
      </c>
      <c r="O3875">
        <v>0</v>
      </c>
      <c r="P3875">
        <v>351</v>
      </c>
      <c r="Q3875">
        <v>6</v>
      </c>
      <c r="R3875">
        <v>1</v>
      </c>
      <c r="S3875">
        <v>20</v>
      </c>
      <c r="T3875">
        <v>33</v>
      </c>
      <c r="U3875">
        <v>5</v>
      </c>
      <c r="V3875">
        <v>0</v>
      </c>
      <c r="W3875">
        <v>0</v>
      </c>
      <c r="X3875">
        <v>84.306594928989071</v>
      </c>
      <c r="Y3875">
        <v>135.73431516131075</v>
      </c>
      <c r="Z3875">
        <v>3.3382182819000003E-2</v>
      </c>
      <c r="AA3875">
        <v>367.20718200289679</v>
      </c>
      <c r="AB3875">
        <v>19.658585340290614</v>
      </c>
      <c r="AC3875">
        <v>732.43339120396797</v>
      </c>
      <c r="AD3875">
        <v>0</v>
      </c>
      <c r="AE3875">
        <v>1339.3734508202742</v>
      </c>
    </row>
    <row r="3876" spans="1:31" x14ac:dyDescent="0.25">
      <c r="A3876">
        <v>2312645</v>
      </c>
      <c r="B3876">
        <v>1</v>
      </c>
      <c r="C3876" t="s">
        <v>81</v>
      </c>
      <c r="D3876" t="s">
        <v>118</v>
      </c>
      <c r="E3876" t="s">
        <v>147</v>
      </c>
      <c r="F3876" t="s">
        <v>11380</v>
      </c>
      <c r="G3876" t="s">
        <v>149</v>
      </c>
      <c r="H3876" t="s">
        <v>150</v>
      </c>
      <c r="I3876" t="s">
        <v>136</v>
      </c>
      <c r="J3876" t="s">
        <v>137</v>
      </c>
      <c r="K3876" t="s">
        <v>138</v>
      </c>
      <c r="L3876" t="s">
        <v>11381</v>
      </c>
      <c r="M3876" t="s">
        <v>11382</v>
      </c>
      <c r="N3876">
        <v>1.5038888880000001</v>
      </c>
      <c r="O3876">
        <v>0</v>
      </c>
      <c r="P3876">
        <v>10</v>
      </c>
      <c r="Q3876">
        <v>0</v>
      </c>
      <c r="R3876">
        <v>0</v>
      </c>
      <c r="S3876">
        <v>0</v>
      </c>
      <c r="T3876">
        <v>1</v>
      </c>
      <c r="U3876">
        <v>0</v>
      </c>
      <c r="V3876">
        <v>0</v>
      </c>
      <c r="W3876">
        <v>0</v>
      </c>
      <c r="X3876">
        <v>1.5221417768602747</v>
      </c>
      <c r="Y3876">
        <v>0</v>
      </c>
      <c r="Z3876">
        <v>0</v>
      </c>
      <c r="AA3876">
        <v>0</v>
      </c>
      <c r="AB3876">
        <v>2.859283891167411</v>
      </c>
      <c r="AC3876">
        <v>0</v>
      </c>
      <c r="AD3876">
        <v>0</v>
      </c>
      <c r="AE3876">
        <v>4.3814256680276857</v>
      </c>
    </row>
    <row r="3877" spans="1:31" x14ac:dyDescent="0.25">
      <c r="A3877">
        <v>2312734</v>
      </c>
      <c r="B3877">
        <v>1</v>
      </c>
      <c r="C3877" t="s">
        <v>81</v>
      </c>
      <c r="D3877" t="s">
        <v>120</v>
      </c>
      <c r="E3877" t="s">
        <v>153</v>
      </c>
      <c r="F3877" t="s">
        <v>11383</v>
      </c>
      <c r="G3877" t="s">
        <v>155</v>
      </c>
      <c r="H3877" t="s">
        <v>150</v>
      </c>
      <c r="I3877" t="s">
        <v>136</v>
      </c>
      <c r="J3877" t="s">
        <v>137</v>
      </c>
      <c r="K3877" t="s">
        <v>138</v>
      </c>
      <c r="L3877" t="s">
        <v>11384</v>
      </c>
      <c r="M3877" t="s">
        <v>11385</v>
      </c>
      <c r="N3877">
        <v>1.001944444</v>
      </c>
      <c r="O3877">
        <v>0</v>
      </c>
      <c r="P3877">
        <v>1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1.6115151692141665E-2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1.6115151692141665E-2</v>
      </c>
    </row>
    <row r="3878" spans="1:31" x14ac:dyDescent="0.25">
      <c r="A3878">
        <v>2312857</v>
      </c>
      <c r="B3878">
        <v>1</v>
      </c>
      <c r="C3878" t="s">
        <v>80</v>
      </c>
      <c r="D3878" t="s">
        <v>107</v>
      </c>
      <c r="E3878" t="s">
        <v>147</v>
      </c>
      <c r="F3878" t="s">
        <v>11386</v>
      </c>
      <c r="G3878" t="s">
        <v>336</v>
      </c>
      <c r="H3878" t="s">
        <v>150</v>
      </c>
      <c r="I3878" t="s">
        <v>136</v>
      </c>
      <c r="J3878" t="s">
        <v>137</v>
      </c>
      <c r="K3878" t="s">
        <v>138</v>
      </c>
      <c r="L3878" t="s">
        <v>11387</v>
      </c>
      <c r="M3878" t="s">
        <v>11388</v>
      </c>
      <c r="N3878">
        <v>3.3561111110000001</v>
      </c>
      <c r="O3878">
        <v>0</v>
      </c>
      <c r="P3878">
        <v>30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17.679995562658124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17.679995562658124</v>
      </c>
    </row>
    <row r="3879" spans="1:31" x14ac:dyDescent="0.25">
      <c r="A3879">
        <v>2312714</v>
      </c>
      <c r="B3879">
        <v>1</v>
      </c>
      <c r="C3879" t="s">
        <v>81</v>
      </c>
      <c r="D3879" t="s">
        <v>119</v>
      </c>
      <c r="E3879" t="s">
        <v>147</v>
      </c>
      <c r="F3879" t="s">
        <v>8161</v>
      </c>
      <c r="G3879" t="s">
        <v>353</v>
      </c>
      <c r="H3879" t="s">
        <v>150</v>
      </c>
      <c r="I3879" t="s">
        <v>136</v>
      </c>
      <c r="J3879" t="s">
        <v>137</v>
      </c>
      <c r="K3879" t="s">
        <v>138</v>
      </c>
      <c r="L3879" t="s">
        <v>11389</v>
      </c>
      <c r="M3879" t="s">
        <v>11390</v>
      </c>
      <c r="N3879">
        <v>4.3394444439999997</v>
      </c>
      <c r="O3879">
        <v>0</v>
      </c>
      <c r="P3879">
        <v>4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1.7016732733618667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1.7016732733618667</v>
      </c>
    </row>
    <row r="3880" spans="1:31" x14ac:dyDescent="0.25">
      <c r="A3880">
        <v>2312771</v>
      </c>
      <c r="B3880">
        <v>1</v>
      </c>
      <c r="C3880" t="s">
        <v>80</v>
      </c>
      <c r="D3880" t="s">
        <v>83</v>
      </c>
      <c r="E3880" t="s">
        <v>153</v>
      </c>
      <c r="F3880" t="s">
        <v>11391</v>
      </c>
      <c r="G3880" t="s">
        <v>703</v>
      </c>
      <c r="H3880" t="s">
        <v>150</v>
      </c>
      <c r="I3880" t="s">
        <v>136</v>
      </c>
      <c r="J3880" t="s">
        <v>137</v>
      </c>
      <c r="K3880" t="s">
        <v>138</v>
      </c>
      <c r="L3880" t="s">
        <v>11392</v>
      </c>
      <c r="M3880" t="s">
        <v>11393</v>
      </c>
      <c r="N3880">
        <v>1.466111111</v>
      </c>
      <c r="O3880">
        <v>0</v>
      </c>
      <c r="P3880">
        <v>4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1.3101713647817501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1.3101713647817501</v>
      </c>
    </row>
    <row r="3881" spans="1:31" x14ac:dyDescent="0.25">
      <c r="A3881">
        <v>2312508</v>
      </c>
      <c r="B3881">
        <v>1</v>
      </c>
      <c r="C3881" t="s">
        <v>81</v>
      </c>
      <c r="D3881" t="s">
        <v>113</v>
      </c>
      <c r="E3881" t="s">
        <v>153</v>
      </c>
      <c r="F3881" t="s">
        <v>11394</v>
      </c>
      <c r="G3881" t="s">
        <v>155</v>
      </c>
      <c r="H3881" t="s">
        <v>150</v>
      </c>
      <c r="I3881" t="s">
        <v>136</v>
      </c>
      <c r="J3881" t="s">
        <v>137</v>
      </c>
      <c r="K3881" t="s">
        <v>138</v>
      </c>
      <c r="L3881" t="s">
        <v>11395</v>
      </c>
      <c r="M3881" t="s">
        <v>11396</v>
      </c>
      <c r="N3881">
        <v>1.524444444</v>
      </c>
      <c r="O3881">
        <v>0</v>
      </c>
      <c r="P3881">
        <v>1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0.31623070142066667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0.31623070142066667</v>
      </c>
    </row>
    <row r="3882" spans="1:31" x14ac:dyDescent="0.25">
      <c r="A3882">
        <v>2312863</v>
      </c>
      <c r="B3882">
        <v>1</v>
      </c>
      <c r="C3882" t="s">
        <v>80</v>
      </c>
      <c r="D3882" t="s">
        <v>104</v>
      </c>
      <c r="E3882" t="s">
        <v>175</v>
      </c>
      <c r="F3882" t="s">
        <v>11397</v>
      </c>
      <c r="G3882" t="s">
        <v>1721</v>
      </c>
      <c r="H3882" t="s">
        <v>135</v>
      </c>
      <c r="I3882" t="s">
        <v>136</v>
      </c>
      <c r="J3882" t="s">
        <v>137</v>
      </c>
      <c r="K3882" t="s">
        <v>138</v>
      </c>
      <c r="L3882" t="s">
        <v>11398</v>
      </c>
      <c r="M3882" t="s">
        <v>11399</v>
      </c>
      <c r="N3882">
        <v>3.7258333330000002</v>
      </c>
      <c r="O3882">
        <v>0</v>
      </c>
      <c r="P3882">
        <v>209</v>
      </c>
      <c r="Q3882">
        <v>0</v>
      </c>
      <c r="R3882">
        <v>1</v>
      </c>
      <c r="S3882">
        <v>0</v>
      </c>
      <c r="T3882">
        <v>58</v>
      </c>
      <c r="U3882">
        <v>0</v>
      </c>
      <c r="V3882">
        <v>0</v>
      </c>
      <c r="W3882">
        <v>0</v>
      </c>
      <c r="X3882">
        <v>160.01954782715666</v>
      </c>
      <c r="Y3882">
        <v>0</v>
      </c>
      <c r="Z3882">
        <v>0.33452221756982503</v>
      </c>
      <c r="AA3882">
        <v>0</v>
      </c>
      <c r="AB3882">
        <v>195.12076683937497</v>
      </c>
      <c r="AC3882">
        <v>0</v>
      </c>
      <c r="AD3882">
        <v>0</v>
      </c>
      <c r="AE3882">
        <v>355.47483688410148</v>
      </c>
    </row>
    <row r="3883" spans="1:31" x14ac:dyDescent="0.25">
      <c r="A3883">
        <v>2312700</v>
      </c>
      <c r="B3883">
        <v>1</v>
      </c>
      <c r="C3883" t="s">
        <v>80</v>
      </c>
      <c r="D3883" t="s">
        <v>93</v>
      </c>
      <c r="E3883" t="s">
        <v>147</v>
      </c>
      <c r="F3883" t="s">
        <v>11400</v>
      </c>
      <c r="G3883" t="s">
        <v>149</v>
      </c>
      <c r="H3883" t="s">
        <v>150</v>
      </c>
      <c r="I3883" t="s">
        <v>136</v>
      </c>
      <c r="J3883" t="s">
        <v>137</v>
      </c>
      <c r="K3883" t="s">
        <v>138</v>
      </c>
      <c r="L3883" t="s">
        <v>11401</v>
      </c>
      <c r="M3883" t="s">
        <v>11402</v>
      </c>
      <c r="N3883">
        <v>2.483055555</v>
      </c>
      <c r="O3883">
        <v>0</v>
      </c>
      <c r="P3883">
        <v>48</v>
      </c>
      <c r="Q3883">
        <v>0</v>
      </c>
      <c r="R3883">
        <v>0</v>
      </c>
      <c r="S3883">
        <v>0</v>
      </c>
      <c r="T3883">
        <v>1</v>
      </c>
      <c r="U3883">
        <v>0</v>
      </c>
      <c r="V3883">
        <v>0</v>
      </c>
      <c r="W3883">
        <v>0</v>
      </c>
      <c r="X3883">
        <v>24.559177099274997</v>
      </c>
      <c r="Y3883">
        <v>0</v>
      </c>
      <c r="Z3883">
        <v>0</v>
      </c>
      <c r="AA3883">
        <v>0</v>
      </c>
      <c r="AB3883">
        <v>0.13891528276289999</v>
      </c>
      <c r="AC3883">
        <v>0</v>
      </c>
      <c r="AD3883">
        <v>0</v>
      </c>
      <c r="AE3883">
        <v>24.698092382037895</v>
      </c>
    </row>
    <row r="3884" spans="1:31" x14ac:dyDescent="0.25">
      <c r="A3884">
        <v>2312677</v>
      </c>
      <c r="B3884">
        <v>1</v>
      </c>
      <c r="C3884" t="s">
        <v>80</v>
      </c>
      <c r="D3884" t="s">
        <v>100</v>
      </c>
      <c r="E3884" t="s">
        <v>141</v>
      </c>
      <c r="F3884" t="s">
        <v>10340</v>
      </c>
      <c r="G3884" t="s">
        <v>134</v>
      </c>
      <c r="H3884" t="s">
        <v>135</v>
      </c>
      <c r="I3884" t="s">
        <v>136</v>
      </c>
      <c r="J3884" t="s">
        <v>137</v>
      </c>
      <c r="K3884" t="s">
        <v>138</v>
      </c>
      <c r="L3884" t="s">
        <v>11403</v>
      </c>
      <c r="M3884" t="s">
        <v>11404</v>
      </c>
      <c r="N3884">
        <v>0.32777777699999999</v>
      </c>
      <c r="O3884">
        <v>1</v>
      </c>
      <c r="P3884">
        <v>426</v>
      </c>
      <c r="Q3884">
        <v>28</v>
      </c>
      <c r="R3884">
        <v>122</v>
      </c>
      <c r="S3884">
        <v>11</v>
      </c>
      <c r="T3884">
        <v>97</v>
      </c>
      <c r="U3884">
        <v>0</v>
      </c>
      <c r="V3884">
        <v>0</v>
      </c>
      <c r="W3884">
        <v>0.72115472318999996</v>
      </c>
      <c r="X3884">
        <v>37.891394774188974</v>
      </c>
      <c r="Y3884">
        <v>69.377035075068434</v>
      </c>
      <c r="Z3884">
        <v>69.389373500470839</v>
      </c>
      <c r="AA3884">
        <v>16.199151719400831</v>
      </c>
      <c r="AB3884">
        <v>32.447086837889003</v>
      </c>
      <c r="AC3884">
        <v>0</v>
      </c>
      <c r="AD3884">
        <v>0</v>
      </c>
      <c r="AE3884">
        <v>226.02519663020809</v>
      </c>
    </row>
    <row r="3885" spans="1:31" x14ac:dyDescent="0.25">
      <c r="A3885">
        <v>2312654</v>
      </c>
      <c r="B3885">
        <v>1</v>
      </c>
      <c r="C3885" t="s">
        <v>81</v>
      </c>
      <c r="D3885" t="s">
        <v>128</v>
      </c>
      <c r="E3885" t="s">
        <v>175</v>
      </c>
      <c r="F3885" t="s">
        <v>3431</v>
      </c>
      <c r="G3885" t="s">
        <v>134</v>
      </c>
      <c r="H3885" t="s">
        <v>135</v>
      </c>
      <c r="I3885" t="s">
        <v>136</v>
      </c>
      <c r="J3885" t="s">
        <v>137</v>
      </c>
      <c r="K3885" t="s">
        <v>138</v>
      </c>
      <c r="L3885" t="s">
        <v>11405</v>
      </c>
      <c r="M3885" t="s">
        <v>11406</v>
      </c>
      <c r="N3885">
        <v>1.1005555549999999</v>
      </c>
      <c r="O3885">
        <v>0</v>
      </c>
      <c r="P3885">
        <v>15</v>
      </c>
      <c r="Q3885">
        <v>0</v>
      </c>
      <c r="R3885">
        <v>20</v>
      </c>
      <c r="S3885">
        <v>10</v>
      </c>
      <c r="T3885">
        <v>6</v>
      </c>
      <c r="U3885">
        <v>2</v>
      </c>
      <c r="V3885">
        <v>0</v>
      </c>
      <c r="W3885">
        <v>0</v>
      </c>
      <c r="X3885">
        <v>4.7442994996883998</v>
      </c>
      <c r="Y3885">
        <v>0</v>
      </c>
      <c r="Z3885">
        <v>22.718113425341841</v>
      </c>
      <c r="AA3885">
        <v>1213.2455194182974</v>
      </c>
      <c r="AB3885">
        <v>16.594405469450102</v>
      </c>
      <c r="AC3885">
        <v>78.172251353636653</v>
      </c>
      <c r="AD3885">
        <v>0</v>
      </c>
      <c r="AE3885">
        <v>1335.4745891664145</v>
      </c>
    </row>
    <row r="3886" spans="1:31" x14ac:dyDescent="0.25">
      <c r="A3886">
        <v>2312846</v>
      </c>
      <c r="B3886">
        <v>1</v>
      </c>
      <c r="C3886" t="s">
        <v>81</v>
      </c>
      <c r="D3886" t="s">
        <v>113</v>
      </c>
      <c r="E3886" t="s">
        <v>153</v>
      </c>
      <c r="F3886" t="s">
        <v>11407</v>
      </c>
      <c r="G3886" t="s">
        <v>155</v>
      </c>
      <c r="H3886" t="s">
        <v>150</v>
      </c>
      <c r="I3886" t="s">
        <v>136</v>
      </c>
      <c r="J3886" t="s">
        <v>137</v>
      </c>
      <c r="K3886" t="s">
        <v>138</v>
      </c>
      <c r="L3886" t="s">
        <v>11408</v>
      </c>
      <c r="M3886" t="s">
        <v>11409</v>
      </c>
      <c r="N3886">
        <v>1.7283333329999999</v>
      </c>
      <c r="O3886">
        <v>0</v>
      </c>
      <c r="P3886">
        <v>1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2.8456650043966671E-2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2.8456650043966671E-2</v>
      </c>
    </row>
    <row r="3887" spans="1:31" x14ac:dyDescent="0.25">
      <c r="A3887">
        <v>2312800</v>
      </c>
      <c r="B3887">
        <v>1</v>
      </c>
      <c r="C3887" t="s">
        <v>80</v>
      </c>
      <c r="D3887" t="s">
        <v>88</v>
      </c>
      <c r="E3887" t="s">
        <v>158</v>
      </c>
      <c r="F3887" t="s">
        <v>11410</v>
      </c>
      <c r="G3887" t="s">
        <v>336</v>
      </c>
      <c r="H3887" t="s">
        <v>150</v>
      </c>
      <c r="I3887" t="s">
        <v>136</v>
      </c>
      <c r="J3887" t="s">
        <v>137</v>
      </c>
      <c r="K3887" t="s">
        <v>138</v>
      </c>
      <c r="L3887" t="s">
        <v>11411</v>
      </c>
      <c r="M3887" t="s">
        <v>11412</v>
      </c>
      <c r="N3887">
        <v>0.47499999999999998</v>
      </c>
      <c r="O3887">
        <v>0</v>
      </c>
      <c r="P3887">
        <v>793</v>
      </c>
      <c r="Q3887">
        <v>0</v>
      </c>
      <c r="R3887">
        <v>1</v>
      </c>
      <c r="S3887">
        <v>0</v>
      </c>
      <c r="T3887">
        <v>108</v>
      </c>
      <c r="U3887">
        <v>0</v>
      </c>
      <c r="V3887">
        <v>0</v>
      </c>
      <c r="W3887">
        <v>0</v>
      </c>
      <c r="X3887">
        <v>76.827854342343841</v>
      </c>
      <c r="Y3887">
        <v>0</v>
      </c>
      <c r="Z3887">
        <v>0.16813549977498332</v>
      </c>
      <c r="AA3887">
        <v>0</v>
      </c>
      <c r="AB3887">
        <v>71.151622582552207</v>
      </c>
      <c r="AC3887">
        <v>0</v>
      </c>
      <c r="AD3887">
        <v>0</v>
      </c>
      <c r="AE3887">
        <v>148.14761242467102</v>
      </c>
    </row>
    <row r="3888" spans="1:31" x14ac:dyDescent="0.25">
      <c r="A3888">
        <v>2312491</v>
      </c>
      <c r="B3888">
        <v>1</v>
      </c>
      <c r="C3888" t="s">
        <v>80</v>
      </c>
      <c r="D3888" t="s">
        <v>101</v>
      </c>
      <c r="E3888" t="s">
        <v>132</v>
      </c>
      <c r="F3888" t="s">
        <v>9179</v>
      </c>
      <c r="G3888" t="s">
        <v>134</v>
      </c>
      <c r="H3888" t="s">
        <v>135</v>
      </c>
      <c r="I3888" t="s">
        <v>136</v>
      </c>
      <c r="J3888" t="s">
        <v>137</v>
      </c>
      <c r="K3888" t="s">
        <v>138</v>
      </c>
      <c r="L3888" t="s">
        <v>11413</v>
      </c>
      <c r="M3888" t="s">
        <v>11414</v>
      </c>
      <c r="N3888">
        <v>0.884444444</v>
      </c>
      <c r="O3888">
        <v>5</v>
      </c>
      <c r="P3888">
        <v>141</v>
      </c>
      <c r="Q3888">
        <v>2</v>
      </c>
      <c r="R3888">
        <v>0</v>
      </c>
      <c r="S3888">
        <v>8</v>
      </c>
      <c r="T3888">
        <v>53</v>
      </c>
      <c r="U3888">
        <v>0</v>
      </c>
      <c r="V3888">
        <v>0</v>
      </c>
      <c r="W3888">
        <v>1.5022870429680664</v>
      </c>
      <c r="X3888">
        <v>42.854625457431524</v>
      </c>
      <c r="Y3888">
        <v>1.2703641872999112</v>
      </c>
      <c r="Z3888">
        <v>0</v>
      </c>
      <c r="AA3888">
        <v>9.8331100139861114</v>
      </c>
      <c r="AB3888">
        <v>28.389649379159081</v>
      </c>
      <c r="AC3888">
        <v>0</v>
      </c>
      <c r="AD3888">
        <v>0</v>
      </c>
      <c r="AE3888">
        <v>83.850036080844689</v>
      </c>
    </row>
    <row r="3889" spans="1:31" x14ac:dyDescent="0.25">
      <c r="A3889">
        <v>2312594</v>
      </c>
      <c r="B3889">
        <v>1</v>
      </c>
      <c r="C3889" t="s">
        <v>80</v>
      </c>
      <c r="D3889" t="s">
        <v>83</v>
      </c>
      <c r="E3889" t="s">
        <v>147</v>
      </c>
      <c r="F3889" t="s">
        <v>11415</v>
      </c>
      <c r="G3889" t="s">
        <v>503</v>
      </c>
      <c r="H3889" t="s">
        <v>150</v>
      </c>
      <c r="I3889" t="s">
        <v>136</v>
      </c>
      <c r="J3889" t="s">
        <v>137</v>
      </c>
      <c r="K3889" t="s">
        <v>138</v>
      </c>
      <c r="L3889" t="s">
        <v>11227</v>
      </c>
      <c r="M3889" t="s">
        <v>11416</v>
      </c>
      <c r="N3889">
        <v>0.88888888799999999</v>
      </c>
      <c r="O3889">
        <v>0</v>
      </c>
      <c r="P3889">
        <v>122</v>
      </c>
      <c r="Q3889">
        <v>0</v>
      </c>
      <c r="R3889">
        <v>0</v>
      </c>
      <c r="S3889">
        <v>0</v>
      </c>
      <c r="T3889">
        <v>12</v>
      </c>
      <c r="U3889">
        <v>0</v>
      </c>
      <c r="V3889">
        <v>0</v>
      </c>
      <c r="W3889">
        <v>0</v>
      </c>
      <c r="X3889">
        <v>25.61150001139961</v>
      </c>
      <c r="Y3889">
        <v>0</v>
      </c>
      <c r="Z3889">
        <v>0</v>
      </c>
      <c r="AA3889">
        <v>0</v>
      </c>
      <c r="AB3889">
        <v>5.9083275697304165</v>
      </c>
      <c r="AC3889">
        <v>0</v>
      </c>
      <c r="AD3889">
        <v>0</v>
      </c>
      <c r="AE3889">
        <v>31.519827581130027</v>
      </c>
    </row>
    <row r="3890" spans="1:31" x14ac:dyDescent="0.25">
      <c r="A3890">
        <v>2312694</v>
      </c>
      <c r="B3890">
        <v>1</v>
      </c>
      <c r="C3890" t="s">
        <v>80</v>
      </c>
      <c r="D3890" t="s">
        <v>82</v>
      </c>
      <c r="E3890" t="s">
        <v>153</v>
      </c>
      <c r="F3890" t="s">
        <v>11417</v>
      </c>
      <c r="G3890" t="s">
        <v>193</v>
      </c>
      <c r="H3890" t="s">
        <v>150</v>
      </c>
      <c r="I3890" t="s">
        <v>136</v>
      </c>
      <c r="J3890" t="s">
        <v>137</v>
      </c>
      <c r="K3890" t="s">
        <v>138</v>
      </c>
      <c r="L3890" t="s">
        <v>11418</v>
      </c>
      <c r="M3890" t="s">
        <v>11419</v>
      </c>
      <c r="N3890">
        <v>4.9766666659999999</v>
      </c>
      <c r="O3890">
        <v>0</v>
      </c>
      <c r="P3890">
        <v>1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0.59521890141610001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0.59521890141610001</v>
      </c>
    </row>
    <row r="3891" spans="1:31" x14ac:dyDescent="0.25">
      <c r="A3891">
        <v>2312946</v>
      </c>
      <c r="B3891">
        <v>1</v>
      </c>
      <c r="C3891" t="s">
        <v>80</v>
      </c>
      <c r="D3891" t="s">
        <v>93</v>
      </c>
      <c r="E3891" t="s">
        <v>147</v>
      </c>
      <c r="F3891" t="s">
        <v>11420</v>
      </c>
      <c r="G3891" t="s">
        <v>149</v>
      </c>
      <c r="H3891" t="s">
        <v>150</v>
      </c>
      <c r="I3891" t="s">
        <v>136</v>
      </c>
      <c r="J3891" t="s">
        <v>137</v>
      </c>
      <c r="K3891" t="s">
        <v>138</v>
      </c>
      <c r="L3891" t="s">
        <v>11421</v>
      </c>
      <c r="M3891" t="s">
        <v>11422</v>
      </c>
      <c r="N3891">
        <v>2.0738888879999999</v>
      </c>
      <c r="O3891">
        <v>0</v>
      </c>
      <c r="P3891">
        <v>6</v>
      </c>
      <c r="Q3891">
        <v>0</v>
      </c>
      <c r="R3891">
        <v>4</v>
      </c>
      <c r="S3891">
        <v>0</v>
      </c>
      <c r="T3891">
        <v>4</v>
      </c>
      <c r="U3891">
        <v>0</v>
      </c>
      <c r="V3891">
        <v>0</v>
      </c>
      <c r="W3891">
        <v>0</v>
      </c>
      <c r="X3891">
        <v>1.7355262257216006</v>
      </c>
      <c r="Y3891">
        <v>0</v>
      </c>
      <c r="Z3891">
        <v>15.508250841856499</v>
      </c>
      <c r="AA3891">
        <v>0</v>
      </c>
      <c r="AB3891">
        <v>3.0503551433698775</v>
      </c>
      <c r="AC3891">
        <v>0</v>
      </c>
      <c r="AD3891">
        <v>0</v>
      </c>
      <c r="AE3891">
        <v>20.294132210947978</v>
      </c>
    </row>
    <row r="3892" spans="1:31" x14ac:dyDescent="0.25">
      <c r="A3892">
        <v>2312760</v>
      </c>
      <c r="B3892">
        <v>1</v>
      </c>
      <c r="C3892" t="s">
        <v>80</v>
      </c>
      <c r="D3892" t="s">
        <v>90</v>
      </c>
      <c r="E3892" t="s">
        <v>153</v>
      </c>
      <c r="F3892" t="s">
        <v>11423</v>
      </c>
      <c r="G3892" t="s">
        <v>703</v>
      </c>
      <c r="H3892" t="s">
        <v>150</v>
      </c>
      <c r="I3892" t="s">
        <v>136</v>
      </c>
      <c r="J3892" t="s">
        <v>137</v>
      </c>
      <c r="K3892" t="s">
        <v>138</v>
      </c>
      <c r="L3892" t="s">
        <v>11424</v>
      </c>
      <c r="M3892" t="s">
        <v>11425</v>
      </c>
      <c r="N3892">
        <v>1.1850000000000001</v>
      </c>
      <c r="O3892">
        <v>0</v>
      </c>
      <c r="P3892">
        <v>2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0.87680707778773326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0.87680707778773326</v>
      </c>
    </row>
    <row r="3893" spans="1:31" x14ac:dyDescent="0.25">
      <c r="A3893">
        <v>2312803</v>
      </c>
      <c r="B3893">
        <v>1</v>
      </c>
      <c r="C3893" t="s">
        <v>80</v>
      </c>
      <c r="D3893" t="s">
        <v>103</v>
      </c>
      <c r="E3893" t="s">
        <v>153</v>
      </c>
      <c r="F3893" t="s">
        <v>11426</v>
      </c>
      <c r="G3893" t="s">
        <v>155</v>
      </c>
      <c r="H3893" t="s">
        <v>150</v>
      </c>
      <c r="I3893" t="s">
        <v>136</v>
      </c>
      <c r="J3893" t="s">
        <v>137</v>
      </c>
      <c r="K3893" t="s">
        <v>138</v>
      </c>
      <c r="L3893" t="s">
        <v>11427</v>
      </c>
      <c r="M3893" t="s">
        <v>11428</v>
      </c>
      <c r="N3893">
        <v>2.0938888879999999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1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0.45851265574736666</v>
      </c>
      <c r="AC3893">
        <v>0</v>
      </c>
      <c r="AD3893">
        <v>0</v>
      </c>
      <c r="AE3893">
        <v>0.45851265574736666</v>
      </c>
    </row>
    <row r="3894" spans="1:31" x14ac:dyDescent="0.25">
      <c r="A3894">
        <v>2312780</v>
      </c>
      <c r="B3894">
        <v>1</v>
      </c>
      <c r="C3894" t="s">
        <v>80</v>
      </c>
      <c r="D3894" t="s">
        <v>84</v>
      </c>
      <c r="E3894" t="s">
        <v>285</v>
      </c>
      <c r="F3894" t="s">
        <v>11429</v>
      </c>
      <c r="G3894" t="s">
        <v>287</v>
      </c>
      <c r="H3894" t="s">
        <v>150</v>
      </c>
      <c r="I3894" t="s">
        <v>136</v>
      </c>
      <c r="J3894" t="s">
        <v>137</v>
      </c>
      <c r="K3894" t="s">
        <v>138</v>
      </c>
      <c r="L3894" t="s">
        <v>11430</v>
      </c>
      <c r="M3894" t="s">
        <v>11431</v>
      </c>
      <c r="N3894">
        <v>2.2627777770000002</v>
      </c>
      <c r="O3894">
        <v>0</v>
      </c>
      <c r="P3894">
        <v>95</v>
      </c>
      <c r="Q3894">
        <v>0</v>
      </c>
      <c r="R3894">
        <v>0</v>
      </c>
      <c r="S3894">
        <v>0</v>
      </c>
      <c r="T3894">
        <v>3</v>
      </c>
      <c r="U3894">
        <v>0</v>
      </c>
      <c r="V3894">
        <v>0</v>
      </c>
      <c r="W3894">
        <v>0</v>
      </c>
      <c r="X3894">
        <v>56.947729660598142</v>
      </c>
      <c r="Y3894">
        <v>0</v>
      </c>
      <c r="Z3894">
        <v>0</v>
      </c>
      <c r="AA3894">
        <v>0</v>
      </c>
      <c r="AB3894">
        <v>0.69302015398999994</v>
      </c>
      <c r="AC3894">
        <v>0</v>
      </c>
      <c r="AD3894">
        <v>0</v>
      </c>
      <c r="AE3894">
        <v>57.640749814588141</v>
      </c>
    </row>
    <row r="3895" spans="1:31" x14ac:dyDescent="0.25">
      <c r="A3895">
        <v>2312674</v>
      </c>
      <c r="B3895">
        <v>1</v>
      </c>
      <c r="C3895" t="s">
        <v>80</v>
      </c>
      <c r="D3895" t="s">
        <v>88</v>
      </c>
      <c r="E3895" t="s">
        <v>147</v>
      </c>
      <c r="F3895" t="s">
        <v>11432</v>
      </c>
      <c r="G3895" t="s">
        <v>287</v>
      </c>
      <c r="H3895" t="s">
        <v>150</v>
      </c>
      <c r="I3895" t="s">
        <v>136</v>
      </c>
      <c r="J3895" t="s">
        <v>137</v>
      </c>
      <c r="K3895" t="s">
        <v>138</v>
      </c>
      <c r="L3895" t="s">
        <v>11433</v>
      </c>
      <c r="M3895" t="s">
        <v>11434</v>
      </c>
      <c r="N3895">
        <v>1.8619444439999999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2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1.5222275113981834</v>
      </c>
      <c r="AC3895">
        <v>0</v>
      </c>
      <c r="AD3895">
        <v>0</v>
      </c>
      <c r="AE3895">
        <v>1.5222275113981834</v>
      </c>
    </row>
    <row r="3896" spans="1:31" x14ac:dyDescent="0.25">
      <c r="A3896">
        <v>2312511</v>
      </c>
      <c r="B3896">
        <v>1</v>
      </c>
      <c r="C3896" t="s">
        <v>80</v>
      </c>
      <c r="D3896" t="s">
        <v>93</v>
      </c>
      <c r="E3896" t="s">
        <v>147</v>
      </c>
      <c r="F3896" t="s">
        <v>11435</v>
      </c>
      <c r="G3896" t="s">
        <v>384</v>
      </c>
      <c r="H3896" t="s">
        <v>150</v>
      </c>
      <c r="I3896" t="s">
        <v>136</v>
      </c>
      <c r="J3896" t="s">
        <v>137</v>
      </c>
      <c r="K3896" t="s">
        <v>138</v>
      </c>
      <c r="L3896" t="s">
        <v>11436</v>
      </c>
      <c r="M3896" t="s">
        <v>11437</v>
      </c>
      <c r="N3896">
        <v>4.6574999999999998</v>
      </c>
      <c r="O3896">
        <v>0</v>
      </c>
      <c r="P3896">
        <v>0</v>
      </c>
      <c r="Q3896">
        <v>0</v>
      </c>
      <c r="R3896">
        <v>5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130.08473458772426</v>
      </c>
      <c r="AA3896">
        <v>0</v>
      </c>
      <c r="AB3896">
        <v>0</v>
      </c>
      <c r="AC3896">
        <v>0</v>
      </c>
      <c r="AD3896">
        <v>0</v>
      </c>
      <c r="AE3896">
        <v>130.08473458772426</v>
      </c>
    </row>
    <row r="3897" spans="1:31" x14ac:dyDescent="0.25">
      <c r="A3897">
        <v>2312534</v>
      </c>
      <c r="B3897">
        <v>1</v>
      </c>
      <c r="C3897" t="s">
        <v>81</v>
      </c>
      <c r="D3897" t="s">
        <v>118</v>
      </c>
      <c r="E3897" t="s">
        <v>153</v>
      </c>
      <c r="F3897" t="s">
        <v>11438</v>
      </c>
      <c r="G3897" t="s">
        <v>203</v>
      </c>
      <c r="H3897" t="s">
        <v>150</v>
      </c>
      <c r="I3897" t="s">
        <v>136</v>
      </c>
      <c r="J3897" t="s">
        <v>137</v>
      </c>
      <c r="K3897" t="s">
        <v>138</v>
      </c>
      <c r="L3897" t="s">
        <v>11439</v>
      </c>
      <c r="M3897" t="s">
        <v>11440</v>
      </c>
      <c r="N3897">
        <v>0.62583333299999999</v>
      </c>
      <c r="O3897">
        <v>0</v>
      </c>
      <c r="P3897">
        <v>4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0.62020541395130002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0.62020541395130002</v>
      </c>
    </row>
    <row r="3898" spans="1:31" x14ac:dyDescent="0.25">
      <c r="A3898">
        <v>2312597</v>
      </c>
      <c r="B3898">
        <v>1</v>
      </c>
      <c r="C3898" t="s">
        <v>80</v>
      </c>
      <c r="D3898" t="s">
        <v>108</v>
      </c>
      <c r="E3898" t="s">
        <v>147</v>
      </c>
      <c r="F3898" t="s">
        <v>11441</v>
      </c>
      <c r="G3898" t="s">
        <v>143</v>
      </c>
      <c r="H3898" t="s">
        <v>150</v>
      </c>
      <c r="I3898" t="s">
        <v>136</v>
      </c>
      <c r="J3898" t="s">
        <v>137</v>
      </c>
      <c r="K3898" t="s">
        <v>144</v>
      </c>
      <c r="L3898" t="s">
        <v>11442</v>
      </c>
      <c r="M3898" t="s">
        <v>11443</v>
      </c>
      <c r="N3898">
        <v>2.3719444439999999</v>
      </c>
      <c r="O3898">
        <v>0</v>
      </c>
      <c r="P3898">
        <v>18</v>
      </c>
      <c r="Q3898">
        <v>0</v>
      </c>
      <c r="R3898">
        <v>12</v>
      </c>
      <c r="S3898">
        <v>0</v>
      </c>
      <c r="T3898">
        <v>6</v>
      </c>
      <c r="U3898">
        <v>0</v>
      </c>
      <c r="V3898">
        <v>0</v>
      </c>
      <c r="W3898">
        <v>0</v>
      </c>
      <c r="X3898">
        <v>12.367363286278801</v>
      </c>
      <c r="Y3898">
        <v>0</v>
      </c>
      <c r="Z3898">
        <v>34.548810361206392</v>
      </c>
      <c r="AA3898">
        <v>0</v>
      </c>
      <c r="AB3898">
        <v>12.042410540558803</v>
      </c>
      <c r="AC3898">
        <v>0</v>
      </c>
      <c r="AD3898">
        <v>0</v>
      </c>
      <c r="AE3898">
        <v>58.958584188044</v>
      </c>
    </row>
    <row r="3899" spans="1:31" x14ac:dyDescent="0.25">
      <c r="A3899">
        <v>2312883</v>
      </c>
      <c r="B3899">
        <v>1</v>
      </c>
      <c r="C3899" t="s">
        <v>80</v>
      </c>
      <c r="D3899" t="s">
        <v>82</v>
      </c>
      <c r="E3899" t="s">
        <v>175</v>
      </c>
      <c r="F3899" t="s">
        <v>2725</v>
      </c>
      <c r="G3899" t="s">
        <v>1721</v>
      </c>
      <c r="H3899" t="s">
        <v>135</v>
      </c>
      <c r="I3899" t="s">
        <v>136</v>
      </c>
      <c r="J3899" t="s">
        <v>137</v>
      </c>
      <c r="K3899" t="s">
        <v>138</v>
      </c>
      <c r="L3899" t="s">
        <v>11444</v>
      </c>
      <c r="M3899" t="s">
        <v>11445</v>
      </c>
      <c r="N3899">
        <v>0.96833333300000002</v>
      </c>
      <c r="O3899">
        <v>0</v>
      </c>
      <c r="P3899">
        <v>37</v>
      </c>
      <c r="Q3899">
        <v>0</v>
      </c>
      <c r="R3899">
        <v>0</v>
      </c>
      <c r="S3899">
        <v>0</v>
      </c>
      <c r="T3899">
        <v>188</v>
      </c>
      <c r="U3899">
        <v>0</v>
      </c>
      <c r="V3899">
        <v>1</v>
      </c>
      <c r="W3899">
        <v>0</v>
      </c>
      <c r="X3899">
        <v>7.766439238846603</v>
      </c>
      <c r="Y3899">
        <v>0</v>
      </c>
      <c r="Z3899">
        <v>0</v>
      </c>
      <c r="AA3899">
        <v>0</v>
      </c>
      <c r="AB3899">
        <v>82.065464608235246</v>
      </c>
      <c r="AC3899">
        <v>0</v>
      </c>
      <c r="AD3899">
        <v>0.11703901062338334</v>
      </c>
      <c r="AE3899">
        <v>89.948942857705234</v>
      </c>
    </row>
    <row r="3900" spans="1:31" x14ac:dyDescent="0.25">
      <c r="A3900">
        <v>2312551</v>
      </c>
      <c r="B3900">
        <v>1</v>
      </c>
      <c r="C3900" t="s">
        <v>80</v>
      </c>
      <c r="D3900" t="s">
        <v>83</v>
      </c>
      <c r="E3900" t="s">
        <v>153</v>
      </c>
      <c r="F3900" t="s">
        <v>11446</v>
      </c>
      <c r="G3900" t="s">
        <v>155</v>
      </c>
      <c r="H3900" t="s">
        <v>150</v>
      </c>
      <c r="I3900" t="s">
        <v>136</v>
      </c>
      <c r="J3900" t="s">
        <v>137</v>
      </c>
      <c r="K3900" t="s">
        <v>138</v>
      </c>
      <c r="L3900" t="s">
        <v>11447</v>
      </c>
      <c r="M3900" t="s">
        <v>11448</v>
      </c>
      <c r="N3900">
        <v>5.3138888880000001</v>
      </c>
      <c r="O3900">
        <v>0</v>
      </c>
      <c r="P3900">
        <v>2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4.1823197195978663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4.1823197195978663</v>
      </c>
    </row>
    <row r="3901" spans="1:31" x14ac:dyDescent="0.25">
      <c r="A3901">
        <v>2312591</v>
      </c>
      <c r="B3901">
        <v>1</v>
      </c>
      <c r="C3901" t="s">
        <v>80</v>
      </c>
      <c r="D3901" t="s">
        <v>96</v>
      </c>
      <c r="E3901" t="s">
        <v>153</v>
      </c>
      <c r="F3901" t="s">
        <v>11449</v>
      </c>
      <c r="G3901" t="s">
        <v>254</v>
      </c>
      <c r="H3901" t="s">
        <v>150</v>
      </c>
      <c r="I3901" t="s">
        <v>136</v>
      </c>
      <c r="J3901" t="s">
        <v>137</v>
      </c>
      <c r="K3901" t="s">
        <v>138</v>
      </c>
      <c r="L3901" t="s">
        <v>11450</v>
      </c>
      <c r="M3901" t="s">
        <v>11451</v>
      </c>
      <c r="N3901">
        <v>1.182222222</v>
      </c>
      <c r="O3901">
        <v>0</v>
      </c>
      <c r="P3901">
        <v>1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1.9439259599955083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1.9439259599955083</v>
      </c>
    </row>
    <row r="3902" spans="1:31" x14ac:dyDescent="0.25">
      <c r="A3902">
        <v>2312757</v>
      </c>
      <c r="B3902">
        <v>1</v>
      </c>
      <c r="C3902" t="s">
        <v>80</v>
      </c>
      <c r="D3902" t="s">
        <v>96</v>
      </c>
      <c r="E3902" t="s">
        <v>153</v>
      </c>
      <c r="F3902" t="s">
        <v>11452</v>
      </c>
      <c r="G3902" t="s">
        <v>155</v>
      </c>
      <c r="H3902" t="s">
        <v>150</v>
      </c>
      <c r="I3902" t="s">
        <v>136</v>
      </c>
      <c r="J3902" t="s">
        <v>137</v>
      </c>
      <c r="K3902" t="s">
        <v>138</v>
      </c>
      <c r="L3902" t="s">
        <v>11453</v>
      </c>
      <c r="M3902" t="s">
        <v>11454</v>
      </c>
      <c r="N3902">
        <v>0.63861111100000001</v>
      </c>
      <c r="O3902">
        <v>0</v>
      </c>
      <c r="P3902">
        <v>1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0.20060614891615833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0.20060614891615833</v>
      </c>
    </row>
    <row r="3903" spans="1:31" x14ac:dyDescent="0.25">
      <c r="A3903">
        <v>2312969</v>
      </c>
      <c r="B3903">
        <v>1</v>
      </c>
      <c r="C3903" t="s">
        <v>80</v>
      </c>
      <c r="D3903" t="s">
        <v>108</v>
      </c>
      <c r="E3903" t="s">
        <v>147</v>
      </c>
      <c r="F3903" t="s">
        <v>11455</v>
      </c>
      <c r="G3903" t="s">
        <v>149</v>
      </c>
      <c r="H3903" t="s">
        <v>150</v>
      </c>
      <c r="I3903" t="s">
        <v>136</v>
      </c>
      <c r="J3903" t="s">
        <v>137</v>
      </c>
      <c r="K3903" t="s">
        <v>138</v>
      </c>
      <c r="L3903" t="s">
        <v>11456</v>
      </c>
      <c r="M3903" t="s">
        <v>11457</v>
      </c>
      <c r="N3903">
        <v>1.7847222220000001</v>
      </c>
      <c r="O3903">
        <v>0</v>
      </c>
      <c r="P3903">
        <v>2</v>
      </c>
      <c r="Q3903">
        <v>0</v>
      </c>
      <c r="R3903">
        <v>4</v>
      </c>
      <c r="S3903">
        <v>0</v>
      </c>
      <c r="T3903">
        <v>1</v>
      </c>
      <c r="U3903">
        <v>0</v>
      </c>
      <c r="V3903">
        <v>0</v>
      </c>
      <c r="W3903">
        <v>0</v>
      </c>
      <c r="X3903">
        <v>0.222514436235</v>
      </c>
      <c r="Y3903">
        <v>0</v>
      </c>
      <c r="Z3903">
        <v>3.3392022219651669</v>
      </c>
      <c r="AA3903">
        <v>0</v>
      </c>
      <c r="AB3903">
        <v>1.6033974598279443</v>
      </c>
      <c r="AC3903">
        <v>0</v>
      </c>
      <c r="AD3903">
        <v>0</v>
      </c>
      <c r="AE3903">
        <v>5.1651141180281108</v>
      </c>
    </row>
    <row r="3904" spans="1:31" x14ac:dyDescent="0.25">
      <c r="A3904">
        <v>2312614</v>
      </c>
      <c r="B3904">
        <v>1</v>
      </c>
      <c r="C3904" t="s">
        <v>80</v>
      </c>
      <c r="D3904" t="s">
        <v>87</v>
      </c>
      <c r="E3904" t="s">
        <v>147</v>
      </c>
      <c r="F3904" t="s">
        <v>11458</v>
      </c>
      <c r="G3904" t="s">
        <v>703</v>
      </c>
      <c r="H3904" t="s">
        <v>150</v>
      </c>
      <c r="I3904" t="s">
        <v>136</v>
      </c>
      <c r="J3904" t="s">
        <v>3</v>
      </c>
      <c r="K3904" t="s">
        <v>138</v>
      </c>
      <c r="L3904" t="s">
        <v>11459</v>
      </c>
      <c r="M3904" t="s">
        <v>11460</v>
      </c>
      <c r="N3904">
        <v>4.2038888879999998</v>
      </c>
      <c r="O3904">
        <v>0</v>
      </c>
      <c r="P3904">
        <v>148</v>
      </c>
      <c r="Q3904">
        <v>0</v>
      </c>
      <c r="R3904">
        <v>0</v>
      </c>
      <c r="S3904">
        <v>0</v>
      </c>
      <c r="T3904">
        <v>34</v>
      </c>
      <c r="U3904">
        <v>0</v>
      </c>
      <c r="V3904">
        <v>0</v>
      </c>
      <c r="W3904">
        <v>0</v>
      </c>
      <c r="X3904">
        <v>135.8352376588831</v>
      </c>
      <c r="Y3904">
        <v>0</v>
      </c>
      <c r="Z3904">
        <v>0</v>
      </c>
      <c r="AA3904">
        <v>0</v>
      </c>
      <c r="AB3904">
        <v>83.588065099521515</v>
      </c>
      <c r="AC3904">
        <v>0</v>
      </c>
      <c r="AD3904">
        <v>0</v>
      </c>
      <c r="AE3904">
        <v>219.42330275840462</v>
      </c>
    </row>
    <row r="3905" spans="1:31" x14ac:dyDescent="0.25">
      <c r="A3905">
        <v>2312949</v>
      </c>
      <c r="B3905">
        <v>1</v>
      </c>
      <c r="C3905" t="s">
        <v>81</v>
      </c>
      <c r="D3905" t="s">
        <v>121</v>
      </c>
      <c r="E3905" t="s">
        <v>132</v>
      </c>
      <c r="F3905" t="s">
        <v>11461</v>
      </c>
      <c r="G3905" t="s">
        <v>134</v>
      </c>
      <c r="H3905" t="s">
        <v>135</v>
      </c>
      <c r="I3905" t="s">
        <v>136</v>
      </c>
      <c r="J3905" t="s">
        <v>137</v>
      </c>
      <c r="K3905" t="s">
        <v>138</v>
      </c>
      <c r="L3905" t="s">
        <v>11462</v>
      </c>
      <c r="M3905" t="s">
        <v>11463</v>
      </c>
      <c r="N3905">
        <v>2.41</v>
      </c>
      <c r="O3905">
        <v>0</v>
      </c>
      <c r="P3905">
        <v>978</v>
      </c>
      <c r="Q3905">
        <v>6</v>
      </c>
      <c r="R3905">
        <v>29</v>
      </c>
      <c r="S3905">
        <v>9</v>
      </c>
      <c r="T3905">
        <v>47</v>
      </c>
      <c r="U3905">
        <v>0</v>
      </c>
      <c r="V3905">
        <v>0</v>
      </c>
      <c r="W3905">
        <v>0</v>
      </c>
      <c r="X3905">
        <v>290.79545628293948</v>
      </c>
      <c r="Y3905">
        <v>7.8276070500630999</v>
      </c>
      <c r="Z3905">
        <v>24.210660939655803</v>
      </c>
      <c r="AA3905">
        <v>54.715324074179982</v>
      </c>
      <c r="AB3905">
        <v>66.726037166915788</v>
      </c>
      <c r="AC3905">
        <v>0</v>
      </c>
      <c r="AD3905">
        <v>0</v>
      </c>
      <c r="AE3905">
        <v>444.27508551375411</v>
      </c>
    </row>
    <row r="3906" spans="1:31" x14ac:dyDescent="0.25">
      <c r="A3906">
        <v>2312634</v>
      </c>
      <c r="B3906">
        <v>1</v>
      </c>
      <c r="C3906" t="s">
        <v>80</v>
      </c>
      <c r="D3906" t="s">
        <v>100</v>
      </c>
      <c r="E3906" t="s">
        <v>175</v>
      </c>
      <c r="F3906" t="s">
        <v>11464</v>
      </c>
      <c r="G3906" t="s">
        <v>475</v>
      </c>
      <c r="H3906" t="s">
        <v>135</v>
      </c>
      <c r="I3906" t="s">
        <v>136</v>
      </c>
      <c r="J3906" t="s">
        <v>137</v>
      </c>
      <c r="K3906" t="s">
        <v>138</v>
      </c>
      <c r="L3906" t="s">
        <v>11465</v>
      </c>
      <c r="M3906" t="s">
        <v>11466</v>
      </c>
      <c r="N3906">
        <v>1.5694444439999999</v>
      </c>
      <c r="O3906">
        <v>0</v>
      </c>
      <c r="P3906">
        <v>16</v>
      </c>
      <c r="Q3906">
        <v>0</v>
      </c>
      <c r="R3906">
        <v>23</v>
      </c>
      <c r="S3906">
        <v>0</v>
      </c>
      <c r="T3906">
        <v>13</v>
      </c>
      <c r="U3906">
        <v>0</v>
      </c>
      <c r="V3906">
        <v>0</v>
      </c>
      <c r="W3906">
        <v>0</v>
      </c>
      <c r="X3906">
        <v>9.8464235657897312</v>
      </c>
      <c r="Y3906">
        <v>0</v>
      </c>
      <c r="Z3906">
        <v>38.716768942929193</v>
      </c>
      <c r="AA3906">
        <v>0</v>
      </c>
      <c r="AB3906">
        <v>24.490586978118177</v>
      </c>
      <c r="AC3906">
        <v>0</v>
      </c>
      <c r="AD3906">
        <v>0</v>
      </c>
      <c r="AE3906">
        <v>73.053779486837101</v>
      </c>
    </row>
    <row r="3907" spans="1:31" x14ac:dyDescent="0.25">
      <c r="A3907">
        <v>2312657</v>
      </c>
      <c r="B3907">
        <v>1</v>
      </c>
      <c r="C3907" t="s">
        <v>80</v>
      </c>
      <c r="D3907" t="s">
        <v>110</v>
      </c>
      <c r="E3907" t="s">
        <v>175</v>
      </c>
      <c r="F3907" t="s">
        <v>11467</v>
      </c>
      <c r="G3907" t="s">
        <v>143</v>
      </c>
      <c r="H3907" t="s">
        <v>135</v>
      </c>
      <c r="I3907" t="s">
        <v>136</v>
      </c>
      <c r="J3907" t="s">
        <v>137</v>
      </c>
      <c r="K3907" t="s">
        <v>144</v>
      </c>
      <c r="L3907" t="s">
        <v>11468</v>
      </c>
      <c r="M3907" t="s">
        <v>11469</v>
      </c>
      <c r="N3907">
        <v>6.3802777769999999</v>
      </c>
      <c r="O3907">
        <v>0</v>
      </c>
      <c r="P3907">
        <v>233</v>
      </c>
      <c r="Q3907">
        <v>0</v>
      </c>
      <c r="R3907">
        <v>0</v>
      </c>
      <c r="S3907">
        <v>0</v>
      </c>
      <c r="T3907">
        <v>23</v>
      </c>
      <c r="U3907">
        <v>0</v>
      </c>
      <c r="V3907">
        <v>0</v>
      </c>
      <c r="W3907">
        <v>0</v>
      </c>
      <c r="X3907">
        <v>458.03890609751943</v>
      </c>
      <c r="Y3907">
        <v>0</v>
      </c>
      <c r="Z3907">
        <v>0</v>
      </c>
      <c r="AA3907">
        <v>0</v>
      </c>
      <c r="AB3907">
        <v>82.856741376065898</v>
      </c>
      <c r="AC3907">
        <v>0</v>
      </c>
      <c r="AD3907">
        <v>0</v>
      </c>
      <c r="AE3907">
        <v>540.89564747358531</v>
      </c>
    </row>
    <row r="3908" spans="1:31" x14ac:dyDescent="0.25">
      <c r="A3908">
        <v>2312763</v>
      </c>
      <c r="B3908">
        <v>1</v>
      </c>
      <c r="C3908" t="s">
        <v>81</v>
      </c>
      <c r="D3908" t="s">
        <v>127</v>
      </c>
      <c r="E3908" t="s">
        <v>153</v>
      </c>
      <c r="F3908" t="s">
        <v>11470</v>
      </c>
      <c r="G3908" t="s">
        <v>203</v>
      </c>
      <c r="H3908" t="s">
        <v>150</v>
      </c>
      <c r="I3908" t="s">
        <v>136</v>
      </c>
      <c r="J3908" t="s">
        <v>137</v>
      </c>
      <c r="K3908" t="s">
        <v>138</v>
      </c>
      <c r="L3908" t="s">
        <v>11471</v>
      </c>
      <c r="M3908" t="s">
        <v>11472</v>
      </c>
      <c r="N3908">
        <v>4.148055555</v>
      </c>
      <c r="O3908">
        <v>0</v>
      </c>
      <c r="P3908">
        <v>1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3.3520479373912999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3.3520479373912999</v>
      </c>
    </row>
    <row r="3909" spans="1:31" x14ac:dyDescent="0.25">
      <c r="A3909">
        <v>2312906</v>
      </c>
      <c r="B3909">
        <v>1</v>
      </c>
      <c r="C3909" t="s">
        <v>80</v>
      </c>
      <c r="D3909" t="s">
        <v>85</v>
      </c>
      <c r="E3909" t="s">
        <v>153</v>
      </c>
      <c r="F3909" t="s">
        <v>11473</v>
      </c>
      <c r="G3909" t="s">
        <v>203</v>
      </c>
      <c r="H3909" t="s">
        <v>150</v>
      </c>
      <c r="I3909" t="s">
        <v>136</v>
      </c>
      <c r="J3909" t="s">
        <v>137</v>
      </c>
      <c r="K3909" t="s">
        <v>138</v>
      </c>
      <c r="L3909" t="s">
        <v>11474</v>
      </c>
      <c r="M3909" t="s">
        <v>11475</v>
      </c>
      <c r="N3909">
        <v>2.1463888880000002</v>
      </c>
      <c r="O3909">
        <v>0</v>
      </c>
      <c r="P3909">
        <v>5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2.2345920203609251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2.2345920203609251</v>
      </c>
    </row>
    <row r="3910" spans="1:31" x14ac:dyDescent="0.25">
      <c r="A3910">
        <v>2312465</v>
      </c>
      <c r="B3910">
        <v>1</v>
      </c>
      <c r="C3910" t="s">
        <v>80</v>
      </c>
      <c r="D3910" t="s">
        <v>97</v>
      </c>
      <c r="E3910" t="s">
        <v>153</v>
      </c>
      <c r="F3910" t="s">
        <v>11476</v>
      </c>
      <c r="G3910" t="s">
        <v>254</v>
      </c>
      <c r="H3910" t="s">
        <v>150</v>
      </c>
      <c r="I3910" t="s">
        <v>136</v>
      </c>
      <c r="J3910" t="s">
        <v>137</v>
      </c>
      <c r="K3910" t="s">
        <v>138</v>
      </c>
      <c r="L3910" t="s">
        <v>11477</v>
      </c>
      <c r="M3910" t="s">
        <v>11478</v>
      </c>
      <c r="N3910">
        <v>2.094166666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1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0.82006932704760005</v>
      </c>
      <c r="AC3910">
        <v>0</v>
      </c>
      <c r="AD3910">
        <v>0</v>
      </c>
      <c r="AE3910">
        <v>0.82006932704760005</v>
      </c>
    </row>
    <row r="3911" spans="1:31" x14ac:dyDescent="0.25">
      <c r="A3911">
        <v>2312528</v>
      </c>
      <c r="B3911">
        <v>1</v>
      </c>
      <c r="C3911" t="s">
        <v>81</v>
      </c>
      <c r="D3911" t="s">
        <v>128</v>
      </c>
      <c r="E3911" t="s">
        <v>285</v>
      </c>
      <c r="F3911" t="s">
        <v>3996</v>
      </c>
      <c r="G3911" t="s">
        <v>384</v>
      </c>
      <c r="H3911" t="s">
        <v>150</v>
      </c>
      <c r="I3911" t="s">
        <v>136</v>
      </c>
      <c r="J3911" t="s">
        <v>137</v>
      </c>
      <c r="K3911" t="s">
        <v>138</v>
      </c>
      <c r="L3911" t="s">
        <v>11479</v>
      </c>
      <c r="M3911" t="s">
        <v>11480</v>
      </c>
      <c r="N3911">
        <v>5.3541666660000002</v>
      </c>
      <c r="O3911">
        <v>0</v>
      </c>
      <c r="P3911">
        <v>301</v>
      </c>
      <c r="Q3911">
        <v>0</v>
      </c>
      <c r="R3911">
        <v>0</v>
      </c>
      <c r="S3911">
        <v>0</v>
      </c>
      <c r="T3911">
        <v>35</v>
      </c>
      <c r="U3911">
        <v>0</v>
      </c>
      <c r="V3911">
        <v>0</v>
      </c>
      <c r="W3911">
        <v>0</v>
      </c>
      <c r="X3911">
        <v>355.85562463383371</v>
      </c>
      <c r="Y3911">
        <v>0</v>
      </c>
      <c r="Z3911">
        <v>0</v>
      </c>
      <c r="AA3911">
        <v>0</v>
      </c>
      <c r="AB3911">
        <v>214.31597297589104</v>
      </c>
      <c r="AC3911">
        <v>0</v>
      </c>
      <c r="AD3911">
        <v>0</v>
      </c>
      <c r="AE3911">
        <v>570.17159760972481</v>
      </c>
    </row>
    <row r="3912" spans="1:31" x14ac:dyDescent="0.25">
      <c r="A3912">
        <v>2312820</v>
      </c>
      <c r="B3912">
        <v>1</v>
      </c>
      <c r="C3912" t="s">
        <v>80</v>
      </c>
      <c r="D3912" t="s">
        <v>95</v>
      </c>
      <c r="E3912" t="s">
        <v>132</v>
      </c>
      <c r="F3912" t="s">
        <v>10692</v>
      </c>
      <c r="G3912" t="s">
        <v>134</v>
      </c>
      <c r="H3912" t="s">
        <v>135</v>
      </c>
      <c r="I3912" t="s">
        <v>136</v>
      </c>
      <c r="J3912" t="s">
        <v>137</v>
      </c>
      <c r="K3912" t="s">
        <v>138</v>
      </c>
      <c r="L3912" t="s">
        <v>11481</v>
      </c>
      <c r="M3912" t="s">
        <v>11482</v>
      </c>
      <c r="N3912">
        <v>1.755833333</v>
      </c>
      <c r="O3912">
        <v>0</v>
      </c>
      <c r="P3912">
        <v>0</v>
      </c>
      <c r="Q3912">
        <v>0</v>
      </c>
      <c r="R3912">
        <v>0</v>
      </c>
      <c r="S3912">
        <v>3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35.092433919562005</v>
      </c>
      <c r="AB3912">
        <v>0</v>
      </c>
      <c r="AC3912">
        <v>0</v>
      </c>
      <c r="AD3912">
        <v>0</v>
      </c>
      <c r="AE3912">
        <v>35.092433919562005</v>
      </c>
    </row>
    <row r="3913" spans="1:31" x14ac:dyDescent="0.25">
      <c r="A3913">
        <v>2312720</v>
      </c>
      <c r="B3913">
        <v>1</v>
      </c>
      <c r="C3913" t="s">
        <v>81</v>
      </c>
      <c r="D3913" t="s">
        <v>112</v>
      </c>
      <c r="E3913" t="s">
        <v>175</v>
      </c>
      <c r="F3913" t="s">
        <v>11483</v>
      </c>
      <c r="G3913" t="s">
        <v>143</v>
      </c>
      <c r="H3913" t="s">
        <v>135</v>
      </c>
      <c r="I3913" t="s">
        <v>136</v>
      </c>
      <c r="J3913" t="s">
        <v>137</v>
      </c>
      <c r="K3913" t="s">
        <v>144</v>
      </c>
      <c r="L3913" t="s">
        <v>11484</v>
      </c>
      <c r="M3913" t="s">
        <v>11485</v>
      </c>
      <c r="N3913">
        <v>0.75388888799999998</v>
      </c>
      <c r="O3913">
        <v>0</v>
      </c>
      <c r="P3913">
        <v>21</v>
      </c>
      <c r="Q3913">
        <v>0</v>
      </c>
      <c r="R3913">
        <v>31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2.7196251601199672</v>
      </c>
      <c r="Y3913">
        <v>0</v>
      </c>
      <c r="Z3913">
        <v>5.1639276344928078</v>
      </c>
      <c r="AA3913">
        <v>0</v>
      </c>
      <c r="AB3913">
        <v>0</v>
      </c>
      <c r="AC3913">
        <v>0</v>
      </c>
      <c r="AD3913">
        <v>0</v>
      </c>
      <c r="AE3913">
        <v>7.8835527946127755</v>
      </c>
    </row>
    <row r="3914" spans="1:31" x14ac:dyDescent="0.25">
      <c r="A3914">
        <v>2312471</v>
      </c>
      <c r="B3914">
        <v>1</v>
      </c>
      <c r="C3914" t="s">
        <v>80</v>
      </c>
      <c r="D3914" t="s">
        <v>110</v>
      </c>
      <c r="E3914" t="s">
        <v>153</v>
      </c>
      <c r="F3914" t="s">
        <v>11486</v>
      </c>
      <c r="G3914" t="s">
        <v>155</v>
      </c>
      <c r="H3914" t="s">
        <v>150</v>
      </c>
      <c r="I3914" t="s">
        <v>136</v>
      </c>
      <c r="J3914" t="s">
        <v>137</v>
      </c>
      <c r="K3914" t="s">
        <v>138</v>
      </c>
      <c r="L3914" t="s">
        <v>11487</v>
      </c>
      <c r="M3914" t="s">
        <v>11488</v>
      </c>
      <c r="N3914">
        <v>0.447222222</v>
      </c>
      <c r="O3914">
        <v>0</v>
      </c>
      <c r="P3914">
        <v>1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0.16138693203616666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0.16138693203616666</v>
      </c>
    </row>
    <row r="3915" spans="1:31" x14ac:dyDescent="0.25">
      <c r="A3915">
        <v>2312571</v>
      </c>
      <c r="B3915">
        <v>1</v>
      </c>
      <c r="C3915" t="s">
        <v>81</v>
      </c>
      <c r="D3915" t="s">
        <v>123</v>
      </c>
      <c r="E3915" t="s">
        <v>132</v>
      </c>
      <c r="F3915" t="s">
        <v>11489</v>
      </c>
      <c r="G3915" t="s">
        <v>134</v>
      </c>
      <c r="H3915" t="s">
        <v>135</v>
      </c>
      <c r="I3915" t="s">
        <v>136</v>
      </c>
      <c r="J3915" t="s">
        <v>137</v>
      </c>
      <c r="K3915" t="s">
        <v>138</v>
      </c>
      <c r="L3915" t="s">
        <v>11490</v>
      </c>
      <c r="M3915" t="s">
        <v>11491</v>
      </c>
      <c r="N3915">
        <v>0.55972222199999999</v>
      </c>
      <c r="O3915">
        <v>2</v>
      </c>
      <c r="P3915">
        <v>203</v>
      </c>
      <c r="Q3915">
        <v>24</v>
      </c>
      <c r="R3915">
        <v>41</v>
      </c>
      <c r="S3915">
        <v>1</v>
      </c>
      <c r="T3915">
        <v>21</v>
      </c>
      <c r="U3915">
        <v>0</v>
      </c>
      <c r="V3915">
        <v>0</v>
      </c>
      <c r="W3915">
        <v>17.303450392269667</v>
      </c>
      <c r="X3915">
        <v>29.763649510429968</v>
      </c>
      <c r="Y3915">
        <v>107.17061660810238</v>
      </c>
      <c r="Z3915">
        <v>116.92771434521245</v>
      </c>
      <c r="AA3915">
        <v>479.48529197779339</v>
      </c>
      <c r="AB3915">
        <v>17.416273197437103</v>
      </c>
      <c r="AC3915">
        <v>0</v>
      </c>
      <c r="AD3915">
        <v>0</v>
      </c>
      <c r="AE3915">
        <v>768.06699603124503</v>
      </c>
    </row>
    <row r="3916" spans="1:31" x14ac:dyDescent="0.25">
      <c r="A3916">
        <v>2312769</v>
      </c>
      <c r="B3916">
        <v>1</v>
      </c>
      <c r="C3916" t="s">
        <v>80</v>
      </c>
      <c r="D3916" t="s">
        <v>96</v>
      </c>
      <c r="E3916" t="s">
        <v>153</v>
      </c>
      <c r="F3916" t="s">
        <v>11492</v>
      </c>
      <c r="G3916" t="s">
        <v>254</v>
      </c>
      <c r="H3916" t="s">
        <v>150</v>
      </c>
      <c r="I3916" t="s">
        <v>136</v>
      </c>
      <c r="J3916" t="s">
        <v>137</v>
      </c>
      <c r="K3916" t="s">
        <v>138</v>
      </c>
      <c r="L3916" t="s">
        <v>11493</v>
      </c>
      <c r="M3916" t="s">
        <v>11494</v>
      </c>
      <c r="N3916">
        <v>2.9280555549999998</v>
      </c>
      <c r="O3916">
        <v>0</v>
      </c>
      <c r="P3916">
        <v>1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3.4160359816640753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3.4160359816640753</v>
      </c>
    </row>
    <row r="3917" spans="1:31" x14ac:dyDescent="0.25">
      <c r="A3917">
        <v>2312746</v>
      </c>
      <c r="B3917">
        <v>1</v>
      </c>
      <c r="C3917" t="s">
        <v>81</v>
      </c>
      <c r="D3917" t="s">
        <v>123</v>
      </c>
      <c r="E3917" t="s">
        <v>153</v>
      </c>
      <c r="F3917" t="s">
        <v>11495</v>
      </c>
      <c r="G3917" t="s">
        <v>155</v>
      </c>
      <c r="H3917" t="s">
        <v>150</v>
      </c>
      <c r="I3917" t="s">
        <v>136</v>
      </c>
      <c r="J3917" t="s">
        <v>137</v>
      </c>
      <c r="K3917" t="s">
        <v>138</v>
      </c>
      <c r="L3917" t="s">
        <v>11496</v>
      </c>
      <c r="M3917" t="s">
        <v>11497</v>
      </c>
      <c r="N3917">
        <v>2.966111111</v>
      </c>
      <c r="O3917">
        <v>0</v>
      </c>
      <c r="P3917">
        <v>1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0.66522984406301655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0.66522984406301655</v>
      </c>
    </row>
    <row r="3918" spans="1:31" x14ac:dyDescent="0.25">
      <c r="A3918">
        <v>2312577</v>
      </c>
      <c r="B3918">
        <v>1</v>
      </c>
      <c r="C3918" t="s">
        <v>80</v>
      </c>
      <c r="D3918" t="s">
        <v>90</v>
      </c>
      <c r="E3918" t="s">
        <v>147</v>
      </c>
      <c r="F3918" t="s">
        <v>11498</v>
      </c>
      <c r="G3918" t="s">
        <v>703</v>
      </c>
      <c r="H3918" t="s">
        <v>150</v>
      </c>
      <c r="I3918" t="s">
        <v>136</v>
      </c>
      <c r="J3918" t="s">
        <v>137</v>
      </c>
      <c r="K3918" t="s">
        <v>138</v>
      </c>
      <c r="L3918" t="s">
        <v>11499</v>
      </c>
      <c r="M3918" t="s">
        <v>11500</v>
      </c>
      <c r="N3918">
        <v>2.3052777770000001</v>
      </c>
      <c r="O3918">
        <v>0</v>
      </c>
      <c r="P3918">
        <v>115</v>
      </c>
      <c r="Q3918">
        <v>0</v>
      </c>
      <c r="R3918">
        <v>0</v>
      </c>
      <c r="S3918">
        <v>0</v>
      </c>
      <c r="T3918">
        <v>4</v>
      </c>
      <c r="U3918">
        <v>0</v>
      </c>
      <c r="V3918">
        <v>0</v>
      </c>
      <c r="W3918">
        <v>0</v>
      </c>
      <c r="X3918">
        <v>61.532242920488237</v>
      </c>
      <c r="Y3918">
        <v>0</v>
      </c>
      <c r="Z3918">
        <v>0</v>
      </c>
      <c r="AA3918">
        <v>0</v>
      </c>
      <c r="AB3918">
        <v>1.2981849513805002</v>
      </c>
      <c r="AC3918">
        <v>0</v>
      </c>
      <c r="AD3918">
        <v>0</v>
      </c>
      <c r="AE3918">
        <v>62.830427871868736</v>
      </c>
    </row>
    <row r="3919" spans="1:31" x14ac:dyDescent="0.25">
      <c r="A3919">
        <v>2312583</v>
      </c>
      <c r="B3919">
        <v>1</v>
      </c>
      <c r="C3919" t="s">
        <v>81</v>
      </c>
      <c r="D3919" t="s">
        <v>123</v>
      </c>
      <c r="E3919" t="s">
        <v>175</v>
      </c>
      <c r="F3919" t="s">
        <v>11501</v>
      </c>
      <c r="G3919" t="s">
        <v>177</v>
      </c>
      <c r="H3919" t="s">
        <v>135</v>
      </c>
      <c r="I3919" t="s">
        <v>136</v>
      </c>
      <c r="J3919" t="s">
        <v>137</v>
      </c>
      <c r="K3919" t="s">
        <v>144</v>
      </c>
      <c r="L3919" t="s">
        <v>11502</v>
      </c>
      <c r="M3919" t="s">
        <v>11503</v>
      </c>
      <c r="N3919">
        <v>6.78</v>
      </c>
      <c r="O3919">
        <v>0</v>
      </c>
      <c r="P3919">
        <v>673</v>
      </c>
      <c r="Q3919">
        <v>0</v>
      </c>
      <c r="R3919">
        <v>3</v>
      </c>
      <c r="S3919">
        <v>1</v>
      </c>
      <c r="T3919">
        <v>35</v>
      </c>
      <c r="U3919">
        <v>0</v>
      </c>
      <c r="V3919">
        <v>1</v>
      </c>
      <c r="W3919">
        <v>0</v>
      </c>
      <c r="X3919">
        <v>1024.8611510978394</v>
      </c>
      <c r="Y3919">
        <v>0</v>
      </c>
      <c r="Z3919">
        <v>30.809614247406021</v>
      </c>
      <c r="AA3919">
        <v>12.139083348487425</v>
      </c>
      <c r="AB3919">
        <v>206.3556463383708</v>
      </c>
      <c r="AC3919">
        <v>0</v>
      </c>
      <c r="AD3919">
        <v>60.813404184807212</v>
      </c>
      <c r="AE3919">
        <v>1334.978899216911</v>
      </c>
    </row>
    <row r="3920" spans="1:31" x14ac:dyDescent="0.25">
      <c r="A3920">
        <v>2312786</v>
      </c>
      <c r="B3920">
        <v>1</v>
      </c>
      <c r="C3920" t="s">
        <v>81</v>
      </c>
      <c r="D3920" t="s">
        <v>128</v>
      </c>
      <c r="E3920" t="s">
        <v>147</v>
      </c>
      <c r="F3920" t="s">
        <v>11504</v>
      </c>
      <c r="G3920" t="s">
        <v>149</v>
      </c>
      <c r="H3920" t="s">
        <v>150</v>
      </c>
      <c r="I3920" t="s">
        <v>136</v>
      </c>
      <c r="J3920" t="s">
        <v>137</v>
      </c>
      <c r="K3920" t="s">
        <v>138</v>
      </c>
      <c r="L3920" t="s">
        <v>11505</v>
      </c>
      <c r="M3920" t="s">
        <v>11506</v>
      </c>
      <c r="N3920">
        <v>1.910833333</v>
      </c>
      <c r="O3920">
        <v>0</v>
      </c>
      <c r="P3920">
        <v>28</v>
      </c>
      <c r="Q3920">
        <v>0</v>
      </c>
      <c r="R3920">
        <v>0</v>
      </c>
      <c r="S3920">
        <v>0</v>
      </c>
      <c r="T3920">
        <v>2</v>
      </c>
      <c r="U3920">
        <v>0</v>
      </c>
      <c r="V3920">
        <v>0</v>
      </c>
      <c r="W3920">
        <v>0</v>
      </c>
      <c r="X3920">
        <v>9.3202742773189691</v>
      </c>
      <c r="Y3920">
        <v>0</v>
      </c>
      <c r="Z3920">
        <v>0</v>
      </c>
      <c r="AA3920">
        <v>0</v>
      </c>
      <c r="AB3920">
        <v>6.8629913639807114</v>
      </c>
      <c r="AC3920">
        <v>0</v>
      </c>
      <c r="AD3920">
        <v>0</v>
      </c>
      <c r="AE3920">
        <v>16.18326564129968</v>
      </c>
    </row>
    <row r="3921" spans="1:31" x14ac:dyDescent="0.25">
      <c r="A3921">
        <v>2312500</v>
      </c>
      <c r="B3921">
        <v>1</v>
      </c>
      <c r="C3921" t="s">
        <v>80</v>
      </c>
      <c r="D3921" t="s">
        <v>105</v>
      </c>
      <c r="E3921" t="s">
        <v>153</v>
      </c>
      <c r="F3921" t="s">
        <v>11507</v>
      </c>
      <c r="G3921" t="s">
        <v>155</v>
      </c>
      <c r="H3921" t="s">
        <v>150</v>
      </c>
      <c r="I3921" t="s">
        <v>136</v>
      </c>
      <c r="J3921" t="s">
        <v>137</v>
      </c>
      <c r="K3921" t="s">
        <v>138</v>
      </c>
      <c r="L3921" t="s">
        <v>11508</v>
      </c>
      <c r="M3921" t="s">
        <v>11509</v>
      </c>
      <c r="N3921">
        <v>2.0950000000000002</v>
      </c>
      <c r="O3921">
        <v>0</v>
      </c>
      <c r="P3921">
        <v>1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0.39301584227950004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0.39301584227950004</v>
      </c>
    </row>
    <row r="3922" spans="1:31" x14ac:dyDescent="0.25">
      <c r="A3922">
        <v>2312646</v>
      </c>
      <c r="B3922">
        <v>1</v>
      </c>
      <c r="C3922" t="s">
        <v>80</v>
      </c>
      <c r="D3922" t="s">
        <v>96</v>
      </c>
      <c r="E3922" t="s">
        <v>153</v>
      </c>
      <c r="F3922" t="s">
        <v>11510</v>
      </c>
      <c r="G3922" t="s">
        <v>254</v>
      </c>
      <c r="H3922" t="s">
        <v>150</v>
      </c>
      <c r="I3922" t="s">
        <v>136</v>
      </c>
      <c r="J3922" t="s">
        <v>137</v>
      </c>
      <c r="K3922" t="s">
        <v>138</v>
      </c>
      <c r="L3922" t="s">
        <v>11511</v>
      </c>
      <c r="M3922" t="s">
        <v>11512</v>
      </c>
      <c r="N3922">
        <v>0.99388888799999997</v>
      </c>
      <c r="O3922">
        <v>0</v>
      </c>
      <c r="P3922">
        <v>1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1.1121524259710001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1.1121524259710001</v>
      </c>
    </row>
    <row r="3923" spans="1:31" x14ac:dyDescent="0.25">
      <c r="A3923">
        <v>2312852</v>
      </c>
      <c r="B3923">
        <v>1</v>
      </c>
      <c r="C3923" t="s">
        <v>80</v>
      </c>
      <c r="D3923" t="s">
        <v>93</v>
      </c>
      <c r="E3923" t="s">
        <v>285</v>
      </c>
      <c r="F3923" t="s">
        <v>11513</v>
      </c>
      <c r="G3923" t="s">
        <v>287</v>
      </c>
      <c r="H3923" t="s">
        <v>150</v>
      </c>
      <c r="I3923" t="s">
        <v>136</v>
      </c>
      <c r="J3923" t="s">
        <v>137</v>
      </c>
      <c r="K3923" t="s">
        <v>138</v>
      </c>
      <c r="L3923" t="s">
        <v>11514</v>
      </c>
      <c r="M3923" t="s">
        <v>11515</v>
      </c>
      <c r="N3923">
        <v>4.9572222220000004</v>
      </c>
      <c r="O3923">
        <v>0</v>
      </c>
      <c r="P3923">
        <v>30</v>
      </c>
      <c r="Q3923">
        <v>0</v>
      </c>
      <c r="R3923">
        <v>2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23.664751050268681</v>
      </c>
      <c r="Y3923">
        <v>0</v>
      </c>
      <c r="Z3923">
        <v>0.98274103850990002</v>
      </c>
      <c r="AA3923">
        <v>0</v>
      </c>
      <c r="AB3923">
        <v>0</v>
      </c>
      <c r="AC3923">
        <v>0</v>
      </c>
      <c r="AD3923">
        <v>0</v>
      </c>
      <c r="AE3923">
        <v>24.647492088778581</v>
      </c>
    </row>
    <row r="3924" spans="1:31" x14ac:dyDescent="0.25">
      <c r="A3924">
        <v>2312660</v>
      </c>
      <c r="B3924">
        <v>1</v>
      </c>
      <c r="C3924" t="s">
        <v>80</v>
      </c>
      <c r="D3924" t="s">
        <v>96</v>
      </c>
      <c r="E3924" t="s">
        <v>285</v>
      </c>
      <c r="F3924" t="s">
        <v>11516</v>
      </c>
      <c r="G3924" t="s">
        <v>703</v>
      </c>
      <c r="H3924" t="s">
        <v>150</v>
      </c>
      <c r="I3924" t="s">
        <v>136</v>
      </c>
      <c r="J3924" t="s">
        <v>3</v>
      </c>
      <c r="K3924" t="s">
        <v>138</v>
      </c>
      <c r="L3924" t="s">
        <v>11517</v>
      </c>
      <c r="M3924" t="s">
        <v>11518</v>
      </c>
      <c r="N3924">
        <v>5.4327777770000001</v>
      </c>
      <c r="O3924">
        <v>0</v>
      </c>
      <c r="P3924">
        <v>13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14.569432223504007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14.569432223504007</v>
      </c>
    </row>
    <row r="3925" spans="1:31" x14ac:dyDescent="0.25">
      <c r="A3925">
        <v>2312729</v>
      </c>
      <c r="B3925">
        <v>1</v>
      </c>
      <c r="C3925" t="s">
        <v>80</v>
      </c>
      <c r="D3925" t="s">
        <v>88</v>
      </c>
      <c r="E3925" t="s">
        <v>153</v>
      </c>
      <c r="F3925" t="s">
        <v>843</v>
      </c>
      <c r="G3925" t="s">
        <v>254</v>
      </c>
      <c r="H3925" t="s">
        <v>150</v>
      </c>
      <c r="I3925" t="s">
        <v>136</v>
      </c>
      <c r="J3925" t="s">
        <v>137</v>
      </c>
      <c r="K3925" t="s">
        <v>138</v>
      </c>
      <c r="L3925" t="s">
        <v>11519</v>
      </c>
      <c r="M3925" t="s">
        <v>11520</v>
      </c>
      <c r="N3925">
        <v>7.2213888879999999</v>
      </c>
      <c r="O3925">
        <v>0</v>
      </c>
      <c r="P3925">
        <v>83</v>
      </c>
      <c r="Q3925">
        <v>0</v>
      </c>
      <c r="R3925">
        <v>0</v>
      </c>
      <c r="S3925">
        <v>0</v>
      </c>
      <c r="T3925">
        <v>6</v>
      </c>
      <c r="U3925">
        <v>0</v>
      </c>
      <c r="V3925">
        <v>0</v>
      </c>
      <c r="W3925">
        <v>0</v>
      </c>
      <c r="X3925">
        <v>122.94948220496291</v>
      </c>
      <c r="Y3925">
        <v>0</v>
      </c>
      <c r="Z3925">
        <v>0</v>
      </c>
      <c r="AA3925">
        <v>0</v>
      </c>
      <c r="AB3925">
        <v>89.093854759063817</v>
      </c>
      <c r="AC3925">
        <v>0</v>
      </c>
      <c r="AD3925">
        <v>0</v>
      </c>
      <c r="AE3925">
        <v>212.04333696402671</v>
      </c>
    </row>
    <row r="3926" spans="1:31" x14ac:dyDescent="0.25">
      <c r="A3926">
        <v>2312952</v>
      </c>
      <c r="B3926">
        <v>1</v>
      </c>
      <c r="C3926" t="s">
        <v>81</v>
      </c>
      <c r="D3926" t="s">
        <v>125</v>
      </c>
      <c r="E3926" t="s">
        <v>153</v>
      </c>
      <c r="F3926" t="s">
        <v>11521</v>
      </c>
      <c r="G3926" t="s">
        <v>155</v>
      </c>
      <c r="H3926" t="s">
        <v>150</v>
      </c>
      <c r="I3926" t="s">
        <v>136</v>
      </c>
      <c r="J3926" t="s">
        <v>137</v>
      </c>
      <c r="K3926" t="s">
        <v>138</v>
      </c>
      <c r="L3926" t="s">
        <v>11522</v>
      </c>
      <c r="M3926" t="s">
        <v>11523</v>
      </c>
      <c r="N3926">
        <v>0.87694444400000005</v>
      </c>
      <c r="O3926">
        <v>0</v>
      </c>
      <c r="P3926">
        <v>1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0.47213987268708335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0.47213987268708335</v>
      </c>
    </row>
    <row r="3927" spans="1:31" x14ac:dyDescent="0.25">
      <c r="A3927">
        <v>2312480</v>
      </c>
      <c r="B3927">
        <v>1</v>
      </c>
      <c r="C3927" t="s">
        <v>80</v>
      </c>
      <c r="D3927" t="s">
        <v>88</v>
      </c>
      <c r="E3927" t="s">
        <v>141</v>
      </c>
      <c r="F3927" t="s">
        <v>11524</v>
      </c>
      <c r="G3927" t="s">
        <v>467</v>
      </c>
      <c r="H3927" t="s">
        <v>135</v>
      </c>
      <c r="I3927" t="s">
        <v>468</v>
      </c>
      <c r="J3927" t="s">
        <v>137</v>
      </c>
      <c r="K3927" t="s">
        <v>138</v>
      </c>
      <c r="L3927" t="s">
        <v>11525</v>
      </c>
      <c r="M3927" t="s">
        <v>11526</v>
      </c>
      <c r="N3927">
        <v>1.1666665999999999E-2</v>
      </c>
      <c r="O3927">
        <v>0</v>
      </c>
      <c r="P3927">
        <v>8838</v>
      </c>
      <c r="Q3927">
        <v>0</v>
      </c>
      <c r="R3927">
        <v>1</v>
      </c>
      <c r="S3927">
        <v>1</v>
      </c>
      <c r="T3927">
        <v>479</v>
      </c>
      <c r="U3927">
        <v>0</v>
      </c>
      <c r="V3927">
        <v>0</v>
      </c>
      <c r="W3927">
        <v>0</v>
      </c>
      <c r="X3927">
        <v>18.812128887400913</v>
      </c>
      <c r="Y3927">
        <v>0</v>
      </c>
      <c r="Z3927">
        <v>5.1550430400000005E-4</v>
      </c>
      <c r="AA3927">
        <v>0.13764524943750001</v>
      </c>
      <c r="AB3927">
        <v>2.7296218180006973</v>
      </c>
      <c r="AC3927">
        <v>0</v>
      </c>
      <c r="AD3927">
        <v>0</v>
      </c>
      <c r="AE3927">
        <v>21.679911459143113</v>
      </c>
    </row>
    <row r="3928" spans="1:31" x14ac:dyDescent="0.25">
      <c r="A3928">
        <v>2312809</v>
      </c>
      <c r="B3928">
        <v>1</v>
      </c>
      <c r="C3928" t="s">
        <v>80</v>
      </c>
      <c r="D3928" t="s">
        <v>82</v>
      </c>
      <c r="E3928" t="s">
        <v>153</v>
      </c>
      <c r="F3928" t="s">
        <v>11527</v>
      </c>
      <c r="G3928" t="s">
        <v>155</v>
      </c>
      <c r="H3928" t="s">
        <v>150</v>
      </c>
      <c r="I3928" t="s">
        <v>136</v>
      </c>
      <c r="J3928" t="s">
        <v>137</v>
      </c>
      <c r="K3928" t="s">
        <v>138</v>
      </c>
      <c r="L3928" t="s">
        <v>11528</v>
      </c>
      <c r="M3928" t="s">
        <v>11529</v>
      </c>
      <c r="N3928">
        <v>1.8958333329999999</v>
      </c>
      <c r="O3928">
        <v>0</v>
      </c>
      <c r="P3928">
        <v>1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0.18831974144649996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0.18831974144649996</v>
      </c>
    </row>
    <row r="3929" spans="1:31" x14ac:dyDescent="0.25">
      <c r="A3929">
        <v>2312872</v>
      </c>
      <c r="B3929">
        <v>1</v>
      </c>
      <c r="C3929" t="s">
        <v>80</v>
      </c>
      <c r="D3929" t="s">
        <v>83</v>
      </c>
      <c r="E3929" t="s">
        <v>132</v>
      </c>
      <c r="F3929" t="s">
        <v>11530</v>
      </c>
      <c r="G3929" t="s">
        <v>210</v>
      </c>
      <c r="H3929" t="s">
        <v>135</v>
      </c>
      <c r="I3929" t="s">
        <v>136</v>
      </c>
      <c r="J3929" t="s">
        <v>137</v>
      </c>
      <c r="K3929" t="s">
        <v>138</v>
      </c>
      <c r="L3929" t="s">
        <v>11531</v>
      </c>
      <c r="M3929" t="s">
        <v>11532</v>
      </c>
      <c r="N3929">
        <v>6.0763888880000003</v>
      </c>
      <c r="O3929">
        <v>0</v>
      </c>
      <c r="P3929">
        <v>535</v>
      </c>
      <c r="Q3929">
        <v>0</v>
      </c>
      <c r="R3929">
        <v>0</v>
      </c>
      <c r="S3929">
        <v>5</v>
      </c>
      <c r="T3929">
        <v>43</v>
      </c>
      <c r="U3929">
        <v>2</v>
      </c>
      <c r="V3929">
        <v>0</v>
      </c>
      <c r="W3929">
        <v>0</v>
      </c>
      <c r="X3929">
        <v>794.93664762670039</v>
      </c>
      <c r="Y3929">
        <v>0</v>
      </c>
      <c r="Z3929">
        <v>0</v>
      </c>
      <c r="AA3929">
        <v>200.18804588995081</v>
      </c>
      <c r="AB3929">
        <v>89.198466789718154</v>
      </c>
      <c r="AC3929">
        <v>113.49912720959099</v>
      </c>
      <c r="AD3929">
        <v>0</v>
      </c>
      <c r="AE3929">
        <v>1197.8222875159604</v>
      </c>
    </row>
    <row r="3930" spans="1:31" x14ac:dyDescent="0.25">
      <c r="A3930">
        <v>2312935</v>
      </c>
      <c r="B3930">
        <v>1</v>
      </c>
      <c r="C3930" t="s">
        <v>80</v>
      </c>
      <c r="D3930" t="s">
        <v>100</v>
      </c>
      <c r="E3930" t="s">
        <v>153</v>
      </c>
      <c r="F3930" t="s">
        <v>11533</v>
      </c>
      <c r="G3930" t="s">
        <v>203</v>
      </c>
      <c r="H3930" t="s">
        <v>150</v>
      </c>
      <c r="I3930" t="s">
        <v>136</v>
      </c>
      <c r="J3930" t="s">
        <v>137</v>
      </c>
      <c r="K3930" t="s">
        <v>138</v>
      </c>
      <c r="L3930" t="s">
        <v>11534</v>
      </c>
      <c r="M3930" t="s">
        <v>11535</v>
      </c>
      <c r="N3930">
        <v>1.523055555</v>
      </c>
      <c r="O3930">
        <v>0</v>
      </c>
      <c r="P3930">
        <v>13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2.3072181595776504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2.3072181595776504</v>
      </c>
    </row>
    <row r="3931" spans="1:31" x14ac:dyDescent="0.25">
      <c r="A3931">
        <v>2312580</v>
      </c>
      <c r="B3931">
        <v>1</v>
      </c>
      <c r="C3931" t="s">
        <v>81</v>
      </c>
      <c r="D3931" t="s">
        <v>118</v>
      </c>
      <c r="E3931" t="s">
        <v>153</v>
      </c>
      <c r="F3931" t="s">
        <v>11536</v>
      </c>
      <c r="G3931" t="s">
        <v>336</v>
      </c>
      <c r="H3931" t="s">
        <v>150</v>
      </c>
      <c r="I3931" t="s">
        <v>136</v>
      </c>
      <c r="J3931" t="s">
        <v>137</v>
      </c>
      <c r="K3931" t="s">
        <v>138</v>
      </c>
      <c r="L3931" t="s">
        <v>11537</v>
      </c>
      <c r="M3931" t="s">
        <v>11538</v>
      </c>
      <c r="N3931">
        <v>5.1055555549999996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1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2.5321954868060002</v>
      </c>
      <c r="AC3931">
        <v>0</v>
      </c>
      <c r="AD3931">
        <v>0</v>
      </c>
      <c r="AE3931">
        <v>2.5321954868060002</v>
      </c>
    </row>
    <row r="3932" spans="1:31" x14ac:dyDescent="0.25">
      <c r="A3932">
        <v>2312557</v>
      </c>
      <c r="B3932">
        <v>1</v>
      </c>
      <c r="C3932" t="s">
        <v>81</v>
      </c>
      <c r="D3932" t="s">
        <v>113</v>
      </c>
      <c r="E3932" t="s">
        <v>175</v>
      </c>
      <c r="F3932" t="s">
        <v>8753</v>
      </c>
      <c r="G3932" t="s">
        <v>177</v>
      </c>
      <c r="H3932" t="s">
        <v>135</v>
      </c>
      <c r="I3932" t="s">
        <v>136</v>
      </c>
      <c r="J3932" t="s">
        <v>137</v>
      </c>
      <c r="K3932" t="s">
        <v>144</v>
      </c>
      <c r="L3932" t="s">
        <v>11539</v>
      </c>
      <c r="M3932" t="s">
        <v>11540</v>
      </c>
      <c r="N3932">
        <v>7.7208333329999999</v>
      </c>
      <c r="O3932">
        <v>0</v>
      </c>
      <c r="P3932">
        <v>26</v>
      </c>
      <c r="Q3932">
        <v>1</v>
      </c>
      <c r="R3932">
        <v>3</v>
      </c>
      <c r="S3932">
        <v>0</v>
      </c>
      <c r="T3932">
        <v>3</v>
      </c>
      <c r="U3932">
        <v>0</v>
      </c>
      <c r="V3932">
        <v>0</v>
      </c>
      <c r="W3932">
        <v>0</v>
      </c>
      <c r="X3932">
        <v>98.448351666392256</v>
      </c>
      <c r="Y3932">
        <v>0</v>
      </c>
      <c r="Z3932">
        <v>13.416675333469501</v>
      </c>
      <c r="AA3932">
        <v>0</v>
      </c>
      <c r="AB3932">
        <v>2.4454009903398832</v>
      </c>
      <c r="AC3932">
        <v>0</v>
      </c>
      <c r="AD3932">
        <v>0</v>
      </c>
      <c r="AE3932">
        <v>114.31042799020163</v>
      </c>
    </row>
    <row r="3933" spans="1:31" x14ac:dyDescent="0.25">
      <c r="A3933">
        <v>2312895</v>
      </c>
      <c r="B3933">
        <v>1</v>
      </c>
      <c r="C3933" t="s">
        <v>80</v>
      </c>
      <c r="D3933" t="s">
        <v>92</v>
      </c>
      <c r="E3933" t="s">
        <v>153</v>
      </c>
      <c r="F3933" t="s">
        <v>11541</v>
      </c>
      <c r="G3933" t="s">
        <v>155</v>
      </c>
      <c r="H3933" t="s">
        <v>150</v>
      </c>
      <c r="I3933" t="s">
        <v>136</v>
      </c>
      <c r="J3933" t="s">
        <v>137</v>
      </c>
      <c r="K3933" t="s">
        <v>138</v>
      </c>
      <c r="L3933" t="s">
        <v>11542</v>
      </c>
      <c r="M3933" t="s">
        <v>11543</v>
      </c>
      <c r="N3933">
        <v>0.83111111100000001</v>
      </c>
      <c r="O3933">
        <v>0</v>
      </c>
      <c r="P3933">
        <v>1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0.3198607049944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0.3198607049944</v>
      </c>
    </row>
    <row r="3934" spans="1:31" x14ac:dyDescent="0.25">
      <c r="A3934">
        <v>2312540</v>
      </c>
      <c r="B3934">
        <v>1</v>
      </c>
      <c r="C3934" t="s">
        <v>81</v>
      </c>
      <c r="D3934" t="s">
        <v>121</v>
      </c>
      <c r="E3934" t="s">
        <v>147</v>
      </c>
      <c r="F3934" t="s">
        <v>11544</v>
      </c>
      <c r="G3934" t="s">
        <v>149</v>
      </c>
      <c r="H3934" t="s">
        <v>150</v>
      </c>
      <c r="I3934" t="s">
        <v>136</v>
      </c>
      <c r="J3934" t="s">
        <v>137</v>
      </c>
      <c r="K3934" t="s">
        <v>138</v>
      </c>
      <c r="L3934" t="s">
        <v>11545</v>
      </c>
      <c r="M3934" t="s">
        <v>11546</v>
      </c>
      <c r="N3934">
        <v>3.5141666659999999</v>
      </c>
      <c r="O3934">
        <v>0</v>
      </c>
      <c r="P3934">
        <v>55</v>
      </c>
      <c r="Q3934">
        <v>0</v>
      </c>
      <c r="R3934">
        <v>11</v>
      </c>
      <c r="S3934">
        <v>0</v>
      </c>
      <c r="T3934">
        <v>1</v>
      </c>
      <c r="U3934">
        <v>0</v>
      </c>
      <c r="V3934">
        <v>0</v>
      </c>
      <c r="W3934">
        <v>0</v>
      </c>
      <c r="X3934">
        <v>32.275510032635133</v>
      </c>
      <c r="Y3934">
        <v>0</v>
      </c>
      <c r="Z3934">
        <v>2.3387379394533001</v>
      </c>
      <c r="AA3934">
        <v>0</v>
      </c>
      <c r="AB3934">
        <v>0</v>
      </c>
      <c r="AC3934">
        <v>0</v>
      </c>
      <c r="AD3934">
        <v>0</v>
      </c>
      <c r="AE3934">
        <v>34.614247972088435</v>
      </c>
    </row>
    <row r="3935" spans="1:31" x14ac:dyDescent="0.25">
      <c r="A3935">
        <v>2312494</v>
      </c>
      <c r="B3935">
        <v>1</v>
      </c>
      <c r="C3935" t="s">
        <v>81</v>
      </c>
      <c r="D3935" t="s">
        <v>112</v>
      </c>
      <c r="E3935" t="s">
        <v>153</v>
      </c>
      <c r="F3935" t="s">
        <v>11547</v>
      </c>
      <c r="G3935" t="s">
        <v>203</v>
      </c>
      <c r="H3935" t="s">
        <v>150</v>
      </c>
      <c r="I3935" t="s">
        <v>136</v>
      </c>
      <c r="J3935" t="s">
        <v>137</v>
      </c>
      <c r="K3935" t="s">
        <v>138</v>
      </c>
      <c r="L3935" t="s">
        <v>11548</v>
      </c>
      <c r="M3935" t="s">
        <v>11549</v>
      </c>
      <c r="N3935">
        <v>1.016388888</v>
      </c>
      <c r="O3935">
        <v>0</v>
      </c>
      <c r="P3935">
        <v>0</v>
      </c>
      <c r="Q3935">
        <v>0</v>
      </c>
      <c r="R3935">
        <v>1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0.53779682419265007</v>
      </c>
      <c r="AA3935">
        <v>0</v>
      </c>
      <c r="AB3935">
        <v>0</v>
      </c>
      <c r="AC3935">
        <v>0</v>
      </c>
      <c r="AD3935">
        <v>0</v>
      </c>
      <c r="AE3935">
        <v>0.53779682419265007</v>
      </c>
    </row>
    <row r="3936" spans="1:31" x14ac:dyDescent="0.25">
      <c r="A3936">
        <v>2312643</v>
      </c>
      <c r="B3936">
        <v>1</v>
      </c>
      <c r="C3936" t="s">
        <v>81</v>
      </c>
      <c r="D3936" t="s">
        <v>126</v>
      </c>
      <c r="E3936" t="s">
        <v>175</v>
      </c>
      <c r="F3936" t="s">
        <v>11550</v>
      </c>
      <c r="G3936" t="s">
        <v>210</v>
      </c>
      <c r="H3936" t="s">
        <v>135</v>
      </c>
      <c r="I3936" t="s">
        <v>136</v>
      </c>
      <c r="J3936" t="s">
        <v>137</v>
      </c>
      <c r="K3936" t="s">
        <v>138</v>
      </c>
      <c r="L3936" t="s">
        <v>11551</v>
      </c>
      <c r="M3936" t="s">
        <v>11552</v>
      </c>
      <c r="N3936">
        <v>0.75388888799999998</v>
      </c>
      <c r="O3936">
        <v>0</v>
      </c>
      <c r="P3936">
        <v>198</v>
      </c>
      <c r="Q3936">
        <v>7</v>
      </c>
      <c r="R3936">
        <v>71</v>
      </c>
      <c r="S3936">
        <v>1</v>
      </c>
      <c r="T3936">
        <v>17</v>
      </c>
      <c r="U3936">
        <v>0</v>
      </c>
      <c r="V3936">
        <v>0</v>
      </c>
      <c r="W3936">
        <v>0</v>
      </c>
      <c r="X3936">
        <v>13.98596480844737</v>
      </c>
      <c r="Y3936">
        <v>72.040343154430673</v>
      </c>
      <c r="Z3936">
        <v>23.867374547714842</v>
      </c>
      <c r="AA3936">
        <v>1.3234483138663333</v>
      </c>
      <c r="AB3936">
        <v>7.6927626122516841</v>
      </c>
      <c r="AC3936">
        <v>0</v>
      </c>
      <c r="AD3936">
        <v>0</v>
      </c>
      <c r="AE3936">
        <v>118.9098934367109</v>
      </c>
    </row>
    <row r="3937" spans="1:31" x14ac:dyDescent="0.25">
      <c r="A3937">
        <v>2312640</v>
      </c>
      <c r="B3937">
        <v>1</v>
      </c>
      <c r="C3937" t="s">
        <v>81</v>
      </c>
      <c r="D3937" t="s">
        <v>112</v>
      </c>
      <c r="E3937" t="s">
        <v>147</v>
      </c>
      <c r="F3937" t="s">
        <v>11553</v>
      </c>
      <c r="G3937" t="s">
        <v>353</v>
      </c>
      <c r="H3937" t="s">
        <v>150</v>
      </c>
      <c r="I3937" t="s">
        <v>136</v>
      </c>
      <c r="J3937" t="s">
        <v>137</v>
      </c>
      <c r="K3937" t="s">
        <v>138</v>
      </c>
      <c r="L3937" t="s">
        <v>11554</v>
      </c>
      <c r="M3937" t="s">
        <v>11555</v>
      </c>
      <c r="N3937">
        <v>2.4680555549999998</v>
      </c>
      <c r="O3937">
        <v>0</v>
      </c>
      <c r="P3937">
        <v>21</v>
      </c>
      <c r="Q3937">
        <v>0</v>
      </c>
      <c r="R3937">
        <v>4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6.5066436790217752</v>
      </c>
      <c r="Y3937">
        <v>0</v>
      </c>
      <c r="Z3937">
        <v>4.5058107555477331</v>
      </c>
      <c r="AA3937">
        <v>0</v>
      </c>
      <c r="AB3937">
        <v>0</v>
      </c>
      <c r="AC3937">
        <v>0</v>
      </c>
      <c r="AD3937">
        <v>0</v>
      </c>
      <c r="AE3937">
        <v>11.012454434569509</v>
      </c>
    </row>
    <row r="3938" spans="1:31" x14ac:dyDescent="0.25">
      <c r="A3938">
        <v>2312663</v>
      </c>
      <c r="B3938">
        <v>1</v>
      </c>
      <c r="C3938" t="s">
        <v>80</v>
      </c>
      <c r="D3938" t="s">
        <v>88</v>
      </c>
      <c r="E3938" t="s">
        <v>147</v>
      </c>
      <c r="F3938" t="s">
        <v>11556</v>
      </c>
      <c r="G3938" t="s">
        <v>1915</v>
      </c>
      <c r="H3938" t="s">
        <v>150</v>
      </c>
      <c r="I3938" t="s">
        <v>136</v>
      </c>
      <c r="J3938" t="s">
        <v>137</v>
      </c>
      <c r="K3938" t="s">
        <v>138</v>
      </c>
      <c r="L3938" t="s">
        <v>11557</v>
      </c>
      <c r="M3938" t="s">
        <v>11558</v>
      </c>
      <c r="N3938">
        <v>1.5375000000000001</v>
      </c>
      <c r="O3938">
        <v>0</v>
      </c>
      <c r="P3938">
        <v>172</v>
      </c>
      <c r="Q3938">
        <v>0</v>
      </c>
      <c r="R3938">
        <v>0</v>
      </c>
      <c r="S3938">
        <v>0</v>
      </c>
      <c r="T3938">
        <v>23</v>
      </c>
      <c r="U3938">
        <v>0</v>
      </c>
      <c r="V3938">
        <v>0</v>
      </c>
      <c r="W3938">
        <v>0</v>
      </c>
      <c r="X3938">
        <v>47.867734047388304</v>
      </c>
      <c r="Y3938">
        <v>0</v>
      </c>
      <c r="Z3938">
        <v>0</v>
      </c>
      <c r="AA3938">
        <v>0</v>
      </c>
      <c r="AB3938">
        <v>13.695688480140143</v>
      </c>
      <c r="AC3938">
        <v>0</v>
      </c>
      <c r="AD3938">
        <v>0</v>
      </c>
      <c r="AE3938">
        <v>61.563422527528445</v>
      </c>
    </row>
    <row r="3939" spans="1:31" x14ac:dyDescent="0.25">
      <c r="A3939">
        <v>2312869</v>
      </c>
      <c r="B3939">
        <v>1</v>
      </c>
      <c r="C3939" t="s">
        <v>81</v>
      </c>
      <c r="D3939" t="s">
        <v>115</v>
      </c>
      <c r="E3939" t="s">
        <v>158</v>
      </c>
      <c r="F3939" t="s">
        <v>11559</v>
      </c>
      <c r="G3939" t="s">
        <v>353</v>
      </c>
      <c r="H3939" t="s">
        <v>150</v>
      </c>
      <c r="I3939" t="s">
        <v>136</v>
      </c>
      <c r="J3939" t="s">
        <v>137</v>
      </c>
      <c r="K3939" t="s">
        <v>138</v>
      </c>
      <c r="L3939" t="s">
        <v>11560</v>
      </c>
      <c r="M3939" t="s">
        <v>11561</v>
      </c>
      <c r="N3939">
        <v>2.1694444439999998</v>
      </c>
      <c r="O3939">
        <v>0</v>
      </c>
      <c r="P3939">
        <v>17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2.9352074007587512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2.9352074007587512</v>
      </c>
    </row>
    <row r="3940" spans="1:31" x14ac:dyDescent="0.25">
      <c r="A3940">
        <v>2312726</v>
      </c>
      <c r="B3940">
        <v>1</v>
      </c>
      <c r="C3940" t="s">
        <v>81</v>
      </c>
      <c r="D3940" t="s">
        <v>128</v>
      </c>
      <c r="E3940" t="s">
        <v>132</v>
      </c>
      <c r="F3940" t="s">
        <v>1255</v>
      </c>
      <c r="G3940" t="s">
        <v>134</v>
      </c>
      <c r="H3940" t="s">
        <v>135</v>
      </c>
      <c r="I3940" t="s">
        <v>136</v>
      </c>
      <c r="J3940" t="s">
        <v>137</v>
      </c>
      <c r="K3940" t="s">
        <v>138</v>
      </c>
      <c r="L3940" t="s">
        <v>11562</v>
      </c>
      <c r="M3940" t="s">
        <v>11563</v>
      </c>
      <c r="N3940">
        <v>0.210277777</v>
      </c>
      <c r="O3940">
        <v>0</v>
      </c>
      <c r="P3940">
        <v>1228</v>
      </c>
      <c r="Q3940">
        <v>4</v>
      </c>
      <c r="R3940">
        <v>2</v>
      </c>
      <c r="S3940">
        <v>10</v>
      </c>
      <c r="T3940">
        <v>89</v>
      </c>
      <c r="U3940">
        <v>1</v>
      </c>
      <c r="V3940">
        <v>0</v>
      </c>
      <c r="W3940">
        <v>0</v>
      </c>
      <c r="X3940">
        <v>29.664645114175162</v>
      </c>
      <c r="Y3940">
        <v>1.1797216746081085</v>
      </c>
      <c r="Z3940">
        <v>0.56828277268883343</v>
      </c>
      <c r="AA3940">
        <v>3.7420332520396657</v>
      </c>
      <c r="AB3940">
        <v>3.6826538294467008</v>
      </c>
      <c r="AC3940">
        <v>31.81465811320631</v>
      </c>
      <c r="AD3940">
        <v>0</v>
      </c>
      <c r="AE3940">
        <v>70.651994756164783</v>
      </c>
    </row>
    <row r="3941" spans="1:31" x14ac:dyDescent="0.25">
      <c r="A3941">
        <v>2312675</v>
      </c>
      <c r="B3941">
        <v>1</v>
      </c>
      <c r="C3941" t="s">
        <v>80</v>
      </c>
      <c r="D3941" t="s">
        <v>100</v>
      </c>
      <c r="E3941" t="s">
        <v>153</v>
      </c>
      <c r="F3941" t="s">
        <v>2142</v>
      </c>
      <c r="G3941" t="s">
        <v>203</v>
      </c>
      <c r="H3941" t="s">
        <v>150</v>
      </c>
      <c r="I3941" t="s">
        <v>136</v>
      </c>
      <c r="J3941" t="s">
        <v>137</v>
      </c>
      <c r="K3941" t="s">
        <v>138</v>
      </c>
      <c r="L3941" t="s">
        <v>11564</v>
      </c>
      <c r="M3941" t="s">
        <v>11565</v>
      </c>
      <c r="N3941">
        <v>1.9427777770000001</v>
      </c>
      <c r="O3941">
        <v>0</v>
      </c>
      <c r="P3941">
        <v>1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0.59214489898217504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0.59214489898217504</v>
      </c>
    </row>
    <row r="3942" spans="1:31" x14ac:dyDescent="0.25">
      <c r="A3942">
        <v>2312506</v>
      </c>
      <c r="B3942">
        <v>1</v>
      </c>
      <c r="C3942" t="s">
        <v>80</v>
      </c>
      <c r="D3942" t="s">
        <v>97</v>
      </c>
      <c r="E3942" t="s">
        <v>132</v>
      </c>
      <c r="F3942" t="s">
        <v>11566</v>
      </c>
      <c r="G3942" t="s">
        <v>134</v>
      </c>
      <c r="H3942" t="s">
        <v>135</v>
      </c>
      <c r="I3942" t="s">
        <v>136</v>
      </c>
      <c r="J3942" t="s">
        <v>137</v>
      </c>
      <c r="K3942" t="s">
        <v>138</v>
      </c>
      <c r="L3942" t="s">
        <v>11567</v>
      </c>
      <c r="M3942" t="s">
        <v>11568</v>
      </c>
      <c r="N3942">
        <v>2.8486111109999999</v>
      </c>
      <c r="O3942">
        <v>12</v>
      </c>
      <c r="P3942">
        <v>670</v>
      </c>
      <c r="Q3942">
        <v>8</v>
      </c>
      <c r="R3942">
        <v>96</v>
      </c>
      <c r="S3942">
        <v>13</v>
      </c>
      <c r="T3942">
        <v>126</v>
      </c>
      <c r="U3942">
        <v>2</v>
      </c>
      <c r="V3942">
        <v>1</v>
      </c>
      <c r="W3942">
        <v>18.45458982677253</v>
      </c>
      <c r="X3942">
        <v>463.21308946370351</v>
      </c>
      <c r="Y3942">
        <v>31.579478286988941</v>
      </c>
      <c r="Z3942">
        <v>130.71002217179773</v>
      </c>
      <c r="AA3942">
        <v>85.626388866488199</v>
      </c>
      <c r="AB3942">
        <v>241.933741806114</v>
      </c>
      <c r="AC3942">
        <v>736.16993737713619</v>
      </c>
      <c r="AD3942">
        <v>37.712128868832941</v>
      </c>
      <c r="AE3942">
        <v>1745.3993766678338</v>
      </c>
    </row>
    <row r="3943" spans="1:31" x14ac:dyDescent="0.25">
      <c r="A3943">
        <v>2312629</v>
      </c>
      <c r="B3943">
        <v>1</v>
      </c>
      <c r="C3943" t="s">
        <v>80</v>
      </c>
      <c r="D3943" t="s">
        <v>82</v>
      </c>
      <c r="E3943" t="s">
        <v>153</v>
      </c>
      <c r="F3943" t="s">
        <v>11569</v>
      </c>
      <c r="G3943" t="s">
        <v>254</v>
      </c>
      <c r="H3943" t="s">
        <v>150</v>
      </c>
      <c r="I3943" t="s">
        <v>136</v>
      </c>
      <c r="J3943" t="s">
        <v>137</v>
      </c>
      <c r="K3943" t="s">
        <v>138</v>
      </c>
      <c r="L3943" t="s">
        <v>11570</v>
      </c>
      <c r="M3943" t="s">
        <v>11571</v>
      </c>
      <c r="N3943">
        <v>2.8505555550000001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1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2.9448648033662668</v>
      </c>
      <c r="AC3943">
        <v>0</v>
      </c>
      <c r="AD3943">
        <v>0</v>
      </c>
      <c r="AE3943">
        <v>2.9448648033662668</v>
      </c>
    </row>
    <row r="3944" spans="1:31" x14ac:dyDescent="0.25">
      <c r="A3944">
        <v>2312483</v>
      </c>
      <c r="B3944">
        <v>1</v>
      </c>
      <c r="C3944" t="s">
        <v>80</v>
      </c>
      <c r="D3944" t="s">
        <v>88</v>
      </c>
      <c r="E3944" t="s">
        <v>175</v>
      </c>
      <c r="F3944" t="s">
        <v>11572</v>
      </c>
      <c r="G3944" t="s">
        <v>6834</v>
      </c>
      <c r="H3944" t="s">
        <v>135</v>
      </c>
      <c r="I3944" t="s">
        <v>136</v>
      </c>
      <c r="J3944" t="s">
        <v>137</v>
      </c>
      <c r="K3944" t="s">
        <v>138</v>
      </c>
      <c r="L3944" t="s">
        <v>11573</v>
      </c>
      <c r="M3944" t="s">
        <v>11574</v>
      </c>
      <c r="N3944">
        <v>0.954166666</v>
      </c>
      <c r="O3944">
        <v>0</v>
      </c>
      <c r="P3944">
        <v>1632</v>
      </c>
      <c r="Q3944">
        <v>0</v>
      </c>
      <c r="R3944">
        <v>0</v>
      </c>
      <c r="S3944">
        <v>0</v>
      </c>
      <c r="T3944">
        <v>84</v>
      </c>
      <c r="U3944">
        <v>0</v>
      </c>
      <c r="V3944">
        <v>0</v>
      </c>
      <c r="W3944">
        <v>0</v>
      </c>
      <c r="X3944">
        <v>263.26645768772067</v>
      </c>
      <c r="Y3944">
        <v>0</v>
      </c>
      <c r="Z3944">
        <v>0</v>
      </c>
      <c r="AA3944">
        <v>0</v>
      </c>
      <c r="AB3944">
        <v>10.777677104777428</v>
      </c>
      <c r="AC3944">
        <v>0</v>
      </c>
      <c r="AD3944">
        <v>0</v>
      </c>
      <c r="AE3944">
        <v>274.04413479249808</v>
      </c>
    </row>
    <row r="3945" spans="1:31" x14ac:dyDescent="0.25">
      <c r="A3945">
        <v>2312798</v>
      </c>
      <c r="B3945">
        <v>1</v>
      </c>
      <c r="C3945" t="s">
        <v>80</v>
      </c>
      <c r="D3945" t="s">
        <v>82</v>
      </c>
      <c r="E3945" t="s">
        <v>175</v>
      </c>
      <c r="F3945" t="s">
        <v>11575</v>
      </c>
      <c r="G3945" t="s">
        <v>134</v>
      </c>
      <c r="H3945" t="s">
        <v>135</v>
      </c>
      <c r="I3945" t="s">
        <v>136</v>
      </c>
      <c r="J3945" t="s">
        <v>137</v>
      </c>
      <c r="K3945" t="s">
        <v>138</v>
      </c>
      <c r="L3945" t="s">
        <v>11576</v>
      </c>
      <c r="M3945" t="s">
        <v>11577</v>
      </c>
      <c r="N3945">
        <v>2.5580555550000001</v>
      </c>
      <c r="O3945">
        <v>0</v>
      </c>
      <c r="P3945">
        <v>14</v>
      </c>
      <c r="Q3945">
        <v>0</v>
      </c>
      <c r="R3945">
        <v>0</v>
      </c>
      <c r="S3945">
        <v>0</v>
      </c>
      <c r="T3945">
        <v>1641</v>
      </c>
      <c r="U3945">
        <v>0</v>
      </c>
      <c r="V3945">
        <v>3</v>
      </c>
      <c r="W3945">
        <v>0</v>
      </c>
      <c r="X3945">
        <v>6.4410017723438244</v>
      </c>
      <c r="Y3945">
        <v>0</v>
      </c>
      <c r="Z3945">
        <v>0</v>
      </c>
      <c r="AA3945">
        <v>0</v>
      </c>
      <c r="AB3945">
        <v>1811.1333740843852</v>
      </c>
      <c r="AC3945">
        <v>0</v>
      </c>
      <c r="AD3945">
        <v>7.2043206249287</v>
      </c>
      <c r="AE3945">
        <v>1824.7786964816576</v>
      </c>
    </row>
    <row r="3946" spans="1:31" x14ac:dyDescent="0.25">
      <c r="A3946">
        <v>2312944</v>
      </c>
      <c r="B3946">
        <v>1</v>
      </c>
      <c r="C3946" t="s">
        <v>81</v>
      </c>
      <c r="D3946" t="s">
        <v>113</v>
      </c>
      <c r="E3946" t="s">
        <v>153</v>
      </c>
      <c r="F3946" t="s">
        <v>11578</v>
      </c>
      <c r="G3946" t="s">
        <v>155</v>
      </c>
      <c r="H3946" t="s">
        <v>150</v>
      </c>
      <c r="I3946" t="s">
        <v>136</v>
      </c>
      <c r="J3946" t="s">
        <v>137</v>
      </c>
      <c r="K3946" t="s">
        <v>138</v>
      </c>
      <c r="L3946" t="s">
        <v>11579</v>
      </c>
      <c r="M3946" t="s">
        <v>11580</v>
      </c>
      <c r="N3946">
        <v>2.619444444</v>
      </c>
      <c r="O3946">
        <v>0</v>
      </c>
      <c r="P3946">
        <v>0</v>
      </c>
      <c r="Q3946">
        <v>0</v>
      </c>
      <c r="R3946">
        <v>1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6.5979035510392334</v>
      </c>
      <c r="AA3946">
        <v>0</v>
      </c>
      <c r="AB3946">
        <v>0</v>
      </c>
      <c r="AC3946">
        <v>0</v>
      </c>
      <c r="AD3946">
        <v>0</v>
      </c>
      <c r="AE3946">
        <v>6.5979035510392334</v>
      </c>
    </row>
    <row r="3947" spans="1:31" x14ac:dyDescent="0.25">
      <c r="A3947">
        <v>2312838</v>
      </c>
      <c r="B3947">
        <v>1</v>
      </c>
      <c r="C3947" t="s">
        <v>81</v>
      </c>
      <c r="D3947" t="s">
        <v>123</v>
      </c>
      <c r="E3947" t="s">
        <v>132</v>
      </c>
      <c r="F3947" t="s">
        <v>11581</v>
      </c>
      <c r="G3947" t="s">
        <v>134</v>
      </c>
      <c r="H3947" t="s">
        <v>135</v>
      </c>
      <c r="I3947" t="s">
        <v>136</v>
      </c>
      <c r="J3947" t="s">
        <v>137</v>
      </c>
      <c r="K3947" t="s">
        <v>138</v>
      </c>
      <c r="L3947" t="s">
        <v>11582</v>
      </c>
      <c r="M3947" t="s">
        <v>11583</v>
      </c>
      <c r="N3947">
        <v>1.381388888</v>
      </c>
      <c r="O3947">
        <v>0</v>
      </c>
      <c r="P3947">
        <v>1</v>
      </c>
      <c r="Q3947">
        <v>1</v>
      </c>
      <c r="R3947">
        <v>39</v>
      </c>
      <c r="S3947">
        <v>0</v>
      </c>
      <c r="T3947">
        <v>5</v>
      </c>
      <c r="U3947">
        <v>0</v>
      </c>
      <c r="V3947">
        <v>0</v>
      </c>
      <c r="W3947">
        <v>0</v>
      </c>
      <c r="X3947">
        <v>0.42214053030170007</v>
      </c>
      <c r="Y3947">
        <v>2.4275163201761223</v>
      </c>
      <c r="Z3947">
        <v>90.924748844083098</v>
      </c>
      <c r="AA3947">
        <v>0</v>
      </c>
      <c r="AB3947">
        <v>10.223049010179794</v>
      </c>
      <c r="AC3947">
        <v>0</v>
      </c>
      <c r="AD3947">
        <v>0</v>
      </c>
      <c r="AE3947">
        <v>103.99745470474072</v>
      </c>
    </row>
    <row r="3948" spans="1:31" x14ac:dyDescent="0.25">
      <c r="A3948">
        <v>2312546</v>
      </c>
      <c r="B3948">
        <v>1</v>
      </c>
      <c r="C3948" t="s">
        <v>80</v>
      </c>
      <c r="D3948" t="s">
        <v>104</v>
      </c>
      <c r="E3948" t="s">
        <v>132</v>
      </c>
      <c r="F3948" t="s">
        <v>356</v>
      </c>
      <c r="G3948" t="s">
        <v>143</v>
      </c>
      <c r="H3948" t="s">
        <v>135</v>
      </c>
      <c r="I3948" t="s">
        <v>136</v>
      </c>
      <c r="J3948" t="s">
        <v>137</v>
      </c>
      <c r="K3948" t="s">
        <v>144</v>
      </c>
      <c r="L3948" t="s">
        <v>11584</v>
      </c>
      <c r="M3948" t="s">
        <v>11585</v>
      </c>
      <c r="N3948">
        <v>7.9924999999999997</v>
      </c>
      <c r="O3948">
        <v>0</v>
      </c>
      <c r="P3948">
        <v>351</v>
      </c>
      <c r="Q3948">
        <v>1</v>
      </c>
      <c r="R3948">
        <v>1</v>
      </c>
      <c r="S3948">
        <v>8</v>
      </c>
      <c r="T3948">
        <v>33</v>
      </c>
      <c r="U3948">
        <v>2</v>
      </c>
      <c r="V3948">
        <v>0</v>
      </c>
      <c r="W3948">
        <v>0</v>
      </c>
      <c r="X3948">
        <v>633.99748647009994</v>
      </c>
      <c r="Y3948">
        <v>526.55599201291193</v>
      </c>
      <c r="Z3948">
        <v>0.24799505337825004</v>
      </c>
      <c r="AA3948">
        <v>1163.6065819793039</v>
      </c>
      <c r="AB3948">
        <v>153.39795116215996</v>
      </c>
      <c r="AC3948">
        <v>1334.6366000646485</v>
      </c>
      <c r="AD3948">
        <v>0</v>
      </c>
      <c r="AE3948">
        <v>3812.4426067425029</v>
      </c>
    </row>
    <row r="3949" spans="1:31" x14ac:dyDescent="0.25">
      <c r="A3949">
        <v>2312543</v>
      </c>
      <c r="B3949">
        <v>1</v>
      </c>
      <c r="C3949" t="s">
        <v>80</v>
      </c>
      <c r="D3949" t="s">
        <v>100</v>
      </c>
      <c r="E3949" t="s">
        <v>147</v>
      </c>
      <c r="F3949" t="s">
        <v>6972</v>
      </c>
      <c r="G3949" t="s">
        <v>336</v>
      </c>
      <c r="H3949" t="s">
        <v>150</v>
      </c>
      <c r="I3949" t="s">
        <v>136</v>
      </c>
      <c r="J3949" t="s">
        <v>137</v>
      </c>
      <c r="K3949" t="s">
        <v>138</v>
      </c>
      <c r="L3949" t="s">
        <v>11586</v>
      </c>
      <c r="M3949" t="s">
        <v>11587</v>
      </c>
      <c r="N3949">
        <v>0.64611111099999996</v>
      </c>
      <c r="O3949">
        <v>0</v>
      </c>
      <c r="P3949">
        <v>91</v>
      </c>
      <c r="Q3949">
        <v>0</v>
      </c>
      <c r="R3949">
        <v>0</v>
      </c>
      <c r="S3949">
        <v>0</v>
      </c>
      <c r="T3949">
        <v>3</v>
      </c>
      <c r="U3949">
        <v>0</v>
      </c>
      <c r="V3949">
        <v>0</v>
      </c>
      <c r="W3949">
        <v>0</v>
      </c>
      <c r="X3949">
        <v>13.736552076657052</v>
      </c>
      <c r="Y3949">
        <v>0</v>
      </c>
      <c r="Z3949">
        <v>0</v>
      </c>
      <c r="AA3949">
        <v>0</v>
      </c>
      <c r="AB3949">
        <v>1.4316786053833335</v>
      </c>
      <c r="AC3949">
        <v>0</v>
      </c>
      <c r="AD3949">
        <v>0</v>
      </c>
      <c r="AE3949">
        <v>15.168230682040384</v>
      </c>
    </row>
    <row r="3950" spans="1:31" x14ac:dyDescent="0.25">
      <c r="A3950">
        <v>2312758</v>
      </c>
      <c r="B3950">
        <v>1</v>
      </c>
      <c r="C3950" t="s">
        <v>81</v>
      </c>
      <c r="D3950" t="s">
        <v>112</v>
      </c>
      <c r="E3950" t="s">
        <v>153</v>
      </c>
      <c r="F3950" t="s">
        <v>11588</v>
      </c>
      <c r="G3950" t="s">
        <v>155</v>
      </c>
      <c r="H3950" t="s">
        <v>150</v>
      </c>
      <c r="I3950" t="s">
        <v>136</v>
      </c>
      <c r="J3950" t="s">
        <v>137</v>
      </c>
      <c r="K3950" t="s">
        <v>138</v>
      </c>
      <c r="L3950" t="s">
        <v>11589</v>
      </c>
      <c r="M3950" t="s">
        <v>11590</v>
      </c>
      <c r="N3950">
        <v>0.778888888</v>
      </c>
      <c r="O3950">
        <v>0</v>
      </c>
      <c r="P3950">
        <v>13</v>
      </c>
      <c r="Q3950">
        <v>0</v>
      </c>
      <c r="R3950">
        <v>0</v>
      </c>
      <c r="S3950">
        <v>0</v>
      </c>
      <c r="T3950">
        <v>3</v>
      </c>
      <c r="U3950">
        <v>0</v>
      </c>
      <c r="V3950">
        <v>0</v>
      </c>
      <c r="W3950">
        <v>0</v>
      </c>
      <c r="X3950">
        <v>2.0683247012071666</v>
      </c>
      <c r="Y3950">
        <v>0</v>
      </c>
      <c r="Z3950">
        <v>0</v>
      </c>
      <c r="AA3950">
        <v>0</v>
      </c>
      <c r="AB3950">
        <v>2.2027315153499996</v>
      </c>
      <c r="AC3950">
        <v>0</v>
      </c>
      <c r="AD3950">
        <v>0</v>
      </c>
      <c r="AE3950">
        <v>4.2710562165571666</v>
      </c>
    </row>
    <row r="3951" spans="1:31" x14ac:dyDescent="0.25">
      <c r="A3951">
        <v>2312592</v>
      </c>
      <c r="B3951">
        <v>1</v>
      </c>
      <c r="C3951" t="s">
        <v>81</v>
      </c>
      <c r="D3951" t="s">
        <v>123</v>
      </c>
      <c r="E3951" t="s">
        <v>175</v>
      </c>
      <c r="F3951" t="s">
        <v>11591</v>
      </c>
      <c r="G3951" t="s">
        <v>716</v>
      </c>
      <c r="H3951" t="s">
        <v>135</v>
      </c>
      <c r="I3951" t="s">
        <v>136</v>
      </c>
      <c r="J3951" t="s">
        <v>137</v>
      </c>
      <c r="K3951" t="s">
        <v>138</v>
      </c>
      <c r="L3951" t="s">
        <v>11592</v>
      </c>
      <c r="M3951" t="s">
        <v>11593</v>
      </c>
      <c r="N3951">
        <v>2.3066666659999999</v>
      </c>
      <c r="O3951">
        <v>0</v>
      </c>
      <c r="P3951">
        <v>145</v>
      </c>
      <c r="Q3951">
        <v>0</v>
      </c>
      <c r="R3951">
        <v>21</v>
      </c>
      <c r="S3951">
        <v>0</v>
      </c>
      <c r="T3951">
        <v>7</v>
      </c>
      <c r="U3951">
        <v>0</v>
      </c>
      <c r="V3951">
        <v>0</v>
      </c>
      <c r="W3951">
        <v>0</v>
      </c>
      <c r="X3951">
        <v>59.197177380140729</v>
      </c>
      <c r="Y3951">
        <v>0</v>
      </c>
      <c r="Z3951">
        <v>42.817068743291642</v>
      </c>
      <c r="AA3951">
        <v>0</v>
      </c>
      <c r="AB3951">
        <v>63.048062926389584</v>
      </c>
      <c r="AC3951">
        <v>0</v>
      </c>
      <c r="AD3951">
        <v>0</v>
      </c>
      <c r="AE3951">
        <v>165.06230904982195</v>
      </c>
    </row>
    <row r="3952" spans="1:31" x14ac:dyDescent="0.25">
      <c r="A3952">
        <v>2312566</v>
      </c>
      <c r="B3952">
        <v>1</v>
      </c>
      <c r="C3952" t="s">
        <v>81</v>
      </c>
      <c r="D3952" t="s">
        <v>118</v>
      </c>
      <c r="E3952" t="s">
        <v>175</v>
      </c>
      <c r="F3952" t="s">
        <v>11594</v>
      </c>
      <c r="G3952" t="s">
        <v>134</v>
      </c>
      <c r="H3952" t="s">
        <v>135</v>
      </c>
      <c r="I3952" t="s">
        <v>468</v>
      </c>
      <c r="J3952" t="s">
        <v>137</v>
      </c>
      <c r="K3952" t="s">
        <v>138</v>
      </c>
      <c r="L3952" t="s">
        <v>11595</v>
      </c>
      <c r="M3952" t="s">
        <v>11596</v>
      </c>
      <c r="N3952">
        <v>2.2222222E-2</v>
      </c>
      <c r="O3952">
        <v>0</v>
      </c>
      <c r="P3952">
        <v>724</v>
      </c>
      <c r="Q3952">
        <v>1</v>
      </c>
      <c r="R3952">
        <v>18</v>
      </c>
      <c r="S3952">
        <v>3</v>
      </c>
      <c r="T3952">
        <v>24</v>
      </c>
      <c r="U3952">
        <v>0</v>
      </c>
      <c r="V3952">
        <v>0</v>
      </c>
      <c r="W3952">
        <v>0</v>
      </c>
      <c r="X3952">
        <v>2.0364994723813332</v>
      </c>
      <c r="Y3952">
        <v>7.2244888266666677E-3</v>
      </c>
      <c r="Z3952">
        <v>0.54746648543555565</v>
      </c>
      <c r="AA3952">
        <v>0.10639986887733334</v>
      </c>
      <c r="AB3952">
        <v>0.3244749795700001</v>
      </c>
      <c r="AC3952">
        <v>0</v>
      </c>
      <c r="AD3952">
        <v>0</v>
      </c>
      <c r="AE3952">
        <v>3.0220652950908891</v>
      </c>
    </row>
    <row r="3953" spans="1:31" x14ac:dyDescent="0.25">
      <c r="A3953">
        <v>2312921</v>
      </c>
      <c r="B3953">
        <v>1</v>
      </c>
      <c r="C3953" t="s">
        <v>80</v>
      </c>
      <c r="D3953" t="s">
        <v>106</v>
      </c>
      <c r="E3953" t="s">
        <v>147</v>
      </c>
      <c r="F3953" t="s">
        <v>11597</v>
      </c>
      <c r="G3953" t="s">
        <v>149</v>
      </c>
      <c r="H3953" t="s">
        <v>150</v>
      </c>
      <c r="I3953" t="s">
        <v>136</v>
      </c>
      <c r="J3953" t="s">
        <v>137</v>
      </c>
      <c r="K3953" t="s">
        <v>138</v>
      </c>
      <c r="L3953" t="s">
        <v>11598</v>
      </c>
      <c r="M3953" t="s">
        <v>11599</v>
      </c>
      <c r="N3953">
        <v>1.650555555</v>
      </c>
      <c r="O3953">
        <v>0</v>
      </c>
      <c r="P3953">
        <v>8</v>
      </c>
      <c r="Q3953">
        <v>0</v>
      </c>
      <c r="R3953">
        <v>3</v>
      </c>
      <c r="S3953">
        <v>0</v>
      </c>
      <c r="T3953">
        <v>1</v>
      </c>
      <c r="U3953">
        <v>0</v>
      </c>
      <c r="V3953">
        <v>0</v>
      </c>
      <c r="W3953">
        <v>0</v>
      </c>
      <c r="X3953">
        <v>3.1179781450160675</v>
      </c>
      <c r="Y3953">
        <v>0</v>
      </c>
      <c r="Z3953">
        <v>2.9940481420965002</v>
      </c>
      <c r="AA3953">
        <v>0</v>
      </c>
      <c r="AB3953">
        <v>0.63570250561407504</v>
      </c>
      <c r="AC3953">
        <v>0</v>
      </c>
      <c r="AD3953">
        <v>0</v>
      </c>
      <c r="AE3953">
        <v>6.7477287927266429</v>
      </c>
    </row>
    <row r="3954" spans="1:31" x14ac:dyDescent="0.25">
      <c r="A3954">
        <v>2312878</v>
      </c>
      <c r="B3954">
        <v>1</v>
      </c>
      <c r="C3954" t="s">
        <v>80</v>
      </c>
      <c r="D3954" t="s">
        <v>99</v>
      </c>
      <c r="E3954" t="s">
        <v>153</v>
      </c>
      <c r="F3954" t="s">
        <v>11600</v>
      </c>
      <c r="G3954" t="s">
        <v>155</v>
      </c>
      <c r="H3954" t="s">
        <v>150</v>
      </c>
      <c r="I3954" t="s">
        <v>136</v>
      </c>
      <c r="J3954" t="s">
        <v>137</v>
      </c>
      <c r="K3954" t="s">
        <v>138</v>
      </c>
      <c r="L3954" t="s">
        <v>11601</v>
      </c>
      <c r="M3954" t="s">
        <v>11602</v>
      </c>
      <c r="N3954">
        <v>5.0961111109999999</v>
      </c>
      <c r="O3954">
        <v>0</v>
      </c>
      <c r="P3954">
        <v>1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</row>
    <row r="3955" spans="1:31" x14ac:dyDescent="0.25">
      <c r="A3955">
        <v>2312609</v>
      </c>
      <c r="B3955">
        <v>1</v>
      </c>
      <c r="C3955" t="s">
        <v>81</v>
      </c>
      <c r="D3955" t="s">
        <v>112</v>
      </c>
      <c r="E3955" t="s">
        <v>175</v>
      </c>
      <c r="F3955" t="s">
        <v>11603</v>
      </c>
      <c r="G3955" t="s">
        <v>143</v>
      </c>
      <c r="H3955" t="s">
        <v>135</v>
      </c>
      <c r="I3955" t="s">
        <v>136</v>
      </c>
      <c r="J3955" t="s">
        <v>137</v>
      </c>
      <c r="K3955" t="s">
        <v>144</v>
      </c>
      <c r="L3955" t="s">
        <v>11604</v>
      </c>
      <c r="M3955" t="s">
        <v>11605</v>
      </c>
      <c r="N3955">
        <v>0.28805555500000002</v>
      </c>
      <c r="O3955">
        <v>0</v>
      </c>
      <c r="P3955">
        <v>3423</v>
      </c>
      <c r="Q3955">
        <v>0</v>
      </c>
      <c r="R3955">
        <v>9</v>
      </c>
      <c r="S3955">
        <v>0</v>
      </c>
      <c r="T3955">
        <v>132</v>
      </c>
      <c r="U3955">
        <v>0</v>
      </c>
      <c r="V3955">
        <v>0</v>
      </c>
      <c r="W3955">
        <v>0</v>
      </c>
      <c r="X3955">
        <v>187.00851791232063</v>
      </c>
      <c r="Y3955">
        <v>0</v>
      </c>
      <c r="Z3955">
        <v>5.9193743328900011E-2</v>
      </c>
      <c r="AA3955">
        <v>0</v>
      </c>
      <c r="AB3955">
        <v>63.002223478653086</v>
      </c>
      <c r="AC3955">
        <v>0</v>
      </c>
      <c r="AD3955">
        <v>0</v>
      </c>
      <c r="AE3955">
        <v>250.06993513430263</v>
      </c>
    </row>
    <row r="3956" spans="1:31" x14ac:dyDescent="0.25">
      <c r="A3956">
        <v>2312715</v>
      </c>
      <c r="B3956">
        <v>1</v>
      </c>
      <c r="C3956" t="s">
        <v>81</v>
      </c>
      <c r="D3956" t="s">
        <v>113</v>
      </c>
      <c r="E3956" t="s">
        <v>153</v>
      </c>
      <c r="F3956" t="s">
        <v>11606</v>
      </c>
      <c r="G3956" t="s">
        <v>254</v>
      </c>
      <c r="H3956" t="s">
        <v>150</v>
      </c>
      <c r="I3956" t="s">
        <v>136</v>
      </c>
      <c r="J3956" t="s">
        <v>137</v>
      </c>
      <c r="K3956" t="s">
        <v>138</v>
      </c>
      <c r="L3956" t="s">
        <v>11607</v>
      </c>
      <c r="M3956" t="s">
        <v>11608</v>
      </c>
      <c r="N3956">
        <v>2.2252777770000001</v>
      </c>
      <c r="O3956">
        <v>0</v>
      </c>
      <c r="P3956">
        <v>1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0.38347743581350002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0.38347743581350002</v>
      </c>
    </row>
    <row r="3957" spans="1:31" x14ac:dyDescent="0.25">
      <c r="A3957">
        <v>2312821</v>
      </c>
      <c r="B3957">
        <v>1</v>
      </c>
      <c r="C3957" t="s">
        <v>80</v>
      </c>
      <c r="D3957" t="s">
        <v>105</v>
      </c>
      <c r="E3957" t="s">
        <v>147</v>
      </c>
      <c r="F3957" t="s">
        <v>6865</v>
      </c>
      <c r="G3957" t="s">
        <v>703</v>
      </c>
      <c r="H3957" t="s">
        <v>150</v>
      </c>
      <c r="I3957" t="s">
        <v>136</v>
      </c>
      <c r="J3957" t="s">
        <v>3</v>
      </c>
      <c r="K3957" t="s">
        <v>138</v>
      </c>
      <c r="L3957" t="s">
        <v>11609</v>
      </c>
      <c r="M3957" t="s">
        <v>11610</v>
      </c>
      <c r="N3957">
        <v>1.2905555550000001</v>
      </c>
      <c r="O3957">
        <v>0</v>
      </c>
      <c r="P3957">
        <v>3</v>
      </c>
      <c r="Q3957">
        <v>0</v>
      </c>
      <c r="R3957">
        <v>0</v>
      </c>
      <c r="S3957">
        <v>0</v>
      </c>
      <c r="T3957">
        <v>2</v>
      </c>
      <c r="U3957">
        <v>0</v>
      </c>
      <c r="V3957">
        <v>0</v>
      </c>
      <c r="W3957">
        <v>0</v>
      </c>
      <c r="X3957">
        <v>1.2317655560462499</v>
      </c>
      <c r="Y3957">
        <v>0</v>
      </c>
      <c r="Z3957">
        <v>0</v>
      </c>
      <c r="AA3957">
        <v>0</v>
      </c>
      <c r="AB3957">
        <v>4.6524387381172545</v>
      </c>
      <c r="AC3957">
        <v>0</v>
      </c>
      <c r="AD3957">
        <v>0</v>
      </c>
      <c r="AE3957">
        <v>5.8842042941635047</v>
      </c>
    </row>
    <row r="3958" spans="1:31" x14ac:dyDescent="0.25">
      <c r="A3958">
        <v>2312466</v>
      </c>
      <c r="B3958">
        <v>1</v>
      </c>
      <c r="C3958" t="s">
        <v>81</v>
      </c>
      <c r="D3958" t="s">
        <v>118</v>
      </c>
      <c r="E3958" t="s">
        <v>153</v>
      </c>
      <c r="F3958" t="s">
        <v>7925</v>
      </c>
      <c r="G3958" t="s">
        <v>254</v>
      </c>
      <c r="H3958" t="s">
        <v>150</v>
      </c>
      <c r="I3958" t="s">
        <v>136</v>
      </c>
      <c r="J3958" t="s">
        <v>137</v>
      </c>
      <c r="K3958" t="s">
        <v>138</v>
      </c>
      <c r="L3958" t="s">
        <v>11611</v>
      </c>
      <c r="M3958" t="s">
        <v>11612</v>
      </c>
      <c r="N3958">
        <v>2.2377777769999998</v>
      </c>
      <c r="O3958">
        <v>0</v>
      </c>
      <c r="P3958">
        <v>28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14.142228013158006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14.142228013158006</v>
      </c>
    </row>
    <row r="3959" spans="1:31" x14ac:dyDescent="0.25">
      <c r="A3959">
        <v>2312523</v>
      </c>
      <c r="B3959">
        <v>1</v>
      </c>
      <c r="C3959" t="s">
        <v>80</v>
      </c>
      <c r="D3959" t="s">
        <v>85</v>
      </c>
      <c r="E3959" t="s">
        <v>158</v>
      </c>
      <c r="F3959" t="s">
        <v>11613</v>
      </c>
      <c r="G3959" t="s">
        <v>453</v>
      </c>
      <c r="H3959" t="s">
        <v>150</v>
      </c>
      <c r="I3959" t="s">
        <v>136</v>
      </c>
      <c r="J3959" t="s">
        <v>137</v>
      </c>
      <c r="K3959" t="s">
        <v>138</v>
      </c>
      <c r="L3959" t="s">
        <v>11614</v>
      </c>
      <c r="M3959" t="s">
        <v>11615</v>
      </c>
      <c r="N3959">
        <v>0.55388888800000002</v>
      </c>
      <c r="O3959">
        <v>0</v>
      </c>
      <c r="P3959">
        <v>1253</v>
      </c>
      <c r="Q3959">
        <v>0</v>
      </c>
      <c r="R3959">
        <v>0</v>
      </c>
      <c r="S3959">
        <v>0</v>
      </c>
      <c r="T3959">
        <v>108</v>
      </c>
      <c r="U3959">
        <v>0</v>
      </c>
      <c r="V3959">
        <v>1</v>
      </c>
      <c r="W3959">
        <v>0</v>
      </c>
      <c r="X3959">
        <v>136.74514599231384</v>
      </c>
      <c r="Y3959">
        <v>0</v>
      </c>
      <c r="Z3959">
        <v>0</v>
      </c>
      <c r="AA3959">
        <v>0</v>
      </c>
      <c r="AB3959">
        <v>86.181331426982965</v>
      </c>
      <c r="AC3959">
        <v>0</v>
      </c>
      <c r="AD3959">
        <v>3.0848275148501836</v>
      </c>
      <c r="AE3959">
        <v>226.01130493414701</v>
      </c>
    </row>
    <row r="3960" spans="1:31" x14ac:dyDescent="0.25">
      <c r="A3960">
        <v>2312772</v>
      </c>
      <c r="B3960">
        <v>1</v>
      </c>
      <c r="C3960" t="s">
        <v>81</v>
      </c>
      <c r="D3960" t="s">
        <v>128</v>
      </c>
      <c r="E3960" t="s">
        <v>158</v>
      </c>
      <c r="F3960" t="s">
        <v>11616</v>
      </c>
      <c r="G3960" t="s">
        <v>1020</v>
      </c>
      <c r="H3960" t="s">
        <v>150</v>
      </c>
      <c r="I3960" t="s">
        <v>136</v>
      </c>
      <c r="J3960" t="s">
        <v>137</v>
      </c>
      <c r="K3960" t="s">
        <v>138</v>
      </c>
      <c r="L3960" t="s">
        <v>11617</v>
      </c>
      <c r="M3960" t="s">
        <v>11618</v>
      </c>
      <c r="N3960">
        <v>6.5413888880000002</v>
      </c>
      <c r="O3960">
        <v>1</v>
      </c>
      <c r="P3960">
        <v>1</v>
      </c>
      <c r="Q3960">
        <v>3</v>
      </c>
      <c r="R3960">
        <v>0</v>
      </c>
      <c r="S3960">
        <v>1</v>
      </c>
      <c r="T3960">
        <v>0</v>
      </c>
      <c r="U3960">
        <v>0</v>
      </c>
      <c r="V3960">
        <v>0</v>
      </c>
      <c r="W3960">
        <v>5.3476962190873252</v>
      </c>
      <c r="X3960">
        <v>1.4801400535458913</v>
      </c>
      <c r="Y3960">
        <v>5.0199959377981997</v>
      </c>
      <c r="Z3960">
        <v>0</v>
      </c>
      <c r="AA3960">
        <v>10.418924060322444</v>
      </c>
      <c r="AB3960">
        <v>0</v>
      </c>
      <c r="AC3960">
        <v>0</v>
      </c>
      <c r="AD3960">
        <v>0</v>
      </c>
      <c r="AE3960">
        <v>22.266756270753859</v>
      </c>
    </row>
    <row r="3961" spans="1:31" x14ac:dyDescent="0.25">
      <c r="A3961">
        <v>2312815</v>
      </c>
      <c r="B3961">
        <v>1</v>
      </c>
      <c r="C3961" t="s">
        <v>80</v>
      </c>
      <c r="D3961" t="s">
        <v>87</v>
      </c>
      <c r="E3961" t="s">
        <v>153</v>
      </c>
      <c r="F3961" t="s">
        <v>11619</v>
      </c>
      <c r="G3961" t="s">
        <v>155</v>
      </c>
      <c r="H3961" t="s">
        <v>150</v>
      </c>
      <c r="I3961" t="s">
        <v>136</v>
      </c>
      <c r="J3961" t="s">
        <v>137</v>
      </c>
      <c r="K3961" t="s">
        <v>138</v>
      </c>
      <c r="L3961" t="s">
        <v>11620</v>
      </c>
      <c r="M3961" t="s">
        <v>11621</v>
      </c>
      <c r="N3961">
        <v>1.161944444</v>
      </c>
      <c r="O3961">
        <v>0</v>
      </c>
      <c r="P3961">
        <v>3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0.93069283973640005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0.93069283973640005</v>
      </c>
    </row>
    <row r="3962" spans="1:31" x14ac:dyDescent="0.25">
      <c r="A3962">
        <v>2312486</v>
      </c>
      <c r="B3962">
        <v>1</v>
      </c>
      <c r="C3962" t="s">
        <v>80</v>
      </c>
      <c r="D3962" t="s">
        <v>100</v>
      </c>
      <c r="E3962" t="s">
        <v>141</v>
      </c>
      <c r="F3962" t="s">
        <v>11358</v>
      </c>
      <c r="G3962" t="s">
        <v>134</v>
      </c>
      <c r="H3962" t="s">
        <v>135</v>
      </c>
      <c r="I3962" t="s">
        <v>136</v>
      </c>
      <c r="J3962" t="s">
        <v>137</v>
      </c>
      <c r="K3962" t="s">
        <v>138</v>
      </c>
      <c r="L3962" t="s">
        <v>11622</v>
      </c>
      <c r="M3962" t="s">
        <v>11623</v>
      </c>
      <c r="N3962">
        <v>0.79</v>
      </c>
      <c r="O3962">
        <v>0</v>
      </c>
      <c r="P3962">
        <v>2715</v>
      </c>
      <c r="Q3962">
        <v>0</v>
      </c>
      <c r="R3962">
        <v>16</v>
      </c>
      <c r="S3962">
        <v>2</v>
      </c>
      <c r="T3962">
        <v>237</v>
      </c>
      <c r="U3962">
        <v>0</v>
      </c>
      <c r="V3962">
        <v>0</v>
      </c>
      <c r="W3962">
        <v>0</v>
      </c>
      <c r="X3962">
        <v>306.8936619982843</v>
      </c>
      <c r="Y3962">
        <v>0</v>
      </c>
      <c r="Z3962">
        <v>7.8132688845293767</v>
      </c>
      <c r="AA3962">
        <v>12.921056174955165</v>
      </c>
      <c r="AB3962">
        <v>111.65848656954026</v>
      </c>
      <c r="AC3962">
        <v>0</v>
      </c>
      <c r="AD3962">
        <v>0</v>
      </c>
      <c r="AE3962">
        <v>439.28647362730908</v>
      </c>
    </row>
    <row r="3963" spans="1:31" x14ac:dyDescent="0.25">
      <c r="A3963">
        <v>2312509</v>
      </c>
      <c r="B3963">
        <v>1</v>
      </c>
      <c r="C3963" t="s">
        <v>81</v>
      </c>
      <c r="D3963" t="s">
        <v>113</v>
      </c>
      <c r="E3963" t="s">
        <v>132</v>
      </c>
      <c r="F3963" t="s">
        <v>761</v>
      </c>
      <c r="G3963" t="s">
        <v>134</v>
      </c>
      <c r="H3963" t="s">
        <v>135</v>
      </c>
      <c r="I3963" t="s">
        <v>136</v>
      </c>
      <c r="J3963" t="s">
        <v>137</v>
      </c>
      <c r="K3963" t="s">
        <v>138</v>
      </c>
      <c r="L3963" t="s">
        <v>11624</v>
      </c>
      <c r="M3963" t="s">
        <v>11625</v>
      </c>
      <c r="N3963">
        <v>1.0963888879999999</v>
      </c>
      <c r="O3963">
        <v>1</v>
      </c>
      <c r="P3963">
        <v>1572</v>
      </c>
      <c r="Q3963">
        <v>15</v>
      </c>
      <c r="R3963">
        <v>414</v>
      </c>
      <c r="S3963">
        <v>13</v>
      </c>
      <c r="T3963">
        <v>129</v>
      </c>
      <c r="U3963">
        <v>0</v>
      </c>
      <c r="V3963">
        <v>1</v>
      </c>
      <c r="W3963">
        <v>0.41624679510866669</v>
      </c>
      <c r="X3963">
        <v>287.00649025193616</v>
      </c>
      <c r="Y3963">
        <v>34.952537464412885</v>
      </c>
      <c r="Z3963">
        <v>571.67602461886622</v>
      </c>
      <c r="AA3963">
        <v>48.370734523182691</v>
      </c>
      <c r="AB3963">
        <v>74.177123952640301</v>
      </c>
      <c r="AC3963">
        <v>0</v>
      </c>
      <c r="AD3963">
        <v>0.74826184378351668</v>
      </c>
      <c r="AE3963">
        <v>1017.3474194499305</v>
      </c>
    </row>
    <row r="3964" spans="1:31" x14ac:dyDescent="0.25">
      <c r="A3964">
        <v>2312941</v>
      </c>
      <c r="B3964">
        <v>1</v>
      </c>
      <c r="C3964" t="s">
        <v>80</v>
      </c>
      <c r="D3964" t="s">
        <v>103</v>
      </c>
      <c r="E3964" t="s">
        <v>147</v>
      </c>
      <c r="F3964" t="s">
        <v>11626</v>
      </c>
      <c r="G3964" t="s">
        <v>258</v>
      </c>
      <c r="H3964" t="s">
        <v>150</v>
      </c>
      <c r="I3964" t="s">
        <v>136</v>
      </c>
      <c r="J3964" t="s">
        <v>137</v>
      </c>
      <c r="K3964" t="s">
        <v>138</v>
      </c>
      <c r="L3964" t="s">
        <v>11627</v>
      </c>
      <c r="M3964" t="s">
        <v>11628</v>
      </c>
      <c r="N3964">
        <v>1.1102777770000001</v>
      </c>
      <c r="O3964">
        <v>0</v>
      </c>
      <c r="P3964">
        <v>174</v>
      </c>
      <c r="Q3964">
        <v>0</v>
      </c>
      <c r="R3964">
        <v>4</v>
      </c>
      <c r="S3964">
        <v>0</v>
      </c>
      <c r="T3964">
        <v>26</v>
      </c>
      <c r="U3964">
        <v>0</v>
      </c>
      <c r="V3964">
        <v>0</v>
      </c>
      <c r="W3964">
        <v>0</v>
      </c>
      <c r="X3964">
        <v>45.213174695218228</v>
      </c>
      <c r="Y3964">
        <v>0</v>
      </c>
      <c r="Z3964">
        <v>2.8504940126942699</v>
      </c>
      <c r="AA3964">
        <v>0</v>
      </c>
      <c r="AB3964">
        <v>13.883925282221149</v>
      </c>
      <c r="AC3964">
        <v>0</v>
      </c>
      <c r="AD3964">
        <v>0</v>
      </c>
      <c r="AE3964">
        <v>61.947593990133647</v>
      </c>
    </row>
    <row r="3965" spans="1:31" x14ac:dyDescent="0.25">
      <c r="A3965">
        <v>2312549</v>
      </c>
      <c r="B3965">
        <v>1</v>
      </c>
      <c r="C3965" t="s">
        <v>80</v>
      </c>
      <c r="D3965" t="s">
        <v>89</v>
      </c>
      <c r="E3965" t="s">
        <v>158</v>
      </c>
      <c r="F3965" t="s">
        <v>1064</v>
      </c>
      <c r="G3965" t="s">
        <v>177</v>
      </c>
      <c r="H3965" t="s">
        <v>150</v>
      </c>
      <c r="I3965" t="s">
        <v>136</v>
      </c>
      <c r="J3965" t="s">
        <v>137</v>
      </c>
      <c r="K3965" t="s">
        <v>144</v>
      </c>
      <c r="L3965" t="s">
        <v>11629</v>
      </c>
      <c r="M3965" t="s">
        <v>11630</v>
      </c>
      <c r="N3965">
        <v>8.631388888</v>
      </c>
      <c r="O3965">
        <v>0</v>
      </c>
      <c r="P3965">
        <v>115</v>
      </c>
      <c r="Q3965">
        <v>0</v>
      </c>
      <c r="R3965">
        <v>1</v>
      </c>
      <c r="S3965">
        <v>0</v>
      </c>
      <c r="T3965">
        <v>11</v>
      </c>
      <c r="U3965">
        <v>0</v>
      </c>
      <c r="V3965">
        <v>0</v>
      </c>
      <c r="W3965">
        <v>0</v>
      </c>
      <c r="X3965">
        <v>401.52135315737195</v>
      </c>
      <c r="Y3965">
        <v>0</v>
      </c>
      <c r="Z3965">
        <v>0.58333584798180838</v>
      </c>
      <c r="AA3965">
        <v>0</v>
      </c>
      <c r="AB3965">
        <v>26.057607109370217</v>
      </c>
      <c r="AC3965">
        <v>0</v>
      </c>
      <c r="AD3965">
        <v>0</v>
      </c>
      <c r="AE3965">
        <v>428.16229611472397</v>
      </c>
    </row>
    <row r="3966" spans="1:31" x14ac:dyDescent="0.25">
      <c r="A3966">
        <v>2312835</v>
      </c>
      <c r="B3966">
        <v>1</v>
      </c>
      <c r="C3966" t="s">
        <v>80</v>
      </c>
      <c r="D3966" t="s">
        <v>107</v>
      </c>
      <c r="E3966" t="s">
        <v>147</v>
      </c>
      <c r="F3966" t="s">
        <v>11631</v>
      </c>
      <c r="G3966" t="s">
        <v>336</v>
      </c>
      <c r="H3966" t="s">
        <v>150</v>
      </c>
      <c r="I3966" t="s">
        <v>136</v>
      </c>
      <c r="J3966" t="s">
        <v>137</v>
      </c>
      <c r="K3966" t="s">
        <v>138</v>
      </c>
      <c r="L3966" t="s">
        <v>11632</v>
      </c>
      <c r="M3966" t="s">
        <v>11633</v>
      </c>
      <c r="N3966">
        <v>0.99111111100000004</v>
      </c>
      <c r="O3966">
        <v>0</v>
      </c>
      <c r="P3966">
        <v>11</v>
      </c>
      <c r="Q3966">
        <v>0</v>
      </c>
      <c r="R3966">
        <v>0</v>
      </c>
      <c r="S3966">
        <v>0</v>
      </c>
      <c r="T3966">
        <v>1</v>
      </c>
      <c r="U3966">
        <v>0</v>
      </c>
      <c r="V3966">
        <v>0</v>
      </c>
      <c r="W3966">
        <v>0</v>
      </c>
      <c r="X3966">
        <v>1.807818854300667</v>
      </c>
      <c r="Y3966">
        <v>0</v>
      </c>
      <c r="Z3966">
        <v>0</v>
      </c>
      <c r="AA3966">
        <v>0</v>
      </c>
      <c r="AB3966">
        <v>2.2436447864533336E-2</v>
      </c>
      <c r="AC3966">
        <v>0</v>
      </c>
      <c r="AD3966">
        <v>0</v>
      </c>
      <c r="AE3966">
        <v>1.8302553021652004</v>
      </c>
    </row>
    <row r="3967" spans="1:31" x14ac:dyDescent="0.25">
      <c r="A3967">
        <v>2312689</v>
      </c>
      <c r="B3967">
        <v>1</v>
      </c>
      <c r="C3967" t="s">
        <v>80</v>
      </c>
      <c r="D3967" t="s">
        <v>96</v>
      </c>
      <c r="E3967" t="s">
        <v>153</v>
      </c>
      <c r="F3967" t="s">
        <v>11634</v>
      </c>
      <c r="G3967" t="s">
        <v>336</v>
      </c>
      <c r="H3967" t="s">
        <v>150</v>
      </c>
      <c r="I3967" t="s">
        <v>136</v>
      </c>
      <c r="J3967" t="s">
        <v>137</v>
      </c>
      <c r="K3967" t="s">
        <v>138</v>
      </c>
      <c r="L3967" t="s">
        <v>11635</v>
      </c>
      <c r="M3967" t="s">
        <v>11636</v>
      </c>
      <c r="N3967">
        <v>1.728888888</v>
      </c>
      <c r="O3967">
        <v>0</v>
      </c>
      <c r="P3967">
        <v>1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0.38219290179647497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0.38219290179647497</v>
      </c>
    </row>
    <row r="3968" spans="1:31" x14ac:dyDescent="0.25">
      <c r="A3968">
        <v>2312695</v>
      </c>
      <c r="B3968">
        <v>1</v>
      </c>
      <c r="C3968" t="s">
        <v>80</v>
      </c>
      <c r="D3968" t="s">
        <v>94</v>
      </c>
      <c r="E3968" t="s">
        <v>153</v>
      </c>
      <c r="F3968" t="s">
        <v>11637</v>
      </c>
      <c r="G3968" t="s">
        <v>155</v>
      </c>
      <c r="H3968" t="s">
        <v>150</v>
      </c>
      <c r="I3968" t="s">
        <v>136</v>
      </c>
      <c r="J3968" t="s">
        <v>137</v>
      </c>
      <c r="K3968" t="s">
        <v>138</v>
      </c>
      <c r="L3968" t="s">
        <v>11638</v>
      </c>
      <c r="M3968" t="s">
        <v>11639</v>
      </c>
      <c r="N3968">
        <v>1.1688888879999999</v>
      </c>
      <c r="O3968">
        <v>0</v>
      </c>
      <c r="P3968">
        <v>2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0.19643207889525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0.19643207889525</v>
      </c>
    </row>
    <row r="3969" spans="1:31" x14ac:dyDescent="0.25">
      <c r="A3969">
        <v>2312795</v>
      </c>
      <c r="B3969">
        <v>1</v>
      </c>
      <c r="C3969" t="s">
        <v>81</v>
      </c>
      <c r="D3969" t="s">
        <v>118</v>
      </c>
      <c r="E3969" t="s">
        <v>132</v>
      </c>
      <c r="F3969" t="s">
        <v>11640</v>
      </c>
      <c r="G3969" t="s">
        <v>134</v>
      </c>
      <c r="H3969" t="s">
        <v>135</v>
      </c>
      <c r="I3969" t="s">
        <v>136</v>
      </c>
      <c r="J3969" t="s">
        <v>137</v>
      </c>
      <c r="K3969" t="s">
        <v>138</v>
      </c>
      <c r="L3969" t="s">
        <v>11641</v>
      </c>
      <c r="M3969" t="s">
        <v>11642</v>
      </c>
      <c r="N3969">
        <v>2.0791666659999999</v>
      </c>
      <c r="O3969">
        <v>0</v>
      </c>
      <c r="P3969">
        <v>0</v>
      </c>
      <c r="Q3969">
        <v>2</v>
      </c>
      <c r="R3969">
        <v>60</v>
      </c>
      <c r="S3969">
        <v>1</v>
      </c>
      <c r="T3969">
        <v>3</v>
      </c>
      <c r="U3969">
        <v>0</v>
      </c>
      <c r="V3969">
        <v>0</v>
      </c>
      <c r="W3969">
        <v>0</v>
      </c>
      <c r="X3969">
        <v>0</v>
      </c>
      <c r="Y3969">
        <v>7.5334020953417991</v>
      </c>
      <c r="Z3969">
        <v>652.41503149207256</v>
      </c>
      <c r="AA3969">
        <v>12.619441053067801</v>
      </c>
      <c r="AB3969">
        <v>55.253170775336613</v>
      </c>
      <c r="AC3969">
        <v>0</v>
      </c>
      <c r="AD3969">
        <v>0</v>
      </c>
      <c r="AE3969">
        <v>727.82104541581873</v>
      </c>
    </row>
    <row r="3970" spans="1:31" x14ac:dyDescent="0.25">
      <c r="A3970">
        <v>2312841</v>
      </c>
      <c r="B3970">
        <v>1</v>
      </c>
      <c r="C3970" t="s">
        <v>80</v>
      </c>
      <c r="D3970" t="s">
        <v>88</v>
      </c>
      <c r="E3970" t="s">
        <v>158</v>
      </c>
      <c r="F3970" t="s">
        <v>11410</v>
      </c>
      <c r="G3970" t="s">
        <v>336</v>
      </c>
      <c r="H3970" t="s">
        <v>150</v>
      </c>
      <c r="I3970" t="s">
        <v>136</v>
      </c>
      <c r="J3970" t="s">
        <v>137</v>
      </c>
      <c r="K3970" t="s">
        <v>138</v>
      </c>
      <c r="L3970" t="s">
        <v>11643</v>
      </c>
      <c r="M3970" t="s">
        <v>11644</v>
      </c>
      <c r="N3970">
        <v>3.1724999999999999</v>
      </c>
      <c r="O3970">
        <v>0</v>
      </c>
      <c r="P3970">
        <v>793</v>
      </c>
      <c r="Q3970">
        <v>0</v>
      </c>
      <c r="R3970">
        <v>1</v>
      </c>
      <c r="S3970">
        <v>0</v>
      </c>
      <c r="T3970">
        <v>108</v>
      </c>
      <c r="U3970">
        <v>0</v>
      </c>
      <c r="V3970">
        <v>0</v>
      </c>
      <c r="W3970">
        <v>0</v>
      </c>
      <c r="X3970">
        <v>507.54213746352423</v>
      </c>
      <c r="Y3970">
        <v>0</v>
      </c>
      <c r="Z3970">
        <v>1.0418308528841751</v>
      </c>
      <c r="AA3970">
        <v>0</v>
      </c>
      <c r="AB3970">
        <v>389.76825034861014</v>
      </c>
      <c r="AC3970">
        <v>0</v>
      </c>
      <c r="AD3970">
        <v>0</v>
      </c>
      <c r="AE3970">
        <v>898.35221866501854</v>
      </c>
    </row>
    <row r="3971" spans="1:31" x14ac:dyDescent="0.25">
      <c r="A3971">
        <v>2312589</v>
      </c>
      <c r="B3971">
        <v>1</v>
      </c>
      <c r="C3971" t="s">
        <v>81</v>
      </c>
      <c r="D3971" t="s">
        <v>113</v>
      </c>
      <c r="E3971" t="s">
        <v>153</v>
      </c>
      <c r="F3971" t="s">
        <v>11645</v>
      </c>
      <c r="G3971" t="s">
        <v>203</v>
      </c>
      <c r="H3971" t="s">
        <v>150</v>
      </c>
      <c r="I3971" t="s">
        <v>136</v>
      </c>
      <c r="J3971" t="s">
        <v>137</v>
      </c>
      <c r="K3971" t="s">
        <v>138</v>
      </c>
      <c r="L3971" t="s">
        <v>11646</v>
      </c>
      <c r="M3971" t="s">
        <v>11647</v>
      </c>
      <c r="N3971">
        <v>0.81055555499999998</v>
      </c>
      <c r="O3971">
        <v>0</v>
      </c>
      <c r="P3971">
        <v>1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4.3519897036633337E-2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4.3519897036633337E-2</v>
      </c>
    </row>
    <row r="3972" spans="1:31" x14ac:dyDescent="0.25">
      <c r="A3972">
        <v>2312732</v>
      </c>
      <c r="B3972">
        <v>1</v>
      </c>
      <c r="C3972" t="s">
        <v>81</v>
      </c>
      <c r="D3972" t="s">
        <v>123</v>
      </c>
      <c r="E3972" t="s">
        <v>141</v>
      </c>
      <c r="F3972" t="s">
        <v>998</v>
      </c>
      <c r="G3972" t="s">
        <v>134</v>
      </c>
      <c r="H3972" t="s">
        <v>135</v>
      </c>
      <c r="I3972" t="s">
        <v>136</v>
      </c>
      <c r="J3972" t="s">
        <v>137</v>
      </c>
      <c r="K3972" t="s">
        <v>138</v>
      </c>
      <c r="L3972" t="s">
        <v>11648</v>
      </c>
      <c r="M3972" t="s">
        <v>11649</v>
      </c>
      <c r="N3972">
        <v>0.52583333300000001</v>
      </c>
      <c r="O3972">
        <v>6</v>
      </c>
      <c r="P3972">
        <v>0</v>
      </c>
      <c r="Q3972">
        <v>77</v>
      </c>
      <c r="R3972">
        <v>0</v>
      </c>
      <c r="S3972">
        <v>16</v>
      </c>
      <c r="T3972">
        <v>0</v>
      </c>
      <c r="U3972">
        <v>0</v>
      </c>
      <c r="V3972">
        <v>0</v>
      </c>
      <c r="W3972">
        <v>1.0185926377719001</v>
      </c>
      <c r="X3972">
        <v>0</v>
      </c>
      <c r="Y3972">
        <v>34.820769104808612</v>
      </c>
      <c r="Z3972">
        <v>0</v>
      </c>
      <c r="AA3972">
        <v>8.1405315097420399</v>
      </c>
      <c r="AB3972">
        <v>0</v>
      </c>
      <c r="AC3972">
        <v>0</v>
      </c>
      <c r="AD3972">
        <v>0</v>
      </c>
      <c r="AE3972">
        <v>43.979893252322555</v>
      </c>
    </row>
    <row r="3973" spans="1:31" x14ac:dyDescent="0.25">
      <c r="A3973">
        <v>2312904</v>
      </c>
      <c r="B3973">
        <v>1</v>
      </c>
      <c r="C3973" t="s">
        <v>80</v>
      </c>
      <c r="D3973" t="s">
        <v>109</v>
      </c>
      <c r="E3973" t="s">
        <v>153</v>
      </c>
      <c r="F3973" t="s">
        <v>11650</v>
      </c>
      <c r="G3973" t="s">
        <v>155</v>
      </c>
      <c r="H3973" t="s">
        <v>150</v>
      </c>
      <c r="I3973" t="s">
        <v>136</v>
      </c>
      <c r="J3973" t="s">
        <v>137</v>
      </c>
      <c r="K3973" t="s">
        <v>138</v>
      </c>
      <c r="L3973" t="s">
        <v>11651</v>
      </c>
      <c r="M3973" t="s">
        <v>11652</v>
      </c>
      <c r="N3973">
        <v>3.5433333330000001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1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4.5206966607985999</v>
      </c>
      <c r="AC3973">
        <v>0</v>
      </c>
      <c r="AD3973">
        <v>0</v>
      </c>
      <c r="AE3973">
        <v>4.5206966607985999</v>
      </c>
    </row>
    <row r="3974" spans="1:31" x14ac:dyDescent="0.25">
      <c r="A3974">
        <v>2312755</v>
      </c>
      <c r="B3974">
        <v>1</v>
      </c>
      <c r="C3974" t="s">
        <v>81</v>
      </c>
      <c r="D3974" t="s">
        <v>123</v>
      </c>
      <c r="E3974" t="s">
        <v>147</v>
      </c>
      <c r="F3974" t="s">
        <v>11653</v>
      </c>
      <c r="G3974" t="s">
        <v>258</v>
      </c>
      <c r="H3974" t="s">
        <v>150</v>
      </c>
      <c r="I3974" t="s">
        <v>136</v>
      </c>
      <c r="J3974" t="s">
        <v>137</v>
      </c>
      <c r="K3974" t="s">
        <v>138</v>
      </c>
      <c r="L3974" t="s">
        <v>11654</v>
      </c>
      <c r="M3974" t="s">
        <v>11655</v>
      </c>
      <c r="N3974">
        <v>2.5924999999999998</v>
      </c>
      <c r="O3974">
        <v>0</v>
      </c>
      <c r="P3974">
        <v>114</v>
      </c>
      <c r="Q3974">
        <v>0</v>
      </c>
      <c r="R3974">
        <v>0</v>
      </c>
      <c r="S3974">
        <v>0</v>
      </c>
      <c r="T3974">
        <v>9</v>
      </c>
      <c r="U3974">
        <v>0</v>
      </c>
      <c r="V3974">
        <v>0</v>
      </c>
      <c r="W3974">
        <v>0</v>
      </c>
      <c r="X3974">
        <v>80.786400166517623</v>
      </c>
      <c r="Y3974">
        <v>0</v>
      </c>
      <c r="Z3974">
        <v>0</v>
      </c>
      <c r="AA3974">
        <v>0</v>
      </c>
      <c r="AB3974">
        <v>54.624382939890822</v>
      </c>
      <c r="AC3974">
        <v>0</v>
      </c>
      <c r="AD3974">
        <v>0</v>
      </c>
      <c r="AE3974">
        <v>135.41078310640845</v>
      </c>
    </row>
    <row r="3975" spans="1:31" x14ac:dyDescent="0.25">
      <c r="A3975">
        <v>2312918</v>
      </c>
      <c r="B3975">
        <v>1</v>
      </c>
      <c r="C3975" t="s">
        <v>80</v>
      </c>
      <c r="D3975" t="s">
        <v>85</v>
      </c>
      <c r="E3975" t="s">
        <v>285</v>
      </c>
      <c r="F3975" t="s">
        <v>840</v>
      </c>
      <c r="G3975" t="s">
        <v>149</v>
      </c>
      <c r="H3975" t="s">
        <v>150</v>
      </c>
      <c r="I3975" t="s">
        <v>136</v>
      </c>
      <c r="J3975" t="s">
        <v>137</v>
      </c>
      <c r="K3975" t="s">
        <v>138</v>
      </c>
      <c r="L3975" t="s">
        <v>11656</v>
      </c>
      <c r="M3975" t="s">
        <v>11657</v>
      </c>
      <c r="N3975">
        <v>2.73</v>
      </c>
      <c r="O3975">
        <v>0</v>
      </c>
      <c r="P3975">
        <v>50</v>
      </c>
      <c r="Q3975">
        <v>0</v>
      </c>
      <c r="R3975">
        <v>0</v>
      </c>
      <c r="S3975">
        <v>0</v>
      </c>
      <c r="T3975">
        <v>3</v>
      </c>
      <c r="U3975">
        <v>0</v>
      </c>
      <c r="V3975">
        <v>0</v>
      </c>
      <c r="W3975">
        <v>0</v>
      </c>
      <c r="X3975">
        <v>28.395146248199904</v>
      </c>
      <c r="Y3975">
        <v>0</v>
      </c>
      <c r="Z3975">
        <v>0</v>
      </c>
      <c r="AA3975">
        <v>0</v>
      </c>
      <c r="AB3975">
        <v>5.2352843847163752</v>
      </c>
      <c r="AC3975">
        <v>0</v>
      </c>
      <c r="AD3975">
        <v>0</v>
      </c>
      <c r="AE3975">
        <v>33.63043063291628</v>
      </c>
    </row>
    <row r="3976" spans="1:31" x14ac:dyDescent="0.25">
      <c r="A3976">
        <v>2312818</v>
      </c>
      <c r="B3976">
        <v>1</v>
      </c>
      <c r="C3976" t="s">
        <v>81</v>
      </c>
      <c r="D3976" t="s">
        <v>122</v>
      </c>
      <c r="E3976" t="s">
        <v>132</v>
      </c>
      <c r="F3976" t="s">
        <v>11658</v>
      </c>
      <c r="G3976" t="s">
        <v>134</v>
      </c>
      <c r="H3976" t="s">
        <v>135</v>
      </c>
      <c r="I3976" t="s">
        <v>136</v>
      </c>
      <c r="J3976" t="s">
        <v>137</v>
      </c>
      <c r="K3976" t="s">
        <v>138</v>
      </c>
      <c r="L3976" t="s">
        <v>11659</v>
      </c>
      <c r="M3976" t="s">
        <v>11660</v>
      </c>
      <c r="N3976">
        <v>0.74111111100000004</v>
      </c>
      <c r="O3976">
        <v>1</v>
      </c>
      <c r="P3976">
        <v>208</v>
      </c>
      <c r="Q3976">
        <v>11</v>
      </c>
      <c r="R3976">
        <v>3</v>
      </c>
      <c r="S3976">
        <v>5</v>
      </c>
      <c r="T3976">
        <v>22</v>
      </c>
      <c r="U3976">
        <v>1</v>
      </c>
      <c r="V3976">
        <v>0</v>
      </c>
      <c r="W3976">
        <v>4.3341685946816672E-2</v>
      </c>
      <c r="X3976">
        <v>20.374439570971287</v>
      </c>
      <c r="Y3976">
        <v>15.17467013206875</v>
      </c>
      <c r="Z3976">
        <v>1.559290289613978</v>
      </c>
      <c r="AA3976">
        <v>4.8815008875251662</v>
      </c>
      <c r="AB3976">
        <v>5.4857785198303111</v>
      </c>
      <c r="AC3976">
        <v>104.35202488430556</v>
      </c>
      <c r="AD3976">
        <v>0</v>
      </c>
      <c r="AE3976">
        <v>151.87104597026186</v>
      </c>
    </row>
    <row r="3977" spans="1:31" x14ac:dyDescent="0.25">
      <c r="A3977">
        <v>2312569</v>
      </c>
      <c r="B3977">
        <v>1</v>
      </c>
      <c r="C3977" t="s">
        <v>81</v>
      </c>
      <c r="D3977" t="s">
        <v>118</v>
      </c>
      <c r="E3977" t="s">
        <v>147</v>
      </c>
      <c r="F3977" t="s">
        <v>11661</v>
      </c>
      <c r="G3977" t="s">
        <v>149</v>
      </c>
      <c r="H3977" t="s">
        <v>150</v>
      </c>
      <c r="I3977" t="s">
        <v>136</v>
      </c>
      <c r="J3977" t="s">
        <v>137</v>
      </c>
      <c r="K3977" t="s">
        <v>138</v>
      </c>
      <c r="L3977" t="s">
        <v>11662</v>
      </c>
      <c r="M3977" t="s">
        <v>11663</v>
      </c>
      <c r="N3977">
        <v>3.4336111109999998</v>
      </c>
      <c r="O3977">
        <v>0</v>
      </c>
      <c r="P3977">
        <v>1</v>
      </c>
      <c r="Q3977">
        <v>0</v>
      </c>
      <c r="R3977">
        <v>1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2.0497864820341336</v>
      </c>
      <c r="Y3977">
        <v>0</v>
      </c>
      <c r="Z3977">
        <v>2.8533622889844588</v>
      </c>
      <c r="AA3977">
        <v>0</v>
      </c>
      <c r="AB3977">
        <v>0</v>
      </c>
      <c r="AC3977">
        <v>0</v>
      </c>
      <c r="AD3977">
        <v>0</v>
      </c>
      <c r="AE3977">
        <v>4.9031487710185928</v>
      </c>
    </row>
    <row r="3978" spans="1:31" x14ac:dyDescent="0.25">
      <c r="A3978">
        <v>2312698</v>
      </c>
      <c r="B3978">
        <v>1</v>
      </c>
      <c r="C3978" t="s">
        <v>80</v>
      </c>
      <c r="D3978" t="s">
        <v>85</v>
      </c>
      <c r="E3978" t="s">
        <v>285</v>
      </c>
      <c r="F3978" t="s">
        <v>840</v>
      </c>
      <c r="G3978" t="s">
        <v>287</v>
      </c>
      <c r="H3978" t="s">
        <v>150</v>
      </c>
      <c r="I3978" t="s">
        <v>136</v>
      </c>
      <c r="J3978" t="s">
        <v>137</v>
      </c>
      <c r="K3978" t="s">
        <v>138</v>
      </c>
      <c r="L3978" t="s">
        <v>11664</v>
      </c>
      <c r="M3978" t="s">
        <v>11665</v>
      </c>
      <c r="N3978">
        <v>1.414722222</v>
      </c>
      <c r="O3978">
        <v>0</v>
      </c>
      <c r="P3978">
        <v>50</v>
      </c>
      <c r="Q3978">
        <v>0</v>
      </c>
      <c r="R3978">
        <v>0</v>
      </c>
      <c r="S3978">
        <v>0</v>
      </c>
      <c r="T3978">
        <v>3</v>
      </c>
      <c r="U3978">
        <v>0</v>
      </c>
      <c r="V3978">
        <v>0</v>
      </c>
      <c r="W3978">
        <v>0</v>
      </c>
      <c r="X3978">
        <v>14.102983835873516</v>
      </c>
      <c r="Y3978">
        <v>0</v>
      </c>
      <c r="Z3978">
        <v>0</v>
      </c>
      <c r="AA3978">
        <v>0</v>
      </c>
      <c r="AB3978">
        <v>4.2553753453924168</v>
      </c>
      <c r="AC3978">
        <v>0</v>
      </c>
      <c r="AD3978">
        <v>0</v>
      </c>
      <c r="AE3978">
        <v>18.358359181265932</v>
      </c>
    </row>
    <row r="3979" spans="1:31" x14ac:dyDescent="0.25">
      <c r="A3979">
        <v>2312512</v>
      </c>
      <c r="B3979">
        <v>1</v>
      </c>
      <c r="C3979" t="s">
        <v>80</v>
      </c>
      <c r="D3979" t="s">
        <v>98</v>
      </c>
      <c r="E3979" t="s">
        <v>132</v>
      </c>
      <c r="F3979" t="s">
        <v>2319</v>
      </c>
      <c r="G3979" t="s">
        <v>134</v>
      </c>
      <c r="H3979" t="s">
        <v>135</v>
      </c>
      <c r="I3979" t="s">
        <v>468</v>
      </c>
      <c r="J3979" t="s">
        <v>137</v>
      </c>
      <c r="K3979" t="s">
        <v>138</v>
      </c>
      <c r="L3979" t="s">
        <v>11666</v>
      </c>
      <c r="M3979" t="s">
        <v>11667</v>
      </c>
      <c r="N3979">
        <v>2.9444444E-2</v>
      </c>
      <c r="O3979">
        <v>0</v>
      </c>
      <c r="P3979">
        <v>766</v>
      </c>
      <c r="Q3979">
        <v>6</v>
      </c>
      <c r="R3979">
        <v>335</v>
      </c>
      <c r="S3979">
        <v>2</v>
      </c>
      <c r="T3979">
        <v>218</v>
      </c>
      <c r="U3979">
        <v>1</v>
      </c>
      <c r="V3979">
        <v>0</v>
      </c>
      <c r="W3979">
        <v>0</v>
      </c>
      <c r="X3979">
        <v>3.9889008307862457</v>
      </c>
      <c r="Y3979">
        <v>0.40139723827280005</v>
      </c>
      <c r="Z3979">
        <v>6.756386973431395</v>
      </c>
      <c r="AA3979">
        <v>0.54075754355499439</v>
      </c>
      <c r="AB3979">
        <v>4.5678035670018984</v>
      </c>
      <c r="AC3979">
        <v>0</v>
      </c>
      <c r="AD3979">
        <v>0</v>
      </c>
      <c r="AE3979">
        <v>16.255246153047334</v>
      </c>
    </row>
    <row r="3980" spans="1:31" x14ac:dyDescent="0.25">
      <c r="A3980">
        <v>2312704</v>
      </c>
      <c r="B3980">
        <v>1</v>
      </c>
      <c r="C3980" t="s">
        <v>80</v>
      </c>
      <c r="D3980" t="s">
        <v>104</v>
      </c>
      <c r="E3980" t="s">
        <v>147</v>
      </c>
      <c r="F3980" t="s">
        <v>11668</v>
      </c>
      <c r="G3980" t="s">
        <v>149</v>
      </c>
      <c r="H3980" t="s">
        <v>150</v>
      </c>
      <c r="I3980" t="s">
        <v>136</v>
      </c>
      <c r="J3980" t="s">
        <v>137</v>
      </c>
      <c r="K3980" t="s">
        <v>138</v>
      </c>
      <c r="L3980" t="s">
        <v>11669</v>
      </c>
      <c r="M3980" t="s">
        <v>11670</v>
      </c>
      <c r="N3980">
        <v>4.2913888880000002</v>
      </c>
      <c r="O3980">
        <v>0</v>
      </c>
      <c r="P3980">
        <v>0</v>
      </c>
      <c r="Q3980">
        <v>0</v>
      </c>
      <c r="R3980">
        <v>4</v>
      </c>
      <c r="S3980">
        <v>0</v>
      </c>
      <c r="T3980">
        <v>1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1.4943550724767249</v>
      </c>
      <c r="AA3980">
        <v>0</v>
      </c>
      <c r="AB3980">
        <v>3.6679966046377501</v>
      </c>
      <c r="AC3980">
        <v>0</v>
      </c>
      <c r="AD3980">
        <v>0</v>
      </c>
      <c r="AE3980">
        <v>5.1623516771144748</v>
      </c>
    </row>
    <row r="3981" spans="1:31" x14ac:dyDescent="0.25">
      <c r="A3981">
        <v>2312489</v>
      </c>
      <c r="B3981">
        <v>1</v>
      </c>
      <c r="C3981" t="s">
        <v>80</v>
      </c>
      <c r="D3981" t="s">
        <v>101</v>
      </c>
      <c r="E3981" t="s">
        <v>175</v>
      </c>
      <c r="F3981" t="s">
        <v>11671</v>
      </c>
      <c r="G3981" t="s">
        <v>134</v>
      </c>
      <c r="H3981" t="s">
        <v>135</v>
      </c>
      <c r="I3981" t="s">
        <v>136</v>
      </c>
      <c r="J3981" t="s">
        <v>137</v>
      </c>
      <c r="K3981" t="s">
        <v>138</v>
      </c>
      <c r="L3981" t="s">
        <v>11672</v>
      </c>
      <c r="M3981" t="s">
        <v>11673</v>
      </c>
      <c r="N3981">
        <v>0.61111111100000004</v>
      </c>
      <c r="O3981">
        <v>0</v>
      </c>
      <c r="P3981">
        <v>1310</v>
      </c>
      <c r="Q3981">
        <v>0</v>
      </c>
      <c r="R3981">
        <v>0</v>
      </c>
      <c r="S3981">
        <v>1</v>
      </c>
      <c r="T3981">
        <v>29</v>
      </c>
      <c r="U3981">
        <v>0</v>
      </c>
      <c r="V3981">
        <v>0</v>
      </c>
      <c r="W3981">
        <v>0</v>
      </c>
      <c r="X3981">
        <v>119.01694073412018</v>
      </c>
      <c r="Y3981">
        <v>0</v>
      </c>
      <c r="Z3981">
        <v>0</v>
      </c>
      <c r="AA3981">
        <v>2.7323587972633336</v>
      </c>
      <c r="AB3981">
        <v>14.115948801417218</v>
      </c>
      <c r="AC3981">
        <v>0</v>
      </c>
      <c r="AD3981">
        <v>0</v>
      </c>
      <c r="AE3981">
        <v>135.86524833280072</v>
      </c>
    </row>
    <row r="3982" spans="1:31" x14ac:dyDescent="0.25">
      <c r="A3982">
        <v>2312552</v>
      </c>
      <c r="B3982">
        <v>1</v>
      </c>
      <c r="C3982" t="s">
        <v>80</v>
      </c>
      <c r="D3982" t="s">
        <v>106</v>
      </c>
      <c r="E3982" t="s">
        <v>132</v>
      </c>
      <c r="F3982" t="s">
        <v>2230</v>
      </c>
      <c r="G3982" t="s">
        <v>143</v>
      </c>
      <c r="H3982" t="s">
        <v>135</v>
      </c>
      <c r="I3982" t="s">
        <v>136</v>
      </c>
      <c r="J3982" t="s">
        <v>137</v>
      </c>
      <c r="K3982" t="s">
        <v>144</v>
      </c>
      <c r="L3982" t="s">
        <v>11629</v>
      </c>
      <c r="M3982" t="s">
        <v>11674</v>
      </c>
      <c r="N3982">
        <v>8.6891666660000002</v>
      </c>
      <c r="O3982">
        <v>0</v>
      </c>
      <c r="P3982">
        <v>38</v>
      </c>
      <c r="Q3982">
        <v>20</v>
      </c>
      <c r="R3982">
        <v>11</v>
      </c>
      <c r="S3982">
        <v>1</v>
      </c>
      <c r="T3982">
        <v>17</v>
      </c>
      <c r="U3982">
        <v>0</v>
      </c>
      <c r="V3982">
        <v>0</v>
      </c>
      <c r="W3982">
        <v>0</v>
      </c>
      <c r="X3982">
        <v>64.063356690241491</v>
      </c>
      <c r="Y3982">
        <v>1844.4100001498186</v>
      </c>
      <c r="Z3982">
        <v>89.335748495375782</v>
      </c>
      <c r="AA3982">
        <v>2.3129623639451169</v>
      </c>
      <c r="AB3982">
        <v>187.87384726888016</v>
      </c>
      <c r="AC3982">
        <v>0</v>
      </c>
      <c r="AD3982">
        <v>0</v>
      </c>
      <c r="AE3982">
        <v>2187.9959149682613</v>
      </c>
    </row>
    <row r="3983" spans="1:31" x14ac:dyDescent="0.25">
      <c r="A3983">
        <v>2312844</v>
      </c>
      <c r="B3983">
        <v>1</v>
      </c>
      <c r="C3983" t="s">
        <v>80</v>
      </c>
      <c r="D3983" t="s">
        <v>99</v>
      </c>
      <c r="E3983" t="s">
        <v>147</v>
      </c>
      <c r="F3983" t="s">
        <v>11675</v>
      </c>
      <c r="G3983" t="s">
        <v>258</v>
      </c>
      <c r="H3983" t="s">
        <v>150</v>
      </c>
      <c r="I3983" t="s">
        <v>136</v>
      </c>
      <c r="J3983" t="s">
        <v>137</v>
      </c>
      <c r="K3983" t="s">
        <v>138</v>
      </c>
      <c r="L3983" t="s">
        <v>11676</v>
      </c>
      <c r="M3983" t="s">
        <v>11677</v>
      </c>
      <c r="N3983">
        <v>5.1924999999999999</v>
      </c>
      <c r="O3983">
        <v>0</v>
      </c>
      <c r="P3983">
        <v>3</v>
      </c>
      <c r="Q3983">
        <v>0</v>
      </c>
      <c r="R3983">
        <v>9</v>
      </c>
      <c r="S3983">
        <v>0</v>
      </c>
      <c r="T3983">
        <v>3</v>
      </c>
      <c r="U3983">
        <v>0</v>
      </c>
      <c r="V3983">
        <v>0</v>
      </c>
      <c r="W3983">
        <v>0</v>
      </c>
      <c r="X3983">
        <v>0.15613899136334999</v>
      </c>
      <c r="Y3983">
        <v>0</v>
      </c>
      <c r="Z3983">
        <v>2.0223093650787751</v>
      </c>
      <c r="AA3983">
        <v>0</v>
      </c>
      <c r="AB3983">
        <v>3.1536474025706087</v>
      </c>
      <c r="AC3983">
        <v>0</v>
      </c>
      <c r="AD3983">
        <v>0</v>
      </c>
      <c r="AE3983">
        <v>5.3320957590127342</v>
      </c>
    </row>
    <row r="3984" spans="1:31" x14ac:dyDescent="0.25">
      <c r="A3984">
        <v>2312495</v>
      </c>
      <c r="B3984">
        <v>1</v>
      </c>
      <c r="C3984" t="s">
        <v>81</v>
      </c>
      <c r="D3984" t="s">
        <v>115</v>
      </c>
      <c r="E3984" t="s">
        <v>175</v>
      </c>
      <c r="F3984" t="s">
        <v>11678</v>
      </c>
      <c r="G3984" t="s">
        <v>210</v>
      </c>
      <c r="H3984" t="s">
        <v>135</v>
      </c>
      <c r="I3984" t="s">
        <v>136</v>
      </c>
      <c r="J3984" t="s">
        <v>137</v>
      </c>
      <c r="K3984" t="s">
        <v>138</v>
      </c>
      <c r="L3984" t="s">
        <v>11679</v>
      </c>
      <c r="M3984" t="s">
        <v>11680</v>
      </c>
      <c r="N3984">
        <v>1.8</v>
      </c>
      <c r="O3984">
        <v>0</v>
      </c>
      <c r="P3984">
        <v>255</v>
      </c>
      <c r="Q3984">
        <v>0</v>
      </c>
      <c r="R3984">
        <v>0</v>
      </c>
      <c r="S3984">
        <v>0</v>
      </c>
      <c r="T3984">
        <v>20</v>
      </c>
      <c r="U3984">
        <v>0</v>
      </c>
      <c r="V3984">
        <v>0</v>
      </c>
      <c r="W3984">
        <v>0</v>
      </c>
      <c r="X3984">
        <v>30.356932233660878</v>
      </c>
      <c r="Y3984">
        <v>0</v>
      </c>
      <c r="Z3984">
        <v>0</v>
      </c>
      <c r="AA3984">
        <v>0</v>
      </c>
      <c r="AB3984">
        <v>0.89909891045975032</v>
      </c>
      <c r="AC3984">
        <v>0</v>
      </c>
      <c r="AD3984">
        <v>0</v>
      </c>
      <c r="AE3984">
        <v>31.256031144120627</v>
      </c>
    </row>
    <row r="3985" spans="1:31" x14ac:dyDescent="0.25">
      <c r="A3985">
        <v>2312744</v>
      </c>
      <c r="B3985">
        <v>1</v>
      </c>
      <c r="C3985" t="s">
        <v>80</v>
      </c>
      <c r="D3985" t="s">
        <v>110</v>
      </c>
      <c r="E3985" t="s">
        <v>147</v>
      </c>
      <c r="F3985" t="s">
        <v>11681</v>
      </c>
      <c r="G3985" t="s">
        <v>149</v>
      </c>
      <c r="H3985" t="s">
        <v>150</v>
      </c>
      <c r="I3985" t="s">
        <v>136</v>
      </c>
      <c r="J3985" t="s">
        <v>137</v>
      </c>
      <c r="K3985" t="s">
        <v>138</v>
      </c>
      <c r="L3985" t="s">
        <v>11682</v>
      </c>
      <c r="M3985" t="s">
        <v>11683</v>
      </c>
      <c r="N3985">
        <v>2.1002777770000001</v>
      </c>
      <c r="O3985">
        <v>0</v>
      </c>
      <c r="P3985">
        <v>50</v>
      </c>
      <c r="Q3985">
        <v>0</v>
      </c>
      <c r="R3985">
        <v>0</v>
      </c>
      <c r="S3985">
        <v>0</v>
      </c>
      <c r="T3985">
        <v>1</v>
      </c>
      <c r="U3985">
        <v>0</v>
      </c>
      <c r="V3985">
        <v>0</v>
      </c>
      <c r="W3985">
        <v>0</v>
      </c>
      <c r="X3985">
        <v>24.929695747130602</v>
      </c>
      <c r="Y3985">
        <v>0</v>
      </c>
      <c r="Z3985">
        <v>0</v>
      </c>
      <c r="AA3985">
        <v>0</v>
      </c>
      <c r="AB3985">
        <v>0.87266953644190837</v>
      </c>
      <c r="AC3985">
        <v>0</v>
      </c>
      <c r="AD3985">
        <v>0</v>
      </c>
      <c r="AE3985">
        <v>25.802365283572509</v>
      </c>
    </row>
    <row r="3986" spans="1:31" x14ac:dyDescent="0.25">
      <c r="A3986">
        <v>2312615</v>
      </c>
      <c r="B3986">
        <v>1</v>
      </c>
      <c r="C3986" t="s">
        <v>80</v>
      </c>
      <c r="D3986" t="s">
        <v>108</v>
      </c>
      <c r="E3986" t="s">
        <v>158</v>
      </c>
      <c r="F3986" t="s">
        <v>11684</v>
      </c>
      <c r="G3986" t="s">
        <v>850</v>
      </c>
      <c r="H3986" t="s">
        <v>150</v>
      </c>
      <c r="I3986" t="s">
        <v>136</v>
      </c>
      <c r="J3986" t="s">
        <v>5</v>
      </c>
      <c r="K3986" t="s">
        <v>138</v>
      </c>
      <c r="L3986" t="s">
        <v>11685</v>
      </c>
      <c r="M3986" t="s">
        <v>11686</v>
      </c>
      <c r="N3986">
        <v>0.99722222199999999</v>
      </c>
      <c r="O3986">
        <v>0</v>
      </c>
      <c r="P3986">
        <v>21</v>
      </c>
      <c r="Q3986">
        <v>0</v>
      </c>
      <c r="R3986">
        <v>2</v>
      </c>
      <c r="S3986">
        <v>0</v>
      </c>
      <c r="T3986">
        <v>6</v>
      </c>
      <c r="U3986">
        <v>0</v>
      </c>
      <c r="V3986">
        <v>0</v>
      </c>
      <c r="W3986">
        <v>0</v>
      </c>
      <c r="X3986">
        <v>4.2820548072480342</v>
      </c>
      <c r="Y3986">
        <v>0</v>
      </c>
      <c r="Z3986">
        <v>2.6892342070919111</v>
      </c>
      <c r="AA3986">
        <v>0</v>
      </c>
      <c r="AB3986">
        <v>8.1326979873310012</v>
      </c>
      <c r="AC3986">
        <v>0</v>
      </c>
      <c r="AD3986">
        <v>0</v>
      </c>
      <c r="AE3986">
        <v>15.103987001670946</v>
      </c>
    </row>
    <row r="3987" spans="1:31" x14ac:dyDescent="0.25">
      <c r="A3987">
        <v>2312801</v>
      </c>
      <c r="B3987">
        <v>1</v>
      </c>
      <c r="C3987" t="s">
        <v>80</v>
      </c>
      <c r="D3987" t="s">
        <v>92</v>
      </c>
      <c r="E3987" t="s">
        <v>175</v>
      </c>
      <c r="F3987" t="s">
        <v>11687</v>
      </c>
      <c r="G3987" t="s">
        <v>210</v>
      </c>
      <c r="H3987" t="s">
        <v>135</v>
      </c>
      <c r="I3987" t="s">
        <v>136</v>
      </c>
      <c r="J3987" t="s">
        <v>137</v>
      </c>
      <c r="K3987" t="s">
        <v>138</v>
      </c>
      <c r="L3987" t="s">
        <v>11688</v>
      </c>
      <c r="M3987" t="s">
        <v>11689</v>
      </c>
      <c r="N3987">
        <v>1.708611111</v>
      </c>
      <c r="O3987">
        <v>0</v>
      </c>
      <c r="P3987">
        <v>23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8.0770753882950732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8.0770753882950732</v>
      </c>
    </row>
    <row r="3988" spans="1:31" x14ac:dyDescent="0.25">
      <c r="A3988">
        <v>2312635</v>
      </c>
      <c r="B3988">
        <v>1</v>
      </c>
      <c r="C3988" t="s">
        <v>80</v>
      </c>
      <c r="D3988" t="s">
        <v>109</v>
      </c>
      <c r="E3988" t="s">
        <v>153</v>
      </c>
      <c r="F3988" t="s">
        <v>11690</v>
      </c>
      <c r="G3988" t="s">
        <v>155</v>
      </c>
      <c r="H3988" t="s">
        <v>150</v>
      </c>
      <c r="I3988" t="s">
        <v>136</v>
      </c>
      <c r="J3988" t="s">
        <v>137</v>
      </c>
      <c r="K3988" t="s">
        <v>138</v>
      </c>
      <c r="L3988" t="s">
        <v>11691</v>
      </c>
      <c r="M3988" t="s">
        <v>11692</v>
      </c>
      <c r="N3988">
        <v>1.38</v>
      </c>
      <c r="O3988">
        <v>0</v>
      </c>
      <c r="P3988">
        <v>1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0.10436260698651667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0.10436260698651667</v>
      </c>
    </row>
    <row r="3989" spans="1:31" x14ac:dyDescent="0.25">
      <c r="A3989">
        <v>2312870</v>
      </c>
      <c r="B3989">
        <v>1</v>
      </c>
      <c r="C3989" t="s">
        <v>80</v>
      </c>
      <c r="D3989" t="s">
        <v>105</v>
      </c>
      <c r="E3989" t="s">
        <v>141</v>
      </c>
      <c r="F3989" t="s">
        <v>11693</v>
      </c>
      <c r="G3989" t="s">
        <v>134</v>
      </c>
      <c r="H3989" t="s">
        <v>135</v>
      </c>
      <c r="I3989" t="s">
        <v>136</v>
      </c>
      <c r="J3989" t="s">
        <v>137</v>
      </c>
      <c r="K3989" t="s">
        <v>138</v>
      </c>
      <c r="L3989" t="s">
        <v>11694</v>
      </c>
      <c r="M3989" t="s">
        <v>11695</v>
      </c>
      <c r="N3989">
        <v>0.21111111099999999</v>
      </c>
      <c r="O3989">
        <v>0</v>
      </c>
      <c r="P3989">
        <v>2189</v>
      </c>
      <c r="Q3989">
        <v>0</v>
      </c>
      <c r="R3989">
        <v>9</v>
      </c>
      <c r="S3989">
        <v>8</v>
      </c>
      <c r="T3989">
        <v>111</v>
      </c>
      <c r="U3989">
        <v>6</v>
      </c>
      <c r="V3989">
        <v>3</v>
      </c>
      <c r="W3989">
        <v>0</v>
      </c>
      <c r="X3989">
        <v>110.48009229466538</v>
      </c>
      <c r="Y3989">
        <v>0</v>
      </c>
      <c r="Z3989">
        <v>0.91558385473966675</v>
      </c>
      <c r="AA3989">
        <v>14.988575104446223</v>
      </c>
      <c r="AB3989">
        <v>30.738307461888894</v>
      </c>
      <c r="AC3989">
        <v>83.489656590719122</v>
      </c>
      <c r="AD3989">
        <v>2.757628799726334</v>
      </c>
      <c r="AE3989">
        <v>243.36984410618564</v>
      </c>
    </row>
    <row r="3990" spans="1:31" x14ac:dyDescent="0.25">
      <c r="A3990">
        <v>2312764</v>
      </c>
      <c r="B3990">
        <v>1</v>
      </c>
      <c r="C3990" t="s">
        <v>80</v>
      </c>
      <c r="D3990" t="s">
        <v>82</v>
      </c>
      <c r="E3990" t="s">
        <v>141</v>
      </c>
      <c r="F3990" t="s">
        <v>11696</v>
      </c>
      <c r="G3990" t="s">
        <v>134</v>
      </c>
      <c r="H3990" t="s">
        <v>135</v>
      </c>
      <c r="I3990" t="s">
        <v>136</v>
      </c>
      <c r="J3990" t="s">
        <v>137</v>
      </c>
      <c r="K3990" t="s">
        <v>138</v>
      </c>
      <c r="L3990" t="s">
        <v>11697</v>
      </c>
      <c r="M3990" t="s">
        <v>11698</v>
      </c>
      <c r="N3990">
        <v>1.388055555</v>
      </c>
      <c r="O3990">
        <v>0</v>
      </c>
      <c r="P3990">
        <v>15</v>
      </c>
      <c r="Q3990">
        <v>0</v>
      </c>
      <c r="R3990">
        <v>0</v>
      </c>
      <c r="S3990">
        <v>0</v>
      </c>
      <c r="T3990">
        <v>1711</v>
      </c>
      <c r="U3990">
        <v>0</v>
      </c>
      <c r="V3990">
        <v>3</v>
      </c>
      <c r="W3990">
        <v>0</v>
      </c>
      <c r="X3990">
        <v>3.7532358094756333</v>
      </c>
      <c r="Y3990">
        <v>0</v>
      </c>
      <c r="Z3990">
        <v>0</v>
      </c>
      <c r="AA3990">
        <v>0</v>
      </c>
      <c r="AB3990">
        <v>1137.4746740396438</v>
      </c>
      <c r="AC3990">
        <v>0</v>
      </c>
      <c r="AD3990">
        <v>4.5722032524107323</v>
      </c>
      <c r="AE3990">
        <v>1145.8001131015301</v>
      </c>
    </row>
    <row r="3991" spans="1:31" x14ac:dyDescent="0.25">
      <c r="A3991">
        <v>2312532</v>
      </c>
      <c r="B3991">
        <v>1</v>
      </c>
      <c r="C3991" t="s">
        <v>80</v>
      </c>
      <c r="D3991" t="s">
        <v>111</v>
      </c>
      <c r="E3991" t="s">
        <v>175</v>
      </c>
      <c r="F3991" t="s">
        <v>11699</v>
      </c>
      <c r="G3991" t="s">
        <v>467</v>
      </c>
      <c r="H3991" t="s">
        <v>135</v>
      </c>
      <c r="I3991" t="s">
        <v>468</v>
      </c>
      <c r="J3991" t="s">
        <v>137</v>
      </c>
      <c r="K3991" t="s">
        <v>138</v>
      </c>
      <c r="L3991" t="s">
        <v>11700</v>
      </c>
      <c r="M3991" t="s">
        <v>11701</v>
      </c>
      <c r="N3991">
        <v>1.4166666E-2</v>
      </c>
      <c r="O3991">
        <v>0</v>
      </c>
      <c r="P3991">
        <v>2869</v>
      </c>
      <c r="Q3991">
        <v>0</v>
      </c>
      <c r="R3991">
        <v>1</v>
      </c>
      <c r="S3991">
        <v>1</v>
      </c>
      <c r="T3991">
        <v>477</v>
      </c>
      <c r="U3991">
        <v>0</v>
      </c>
      <c r="V3991">
        <v>1</v>
      </c>
      <c r="W3991">
        <v>0</v>
      </c>
      <c r="X3991">
        <v>9.2595596696368307</v>
      </c>
      <c r="Y3991">
        <v>0</v>
      </c>
      <c r="Z3991">
        <v>8.9176994367000002E-3</v>
      </c>
      <c r="AA3991">
        <v>0.82430856308499989</v>
      </c>
      <c r="AB3991">
        <v>6.6947098401364853</v>
      </c>
      <c r="AC3991">
        <v>0</v>
      </c>
      <c r="AD3991">
        <v>0.15605425550407503</v>
      </c>
      <c r="AE3991">
        <v>16.943550027799091</v>
      </c>
    </row>
    <row r="3992" spans="1:31" x14ac:dyDescent="0.25">
      <c r="A3992">
        <v>2312555</v>
      </c>
      <c r="B3992">
        <v>1</v>
      </c>
      <c r="C3992" t="s">
        <v>80</v>
      </c>
      <c r="D3992" t="s">
        <v>99</v>
      </c>
      <c r="E3992" t="s">
        <v>158</v>
      </c>
      <c r="F3992" t="s">
        <v>11702</v>
      </c>
      <c r="G3992" t="s">
        <v>143</v>
      </c>
      <c r="H3992" t="s">
        <v>150</v>
      </c>
      <c r="I3992" t="s">
        <v>136</v>
      </c>
      <c r="J3992" t="s">
        <v>137</v>
      </c>
      <c r="K3992" t="s">
        <v>144</v>
      </c>
      <c r="L3992" t="s">
        <v>11703</v>
      </c>
      <c r="M3992" t="s">
        <v>11704</v>
      </c>
      <c r="N3992">
        <v>1.467777777</v>
      </c>
      <c r="O3992">
        <v>0</v>
      </c>
      <c r="P3992">
        <v>189</v>
      </c>
      <c r="Q3992">
        <v>0</v>
      </c>
      <c r="R3992">
        <v>3</v>
      </c>
      <c r="S3992">
        <v>0</v>
      </c>
      <c r="T3992">
        <v>26</v>
      </c>
      <c r="U3992">
        <v>0</v>
      </c>
      <c r="V3992">
        <v>1</v>
      </c>
      <c r="W3992">
        <v>0</v>
      </c>
      <c r="X3992">
        <v>34.855360404272652</v>
      </c>
      <c r="Y3992">
        <v>0</v>
      </c>
      <c r="Z3992">
        <v>0.22906194321366666</v>
      </c>
      <c r="AA3992">
        <v>0</v>
      </c>
      <c r="AB3992">
        <v>13.917184317750001</v>
      </c>
      <c r="AC3992">
        <v>0</v>
      </c>
      <c r="AD3992">
        <v>257.89433906900189</v>
      </c>
      <c r="AE3992">
        <v>306.89594573423818</v>
      </c>
    </row>
    <row r="3993" spans="1:31" x14ac:dyDescent="0.25">
      <c r="A3993">
        <v>2312933</v>
      </c>
      <c r="B3993">
        <v>1</v>
      </c>
      <c r="C3993" t="s">
        <v>80</v>
      </c>
      <c r="D3993" t="s">
        <v>105</v>
      </c>
      <c r="E3993" t="s">
        <v>141</v>
      </c>
      <c r="F3993" t="s">
        <v>2685</v>
      </c>
      <c r="G3993" t="s">
        <v>134</v>
      </c>
      <c r="H3993" t="s">
        <v>135</v>
      </c>
      <c r="I3993" t="s">
        <v>136</v>
      </c>
      <c r="J3993" t="s">
        <v>137</v>
      </c>
      <c r="K3993" t="s">
        <v>138</v>
      </c>
      <c r="L3993" t="s">
        <v>11705</v>
      </c>
      <c r="M3993" t="s">
        <v>11706</v>
      </c>
      <c r="N3993">
        <v>4.0816666660000003</v>
      </c>
      <c r="O3993">
        <v>1</v>
      </c>
      <c r="P3993">
        <v>296</v>
      </c>
      <c r="Q3993">
        <v>2</v>
      </c>
      <c r="R3993">
        <v>18</v>
      </c>
      <c r="S3993">
        <v>15</v>
      </c>
      <c r="T3993">
        <v>61</v>
      </c>
      <c r="U3993">
        <v>4</v>
      </c>
      <c r="V3993">
        <v>0</v>
      </c>
      <c r="W3993">
        <v>0.94945090761880813</v>
      </c>
      <c r="X3993">
        <v>268.62727778336443</v>
      </c>
      <c r="Y3993">
        <v>6.6615332862968</v>
      </c>
      <c r="Z3993">
        <v>26.391089196339767</v>
      </c>
      <c r="AA3993">
        <v>485.97678196453194</v>
      </c>
      <c r="AB3993">
        <v>179.23031725617545</v>
      </c>
      <c r="AC3993">
        <v>601.52298157466362</v>
      </c>
      <c r="AD3993">
        <v>0</v>
      </c>
      <c r="AE3993">
        <v>1569.359431968991</v>
      </c>
    </row>
    <row r="3994" spans="1:31" x14ac:dyDescent="0.25">
      <c r="A3994">
        <v>2312678</v>
      </c>
      <c r="B3994">
        <v>1</v>
      </c>
      <c r="C3994" t="s">
        <v>80</v>
      </c>
      <c r="D3994" t="s">
        <v>101</v>
      </c>
      <c r="E3994" t="s">
        <v>175</v>
      </c>
      <c r="F3994" t="s">
        <v>11707</v>
      </c>
      <c r="G3994" t="s">
        <v>134</v>
      </c>
      <c r="H3994" t="s">
        <v>135</v>
      </c>
      <c r="I3994" t="s">
        <v>136</v>
      </c>
      <c r="J3994" t="s">
        <v>137</v>
      </c>
      <c r="K3994" t="s">
        <v>138</v>
      </c>
      <c r="L3994" t="s">
        <v>11708</v>
      </c>
      <c r="M3994" t="s">
        <v>11709</v>
      </c>
      <c r="N3994">
        <v>0.68500000000000005</v>
      </c>
      <c r="O3994">
        <v>0</v>
      </c>
      <c r="P3994">
        <v>0</v>
      </c>
      <c r="Q3994">
        <v>0</v>
      </c>
      <c r="R3994">
        <v>0</v>
      </c>
      <c r="S3994">
        <v>1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5.4695544744423019</v>
      </c>
      <c r="AB3994">
        <v>0</v>
      </c>
      <c r="AC3994">
        <v>0</v>
      </c>
      <c r="AD3994">
        <v>0</v>
      </c>
      <c r="AE3994">
        <v>5.4695544744423019</v>
      </c>
    </row>
    <row r="3995" spans="1:31" x14ac:dyDescent="0.25">
      <c r="A3995">
        <v>2312655</v>
      </c>
      <c r="B3995">
        <v>1</v>
      </c>
      <c r="C3995" t="s">
        <v>80</v>
      </c>
      <c r="D3995" t="s">
        <v>102</v>
      </c>
      <c r="E3995" t="s">
        <v>153</v>
      </c>
      <c r="F3995" t="s">
        <v>11710</v>
      </c>
      <c r="G3995" t="s">
        <v>336</v>
      </c>
      <c r="H3995" t="s">
        <v>150</v>
      </c>
      <c r="I3995" t="s">
        <v>136</v>
      </c>
      <c r="J3995" t="s">
        <v>137</v>
      </c>
      <c r="K3995" t="s">
        <v>138</v>
      </c>
      <c r="L3995" t="s">
        <v>11711</v>
      </c>
      <c r="M3995" t="s">
        <v>11712</v>
      </c>
      <c r="N3995">
        <v>2.1405555550000002</v>
      </c>
      <c r="O3995">
        <v>0</v>
      </c>
      <c r="P3995">
        <v>2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0.58911371130312506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0.58911371130312506</v>
      </c>
    </row>
    <row r="3996" spans="1:31" x14ac:dyDescent="0.25">
      <c r="A3996">
        <v>2312492</v>
      </c>
      <c r="B3996">
        <v>1</v>
      </c>
      <c r="C3996" t="s">
        <v>81</v>
      </c>
      <c r="D3996" t="s">
        <v>120</v>
      </c>
      <c r="E3996" t="s">
        <v>132</v>
      </c>
      <c r="F3996" t="s">
        <v>2576</v>
      </c>
      <c r="G3996" t="s">
        <v>134</v>
      </c>
      <c r="H3996" t="s">
        <v>135</v>
      </c>
      <c r="I3996" t="s">
        <v>136</v>
      </c>
      <c r="J3996" t="s">
        <v>137</v>
      </c>
      <c r="K3996" t="s">
        <v>138</v>
      </c>
      <c r="L3996" t="s">
        <v>11713</v>
      </c>
      <c r="M3996" t="s">
        <v>11714</v>
      </c>
      <c r="N3996">
        <v>0.90611111099999997</v>
      </c>
      <c r="O3996">
        <v>0</v>
      </c>
      <c r="P3996">
        <v>0</v>
      </c>
      <c r="Q3996">
        <v>36</v>
      </c>
      <c r="R3996">
        <v>44</v>
      </c>
      <c r="S3996">
        <v>7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194.54314499137561</v>
      </c>
      <c r="Z3996">
        <v>243.42760443457007</v>
      </c>
      <c r="AA3996">
        <v>12.766771222149154</v>
      </c>
      <c r="AB3996">
        <v>0</v>
      </c>
      <c r="AC3996">
        <v>0</v>
      </c>
      <c r="AD3996">
        <v>0</v>
      </c>
      <c r="AE3996">
        <v>450.7375206480948</v>
      </c>
    </row>
    <row r="3997" spans="1:31" x14ac:dyDescent="0.25">
      <c r="A3997">
        <v>2312847</v>
      </c>
      <c r="B3997">
        <v>1</v>
      </c>
      <c r="C3997" t="s">
        <v>81</v>
      </c>
      <c r="D3997" t="s">
        <v>124</v>
      </c>
      <c r="E3997" t="s">
        <v>153</v>
      </c>
      <c r="F3997" t="s">
        <v>11715</v>
      </c>
      <c r="G3997" t="s">
        <v>155</v>
      </c>
      <c r="H3997" t="s">
        <v>150</v>
      </c>
      <c r="I3997" t="s">
        <v>136</v>
      </c>
      <c r="J3997" t="s">
        <v>137</v>
      </c>
      <c r="K3997" t="s">
        <v>138</v>
      </c>
      <c r="L3997" t="s">
        <v>11716</v>
      </c>
      <c r="M3997" t="s">
        <v>11717</v>
      </c>
      <c r="N3997">
        <v>4.5488888879999996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1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3.2677463290500001E-3</v>
      </c>
      <c r="AC3997">
        <v>0</v>
      </c>
      <c r="AD3997">
        <v>0</v>
      </c>
      <c r="AE3997">
        <v>3.2677463290500001E-3</v>
      </c>
    </row>
    <row r="3998" spans="1:31" x14ac:dyDescent="0.25">
      <c r="A3998">
        <v>2312595</v>
      </c>
      <c r="B3998">
        <v>1</v>
      </c>
      <c r="C3998" t="s">
        <v>80</v>
      </c>
      <c r="D3998" t="s">
        <v>83</v>
      </c>
      <c r="E3998" t="s">
        <v>147</v>
      </c>
      <c r="F3998" t="s">
        <v>11718</v>
      </c>
      <c r="G3998" t="s">
        <v>503</v>
      </c>
      <c r="H3998" t="s">
        <v>150</v>
      </c>
      <c r="I3998" t="s">
        <v>136</v>
      </c>
      <c r="J3998" t="s">
        <v>137</v>
      </c>
      <c r="K3998" t="s">
        <v>138</v>
      </c>
      <c r="L3998" t="s">
        <v>11719</v>
      </c>
      <c r="M3998" t="s">
        <v>11720</v>
      </c>
      <c r="N3998">
        <v>0.27444444400000001</v>
      </c>
      <c r="O3998">
        <v>0</v>
      </c>
      <c r="P3998">
        <v>125</v>
      </c>
      <c r="Q3998">
        <v>0</v>
      </c>
      <c r="R3998">
        <v>0</v>
      </c>
      <c r="S3998">
        <v>0</v>
      </c>
      <c r="T3998">
        <v>20</v>
      </c>
      <c r="U3998">
        <v>0</v>
      </c>
      <c r="V3998">
        <v>0</v>
      </c>
      <c r="W3998">
        <v>0</v>
      </c>
      <c r="X3998">
        <v>7.5935930217888785</v>
      </c>
      <c r="Y3998">
        <v>0</v>
      </c>
      <c r="Z3998">
        <v>0</v>
      </c>
      <c r="AA3998">
        <v>0</v>
      </c>
      <c r="AB3998">
        <v>4.2636860352666677</v>
      </c>
      <c r="AC3998">
        <v>0</v>
      </c>
      <c r="AD3998">
        <v>0</v>
      </c>
      <c r="AE3998">
        <v>11.857279057055546</v>
      </c>
    </row>
    <row r="3999" spans="1:31" x14ac:dyDescent="0.25">
      <c r="A3999">
        <v>2312781</v>
      </c>
      <c r="B3999">
        <v>1</v>
      </c>
      <c r="C3999" t="s">
        <v>81</v>
      </c>
      <c r="D3999" t="s">
        <v>112</v>
      </c>
      <c r="E3999" t="s">
        <v>153</v>
      </c>
      <c r="F3999" t="s">
        <v>11721</v>
      </c>
      <c r="G3999" t="s">
        <v>155</v>
      </c>
      <c r="H3999" t="s">
        <v>150</v>
      </c>
      <c r="I3999" t="s">
        <v>136</v>
      </c>
      <c r="J3999" t="s">
        <v>137</v>
      </c>
      <c r="K3999" t="s">
        <v>138</v>
      </c>
      <c r="L3999" t="s">
        <v>11722</v>
      </c>
      <c r="M3999" t="s">
        <v>11723</v>
      </c>
      <c r="N3999">
        <v>2.5894444440000002</v>
      </c>
      <c r="O3999">
        <v>0</v>
      </c>
      <c r="P3999">
        <v>1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4.5603256327666668E-3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4.5603256327666668E-3</v>
      </c>
    </row>
    <row r="4000" spans="1:31" x14ac:dyDescent="0.25">
      <c r="A4000">
        <v>2312661</v>
      </c>
      <c r="B4000">
        <v>1</v>
      </c>
      <c r="C4000" t="s">
        <v>81</v>
      </c>
      <c r="D4000" t="s">
        <v>112</v>
      </c>
      <c r="E4000" t="s">
        <v>175</v>
      </c>
      <c r="F4000" t="s">
        <v>11724</v>
      </c>
      <c r="G4000" t="s">
        <v>134</v>
      </c>
      <c r="H4000" t="s">
        <v>135</v>
      </c>
      <c r="I4000" t="s">
        <v>136</v>
      </c>
      <c r="J4000" t="s">
        <v>137</v>
      </c>
      <c r="K4000" t="s">
        <v>138</v>
      </c>
      <c r="L4000" t="s">
        <v>11725</v>
      </c>
      <c r="M4000" t="s">
        <v>11726</v>
      </c>
      <c r="N4000">
        <v>0.27555555500000001</v>
      </c>
      <c r="O4000">
        <v>0</v>
      </c>
      <c r="P4000">
        <v>135</v>
      </c>
      <c r="Q4000">
        <v>0</v>
      </c>
      <c r="R4000">
        <v>5</v>
      </c>
      <c r="S4000">
        <v>0</v>
      </c>
      <c r="T4000">
        <v>9</v>
      </c>
      <c r="U4000">
        <v>0</v>
      </c>
      <c r="V4000">
        <v>0</v>
      </c>
      <c r="W4000">
        <v>0</v>
      </c>
      <c r="X4000">
        <v>7.8536578957536216</v>
      </c>
      <c r="Y4000">
        <v>0</v>
      </c>
      <c r="Z4000">
        <v>9.2408094952325007E-2</v>
      </c>
      <c r="AA4000">
        <v>0</v>
      </c>
      <c r="AB4000">
        <v>0.84950191793450558</v>
      </c>
      <c r="AC4000">
        <v>0</v>
      </c>
      <c r="AD4000">
        <v>0</v>
      </c>
      <c r="AE4000">
        <v>8.7955679086404519</v>
      </c>
    </row>
    <row r="4001" spans="1:31" x14ac:dyDescent="0.25">
      <c r="A4001">
        <v>2312638</v>
      </c>
      <c r="B4001">
        <v>1</v>
      </c>
      <c r="C4001" t="s">
        <v>80</v>
      </c>
      <c r="D4001" t="s">
        <v>92</v>
      </c>
      <c r="E4001" t="s">
        <v>153</v>
      </c>
      <c r="F4001" t="s">
        <v>11727</v>
      </c>
      <c r="G4001" t="s">
        <v>254</v>
      </c>
      <c r="H4001" t="s">
        <v>150</v>
      </c>
      <c r="I4001" t="s">
        <v>136</v>
      </c>
      <c r="J4001" t="s">
        <v>137</v>
      </c>
      <c r="K4001" t="s">
        <v>138</v>
      </c>
      <c r="L4001" t="s">
        <v>11728</v>
      </c>
      <c r="M4001" t="s">
        <v>11729</v>
      </c>
      <c r="N4001">
        <v>3.051111111</v>
      </c>
      <c r="O4001">
        <v>0</v>
      </c>
      <c r="P4001">
        <v>7</v>
      </c>
      <c r="Q4001">
        <v>0</v>
      </c>
      <c r="R4001">
        <v>0</v>
      </c>
      <c r="S4001">
        <v>0</v>
      </c>
      <c r="T4001">
        <v>1</v>
      </c>
      <c r="U4001">
        <v>0</v>
      </c>
      <c r="V4001">
        <v>0</v>
      </c>
      <c r="W4001">
        <v>0</v>
      </c>
      <c r="X4001">
        <v>4.5497146608087178</v>
      </c>
      <c r="Y4001">
        <v>0</v>
      </c>
      <c r="Z4001">
        <v>0</v>
      </c>
      <c r="AA4001">
        <v>0</v>
      </c>
      <c r="AB4001">
        <v>5.8548957051510335</v>
      </c>
      <c r="AC4001">
        <v>0</v>
      </c>
      <c r="AD4001">
        <v>0</v>
      </c>
      <c r="AE4001">
        <v>10.404610365959751</v>
      </c>
    </row>
    <row r="4002" spans="1:31" x14ac:dyDescent="0.25">
      <c r="A4002">
        <v>2312575</v>
      </c>
      <c r="B4002">
        <v>1</v>
      </c>
      <c r="C4002" t="s">
        <v>80</v>
      </c>
      <c r="D4002" t="s">
        <v>104</v>
      </c>
      <c r="E4002" t="s">
        <v>175</v>
      </c>
      <c r="F4002" t="s">
        <v>11730</v>
      </c>
      <c r="G4002" t="s">
        <v>134</v>
      </c>
      <c r="H4002" t="s">
        <v>135</v>
      </c>
      <c r="I4002" t="s">
        <v>468</v>
      </c>
      <c r="J4002" t="s">
        <v>137</v>
      </c>
      <c r="K4002" t="s">
        <v>138</v>
      </c>
      <c r="L4002" t="s">
        <v>11731</v>
      </c>
      <c r="M4002" t="s">
        <v>11732</v>
      </c>
      <c r="N4002">
        <v>2.1111110999999998E-2</v>
      </c>
      <c r="O4002">
        <v>3</v>
      </c>
      <c r="P4002">
        <v>0</v>
      </c>
      <c r="Q4002">
        <v>16</v>
      </c>
      <c r="R4002">
        <v>0</v>
      </c>
      <c r="S4002">
        <v>14</v>
      </c>
      <c r="T4002">
        <v>0</v>
      </c>
      <c r="U4002">
        <v>2</v>
      </c>
      <c r="V4002">
        <v>0</v>
      </c>
      <c r="W4002">
        <v>2.9393334881333336E-2</v>
      </c>
      <c r="X4002">
        <v>0</v>
      </c>
      <c r="Y4002">
        <v>0.23322965532088888</v>
      </c>
      <c r="Z4002">
        <v>0</v>
      </c>
      <c r="AA4002">
        <v>1.5926573152418557</v>
      </c>
      <c r="AB4002">
        <v>0</v>
      </c>
      <c r="AC4002">
        <v>3.7064608612196115</v>
      </c>
      <c r="AD4002">
        <v>0</v>
      </c>
      <c r="AE4002">
        <v>5.5617411666636896</v>
      </c>
    </row>
    <row r="4003" spans="1:31" x14ac:dyDescent="0.25">
      <c r="A4003">
        <v>2312967</v>
      </c>
      <c r="B4003">
        <v>1</v>
      </c>
      <c r="C4003" t="s">
        <v>80</v>
      </c>
      <c r="D4003" t="s">
        <v>105</v>
      </c>
      <c r="E4003" t="s">
        <v>141</v>
      </c>
      <c r="F4003" t="s">
        <v>2685</v>
      </c>
      <c r="G4003" t="s">
        <v>134</v>
      </c>
      <c r="H4003" t="s">
        <v>135</v>
      </c>
      <c r="I4003" t="s">
        <v>136</v>
      </c>
      <c r="J4003" t="s">
        <v>137</v>
      </c>
      <c r="K4003" t="s">
        <v>138</v>
      </c>
      <c r="L4003" t="s">
        <v>11733</v>
      </c>
      <c r="M4003" t="s">
        <v>11734</v>
      </c>
      <c r="N4003">
        <v>0.92805555500000003</v>
      </c>
      <c r="O4003">
        <v>1</v>
      </c>
      <c r="P4003">
        <v>296</v>
      </c>
      <c r="Q4003">
        <v>2</v>
      </c>
      <c r="R4003">
        <v>18</v>
      </c>
      <c r="S4003">
        <v>15</v>
      </c>
      <c r="T4003">
        <v>61</v>
      </c>
      <c r="U4003">
        <v>4</v>
      </c>
      <c r="V4003">
        <v>0</v>
      </c>
      <c r="W4003">
        <v>0.18484600936825835</v>
      </c>
      <c r="X4003">
        <v>55.060562426629858</v>
      </c>
      <c r="Y4003">
        <v>1.3419931165475418</v>
      </c>
      <c r="Z4003">
        <v>5.087676083634892</v>
      </c>
      <c r="AA4003">
        <v>99.919878165857682</v>
      </c>
      <c r="AB4003">
        <v>35.055945383561813</v>
      </c>
      <c r="AC4003">
        <v>130.88326892853297</v>
      </c>
      <c r="AD4003">
        <v>0</v>
      </c>
      <c r="AE4003">
        <v>327.53417011413296</v>
      </c>
    </row>
    <row r="4004" spans="1:31" x14ac:dyDescent="0.25">
      <c r="A4004">
        <v>2312718</v>
      </c>
      <c r="B4004">
        <v>1</v>
      </c>
      <c r="C4004" t="s">
        <v>80</v>
      </c>
      <c r="D4004" t="s">
        <v>109</v>
      </c>
      <c r="E4004" t="s">
        <v>153</v>
      </c>
      <c r="F4004" t="s">
        <v>11735</v>
      </c>
      <c r="G4004" t="s">
        <v>155</v>
      </c>
      <c r="H4004" t="s">
        <v>150</v>
      </c>
      <c r="I4004" t="s">
        <v>136</v>
      </c>
      <c r="J4004" t="s">
        <v>137</v>
      </c>
      <c r="K4004" t="s">
        <v>138</v>
      </c>
      <c r="L4004" t="s">
        <v>11736</v>
      </c>
      <c r="M4004" t="s">
        <v>11737</v>
      </c>
      <c r="N4004">
        <v>4.0477777770000003</v>
      </c>
      <c r="O4004">
        <v>0</v>
      </c>
      <c r="P4004">
        <v>1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0.68973129198808336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0.68973129198808336</v>
      </c>
    </row>
    <row r="4005" spans="1:31" x14ac:dyDescent="0.25">
      <c r="A4005">
        <v>2312982</v>
      </c>
      <c r="B4005">
        <v>1</v>
      </c>
      <c r="C4005" t="s">
        <v>80</v>
      </c>
      <c r="D4005" t="s">
        <v>93</v>
      </c>
      <c r="E4005" t="s">
        <v>141</v>
      </c>
      <c r="F4005" t="s">
        <v>5143</v>
      </c>
      <c r="G4005" t="s">
        <v>134</v>
      </c>
      <c r="H4005" t="s">
        <v>135</v>
      </c>
      <c r="I4005" t="s">
        <v>136</v>
      </c>
      <c r="J4005" t="s">
        <v>137</v>
      </c>
      <c r="K4005" t="s">
        <v>138</v>
      </c>
      <c r="L4005" t="s">
        <v>11738</v>
      </c>
      <c r="M4005" t="s">
        <v>11739</v>
      </c>
      <c r="N4005">
        <v>8.0555555000000001E-2</v>
      </c>
      <c r="O4005">
        <v>3</v>
      </c>
      <c r="P4005">
        <v>4</v>
      </c>
      <c r="Q4005">
        <v>38</v>
      </c>
      <c r="R4005">
        <v>1</v>
      </c>
      <c r="S4005">
        <v>9</v>
      </c>
      <c r="T4005">
        <v>12</v>
      </c>
      <c r="U4005">
        <v>1</v>
      </c>
      <c r="V4005">
        <v>0</v>
      </c>
      <c r="W4005">
        <v>0.12732989574</v>
      </c>
      <c r="X4005">
        <v>0.23575946882400006</v>
      </c>
      <c r="Y4005">
        <v>9.3349981256285286</v>
      </c>
      <c r="Z4005">
        <v>8.7341121106555564E-2</v>
      </c>
      <c r="AA4005">
        <v>1.6230362871307502</v>
      </c>
      <c r="AB4005">
        <v>0.6792548777776668</v>
      </c>
      <c r="AC4005">
        <v>1.1845837369333334</v>
      </c>
      <c r="AD4005">
        <v>0</v>
      </c>
      <c r="AE4005">
        <v>13.272303513140837</v>
      </c>
    </row>
    <row r="4006" spans="1:31" x14ac:dyDescent="0.25">
      <c r="A4006">
        <v>2313268</v>
      </c>
      <c r="B4006">
        <v>1</v>
      </c>
      <c r="C4006" t="s">
        <v>81</v>
      </c>
      <c r="D4006" t="s">
        <v>116</v>
      </c>
      <c r="E4006" t="s">
        <v>141</v>
      </c>
      <c r="F4006" t="s">
        <v>11740</v>
      </c>
      <c r="G4006" t="s">
        <v>134</v>
      </c>
      <c r="H4006" t="s">
        <v>135</v>
      </c>
      <c r="I4006" t="s">
        <v>136</v>
      </c>
      <c r="J4006" t="s">
        <v>137</v>
      </c>
      <c r="K4006" t="s">
        <v>138</v>
      </c>
      <c r="L4006" t="s">
        <v>11741</v>
      </c>
      <c r="M4006" t="s">
        <v>11742</v>
      </c>
      <c r="N4006">
        <v>1.9697222219999999</v>
      </c>
      <c r="O4006">
        <v>0</v>
      </c>
      <c r="P4006">
        <v>682</v>
      </c>
      <c r="Q4006">
        <v>51</v>
      </c>
      <c r="R4006">
        <v>74</v>
      </c>
      <c r="S4006">
        <v>8</v>
      </c>
      <c r="T4006">
        <v>55</v>
      </c>
      <c r="U4006">
        <v>3</v>
      </c>
      <c r="V4006">
        <v>0</v>
      </c>
      <c r="W4006">
        <v>0</v>
      </c>
      <c r="X4006">
        <v>194.74516864832663</v>
      </c>
      <c r="Y4006">
        <v>317.05020926109188</v>
      </c>
      <c r="Z4006">
        <v>106.91822120760089</v>
      </c>
      <c r="AA4006">
        <v>51.823267155789779</v>
      </c>
      <c r="AB4006">
        <v>31.695850844840109</v>
      </c>
      <c r="AC4006">
        <v>623.34183796552236</v>
      </c>
      <c r="AD4006">
        <v>0</v>
      </c>
      <c r="AE4006">
        <v>1325.5745550831716</v>
      </c>
    </row>
    <row r="4007" spans="1:31" x14ac:dyDescent="0.25">
      <c r="A4007">
        <v>2313145</v>
      </c>
      <c r="B4007">
        <v>1</v>
      </c>
      <c r="C4007" t="s">
        <v>80</v>
      </c>
      <c r="D4007" t="s">
        <v>82</v>
      </c>
      <c r="E4007" t="s">
        <v>147</v>
      </c>
      <c r="F4007" t="s">
        <v>11743</v>
      </c>
      <c r="G4007" t="s">
        <v>258</v>
      </c>
      <c r="H4007" t="s">
        <v>150</v>
      </c>
      <c r="I4007" t="s">
        <v>136</v>
      </c>
      <c r="J4007" t="s">
        <v>137</v>
      </c>
      <c r="K4007" t="s">
        <v>138</v>
      </c>
      <c r="L4007" t="s">
        <v>11744</v>
      </c>
      <c r="M4007" t="s">
        <v>11745</v>
      </c>
      <c r="N4007">
        <v>1.4286111109999999</v>
      </c>
      <c r="O4007">
        <v>0</v>
      </c>
      <c r="P4007">
        <v>183</v>
      </c>
      <c r="Q4007">
        <v>0</v>
      </c>
      <c r="R4007">
        <v>0</v>
      </c>
      <c r="S4007">
        <v>0</v>
      </c>
      <c r="T4007">
        <v>5</v>
      </c>
      <c r="U4007">
        <v>0</v>
      </c>
      <c r="V4007">
        <v>0</v>
      </c>
      <c r="W4007">
        <v>0</v>
      </c>
      <c r="X4007">
        <v>58.430787190278949</v>
      </c>
      <c r="Y4007">
        <v>0</v>
      </c>
      <c r="Z4007">
        <v>0</v>
      </c>
      <c r="AA4007">
        <v>0</v>
      </c>
      <c r="AB4007">
        <v>16.753407522452267</v>
      </c>
      <c r="AC4007">
        <v>0</v>
      </c>
      <c r="AD4007">
        <v>0</v>
      </c>
      <c r="AE4007">
        <v>75.184194712731212</v>
      </c>
    </row>
    <row r="4008" spans="1:31" x14ac:dyDescent="0.25">
      <c r="A4008">
        <v>2313122</v>
      </c>
      <c r="B4008">
        <v>1</v>
      </c>
      <c r="C4008" t="s">
        <v>81</v>
      </c>
      <c r="D4008" t="s">
        <v>112</v>
      </c>
      <c r="E4008" t="s">
        <v>175</v>
      </c>
      <c r="F4008" t="s">
        <v>11746</v>
      </c>
      <c r="G4008" t="s">
        <v>210</v>
      </c>
      <c r="H4008" t="s">
        <v>135</v>
      </c>
      <c r="I4008" t="s">
        <v>136</v>
      </c>
      <c r="J4008" t="s">
        <v>137</v>
      </c>
      <c r="K4008" t="s">
        <v>138</v>
      </c>
      <c r="L4008" t="s">
        <v>11747</v>
      </c>
      <c r="M4008" t="s">
        <v>11748</v>
      </c>
      <c r="N4008">
        <v>3.7938888880000001</v>
      </c>
      <c r="O4008">
        <v>0</v>
      </c>
      <c r="P4008">
        <v>0</v>
      </c>
      <c r="Q4008">
        <v>0</v>
      </c>
      <c r="R4008">
        <v>15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27.297643009852017</v>
      </c>
      <c r="AA4008">
        <v>0</v>
      </c>
      <c r="AB4008">
        <v>0</v>
      </c>
      <c r="AC4008">
        <v>0</v>
      </c>
      <c r="AD4008">
        <v>0</v>
      </c>
      <c r="AE4008">
        <v>27.297643009852017</v>
      </c>
    </row>
    <row r="4009" spans="1:31" x14ac:dyDescent="0.25">
      <c r="A4009">
        <v>2313331</v>
      </c>
      <c r="B4009">
        <v>1</v>
      </c>
      <c r="C4009" t="s">
        <v>80</v>
      </c>
      <c r="D4009" t="s">
        <v>83</v>
      </c>
      <c r="E4009" t="s">
        <v>153</v>
      </c>
      <c r="F4009" t="s">
        <v>11749</v>
      </c>
      <c r="G4009" t="s">
        <v>155</v>
      </c>
      <c r="H4009" t="s">
        <v>150</v>
      </c>
      <c r="I4009" t="s">
        <v>136</v>
      </c>
      <c r="J4009" t="s">
        <v>137</v>
      </c>
      <c r="K4009" t="s">
        <v>138</v>
      </c>
      <c r="L4009" t="s">
        <v>11750</v>
      </c>
      <c r="M4009" t="s">
        <v>11751</v>
      </c>
      <c r="N4009">
        <v>1.2961111110000001</v>
      </c>
      <c r="O4009">
        <v>0</v>
      </c>
      <c r="P4009">
        <v>7</v>
      </c>
      <c r="Q4009">
        <v>0</v>
      </c>
      <c r="R4009">
        <v>0</v>
      </c>
      <c r="S4009">
        <v>0</v>
      </c>
      <c r="T4009">
        <v>1</v>
      </c>
      <c r="U4009">
        <v>0</v>
      </c>
      <c r="V4009">
        <v>0</v>
      </c>
      <c r="W4009">
        <v>0</v>
      </c>
      <c r="X4009">
        <v>2.2711348541974665</v>
      </c>
      <c r="Y4009">
        <v>0</v>
      </c>
      <c r="Z4009">
        <v>0</v>
      </c>
      <c r="AA4009">
        <v>0</v>
      </c>
      <c r="AB4009">
        <v>1.7044774848896669</v>
      </c>
      <c r="AC4009">
        <v>0</v>
      </c>
      <c r="AD4009">
        <v>0</v>
      </c>
      <c r="AE4009">
        <v>3.9756123390871334</v>
      </c>
    </row>
    <row r="4010" spans="1:31" x14ac:dyDescent="0.25">
      <c r="A4010">
        <v>2313437</v>
      </c>
      <c r="B4010">
        <v>1</v>
      </c>
      <c r="C4010" t="s">
        <v>80</v>
      </c>
      <c r="D4010" t="s">
        <v>93</v>
      </c>
      <c r="E4010" t="s">
        <v>147</v>
      </c>
      <c r="F4010" t="s">
        <v>11752</v>
      </c>
      <c r="G4010" t="s">
        <v>353</v>
      </c>
      <c r="H4010" t="s">
        <v>150</v>
      </c>
      <c r="I4010" t="s">
        <v>136</v>
      </c>
      <c r="J4010" t="s">
        <v>137</v>
      </c>
      <c r="K4010" t="s">
        <v>138</v>
      </c>
      <c r="L4010" t="s">
        <v>11753</v>
      </c>
      <c r="M4010" t="s">
        <v>11754</v>
      </c>
      <c r="N4010">
        <v>2.0894444440000002</v>
      </c>
      <c r="O4010">
        <v>0</v>
      </c>
      <c r="P4010">
        <v>1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2.4072015349130003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2.4072015349130003</v>
      </c>
    </row>
    <row r="4011" spans="1:31" x14ac:dyDescent="0.25">
      <c r="A4011">
        <v>2313377</v>
      </c>
      <c r="B4011">
        <v>1</v>
      </c>
      <c r="C4011" t="s">
        <v>80</v>
      </c>
      <c r="D4011" t="s">
        <v>105</v>
      </c>
      <c r="E4011" t="s">
        <v>153</v>
      </c>
      <c r="F4011" t="s">
        <v>11755</v>
      </c>
      <c r="G4011" t="s">
        <v>703</v>
      </c>
      <c r="H4011" t="s">
        <v>150</v>
      </c>
      <c r="I4011" t="s">
        <v>136</v>
      </c>
      <c r="J4011" t="s">
        <v>137</v>
      </c>
      <c r="K4011" t="s">
        <v>138</v>
      </c>
      <c r="L4011" t="s">
        <v>11756</v>
      </c>
      <c r="M4011" t="s">
        <v>11757</v>
      </c>
      <c r="N4011">
        <v>2.304166666</v>
      </c>
      <c r="O4011">
        <v>0</v>
      </c>
      <c r="P4011">
        <v>11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6.0728021150650022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6.0728021150650022</v>
      </c>
    </row>
    <row r="4012" spans="1:31" x14ac:dyDescent="0.25">
      <c r="A4012">
        <v>2313042</v>
      </c>
      <c r="B4012">
        <v>1</v>
      </c>
      <c r="C4012" t="s">
        <v>80</v>
      </c>
      <c r="D4012" t="s">
        <v>96</v>
      </c>
      <c r="E4012" t="s">
        <v>141</v>
      </c>
      <c r="F4012" t="s">
        <v>11758</v>
      </c>
      <c r="G4012" t="s">
        <v>143</v>
      </c>
      <c r="H4012" t="s">
        <v>135</v>
      </c>
      <c r="I4012" t="s">
        <v>136</v>
      </c>
      <c r="J4012" t="s">
        <v>137</v>
      </c>
      <c r="K4012" t="s">
        <v>144</v>
      </c>
      <c r="L4012" t="s">
        <v>11759</v>
      </c>
      <c r="M4012" t="s">
        <v>11760</v>
      </c>
      <c r="N4012">
        <v>1.765833333</v>
      </c>
      <c r="O4012">
        <v>0</v>
      </c>
      <c r="P4012">
        <v>3675</v>
      </c>
      <c r="Q4012">
        <v>0</v>
      </c>
      <c r="R4012">
        <v>9</v>
      </c>
      <c r="S4012">
        <v>6</v>
      </c>
      <c r="T4012">
        <v>497</v>
      </c>
      <c r="U4012">
        <v>0</v>
      </c>
      <c r="V4012">
        <v>0</v>
      </c>
      <c r="W4012">
        <v>0</v>
      </c>
      <c r="X4012">
        <v>2983.1141661803349</v>
      </c>
      <c r="Y4012">
        <v>0</v>
      </c>
      <c r="Z4012">
        <v>1.887722316173875</v>
      </c>
      <c r="AA4012">
        <v>237.37979168349057</v>
      </c>
      <c r="AB4012">
        <v>3075.5715880487201</v>
      </c>
      <c r="AC4012">
        <v>0</v>
      </c>
      <c r="AD4012">
        <v>0</v>
      </c>
      <c r="AE4012">
        <v>6297.953268228719</v>
      </c>
    </row>
    <row r="4013" spans="1:31" x14ac:dyDescent="0.25">
      <c r="A4013">
        <v>2313374</v>
      </c>
      <c r="B4013">
        <v>1</v>
      </c>
      <c r="C4013" t="s">
        <v>80</v>
      </c>
      <c r="D4013" t="s">
        <v>95</v>
      </c>
      <c r="E4013" t="s">
        <v>153</v>
      </c>
      <c r="F4013" t="s">
        <v>11761</v>
      </c>
      <c r="G4013" t="s">
        <v>203</v>
      </c>
      <c r="H4013" t="s">
        <v>150</v>
      </c>
      <c r="I4013" t="s">
        <v>136</v>
      </c>
      <c r="J4013" t="s">
        <v>137</v>
      </c>
      <c r="K4013" t="s">
        <v>138</v>
      </c>
      <c r="L4013" t="s">
        <v>11762</v>
      </c>
      <c r="M4013" t="s">
        <v>11763</v>
      </c>
      <c r="N4013">
        <v>3.7494444439999999</v>
      </c>
      <c r="O4013">
        <v>0</v>
      </c>
      <c r="P4013">
        <v>3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2.2049644540436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2.2049644540436</v>
      </c>
    </row>
    <row r="4014" spans="1:31" x14ac:dyDescent="0.25">
      <c r="A4014">
        <v>2313168</v>
      </c>
      <c r="B4014">
        <v>1</v>
      </c>
      <c r="C4014" t="s">
        <v>80</v>
      </c>
      <c r="D4014" t="s">
        <v>96</v>
      </c>
      <c r="E4014" t="s">
        <v>153</v>
      </c>
      <c r="F4014" t="s">
        <v>11764</v>
      </c>
      <c r="G4014" t="s">
        <v>336</v>
      </c>
      <c r="H4014" t="s">
        <v>150</v>
      </c>
      <c r="I4014" t="s">
        <v>136</v>
      </c>
      <c r="J4014" t="s">
        <v>137</v>
      </c>
      <c r="K4014" t="s">
        <v>138</v>
      </c>
      <c r="L4014" t="s">
        <v>11765</v>
      </c>
      <c r="M4014" t="s">
        <v>11766</v>
      </c>
      <c r="N4014">
        <v>2.0155555550000002</v>
      </c>
      <c r="O4014">
        <v>0</v>
      </c>
      <c r="P4014">
        <v>1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2.0835931554759579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2.0835931554759579</v>
      </c>
    </row>
    <row r="4015" spans="1:31" x14ac:dyDescent="0.25">
      <c r="A4015">
        <v>2313062</v>
      </c>
      <c r="B4015">
        <v>1</v>
      </c>
      <c r="C4015" t="s">
        <v>80</v>
      </c>
      <c r="D4015" t="s">
        <v>104</v>
      </c>
      <c r="E4015" t="s">
        <v>175</v>
      </c>
      <c r="F4015" t="s">
        <v>11767</v>
      </c>
      <c r="G4015" t="s">
        <v>143</v>
      </c>
      <c r="H4015" t="s">
        <v>135</v>
      </c>
      <c r="I4015" t="s">
        <v>136</v>
      </c>
      <c r="J4015" t="s">
        <v>137</v>
      </c>
      <c r="K4015" t="s">
        <v>144</v>
      </c>
      <c r="L4015" t="s">
        <v>11768</v>
      </c>
      <c r="M4015" t="s">
        <v>11769</v>
      </c>
      <c r="N4015">
        <v>7.8847222219999997</v>
      </c>
      <c r="O4015">
        <v>10</v>
      </c>
      <c r="P4015">
        <v>33</v>
      </c>
      <c r="Q4015">
        <v>56</v>
      </c>
      <c r="R4015">
        <v>201</v>
      </c>
      <c r="S4015">
        <v>22</v>
      </c>
      <c r="T4015">
        <v>50</v>
      </c>
      <c r="U4015">
        <v>6</v>
      </c>
      <c r="V4015">
        <v>0</v>
      </c>
      <c r="W4015">
        <v>22.866851230364897</v>
      </c>
      <c r="X4015">
        <v>76.643520906361957</v>
      </c>
      <c r="Y4015">
        <v>910.18715486784197</v>
      </c>
      <c r="Z4015">
        <v>678.12695249064166</v>
      </c>
      <c r="AA4015">
        <v>430.71288667958606</v>
      </c>
      <c r="AB4015">
        <v>741.54751260628757</v>
      </c>
      <c r="AC4015">
        <v>5715.3213577086572</v>
      </c>
      <c r="AD4015">
        <v>0</v>
      </c>
      <c r="AE4015">
        <v>8575.4062364897418</v>
      </c>
    </row>
    <row r="4016" spans="1:31" x14ac:dyDescent="0.25">
      <c r="A4016">
        <v>2313454</v>
      </c>
      <c r="B4016">
        <v>1</v>
      </c>
      <c r="C4016" t="s">
        <v>81</v>
      </c>
      <c r="D4016" t="s">
        <v>120</v>
      </c>
      <c r="E4016" t="s">
        <v>132</v>
      </c>
      <c r="F4016" t="s">
        <v>696</v>
      </c>
      <c r="G4016" t="s">
        <v>134</v>
      </c>
      <c r="H4016" t="s">
        <v>135</v>
      </c>
      <c r="I4016" t="s">
        <v>136</v>
      </c>
      <c r="J4016" t="s">
        <v>137</v>
      </c>
      <c r="K4016" t="s">
        <v>138</v>
      </c>
      <c r="L4016" t="s">
        <v>11770</v>
      </c>
      <c r="M4016" t="s">
        <v>11771</v>
      </c>
      <c r="N4016">
        <v>0.88500000000000001</v>
      </c>
      <c r="O4016">
        <v>0</v>
      </c>
      <c r="P4016">
        <v>496</v>
      </c>
      <c r="Q4016">
        <v>30</v>
      </c>
      <c r="R4016">
        <v>56</v>
      </c>
      <c r="S4016">
        <v>5</v>
      </c>
      <c r="T4016">
        <v>27</v>
      </c>
      <c r="U4016">
        <v>0</v>
      </c>
      <c r="V4016">
        <v>1</v>
      </c>
      <c r="W4016">
        <v>0</v>
      </c>
      <c r="X4016">
        <v>100.63026561915252</v>
      </c>
      <c r="Y4016">
        <v>70.933290558000323</v>
      </c>
      <c r="Z4016">
        <v>33.724831285359357</v>
      </c>
      <c r="AA4016">
        <v>20.300159394537832</v>
      </c>
      <c r="AB4016">
        <v>8.7585908034154674</v>
      </c>
      <c r="AC4016">
        <v>0</v>
      </c>
      <c r="AD4016">
        <v>70.959866342064331</v>
      </c>
      <c r="AE4016">
        <v>305.30700400252988</v>
      </c>
    </row>
    <row r="4017" spans="1:31" x14ac:dyDescent="0.25">
      <c r="A4017">
        <v>2313460</v>
      </c>
      <c r="B4017">
        <v>1</v>
      </c>
      <c r="C4017" t="s">
        <v>81</v>
      </c>
      <c r="D4017" t="s">
        <v>118</v>
      </c>
      <c r="E4017" t="s">
        <v>147</v>
      </c>
      <c r="F4017" t="s">
        <v>11772</v>
      </c>
      <c r="G4017" t="s">
        <v>149</v>
      </c>
      <c r="H4017" t="s">
        <v>150</v>
      </c>
      <c r="I4017" t="s">
        <v>136</v>
      </c>
      <c r="J4017" t="s">
        <v>137</v>
      </c>
      <c r="K4017" t="s">
        <v>138</v>
      </c>
      <c r="L4017" t="s">
        <v>11773</v>
      </c>
      <c r="M4017" t="s">
        <v>11774</v>
      </c>
      <c r="N4017">
        <v>2.440833333</v>
      </c>
      <c r="O4017">
        <v>0</v>
      </c>
      <c r="P4017">
        <v>21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3.5377799062205249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3.5377799062205249</v>
      </c>
    </row>
    <row r="4018" spans="1:31" x14ac:dyDescent="0.25">
      <c r="A4018">
        <v>2313148</v>
      </c>
      <c r="B4018">
        <v>1</v>
      </c>
      <c r="C4018" t="s">
        <v>81</v>
      </c>
      <c r="D4018" t="s">
        <v>113</v>
      </c>
      <c r="E4018" t="s">
        <v>285</v>
      </c>
      <c r="F4018" t="s">
        <v>11775</v>
      </c>
      <c r="G4018" t="s">
        <v>513</v>
      </c>
      <c r="H4018" t="s">
        <v>150</v>
      </c>
      <c r="I4018" t="s">
        <v>136</v>
      </c>
      <c r="J4018" t="s">
        <v>137</v>
      </c>
      <c r="K4018" t="s">
        <v>138</v>
      </c>
      <c r="L4018" t="s">
        <v>11776</v>
      </c>
      <c r="M4018" t="s">
        <v>11777</v>
      </c>
      <c r="N4018">
        <v>2.9822222219999999</v>
      </c>
      <c r="O4018">
        <v>0</v>
      </c>
      <c r="P4018">
        <v>60</v>
      </c>
      <c r="Q4018">
        <v>0</v>
      </c>
      <c r="R4018">
        <v>0</v>
      </c>
      <c r="S4018">
        <v>0</v>
      </c>
      <c r="T4018">
        <v>1</v>
      </c>
      <c r="U4018">
        <v>0</v>
      </c>
      <c r="V4018">
        <v>0</v>
      </c>
      <c r="W4018">
        <v>0</v>
      </c>
      <c r="X4018">
        <v>26.821809798485411</v>
      </c>
      <c r="Y4018">
        <v>0</v>
      </c>
      <c r="Z4018">
        <v>0</v>
      </c>
      <c r="AA4018">
        <v>0</v>
      </c>
      <c r="AB4018">
        <v>4.3382091403083326E-3</v>
      </c>
      <c r="AC4018">
        <v>0</v>
      </c>
      <c r="AD4018">
        <v>0</v>
      </c>
      <c r="AE4018">
        <v>26.826148007625719</v>
      </c>
    </row>
    <row r="4019" spans="1:31" x14ac:dyDescent="0.25">
      <c r="A4019">
        <v>2313079</v>
      </c>
      <c r="B4019">
        <v>1</v>
      </c>
      <c r="C4019" t="s">
        <v>80</v>
      </c>
      <c r="D4019" t="s">
        <v>107</v>
      </c>
      <c r="E4019" t="s">
        <v>132</v>
      </c>
      <c r="F4019" t="s">
        <v>11778</v>
      </c>
      <c r="G4019" t="s">
        <v>134</v>
      </c>
      <c r="H4019" t="s">
        <v>135</v>
      </c>
      <c r="I4019" t="s">
        <v>136</v>
      </c>
      <c r="J4019" t="s">
        <v>137</v>
      </c>
      <c r="K4019" t="s">
        <v>138</v>
      </c>
      <c r="L4019" t="s">
        <v>11779</v>
      </c>
      <c r="M4019" t="s">
        <v>11780</v>
      </c>
      <c r="N4019">
        <v>0.82416666599999999</v>
      </c>
      <c r="O4019">
        <v>1</v>
      </c>
      <c r="P4019">
        <v>1842</v>
      </c>
      <c r="Q4019">
        <v>0</v>
      </c>
      <c r="R4019">
        <v>1</v>
      </c>
      <c r="S4019">
        <v>0</v>
      </c>
      <c r="T4019">
        <v>119</v>
      </c>
      <c r="U4019">
        <v>0</v>
      </c>
      <c r="V4019">
        <v>2</v>
      </c>
      <c r="W4019">
        <v>14.369796615561942</v>
      </c>
      <c r="X4019">
        <v>237.32326453289832</v>
      </c>
      <c r="Y4019">
        <v>0</v>
      </c>
      <c r="Z4019">
        <v>2.2900602782175001</v>
      </c>
      <c r="AA4019">
        <v>0</v>
      </c>
      <c r="AB4019">
        <v>114.24221499406892</v>
      </c>
      <c r="AC4019">
        <v>0</v>
      </c>
      <c r="AD4019">
        <v>3.8666421062558336</v>
      </c>
      <c r="AE4019">
        <v>372.09197852700248</v>
      </c>
    </row>
    <row r="4020" spans="1:31" x14ac:dyDescent="0.25">
      <c r="A4020">
        <v>2313102</v>
      </c>
      <c r="B4020">
        <v>1</v>
      </c>
      <c r="C4020" t="s">
        <v>80</v>
      </c>
      <c r="D4020" t="s">
        <v>103</v>
      </c>
      <c r="E4020" t="s">
        <v>414</v>
      </c>
      <c r="F4020" t="s">
        <v>5107</v>
      </c>
      <c r="G4020" t="s">
        <v>134</v>
      </c>
      <c r="H4020" t="s">
        <v>135</v>
      </c>
      <c r="I4020" t="s">
        <v>136</v>
      </c>
      <c r="J4020" t="s">
        <v>137</v>
      </c>
      <c r="K4020" t="s">
        <v>138</v>
      </c>
      <c r="L4020" t="s">
        <v>11781</v>
      </c>
      <c r="M4020" t="s">
        <v>11782</v>
      </c>
      <c r="N4020">
        <v>6.7047222000000004E-2</v>
      </c>
      <c r="O4020">
        <v>2</v>
      </c>
      <c r="P4020">
        <v>466</v>
      </c>
      <c r="Q4020">
        <v>133</v>
      </c>
      <c r="R4020">
        <v>18</v>
      </c>
      <c r="S4020">
        <v>45</v>
      </c>
      <c r="T4020">
        <v>36</v>
      </c>
      <c r="U4020">
        <v>1</v>
      </c>
      <c r="V4020">
        <v>0</v>
      </c>
      <c r="W4020">
        <v>8.4632770891199999E-2</v>
      </c>
      <c r="X4020">
        <v>5.1878133489888327</v>
      </c>
      <c r="Y4020">
        <v>74.308539385697728</v>
      </c>
      <c r="Z4020">
        <v>4.911263645087347</v>
      </c>
      <c r="AA4020">
        <v>20.508510362811329</v>
      </c>
      <c r="AB4020">
        <v>2.1682016578094703</v>
      </c>
      <c r="AC4020">
        <v>0.21843695777816671</v>
      </c>
      <c r="AD4020">
        <v>0</v>
      </c>
      <c r="AE4020">
        <v>107.38739812906407</v>
      </c>
    </row>
    <row r="4021" spans="1:31" x14ac:dyDescent="0.25">
      <c r="A4021">
        <v>2313002</v>
      </c>
      <c r="B4021">
        <v>1</v>
      </c>
      <c r="C4021" t="s">
        <v>80</v>
      </c>
      <c r="D4021" t="s">
        <v>94</v>
      </c>
      <c r="E4021" t="s">
        <v>141</v>
      </c>
      <c r="F4021" t="s">
        <v>11783</v>
      </c>
      <c r="G4021" t="s">
        <v>217</v>
      </c>
      <c r="H4021" t="s">
        <v>135</v>
      </c>
      <c r="I4021" t="s">
        <v>136</v>
      </c>
      <c r="J4021" t="s">
        <v>137</v>
      </c>
      <c r="K4021" t="s">
        <v>138</v>
      </c>
      <c r="L4021" t="s">
        <v>11784</v>
      </c>
      <c r="M4021" t="s">
        <v>11785</v>
      </c>
      <c r="N4021">
        <v>3.551666666</v>
      </c>
      <c r="O4021">
        <v>0</v>
      </c>
      <c r="P4021">
        <v>1</v>
      </c>
      <c r="Q4021">
        <v>9</v>
      </c>
      <c r="R4021">
        <v>156</v>
      </c>
      <c r="S4021">
        <v>1</v>
      </c>
      <c r="T4021">
        <v>18</v>
      </c>
      <c r="U4021">
        <v>0</v>
      </c>
      <c r="V4021">
        <v>0</v>
      </c>
      <c r="W4021">
        <v>0</v>
      </c>
      <c r="X4021">
        <v>0.5109219815835</v>
      </c>
      <c r="Y4021">
        <v>35.660909358717177</v>
      </c>
      <c r="Z4021">
        <v>737.82124051187361</v>
      </c>
      <c r="AA4021">
        <v>5.1681687499582658</v>
      </c>
      <c r="AB4021">
        <v>188.99308311770531</v>
      </c>
      <c r="AC4021">
        <v>0</v>
      </c>
      <c r="AD4021">
        <v>0</v>
      </c>
      <c r="AE4021">
        <v>968.15432371983775</v>
      </c>
    </row>
    <row r="4022" spans="1:31" x14ac:dyDescent="0.25">
      <c r="A4022">
        <v>2313440</v>
      </c>
      <c r="B4022">
        <v>1</v>
      </c>
      <c r="C4022" t="s">
        <v>80</v>
      </c>
      <c r="D4022" t="s">
        <v>99</v>
      </c>
      <c r="E4022" t="s">
        <v>141</v>
      </c>
      <c r="F4022" t="s">
        <v>11786</v>
      </c>
      <c r="G4022" t="s">
        <v>467</v>
      </c>
      <c r="H4022" t="s">
        <v>135</v>
      </c>
      <c r="I4022" t="s">
        <v>468</v>
      </c>
      <c r="J4022" t="s">
        <v>137</v>
      </c>
      <c r="K4022" t="s">
        <v>138</v>
      </c>
      <c r="L4022" t="s">
        <v>11787</v>
      </c>
      <c r="M4022" t="s">
        <v>11788</v>
      </c>
      <c r="N4022">
        <v>7.4999999999999997E-3</v>
      </c>
      <c r="O4022">
        <v>4</v>
      </c>
      <c r="P4022">
        <v>883</v>
      </c>
      <c r="Q4022">
        <v>13</v>
      </c>
      <c r="R4022">
        <v>99</v>
      </c>
      <c r="S4022">
        <v>19</v>
      </c>
      <c r="T4022">
        <v>65</v>
      </c>
      <c r="U4022">
        <v>0</v>
      </c>
      <c r="V4022">
        <v>4</v>
      </c>
      <c r="W4022">
        <v>8.7764089621274993E-2</v>
      </c>
      <c r="X4022">
        <v>1.1478623152320011</v>
      </c>
      <c r="Y4022">
        <v>0.37378983276719996</v>
      </c>
      <c r="Z4022">
        <v>0.27028727409787495</v>
      </c>
      <c r="AA4022">
        <v>0.27651875844645007</v>
      </c>
      <c r="AB4022">
        <v>0.19275902172225004</v>
      </c>
      <c r="AC4022">
        <v>0</v>
      </c>
      <c r="AD4022">
        <v>1.9411736610869994</v>
      </c>
      <c r="AE4022">
        <v>4.290154952974051</v>
      </c>
    </row>
    <row r="4023" spans="1:31" x14ac:dyDescent="0.25">
      <c r="A4023">
        <v>2313085</v>
      </c>
      <c r="B4023">
        <v>1</v>
      </c>
      <c r="C4023" t="s">
        <v>81</v>
      </c>
      <c r="D4023" t="s">
        <v>115</v>
      </c>
      <c r="E4023" t="s">
        <v>175</v>
      </c>
      <c r="F4023" t="s">
        <v>11789</v>
      </c>
      <c r="G4023" t="s">
        <v>210</v>
      </c>
      <c r="H4023" t="s">
        <v>135</v>
      </c>
      <c r="I4023" t="s">
        <v>136</v>
      </c>
      <c r="J4023" t="s">
        <v>137</v>
      </c>
      <c r="K4023" t="s">
        <v>138</v>
      </c>
      <c r="L4023" t="s">
        <v>11790</v>
      </c>
      <c r="M4023" t="s">
        <v>11791</v>
      </c>
      <c r="N4023">
        <v>0.513055555</v>
      </c>
      <c r="O4023">
        <v>0</v>
      </c>
      <c r="P4023">
        <v>80</v>
      </c>
      <c r="Q4023">
        <v>0</v>
      </c>
      <c r="R4023">
        <v>4</v>
      </c>
      <c r="S4023">
        <v>1</v>
      </c>
      <c r="T4023">
        <v>1</v>
      </c>
      <c r="U4023">
        <v>0</v>
      </c>
      <c r="V4023">
        <v>0</v>
      </c>
      <c r="W4023">
        <v>0</v>
      </c>
      <c r="X4023">
        <v>5.2929772674457984</v>
      </c>
      <c r="Y4023">
        <v>0</v>
      </c>
      <c r="Z4023">
        <v>1.7144215873689777</v>
      </c>
      <c r="AA4023">
        <v>0.81668530951519991</v>
      </c>
      <c r="AB4023">
        <v>2.6955571607100003E-2</v>
      </c>
      <c r="AC4023">
        <v>0</v>
      </c>
      <c r="AD4023">
        <v>0</v>
      </c>
      <c r="AE4023">
        <v>7.8510397359370758</v>
      </c>
    </row>
    <row r="4024" spans="1:31" x14ac:dyDescent="0.25">
      <c r="A4024">
        <v>2313039</v>
      </c>
      <c r="B4024">
        <v>1</v>
      </c>
      <c r="C4024" t="s">
        <v>80</v>
      </c>
      <c r="D4024" t="s">
        <v>95</v>
      </c>
      <c r="E4024" t="s">
        <v>141</v>
      </c>
      <c r="F4024" t="s">
        <v>2818</v>
      </c>
      <c r="G4024" t="s">
        <v>143</v>
      </c>
      <c r="H4024" t="s">
        <v>135</v>
      </c>
      <c r="I4024" t="s">
        <v>136</v>
      </c>
      <c r="J4024" t="s">
        <v>137</v>
      </c>
      <c r="K4024" t="s">
        <v>144</v>
      </c>
      <c r="L4024" t="s">
        <v>11792</v>
      </c>
      <c r="M4024" t="s">
        <v>11793</v>
      </c>
      <c r="N4024">
        <v>1.6625000000000001</v>
      </c>
      <c r="O4024">
        <v>0</v>
      </c>
      <c r="P4024">
        <v>97</v>
      </c>
      <c r="Q4024">
        <v>0</v>
      </c>
      <c r="R4024">
        <v>0</v>
      </c>
      <c r="S4024">
        <v>6</v>
      </c>
      <c r="T4024">
        <v>8</v>
      </c>
      <c r="U4024">
        <v>3</v>
      </c>
      <c r="V4024">
        <v>0</v>
      </c>
      <c r="W4024">
        <v>0</v>
      </c>
      <c r="X4024">
        <v>42.674692270172635</v>
      </c>
      <c r="Y4024">
        <v>0</v>
      </c>
      <c r="Z4024">
        <v>0</v>
      </c>
      <c r="AA4024">
        <v>157.57803965143236</v>
      </c>
      <c r="AB4024">
        <v>10.367122415286</v>
      </c>
      <c r="AC4024">
        <v>837.76872479616009</v>
      </c>
      <c r="AD4024">
        <v>0</v>
      </c>
      <c r="AE4024">
        <v>1048.3885791330511</v>
      </c>
    </row>
    <row r="4025" spans="1:31" x14ac:dyDescent="0.25">
      <c r="A4025">
        <v>2313065</v>
      </c>
      <c r="B4025">
        <v>1</v>
      </c>
      <c r="C4025" t="s">
        <v>81</v>
      </c>
      <c r="D4025" t="s">
        <v>123</v>
      </c>
      <c r="E4025" t="s">
        <v>175</v>
      </c>
      <c r="F4025" t="s">
        <v>11794</v>
      </c>
      <c r="G4025" t="s">
        <v>143</v>
      </c>
      <c r="H4025" t="s">
        <v>135</v>
      </c>
      <c r="I4025" t="s">
        <v>136</v>
      </c>
      <c r="J4025" t="s">
        <v>137</v>
      </c>
      <c r="K4025" t="s">
        <v>144</v>
      </c>
      <c r="L4025" t="s">
        <v>11795</v>
      </c>
      <c r="M4025" t="s">
        <v>11796</v>
      </c>
      <c r="N4025">
        <v>7.5361111110000003</v>
      </c>
      <c r="O4025">
        <v>1</v>
      </c>
      <c r="P4025">
        <v>373</v>
      </c>
      <c r="Q4025">
        <v>8</v>
      </c>
      <c r="R4025">
        <v>13</v>
      </c>
      <c r="S4025">
        <v>4</v>
      </c>
      <c r="T4025">
        <v>18</v>
      </c>
      <c r="U4025">
        <v>2</v>
      </c>
      <c r="V4025">
        <v>0</v>
      </c>
      <c r="W4025">
        <v>8.9483410427916688E-2</v>
      </c>
      <c r="X4025">
        <v>557.55469776936684</v>
      </c>
      <c r="Y4025">
        <v>327.88439840454714</v>
      </c>
      <c r="Z4025">
        <v>21.52612087828366</v>
      </c>
      <c r="AA4025">
        <v>329.16359687876013</v>
      </c>
      <c r="AB4025">
        <v>132.85551618281531</v>
      </c>
      <c r="AC4025">
        <v>140.77125816310368</v>
      </c>
      <c r="AD4025">
        <v>0</v>
      </c>
      <c r="AE4025">
        <v>1509.8450716873047</v>
      </c>
    </row>
    <row r="4026" spans="1:31" x14ac:dyDescent="0.25">
      <c r="A4026">
        <v>2313351</v>
      </c>
      <c r="B4026">
        <v>1</v>
      </c>
      <c r="C4026" t="s">
        <v>81</v>
      </c>
      <c r="D4026" t="s">
        <v>126</v>
      </c>
      <c r="E4026" t="s">
        <v>175</v>
      </c>
      <c r="F4026" t="s">
        <v>11797</v>
      </c>
      <c r="G4026" t="s">
        <v>210</v>
      </c>
      <c r="H4026" t="s">
        <v>135</v>
      </c>
      <c r="I4026" t="s">
        <v>136</v>
      </c>
      <c r="J4026" t="s">
        <v>137</v>
      </c>
      <c r="K4026" t="s">
        <v>138</v>
      </c>
      <c r="L4026" t="s">
        <v>11798</v>
      </c>
      <c r="M4026" t="s">
        <v>11799</v>
      </c>
      <c r="N4026">
        <v>1.0830555550000001</v>
      </c>
      <c r="O4026">
        <v>0</v>
      </c>
      <c r="P4026">
        <v>9</v>
      </c>
      <c r="Q4026">
        <v>2</v>
      </c>
      <c r="R4026">
        <v>2</v>
      </c>
      <c r="S4026">
        <v>0</v>
      </c>
      <c r="T4026">
        <v>1</v>
      </c>
      <c r="U4026">
        <v>0</v>
      </c>
      <c r="V4026">
        <v>0</v>
      </c>
      <c r="W4026">
        <v>0</v>
      </c>
      <c r="X4026">
        <v>0.67467399701810005</v>
      </c>
      <c r="Y4026">
        <v>7.3890613535734353</v>
      </c>
      <c r="Z4026">
        <v>0.34522277478857499</v>
      </c>
      <c r="AA4026">
        <v>0</v>
      </c>
      <c r="AB4026">
        <v>1.7492034054126222</v>
      </c>
      <c r="AC4026">
        <v>0</v>
      </c>
      <c r="AD4026">
        <v>0</v>
      </c>
      <c r="AE4026">
        <v>10.158161530792732</v>
      </c>
    </row>
    <row r="4027" spans="1:31" x14ac:dyDescent="0.25">
      <c r="A4027">
        <v>2312996</v>
      </c>
      <c r="B4027">
        <v>1</v>
      </c>
      <c r="C4027" t="s">
        <v>80</v>
      </c>
      <c r="D4027" t="s">
        <v>105</v>
      </c>
      <c r="E4027" t="s">
        <v>132</v>
      </c>
      <c r="F4027" t="s">
        <v>10135</v>
      </c>
      <c r="G4027" t="s">
        <v>134</v>
      </c>
      <c r="H4027" t="s">
        <v>135</v>
      </c>
      <c r="I4027" t="s">
        <v>136</v>
      </c>
      <c r="J4027" t="s">
        <v>137</v>
      </c>
      <c r="K4027" t="s">
        <v>138</v>
      </c>
      <c r="L4027" t="s">
        <v>11800</v>
      </c>
      <c r="M4027" t="s">
        <v>11801</v>
      </c>
      <c r="N4027">
        <v>1.581111111</v>
      </c>
      <c r="O4027">
        <v>0</v>
      </c>
      <c r="P4027">
        <v>367</v>
      </c>
      <c r="Q4027">
        <v>0</v>
      </c>
      <c r="R4027">
        <v>0</v>
      </c>
      <c r="S4027">
        <v>15</v>
      </c>
      <c r="T4027">
        <v>141</v>
      </c>
      <c r="U4027">
        <v>14</v>
      </c>
      <c r="V4027">
        <v>39</v>
      </c>
      <c r="W4027">
        <v>0</v>
      </c>
      <c r="X4027">
        <v>143.05801517510494</v>
      </c>
      <c r="Y4027">
        <v>0</v>
      </c>
      <c r="Z4027">
        <v>0</v>
      </c>
      <c r="AA4027">
        <v>92.095248889459867</v>
      </c>
      <c r="AB4027">
        <v>538.88126616241959</v>
      </c>
      <c r="AC4027">
        <v>2840.5824340988738</v>
      </c>
      <c r="AD4027">
        <v>3632.192767206634</v>
      </c>
      <c r="AE4027">
        <v>7246.8097315324922</v>
      </c>
    </row>
    <row r="4028" spans="1:31" x14ac:dyDescent="0.25">
      <c r="A4028">
        <v>2313394</v>
      </c>
      <c r="B4028">
        <v>1</v>
      </c>
      <c r="C4028" t="s">
        <v>81</v>
      </c>
      <c r="D4028" t="s">
        <v>114</v>
      </c>
      <c r="E4028" t="s">
        <v>147</v>
      </c>
      <c r="F4028" t="s">
        <v>11802</v>
      </c>
      <c r="G4028" t="s">
        <v>149</v>
      </c>
      <c r="H4028" t="s">
        <v>150</v>
      </c>
      <c r="I4028" t="s">
        <v>136</v>
      </c>
      <c r="J4028" t="s">
        <v>137</v>
      </c>
      <c r="K4028" t="s">
        <v>138</v>
      </c>
      <c r="L4028" t="s">
        <v>11803</v>
      </c>
      <c r="M4028" t="s">
        <v>11804</v>
      </c>
      <c r="N4028">
        <v>0.93527777700000003</v>
      </c>
      <c r="O4028">
        <v>0</v>
      </c>
      <c r="P4028">
        <v>2</v>
      </c>
      <c r="Q4028">
        <v>0</v>
      </c>
      <c r="R4028">
        <v>1</v>
      </c>
      <c r="S4028">
        <v>0</v>
      </c>
      <c r="T4028">
        <v>1</v>
      </c>
      <c r="U4028">
        <v>0</v>
      </c>
      <c r="V4028">
        <v>0</v>
      </c>
      <c r="W4028">
        <v>0</v>
      </c>
      <c r="X4028">
        <v>0.43073987896906668</v>
      </c>
      <c r="Y4028">
        <v>0</v>
      </c>
      <c r="Z4028">
        <v>0.11580096694190001</v>
      </c>
      <c r="AA4028">
        <v>0</v>
      </c>
      <c r="AB4028">
        <v>0</v>
      </c>
      <c r="AC4028">
        <v>0</v>
      </c>
      <c r="AD4028">
        <v>0</v>
      </c>
      <c r="AE4028">
        <v>0.54654084591096663</v>
      </c>
    </row>
    <row r="4029" spans="1:31" x14ac:dyDescent="0.25">
      <c r="A4029">
        <v>2313371</v>
      </c>
      <c r="B4029">
        <v>1</v>
      </c>
      <c r="C4029" t="s">
        <v>80</v>
      </c>
      <c r="D4029" t="s">
        <v>102</v>
      </c>
      <c r="E4029" t="s">
        <v>153</v>
      </c>
      <c r="F4029" t="s">
        <v>11805</v>
      </c>
      <c r="G4029" t="s">
        <v>155</v>
      </c>
      <c r="H4029" t="s">
        <v>150</v>
      </c>
      <c r="I4029" t="s">
        <v>136</v>
      </c>
      <c r="J4029" t="s">
        <v>137</v>
      </c>
      <c r="K4029" t="s">
        <v>138</v>
      </c>
      <c r="L4029" t="s">
        <v>11806</v>
      </c>
      <c r="M4029" t="s">
        <v>11807</v>
      </c>
      <c r="N4029">
        <v>2.023055555</v>
      </c>
      <c r="O4029">
        <v>0</v>
      </c>
      <c r="P4029">
        <v>1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8.321976731700001E-3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8.321976731700001E-3</v>
      </c>
    </row>
    <row r="4030" spans="1:31" x14ac:dyDescent="0.25">
      <c r="A4030">
        <v>2313059</v>
      </c>
      <c r="B4030">
        <v>1</v>
      </c>
      <c r="C4030" t="s">
        <v>80</v>
      </c>
      <c r="D4030" t="s">
        <v>104</v>
      </c>
      <c r="E4030" t="s">
        <v>132</v>
      </c>
      <c r="F4030" t="s">
        <v>11808</v>
      </c>
      <c r="G4030" t="s">
        <v>177</v>
      </c>
      <c r="H4030" t="s">
        <v>135</v>
      </c>
      <c r="I4030" t="s">
        <v>136</v>
      </c>
      <c r="J4030" t="s">
        <v>137</v>
      </c>
      <c r="K4030" t="s">
        <v>144</v>
      </c>
      <c r="L4030" t="s">
        <v>11809</v>
      </c>
      <c r="M4030" t="s">
        <v>11810</v>
      </c>
      <c r="N4030">
        <v>2.3824999999999998</v>
      </c>
      <c r="O4030">
        <v>5</v>
      </c>
      <c r="P4030">
        <v>1787</v>
      </c>
      <c r="Q4030">
        <v>10</v>
      </c>
      <c r="R4030">
        <v>20</v>
      </c>
      <c r="S4030">
        <v>17</v>
      </c>
      <c r="T4030">
        <v>212</v>
      </c>
      <c r="U4030">
        <v>2</v>
      </c>
      <c r="V4030">
        <v>0</v>
      </c>
      <c r="W4030">
        <v>1.4793686838883338</v>
      </c>
      <c r="X4030">
        <v>770.46962285124835</v>
      </c>
      <c r="Y4030">
        <v>20.348378235548456</v>
      </c>
      <c r="Z4030">
        <v>12.540610105459793</v>
      </c>
      <c r="AA4030">
        <v>826.80277689594163</v>
      </c>
      <c r="AB4030">
        <v>332.61947283863526</v>
      </c>
      <c r="AC4030">
        <v>40.715601067616483</v>
      </c>
      <c r="AD4030">
        <v>0</v>
      </c>
      <c r="AE4030">
        <v>2004.9758306783385</v>
      </c>
    </row>
    <row r="4031" spans="1:31" x14ac:dyDescent="0.25">
      <c r="A4031">
        <v>2313308</v>
      </c>
      <c r="B4031">
        <v>1</v>
      </c>
      <c r="C4031" t="s">
        <v>80</v>
      </c>
      <c r="D4031" t="s">
        <v>104</v>
      </c>
      <c r="E4031" t="s">
        <v>153</v>
      </c>
      <c r="F4031" t="s">
        <v>11811</v>
      </c>
      <c r="G4031" t="s">
        <v>155</v>
      </c>
      <c r="H4031" t="s">
        <v>150</v>
      </c>
      <c r="I4031" t="s">
        <v>136</v>
      </c>
      <c r="J4031" t="s">
        <v>137</v>
      </c>
      <c r="K4031" t="s">
        <v>138</v>
      </c>
      <c r="L4031" t="s">
        <v>11812</v>
      </c>
      <c r="M4031" t="s">
        <v>11813</v>
      </c>
      <c r="N4031">
        <v>2.9069444440000001</v>
      </c>
      <c r="O4031">
        <v>0</v>
      </c>
      <c r="P4031">
        <v>0</v>
      </c>
      <c r="Q4031">
        <v>0</v>
      </c>
      <c r="R4031">
        <v>1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0.7761179827527751</v>
      </c>
      <c r="AA4031">
        <v>0</v>
      </c>
      <c r="AB4031">
        <v>0</v>
      </c>
      <c r="AC4031">
        <v>0</v>
      </c>
      <c r="AD4031">
        <v>0</v>
      </c>
      <c r="AE4031">
        <v>0.7761179827527751</v>
      </c>
    </row>
    <row r="4032" spans="1:31" x14ac:dyDescent="0.25">
      <c r="A4032">
        <v>2313165</v>
      </c>
      <c r="B4032">
        <v>1</v>
      </c>
      <c r="C4032" t="s">
        <v>81</v>
      </c>
      <c r="D4032" t="s">
        <v>113</v>
      </c>
      <c r="E4032" t="s">
        <v>147</v>
      </c>
      <c r="F4032" t="s">
        <v>11814</v>
      </c>
      <c r="G4032" t="s">
        <v>353</v>
      </c>
      <c r="H4032" t="s">
        <v>150</v>
      </c>
      <c r="I4032" t="s">
        <v>136</v>
      </c>
      <c r="J4032" t="s">
        <v>137</v>
      </c>
      <c r="K4032" t="s">
        <v>138</v>
      </c>
      <c r="L4032" t="s">
        <v>11815</v>
      </c>
      <c r="M4032" t="s">
        <v>11816</v>
      </c>
      <c r="N4032">
        <v>2.872777777</v>
      </c>
      <c r="O4032">
        <v>0</v>
      </c>
      <c r="P4032">
        <v>5</v>
      </c>
      <c r="Q4032">
        <v>0</v>
      </c>
      <c r="R4032">
        <v>0</v>
      </c>
      <c r="S4032">
        <v>0</v>
      </c>
      <c r="T4032">
        <v>1</v>
      </c>
      <c r="U4032">
        <v>0</v>
      </c>
      <c r="V4032">
        <v>0</v>
      </c>
      <c r="W4032">
        <v>0</v>
      </c>
      <c r="X4032">
        <v>3.0561903141212001</v>
      </c>
      <c r="Y4032">
        <v>0</v>
      </c>
      <c r="Z4032">
        <v>0</v>
      </c>
      <c r="AA4032">
        <v>0</v>
      </c>
      <c r="AB4032">
        <v>0.7974437504698666</v>
      </c>
      <c r="AC4032">
        <v>0</v>
      </c>
      <c r="AD4032">
        <v>0</v>
      </c>
      <c r="AE4032">
        <v>3.8536340645910667</v>
      </c>
    </row>
    <row r="4033" spans="1:31" x14ac:dyDescent="0.25">
      <c r="A4033">
        <v>2313022</v>
      </c>
      <c r="B4033">
        <v>1</v>
      </c>
      <c r="C4033" t="s">
        <v>80</v>
      </c>
      <c r="D4033" t="s">
        <v>84</v>
      </c>
      <c r="E4033" t="s">
        <v>153</v>
      </c>
      <c r="F4033" t="s">
        <v>11817</v>
      </c>
      <c r="G4033" t="s">
        <v>155</v>
      </c>
      <c r="H4033" t="s">
        <v>150</v>
      </c>
      <c r="I4033" t="s">
        <v>136</v>
      </c>
      <c r="J4033" t="s">
        <v>137</v>
      </c>
      <c r="K4033" t="s">
        <v>138</v>
      </c>
      <c r="L4033" t="s">
        <v>11818</v>
      </c>
      <c r="M4033" t="s">
        <v>11819</v>
      </c>
      <c r="N4033">
        <v>1.419166666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1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2.4999318823423002</v>
      </c>
      <c r="AC4033">
        <v>0</v>
      </c>
      <c r="AD4033">
        <v>0</v>
      </c>
      <c r="AE4033">
        <v>2.4999318823423002</v>
      </c>
    </row>
    <row r="4034" spans="1:31" x14ac:dyDescent="0.25">
      <c r="A4034">
        <v>2313414</v>
      </c>
      <c r="B4034">
        <v>1</v>
      </c>
      <c r="C4034" t="s">
        <v>80</v>
      </c>
      <c r="D4034" t="s">
        <v>84</v>
      </c>
      <c r="E4034" t="s">
        <v>153</v>
      </c>
      <c r="F4034" t="s">
        <v>9984</v>
      </c>
      <c r="G4034" t="s">
        <v>703</v>
      </c>
      <c r="H4034" t="s">
        <v>150</v>
      </c>
      <c r="I4034" t="s">
        <v>136</v>
      </c>
      <c r="J4034" t="s">
        <v>3</v>
      </c>
      <c r="K4034" t="s">
        <v>138</v>
      </c>
      <c r="L4034" t="s">
        <v>11820</v>
      </c>
      <c r="M4034" t="s">
        <v>11821</v>
      </c>
      <c r="N4034">
        <v>3.1788888879999999</v>
      </c>
      <c r="O4034">
        <v>0</v>
      </c>
      <c r="P4034">
        <v>1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0.30534937668333334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0.30534937668333334</v>
      </c>
    </row>
    <row r="4035" spans="1:31" x14ac:dyDescent="0.25">
      <c r="A4035">
        <v>2313500</v>
      </c>
      <c r="B4035">
        <v>1</v>
      </c>
      <c r="C4035" t="s">
        <v>80</v>
      </c>
      <c r="D4035" t="s">
        <v>84</v>
      </c>
      <c r="E4035" t="s">
        <v>153</v>
      </c>
      <c r="F4035" t="s">
        <v>11822</v>
      </c>
      <c r="G4035" t="s">
        <v>254</v>
      </c>
      <c r="H4035" t="s">
        <v>150</v>
      </c>
      <c r="I4035" t="s">
        <v>136</v>
      </c>
      <c r="J4035" t="s">
        <v>137</v>
      </c>
      <c r="K4035" t="s">
        <v>138</v>
      </c>
      <c r="L4035" t="s">
        <v>11823</v>
      </c>
      <c r="M4035" t="s">
        <v>11824</v>
      </c>
      <c r="N4035">
        <v>4.3822222220000002</v>
      </c>
      <c r="O4035">
        <v>0</v>
      </c>
      <c r="P4035">
        <v>1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0.83693107764689167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0.83693107764689167</v>
      </c>
    </row>
    <row r="4036" spans="1:31" x14ac:dyDescent="0.25">
      <c r="A4036">
        <v>2313457</v>
      </c>
      <c r="B4036">
        <v>1</v>
      </c>
      <c r="C4036" t="s">
        <v>80</v>
      </c>
      <c r="D4036" t="s">
        <v>98</v>
      </c>
      <c r="E4036" t="s">
        <v>285</v>
      </c>
      <c r="F4036" t="s">
        <v>11825</v>
      </c>
      <c r="G4036" t="s">
        <v>287</v>
      </c>
      <c r="H4036" t="s">
        <v>150</v>
      </c>
      <c r="I4036" t="s">
        <v>136</v>
      </c>
      <c r="J4036" t="s">
        <v>137</v>
      </c>
      <c r="K4036" t="s">
        <v>138</v>
      </c>
      <c r="L4036" t="s">
        <v>11826</v>
      </c>
      <c r="M4036" t="s">
        <v>11827</v>
      </c>
      <c r="N4036">
        <v>2.983333333</v>
      </c>
      <c r="O4036">
        <v>0</v>
      </c>
      <c r="P4036">
        <v>20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13.345502708293699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13.345502708293699</v>
      </c>
    </row>
    <row r="4037" spans="1:31" x14ac:dyDescent="0.25">
      <c r="A4037">
        <v>2313337</v>
      </c>
      <c r="B4037">
        <v>1</v>
      </c>
      <c r="C4037" t="s">
        <v>80</v>
      </c>
      <c r="D4037" t="s">
        <v>94</v>
      </c>
      <c r="E4037" t="s">
        <v>147</v>
      </c>
      <c r="F4037" t="s">
        <v>11828</v>
      </c>
      <c r="G4037" t="s">
        <v>149</v>
      </c>
      <c r="H4037" t="s">
        <v>150</v>
      </c>
      <c r="I4037" t="s">
        <v>136</v>
      </c>
      <c r="J4037" t="s">
        <v>137</v>
      </c>
      <c r="K4037" t="s">
        <v>138</v>
      </c>
      <c r="L4037" t="s">
        <v>11829</v>
      </c>
      <c r="M4037" t="s">
        <v>11830</v>
      </c>
      <c r="N4037">
        <v>1.5152777770000001</v>
      </c>
      <c r="O4037">
        <v>0</v>
      </c>
      <c r="P4037">
        <v>0</v>
      </c>
      <c r="Q4037">
        <v>0</v>
      </c>
      <c r="R4037">
        <v>2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11.641206989645916</v>
      </c>
      <c r="AA4037">
        <v>0</v>
      </c>
      <c r="AB4037">
        <v>0</v>
      </c>
      <c r="AC4037">
        <v>0</v>
      </c>
      <c r="AD4037">
        <v>0</v>
      </c>
      <c r="AE4037">
        <v>11.641206989645916</v>
      </c>
    </row>
    <row r="4038" spans="1:31" x14ac:dyDescent="0.25">
      <c r="A4038">
        <v>2313005</v>
      </c>
      <c r="B4038">
        <v>1</v>
      </c>
      <c r="C4038" t="s">
        <v>80</v>
      </c>
      <c r="D4038" t="s">
        <v>103</v>
      </c>
      <c r="E4038" t="s">
        <v>132</v>
      </c>
      <c r="F4038" t="s">
        <v>11831</v>
      </c>
      <c r="G4038" t="s">
        <v>210</v>
      </c>
      <c r="H4038" t="s">
        <v>135</v>
      </c>
      <c r="I4038" t="s">
        <v>136</v>
      </c>
      <c r="J4038" t="s">
        <v>137</v>
      </c>
      <c r="K4038" t="s">
        <v>138</v>
      </c>
      <c r="L4038" t="s">
        <v>11832</v>
      </c>
      <c r="M4038" t="s">
        <v>11833</v>
      </c>
      <c r="N4038">
        <v>2.213055555</v>
      </c>
      <c r="O4038">
        <v>0</v>
      </c>
      <c r="P4038">
        <v>0</v>
      </c>
      <c r="Q4038">
        <v>17</v>
      </c>
      <c r="R4038">
        <v>0</v>
      </c>
      <c r="S4038">
        <v>5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29.671276569144421</v>
      </c>
      <c r="Z4038">
        <v>0</v>
      </c>
      <c r="AA4038">
        <v>325.87834033628502</v>
      </c>
      <c r="AB4038">
        <v>0</v>
      </c>
      <c r="AC4038">
        <v>0</v>
      </c>
      <c r="AD4038">
        <v>0</v>
      </c>
      <c r="AE4038">
        <v>355.54961690542945</v>
      </c>
    </row>
    <row r="4039" spans="1:31" x14ac:dyDescent="0.25">
      <c r="A4039">
        <v>2313197</v>
      </c>
      <c r="B4039">
        <v>1</v>
      </c>
      <c r="C4039" t="s">
        <v>81</v>
      </c>
      <c r="D4039" t="s">
        <v>118</v>
      </c>
      <c r="E4039" t="s">
        <v>175</v>
      </c>
      <c r="F4039" t="s">
        <v>11834</v>
      </c>
      <c r="G4039" t="s">
        <v>134</v>
      </c>
      <c r="H4039" t="s">
        <v>135</v>
      </c>
      <c r="I4039" t="s">
        <v>136</v>
      </c>
      <c r="J4039" t="s">
        <v>137</v>
      </c>
      <c r="K4039" t="s">
        <v>138</v>
      </c>
      <c r="L4039" t="s">
        <v>11835</v>
      </c>
      <c r="M4039" t="s">
        <v>11836</v>
      </c>
      <c r="N4039">
        <v>0.69361111099999995</v>
      </c>
      <c r="O4039">
        <v>1</v>
      </c>
      <c r="P4039">
        <v>29</v>
      </c>
      <c r="Q4039">
        <v>13</v>
      </c>
      <c r="R4039">
        <v>6</v>
      </c>
      <c r="S4039">
        <v>8</v>
      </c>
      <c r="T4039">
        <v>27</v>
      </c>
      <c r="U4039">
        <v>2</v>
      </c>
      <c r="V4039">
        <v>0</v>
      </c>
      <c r="W4039">
        <v>1.218693348455</v>
      </c>
      <c r="X4039">
        <v>4.9040836755577324</v>
      </c>
      <c r="Y4039">
        <v>27.380977429231251</v>
      </c>
      <c r="Z4039">
        <v>12.535100070185001</v>
      </c>
      <c r="AA4039">
        <v>149.37305590857409</v>
      </c>
      <c r="AB4039">
        <v>10.643010036719376</v>
      </c>
      <c r="AC4039">
        <v>619.31170955446646</v>
      </c>
      <c r="AD4039">
        <v>0</v>
      </c>
      <c r="AE4039">
        <v>825.36663002318892</v>
      </c>
    </row>
    <row r="4040" spans="1:31" x14ac:dyDescent="0.25">
      <c r="A4040">
        <v>2313028</v>
      </c>
      <c r="B4040">
        <v>1</v>
      </c>
      <c r="C4040" t="s">
        <v>80</v>
      </c>
      <c r="D4040" t="s">
        <v>97</v>
      </c>
      <c r="E4040" t="s">
        <v>175</v>
      </c>
      <c r="F4040" t="s">
        <v>11837</v>
      </c>
      <c r="G4040" t="s">
        <v>143</v>
      </c>
      <c r="H4040" t="s">
        <v>135</v>
      </c>
      <c r="I4040" t="s">
        <v>136</v>
      </c>
      <c r="J4040" t="s">
        <v>137</v>
      </c>
      <c r="K4040" t="s">
        <v>144</v>
      </c>
      <c r="L4040" t="s">
        <v>11838</v>
      </c>
      <c r="M4040" t="s">
        <v>11839</v>
      </c>
      <c r="N4040">
        <v>2.5644444439999998</v>
      </c>
      <c r="O4040">
        <v>0</v>
      </c>
      <c r="P4040">
        <v>4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2.0779393644544664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2.0779393644544664</v>
      </c>
    </row>
    <row r="4041" spans="1:31" x14ac:dyDescent="0.25">
      <c r="A4041">
        <v>2312988</v>
      </c>
      <c r="B4041">
        <v>1</v>
      </c>
      <c r="C4041" t="s">
        <v>80</v>
      </c>
      <c r="D4041" t="s">
        <v>104</v>
      </c>
      <c r="E4041" t="s">
        <v>141</v>
      </c>
      <c r="F4041" t="s">
        <v>11840</v>
      </c>
      <c r="G4041" t="s">
        <v>134</v>
      </c>
      <c r="H4041" t="s">
        <v>135</v>
      </c>
      <c r="I4041" t="s">
        <v>136</v>
      </c>
      <c r="J4041" t="s">
        <v>137</v>
      </c>
      <c r="K4041" t="s">
        <v>138</v>
      </c>
      <c r="L4041" t="s">
        <v>11841</v>
      </c>
      <c r="M4041" t="s">
        <v>11842</v>
      </c>
      <c r="N4041">
        <v>1.0325</v>
      </c>
      <c r="O4041">
        <v>10</v>
      </c>
      <c r="P4041">
        <v>203</v>
      </c>
      <c r="Q4041">
        <v>10</v>
      </c>
      <c r="R4041">
        <v>25</v>
      </c>
      <c r="S4041">
        <v>16</v>
      </c>
      <c r="T4041">
        <v>63</v>
      </c>
      <c r="U4041">
        <v>1</v>
      </c>
      <c r="V4041">
        <v>0</v>
      </c>
      <c r="W4041">
        <v>13.204940779330132</v>
      </c>
      <c r="X4041">
        <v>61.894901154591714</v>
      </c>
      <c r="Y4041">
        <v>8.1175622191614867</v>
      </c>
      <c r="Z4041">
        <v>17.633360457134774</v>
      </c>
      <c r="AA4041">
        <v>74.235912768833742</v>
      </c>
      <c r="AB4041">
        <v>72.137473296158888</v>
      </c>
      <c r="AC4041">
        <v>10.894238366320002</v>
      </c>
      <c r="AD4041">
        <v>0</v>
      </c>
      <c r="AE4041">
        <v>258.11838904153075</v>
      </c>
    </row>
    <row r="4042" spans="1:31" x14ac:dyDescent="0.25">
      <c r="A4042">
        <v>2313237</v>
      </c>
      <c r="B4042">
        <v>1</v>
      </c>
      <c r="C4042" t="s">
        <v>81</v>
      </c>
      <c r="D4042" t="s">
        <v>117</v>
      </c>
      <c r="E4042" t="s">
        <v>175</v>
      </c>
      <c r="F4042" t="s">
        <v>11843</v>
      </c>
      <c r="G4042" t="s">
        <v>850</v>
      </c>
      <c r="H4042" t="s">
        <v>135</v>
      </c>
      <c r="I4042" t="s">
        <v>136</v>
      </c>
      <c r="J4042" t="s">
        <v>137</v>
      </c>
      <c r="K4042" t="s">
        <v>138</v>
      </c>
      <c r="L4042" t="s">
        <v>11844</v>
      </c>
      <c r="M4042" t="s">
        <v>11845</v>
      </c>
      <c r="N4042">
        <v>2.3619444440000001</v>
      </c>
      <c r="O4042">
        <v>0</v>
      </c>
      <c r="P4042">
        <v>0</v>
      </c>
      <c r="Q4042">
        <v>0</v>
      </c>
      <c r="R4042">
        <v>0</v>
      </c>
      <c r="S4042">
        <v>1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4.0302199449250118</v>
      </c>
      <c r="AB4042">
        <v>0</v>
      </c>
      <c r="AC4042">
        <v>0</v>
      </c>
      <c r="AD4042">
        <v>0</v>
      </c>
      <c r="AE4042">
        <v>4.0302199449250118</v>
      </c>
    </row>
    <row r="4043" spans="1:31" x14ac:dyDescent="0.25">
      <c r="A4043">
        <v>2313045</v>
      </c>
      <c r="B4043">
        <v>1</v>
      </c>
      <c r="C4043" t="s">
        <v>81</v>
      </c>
      <c r="D4043" t="s">
        <v>116</v>
      </c>
      <c r="E4043" t="s">
        <v>141</v>
      </c>
      <c r="F4043" t="s">
        <v>11846</v>
      </c>
      <c r="G4043" t="s">
        <v>143</v>
      </c>
      <c r="H4043" t="s">
        <v>135</v>
      </c>
      <c r="I4043" t="s">
        <v>136</v>
      </c>
      <c r="J4043" t="s">
        <v>137</v>
      </c>
      <c r="K4043" t="s">
        <v>144</v>
      </c>
      <c r="L4043" t="s">
        <v>11847</v>
      </c>
      <c r="M4043" t="s">
        <v>11848</v>
      </c>
      <c r="N4043">
        <v>2.0538888879999999</v>
      </c>
      <c r="O4043">
        <v>9</v>
      </c>
      <c r="P4043">
        <v>2980</v>
      </c>
      <c r="Q4043">
        <v>238</v>
      </c>
      <c r="R4043">
        <v>232</v>
      </c>
      <c r="S4043">
        <v>12</v>
      </c>
      <c r="T4043">
        <v>421</v>
      </c>
      <c r="U4043">
        <v>2</v>
      </c>
      <c r="V4043">
        <v>0</v>
      </c>
      <c r="W4043">
        <v>5.3568228695433424</v>
      </c>
      <c r="X4043">
        <v>806.28601225595639</v>
      </c>
      <c r="Y4043">
        <v>363.46362828380637</v>
      </c>
      <c r="Z4043">
        <v>155.13841081259869</v>
      </c>
      <c r="AA4043">
        <v>221.84393224699855</v>
      </c>
      <c r="AB4043">
        <v>317.75201555349321</v>
      </c>
      <c r="AC4043">
        <v>641.9739148345443</v>
      </c>
      <c r="AD4043">
        <v>0</v>
      </c>
      <c r="AE4043">
        <v>2511.8147368569407</v>
      </c>
    </row>
    <row r="4044" spans="1:31" x14ac:dyDescent="0.25">
      <c r="A4044">
        <v>2313134</v>
      </c>
      <c r="B4044">
        <v>1</v>
      </c>
      <c r="C4044" t="s">
        <v>80</v>
      </c>
      <c r="D4044" t="s">
        <v>85</v>
      </c>
      <c r="E4044" t="s">
        <v>153</v>
      </c>
      <c r="F4044" t="s">
        <v>11849</v>
      </c>
      <c r="G4044" t="s">
        <v>203</v>
      </c>
      <c r="H4044" t="s">
        <v>150</v>
      </c>
      <c r="I4044" t="s">
        <v>136</v>
      </c>
      <c r="J4044" t="s">
        <v>137</v>
      </c>
      <c r="K4044" t="s">
        <v>138</v>
      </c>
      <c r="L4044" t="s">
        <v>11850</v>
      </c>
      <c r="M4044" t="s">
        <v>11851</v>
      </c>
      <c r="N4044">
        <v>1.283055555</v>
      </c>
      <c r="O4044">
        <v>0</v>
      </c>
      <c r="P4044">
        <v>11</v>
      </c>
      <c r="Q4044">
        <v>0</v>
      </c>
      <c r="R4044">
        <v>0</v>
      </c>
      <c r="S4044">
        <v>0</v>
      </c>
      <c r="T4044">
        <v>2</v>
      </c>
      <c r="U4044">
        <v>0</v>
      </c>
      <c r="V4044">
        <v>0</v>
      </c>
      <c r="W4044">
        <v>0</v>
      </c>
      <c r="X4044">
        <v>3.3541189657936505</v>
      </c>
      <c r="Y4044">
        <v>0</v>
      </c>
      <c r="Z4044">
        <v>0</v>
      </c>
      <c r="AA4044">
        <v>0</v>
      </c>
      <c r="AB4044">
        <v>0.17563640022105001</v>
      </c>
      <c r="AC4044">
        <v>0</v>
      </c>
      <c r="AD4044">
        <v>0</v>
      </c>
      <c r="AE4044">
        <v>3.5297553660147005</v>
      </c>
    </row>
    <row r="4045" spans="1:31" x14ac:dyDescent="0.25">
      <c r="A4045">
        <v>2313254</v>
      </c>
      <c r="B4045">
        <v>1</v>
      </c>
      <c r="C4045" t="s">
        <v>80</v>
      </c>
      <c r="D4045" t="s">
        <v>104</v>
      </c>
      <c r="E4045" t="s">
        <v>132</v>
      </c>
      <c r="F4045" t="s">
        <v>11852</v>
      </c>
      <c r="G4045" t="s">
        <v>467</v>
      </c>
      <c r="H4045" t="s">
        <v>135</v>
      </c>
      <c r="I4045" t="s">
        <v>136</v>
      </c>
      <c r="J4045" t="s">
        <v>137</v>
      </c>
      <c r="K4045" t="s">
        <v>138</v>
      </c>
      <c r="L4045" t="s">
        <v>11853</v>
      </c>
      <c r="M4045" t="s">
        <v>11854</v>
      </c>
      <c r="N4045">
        <v>0.38388888799999998</v>
      </c>
      <c r="O4045">
        <v>0</v>
      </c>
      <c r="P4045">
        <v>456</v>
      </c>
      <c r="Q4045">
        <v>5</v>
      </c>
      <c r="R4045">
        <v>10</v>
      </c>
      <c r="S4045">
        <v>5</v>
      </c>
      <c r="T4045">
        <v>109</v>
      </c>
      <c r="U4045">
        <v>1</v>
      </c>
      <c r="V4045">
        <v>0</v>
      </c>
      <c r="W4045">
        <v>0</v>
      </c>
      <c r="X4045">
        <v>49.60544384549857</v>
      </c>
      <c r="Y4045">
        <v>11.950137751584149</v>
      </c>
      <c r="Z4045">
        <v>12.692807205514804</v>
      </c>
      <c r="AA4045">
        <v>49.682327958126088</v>
      </c>
      <c r="AB4045">
        <v>54.783021548339534</v>
      </c>
      <c r="AC4045">
        <v>63.12632794615984</v>
      </c>
      <c r="AD4045">
        <v>0</v>
      </c>
      <c r="AE4045">
        <v>241.84006625522301</v>
      </c>
    </row>
    <row r="4046" spans="1:31" x14ac:dyDescent="0.25">
      <c r="A4046">
        <v>2313446</v>
      </c>
      <c r="B4046">
        <v>1</v>
      </c>
      <c r="C4046" t="s">
        <v>81</v>
      </c>
      <c r="D4046" t="s">
        <v>118</v>
      </c>
      <c r="E4046" t="s">
        <v>147</v>
      </c>
      <c r="F4046" t="s">
        <v>11855</v>
      </c>
      <c r="G4046" t="s">
        <v>149</v>
      </c>
      <c r="H4046" t="s">
        <v>150</v>
      </c>
      <c r="I4046" t="s">
        <v>136</v>
      </c>
      <c r="J4046" t="s">
        <v>137</v>
      </c>
      <c r="K4046" t="s">
        <v>138</v>
      </c>
      <c r="L4046" t="s">
        <v>11856</v>
      </c>
      <c r="M4046" t="s">
        <v>11857</v>
      </c>
      <c r="N4046">
        <v>0.87166666599999998</v>
      </c>
      <c r="O4046">
        <v>0</v>
      </c>
      <c r="P4046">
        <v>30</v>
      </c>
      <c r="Q4046">
        <v>0</v>
      </c>
      <c r="R4046">
        <v>0</v>
      </c>
      <c r="S4046">
        <v>0</v>
      </c>
      <c r="T4046">
        <v>3</v>
      </c>
      <c r="U4046">
        <v>0</v>
      </c>
      <c r="V4046">
        <v>0</v>
      </c>
      <c r="W4046">
        <v>0</v>
      </c>
      <c r="X4046">
        <v>5.2558568851986003</v>
      </c>
      <c r="Y4046">
        <v>0</v>
      </c>
      <c r="Z4046">
        <v>0</v>
      </c>
      <c r="AA4046">
        <v>0</v>
      </c>
      <c r="AB4046">
        <v>1.06447484325E-2</v>
      </c>
      <c r="AC4046">
        <v>0</v>
      </c>
      <c r="AD4046">
        <v>0</v>
      </c>
      <c r="AE4046">
        <v>5.2665016336311004</v>
      </c>
    </row>
    <row r="4047" spans="1:31" x14ac:dyDescent="0.25">
      <c r="A4047">
        <v>2313297</v>
      </c>
      <c r="B4047">
        <v>1</v>
      </c>
      <c r="C4047" t="s">
        <v>81</v>
      </c>
      <c r="D4047" t="s">
        <v>126</v>
      </c>
      <c r="E4047" t="s">
        <v>132</v>
      </c>
      <c r="F4047" t="s">
        <v>11858</v>
      </c>
      <c r="G4047" t="s">
        <v>143</v>
      </c>
      <c r="H4047" t="s">
        <v>135</v>
      </c>
      <c r="I4047" t="s">
        <v>136</v>
      </c>
      <c r="J4047" t="s">
        <v>137</v>
      </c>
      <c r="K4047" t="s">
        <v>144</v>
      </c>
      <c r="L4047" t="s">
        <v>11859</v>
      </c>
      <c r="M4047" t="s">
        <v>11860</v>
      </c>
      <c r="N4047">
        <v>0.46555555500000001</v>
      </c>
      <c r="O4047">
        <v>0</v>
      </c>
      <c r="P4047">
        <v>369</v>
      </c>
      <c r="Q4047">
        <v>6</v>
      </c>
      <c r="R4047">
        <v>115</v>
      </c>
      <c r="S4047">
        <v>3</v>
      </c>
      <c r="T4047">
        <v>12</v>
      </c>
      <c r="U4047">
        <v>1</v>
      </c>
      <c r="V4047">
        <v>1</v>
      </c>
      <c r="W4047">
        <v>0</v>
      </c>
      <c r="X4047">
        <v>12.249326335724525</v>
      </c>
      <c r="Y4047">
        <v>15.938631983377501</v>
      </c>
      <c r="Z4047">
        <v>6.0041458050670675</v>
      </c>
      <c r="AA4047">
        <v>11.306372886646832</v>
      </c>
      <c r="AB4047">
        <v>2.6433178870039993</v>
      </c>
      <c r="AC4047">
        <v>75.486170313216306</v>
      </c>
      <c r="AD4047">
        <v>83.188537867018468</v>
      </c>
      <c r="AE4047">
        <v>206.81650307805472</v>
      </c>
    </row>
    <row r="4048" spans="1:31" x14ac:dyDescent="0.25">
      <c r="A4048">
        <v>2313403</v>
      </c>
      <c r="B4048">
        <v>1</v>
      </c>
      <c r="C4048" t="s">
        <v>81</v>
      </c>
      <c r="D4048" t="s">
        <v>116</v>
      </c>
      <c r="E4048" t="s">
        <v>141</v>
      </c>
      <c r="F4048" t="s">
        <v>11861</v>
      </c>
      <c r="G4048" t="s">
        <v>134</v>
      </c>
      <c r="H4048" t="s">
        <v>135</v>
      </c>
      <c r="I4048" t="s">
        <v>136</v>
      </c>
      <c r="J4048" t="s">
        <v>137</v>
      </c>
      <c r="K4048" t="s">
        <v>138</v>
      </c>
      <c r="L4048" t="s">
        <v>11862</v>
      </c>
      <c r="M4048" t="s">
        <v>11863</v>
      </c>
      <c r="N4048">
        <v>0.266666666</v>
      </c>
      <c r="O4048">
        <v>8</v>
      </c>
      <c r="P4048">
        <v>4422</v>
      </c>
      <c r="Q4048">
        <v>201</v>
      </c>
      <c r="R4048">
        <v>457</v>
      </c>
      <c r="S4048">
        <v>55</v>
      </c>
      <c r="T4048">
        <v>490</v>
      </c>
      <c r="U4048">
        <v>6</v>
      </c>
      <c r="V4048">
        <v>0</v>
      </c>
      <c r="W4048">
        <v>0.38094478016</v>
      </c>
      <c r="X4048">
        <v>150.5580408688314</v>
      </c>
      <c r="Y4048">
        <v>125.30899642577334</v>
      </c>
      <c r="Z4048">
        <v>48.138767399072009</v>
      </c>
      <c r="AA4048">
        <v>61.959198268063972</v>
      </c>
      <c r="AB4048">
        <v>41.60421571852001</v>
      </c>
      <c r="AC4048">
        <v>117.54572729450133</v>
      </c>
      <c r="AD4048">
        <v>0</v>
      </c>
      <c r="AE4048">
        <v>545.49589075492213</v>
      </c>
    </row>
    <row r="4049" spans="1:31" x14ac:dyDescent="0.25">
      <c r="A4049">
        <v>2313509</v>
      </c>
      <c r="B4049">
        <v>1</v>
      </c>
      <c r="C4049" t="s">
        <v>80</v>
      </c>
      <c r="D4049" t="s">
        <v>84</v>
      </c>
      <c r="E4049" t="s">
        <v>153</v>
      </c>
      <c r="F4049" t="s">
        <v>11864</v>
      </c>
      <c r="G4049" t="s">
        <v>203</v>
      </c>
      <c r="H4049" t="s">
        <v>150</v>
      </c>
      <c r="I4049" t="s">
        <v>136</v>
      </c>
      <c r="J4049" t="s">
        <v>137</v>
      </c>
      <c r="K4049" t="s">
        <v>138</v>
      </c>
      <c r="L4049" t="s">
        <v>11865</v>
      </c>
      <c r="M4049" t="s">
        <v>11866</v>
      </c>
      <c r="N4049">
        <v>1.2619444440000001</v>
      </c>
      <c r="O4049">
        <v>0</v>
      </c>
      <c r="P4049">
        <v>9</v>
      </c>
      <c r="Q4049">
        <v>0</v>
      </c>
      <c r="R4049">
        <v>0</v>
      </c>
      <c r="S4049">
        <v>0</v>
      </c>
      <c r="T4049">
        <v>2</v>
      </c>
      <c r="U4049">
        <v>0</v>
      </c>
      <c r="V4049">
        <v>0</v>
      </c>
      <c r="W4049">
        <v>0</v>
      </c>
      <c r="X4049">
        <v>2.2573708698997499</v>
      </c>
      <c r="Y4049">
        <v>0</v>
      </c>
      <c r="Z4049">
        <v>0</v>
      </c>
      <c r="AA4049">
        <v>0</v>
      </c>
      <c r="AB4049">
        <v>2.3811972369907335</v>
      </c>
      <c r="AC4049">
        <v>0</v>
      </c>
      <c r="AD4049">
        <v>0</v>
      </c>
      <c r="AE4049">
        <v>4.6385681068904834</v>
      </c>
    </row>
    <row r="4050" spans="1:31" x14ac:dyDescent="0.25">
      <c r="A4050">
        <v>2313111</v>
      </c>
      <c r="B4050">
        <v>1</v>
      </c>
      <c r="C4050" t="s">
        <v>80</v>
      </c>
      <c r="D4050" t="s">
        <v>106</v>
      </c>
      <c r="E4050" t="s">
        <v>132</v>
      </c>
      <c r="F4050" t="s">
        <v>11867</v>
      </c>
      <c r="G4050" t="s">
        <v>134</v>
      </c>
      <c r="H4050" t="s">
        <v>135</v>
      </c>
      <c r="I4050" t="s">
        <v>136</v>
      </c>
      <c r="J4050" t="s">
        <v>137</v>
      </c>
      <c r="K4050" t="s">
        <v>138</v>
      </c>
      <c r="L4050" t="s">
        <v>11868</v>
      </c>
      <c r="M4050" t="s">
        <v>11869</v>
      </c>
      <c r="N4050">
        <v>0.68500000000000005</v>
      </c>
      <c r="O4050">
        <v>2</v>
      </c>
      <c r="P4050">
        <v>1652</v>
      </c>
      <c r="Q4050">
        <v>54</v>
      </c>
      <c r="R4050">
        <v>315</v>
      </c>
      <c r="S4050">
        <v>27</v>
      </c>
      <c r="T4050">
        <v>272</v>
      </c>
      <c r="U4050">
        <v>3</v>
      </c>
      <c r="V4050">
        <v>1</v>
      </c>
      <c r="W4050">
        <v>0.83191460640050008</v>
      </c>
      <c r="X4050">
        <v>173.23892900130616</v>
      </c>
      <c r="Y4050">
        <v>252.46845147219457</v>
      </c>
      <c r="Z4050">
        <v>293.89862737882788</v>
      </c>
      <c r="AA4050">
        <v>70.749811136218881</v>
      </c>
      <c r="AB4050">
        <v>154.86922896454507</v>
      </c>
      <c r="AC4050">
        <v>788.94387286111339</v>
      </c>
      <c r="AD4050">
        <v>121.01347587821024</v>
      </c>
      <c r="AE4050">
        <v>1856.0143112988169</v>
      </c>
    </row>
    <row r="4051" spans="1:31" x14ac:dyDescent="0.25">
      <c r="A4051">
        <v>2313171</v>
      </c>
      <c r="B4051">
        <v>1</v>
      </c>
      <c r="C4051" t="s">
        <v>80</v>
      </c>
      <c r="D4051" t="s">
        <v>103</v>
      </c>
      <c r="E4051" t="s">
        <v>158</v>
      </c>
      <c r="F4051" t="s">
        <v>11870</v>
      </c>
      <c r="G4051" t="s">
        <v>1915</v>
      </c>
      <c r="H4051" t="s">
        <v>150</v>
      </c>
      <c r="I4051" t="s">
        <v>136</v>
      </c>
      <c r="J4051" t="s">
        <v>137</v>
      </c>
      <c r="K4051" t="s">
        <v>138</v>
      </c>
      <c r="L4051" t="s">
        <v>11871</v>
      </c>
      <c r="M4051" t="s">
        <v>11872</v>
      </c>
      <c r="N4051">
        <v>3.6327777769999998</v>
      </c>
      <c r="O4051">
        <v>0</v>
      </c>
      <c r="P4051">
        <v>0</v>
      </c>
      <c r="Q4051">
        <v>0</v>
      </c>
      <c r="R4051">
        <v>9</v>
      </c>
      <c r="S4051">
        <v>0</v>
      </c>
      <c r="T4051">
        <v>2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104.64774094730346</v>
      </c>
      <c r="AA4051">
        <v>0</v>
      </c>
      <c r="AB4051">
        <v>64.491918313870258</v>
      </c>
      <c r="AC4051">
        <v>0</v>
      </c>
      <c r="AD4051">
        <v>0</v>
      </c>
      <c r="AE4051">
        <v>169.13965926117373</v>
      </c>
    </row>
    <row r="4052" spans="1:31" x14ac:dyDescent="0.25">
      <c r="A4052">
        <v>2313363</v>
      </c>
      <c r="B4052">
        <v>1</v>
      </c>
      <c r="C4052" t="s">
        <v>81</v>
      </c>
      <c r="D4052" t="s">
        <v>116</v>
      </c>
      <c r="E4052" t="s">
        <v>175</v>
      </c>
      <c r="F4052" t="s">
        <v>11873</v>
      </c>
      <c r="G4052" t="s">
        <v>210</v>
      </c>
      <c r="H4052" t="s">
        <v>135</v>
      </c>
      <c r="I4052" t="s">
        <v>136</v>
      </c>
      <c r="J4052" t="s">
        <v>137</v>
      </c>
      <c r="K4052" t="s">
        <v>138</v>
      </c>
      <c r="L4052" t="s">
        <v>11874</v>
      </c>
      <c r="M4052" t="s">
        <v>11875</v>
      </c>
      <c r="N4052">
        <v>5.8263888880000003</v>
      </c>
      <c r="O4052">
        <v>0</v>
      </c>
      <c r="P4052">
        <v>62</v>
      </c>
      <c r="Q4052">
        <v>0</v>
      </c>
      <c r="R4052">
        <v>1</v>
      </c>
      <c r="S4052">
        <v>0</v>
      </c>
      <c r="T4052">
        <v>2</v>
      </c>
      <c r="U4052">
        <v>0</v>
      </c>
      <c r="V4052">
        <v>0</v>
      </c>
      <c r="W4052">
        <v>0</v>
      </c>
      <c r="X4052">
        <v>45.868961237079183</v>
      </c>
      <c r="Y4052">
        <v>0</v>
      </c>
      <c r="Z4052">
        <v>1.7255743994115416</v>
      </c>
      <c r="AA4052">
        <v>0</v>
      </c>
      <c r="AB4052">
        <v>0.28307277539558334</v>
      </c>
      <c r="AC4052">
        <v>0</v>
      </c>
      <c r="AD4052">
        <v>0</v>
      </c>
      <c r="AE4052">
        <v>47.877608411886307</v>
      </c>
    </row>
    <row r="4053" spans="1:31" x14ac:dyDescent="0.25">
      <c r="A4053">
        <v>2313340</v>
      </c>
      <c r="B4053">
        <v>1</v>
      </c>
      <c r="C4053" t="s">
        <v>80</v>
      </c>
      <c r="D4053" t="s">
        <v>105</v>
      </c>
      <c r="E4053" t="s">
        <v>153</v>
      </c>
      <c r="F4053" t="s">
        <v>11876</v>
      </c>
      <c r="G4053" t="s">
        <v>155</v>
      </c>
      <c r="H4053" t="s">
        <v>150</v>
      </c>
      <c r="I4053" t="s">
        <v>136</v>
      </c>
      <c r="J4053" t="s">
        <v>137</v>
      </c>
      <c r="K4053" t="s">
        <v>138</v>
      </c>
      <c r="L4053" t="s">
        <v>11877</v>
      </c>
      <c r="M4053" t="s">
        <v>11878</v>
      </c>
      <c r="N4053">
        <v>3.4097222220000001</v>
      </c>
      <c r="O4053">
        <v>0</v>
      </c>
      <c r="P4053">
        <v>1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1.36783794794335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1.36783794794335</v>
      </c>
    </row>
    <row r="4054" spans="1:31" x14ac:dyDescent="0.25">
      <c r="A4054">
        <v>2313008</v>
      </c>
      <c r="B4054">
        <v>1</v>
      </c>
      <c r="C4054" t="s">
        <v>80</v>
      </c>
      <c r="D4054" t="s">
        <v>110</v>
      </c>
      <c r="E4054" t="s">
        <v>153</v>
      </c>
      <c r="F4054" t="s">
        <v>11879</v>
      </c>
      <c r="G4054" t="s">
        <v>254</v>
      </c>
      <c r="H4054" t="s">
        <v>150</v>
      </c>
      <c r="I4054" t="s">
        <v>136</v>
      </c>
      <c r="J4054" t="s">
        <v>137</v>
      </c>
      <c r="K4054" t="s">
        <v>138</v>
      </c>
      <c r="L4054" t="s">
        <v>11880</v>
      </c>
      <c r="M4054" t="s">
        <v>11881</v>
      </c>
      <c r="N4054">
        <v>2.8761111110000002</v>
      </c>
      <c r="O4054">
        <v>0</v>
      </c>
      <c r="P4054">
        <v>3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2.4123702799059998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2.4123702799059998</v>
      </c>
    </row>
    <row r="4055" spans="1:31" x14ac:dyDescent="0.25">
      <c r="A4055">
        <v>2313217</v>
      </c>
      <c r="B4055">
        <v>1</v>
      </c>
      <c r="C4055" t="s">
        <v>80</v>
      </c>
      <c r="D4055" t="s">
        <v>96</v>
      </c>
      <c r="E4055" t="s">
        <v>153</v>
      </c>
      <c r="F4055" t="s">
        <v>10615</v>
      </c>
      <c r="G4055" t="s">
        <v>155</v>
      </c>
      <c r="H4055" t="s">
        <v>150</v>
      </c>
      <c r="I4055" t="s">
        <v>136</v>
      </c>
      <c r="J4055" t="s">
        <v>137</v>
      </c>
      <c r="K4055" t="s">
        <v>138</v>
      </c>
      <c r="L4055" t="s">
        <v>11882</v>
      </c>
      <c r="M4055" t="s">
        <v>11883</v>
      </c>
      <c r="N4055">
        <v>2.438055555</v>
      </c>
      <c r="O4055">
        <v>0</v>
      </c>
      <c r="P4055">
        <v>2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3.0744983567209339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3.0744983567209339</v>
      </c>
    </row>
    <row r="4056" spans="1:31" x14ac:dyDescent="0.25">
      <c r="A4056">
        <v>2313317</v>
      </c>
      <c r="B4056">
        <v>1</v>
      </c>
      <c r="C4056" t="s">
        <v>80</v>
      </c>
      <c r="D4056" t="s">
        <v>110</v>
      </c>
      <c r="E4056" t="s">
        <v>175</v>
      </c>
      <c r="F4056" t="s">
        <v>11884</v>
      </c>
      <c r="G4056" t="s">
        <v>703</v>
      </c>
      <c r="H4056" t="s">
        <v>135</v>
      </c>
      <c r="I4056" t="s">
        <v>136</v>
      </c>
      <c r="J4056" t="s">
        <v>3</v>
      </c>
      <c r="K4056" t="s">
        <v>138</v>
      </c>
      <c r="L4056" t="s">
        <v>11885</v>
      </c>
      <c r="M4056" t="s">
        <v>11886</v>
      </c>
      <c r="N4056">
        <v>3.5905555549999999</v>
      </c>
      <c r="O4056">
        <v>1</v>
      </c>
      <c r="P4056">
        <v>0</v>
      </c>
      <c r="Q4056">
        <v>0</v>
      </c>
      <c r="R4056">
        <v>0</v>
      </c>
      <c r="S4056">
        <v>26</v>
      </c>
      <c r="T4056">
        <v>89</v>
      </c>
      <c r="U4056">
        <v>0</v>
      </c>
      <c r="V4056">
        <v>1</v>
      </c>
      <c r="W4056">
        <v>260.98649205269999</v>
      </c>
      <c r="X4056">
        <v>0</v>
      </c>
      <c r="Y4056">
        <v>0</v>
      </c>
      <c r="Z4056">
        <v>0</v>
      </c>
      <c r="AA4056">
        <v>3243.7659042356431</v>
      </c>
      <c r="AB4056">
        <v>753.46914044976472</v>
      </c>
      <c r="AC4056">
        <v>0</v>
      </c>
      <c r="AD4056">
        <v>624.43928602040978</v>
      </c>
      <c r="AE4056">
        <v>4882.6608227585175</v>
      </c>
    </row>
    <row r="4057" spans="1:31" x14ac:dyDescent="0.25">
      <c r="A4057">
        <v>2313025</v>
      </c>
      <c r="B4057">
        <v>1</v>
      </c>
      <c r="C4057" t="s">
        <v>81</v>
      </c>
      <c r="D4057" t="s">
        <v>112</v>
      </c>
      <c r="E4057" t="s">
        <v>141</v>
      </c>
      <c r="F4057" t="s">
        <v>11887</v>
      </c>
      <c r="G4057" t="s">
        <v>134</v>
      </c>
      <c r="H4057" t="s">
        <v>135</v>
      </c>
      <c r="I4057" t="s">
        <v>136</v>
      </c>
      <c r="J4057" t="s">
        <v>137</v>
      </c>
      <c r="K4057" t="s">
        <v>138</v>
      </c>
      <c r="L4057" t="s">
        <v>11888</v>
      </c>
      <c r="M4057" t="s">
        <v>11889</v>
      </c>
      <c r="N4057">
        <v>1.136111111</v>
      </c>
      <c r="O4057">
        <v>0</v>
      </c>
      <c r="P4057">
        <v>47</v>
      </c>
      <c r="Q4057">
        <v>2</v>
      </c>
      <c r="R4057">
        <v>18</v>
      </c>
      <c r="S4057">
        <v>2</v>
      </c>
      <c r="T4057">
        <v>98</v>
      </c>
      <c r="U4057">
        <v>0</v>
      </c>
      <c r="V4057">
        <v>3</v>
      </c>
      <c r="W4057">
        <v>0</v>
      </c>
      <c r="X4057">
        <v>9.2836194213104157</v>
      </c>
      <c r="Y4057">
        <v>9.5987844885216518</v>
      </c>
      <c r="Z4057">
        <v>10.854624142556535</v>
      </c>
      <c r="AA4057">
        <v>2.0628738330951055</v>
      </c>
      <c r="AB4057">
        <v>283.54052567292644</v>
      </c>
      <c r="AC4057">
        <v>0</v>
      </c>
      <c r="AD4057">
        <v>86.20377838943034</v>
      </c>
      <c r="AE4057">
        <v>401.54420594784051</v>
      </c>
    </row>
    <row r="4058" spans="1:31" x14ac:dyDescent="0.25">
      <c r="A4058">
        <v>2313486</v>
      </c>
      <c r="B4058">
        <v>1</v>
      </c>
      <c r="C4058" t="s">
        <v>80</v>
      </c>
      <c r="D4058" t="s">
        <v>99</v>
      </c>
      <c r="E4058" t="s">
        <v>147</v>
      </c>
      <c r="F4058" t="s">
        <v>11890</v>
      </c>
      <c r="G4058" t="s">
        <v>149</v>
      </c>
      <c r="H4058" t="s">
        <v>150</v>
      </c>
      <c r="I4058" t="s">
        <v>136</v>
      </c>
      <c r="J4058" t="s">
        <v>137</v>
      </c>
      <c r="K4058" t="s">
        <v>138</v>
      </c>
      <c r="L4058" t="s">
        <v>11891</v>
      </c>
      <c r="M4058" t="s">
        <v>11892</v>
      </c>
      <c r="N4058">
        <v>2.6402777770000001</v>
      </c>
      <c r="O4058">
        <v>0</v>
      </c>
      <c r="P4058">
        <v>20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6.1147003446688997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6.1147003446688997</v>
      </c>
    </row>
    <row r="4059" spans="1:31" x14ac:dyDescent="0.25">
      <c r="A4059">
        <v>2313048</v>
      </c>
      <c r="B4059">
        <v>1</v>
      </c>
      <c r="C4059" t="s">
        <v>81</v>
      </c>
      <c r="D4059" t="s">
        <v>128</v>
      </c>
      <c r="E4059" t="s">
        <v>175</v>
      </c>
      <c r="F4059" t="s">
        <v>11893</v>
      </c>
      <c r="G4059" t="s">
        <v>143</v>
      </c>
      <c r="H4059" t="s">
        <v>135</v>
      </c>
      <c r="I4059" t="s">
        <v>136</v>
      </c>
      <c r="J4059" t="s">
        <v>137</v>
      </c>
      <c r="K4059" t="s">
        <v>144</v>
      </c>
      <c r="L4059" t="s">
        <v>11894</v>
      </c>
      <c r="M4059" t="s">
        <v>11895</v>
      </c>
      <c r="N4059">
        <v>7.8530555550000001</v>
      </c>
      <c r="O4059">
        <v>0</v>
      </c>
      <c r="P4059">
        <v>3229</v>
      </c>
      <c r="Q4059">
        <v>0</v>
      </c>
      <c r="R4059">
        <v>3</v>
      </c>
      <c r="S4059">
        <v>0</v>
      </c>
      <c r="T4059">
        <v>105</v>
      </c>
      <c r="U4059">
        <v>0</v>
      </c>
      <c r="V4059">
        <v>0</v>
      </c>
      <c r="W4059">
        <v>0</v>
      </c>
      <c r="X4059">
        <v>5123.6971867812899</v>
      </c>
      <c r="Y4059">
        <v>0</v>
      </c>
      <c r="Z4059">
        <v>115.94518267713812</v>
      </c>
      <c r="AA4059">
        <v>0</v>
      </c>
      <c r="AB4059">
        <v>708.36445028580897</v>
      </c>
      <c r="AC4059">
        <v>0</v>
      </c>
      <c r="AD4059">
        <v>0</v>
      </c>
      <c r="AE4059">
        <v>5948.006819744237</v>
      </c>
    </row>
    <row r="4060" spans="1:31" x14ac:dyDescent="0.25">
      <c r="A4060">
        <v>2313380</v>
      </c>
      <c r="B4060">
        <v>1</v>
      </c>
      <c r="C4060" t="s">
        <v>80</v>
      </c>
      <c r="D4060" t="s">
        <v>95</v>
      </c>
      <c r="E4060" t="s">
        <v>147</v>
      </c>
      <c r="F4060" t="s">
        <v>11896</v>
      </c>
      <c r="G4060" t="s">
        <v>622</v>
      </c>
      <c r="H4060" t="s">
        <v>150</v>
      </c>
      <c r="I4060" t="s">
        <v>136</v>
      </c>
      <c r="J4060" t="s">
        <v>137</v>
      </c>
      <c r="K4060" t="s">
        <v>138</v>
      </c>
      <c r="L4060" t="s">
        <v>11897</v>
      </c>
      <c r="M4060" t="s">
        <v>11898</v>
      </c>
      <c r="N4060">
        <v>2.7827777770000002</v>
      </c>
      <c r="O4060">
        <v>0</v>
      </c>
      <c r="P4060">
        <v>89</v>
      </c>
      <c r="Q4060">
        <v>0</v>
      </c>
      <c r="R4060">
        <v>0</v>
      </c>
      <c r="S4060">
        <v>0</v>
      </c>
      <c r="T4060">
        <v>3</v>
      </c>
      <c r="U4060">
        <v>0</v>
      </c>
      <c r="V4060">
        <v>0</v>
      </c>
      <c r="W4060">
        <v>0</v>
      </c>
      <c r="X4060">
        <v>58.051417978654229</v>
      </c>
      <c r="Y4060">
        <v>0</v>
      </c>
      <c r="Z4060">
        <v>0</v>
      </c>
      <c r="AA4060">
        <v>0</v>
      </c>
      <c r="AB4060">
        <v>4.3406738055396339</v>
      </c>
      <c r="AC4060">
        <v>0</v>
      </c>
      <c r="AD4060">
        <v>0</v>
      </c>
      <c r="AE4060">
        <v>62.392091784193866</v>
      </c>
    </row>
    <row r="4061" spans="1:31" x14ac:dyDescent="0.25">
      <c r="A4061">
        <v>2313131</v>
      </c>
      <c r="B4061">
        <v>1</v>
      </c>
      <c r="C4061" t="s">
        <v>80</v>
      </c>
      <c r="D4061" t="s">
        <v>98</v>
      </c>
      <c r="E4061" t="s">
        <v>147</v>
      </c>
      <c r="F4061" t="s">
        <v>11899</v>
      </c>
      <c r="G4061" t="s">
        <v>258</v>
      </c>
      <c r="H4061" t="s">
        <v>150</v>
      </c>
      <c r="I4061" t="s">
        <v>136</v>
      </c>
      <c r="J4061" t="s">
        <v>137</v>
      </c>
      <c r="K4061" t="s">
        <v>138</v>
      </c>
      <c r="L4061" t="s">
        <v>11900</v>
      </c>
      <c r="M4061" t="s">
        <v>11901</v>
      </c>
      <c r="N4061">
        <v>2.5844444439999998</v>
      </c>
      <c r="O4061">
        <v>0</v>
      </c>
      <c r="P4061">
        <v>10</v>
      </c>
      <c r="Q4061">
        <v>0</v>
      </c>
      <c r="R4061">
        <v>8</v>
      </c>
      <c r="S4061">
        <v>0</v>
      </c>
      <c r="T4061">
        <v>3</v>
      </c>
      <c r="U4061">
        <v>0</v>
      </c>
      <c r="V4061">
        <v>0</v>
      </c>
      <c r="W4061">
        <v>0</v>
      </c>
      <c r="X4061">
        <v>8.4545730042923815</v>
      </c>
      <c r="Y4061">
        <v>0</v>
      </c>
      <c r="Z4061">
        <v>24.49560775434405</v>
      </c>
      <c r="AA4061">
        <v>0</v>
      </c>
      <c r="AB4061">
        <v>15.95882533928514</v>
      </c>
      <c r="AC4061">
        <v>0</v>
      </c>
      <c r="AD4061">
        <v>0</v>
      </c>
      <c r="AE4061">
        <v>48.909006097921576</v>
      </c>
    </row>
    <row r="4062" spans="1:31" x14ac:dyDescent="0.25">
      <c r="A4062">
        <v>2313094</v>
      </c>
      <c r="B4062">
        <v>1</v>
      </c>
      <c r="C4062" t="s">
        <v>80</v>
      </c>
      <c r="D4062" t="s">
        <v>96</v>
      </c>
      <c r="E4062" t="s">
        <v>158</v>
      </c>
      <c r="F4062" t="s">
        <v>11902</v>
      </c>
      <c r="G4062" t="s">
        <v>143</v>
      </c>
      <c r="H4062" t="s">
        <v>150</v>
      </c>
      <c r="I4062" t="s">
        <v>136</v>
      </c>
      <c r="J4062" t="s">
        <v>137</v>
      </c>
      <c r="K4062" t="s">
        <v>144</v>
      </c>
      <c r="L4062" t="s">
        <v>11903</v>
      </c>
      <c r="M4062" t="s">
        <v>11904</v>
      </c>
      <c r="N4062">
        <v>4.6369444440000001</v>
      </c>
      <c r="O4062">
        <v>0</v>
      </c>
      <c r="P4062">
        <v>281</v>
      </c>
      <c r="Q4062">
        <v>0</v>
      </c>
      <c r="R4062">
        <v>1</v>
      </c>
      <c r="S4062">
        <v>0</v>
      </c>
      <c r="T4062">
        <v>102</v>
      </c>
      <c r="U4062">
        <v>0</v>
      </c>
      <c r="V4062">
        <v>0</v>
      </c>
      <c r="W4062">
        <v>0</v>
      </c>
      <c r="X4062">
        <v>728.3968454154807</v>
      </c>
      <c r="Y4062">
        <v>0</v>
      </c>
      <c r="Z4062">
        <v>0.14160328304705</v>
      </c>
      <c r="AA4062">
        <v>0</v>
      </c>
      <c r="AB4062">
        <v>1860.7565526767394</v>
      </c>
      <c r="AC4062">
        <v>0</v>
      </c>
      <c r="AD4062">
        <v>0</v>
      </c>
      <c r="AE4062">
        <v>2589.295001375267</v>
      </c>
    </row>
    <row r="4063" spans="1:31" x14ac:dyDescent="0.25">
      <c r="A4063">
        <v>2312985</v>
      </c>
      <c r="B4063">
        <v>1</v>
      </c>
      <c r="C4063" t="s">
        <v>80</v>
      </c>
      <c r="D4063" t="s">
        <v>100</v>
      </c>
      <c r="E4063" t="s">
        <v>141</v>
      </c>
      <c r="F4063" t="s">
        <v>5783</v>
      </c>
      <c r="G4063" t="s">
        <v>134</v>
      </c>
      <c r="H4063" t="s">
        <v>135</v>
      </c>
      <c r="I4063" t="s">
        <v>136</v>
      </c>
      <c r="J4063" t="s">
        <v>137</v>
      </c>
      <c r="K4063" t="s">
        <v>138</v>
      </c>
      <c r="L4063" t="s">
        <v>11905</v>
      </c>
      <c r="M4063" t="s">
        <v>11906</v>
      </c>
      <c r="N4063">
        <v>6.7777776999999997E-2</v>
      </c>
      <c r="O4063">
        <v>4</v>
      </c>
      <c r="P4063">
        <v>834</v>
      </c>
      <c r="Q4063">
        <v>3</v>
      </c>
      <c r="R4063">
        <v>150</v>
      </c>
      <c r="S4063">
        <v>5</v>
      </c>
      <c r="T4063">
        <v>130</v>
      </c>
      <c r="U4063">
        <v>0</v>
      </c>
      <c r="V4063">
        <v>0</v>
      </c>
      <c r="W4063">
        <v>0.72321090562160006</v>
      </c>
      <c r="X4063">
        <v>8.6224967872503662</v>
      </c>
      <c r="Y4063">
        <v>0.45020519279870008</v>
      </c>
      <c r="Z4063">
        <v>3.2281299301737341</v>
      </c>
      <c r="AA4063">
        <v>1.0791283574330448</v>
      </c>
      <c r="AB4063">
        <v>6.4012785282402316</v>
      </c>
      <c r="AC4063">
        <v>0</v>
      </c>
      <c r="AD4063">
        <v>0</v>
      </c>
      <c r="AE4063">
        <v>20.504449701517679</v>
      </c>
    </row>
    <row r="4064" spans="1:31" x14ac:dyDescent="0.25">
      <c r="A4064">
        <v>2313277</v>
      </c>
      <c r="B4064">
        <v>1</v>
      </c>
      <c r="C4064" t="s">
        <v>80</v>
      </c>
      <c r="D4064" t="s">
        <v>110</v>
      </c>
      <c r="E4064" t="s">
        <v>153</v>
      </c>
      <c r="F4064" t="s">
        <v>11907</v>
      </c>
      <c r="G4064" t="s">
        <v>155</v>
      </c>
      <c r="H4064" t="s">
        <v>150</v>
      </c>
      <c r="I4064" t="s">
        <v>136</v>
      </c>
      <c r="J4064" t="s">
        <v>137</v>
      </c>
      <c r="K4064" t="s">
        <v>138</v>
      </c>
      <c r="L4064" t="s">
        <v>11908</v>
      </c>
      <c r="M4064" t="s">
        <v>11909</v>
      </c>
      <c r="N4064">
        <v>1.375555555</v>
      </c>
      <c r="O4064">
        <v>0</v>
      </c>
      <c r="P4064">
        <v>5</v>
      </c>
      <c r="Q4064">
        <v>0</v>
      </c>
      <c r="R4064">
        <v>0</v>
      </c>
      <c r="S4064">
        <v>0</v>
      </c>
      <c r="T4064">
        <v>1</v>
      </c>
      <c r="U4064">
        <v>0</v>
      </c>
      <c r="V4064">
        <v>0</v>
      </c>
      <c r="W4064">
        <v>0</v>
      </c>
      <c r="X4064">
        <v>2.5194552085951503</v>
      </c>
      <c r="Y4064">
        <v>0</v>
      </c>
      <c r="Z4064">
        <v>0</v>
      </c>
      <c r="AA4064">
        <v>0</v>
      </c>
      <c r="AB4064">
        <v>2.8045479912404172</v>
      </c>
      <c r="AC4064">
        <v>0</v>
      </c>
      <c r="AD4064">
        <v>0</v>
      </c>
      <c r="AE4064">
        <v>5.3240031998355679</v>
      </c>
    </row>
    <row r="4065" spans="1:31" x14ac:dyDescent="0.25">
      <c r="A4065">
        <v>2313443</v>
      </c>
      <c r="B4065">
        <v>1</v>
      </c>
      <c r="C4065" t="s">
        <v>81</v>
      </c>
      <c r="D4065" t="s">
        <v>114</v>
      </c>
      <c r="E4065" t="s">
        <v>175</v>
      </c>
      <c r="F4065" t="s">
        <v>11910</v>
      </c>
      <c r="G4065" t="s">
        <v>217</v>
      </c>
      <c r="H4065" t="s">
        <v>135</v>
      </c>
      <c r="I4065" t="s">
        <v>136</v>
      </c>
      <c r="J4065" t="s">
        <v>137</v>
      </c>
      <c r="K4065" t="s">
        <v>138</v>
      </c>
      <c r="L4065" t="s">
        <v>11911</v>
      </c>
      <c r="M4065" t="s">
        <v>11912</v>
      </c>
      <c r="N4065">
        <v>2.7519444439999998</v>
      </c>
      <c r="O4065">
        <v>0</v>
      </c>
      <c r="P4065">
        <v>853</v>
      </c>
      <c r="Q4065">
        <v>0</v>
      </c>
      <c r="R4065">
        <v>30</v>
      </c>
      <c r="S4065">
        <v>5</v>
      </c>
      <c r="T4065">
        <v>112</v>
      </c>
      <c r="U4065">
        <v>1</v>
      </c>
      <c r="V4065">
        <v>1</v>
      </c>
      <c r="W4065">
        <v>0</v>
      </c>
      <c r="X4065">
        <v>239.79920631027863</v>
      </c>
      <c r="Y4065">
        <v>0</v>
      </c>
      <c r="Z4065">
        <v>11.007107503268303</v>
      </c>
      <c r="AA4065">
        <v>10.384646053403799</v>
      </c>
      <c r="AB4065">
        <v>53.239868211940895</v>
      </c>
      <c r="AC4065">
        <v>250.11502007565213</v>
      </c>
      <c r="AD4065">
        <v>0</v>
      </c>
      <c r="AE4065">
        <v>564.54584815454382</v>
      </c>
    </row>
    <row r="4066" spans="1:31" x14ac:dyDescent="0.25">
      <c r="A4066">
        <v>2313420</v>
      </c>
      <c r="B4066">
        <v>1</v>
      </c>
      <c r="C4066" t="s">
        <v>81</v>
      </c>
      <c r="D4066" t="s">
        <v>122</v>
      </c>
      <c r="E4066" t="s">
        <v>153</v>
      </c>
      <c r="F4066" t="s">
        <v>11913</v>
      </c>
      <c r="G4066" t="s">
        <v>155</v>
      </c>
      <c r="H4066" t="s">
        <v>150</v>
      </c>
      <c r="I4066" t="s">
        <v>136</v>
      </c>
      <c r="J4066" t="s">
        <v>137</v>
      </c>
      <c r="K4066" t="s">
        <v>138</v>
      </c>
      <c r="L4066" t="s">
        <v>11914</v>
      </c>
      <c r="M4066" t="s">
        <v>11915</v>
      </c>
      <c r="N4066">
        <v>1.605277777</v>
      </c>
      <c r="O4066">
        <v>0</v>
      </c>
      <c r="P4066">
        <v>1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0.51279549877530006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0.51279549877530006</v>
      </c>
    </row>
    <row r="4067" spans="1:31" x14ac:dyDescent="0.25">
      <c r="A4067">
        <v>2313071</v>
      </c>
      <c r="B4067">
        <v>1</v>
      </c>
      <c r="C4067" t="s">
        <v>80</v>
      </c>
      <c r="D4067" t="s">
        <v>105</v>
      </c>
      <c r="E4067" t="s">
        <v>175</v>
      </c>
      <c r="F4067" t="s">
        <v>11916</v>
      </c>
      <c r="G4067" t="s">
        <v>210</v>
      </c>
      <c r="H4067" t="s">
        <v>135</v>
      </c>
      <c r="I4067" t="s">
        <v>136</v>
      </c>
      <c r="J4067" t="s">
        <v>137</v>
      </c>
      <c r="K4067" t="s">
        <v>138</v>
      </c>
      <c r="L4067" t="s">
        <v>11917</v>
      </c>
      <c r="M4067" t="s">
        <v>11918</v>
      </c>
      <c r="N4067">
        <v>2.8333333330000001</v>
      </c>
      <c r="O4067">
        <v>0</v>
      </c>
      <c r="P4067">
        <v>1</v>
      </c>
      <c r="Q4067">
        <v>0</v>
      </c>
      <c r="R4067">
        <v>1</v>
      </c>
      <c r="S4067">
        <v>3</v>
      </c>
      <c r="T4067">
        <v>0</v>
      </c>
      <c r="U4067">
        <v>1</v>
      </c>
      <c r="V4067">
        <v>0</v>
      </c>
      <c r="W4067">
        <v>0</v>
      </c>
      <c r="X4067">
        <v>0.94148092738260014</v>
      </c>
      <c r="Y4067">
        <v>0</v>
      </c>
      <c r="Z4067">
        <v>1.3522631076755001</v>
      </c>
      <c r="AA4067">
        <v>15.694715478508</v>
      </c>
      <c r="AB4067">
        <v>0</v>
      </c>
      <c r="AC4067">
        <v>943.1465430626987</v>
      </c>
      <c r="AD4067">
        <v>0</v>
      </c>
      <c r="AE4067">
        <v>961.13500257626481</v>
      </c>
    </row>
    <row r="4068" spans="1:31" x14ac:dyDescent="0.25">
      <c r="A4068">
        <v>2313463</v>
      </c>
      <c r="B4068">
        <v>1</v>
      </c>
      <c r="C4068" t="s">
        <v>80</v>
      </c>
      <c r="D4068" t="s">
        <v>96</v>
      </c>
      <c r="E4068" t="s">
        <v>153</v>
      </c>
      <c r="F4068" t="s">
        <v>11919</v>
      </c>
      <c r="G4068" t="s">
        <v>254</v>
      </c>
      <c r="H4068" t="s">
        <v>150</v>
      </c>
      <c r="I4068" t="s">
        <v>136</v>
      </c>
      <c r="J4068" t="s">
        <v>137</v>
      </c>
      <c r="K4068" t="s">
        <v>138</v>
      </c>
      <c r="L4068" t="s">
        <v>11920</v>
      </c>
      <c r="M4068" t="s">
        <v>11921</v>
      </c>
      <c r="N4068">
        <v>2.9494444440000001</v>
      </c>
      <c r="O4068">
        <v>0</v>
      </c>
      <c r="P4068">
        <v>2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2.7841490302464003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2.7841490302464003</v>
      </c>
    </row>
    <row r="4069" spans="1:31" x14ac:dyDescent="0.25">
      <c r="A4069">
        <v>2313406</v>
      </c>
      <c r="B4069">
        <v>1</v>
      </c>
      <c r="C4069" t="s">
        <v>80</v>
      </c>
      <c r="D4069" t="s">
        <v>85</v>
      </c>
      <c r="E4069" t="s">
        <v>153</v>
      </c>
      <c r="F4069" t="s">
        <v>11473</v>
      </c>
      <c r="G4069" t="s">
        <v>203</v>
      </c>
      <c r="H4069" t="s">
        <v>150</v>
      </c>
      <c r="I4069" t="s">
        <v>136</v>
      </c>
      <c r="J4069" t="s">
        <v>137</v>
      </c>
      <c r="K4069" t="s">
        <v>138</v>
      </c>
      <c r="L4069" t="s">
        <v>11922</v>
      </c>
      <c r="M4069" t="s">
        <v>11923</v>
      </c>
      <c r="N4069">
        <v>0.85361111099999998</v>
      </c>
      <c r="O4069">
        <v>0</v>
      </c>
      <c r="P4069">
        <v>5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0.81687379193239995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0.81687379193239995</v>
      </c>
    </row>
    <row r="4070" spans="1:31" x14ac:dyDescent="0.25">
      <c r="A4070">
        <v>2313114</v>
      </c>
      <c r="B4070">
        <v>1</v>
      </c>
      <c r="C4070" t="s">
        <v>80</v>
      </c>
      <c r="D4070" t="s">
        <v>93</v>
      </c>
      <c r="E4070" t="s">
        <v>147</v>
      </c>
      <c r="F4070" t="s">
        <v>11924</v>
      </c>
      <c r="G4070" t="s">
        <v>149</v>
      </c>
      <c r="H4070" t="s">
        <v>150</v>
      </c>
      <c r="I4070" t="s">
        <v>136</v>
      </c>
      <c r="J4070" t="s">
        <v>137</v>
      </c>
      <c r="K4070" t="s">
        <v>138</v>
      </c>
      <c r="L4070" t="s">
        <v>11925</v>
      </c>
      <c r="M4070" t="s">
        <v>11926</v>
      </c>
      <c r="N4070">
        <v>5.0136111110000003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1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9.3909275424603003</v>
      </c>
      <c r="AC4070">
        <v>0</v>
      </c>
      <c r="AD4070">
        <v>0</v>
      </c>
      <c r="AE4070">
        <v>9.3909275424603003</v>
      </c>
    </row>
    <row r="4071" spans="1:31" x14ac:dyDescent="0.25">
      <c r="A4071">
        <v>2313074</v>
      </c>
      <c r="B4071">
        <v>1</v>
      </c>
      <c r="C4071" t="s">
        <v>80</v>
      </c>
      <c r="D4071" t="s">
        <v>88</v>
      </c>
      <c r="E4071" t="s">
        <v>285</v>
      </c>
      <c r="F4071" t="s">
        <v>11927</v>
      </c>
      <c r="G4071" t="s">
        <v>177</v>
      </c>
      <c r="H4071" t="s">
        <v>150</v>
      </c>
      <c r="I4071" t="s">
        <v>136</v>
      </c>
      <c r="J4071" t="s">
        <v>137</v>
      </c>
      <c r="K4071" t="s">
        <v>144</v>
      </c>
      <c r="L4071" t="s">
        <v>11928</v>
      </c>
      <c r="M4071" t="s">
        <v>11929</v>
      </c>
      <c r="N4071">
        <v>3.3591666660000001</v>
      </c>
      <c r="O4071">
        <v>0</v>
      </c>
      <c r="P4071">
        <v>63</v>
      </c>
      <c r="Q4071">
        <v>0</v>
      </c>
      <c r="R4071">
        <v>0</v>
      </c>
      <c r="S4071">
        <v>0</v>
      </c>
      <c r="T4071">
        <v>7</v>
      </c>
      <c r="U4071">
        <v>0</v>
      </c>
      <c r="V4071">
        <v>0</v>
      </c>
      <c r="W4071">
        <v>0</v>
      </c>
      <c r="X4071">
        <v>53.46849104443065</v>
      </c>
      <c r="Y4071">
        <v>0</v>
      </c>
      <c r="Z4071">
        <v>0</v>
      </c>
      <c r="AA4071">
        <v>0</v>
      </c>
      <c r="AB4071">
        <v>21.450352087698143</v>
      </c>
      <c r="AC4071">
        <v>0</v>
      </c>
      <c r="AD4071">
        <v>0</v>
      </c>
      <c r="AE4071">
        <v>74.918843132128785</v>
      </c>
    </row>
    <row r="4072" spans="1:31" x14ac:dyDescent="0.25">
      <c r="A4072">
        <v>2313080</v>
      </c>
      <c r="B4072">
        <v>1</v>
      </c>
      <c r="C4072" t="s">
        <v>80</v>
      </c>
      <c r="D4072" t="s">
        <v>96</v>
      </c>
      <c r="E4072" t="s">
        <v>153</v>
      </c>
      <c r="F4072" t="s">
        <v>11930</v>
      </c>
      <c r="G4072" t="s">
        <v>254</v>
      </c>
      <c r="H4072" t="s">
        <v>150</v>
      </c>
      <c r="I4072" t="s">
        <v>136</v>
      </c>
      <c r="J4072" t="s">
        <v>137</v>
      </c>
      <c r="K4072" t="s">
        <v>138</v>
      </c>
      <c r="L4072" t="s">
        <v>11931</v>
      </c>
      <c r="M4072" t="s">
        <v>11932</v>
      </c>
      <c r="N4072">
        <v>2.8525</v>
      </c>
      <c r="O4072">
        <v>0</v>
      </c>
      <c r="P4072">
        <v>1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9.4007919394800007E-2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9.4007919394800007E-2</v>
      </c>
    </row>
    <row r="4073" spans="1:31" x14ac:dyDescent="0.25">
      <c r="A4073">
        <v>2313097</v>
      </c>
      <c r="B4073">
        <v>1</v>
      </c>
      <c r="C4073" t="s">
        <v>80</v>
      </c>
      <c r="D4073" t="s">
        <v>83</v>
      </c>
      <c r="E4073" t="s">
        <v>147</v>
      </c>
      <c r="F4073" t="s">
        <v>11933</v>
      </c>
      <c r="G4073" t="s">
        <v>258</v>
      </c>
      <c r="H4073" t="s">
        <v>150</v>
      </c>
      <c r="I4073" t="s">
        <v>136</v>
      </c>
      <c r="J4073" t="s">
        <v>137</v>
      </c>
      <c r="K4073" t="s">
        <v>138</v>
      </c>
      <c r="L4073" t="s">
        <v>11934</v>
      </c>
      <c r="M4073" t="s">
        <v>11935</v>
      </c>
      <c r="N4073">
        <v>4.068333333</v>
      </c>
      <c r="O4073">
        <v>0</v>
      </c>
      <c r="P4073">
        <v>8</v>
      </c>
      <c r="Q4073">
        <v>0</v>
      </c>
      <c r="R4073">
        <v>0</v>
      </c>
      <c r="S4073">
        <v>0</v>
      </c>
      <c r="T4073">
        <v>5</v>
      </c>
      <c r="U4073">
        <v>0</v>
      </c>
      <c r="V4073">
        <v>0</v>
      </c>
      <c r="W4073">
        <v>0</v>
      </c>
      <c r="X4073">
        <v>17.842807513588419</v>
      </c>
      <c r="Y4073">
        <v>0</v>
      </c>
      <c r="Z4073">
        <v>0</v>
      </c>
      <c r="AA4073">
        <v>0</v>
      </c>
      <c r="AB4073">
        <v>3.1632848856870011</v>
      </c>
      <c r="AC4073">
        <v>0</v>
      </c>
      <c r="AD4073">
        <v>0</v>
      </c>
      <c r="AE4073">
        <v>21.00609239927542</v>
      </c>
    </row>
    <row r="4074" spans="1:31" x14ac:dyDescent="0.25">
      <c r="A4074">
        <v>2313034</v>
      </c>
      <c r="B4074">
        <v>1</v>
      </c>
      <c r="C4074" t="s">
        <v>81</v>
      </c>
      <c r="D4074" t="s">
        <v>124</v>
      </c>
      <c r="E4074" t="s">
        <v>141</v>
      </c>
      <c r="F4074" t="s">
        <v>11936</v>
      </c>
      <c r="G4074" t="s">
        <v>143</v>
      </c>
      <c r="H4074" t="s">
        <v>135</v>
      </c>
      <c r="I4074" t="s">
        <v>136</v>
      </c>
      <c r="J4074" t="s">
        <v>137</v>
      </c>
      <c r="K4074" t="s">
        <v>144</v>
      </c>
      <c r="L4074" t="s">
        <v>11937</v>
      </c>
      <c r="M4074" t="s">
        <v>11938</v>
      </c>
      <c r="N4074">
        <v>8.0088888879999995</v>
      </c>
      <c r="O4074">
        <v>1</v>
      </c>
      <c r="P4074">
        <v>372</v>
      </c>
      <c r="Q4074">
        <v>99</v>
      </c>
      <c r="R4074">
        <v>86</v>
      </c>
      <c r="S4074">
        <v>8</v>
      </c>
      <c r="T4074">
        <v>31</v>
      </c>
      <c r="U4074">
        <v>1</v>
      </c>
      <c r="V4074">
        <v>0</v>
      </c>
      <c r="W4074">
        <v>29.736350139207165</v>
      </c>
      <c r="X4074">
        <v>399.03987602027593</v>
      </c>
      <c r="Y4074">
        <v>1114.21513638888</v>
      </c>
      <c r="Z4074">
        <v>837.34286133201226</v>
      </c>
      <c r="AA4074">
        <v>126.53291813347781</v>
      </c>
      <c r="AB4074">
        <v>375.47527889408718</v>
      </c>
      <c r="AC4074">
        <v>1233.3503392735743</v>
      </c>
      <c r="AD4074">
        <v>0</v>
      </c>
      <c r="AE4074">
        <v>4115.692760181515</v>
      </c>
    </row>
    <row r="4075" spans="1:31" x14ac:dyDescent="0.25">
      <c r="A4075">
        <v>2313180</v>
      </c>
      <c r="B4075">
        <v>1</v>
      </c>
      <c r="C4075" t="s">
        <v>80</v>
      </c>
      <c r="D4075" t="s">
        <v>110</v>
      </c>
      <c r="E4075" t="s">
        <v>153</v>
      </c>
      <c r="F4075" t="s">
        <v>11939</v>
      </c>
      <c r="G4075" t="s">
        <v>155</v>
      </c>
      <c r="H4075" t="s">
        <v>150</v>
      </c>
      <c r="I4075" t="s">
        <v>136</v>
      </c>
      <c r="J4075" t="s">
        <v>137</v>
      </c>
      <c r="K4075" t="s">
        <v>138</v>
      </c>
      <c r="L4075" t="s">
        <v>11940</v>
      </c>
      <c r="M4075" t="s">
        <v>11941</v>
      </c>
      <c r="N4075">
        <v>4.5108333329999999</v>
      </c>
      <c r="O4075">
        <v>0</v>
      </c>
      <c r="P4075">
        <v>11</v>
      </c>
      <c r="Q4075">
        <v>0</v>
      </c>
      <c r="R4075">
        <v>0</v>
      </c>
      <c r="S4075">
        <v>0</v>
      </c>
      <c r="T4075">
        <v>76</v>
      </c>
      <c r="U4075">
        <v>0</v>
      </c>
      <c r="V4075">
        <v>1</v>
      </c>
      <c r="W4075">
        <v>0</v>
      </c>
      <c r="X4075">
        <v>25.78378578915725</v>
      </c>
      <c r="Y4075">
        <v>0</v>
      </c>
      <c r="Z4075">
        <v>0</v>
      </c>
      <c r="AA4075">
        <v>0</v>
      </c>
      <c r="AB4075">
        <v>276.3576640230732</v>
      </c>
      <c r="AC4075">
        <v>0</v>
      </c>
      <c r="AD4075">
        <v>5.9791693896063993</v>
      </c>
      <c r="AE4075">
        <v>308.12061920183686</v>
      </c>
    </row>
    <row r="4076" spans="1:31" x14ac:dyDescent="0.25">
      <c r="A4076">
        <v>2313389</v>
      </c>
      <c r="B4076">
        <v>1</v>
      </c>
      <c r="C4076" t="s">
        <v>80</v>
      </c>
      <c r="D4076" t="s">
        <v>93</v>
      </c>
      <c r="E4076" t="s">
        <v>147</v>
      </c>
      <c r="F4076" t="s">
        <v>11942</v>
      </c>
      <c r="G4076" t="s">
        <v>336</v>
      </c>
      <c r="H4076" t="s">
        <v>150</v>
      </c>
      <c r="I4076" t="s">
        <v>136</v>
      </c>
      <c r="J4076" t="s">
        <v>137</v>
      </c>
      <c r="K4076" t="s">
        <v>138</v>
      </c>
      <c r="L4076" t="s">
        <v>11943</v>
      </c>
      <c r="M4076" t="s">
        <v>11944</v>
      </c>
      <c r="N4076">
        <v>3.3672222220000001</v>
      </c>
      <c r="O4076">
        <v>0</v>
      </c>
      <c r="P4076">
        <v>45</v>
      </c>
      <c r="Q4076">
        <v>0</v>
      </c>
      <c r="R4076">
        <v>0</v>
      </c>
      <c r="S4076">
        <v>0</v>
      </c>
      <c r="T4076">
        <v>2</v>
      </c>
      <c r="U4076">
        <v>0</v>
      </c>
      <c r="V4076">
        <v>0</v>
      </c>
      <c r="W4076">
        <v>0</v>
      </c>
      <c r="X4076">
        <v>25.80366113515861</v>
      </c>
      <c r="Y4076">
        <v>0</v>
      </c>
      <c r="Z4076">
        <v>0</v>
      </c>
      <c r="AA4076">
        <v>0</v>
      </c>
      <c r="AB4076">
        <v>12.725455585786101</v>
      </c>
      <c r="AC4076">
        <v>0</v>
      </c>
      <c r="AD4076">
        <v>0</v>
      </c>
      <c r="AE4076">
        <v>38.529116720944714</v>
      </c>
    </row>
    <row r="4077" spans="1:31" x14ac:dyDescent="0.25">
      <c r="A4077">
        <v>2313429</v>
      </c>
      <c r="B4077">
        <v>1</v>
      </c>
      <c r="C4077" t="s">
        <v>80</v>
      </c>
      <c r="D4077" t="s">
        <v>100</v>
      </c>
      <c r="E4077" t="s">
        <v>158</v>
      </c>
      <c r="F4077" t="s">
        <v>11945</v>
      </c>
      <c r="G4077" t="s">
        <v>336</v>
      </c>
      <c r="H4077" t="s">
        <v>150</v>
      </c>
      <c r="I4077" t="s">
        <v>136</v>
      </c>
      <c r="J4077" t="s">
        <v>137</v>
      </c>
      <c r="K4077" t="s">
        <v>138</v>
      </c>
      <c r="L4077" t="s">
        <v>11946</v>
      </c>
      <c r="M4077" t="s">
        <v>11947</v>
      </c>
      <c r="N4077">
        <v>0.167222222</v>
      </c>
      <c r="O4077">
        <v>0</v>
      </c>
      <c r="P4077">
        <v>279</v>
      </c>
      <c r="Q4077">
        <v>0</v>
      </c>
      <c r="R4077">
        <v>2</v>
      </c>
      <c r="S4077">
        <v>0</v>
      </c>
      <c r="T4077">
        <v>19</v>
      </c>
      <c r="U4077">
        <v>0</v>
      </c>
      <c r="V4077">
        <v>0</v>
      </c>
      <c r="W4077">
        <v>0</v>
      </c>
      <c r="X4077">
        <v>12.237955916963696</v>
      </c>
      <c r="Y4077">
        <v>0</v>
      </c>
      <c r="Z4077">
        <v>0.23660821523476666</v>
      </c>
      <c r="AA4077">
        <v>0</v>
      </c>
      <c r="AB4077">
        <v>1.5272805476228999</v>
      </c>
      <c r="AC4077">
        <v>0</v>
      </c>
      <c r="AD4077">
        <v>0</v>
      </c>
      <c r="AE4077">
        <v>14.001844679821362</v>
      </c>
    </row>
    <row r="4078" spans="1:31" x14ac:dyDescent="0.25">
      <c r="A4078">
        <v>2313435</v>
      </c>
      <c r="B4078">
        <v>1</v>
      </c>
      <c r="C4078" t="s">
        <v>80</v>
      </c>
      <c r="D4078" t="s">
        <v>85</v>
      </c>
      <c r="E4078" t="s">
        <v>153</v>
      </c>
      <c r="F4078" t="s">
        <v>11473</v>
      </c>
      <c r="G4078" t="s">
        <v>254</v>
      </c>
      <c r="H4078" t="s">
        <v>150</v>
      </c>
      <c r="I4078" t="s">
        <v>136</v>
      </c>
      <c r="J4078" t="s">
        <v>137</v>
      </c>
      <c r="K4078" t="s">
        <v>138</v>
      </c>
      <c r="L4078" t="s">
        <v>11948</v>
      </c>
      <c r="M4078" t="s">
        <v>11949</v>
      </c>
      <c r="N4078">
        <v>0.54694444399999997</v>
      </c>
      <c r="O4078">
        <v>0</v>
      </c>
      <c r="P4078">
        <v>5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0.5358902282536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0.5358902282536</v>
      </c>
    </row>
    <row r="4079" spans="1:31" x14ac:dyDescent="0.25">
      <c r="A4079">
        <v>2313017</v>
      </c>
      <c r="B4079">
        <v>1</v>
      </c>
      <c r="C4079" t="s">
        <v>81</v>
      </c>
      <c r="D4079" t="s">
        <v>123</v>
      </c>
      <c r="E4079" t="s">
        <v>175</v>
      </c>
      <c r="F4079" t="s">
        <v>6057</v>
      </c>
      <c r="G4079" t="s">
        <v>134</v>
      </c>
      <c r="H4079" t="s">
        <v>135</v>
      </c>
      <c r="I4079" t="s">
        <v>136</v>
      </c>
      <c r="J4079" t="s">
        <v>137</v>
      </c>
      <c r="K4079" t="s">
        <v>138</v>
      </c>
      <c r="L4079" t="s">
        <v>11950</v>
      </c>
      <c r="M4079" t="s">
        <v>11951</v>
      </c>
      <c r="N4079">
        <v>1.3208333329999999</v>
      </c>
      <c r="O4079">
        <v>2</v>
      </c>
      <c r="P4079">
        <v>19</v>
      </c>
      <c r="Q4079">
        <v>93</v>
      </c>
      <c r="R4079">
        <v>18</v>
      </c>
      <c r="S4079">
        <v>7</v>
      </c>
      <c r="T4079">
        <v>24</v>
      </c>
      <c r="U4079">
        <v>0</v>
      </c>
      <c r="V4079">
        <v>0</v>
      </c>
      <c r="W4079">
        <v>0.49832022648139995</v>
      </c>
      <c r="X4079">
        <v>4.8242502242002248</v>
      </c>
      <c r="Y4079">
        <v>115.0049329791464</v>
      </c>
      <c r="Z4079">
        <v>12.376129670524298</v>
      </c>
      <c r="AA4079">
        <v>18.805600762619417</v>
      </c>
      <c r="AB4079">
        <v>2.629320610977083</v>
      </c>
      <c r="AC4079">
        <v>0</v>
      </c>
      <c r="AD4079">
        <v>0</v>
      </c>
      <c r="AE4079">
        <v>154.13855447394883</v>
      </c>
    </row>
    <row r="4080" spans="1:31" x14ac:dyDescent="0.25">
      <c r="A4080">
        <v>2313303</v>
      </c>
      <c r="B4080">
        <v>1</v>
      </c>
      <c r="C4080" t="s">
        <v>80</v>
      </c>
      <c r="D4080" t="s">
        <v>99</v>
      </c>
      <c r="E4080" t="s">
        <v>147</v>
      </c>
      <c r="F4080" t="s">
        <v>10511</v>
      </c>
      <c r="G4080" t="s">
        <v>149</v>
      </c>
      <c r="H4080" t="s">
        <v>150</v>
      </c>
      <c r="I4080" t="s">
        <v>136</v>
      </c>
      <c r="J4080" t="s">
        <v>137</v>
      </c>
      <c r="K4080" t="s">
        <v>138</v>
      </c>
      <c r="L4080" t="s">
        <v>11952</v>
      </c>
      <c r="M4080" t="s">
        <v>11953</v>
      </c>
      <c r="N4080">
        <v>0.63416666600000005</v>
      </c>
      <c r="O4080">
        <v>0</v>
      </c>
      <c r="P4080">
        <v>57</v>
      </c>
      <c r="Q4080">
        <v>0</v>
      </c>
      <c r="R4080">
        <v>3</v>
      </c>
      <c r="S4080">
        <v>0</v>
      </c>
      <c r="T4080">
        <v>5</v>
      </c>
      <c r="U4080">
        <v>0</v>
      </c>
      <c r="V4080">
        <v>0</v>
      </c>
      <c r="W4080">
        <v>0</v>
      </c>
      <c r="X4080">
        <v>7.293293566932979</v>
      </c>
      <c r="Y4080">
        <v>0</v>
      </c>
      <c r="Z4080">
        <v>0.41424020225765007</v>
      </c>
      <c r="AA4080">
        <v>0</v>
      </c>
      <c r="AB4080">
        <v>1.3613065625126004</v>
      </c>
      <c r="AC4080">
        <v>0</v>
      </c>
      <c r="AD4080">
        <v>0</v>
      </c>
      <c r="AE4080">
        <v>9.06884033170323</v>
      </c>
    </row>
    <row r="4081" spans="1:31" x14ac:dyDescent="0.25">
      <c r="A4081">
        <v>2313372</v>
      </c>
      <c r="B4081">
        <v>1</v>
      </c>
      <c r="C4081" t="s">
        <v>80</v>
      </c>
      <c r="D4081" t="s">
        <v>103</v>
      </c>
      <c r="E4081" t="s">
        <v>175</v>
      </c>
      <c r="F4081" t="s">
        <v>11954</v>
      </c>
      <c r="G4081" t="s">
        <v>716</v>
      </c>
      <c r="H4081" t="s">
        <v>135</v>
      </c>
      <c r="I4081" t="s">
        <v>136</v>
      </c>
      <c r="J4081" t="s">
        <v>137</v>
      </c>
      <c r="K4081" t="s">
        <v>138</v>
      </c>
      <c r="L4081" t="s">
        <v>11955</v>
      </c>
      <c r="M4081" t="s">
        <v>11956</v>
      </c>
      <c r="N4081">
        <v>0.95444444399999995</v>
      </c>
      <c r="O4081">
        <v>0</v>
      </c>
      <c r="P4081">
        <v>141</v>
      </c>
      <c r="Q4081">
        <v>0</v>
      </c>
      <c r="R4081">
        <v>0</v>
      </c>
      <c r="S4081">
        <v>0</v>
      </c>
      <c r="T4081">
        <v>20</v>
      </c>
      <c r="U4081">
        <v>0</v>
      </c>
      <c r="V4081">
        <v>0</v>
      </c>
      <c r="W4081">
        <v>0</v>
      </c>
      <c r="X4081">
        <v>18.626409390253599</v>
      </c>
      <c r="Y4081">
        <v>0</v>
      </c>
      <c r="Z4081">
        <v>0</v>
      </c>
      <c r="AA4081">
        <v>0</v>
      </c>
      <c r="AB4081">
        <v>7.63683026408739</v>
      </c>
      <c r="AC4081">
        <v>0</v>
      </c>
      <c r="AD4081">
        <v>0</v>
      </c>
      <c r="AE4081">
        <v>26.263239654340989</v>
      </c>
    </row>
    <row r="4082" spans="1:31" x14ac:dyDescent="0.25">
      <c r="A4082">
        <v>2313366</v>
      </c>
      <c r="B4082">
        <v>1</v>
      </c>
      <c r="C4082" t="s">
        <v>81</v>
      </c>
      <c r="D4082" t="s">
        <v>122</v>
      </c>
      <c r="E4082" t="s">
        <v>141</v>
      </c>
      <c r="F4082" t="s">
        <v>11957</v>
      </c>
      <c r="G4082" t="s">
        <v>134</v>
      </c>
      <c r="H4082" t="s">
        <v>135</v>
      </c>
      <c r="I4082" t="s">
        <v>136</v>
      </c>
      <c r="J4082" t="s">
        <v>137</v>
      </c>
      <c r="K4082" t="s">
        <v>138</v>
      </c>
      <c r="L4082" t="s">
        <v>11958</v>
      </c>
      <c r="M4082" t="s">
        <v>11959</v>
      </c>
      <c r="N4082">
        <v>0.508611111</v>
      </c>
      <c r="O4082">
        <v>2</v>
      </c>
      <c r="P4082">
        <v>110</v>
      </c>
      <c r="Q4082">
        <v>14</v>
      </c>
      <c r="R4082">
        <v>0</v>
      </c>
      <c r="S4082">
        <v>8</v>
      </c>
      <c r="T4082">
        <v>4</v>
      </c>
      <c r="U4082">
        <v>2</v>
      </c>
      <c r="V4082">
        <v>0</v>
      </c>
      <c r="W4082">
        <v>0.5467758622550668</v>
      </c>
      <c r="X4082">
        <v>6.0092546815935863</v>
      </c>
      <c r="Y4082">
        <v>8.2815784255016514</v>
      </c>
      <c r="Z4082">
        <v>0</v>
      </c>
      <c r="AA4082">
        <v>7.5081137809391016</v>
      </c>
      <c r="AB4082">
        <v>1.7362281089660223</v>
      </c>
      <c r="AC4082">
        <v>33.964396744669834</v>
      </c>
      <c r="AD4082">
        <v>0</v>
      </c>
      <c r="AE4082">
        <v>58.046347603925255</v>
      </c>
    </row>
    <row r="4083" spans="1:31" x14ac:dyDescent="0.25">
      <c r="A4083">
        <v>2313117</v>
      </c>
      <c r="B4083">
        <v>1</v>
      </c>
      <c r="C4083" t="s">
        <v>80</v>
      </c>
      <c r="D4083" t="s">
        <v>93</v>
      </c>
      <c r="E4083" t="s">
        <v>153</v>
      </c>
      <c r="F4083" t="s">
        <v>11960</v>
      </c>
      <c r="G4083" t="s">
        <v>203</v>
      </c>
      <c r="H4083" t="s">
        <v>150</v>
      </c>
      <c r="I4083" t="s">
        <v>136</v>
      </c>
      <c r="J4083" t="s">
        <v>137</v>
      </c>
      <c r="K4083" t="s">
        <v>138</v>
      </c>
      <c r="L4083" t="s">
        <v>11961</v>
      </c>
      <c r="M4083" t="s">
        <v>11962</v>
      </c>
      <c r="N4083">
        <v>2.4141666659999999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1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4.3630702376162329</v>
      </c>
      <c r="AC4083">
        <v>0</v>
      </c>
      <c r="AD4083">
        <v>0</v>
      </c>
      <c r="AE4083">
        <v>4.3630702376162329</v>
      </c>
    </row>
    <row r="4084" spans="1:31" x14ac:dyDescent="0.25">
      <c r="A4084">
        <v>2313309</v>
      </c>
      <c r="B4084">
        <v>1</v>
      </c>
      <c r="C4084" t="s">
        <v>80</v>
      </c>
      <c r="D4084" t="s">
        <v>96</v>
      </c>
      <c r="E4084" t="s">
        <v>153</v>
      </c>
      <c r="F4084" t="s">
        <v>11963</v>
      </c>
      <c r="G4084" t="s">
        <v>155</v>
      </c>
      <c r="H4084" t="s">
        <v>150</v>
      </c>
      <c r="I4084" t="s">
        <v>136</v>
      </c>
      <c r="J4084" t="s">
        <v>137</v>
      </c>
      <c r="K4084" t="s">
        <v>138</v>
      </c>
      <c r="L4084" t="s">
        <v>11964</v>
      </c>
      <c r="M4084" t="s">
        <v>11965</v>
      </c>
      <c r="N4084">
        <v>1.8416666660000001</v>
      </c>
      <c r="O4084">
        <v>0</v>
      </c>
      <c r="P4084">
        <v>1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0.83778934778750014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0.83778934778750014</v>
      </c>
    </row>
    <row r="4085" spans="1:31" x14ac:dyDescent="0.25">
      <c r="A4085">
        <v>2313077</v>
      </c>
      <c r="B4085">
        <v>1</v>
      </c>
      <c r="C4085" t="s">
        <v>80</v>
      </c>
      <c r="D4085" t="s">
        <v>94</v>
      </c>
      <c r="E4085" t="s">
        <v>153</v>
      </c>
      <c r="F4085" t="s">
        <v>11966</v>
      </c>
      <c r="G4085" t="s">
        <v>703</v>
      </c>
      <c r="H4085" t="s">
        <v>150</v>
      </c>
      <c r="I4085" t="s">
        <v>136</v>
      </c>
      <c r="J4085" t="s">
        <v>3</v>
      </c>
      <c r="K4085" t="s">
        <v>138</v>
      </c>
      <c r="L4085" t="s">
        <v>11967</v>
      </c>
      <c r="M4085" t="s">
        <v>11968</v>
      </c>
      <c r="N4085">
        <v>4.8258333330000003</v>
      </c>
      <c r="O4085">
        <v>0</v>
      </c>
      <c r="P4085">
        <v>1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</row>
    <row r="4086" spans="1:31" x14ac:dyDescent="0.25">
      <c r="A4086">
        <v>2313054</v>
      </c>
      <c r="B4086">
        <v>1</v>
      </c>
      <c r="C4086" t="s">
        <v>81</v>
      </c>
      <c r="D4086" t="s">
        <v>118</v>
      </c>
      <c r="E4086" t="s">
        <v>132</v>
      </c>
      <c r="F4086" t="s">
        <v>11969</v>
      </c>
      <c r="G4086" t="s">
        <v>143</v>
      </c>
      <c r="H4086" t="s">
        <v>135</v>
      </c>
      <c r="I4086" t="s">
        <v>136</v>
      </c>
      <c r="J4086" t="s">
        <v>137</v>
      </c>
      <c r="K4086" t="s">
        <v>144</v>
      </c>
      <c r="L4086" t="s">
        <v>11970</v>
      </c>
      <c r="M4086" t="s">
        <v>11971</v>
      </c>
      <c r="N4086">
        <v>8.9824999999999999</v>
      </c>
      <c r="O4086">
        <v>0</v>
      </c>
      <c r="P4086">
        <v>453</v>
      </c>
      <c r="Q4086">
        <v>0</v>
      </c>
      <c r="R4086">
        <v>23</v>
      </c>
      <c r="S4086">
        <v>11</v>
      </c>
      <c r="T4086">
        <v>19</v>
      </c>
      <c r="U4086">
        <v>0</v>
      </c>
      <c r="V4086">
        <v>0</v>
      </c>
      <c r="W4086">
        <v>0</v>
      </c>
      <c r="X4086">
        <v>584.91825221963984</v>
      </c>
      <c r="Y4086">
        <v>0</v>
      </c>
      <c r="Z4086">
        <v>97.646846216705143</v>
      </c>
      <c r="AA4086">
        <v>1644.2068977340855</v>
      </c>
      <c r="AB4086">
        <v>181.96151556239028</v>
      </c>
      <c r="AC4086">
        <v>0</v>
      </c>
      <c r="AD4086">
        <v>0</v>
      </c>
      <c r="AE4086">
        <v>2508.7335117328207</v>
      </c>
    </row>
    <row r="4087" spans="1:31" x14ac:dyDescent="0.25">
      <c r="A4087">
        <v>2313246</v>
      </c>
      <c r="B4087">
        <v>1</v>
      </c>
      <c r="C4087" t="s">
        <v>80</v>
      </c>
      <c r="D4087" t="s">
        <v>107</v>
      </c>
      <c r="E4087" t="s">
        <v>153</v>
      </c>
      <c r="F4087" t="s">
        <v>11972</v>
      </c>
      <c r="G4087" t="s">
        <v>254</v>
      </c>
      <c r="H4087" t="s">
        <v>150</v>
      </c>
      <c r="I4087" t="s">
        <v>136</v>
      </c>
      <c r="J4087" t="s">
        <v>137</v>
      </c>
      <c r="K4087" t="s">
        <v>138</v>
      </c>
      <c r="L4087" t="s">
        <v>11973</v>
      </c>
      <c r="M4087" t="s">
        <v>11974</v>
      </c>
      <c r="N4087">
        <v>1.5580555549999999</v>
      </c>
      <c r="O4087">
        <v>0</v>
      </c>
      <c r="P4087">
        <v>1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0.23441983103386665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0.23441983103386665</v>
      </c>
    </row>
    <row r="4088" spans="1:31" x14ac:dyDescent="0.25">
      <c r="A4088">
        <v>2312977</v>
      </c>
      <c r="B4088">
        <v>1</v>
      </c>
      <c r="C4088" t="s">
        <v>80</v>
      </c>
      <c r="D4088" t="s">
        <v>92</v>
      </c>
      <c r="E4088" t="s">
        <v>285</v>
      </c>
      <c r="F4088" t="s">
        <v>11975</v>
      </c>
      <c r="G4088" t="s">
        <v>149</v>
      </c>
      <c r="H4088" t="s">
        <v>150</v>
      </c>
      <c r="I4088" t="s">
        <v>136</v>
      </c>
      <c r="J4088" t="s">
        <v>137</v>
      </c>
      <c r="K4088" t="s">
        <v>138</v>
      </c>
      <c r="L4088" t="s">
        <v>11976</v>
      </c>
      <c r="M4088" t="s">
        <v>11977</v>
      </c>
      <c r="N4088">
        <v>1.009166666</v>
      </c>
      <c r="O4088">
        <v>0</v>
      </c>
      <c r="P4088">
        <v>42</v>
      </c>
      <c r="Q4088">
        <v>0</v>
      </c>
      <c r="R4088">
        <v>0</v>
      </c>
      <c r="S4088">
        <v>0</v>
      </c>
      <c r="T4088">
        <v>18</v>
      </c>
      <c r="U4088">
        <v>0</v>
      </c>
      <c r="V4088">
        <v>0</v>
      </c>
      <c r="W4088">
        <v>0</v>
      </c>
      <c r="X4088">
        <v>7.0176231263372939</v>
      </c>
      <c r="Y4088">
        <v>0</v>
      </c>
      <c r="Z4088">
        <v>0</v>
      </c>
      <c r="AA4088">
        <v>0</v>
      </c>
      <c r="AB4088">
        <v>11.543376861012662</v>
      </c>
      <c r="AC4088">
        <v>0</v>
      </c>
      <c r="AD4088">
        <v>0</v>
      </c>
      <c r="AE4088">
        <v>18.560999987349955</v>
      </c>
    </row>
    <row r="4089" spans="1:31" x14ac:dyDescent="0.25">
      <c r="A4089">
        <v>2313100</v>
      </c>
      <c r="B4089">
        <v>1</v>
      </c>
      <c r="C4089" t="s">
        <v>80</v>
      </c>
      <c r="D4089" t="s">
        <v>91</v>
      </c>
      <c r="E4089" t="s">
        <v>153</v>
      </c>
      <c r="F4089" t="s">
        <v>11978</v>
      </c>
      <c r="G4089" t="s">
        <v>155</v>
      </c>
      <c r="H4089" t="s">
        <v>150</v>
      </c>
      <c r="I4089" t="s">
        <v>136</v>
      </c>
      <c r="J4089" t="s">
        <v>137</v>
      </c>
      <c r="K4089" t="s">
        <v>138</v>
      </c>
      <c r="L4089" t="s">
        <v>11979</v>
      </c>
      <c r="M4089" t="s">
        <v>11980</v>
      </c>
      <c r="N4089">
        <v>0.99083333299999998</v>
      </c>
      <c r="O4089">
        <v>0</v>
      </c>
      <c r="P4089">
        <v>1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0.18818347486687501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0.18818347486687501</v>
      </c>
    </row>
    <row r="4090" spans="1:31" x14ac:dyDescent="0.25">
      <c r="A4090">
        <v>2312991</v>
      </c>
      <c r="B4090">
        <v>1</v>
      </c>
      <c r="C4090" t="s">
        <v>81</v>
      </c>
      <c r="D4090" t="s">
        <v>118</v>
      </c>
      <c r="E4090" t="s">
        <v>414</v>
      </c>
      <c r="F4090" t="s">
        <v>7751</v>
      </c>
      <c r="G4090" t="s">
        <v>134</v>
      </c>
      <c r="H4090" t="s">
        <v>135</v>
      </c>
      <c r="I4090" t="s">
        <v>136</v>
      </c>
      <c r="J4090" t="s">
        <v>137</v>
      </c>
      <c r="K4090" t="s">
        <v>138</v>
      </c>
      <c r="L4090" t="s">
        <v>11981</v>
      </c>
      <c r="M4090" t="s">
        <v>11982</v>
      </c>
      <c r="N4090">
        <v>0.13055555499999999</v>
      </c>
      <c r="O4090">
        <v>22</v>
      </c>
      <c r="P4090">
        <v>6847</v>
      </c>
      <c r="Q4090">
        <v>309</v>
      </c>
      <c r="R4090">
        <v>481</v>
      </c>
      <c r="S4090">
        <v>81</v>
      </c>
      <c r="T4090">
        <v>691</v>
      </c>
      <c r="U4090">
        <v>26</v>
      </c>
      <c r="V4090">
        <v>1</v>
      </c>
      <c r="W4090">
        <v>0.97666358891173333</v>
      </c>
      <c r="X4090">
        <v>121.76639118927818</v>
      </c>
      <c r="Y4090">
        <v>99.97097578334818</v>
      </c>
      <c r="Z4090">
        <v>75.257775325246001</v>
      </c>
      <c r="AA4090">
        <v>57.052128777184606</v>
      </c>
      <c r="AB4090">
        <v>33.722587620708325</v>
      </c>
      <c r="AC4090">
        <v>261.32609504925068</v>
      </c>
      <c r="AD4090">
        <v>1.5006872974369498</v>
      </c>
      <c r="AE4090">
        <v>651.57330463136464</v>
      </c>
    </row>
    <row r="4091" spans="1:31" x14ac:dyDescent="0.25">
      <c r="A4091">
        <v>2312994</v>
      </c>
      <c r="B4091">
        <v>1</v>
      </c>
      <c r="C4091" t="s">
        <v>80</v>
      </c>
      <c r="D4091" t="s">
        <v>85</v>
      </c>
      <c r="E4091" t="s">
        <v>285</v>
      </c>
      <c r="F4091" t="s">
        <v>11983</v>
      </c>
      <c r="G4091" t="s">
        <v>287</v>
      </c>
      <c r="H4091" t="s">
        <v>150</v>
      </c>
      <c r="I4091" t="s">
        <v>136</v>
      </c>
      <c r="J4091" t="s">
        <v>137</v>
      </c>
      <c r="K4091" t="s">
        <v>138</v>
      </c>
      <c r="L4091" t="s">
        <v>11984</v>
      </c>
      <c r="M4091" t="s">
        <v>11985</v>
      </c>
      <c r="N4091">
        <v>2.3027777770000002</v>
      </c>
      <c r="O4091">
        <v>0</v>
      </c>
      <c r="P4091">
        <v>33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13.225230131943997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13.225230131943997</v>
      </c>
    </row>
    <row r="4092" spans="1:31" x14ac:dyDescent="0.25">
      <c r="A4092">
        <v>2313349</v>
      </c>
      <c r="B4092">
        <v>1</v>
      </c>
      <c r="C4092" t="s">
        <v>80</v>
      </c>
      <c r="D4092" t="s">
        <v>111</v>
      </c>
      <c r="E4092" t="s">
        <v>147</v>
      </c>
      <c r="F4092" t="s">
        <v>11986</v>
      </c>
      <c r="G4092" t="s">
        <v>336</v>
      </c>
      <c r="H4092" t="s">
        <v>150</v>
      </c>
      <c r="I4092" t="s">
        <v>136</v>
      </c>
      <c r="J4092" t="s">
        <v>137</v>
      </c>
      <c r="K4092" t="s">
        <v>138</v>
      </c>
      <c r="L4092" t="s">
        <v>11987</v>
      </c>
      <c r="M4092" t="s">
        <v>11988</v>
      </c>
      <c r="N4092">
        <v>0.59472222200000002</v>
      </c>
      <c r="O4092">
        <v>0</v>
      </c>
      <c r="P4092">
        <v>48</v>
      </c>
      <c r="Q4092">
        <v>0</v>
      </c>
      <c r="R4092">
        <v>18</v>
      </c>
      <c r="S4092">
        <v>0</v>
      </c>
      <c r="T4092">
        <v>18</v>
      </c>
      <c r="U4092">
        <v>0</v>
      </c>
      <c r="V4092">
        <v>0</v>
      </c>
      <c r="W4092">
        <v>0</v>
      </c>
      <c r="X4092">
        <v>8.9786575710595837</v>
      </c>
      <c r="Y4092">
        <v>0</v>
      </c>
      <c r="Z4092">
        <v>7.9116375295092531</v>
      </c>
      <c r="AA4092">
        <v>0</v>
      </c>
      <c r="AB4092">
        <v>48.818278354204317</v>
      </c>
      <c r="AC4092">
        <v>0</v>
      </c>
      <c r="AD4092">
        <v>0</v>
      </c>
      <c r="AE4092">
        <v>65.708573454773159</v>
      </c>
    </row>
    <row r="4093" spans="1:31" x14ac:dyDescent="0.25">
      <c r="A4093">
        <v>2312971</v>
      </c>
      <c r="B4093">
        <v>1</v>
      </c>
      <c r="C4093" t="s">
        <v>80</v>
      </c>
      <c r="D4093" t="s">
        <v>104</v>
      </c>
      <c r="E4093" t="s">
        <v>158</v>
      </c>
      <c r="F4093" t="s">
        <v>11989</v>
      </c>
      <c r="G4093" t="s">
        <v>1612</v>
      </c>
      <c r="H4093" t="s">
        <v>150</v>
      </c>
      <c r="I4093" t="s">
        <v>136</v>
      </c>
      <c r="J4093" t="s">
        <v>137</v>
      </c>
      <c r="K4093" t="s">
        <v>138</v>
      </c>
      <c r="L4093" t="s">
        <v>11990</v>
      </c>
      <c r="M4093" t="s">
        <v>11991</v>
      </c>
      <c r="N4093">
        <v>1.4497222219999999</v>
      </c>
      <c r="O4093">
        <v>0</v>
      </c>
      <c r="P4093">
        <v>209</v>
      </c>
      <c r="Q4093">
        <v>0</v>
      </c>
      <c r="R4093">
        <v>1</v>
      </c>
      <c r="S4093">
        <v>0</v>
      </c>
      <c r="T4093">
        <v>58</v>
      </c>
      <c r="U4093">
        <v>0</v>
      </c>
      <c r="V4093">
        <v>0</v>
      </c>
      <c r="W4093">
        <v>0</v>
      </c>
      <c r="X4093">
        <v>49.947113615284081</v>
      </c>
      <c r="Y4093">
        <v>0</v>
      </c>
      <c r="Z4093">
        <v>8.5163907852375001E-2</v>
      </c>
      <c r="AA4093">
        <v>0</v>
      </c>
      <c r="AB4093">
        <v>55.204942131332231</v>
      </c>
      <c r="AC4093">
        <v>0</v>
      </c>
      <c r="AD4093">
        <v>0</v>
      </c>
      <c r="AE4093">
        <v>105.23721965446869</v>
      </c>
    </row>
    <row r="4094" spans="1:31" x14ac:dyDescent="0.25">
      <c r="A4094">
        <v>2313449</v>
      </c>
      <c r="B4094">
        <v>1</v>
      </c>
      <c r="C4094" t="s">
        <v>80</v>
      </c>
      <c r="D4094" t="s">
        <v>88</v>
      </c>
      <c r="E4094" t="s">
        <v>285</v>
      </c>
      <c r="F4094" t="s">
        <v>11992</v>
      </c>
      <c r="G4094" t="s">
        <v>1915</v>
      </c>
      <c r="H4094" t="s">
        <v>150</v>
      </c>
      <c r="I4094" t="s">
        <v>136</v>
      </c>
      <c r="J4094" t="s">
        <v>137</v>
      </c>
      <c r="K4094" t="s">
        <v>138</v>
      </c>
      <c r="L4094" t="s">
        <v>11993</v>
      </c>
      <c r="M4094" t="s">
        <v>11994</v>
      </c>
      <c r="N4094">
        <v>0.57861111099999996</v>
      </c>
      <c r="O4094">
        <v>0</v>
      </c>
      <c r="P4094">
        <v>62</v>
      </c>
      <c r="Q4094">
        <v>0</v>
      </c>
      <c r="R4094">
        <v>0</v>
      </c>
      <c r="S4094">
        <v>0</v>
      </c>
      <c r="T4094">
        <v>40</v>
      </c>
      <c r="U4094">
        <v>0</v>
      </c>
      <c r="V4094">
        <v>0</v>
      </c>
      <c r="W4094">
        <v>0</v>
      </c>
      <c r="X4094">
        <v>7.6172317907738485</v>
      </c>
      <c r="Y4094">
        <v>0</v>
      </c>
      <c r="Z4094">
        <v>0</v>
      </c>
      <c r="AA4094">
        <v>0</v>
      </c>
      <c r="AB4094">
        <v>29.74046276582272</v>
      </c>
      <c r="AC4094">
        <v>0</v>
      </c>
      <c r="AD4094">
        <v>0</v>
      </c>
      <c r="AE4094">
        <v>37.35769455659657</v>
      </c>
    </row>
    <row r="4095" spans="1:31" x14ac:dyDescent="0.25">
      <c r="A4095">
        <v>2313120</v>
      </c>
      <c r="B4095">
        <v>1</v>
      </c>
      <c r="C4095" t="s">
        <v>81</v>
      </c>
      <c r="D4095" t="s">
        <v>112</v>
      </c>
      <c r="E4095" t="s">
        <v>141</v>
      </c>
      <c r="F4095" t="s">
        <v>11995</v>
      </c>
      <c r="G4095" t="s">
        <v>134</v>
      </c>
      <c r="H4095" t="s">
        <v>135</v>
      </c>
      <c r="I4095" t="s">
        <v>136</v>
      </c>
      <c r="J4095" t="s">
        <v>137</v>
      </c>
      <c r="K4095" t="s">
        <v>138</v>
      </c>
      <c r="L4095" t="s">
        <v>11996</v>
      </c>
      <c r="M4095" t="s">
        <v>11997</v>
      </c>
      <c r="N4095">
        <v>1.155</v>
      </c>
      <c r="O4095">
        <v>0</v>
      </c>
      <c r="P4095">
        <v>535</v>
      </c>
      <c r="Q4095">
        <v>3</v>
      </c>
      <c r="R4095">
        <v>3</v>
      </c>
      <c r="S4095">
        <v>2</v>
      </c>
      <c r="T4095">
        <v>57</v>
      </c>
      <c r="U4095">
        <v>2</v>
      </c>
      <c r="V4095">
        <v>0</v>
      </c>
      <c r="W4095">
        <v>0</v>
      </c>
      <c r="X4095">
        <v>57.528523341616058</v>
      </c>
      <c r="Y4095">
        <v>14.908787295611875</v>
      </c>
      <c r="Z4095">
        <v>2.053696592498</v>
      </c>
      <c r="AA4095">
        <v>5.1035956097418467</v>
      </c>
      <c r="AB4095">
        <v>20.228549261917628</v>
      </c>
      <c r="AC4095">
        <v>535.72620143443032</v>
      </c>
      <c r="AD4095">
        <v>0</v>
      </c>
      <c r="AE4095">
        <v>635.54935353581573</v>
      </c>
    </row>
    <row r="4096" spans="1:31" x14ac:dyDescent="0.25">
      <c r="A4096">
        <v>2313157</v>
      </c>
      <c r="B4096">
        <v>1</v>
      </c>
      <c r="C4096" t="s">
        <v>80</v>
      </c>
      <c r="D4096" t="s">
        <v>94</v>
      </c>
      <c r="E4096" t="s">
        <v>147</v>
      </c>
      <c r="F4096" t="s">
        <v>11998</v>
      </c>
      <c r="G4096" t="s">
        <v>336</v>
      </c>
      <c r="H4096" t="s">
        <v>150</v>
      </c>
      <c r="I4096" t="s">
        <v>136</v>
      </c>
      <c r="J4096" t="s">
        <v>137</v>
      </c>
      <c r="K4096" t="s">
        <v>138</v>
      </c>
      <c r="L4096" t="s">
        <v>11999</v>
      </c>
      <c r="M4096" t="s">
        <v>12000</v>
      </c>
      <c r="N4096">
        <v>2.59</v>
      </c>
      <c r="O4096">
        <v>0</v>
      </c>
      <c r="P4096">
        <v>129</v>
      </c>
      <c r="Q4096">
        <v>0</v>
      </c>
      <c r="R4096">
        <v>0</v>
      </c>
      <c r="S4096">
        <v>0</v>
      </c>
      <c r="T4096">
        <v>40</v>
      </c>
      <c r="U4096">
        <v>0</v>
      </c>
      <c r="V4096">
        <v>0</v>
      </c>
      <c r="W4096">
        <v>0</v>
      </c>
      <c r="X4096">
        <v>49.489931863103401</v>
      </c>
      <c r="Y4096">
        <v>0</v>
      </c>
      <c r="Z4096">
        <v>0</v>
      </c>
      <c r="AA4096">
        <v>0</v>
      </c>
      <c r="AB4096">
        <v>57.176468553836514</v>
      </c>
      <c r="AC4096">
        <v>0</v>
      </c>
      <c r="AD4096">
        <v>0</v>
      </c>
      <c r="AE4096">
        <v>106.66640041693992</v>
      </c>
    </row>
    <row r="4097" spans="1:31" x14ac:dyDescent="0.25">
      <c r="A4097">
        <v>2313412</v>
      </c>
      <c r="B4097">
        <v>1</v>
      </c>
      <c r="C4097" t="s">
        <v>80</v>
      </c>
      <c r="D4097" t="s">
        <v>93</v>
      </c>
      <c r="E4097" t="s">
        <v>158</v>
      </c>
      <c r="F4097" t="s">
        <v>12001</v>
      </c>
      <c r="G4097" t="s">
        <v>336</v>
      </c>
      <c r="H4097" t="s">
        <v>150</v>
      </c>
      <c r="I4097" t="s">
        <v>136</v>
      </c>
      <c r="J4097" t="s">
        <v>137</v>
      </c>
      <c r="K4097" t="s">
        <v>138</v>
      </c>
      <c r="L4097" t="s">
        <v>12002</v>
      </c>
      <c r="M4097" t="s">
        <v>12003</v>
      </c>
      <c r="N4097">
        <v>0.64694444399999995</v>
      </c>
      <c r="O4097">
        <v>0</v>
      </c>
      <c r="P4097">
        <v>130</v>
      </c>
      <c r="Q4097">
        <v>0</v>
      </c>
      <c r="R4097">
        <v>0</v>
      </c>
      <c r="S4097">
        <v>0</v>
      </c>
      <c r="T4097">
        <v>2</v>
      </c>
      <c r="U4097">
        <v>0</v>
      </c>
      <c r="V4097">
        <v>0</v>
      </c>
      <c r="W4097">
        <v>0</v>
      </c>
      <c r="X4097">
        <v>8.3481752666422988</v>
      </c>
      <c r="Y4097">
        <v>0</v>
      </c>
      <c r="Z4097">
        <v>0</v>
      </c>
      <c r="AA4097">
        <v>0</v>
      </c>
      <c r="AB4097">
        <v>2.7163242052600005E-2</v>
      </c>
      <c r="AC4097">
        <v>0</v>
      </c>
      <c r="AD4097">
        <v>0</v>
      </c>
      <c r="AE4097">
        <v>8.3753385086948988</v>
      </c>
    </row>
    <row r="4098" spans="1:31" x14ac:dyDescent="0.25">
      <c r="A4098">
        <v>2313172</v>
      </c>
      <c r="B4098">
        <v>1</v>
      </c>
      <c r="C4098" t="s">
        <v>80</v>
      </c>
      <c r="D4098" t="s">
        <v>92</v>
      </c>
      <c r="E4098" t="s">
        <v>153</v>
      </c>
      <c r="F4098" t="s">
        <v>12004</v>
      </c>
      <c r="G4098" t="s">
        <v>155</v>
      </c>
      <c r="H4098" t="s">
        <v>150</v>
      </c>
      <c r="I4098" t="s">
        <v>136</v>
      </c>
      <c r="J4098" t="s">
        <v>137</v>
      </c>
      <c r="K4098" t="s">
        <v>138</v>
      </c>
      <c r="L4098" t="s">
        <v>12005</v>
      </c>
      <c r="M4098" t="s">
        <v>12006</v>
      </c>
      <c r="N4098">
        <v>2.4224999999999999</v>
      </c>
      <c r="O4098">
        <v>0</v>
      </c>
      <c r="P4098">
        <v>1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2.1821058263459165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2.1821058263459165</v>
      </c>
    </row>
    <row r="4099" spans="1:31" x14ac:dyDescent="0.25">
      <c r="A4099">
        <v>2313103</v>
      </c>
      <c r="B4099">
        <v>1</v>
      </c>
      <c r="C4099" t="s">
        <v>80</v>
      </c>
      <c r="D4099" t="s">
        <v>93</v>
      </c>
      <c r="E4099" t="s">
        <v>147</v>
      </c>
      <c r="F4099" t="s">
        <v>12007</v>
      </c>
      <c r="G4099" t="s">
        <v>900</v>
      </c>
      <c r="H4099" t="s">
        <v>150</v>
      </c>
      <c r="I4099" t="s">
        <v>136</v>
      </c>
      <c r="J4099" t="s">
        <v>137</v>
      </c>
      <c r="K4099" t="s">
        <v>138</v>
      </c>
      <c r="L4099" t="s">
        <v>12008</v>
      </c>
      <c r="M4099" t="s">
        <v>12009</v>
      </c>
      <c r="N4099">
        <v>9.4261111110000009</v>
      </c>
      <c r="O4099">
        <v>0</v>
      </c>
      <c r="P4099">
        <v>39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34.770436596674713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34.770436596674713</v>
      </c>
    </row>
    <row r="4100" spans="1:31" x14ac:dyDescent="0.25">
      <c r="A4100">
        <v>2313295</v>
      </c>
      <c r="B4100">
        <v>1</v>
      </c>
      <c r="C4100" t="s">
        <v>80</v>
      </c>
      <c r="D4100" t="s">
        <v>94</v>
      </c>
      <c r="E4100" t="s">
        <v>141</v>
      </c>
      <c r="F4100" t="s">
        <v>12010</v>
      </c>
      <c r="G4100" t="s">
        <v>134</v>
      </c>
      <c r="H4100" t="s">
        <v>135</v>
      </c>
      <c r="I4100" t="s">
        <v>136</v>
      </c>
      <c r="J4100" t="s">
        <v>137</v>
      </c>
      <c r="K4100" t="s">
        <v>138</v>
      </c>
      <c r="L4100" t="s">
        <v>12011</v>
      </c>
      <c r="M4100" t="s">
        <v>12012</v>
      </c>
      <c r="N4100">
        <v>0.38916666599999999</v>
      </c>
      <c r="O4100">
        <v>0</v>
      </c>
      <c r="P4100">
        <v>0</v>
      </c>
      <c r="Q4100">
        <v>6</v>
      </c>
      <c r="R4100">
        <v>0</v>
      </c>
      <c r="S4100">
        <v>5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1.9781301065297501</v>
      </c>
      <c r="Z4100">
        <v>0</v>
      </c>
      <c r="AA4100">
        <v>15.932175105946952</v>
      </c>
      <c r="AB4100">
        <v>0</v>
      </c>
      <c r="AC4100">
        <v>0</v>
      </c>
      <c r="AD4100">
        <v>0</v>
      </c>
      <c r="AE4100">
        <v>17.9103052124767</v>
      </c>
    </row>
    <row r="4101" spans="1:31" x14ac:dyDescent="0.25">
      <c r="A4101">
        <v>2313272</v>
      </c>
      <c r="B4101">
        <v>1</v>
      </c>
      <c r="C4101" t="s">
        <v>81</v>
      </c>
      <c r="D4101" t="s">
        <v>124</v>
      </c>
      <c r="E4101" t="s">
        <v>132</v>
      </c>
      <c r="F4101" t="s">
        <v>12013</v>
      </c>
      <c r="G4101" t="s">
        <v>134</v>
      </c>
      <c r="H4101" t="s">
        <v>135</v>
      </c>
      <c r="I4101" t="s">
        <v>136</v>
      </c>
      <c r="J4101" t="s">
        <v>137</v>
      </c>
      <c r="K4101" t="s">
        <v>138</v>
      </c>
      <c r="L4101" t="s">
        <v>12014</v>
      </c>
      <c r="M4101" t="s">
        <v>12015</v>
      </c>
      <c r="N4101">
        <v>0.48277777700000002</v>
      </c>
      <c r="O4101">
        <v>2</v>
      </c>
      <c r="P4101">
        <v>0</v>
      </c>
      <c r="Q4101">
        <v>38</v>
      </c>
      <c r="R4101">
        <v>0</v>
      </c>
      <c r="S4101">
        <v>4</v>
      </c>
      <c r="T4101">
        <v>0</v>
      </c>
      <c r="U4101">
        <v>0</v>
      </c>
      <c r="V4101">
        <v>0</v>
      </c>
      <c r="W4101">
        <v>0.19775313124819999</v>
      </c>
      <c r="X4101">
        <v>0</v>
      </c>
      <c r="Y4101">
        <v>63.074349586160366</v>
      </c>
      <c r="Z4101">
        <v>0</v>
      </c>
      <c r="AA4101">
        <v>2.8171512306079998</v>
      </c>
      <c r="AB4101">
        <v>0</v>
      </c>
      <c r="AC4101">
        <v>0</v>
      </c>
      <c r="AD4101">
        <v>0</v>
      </c>
      <c r="AE4101">
        <v>66.089253948016562</v>
      </c>
    </row>
    <row r="4102" spans="1:31" x14ac:dyDescent="0.25">
      <c r="A4102">
        <v>2313026</v>
      </c>
      <c r="B4102">
        <v>1</v>
      </c>
      <c r="C4102" t="s">
        <v>81</v>
      </c>
      <c r="D4102" t="s">
        <v>119</v>
      </c>
      <c r="E4102" t="s">
        <v>147</v>
      </c>
      <c r="F4102" t="s">
        <v>12016</v>
      </c>
      <c r="G4102" t="s">
        <v>149</v>
      </c>
      <c r="H4102" t="s">
        <v>150</v>
      </c>
      <c r="I4102" t="s">
        <v>136</v>
      </c>
      <c r="J4102" t="s">
        <v>137</v>
      </c>
      <c r="K4102" t="s">
        <v>138</v>
      </c>
      <c r="L4102" t="s">
        <v>12017</v>
      </c>
      <c r="M4102" t="s">
        <v>12018</v>
      </c>
      <c r="N4102">
        <v>3.3286111109999998</v>
      </c>
      <c r="O4102">
        <v>0</v>
      </c>
      <c r="P4102">
        <v>0</v>
      </c>
      <c r="Q4102">
        <v>0</v>
      </c>
      <c r="R4102">
        <v>1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16.103368022961298</v>
      </c>
      <c r="AA4102">
        <v>0</v>
      </c>
      <c r="AB4102">
        <v>0</v>
      </c>
      <c r="AC4102">
        <v>0</v>
      </c>
      <c r="AD4102">
        <v>0</v>
      </c>
      <c r="AE4102">
        <v>16.103368022961298</v>
      </c>
    </row>
    <row r="4103" spans="1:31" x14ac:dyDescent="0.25">
      <c r="A4103">
        <v>2313189</v>
      </c>
      <c r="B4103">
        <v>1</v>
      </c>
      <c r="C4103" t="s">
        <v>80</v>
      </c>
      <c r="D4103" t="s">
        <v>104</v>
      </c>
      <c r="E4103" t="s">
        <v>175</v>
      </c>
      <c r="F4103" t="s">
        <v>12019</v>
      </c>
      <c r="G4103" t="s">
        <v>210</v>
      </c>
      <c r="H4103" t="s">
        <v>135</v>
      </c>
      <c r="I4103" t="s">
        <v>136</v>
      </c>
      <c r="J4103" t="s">
        <v>137</v>
      </c>
      <c r="K4103" t="s">
        <v>138</v>
      </c>
      <c r="L4103" t="s">
        <v>12020</v>
      </c>
      <c r="M4103" t="s">
        <v>12021</v>
      </c>
      <c r="N4103">
        <v>1.88</v>
      </c>
      <c r="O4103">
        <v>0</v>
      </c>
      <c r="P4103">
        <v>0</v>
      </c>
      <c r="Q4103">
        <v>2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6.2608640681702745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6.2608640681702745</v>
      </c>
    </row>
    <row r="4104" spans="1:31" x14ac:dyDescent="0.25">
      <c r="A4104">
        <v>2313335</v>
      </c>
      <c r="B4104">
        <v>1</v>
      </c>
      <c r="C4104" t="s">
        <v>81</v>
      </c>
      <c r="D4104" t="s">
        <v>119</v>
      </c>
      <c r="E4104" t="s">
        <v>147</v>
      </c>
      <c r="F4104" t="s">
        <v>12022</v>
      </c>
      <c r="G4104" t="s">
        <v>149</v>
      </c>
      <c r="H4104" t="s">
        <v>150</v>
      </c>
      <c r="I4104" t="s">
        <v>136</v>
      </c>
      <c r="J4104" t="s">
        <v>137</v>
      </c>
      <c r="K4104" t="s">
        <v>138</v>
      </c>
      <c r="L4104" t="s">
        <v>12023</v>
      </c>
      <c r="M4104" t="s">
        <v>12024</v>
      </c>
      <c r="N4104">
        <v>1.8080555549999999</v>
      </c>
      <c r="O4104">
        <v>0</v>
      </c>
      <c r="P4104">
        <v>5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0.4460149200081166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0.4460149200081166</v>
      </c>
    </row>
    <row r="4105" spans="1:31" x14ac:dyDescent="0.25">
      <c r="A4105">
        <v>2313040</v>
      </c>
      <c r="B4105">
        <v>1</v>
      </c>
      <c r="C4105" t="s">
        <v>81</v>
      </c>
      <c r="D4105" t="s">
        <v>122</v>
      </c>
      <c r="E4105" t="s">
        <v>132</v>
      </c>
      <c r="F4105" t="s">
        <v>12025</v>
      </c>
      <c r="G4105" t="s">
        <v>134</v>
      </c>
      <c r="H4105" t="s">
        <v>135</v>
      </c>
      <c r="I4105" t="s">
        <v>136</v>
      </c>
      <c r="J4105" t="s">
        <v>137</v>
      </c>
      <c r="K4105" t="s">
        <v>138</v>
      </c>
      <c r="L4105" t="s">
        <v>12026</v>
      </c>
      <c r="M4105" t="s">
        <v>12027</v>
      </c>
      <c r="N4105">
        <v>0.51861111100000001</v>
      </c>
      <c r="O4105">
        <v>1</v>
      </c>
      <c r="P4105">
        <v>208</v>
      </c>
      <c r="Q4105">
        <v>11</v>
      </c>
      <c r="R4105">
        <v>3</v>
      </c>
      <c r="S4105">
        <v>5</v>
      </c>
      <c r="T4105">
        <v>22</v>
      </c>
      <c r="U4105">
        <v>1</v>
      </c>
      <c r="V4105">
        <v>0</v>
      </c>
      <c r="W4105">
        <v>2.8071547561666667E-2</v>
      </c>
      <c r="X4105">
        <v>12.323905926110744</v>
      </c>
      <c r="Y4105">
        <v>9.601994620159374</v>
      </c>
      <c r="Z4105">
        <v>0.94887695479525569</v>
      </c>
      <c r="AA4105">
        <v>3.191477817064992</v>
      </c>
      <c r="AB4105">
        <v>3.380078692250569</v>
      </c>
      <c r="AC4105">
        <v>79.307871333020657</v>
      </c>
      <c r="AD4105">
        <v>0</v>
      </c>
      <c r="AE4105">
        <v>108.78227689096326</v>
      </c>
    </row>
    <row r="4106" spans="1:31" x14ac:dyDescent="0.25">
      <c r="A4106">
        <v>2313066</v>
      </c>
      <c r="B4106">
        <v>1</v>
      </c>
      <c r="C4106" t="s">
        <v>81</v>
      </c>
      <c r="D4106" t="s">
        <v>113</v>
      </c>
      <c r="E4106" t="s">
        <v>175</v>
      </c>
      <c r="F4106" t="s">
        <v>12028</v>
      </c>
      <c r="G4106" t="s">
        <v>177</v>
      </c>
      <c r="H4106" t="s">
        <v>135</v>
      </c>
      <c r="I4106" t="s">
        <v>136</v>
      </c>
      <c r="J4106" t="s">
        <v>137</v>
      </c>
      <c r="K4106" t="s">
        <v>144</v>
      </c>
      <c r="L4106" t="s">
        <v>12029</v>
      </c>
      <c r="M4106" t="s">
        <v>12030</v>
      </c>
      <c r="N4106">
        <v>8.511111111</v>
      </c>
      <c r="O4106">
        <v>0</v>
      </c>
      <c r="P4106">
        <v>302</v>
      </c>
      <c r="Q4106">
        <v>1</v>
      </c>
      <c r="R4106">
        <v>17</v>
      </c>
      <c r="S4106">
        <v>0</v>
      </c>
      <c r="T4106">
        <v>20</v>
      </c>
      <c r="U4106">
        <v>0</v>
      </c>
      <c r="V4106">
        <v>0</v>
      </c>
      <c r="W4106">
        <v>0</v>
      </c>
      <c r="X4106">
        <v>548.75508598265378</v>
      </c>
      <c r="Y4106">
        <v>0</v>
      </c>
      <c r="Z4106">
        <v>206.50235433559007</v>
      </c>
      <c r="AA4106">
        <v>0</v>
      </c>
      <c r="AB4106">
        <v>45.393717295665951</v>
      </c>
      <c r="AC4106">
        <v>0</v>
      </c>
      <c r="AD4106">
        <v>0</v>
      </c>
      <c r="AE4106">
        <v>800.65115761390985</v>
      </c>
    </row>
    <row r="4107" spans="1:31" x14ac:dyDescent="0.25">
      <c r="A4107">
        <v>2313395</v>
      </c>
      <c r="B4107">
        <v>1</v>
      </c>
      <c r="C4107" t="s">
        <v>80</v>
      </c>
      <c r="D4107" t="s">
        <v>88</v>
      </c>
      <c r="E4107" t="s">
        <v>175</v>
      </c>
      <c r="F4107" t="s">
        <v>12031</v>
      </c>
      <c r="G4107" t="s">
        <v>467</v>
      </c>
      <c r="H4107" t="s">
        <v>135</v>
      </c>
      <c r="I4107" t="s">
        <v>136</v>
      </c>
      <c r="J4107" t="s">
        <v>137</v>
      </c>
      <c r="K4107" t="s">
        <v>138</v>
      </c>
      <c r="L4107" t="s">
        <v>12032</v>
      </c>
      <c r="M4107" t="s">
        <v>12033</v>
      </c>
      <c r="N4107">
        <v>0.16611111100000001</v>
      </c>
      <c r="O4107">
        <v>0</v>
      </c>
      <c r="P4107">
        <v>36</v>
      </c>
      <c r="Q4107">
        <v>0</v>
      </c>
      <c r="R4107">
        <v>0</v>
      </c>
      <c r="S4107">
        <v>0</v>
      </c>
      <c r="T4107">
        <v>1</v>
      </c>
      <c r="U4107">
        <v>0</v>
      </c>
      <c r="V4107">
        <v>0</v>
      </c>
      <c r="W4107">
        <v>0</v>
      </c>
      <c r="X4107">
        <v>1.2217636616674663</v>
      </c>
      <c r="Y4107">
        <v>0</v>
      </c>
      <c r="Z4107">
        <v>0</v>
      </c>
      <c r="AA4107">
        <v>0</v>
      </c>
      <c r="AB4107">
        <v>1.57416152075E-2</v>
      </c>
      <c r="AC4107">
        <v>0</v>
      </c>
      <c r="AD4107">
        <v>0</v>
      </c>
      <c r="AE4107">
        <v>1.2375052768749664</v>
      </c>
    </row>
    <row r="4108" spans="1:31" x14ac:dyDescent="0.25">
      <c r="A4108">
        <v>2313415</v>
      </c>
      <c r="B4108">
        <v>1</v>
      </c>
      <c r="C4108" t="s">
        <v>80</v>
      </c>
      <c r="D4108" t="s">
        <v>99</v>
      </c>
      <c r="E4108" t="s">
        <v>141</v>
      </c>
      <c r="F4108" t="s">
        <v>11786</v>
      </c>
      <c r="G4108" t="s">
        <v>467</v>
      </c>
      <c r="H4108" t="s">
        <v>135</v>
      </c>
      <c r="I4108" t="s">
        <v>468</v>
      </c>
      <c r="J4108" t="s">
        <v>137</v>
      </c>
      <c r="K4108" t="s">
        <v>138</v>
      </c>
      <c r="L4108" t="s">
        <v>12034</v>
      </c>
      <c r="M4108" t="s">
        <v>12035</v>
      </c>
      <c r="N4108">
        <v>4.1666660000000003E-3</v>
      </c>
      <c r="O4108">
        <v>4</v>
      </c>
      <c r="P4108">
        <v>883</v>
      </c>
      <c r="Q4108">
        <v>13</v>
      </c>
      <c r="R4108">
        <v>99</v>
      </c>
      <c r="S4108">
        <v>19</v>
      </c>
      <c r="T4108">
        <v>65</v>
      </c>
      <c r="U4108">
        <v>0</v>
      </c>
      <c r="V4108">
        <v>4</v>
      </c>
      <c r="W4108">
        <v>4.7100313791375005E-2</v>
      </c>
      <c r="X4108">
        <v>0.62134126555699987</v>
      </c>
      <c r="Y4108">
        <v>0.21862753668933332</v>
      </c>
      <c r="Z4108">
        <v>0.15618653169966673</v>
      </c>
      <c r="AA4108">
        <v>0.15664084179725002</v>
      </c>
      <c r="AB4108">
        <v>0.11416270405749998</v>
      </c>
      <c r="AC4108">
        <v>0</v>
      </c>
      <c r="AD4108">
        <v>1.2104756934389997</v>
      </c>
      <c r="AE4108">
        <v>2.5245348870311246</v>
      </c>
    </row>
    <row r="4109" spans="1:31" x14ac:dyDescent="0.25">
      <c r="A4109">
        <v>2313023</v>
      </c>
      <c r="B4109">
        <v>1</v>
      </c>
      <c r="C4109" t="s">
        <v>80</v>
      </c>
      <c r="D4109" t="s">
        <v>83</v>
      </c>
      <c r="E4109" t="s">
        <v>175</v>
      </c>
      <c r="F4109" t="s">
        <v>12036</v>
      </c>
      <c r="G4109" t="s">
        <v>134</v>
      </c>
      <c r="H4109" t="s">
        <v>135</v>
      </c>
      <c r="I4109" t="s">
        <v>136</v>
      </c>
      <c r="J4109" t="s">
        <v>137</v>
      </c>
      <c r="K4109" t="s">
        <v>138</v>
      </c>
      <c r="L4109" t="s">
        <v>12037</v>
      </c>
      <c r="M4109" t="s">
        <v>12038</v>
      </c>
      <c r="N4109">
        <v>0.117222222</v>
      </c>
      <c r="O4109">
        <v>0</v>
      </c>
      <c r="P4109">
        <v>58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1.8366152232363837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1.8366152232363837</v>
      </c>
    </row>
    <row r="4110" spans="1:31" x14ac:dyDescent="0.25">
      <c r="A4110">
        <v>2313458</v>
      </c>
      <c r="B4110">
        <v>1</v>
      </c>
      <c r="C4110" t="s">
        <v>80</v>
      </c>
      <c r="D4110" t="s">
        <v>93</v>
      </c>
      <c r="E4110" t="s">
        <v>147</v>
      </c>
      <c r="F4110" t="s">
        <v>12039</v>
      </c>
      <c r="G4110" t="s">
        <v>353</v>
      </c>
      <c r="H4110" t="s">
        <v>150</v>
      </c>
      <c r="I4110" t="s">
        <v>136</v>
      </c>
      <c r="J4110" t="s">
        <v>137</v>
      </c>
      <c r="K4110" t="s">
        <v>138</v>
      </c>
      <c r="L4110" t="s">
        <v>12040</v>
      </c>
      <c r="M4110" t="s">
        <v>12041</v>
      </c>
      <c r="N4110">
        <v>0.76</v>
      </c>
      <c r="O4110">
        <v>0</v>
      </c>
      <c r="P4110">
        <v>13</v>
      </c>
      <c r="Q4110">
        <v>0</v>
      </c>
      <c r="R4110">
        <v>0</v>
      </c>
      <c r="S4110">
        <v>0</v>
      </c>
      <c r="T4110">
        <v>3</v>
      </c>
      <c r="U4110">
        <v>0</v>
      </c>
      <c r="V4110">
        <v>0</v>
      </c>
      <c r="W4110">
        <v>0</v>
      </c>
      <c r="X4110">
        <v>3.4284770013312</v>
      </c>
      <c r="Y4110">
        <v>0</v>
      </c>
      <c r="Z4110">
        <v>0</v>
      </c>
      <c r="AA4110">
        <v>0</v>
      </c>
      <c r="AB4110">
        <v>0.27050127498240006</v>
      </c>
      <c r="AC4110">
        <v>0</v>
      </c>
      <c r="AD4110">
        <v>0</v>
      </c>
      <c r="AE4110">
        <v>3.6989782763135999</v>
      </c>
    </row>
    <row r="4111" spans="1:31" x14ac:dyDescent="0.25">
      <c r="A4111">
        <v>2313358</v>
      </c>
      <c r="B4111">
        <v>1</v>
      </c>
      <c r="C4111" t="s">
        <v>80</v>
      </c>
      <c r="D4111" t="s">
        <v>102</v>
      </c>
      <c r="E4111" t="s">
        <v>147</v>
      </c>
      <c r="F4111" t="s">
        <v>12042</v>
      </c>
      <c r="G4111" t="s">
        <v>149</v>
      </c>
      <c r="H4111" t="s">
        <v>150</v>
      </c>
      <c r="I4111" t="s">
        <v>136</v>
      </c>
      <c r="J4111" t="s">
        <v>137</v>
      </c>
      <c r="K4111" t="s">
        <v>138</v>
      </c>
      <c r="L4111" t="s">
        <v>12043</v>
      </c>
      <c r="M4111" t="s">
        <v>12044</v>
      </c>
      <c r="N4111">
        <v>1.7122222220000001</v>
      </c>
      <c r="O4111">
        <v>0</v>
      </c>
      <c r="P4111">
        <v>31</v>
      </c>
      <c r="Q4111">
        <v>0</v>
      </c>
      <c r="R4111">
        <v>2</v>
      </c>
      <c r="S4111">
        <v>0</v>
      </c>
      <c r="T4111">
        <v>6</v>
      </c>
      <c r="U4111">
        <v>0</v>
      </c>
      <c r="V4111">
        <v>0</v>
      </c>
      <c r="W4111">
        <v>0</v>
      </c>
      <c r="X4111">
        <v>6.3077715659999996</v>
      </c>
      <c r="Y4111">
        <v>0</v>
      </c>
      <c r="Z4111">
        <v>0.20070651426499997</v>
      </c>
      <c r="AA4111">
        <v>0</v>
      </c>
      <c r="AB4111">
        <v>9.850635690489689</v>
      </c>
      <c r="AC4111">
        <v>0</v>
      </c>
      <c r="AD4111">
        <v>0</v>
      </c>
      <c r="AE4111">
        <v>16.359113770754689</v>
      </c>
    </row>
    <row r="4112" spans="1:31" x14ac:dyDescent="0.25">
      <c r="A4112">
        <v>2313338</v>
      </c>
      <c r="B4112">
        <v>1</v>
      </c>
      <c r="C4112" t="s">
        <v>81</v>
      </c>
      <c r="D4112" t="s">
        <v>121</v>
      </c>
      <c r="E4112" t="s">
        <v>153</v>
      </c>
      <c r="F4112" t="s">
        <v>12045</v>
      </c>
      <c r="G4112" t="s">
        <v>254</v>
      </c>
      <c r="H4112" t="s">
        <v>150</v>
      </c>
      <c r="I4112" t="s">
        <v>136</v>
      </c>
      <c r="J4112" t="s">
        <v>137</v>
      </c>
      <c r="K4112" t="s">
        <v>138</v>
      </c>
      <c r="L4112" t="s">
        <v>12046</v>
      </c>
      <c r="M4112" t="s">
        <v>12047</v>
      </c>
      <c r="N4112">
        <v>2.2888888879999998</v>
      </c>
      <c r="O4112">
        <v>0</v>
      </c>
      <c r="P4112">
        <v>3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1.5186871371577002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1.5186871371577002</v>
      </c>
    </row>
    <row r="4113" spans="1:31" x14ac:dyDescent="0.25">
      <c r="A4113">
        <v>2312983</v>
      </c>
      <c r="B4113">
        <v>1</v>
      </c>
      <c r="C4113" t="s">
        <v>80</v>
      </c>
      <c r="D4113" t="s">
        <v>105</v>
      </c>
      <c r="E4113" t="s">
        <v>141</v>
      </c>
      <c r="F4113" t="s">
        <v>12048</v>
      </c>
      <c r="G4113" t="s">
        <v>134</v>
      </c>
      <c r="H4113" t="s">
        <v>135</v>
      </c>
      <c r="I4113" t="s">
        <v>136</v>
      </c>
      <c r="J4113" t="s">
        <v>137</v>
      </c>
      <c r="K4113" t="s">
        <v>138</v>
      </c>
      <c r="L4113" t="s">
        <v>12049</v>
      </c>
      <c r="M4113" t="s">
        <v>12050</v>
      </c>
      <c r="N4113">
        <v>0.74833333300000004</v>
      </c>
      <c r="O4113">
        <v>0</v>
      </c>
      <c r="P4113">
        <v>444</v>
      </c>
      <c r="Q4113">
        <v>1</v>
      </c>
      <c r="R4113">
        <v>28</v>
      </c>
      <c r="S4113">
        <v>9</v>
      </c>
      <c r="T4113">
        <v>64</v>
      </c>
      <c r="U4113">
        <v>7</v>
      </c>
      <c r="V4113">
        <v>0</v>
      </c>
      <c r="W4113">
        <v>0</v>
      </c>
      <c r="X4113">
        <v>60.38748132217318</v>
      </c>
      <c r="Y4113">
        <v>3.7282073385735006</v>
      </c>
      <c r="Z4113">
        <v>10.560546149149499</v>
      </c>
      <c r="AA4113">
        <v>37.543131714517337</v>
      </c>
      <c r="AB4113">
        <v>26.417287261522247</v>
      </c>
      <c r="AC4113">
        <v>132.5434495164784</v>
      </c>
      <c r="AD4113">
        <v>0</v>
      </c>
      <c r="AE4113">
        <v>271.18010330241418</v>
      </c>
    </row>
    <row r="4114" spans="1:31" x14ac:dyDescent="0.25">
      <c r="A4114">
        <v>2313315</v>
      </c>
      <c r="B4114">
        <v>1</v>
      </c>
      <c r="C4114" t="s">
        <v>81</v>
      </c>
      <c r="D4114" t="s">
        <v>119</v>
      </c>
      <c r="E4114" t="s">
        <v>147</v>
      </c>
      <c r="F4114" t="s">
        <v>12051</v>
      </c>
      <c r="G4114" t="s">
        <v>149</v>
      </c>
      <c r="H4114" t="s">
        <v>150</v>
      </c>
      <c r="I4114" t="s">
        <v>136</v>
      </c>
      <c r="J4114" t="s">
        <v>137</v>
      </c>
      <c r="K4114" t="s">
        <v>138</v>
      </c>
      <c r="L4114" t="s">
        <v>12052</v>
      </c>
      <c r="M4114" t="s">
        <v>12053</v>
      </c>
      <c r="N4114">
        <v>0.50305555499999999</v>
      </c>
      <c r="O4114">
        <v>0</v>
      </c>
      <c r="P4114">
        <v>1</v>
      </c>
      <c r="Q4114">
        <v>0</v>
      </c>
      <c r="R4114">
        <v>1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0.69832882793905005</v>
      </c>
      <c r="AA4114">
        <v>0</v>
      </c>
      <c r="AB4114">
        <v>0</v>
      </c>
      <c r="AC4114">
        <v>0</v>
      </c>
      <c r="AD4114">
        <v>0</v>
      </c>
      <c r="AE4114">
        <v>0.69832882793905005</v>
      </c>
    </row>
    <row r="4115" spans="1:31" x14ac:dyDescent="0.25">
      <c r="A4115">
        <v>2313146</v>
      </c>
      <c r="B4115">
        <v>1</v>
      </c>
      <c r="C4115" t="s">
        <v>80</v>
      </c>
      <c r="D4115" t="s">
        <v>89</v>
      </c>
      <c r="E4115" t="s">
        <v>153</v>
      </c>
      <c r="F4115" t="s">
        <v>12054</v>
      </c>
      <c r="G4115" t="s">
        <v>203</v>
      </c>
      <c r="H4115" t="s">
        <v>150</v>
      </c>
      <c r="I4115" t="s">
        <v>136</v>
      </c>
      <c r="J4115" t="s">
        <v>137</v>
      </c>
      <c r="K4115" t="s">
        <v>138</v>
      </c>
      <c r="L4115" t="s">
        <v>12055</v>
      </c>
      <c r="M4115" t="s">
        <v>12056</v>
      </c>
      <c r="N4115">
        <v>0.62666666599999998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1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1.1347072167210999</v>
      </c>
      <c r="AC4115">
        <v>0</v>
      </c>
      <c r="AD4115">
        <v>0</v>
      </c>
      <c r="AE4115">
        <v>1.1347072167210999</v>
      </c>
    </row>
    <row r="4116" spans="1:31" x14ac:dyDescent="0.25">
      <c r="A4116">
        <v>2313123</v>
      </c>
      <c r="B4116">
        <v>1</v>
      </c>
      <c r="C4116" t="s">
        <v>80</v>
      </c>
      <c r="D4116" t="s">
        <v>104</v>
      </c>
      <c r="E4116" t="s">
        <v>414</v>
      </c>
      <c r="F4116" t="s">
        <v>1410</v>
      </c>
      <c r="G4116" t="s">
        <v>134</v>
      </c>
      <c r="H4116" t="s">
        <v>135</v>
      </c>
      <c r="I4116" t="s">
        <v>136</v>
      </c>
      <c r="J4116" t="s">
        <v>137</v>
      </c>
      <c r="K4116" t="s">
        <v>138</v>
      </c>
      <c r="L4116" t="s">
        <v>12057</v>
      </c>
      <c r="M4116" t="s">
        <v>12058</v>
      </c>
      <c r="N4116">
        <v>0.212637777</v>
      </c>
      <c r="O4116">
        <v>3</v>
      </c>
      <c r="P4116">
        <v>218</v>
      </c>
      <c r="Q4116">
        <v>21</v>
      </c>
      <c r="R4116">
        <v>305</v>
      </c>
      <c r="S4116">
        <v>56</v>
      </c>
      <c r="T4116">
        <v>86</v>
      </c>
      <c r="U4116">
        <v>19</v>
      </c>
      <c r="V4116">
        <v>2</v>
      </c>
      <c r="W4116">
        <v>4.1577598768095001</v>
      </c>
      <c r="X4116">
        <v>16.757967895222446</v>
      </c>
      <c r="Y4116">
        <v>4.2687533491314493</v>
      </c>
      <c r="Z4116">
        <v>37.485552542776752</v>
      </c>
      <c r="AA4116">
        <v>257.97502087353081</v>
      </c>
      <c r="AB4116">
        <v>22.269869262898432</v>
      </c>
      <c r="AC4116">
        <v>1271.3922486884819</v>
      </c>
      <c r="AD4116">
        <v>1.4098740362305751</v>
      </c>
      <c r="AE4116">
        <v>1615.717046525082</v>
      </c>
    </row>
    <row r="4117" spans="1:31" x14ac:dyDescent="0.25">
      <c r="A4117">
        <v>2313000</v>
      </c>
      <c r="B4117">
        <v>1</v>
      </c>
      <c r="C4117" t="s">
        <v>81</v>
      </c>
      <c r="D4117" t="s">
        <v>113</v>
      </c>
      <c r="E4117" t="s">
        <v>147</v>
      </c>
      <c r="F4117" t="s">
        <v>12059</v>
      </c>
      <c r="G4117" t="s">
        <v>149</v>
      </c>
      <c r="H4117" t="s">
        <v>150</v>
      </c>
      <c r="I4117" t="s">
        <v>136</v>
      </c>
      <c r="J4117" t="s">
        <v>137</v>
      </c>
      <c r="K4117" t="s">
        <v>138</v>
      </c>
      <c r="L4117" t="s">
        <v>12060</v>
      </c>
      <c r="M4117" t="s">
        <v>12061</v>
      </c>
      <c r="N4117">
        <v>3.0613888880000002</v>
      </c>
      <c r="O4117">
        <v>0</v>
      </c>
      <c r="P4117">
        <v>1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0.28186460880105002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0.28186460880105002</v>
      </c>
    </row>
    <row r="4118" spans="1:31" x14ac:dyDescent="0.25">
      <c r="A4118">
        <v>2313083</v>
      </c>
      <c r="B4118">
        <v>1</v>
      </c>
      <c r="C4118" t="s">
        <v>80</v>
      </c>
      <c r="D4118" t="s">
        <v>88</v>
      </c>
      <c r="E4118" t="s">
        <v>153</v>
      </c>
      <c r="F4118" t="s">
        <v>12062</v>
      </c>
      <c r="G4118" t="s">
        <v>254</v>
      </c>
      <c r="H4118" t="s">
        <v>150</v>
      </c>
      <c r="I4118" t="s">
        <v>136</v>
      </c>
      <c r="J4118" t="s">
        <v>137</v>
      </c>
      <c r="K4118" t="s">
        <v>138</v>
      </c>
      <c r="L4118" t="s">
        <v>12063</v>
      </c>
      <c r="M4118" t="s">
        <v>12064</v>
      </c>
      <c r="N4118">
        <v>1.901944444</v>
      </c>
      <c r="O4118">
        <v>0</v>
      </c>
      <c r="P4118">
        <v>1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0.58261307246605831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0.58261307246605831</v>
      </c>
    </row>
    <row r="4119" spans="1:31" x14ac:dyDescent="0.25">
      <c r="A4119">
        <v>2313046</v>
      </c>
      <c r="B4119">
        <v>1</v>
      </c>
      <c r="C4119" t="s">
        <v>80</v>
      </c>
      <c r="D4119" t="s">
        <v>82</v>
      </c>
      <c r="E4119" t="s">
        <v>147</v>
      </c>
      <c r="F4119" t="s">
        <v>12065</v>
      </c>
      <c r="G4119" t="s">
        <v>177</v>
      </c>
      <c r="H4119" t="s">
        <v>150</v>
      </c>
      <c r="I4119" t="s">
        <v>136</v>
      </c>
      <c r="J4119" t="s">
        <v>137</v>
      </c>
      <c r="K4119" t="s">
        <v>144</v>
      </c>
      <c r="L4119" t="s">
        <v>12066</v>
      </c>
      <c r="M4119" t="s">
        <v>12067</v>
      </c>
      <c r="N4119">
        <v>8.6097222220000003</v>
      </c>
      <c r="O4119">
        <v>0</v>
      </c>
      <c r="P4119">
        <v>332</v>
      </c>
      <c r="Q4119">
        <v>0</v>
      </c>
      <c r="R4119">
        <v>0</v>
      </c>
      <c r="S4119">
        <v>0</v>
      </c>
      <c r="T4119">
        <v>2</v>
      </c>
      <c r="U4119">
        <v>0</v>
      </c>
      <c r="V4119">
        <v>0</v>
      </c>
      <c r="W4119">
        <v>0</v>
      </c>
      <c r="X4119">
        <v>591.06499246714452</v>
      </c>
      <c r="Y4119">
        <v>0</v>
      </c>
      <c r="Z4119">
        <v>0</v>
      </c>
      <c r="AA4119">
        <v>0</v>
      </c>
      <c r="AB4119">
        <v>4.7753722880833335E-2</v>
      </c>
      <c r="AC4119">
        <v>0</v>
      </c>
      <c r="AD4119">
        <v>0</v>
      </c>
      <c r="AE4119">
        <v>591.1127461900254</v>
      </c>
    </row>
    <row r="4120" spans="1:31" x14ac:dyDescent="0.25">
      <c r="A4120">
        <v>2313438</v>
      </c>
      <c r="B4120">
        <v>1</v>
      </c>
      <c r="C4120" t="s">
        <v>81</v>
      </c>
      <c r="D4120" t="s">
        <v>121</v>
      </c>
      <c r="E4120" t="s">
        <v>147</v>
      </c>
      <c r="F4120" t="s">
        <v>12068</v>
      </c>
      <c r="G4120" t="s">
        <v>149</v>
      </c>
      <c r="H4120" t="s">
        <v>150</v>
      </c>
      <c r="I4120" t="s">
        <v>136</v>
      </c>
      <c r="J4120" t="s">
        <v>137</v>
      </c>
      <c r="K4120" t="s">
        <v>138</v>
      </c>
      <c r="L4120" t="s">
        <v>12069</v>
      </c>
      <c r="M4120" t="s">
        <v>12070</v>
      </c>
      <c r="N4120">
        <v>1.2124999999999999</v>
      </c>
      <c r="O4120">
        <v>0</v>
      </c>
      <c r="P4120">
        <v>14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2.7158002314082501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2.7158002314082501</v>
      </c>
    </row>
    <row r="4121" spans="1:31" x14ac:dyDescent="0.25">
      <c r="A4121">
        <v>2313186</v>
      </c>
      <c r="B4121">
        <v>1</v>
      </c>
      <c r="C4121" t="s">
        <v>81</v>
      </c>
      <c r="D4121" t="s">
        <v>112</v>
      </c>
      <c r="E4121" t="s">
        <v>153</v>
      </c>
      <c r="F4121" t="s">
        <v>12071</v>
      </c>
      <c r="G4121" t="s">
        <v>203</v>
      </c>
      <c r="H4121" t="s">
        <v>150</v>
      </c>
      <c r="I4121" t="s">
        <v>136</v>
      </c>
      <c r="J4121" t="s">
        <v>137</v>
      </c>
      <c r="K4121" t="s">
        <v>138</v>
      </c>
      <c r="L4121" t="s">
        <v>12072</v>
      </c>
      <c r="M4121" t="s">
        <v>12073</v>
      </c>
      <c r="N4121">
        <v>1.496388888</v>
      </c>
      <c r="O4121">
        <v>0</v>
      </c>
      <c r="P4121">
        <v>3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0.58194193420890017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0.58194193420890017</v>
      </c>
    </row>
    <row r="4122" spans="1:31" x14ac:dyDescent="0.25">
      <c r="A4122">
        <v>2313255</v>
      </c>
      <c r="B4122">
        <v>1</v>
      </c>
      <c r="C4122" t="s">
        <v>81</v>
      </c>
      <c r="D4122" t="s">
        <v>123</v>
      </c>
      <c r="E4122" t="s">
        <v>147</v>
      </c>
      <c r="F4122" t="s">
        <v>12074</v>
      </c>
      <c r="G4122" t="s">
        <v>353</v>
      </c>
      <c r="H4122" t="s">
        <v>150</v>
      </c>
      <c r="I4122" t="s">
        <v>136</v>
      </c>
      <c r="J4122" t="s">
        <v>137</v>
      </c>
      <c r="K4122" t="s">
        <v>138</v>
      </c>
      <c r="L4122" t="s">
        <v>12075</v>
      </c>
      <c r="M4122" t="s">
        <v>12076</v>
      </c>
      <c r="N4122">
        <v>1.4969444439999999</v>
      </c>
      <c r="O4122">
        <v>0</v>
      </c>
      <c r="P4122">
        <v>0</v>
      </c>
      <c r="Q4122">
        <v>0</v>
      </c>
      <c r="R4122">
        <v>1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0.61389197818928332</v>
      </c>
      <c r="AA4122">
        <v>0</v>
      </c>
      <c r="AB4122">
        <v>0</v>
      </c>
      <c r="AC4122">
        <v>0</v>
      </c>
      <c r="AD4122">
        <v>0</v>
      </c>
      <c r="AE4122">
        <v>0.61389197818928332</v>
      </c>
    </row>
    <row r="4123" spans="1:31" x14ac:dyDescent="0.25">
      <c r="A4123">
        <v>2313232</v>
      </c>
      <c r="B4123">
        <v>1</v>
      </c>
      <c r="C4123" t="s">
        <v>80</v>
      </c>
      <c r="D4123" t="s">
        <v>93</v>
      </c>
      <c r="E4123" t="s">
        <v>132</v>
      </c>
      <c r="F4123" t="s">
        <v>1956</v>
      </c>
      <c r="G4123" t="s">
        <v>134</v>
      </c>
      <c r="H4123" t="s">
        <v>135</v>
      </c>
      <c r="I4123" t="s">
        <v>136</v>
      </c>
      <c r="J4123" t="s">
        <v>137</v>
      </c>
      <c r="K4123" t="s">
        <v>138</v>
      </c>
      <c r="L4123" t="s">
        <v>12077</v>
      </c>
      <c r="M4123" t="s">
        <v>12078</v>
      </c>
      <c r="N4123">
        <v>1.3166666659999999</v>
      </c>
      <c r="O4123">
        <v>1</v>
      </c>
      <c r="P4123">
        <v>281</v>
      </c>
      <c r="Q4123">
        <v>21</v>
      </c>
      <c r="R4123">
        <v>126</v>
      </c>
      <c r="S4123">
        <v>3</v>
      </c>
      <c r="T4123">
        <v>75</v>
      </c>
      <c r="U4123">
        <v>0</v>
      </c>
      <c r="V4123">
        <v>0</v>
      </c>
      <c r="W4123">
        <v>1.773353074244</v>
      </c>
      <c r="X4123">
        <v>78.567089633385052</v>
      </c>
      <c r="Y4123">
        <v>593.02862043161213</v>
      </c>
      <c r="Z4123">
        <v>458.60397818100398</v>
      </c>
      <c r="AA4123">
        <v>7.2842189857103339</v>
      </c>
      <c r="AB4123">
        <v>219.9827342795806</v>
      </c>
      <c r="AC4123">
        <v>0</v>
      </c>
      <c r="AD4123">
        <v>0</v>
      </c>
      <c r="AE4123">
        <v>1359.2399945855361</v>
      </c>
    </row>
    <row r="4124" spans="1:31" x14ac:dyDescent="0.25">
      <c r="A4124">
        <v>2313398</v>
      </c>
      <c r="B4124">
        <v>1</v>
      </c>
      <c r="C4124" t="s">
        <v>80</v>
      </c>
      <c r="D4124" t="s">
        <v>88</v>
      </c>
      <c r="E4124" t="s">
        <v>285</v>
      </c>
      <c r="F4124" t="s">
        <v>12079</v>
      </c>
      <c r="G4124" t="s">
        <v>287</v>
      </c>
      <c r="H4124" t="s">
        <v>150</v>
      </c>
      <c r="I4124" t="s">
        <v>136</v>
      </c>
      <c r="J4124" t="s">
        <v>137</v>
      </c>
      <c r="K4124" t="s">
        <v>138</v>
      </c>
      <c r="L4124" t="s">
        <v>12080</v>
      </c>
      <c r="M4124" t="s">
        <v>12081</v>
      </c>
      <c r="N4124">
        <v>0.745</v>
      </c>
      <c r="O4124">
        <v>0</v>
      </c>
      <c r="P4124">
        <v>20</v>
      </c>
      <c r="Q4124">
        <v>0</v>
      </c>
      <c r="R4124">
        <v>0</v>
      </c>
      <c r="S4124">
        <v>0</v>
      </c>
      <c r="T4124">
        <v>3</v>
      </c>
      <c r="U4124">
        <v>0</v>
      </c>
      <c r="V4124">
        <v>0</v>
      </c>
      <c r="W4124">
        <v>0</v>
      </c>
      <c r="X4124">
        <v>3.9769585374316998</v>
      </c>
      <c r="Y4124">
        <v>0</v>
      </c>
      <c r="Z4124">
        <v>0</v>
      </c>
      <c r="AA4124">
        <v>0</v>
      </c>
      <c r="AB4124">
        <v>1.2512952766680416</v>
      </c>
      <c r="AC4124">
        <v>0</v>
      </c>
      <c r="AD4124">
        <v>0</v>
      </c>
      <c r="AE4124">
        <v>5.228253814099741</v>
      </c>
    </row>
    <row r="4125" spans="1:31" x14ac:dyDescent="0.25">
      <c r="A4125">
        <v>2313020</v>
      </c>
      <c r="B4125">
        <v>1</v>
      </c>
      <c r="C4125" t="s">
        <v>81</v>
      </c>
      <c r="D4125" t="s">
        <v>112</v>
      </c>
      <c r="E4125" t="s">
        <v>175</v>
      </c>
      <c r="F4125" t="s">
        <v>12082</v>
      </c>
      <c r="G4125" t="s">
        <v>716</v>
      </c>
      <c r="H4125" t="s">
        <v>135</v>
      </c>
      <c r="I4125" t="s">
        <v>136</v>
      </c>
      <c r="J4125" t="s">
        <v>137</v>
      </c>
      <c r="K4125" t="s">
        <v>138</v>
      </c>
      <c r="L4125" t="s">
        <v>12083</v>
      </c>
      <c r="M4125" t="s">
        <v>12084</v>
      </c>
      <c r="N4125">
        <v>1.3830555550000001</v>
      </c>
      <c r="O4125">
        <v>0</v>
      </c>
      <c r="P4125">
        <v>16</v>
      </c>
      <c r="Q4125">
        <v>0</v>
      </c>
      <c r="R4125">
        <v>33</v>
      </c>
      <c r="S4125">
        <v>1</v>
      </c>
      <c r="T4125">
        <v>7</v>
      </c>
      <c r="U4125">
        <v>2</v>
      </c>
      <c r="V4125">
        <v>2</v>
      </c>
      <c r="W4125">
        <v>0</v>
      </c>
      <c r="X4125">
        <v>4.0268338322496913</v>
      </c>
      <c r="Y4125">
        <v>0</v>
      </c>
      <c r="Z4125">
        <v>9.7683875272163565</v>
      </c>
      <c r="AA4125">
        <v>2.0147667086405443</v>
      </c>
      <c r="AB4125">
        <v>29.081081111020545</v>
      </c>
      <c r="AC4125">
        <v>80.400342510912466</v>
      </c>
      <c r="AD4125">
        <v>13.103740041738234</v>
      </c>
      <c r="AE4125">
        <v>138.39515173177784</v>
      </c>
    </row>
    <row r="4126" spans="1:31" x14ac:dyDescent="0.25">
      <c r="A4126">
        <v>2313418</v>
      </c>
      <c r="B4126">
        <v>1</v>
      </c>
      <c r="C4126" t="s">
        <v>80</v>
      </c>
      <c r="D4126" t="s">
        <v>105</v>
      </c>
      <c r="E4126" t="s">
        <v>153</v>
      </c>
      <c r="F4126" t="s">
        <v>12085</v>
      </c>
      <c r="G4126" t="s">
        <v>155</v>
      </c>
      <c r="H4126" t="s">
        <v>150</v>
      </c>
      <c r="I4126" t="s">
        <v>136</v>
      </c>
      <c r="J4126" t="s">
        <v>137</v>
      </c>
      <c r="K4126" t="s">
        <v>138</v>
      </c>
      <c r="L4126" t="s">
        <v>12086</v>
      </c>
      <c r="M4126" t="s">
        <v>12087</v>
      </c>
      <c r="N4126">
        <v>1.815833333</v>
      </c>
      <c r="O4126">
        <v>0</v>
      </c>
      <c r="P4126">
        <v>1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0.1699273362108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0.1699273362108</v>
      </c>
    </row>
    <row r="4127" spans="1:31" x14ac:dyDescent="0.25">
      <c r="A4127">
        <v>2313275</v>
      </c>
      <c r="B4127">
        <v>1</v>
      </c>
      <c r="C4127" t="s">
        <v>80</v>
      </c>
      <c r="D4127" t="s">
        <v>99</v>
      </c>
      <c r="E4127" t="s">
        <v>175</v>
      </c>
      <c r="F4127" t="s">
        <v>12088</v>
      </c>
      <c r="G4127" t="s">
        <v>774</v>
      </c>
      <c r="H4127" t="s">
        <v>135</v>
      </c>
      <c r="I4127" t="s">
        <v>136</v>
      </c>
      <c r="J4127" t="s">
        <v>137</v>
      </c>
      <c r="K4127" t="s">
        <v>138</v>
      </c>
      <c r="L4127" t="s">
        <v>12089</v>
      </c>
      <c r="M4127" t="s">
        <v>12090</v>
      </c>
      <c r="N4127">
        <v>5.5836111109999997</v>
      </c>
      <c r="O4127">
        <v>0</v>
      </c>
      <c r="P4127">
        <v>13</v>
      </c>
      <c r="Q4127">
        <v>0</v>
      </c>
      <c r="R4127">
        <v>19</v>
      </c>
      <c r="S4127">
        <v>0</v>
      </c>
      <c r="T4127">
        <v>2</v>
      </c>
      <c r="U4127">
        <v>0</v>
      </c>
      <c r="V4127">
        <v>0</v>
      </c>
      <c r="W4127">
        <v>0</v>
      </c>
      <c r="X4127">
        <v>21.922016433689269</v>
      </c>
      <c r="Y4127">
        <v>0</v>
      </c>
      <c r="Z4127">
        <v>48.653054123899842</v>
      </c>
      <c r="AA4127">
        <v>0</v>
      </c>
      <c r="AB4127">
        <v>10.126017035683812</v>
      </c>
      <c r="AC4127">
        <v>0</v>
      </c>
      <c r="AD4127">
        <v>0</v>
      </c>
      <c r="AE4127">
        <v>80.701087593272931</v>
      </c>
    </row>
    <row r="4128" spans="1:31" x14ac:dyDescent="0.25">
      <c r="A4128">
        <v>2313441</v>
      </c>
      <c r="B4128">
        <v>1</v>
      </c>
      <c r="C4128" t="s">
        <v>80</v>
      </c>
      <c r="D4128" t="s">
        <v>85</v>
      </c>
      <c r="E4128" t="s">
        <v>153</v>
      </c>
      <c r="F4128" t="s">
        <v>12091</v>
      </c>
      <c r="G4128" t="s">
        <v>203</v>
      </c>
      <c r="H4128" t="s">
        <v>150</v>
      </c>
      <c r="I4128" t="s">
        <v>136</v>
      </c>
      <c r="J4128" t="s">
        <v>137</v>
      </c>
      <c r="K4128" t="s">
        <v>138</v>
      </c>
      <c r="L4128" t="s">
        <v>12092</v>
      </c>
      <c r="M4128" t="s">
        <v>12093</v>
      </c>
      <c r="N4128">
        <v>1.175</v>
      </c>
      <c r="O4128">
        <v>0</v>
      </c>
      <c r="P4128">
        <v>15</v>
      </c>
      <c r="Q4128">
        <v>0</v>
      </c>
      <c r="R4128">
        <v>0</v>
      </c>
      <c r="S4128">
        <v>0</v>
      </c>
      <c r="T4128">
        <v>2</v>
      </c>
      <c r="U4128">
        <v>0</v>
      </c>
      <c r="V4128">
        <v>0</v>
      </c>
      <c r="W4128">
        <v>0</v>
      </c>
      <c r="X4128">
        <v>4.3015861320279267</v>
      </c>
      <c r="Y4128">
        <v>0</v>
      </c>
      <c r="Z4128">
        <v>0</v>
      </c>
      <c r="AA4128">
        <v>0</v>
      </c>
      <c r="AB4128">
        <v>0.16620545926545</v>
      </c>
      <c r="AC4128">
        <v>0</v>
      </c>
      <c r="AD4128">
        <v>0</v>
      </c>
      <c r="AE4128">
        <v>4.467791591293377</v>
      </c>
    </row>
    <row r="4129" spans="1:31" x14ac:dyDescent="0.25">
      <c r="A4129">
        <v>2313106</v>
      </c>
      <c r="B4129">
        <v>1</v>
      </c>
      <c r="C4129" t="s">
        <v>81</v>
      </c>
      <c r="D4129" t="s">
        <v>123</v>
      </c>
      <c r="E4129" t="s">
        <v>158</v>
      </c>
      <c r="F4129" t="s">
        <v>1120</v>
      </c>
      <c r="G4129" t="s">
        <v>177</v>
      </c>
      <c r="H4129" t="s">
        <v>150</v>
      </c>
      <c r="I4129" t="s">
        <v>136</v>
      </c>
      <c r="J4129" t="s">
        <v>137</v>
      </c>
      <c r="K4129" t="s">
        <v>144</v>
      </c>
      <c r="L4129" t="s">
        <v>12094</v>
      </c>
      <c r="M4129" t="s">
        <v>12095</v>
      </c>
      <c r="N4129">
        <v>6.1963888880000004</v>
      </c>
      <c r="O4129">
        <v>0</v>
      </c>
      <c r="P4129">
        <v>104</v>
      </c>
      <c r="Q4129">
        <v>0</v>
      </c>
      <c r="R4129">
        <v>44</v>
      </c>
      <c r="S4129">
        <v>0</v>
      </c>
      <c r="T4129">
        <v>18</v>
      </c>
      <c r="U4129">
        <v>0</v>
      </c>
      <c r="V4129">
        <v>0</v>
      </c>
      <c r="W4129">
        <v>0</v>
      </c>
      <c r="X4129">
        <v>122.45688369046341</v>
      </c>
      <c r="Y4129">
        <v>0</v>
      </c>
      <c r="Z4129">
        <v>204.05305114991063</v>
      </c>
      <c r="AA4129">
        <v>0</v>
      </c>
      <c r="AB4129">
        <v>55.41161469590368</v>
      </c>
      <c r="AC4129">
        <v>0</v>
      </c>
      <c r="AD4129">
        <v>0</v>
      </c>
      <c r="AE4129">
        <v>381.92154953627772</v>
      </c>
    </row>
    <row r="4130" spans="1:31" x14ac:dyDescent="0.25">
      <c r="A4130">
        <v>2313312</v>
      </c>
      <c r="B4130">
        <v>1</v>
      </c>
      <c r="C4130" t="s">
        <v>81</v>
      </c>
      <c r="D4130" t="s">
        <v>117</v>
      </c>
      <c r="E4130" t="s">
        <v>175</v>
      </c>
      <c r="F4130" t="s">
        <v>12096</v>
      </c>
      <c r="G4130" t="s">
        <v>210</v>
      </c>
      <c r="H4130" t="s">
        <v>135</v>
      </c>
      <c r="I4130" t="s">
        <v>136</v>
      </c>
      <c r="J4130" t="s">
        <v>137</v>
      </c>
      <c r="K4130" t="s">
        <v>138</v>
      </c>
      <c r="L4130" t="s">
        <v>12097</v>
      </c>
      <c r="M4130" t="s">
        <v>12098</v>
      </c>
      <c r="N4130">
        <v>2.551666666</v>
      </c>
      <c r="O4130">
        <v>0</v>
      </c>
      <c r="P4130">
        <v>109</v>
      </c>
      <c r="Q4130">
        <v>17</v>
      </c>
      <c r="R4130">
        <v>25</v>
      </c>
      <c r="S4130">
        <v>3</v>
      </c>
      <c r="T4130">
        <v>10</v>
      </c>
      <c r="U4130">
        <v>0</v>
      </c>
      <c r="V4130">
        <v>0</v>
      </c>
      <c r="W4130">
        <v>0</v>
      </c>
      <c r="X4130">
        <v>46.750470844684401</v>
      </c>
      <c r="Y4130">
        <v>63.017170342297952</v>
      </c>
      <c r="Z4130">
        <v>30.314749737285243</v>
      </c>
      <c r="AA4130">
        <v>15.584541481408666</v>
      </c>
      <c r="AB4130">
        <v>37.052687226749839</v>
      </c>
      <c r="AC4130">
        <v>0</v>
      </c>
      <c r="AD4130">
        <v>0</v>
      </c>
      <c r="AE4130">
        <v>192.71961963242612</v>
      </c>
    </row>
    <row r="4131" spans="1:31" x14ac:dyDescent="0.25">
      <c r="A4131">
        <v>2313063</v>
      </c>
      <c r="B4131">
        <v>1</v>
      </c>
      <c r="C4131" t="s">
        <v>80</v>
      </c>
      <c r="D4131" t="s">
        <v>105</v>
      </c>
      <c r="E4131" t="s">
        <v>132</v>
      </c>
      <c r="F4131" t="s">
        <v>12099</v>
      </c>
      <c r="G4131" t="s">
        <v>143</v>
      </c>
      <c r="H4131" t="s">
        <v>135</v>
      </c>
      <c r="I4131" t="s">
        <v>136</v>
      </c>
      <c r="J4131" t="s">
        <v>137</v>
      </c>
      <c r="K4131" t="s">
        <v>144</v>
      </c>
      <c r="L4131" t="s">
        <v>12100</v>
      </c>
      <c r="M4131" t="s">
        <v>12101</v>
      </c>
      <c r="N4131">
        <v>9.3672222220000005</v>
      </c>
      <c r="O4131">
        <v>1</v>
      </c>
      <c r="P4131">
        <v>880</v>
      </c>
      <c r="Q4131">
        <v>4</v>
      </c>
      <c r="R4131">
        <v>36</v>
      </c>
      <c r="S4131">
        <v>17</v>
      </c>
      <c r="T4131">
        <v>72</v>
      </c>
      <c r="U4131">
        <v>2</v>
      </c>
      <c r="V4131">
        <v>0</v>
      </c>
      <c r="W4131">
        <v>7.3260973288645843</v>
      </c>
      <c r="X4131">
        <v>1604.1893097705072</v>
      </c>
      <c r="Y4131">
        <v>61.257306114179258</v>
      </c>
      <c r="Z4131">
        <v>256.93393220259401</v>
      </c>
      <c r="AA4131">
        <v>741.78215395990799</v>
      </c>
      <c r="AB4131">
        <v>364.85118234928211</v>
      </c>
      <c r="AC4131">
        <v>3697.8911782969758</v>
      </c>
      <c r="AD4131">
        <v>0</v>
      </c>
      <c r="AE4131">
        <v>6734.2311600223111</v>
      </c>
    </row>
    <row r="4132" spans="1:31" x14ac:dyDescent="0.25">
      <c r="A4132">
        <v>2313195</v>
      </c>
      <c r="B4132">
        <v>1</v>
      </c>
      <c r="C4132" t="s">
        <v>80</v>
      </c>
      <c r="D4132" t="s">
        <v>103</v>
      </c>
      <c r="E4132" t="s">
        <v>132</v>
      </c>
      <c r="F4132" t="s">
        <v>12102</v>
      </c>
      <c r="G4132" t="s">
        <v>134</v>
      </c>
      <c r="H4132" t="s">
        <v>135</v>
      </c>
      <c r="I4132" t="s">
        <v>136</v>
      </c>
      <c r="J4132" t="s">
        <v>137</v>
      </c>
      <c r="K4132" t="s">
        <v>138</v>
      </c>
      <c r="L4132" t="s">
        <v>12103</v>
      </c>
      <c r="M4132" t="s">
        <v>12104</v>
      </c>
      <c r="N4132">
        <v>0.582777777</v>
      </c>
      <c r="O4132">
        <v>0</v>
      </c>
      <c r="P4132">
        <v>0</v>
      </c>
      <c r="Q4132">
        <v>3</v>
      </c>
      <c r="R4132">
        <v>0</v>
      </c>
      <c r="S4132">
        <v>5</v>
      </c>
      <c r="T4132">
        <v>0</v>
      </c>
      <c r="U4132">
        <v>6</v>
      </c>
      <c r="V4132">
        <v>0</v>
      </c>
      <c r="W4132">
        <v>0</v>
      </c>
      <c r="X4132">
        <v>0</v>
      </c>
      <c r="Y4132">
        <v>1.9888521064922999</v>
      </c>
      <c r="Z4132">
        <v>0</v>
      </c>
      <c r="AA4132">
        <v>47.719300945424635</v>
      </c>
      <c r="AB4132">
        <v>0</v>
      </c>
      <c r="AC4132">
        <v>230.07734421765332</v>
      </c>
      <c r="AD4132">
        <v>0</v>
      </c>
      <c r="AE4132">
        <v>279.78549726957027</v>
      </c>
    </row>
    <row r="4133" spans="1:31" x14ac:dyDescent="0.25">
      <c r="A4133">
        <v>2313055</v>
      </c>
      <c r="B4133">
        <v>1</v>
      </c>
      <c r="C4133" t="s">
        <v>81</v>
      </c>
      <c r="D4133" t="s">
        <v>118</v>
      </c>
      <c r="E4133" t="s">
        <v>175</v>
      </c>
      <c r="F4133" t="s">
        <v>12105</v>
      </c>
      <c r="G4133" t="s">
        <v>210</v>
      </c>
      <c r="H4133" t="s">
        <v>135</v>
      </c>
      <c r="I4133" t="s">
        <v>136</v>
      </c>
      <c r="J4133" t="s">
        <v>137</v>
      </c>
      <c r="K4133" t="s">
        <v>138</v>
      </c>
      <c r="L4133" t="s">
        <v>12106</v>
      </c>
      <c r="M4133" t="s">
        <v>12107</v>
      </c>
      <c r="N4133">
        <v>3.216111111</v>
      </c>
      <c r="O4133">
        <v>0</v>
      </c>
      <c r="P4133">
        <v>0</v>
      </c>
      <c r="Q4133">
        <v>0</v>
      </c>
      <c r="R4133">
        <v>6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71.371656662430823</v>
      </c>
      <c r="AA4133">
        <v>0</v>
      </c>
      <c r="AB4133">
        <v>0</v>
      </c>
      <c r="AC4133">
        <v>0</v>
      </c>
      <c r="AD4133">
        <v>0</v>
      </c>
      <c r="AE4133">
        <v>71.371656662430823</v>
      </c>
    </row>
    <row r="4134" spans="1:31" x14ac:dyDescent="0.25">
      <c r="A4134">
        <v>2313387</v>
      </c>
      <c r="B4134">
        <v>1</v>
      </c>
      <c r="C4134" t="s">
        <v>80</v>
      </c>
      <c r="D4134" t="s">
        <v>85</v>
      </c>
      <c r="E4134" t="s">
        <v>285</v>
      </c>
      <c r="F4134" t="s">
        <v>12108</v>
      </c>
      <c r="G4134" t="s">
        <v>336</v>
      </c>
      <c r="H4134" t="s">
        <v>150</v>
      </c>
      <c r="I4134" t="s">
        <v>136</v>
      </c>
      <c r="J4134" t="s">
        <v>137</v>
      </c>
      <c r="K4134" t="s">
        <v>138</v>
      </c>
      <c r="L4134" t="s">
        <v>12098</v>
      </c>
      <c r="M4134" t="s">
        <v>12109</v>
      </c>
      <c r="N4134">
        <v>0.67472222199999998</v>
      </c>
      <c r="O4134">
        <v>0</v>
      </c>
      <c r="P4134">
        <v>59</v>
      </c>
      <c r="Q4134">
        <v>0</v>
      </c>
      <c r="R4134">
        <v>0</v>
      </c>
      <c r="S4134">
        <v>0</v>
      </c>
      <c r="T4134">
        <v>7</v>
      </c>
      <c r="U4134">
        <v>0</v>
      </c>
      <c r="V4134">
        <v>0</v>
      </c>
      <c r="W4134">
        <v>0</v>
      </c>
      <c r="X4134">
        <v>12.27794750207808</v>
      </c>
      <c r="Y4134">
        <v>0</v>
      </c>
      <c r="Z4134">
        <v>0</v>
      </c>
      <c r="AA4134">
        <v>0</v>
      </c>
      <c r="AB4134">
        <v>2.6064319307213446</v>
      </c>
      <c r="AC4134">
        <v>0</v>
      </c>
      <c r="AD4134">
        <v>0</v>
      </c>
      <c r="AE4134">
        <v>14.884379432799424</v>
      </c>
    </row>
    <row r="4135" spans="1:31" x14ac:dyDescent="0.25">
      <c r="A4135">
        <v>2313241</v>
      </c>
      <c r="B4135">
        <v>1</v>
      </c>
      <c r="C4135" t="s">
        <v>80</v>
      </c>
      <c r="D4135" t="s">
        <v>84</v>
      </c>
      <c r="E4135" t="s">
        <v>158</v>
      </c>
      <c r="F4135" t="s">
        <v>12110</v>
      </c>
      <c r="G4135" t="s">
        <v>7432</v>
      </c>
      <c r="H4135" t="s">
        <v>150</v>
      </c>
      <c r="I4135" t="s">
        <v>136</v>
      </c>
      <c r="J4135" t="s">
        <v>137</v>
      </c>
      <c r="K4135" t="s">
        <v>144</v>
      </c>
      <c r="L4135" t="s">
        <v>12111</v>
      </c>
      <c r="M4135" t="s">
        <v>12112</v>
      </c>
      <c r="N4135">
        <v>0.712777777</v>
      </c>
      <c r="O4135">
        <v>0</v>
      </c>
      <c r="P4135">
        <v>246</v>
      </c>
      <c r="Q4135">
        <v>0</v>
      </c>
      <c r="R4135">
        <v>0</v>
      </c>
      <c r="S4135">
        <v>0</v>
      </c>
      <c r="T4135">
        <v>10</v>
      </c>
      <c r="U4135">
        <v>0</v>
      </c>
      <c r="V4135">
        <v>0</v>
      </c>
      <c r="W4135">
        <v>0</v>
      </c>
      <c r="X4135">
        <v>34.152276791953852</v>
      </c>
      <c r="Y4135">
        <v>0</v>
      </c>
      <c r="Z4135">
        <v>0</v>
      </c>
      <c r="AA4135">
        <v>0</v>
      </c>
      <c r="AB4135">
        <v>3.7252169809774438</v>
      </c>
      <c r="AC4135">
        <v>0</v>
      </c>
      <c r="AD4135">
        <v>0</v>
      </c>
      <c r="AE4135">
        <v>37.877493772931295</v>
      </c>
    </row>
    <row r="4136" spans="1:31" x14ac:dyDescent="0.25">
      <c r="A4136">
        <v>2313032</v>
      </c>
      <c r="B4136">
        <v>1</v>
      </c>
      <c r="C4136" t="s">
        <v>80</v>
      </c>
      <c r="D4136" t="s">
        <v>88</v>
      </c>
      <c r="E4136" t="s">
        <v>175</v>
      </c>
      <c r="F4136" t="s">
        <v>12113</v>
      </c>
      <c r="G4136" t="s">
        <v>143</v>
      </c>
      <c r="H4136" t="s">
        <v>135</v>
      </c>
      <c r="I4136" t="s">
        <v>136</v>
      </c>
      <c r="J4136" t="s">
        <v>137</v>
      </c>
      <c r="K4136" t="s">
        <v>144</v>
      </c>
      <c r="L4136" t="s">
        <v>12114</v>
      </c>
      <c r="M4136" t="s">
        <v>12115</v>
      </c>
      <c r="N4136">
        <v>9.1152777769999993</v>
      </c>
      <c r="O4136">
        <v>0</v>
      </c>
      <c r="P4136">
        <v>5786</v>
      </c>
      <c r="Q4136">
        <v>0</v>
      </c>
      <c r="R4136">
        <v>0</v>
      </c>
      <c r="S4136">
        <v>0</v>
      </c>
      <c r="T4136">
        <v>240</v>
      </c>
      <c r="U4136">
        <v>0</v>
      </c>
      <c r="V4136">
        <v>0</v>
      </c>
      <c r="W4136">
        <v>0</v>
      </c>
      <c r="X4136">
        <v>12486.974718275089</v>
      </c>
      <c r="Y4136">
        <v>0</v>
      </c>
      <c r="Z4136">
        <v>0</v>
      </c>
      <c r="AA4136">
        <v>0</v>
      </c>
      <c r="AB4136">
        <v>2934.6931772816606</v>
      </c>
      <c r="AC4136">
        <v>0</v>
      </c>
      <c r="AD4136">
        <v>0</v>
      </c>
      <c r="AE4136">
        <v>15421.667895556749</v>
      </c>
    </row>
    <row r="4137" spans="1:31" x14ac:dyDescent="0.25">
      <c r="A4137">
        <v>2313341</v>
      </c>
      <c r="B4137">
        <v>1</v>
      </c>
      <c r="C4137" t="s">
        <v>81</v>
      </c>
      <c r="D4137" t="s">
        <v>121</v>
      </c>
      <c r="E4137" t="s">
        <v>158</v>
      </c>
      <c r="F4137" t="s">
        <v>12116</v>
      </c>
      <c r="G4137" t="s">
        <v>453</v>
      </c>
      <c r="H4137" t="s">
        <v>150</v>
      </c>
      <c r="I4137" t="s">
        <v>136</v>
      </c>
      <c r="J4137" t="s">
        <v>137</v>
      </c>
      <c r="K4137" t="s">
        <v>138</v>
      </c>
      <c r="L4137" t="s">
        <v>12117</v>
      </c>
      <c r="M4137" t="s">
        <v>12118</v>
      </c>
      <c r="N4137">
        <v>1.6716666659999999</v>
      </c>
      <c r="O4137">
        <v>0</v>
      </c>
      <c r="P4137">
        <v>13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3.162776634307467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3.162776634307467</v>
      </c>
    </row>
    <row r="4138" spans="1:31" x14ac:dyDescent="0.25">
      <c r="A4138">
        <v>2313049</v>
      </c>
      <c r="B4138">
        <v>1</v>
      </c>
      <c r="C4138" t="s">
        <v>80</v>
      </c>
      <c r="D4138" t="s">
        <v>82</v>
      </c>
      <c r="E4138" t="s">
        <v>285</v>
      </c>
      <c r="F4138" t="s">
        <v>12119</v>
      </c>
      <c r="G4138" t="s">
        <v>177</v>
      </c>
      <c r="H4138" t="s">
        <v>150</v>
      </c>
      <c r="I4138" t="s">
        <v>136</v>
      </c>
      <c r="J4138" t="s">
        <v>137</v>
      </c>
      <c r="K4138" t="s">
        <v>144</v>
      </c>
      <c r="L4138" t="s">
        <v>12120</v>
      </c>
      <c r="M4138" t="s">
        <v>12121</v>
      </c>
      <c r="N4138">
        <v>7.9938888879999999</v>
      </c>
      <c r="O4138">
        <v>0</v>
      </c>
      <c r="P4138">
        <v>191</v>
      </c>
      <c r="Q4138">
        <v>0</v>
      </c>
      <c r="R4138">
        <v>0</v>
      </c>
      <c r="S4138">
        <v>0</v>
      </c>
      <c r="T4138">
        <v>9</v>
      </c>
      <c r="U4138">
        <v>0</v>
      </c>
      <c r="V4138">
        <v>0</v>
      </c>
      <c r="W4138">
        <v>0</v>
      </c>
      <c r="X4138">
        <v>307.36613973908226</v>
      </c>
      <c r="Y4138">
        <v>0</v>
      </c>
      <c r="Z4138">
        <v>0</v>
      </c>
      <c r="AA4138">
        <v>0</v>
      </c>
      <c r="AB4138">
        <v>180.24937788210431</v>
      </c>
      <c r="AC4138">
        <v>0</v>
      </c>
      <c r="AD4138">
        <v>0</v>
      </c>
      <c r="AE4138">
        <v>487.61551762118654</v>
      </c>
    </row>
    <row r="4139" spans="1:31" x14ac:dyDescent="0.25">
      <c r="A4139">
        <v>2313427</v>
      </c>
      <c r="B4139">
        <v>1</v>
      </c>
      <c r="C4139" t="s">
        <v>80</v>
      </c>
      <c r="D4139" t="s">
        <v>102</v>
      </c>
      <c r="E4139" t="s">
        <v>147</v>
      </c>
      <c r="F4139" t="s">
        <v>12122</v>
      </c>
      <c r="G4139" t="s">
        <v>258</v>
      </c>
      <c r="H4139" t="s">
        <v>150</v>
      </c>
      <c r="I4139" t="s">
        <v>136</v>
      </c>
      <c r="J4139" t="s">
        <v>137</v>
      </c>
      <c r="K4139" t="s">
        <v>138</v>
      </c>
      <c r="L4139" t="s">
        <v>12123</v>
      </c>
      <c r="M4139" t="s">
        <v>12124</v>
      </c>
      <c r="N4139">
        <v>1.899444444</v>
      </c>
      <c r="O4139">
        <v>0</v>
      </c>
      <c r="P4139">
        <v>10</v>
      </c>
      <c r="Q4139">
        <v>0</v>
      </c>
      <c r="R4139">
        <v>15</v>
      </c>
      <c r="S4139">
        <v>0</v>
      </c>
      <c r="T4139">
        <v>8</v>
      </c>
      <c r="U4139">
        <v>0</v>
      </c>
      <c r="V4139">
        <v>0</v>
      </c>
      <c r="W4139">
        <v>0</v>
      </c>
      <c r="X4139">
        <v>8.4818901902402999</v>
      </c>
      <c r="Y4139">
        <v>0</v>
      </c>
      <c r="Z4139">
        <v>12.542646290454346</v>
      </c>
      <c r="AA4139">
        <v>0</v>
      </c>
      <c r="AB4139">
        <v>14.550175259501483</v>
      </c>
      <c r="AC4139">
        <v>0</v>
      </c>
      <c r="AD4139">
        <v>0</v>
      </c>
      <c r="AE4139">
        <v>35.574711740196129</v>
      </c>
    </row>
    <row r="4140" spans="1:31" x14ac:dyDescent="0.25">
      <c r="A4140">
        <v>2312992</v>
      </c>
      <c r="B4140">
        <v>1</v>
      </c>
      <c r="C4140" t="s">
        <v>80</v>
      </c>
      <c r="D4140" t="s">
        <v>100</v>
      </c>
      <c r="E4140" t="s">
        <v>175</v>
      </c>
      <c r="F4140" t="s">
        <v>12125</v>
      </c>
      <c r="G4140" t="s">
        <v>210</v>
      </c>
      <c r="H4140" t="s">
        <v>135</v>
      </c>
      <c r="I4140" t="s">
        <v>136</v>
      </c>
      <c r="J4140" t="s">
        <v>137</v>
      </c>
      <c r="K4140" t="s">
        <v>138</v>
      </c>
      <c r="L4140" t="s">
        <v>12126</v>
      </c>
      <c r="M4140" t="s">
        <v>12127</v>
      </c>
      <c r="N4140">
        <v>2.5550000000000002</v>
      </c>
      <c r="O4140">
        <v>0</v>
      </c>
      <c r="P4140">
        <v>138</v>
      </c>
      <c r="Q4140">
        <v>0</v>
      </c>
      <c r="R4140">
        <v>55</v>
      </c>
      <c r="S4140">
        <v>0</v>
      </c>
      <c r="T4140">
        <v>37</v>
      </c>
      <c r="U4140">
        <v>0</v>
      </c>
      <c r="V4140">
        <v>0</v>
      </c>
      <c r="W4140">
        <v>0</v>
      </c>
      <c r="X4140">
        <v>67.9436603575449</v>
      </c>
      <c r="Y4140">
        <v>0</v>
      </c>
      <c r="Z4140">
        <v>61.396643457998884</v>
      </c>
      <c r="AA4140">
        <v>0</v>
      </c>
      <c r="AB4140">
        <v>48.659695748712622</v>
      </c>
      <c r="AC4140">
        <v>0</v>
      </c>
      <c r="AD4140">
        <v>0</v>
      </c>
      <c r="AE4140">
        <v>177.99999956425643</v>
      </c>
    </row>
    <row r="4141" spans="1:31" x14ac:dyDescent="0.25">
      <c r="A4141">
        <v>2313381</v>
      </c>
      <c r="B4141">
        <v>1</v>
      </c>
      <c r="C4141" t="s">
        <v>81</v>
      </c>
      <c r="D4141" t="s">
        <v>112</v>
      </c>
      <c r="E4141" t="s">
        <v>141</v>
      </c>
      <c r="F4141" t="s">
        <v>12128</v>
      </c>
      <c r="G4141" t="s">
        <v>134</v>
      </c>
      <c r="H4141" t="s">
        <v>135</v>
      </c>
      <c r="I4141" t="s">
        <v>136</v>
      </c>
      <c r="J4141" t="s">
        <v>137</v>
      </c>
      <c r="K4141" t="s">
        <v>138</v>
      </c>
      <c r="L4141" t="s">
        <v>12129</v>
      </c>
      <c r="M4141" t="s">
        <v>12130</v>
      </c>
      <c r="N4141">
        <v>0.39333333300000001</v>
      </c>
      <c r="O4141">
        <v>0</v>
      </c>
      <c r="P4141">
        <v>439</v>
      </c>
      <c r="Q4141">
        <v>0</v>
      </c>
      <c r="R4141">
        <v>59</v>
      </c>
      <c r="S4141">
        <v>5</v>
      </c>
      <c r="T4141">
        <v>66</v>
      </c>
      <c r="U4141">
        <v>4</v>
      </c>
      <c r="V4141">
        <v>0</v>
      </c>
      <c r="W4141">
        <v>0</v>
      </c>
      <c r="X4141">
        <v>26.702323698305619</v>
      </c>
      <c r="Y4141">
        <v>0</v>
      </c>
      <c r="Z4141">
        <v>15.312436841446864</v>
      </c>
      <c r="AA4141">
        <v>12.916641868487801</v>
      </c>
      <c r="AB4141">
        <v>14.183387664577459</v>
      </c>
      <c r="AC4141">
        <v>34.973972938803399</v>
      </c>
      <c r="AD4141">
        <v>0</v>
      </c>
      <c r="AE4141">
        <v>104.08876301162115</v>
      </c>
    </row>
    <row r="4142" spans="1:31" x14ac:dyDescent="0.25">
      <c r="A4142">
        <v>2313513</v>
      </c>
      <c r="B4142">
        <v>1</v>
      </c>
      <c r="C4142" t="s">
        <v>80</v>
      </c>
      <c r="D4142" t="s">
        <v>83</v>
      </c>
      <c r="E4142" t="s">
        <v>147</v>
      </c>
      <c r="F4142" t="s">
        <v>12131</v>
      </c>
      <c r="G4142" t="s">
        <v>149</v>
      </c>
      <c r="H4142" t="s">
        <v>150</v>
      </c>
      <c r="I4142" t="s">
        <v>136</v>
      </c>
      <c r="J4142" t="s">
        <v>137</v>
      </c>
      <c r="K4142" t="s">
        <v>138</v>
      </c>
      <c r="L4142" t="s">
        <v>12132</v>
      </c>
      <c r="M4142" t="s">
        <v>12133</v>
      </c>
      <c r="N4142">
        <v>1.7619444440000001</v>
      </c>
      <c r="O4142">
        <v>0</v>
      </c>
      <c r="P4142">
        <v>1</v>
      </c>
      <c r="Q4142">
        <v>0</v>
      </c>
      <c r="R4142">
        <v>0</v>
      </c>
      <c r="S4142">
        <v>0</v>
      </c>
      <c r="T4142">
        <v>5</v>
      </c>
      <c r="U4142">
        <v>0</v>
      </c>
      <c r="V4142">
        <v>0</v>
      </c>
      <c r="W4142">
        <v>0</v>
      </c>
      <c r="X4142">
        <v>0.84444412640169997</v>
      </c>
      <c r="Y4142">
        <v>0</v>
      </c>
      <c r="Z4142">
        <v>0</v>
      </c>
      <c r="AA4142">
        <v>0</v>
      </c>
      <c r="AB4142">
        <v>33.978638601907114</v>
      </c>
      <c r="AC4142">
        <v>0</v>
      </c>
      <c r="AD4142">
        <v>0</v>
      </c>
      <c r="AE4142">
        <v>34.823082728308812</v>
      </c>
    </row>
    <row r="4143" spans="1:31" x14ac:dyDescent="0.25">
      <c r="A4143">
        <v>2313470</v>
      </c>
      <c r="B4143">
        <v>1</v>
      </c>
      <c r="C4143" t="s">
        <v>80</v>
      </c>
      <c r="D4143" t="s">
        <v>104</v>
      </c>
      <c r="E4143" t="s">
        <v>175</v>
      </c>
      <c r="F4143" t="s">
        <v>12134</v>
      </c>
      <c r="G4143" t="s">
        <v>210</v>
      </c>
      <c r="H4143" t="s">
        <v>135</v>
      </c>
      <c r="I4143" t="s">
        <v>136</v>
      </c>
      <c r="J4143" t="s">
        <v>137</v>
      </c>
      <c r="K4143" t="s">
        <v>138</v>
      </c>
      <c r="L4143" t="s">
        <v>12135</v>
      </c>
      <c r="M4143" t="s">
        <v>12136</v>
      </c>
      <c r="N4143">
        <v>1.481944444</v>
      </c>
      <c r="O4143">
        <v>0</v>
      </c>
      <c r="P4143">
        <v>5</v>
      </c>
      <c r="Q4143">
        <v>0</v>
      </c>
      <c r="R4143">
        <v>29</v>
      </c>
      <c r="S4143">
        <v>0</v>
      </c>
      <c r="T4143">
        <v>10</v>
      </c>
      <c r="U4143">
        <v>0</v>
      </c>
      <c r="V4143">
        <v>0</v>
      </c>
      <c r="W4143">
        <v>0</v>
      </c>
      <c r="X4143">
        <v>2.6480475215566668</v>
      </c>
      <c r="Y4143">
        <v>0</v>
      </c>
      <c r="Z4143">
        <v>12.875084990717683</v>
      </c>
      <c r="AA4143">
        <v>0</v>
      </c>
      <c r="AB4143">
        <v>6.3361709359020013</v>
      </c>
      <c r="AC4143">
        <v>0</v>
      </c>
      <c r="AD4143">
        <v>0</v>
      </c>
      <c r="AE4143">
        <v>21.859303448176352</v>
      </c>
    </row>
    <row r="4144" spans="1:31" x14ac:dyDescent="0.25">
      <c r="A4144">
        <v>2313321</v>
      </c>
      <c r="B4144">
        <v>1</v>
      </c>
      <c r="C4144" t="s">
        <v>81</v>
      </c>
      <c r="D4144" t="s">
        <v>116</v>
      </c>
      <c r="E4144" t="s">
        <v>141</v>
      </c>
      <c r="F4144" t="s">
        <v>12137</v>
      </c>
      <c r="G4144" t="s">
        <v>134</v>
      </c>
      <c r="H4144" t="s">
        <v>135</v>
      </c>
      <c r="I4144" t="s">
        <v>136</v>
      </c>
      <c r="J4144" t="s">
        <v>137</v>
      </c>
      <c r="K4144" t="s">
        <v>138</v>
      </c>
      <c r="L4144" t="s">
        <v>12138</v>
      </c>
      <c r="M4144" t="s">
        <v>12139</v>
      </c>
      <c r="N4144">
        <v>0.46833333300000002</v>
      </c>
      <c r="O4144">
        <v>2</v>
      </c>
      <c r="P4144">
        <v>1611</v>
      </c>
      <c r="Q4144">
        <v>14</v>
      </c>
      <c r="R4144">
        <v>100</v>
      </c>
      <c r="S4144">
        <v>14</v>
      </c>
      <c r="T4144">
        <v>79</v>
      </c>
      <c r="U4144">
        <v>0</v>
      </c>
      <c r="V4144">
        <v>0</v>
      </c>
      <c r="W4144">
        <v>0.44878701859775</v>
      </c>
      <c r="X4144">
        <v>91.392731058746179</v>
      </c>
      <c r="Y4144">
        <v>61.158632633018264</v>
      </c>
      <c r="Z4144">
        <v>24.470216377177355</v>
      </c>
      <c r="AA4144">
        <v>27.145147070366964</v>
      </c>
      <c r="AB4144">
        <v>16.841826810783441</v>
      </c>
      <c r="AC4144">
        <v>0</v>
      </c>
      <c r="AD4144">
        <v>0</v>
      </c>
      <c r="AE4144">
        <v>221.45734096868995</v>
      </c>
    </row>
    <row r="4145" spans="1:31" x14ac:dyDescent="0.25">
      <c r="A4145">
        <v>2313072</v>
      </c>
      <c r="B4145">
        <v>1</v>
      </c>
      <c r="C4145" t="s">
        <v>81</v>
      </c>
      <c r="D4145" t="s">
        <v>118</v>
      </c>
      <c r="E4145" t="s">
        <v>132</v>
      </c>
      <c r="F4145" t="s">
        <v>12140</v>
      </c>
      <c r="G4145" t="s">
        <v>143</v>
      </c>
      <c r="H4145" t="s">
        <v>135</v>
      </c>
      <c r="I4145" t="s">
        <v>136</v>
      </c>
      <c r="J4145" t="s">
        <v>137</v>
      </c>
      <c r="K4145" t="s">
        <v>144</v>
      </c>
      <c r="L4145" t="s">
        <v>12141</v>
      </c>
      <c r="M4145" t="s">
        <v>12142</v>
      </c>
      <c r="N4145">
        <v>4.6472222219999999</v>
      </c>
      <c r="O4145">
        <v>0</v>
      </c>
      <c r="P4145">
        <v>348</v>
      </c>
      <c r="Q4145">
        <v>17</v>
      </c>
      <c r="R4145">
        <v>33</v>
      </c>
      <c r="S4145">
        <v>6</v>
      </c>
      <c r="T4145">
        <v>27</v>
      </c>
      <c r="U4145">
        <v>5</v>
      </c>
      <c r="V4145">
        <v>0</v>
      </c>
      <c r="W4145">
        <v>0</v>
      </c>
      <c r="X4145">
        <v>265.36193219104121</v>
      </c>
      <c r="Y4145">
        <v>218.11582322392198</v>
      </c>
      <c r="Z4145">
        <v>215.360673818176</v>
      </c>
      <c r="AA4145">
        <v>165.4112467221033</v>
      </c>
      <c r="AB4145">
        <v>195.65924887676962</v>
      </c>
      <c r="AC4145">
        <v>3699.2392619679795</v>
      </c>
      <c r="AD4145">
        <v>0</v>
      </c>
      <c r="AE4145">
        <v>4759.1481867999919</v>
      </c>
    </row>
    <row r="4146" spans="1:31" x14ac:dyDescent="0.25">
      <c r="A4146">
        <v>2313450</v>
      </c>
      <c r="B4146">
        <v>1</v>
      </c>
      <c r="C4146" t="s">
        <v>80</v>
      </c>
      <c r="D4146" t="s">
        <v>106</v>
      </c>
      <c r="E4146" t="s">
        <v>158</v>
      </c>
      <c r="F4146" t="s">
        <v>12143</v>
      </c>
      <c r="G4146" t="s">
        <v>453</v>
      </c>
      <c r="H4146" t="s">
        <v>150</v>
      </c>
      <c r="I4146" t="s">
        <v>136</v>
      </c>
      <c r="J4146" t="s">
        <v>137</v>
      </c>
      <c r="K4146" t="s">
        <v>138</v>
      </c>
      <c r="L4146" t="s">
        <v>12144</v>
      </c>
      <c r="M4146" t="s">
        <v>12145</v>
      </c>
      <c r="N4146">
        <v>1.5725</v>
      </c>
      <c r="O4146">
        <v>0</v>
      </c>
      <c r="P4146">
        <v>139</v>
      </c>
      <c r="Q4146">
        <v>0</v>
      </c>
      <c r="R4146">
        <v>2</v>
      </c>
      <c r="S4146">
        <v>0</v>
      </c>
      <c r="T4146">
        <v>35</v>
      </c>
      <c r="U4146">
        <v>0</v>
      </c>
      <c r="V4146">
        <v>0</v>
      </c>
      <c r="W4146">
        <v>0</v>
      </c>
      <c r="X4146">
        <v>38.494185002316449</v>
      </c>
      <c r="Y4146">
        <v>0</v>
      </c>
      <c r="Z4146">
        <v>8.9714038864976153</v>
      </c>
      <c r="AA4146">
        <v>0</v>
      </c>
      <c r="AB4146">
        <v>34.656587769285565</v>
      </c>
      <c r="AC4146">
        <v>0</v>
      </c>
      <c r="AD4146">
        <v>0</v>
      </c>
      <c r="AE4146">
        <v>82.122176658099633</v>
      </c>
    </row>
    <row r="4147" spans="1:31" x14ac:dyDescent="0.25">
      <c r="A4147">
        <v>2313258</v>
      </c>
      <c r="B4147">
        <v>1</v>
      </c>
      <c r="C4147" t="s">
        <v>80</v>
      </c>
      <c r="D4147" t="s">
        <v>111</v>
      </c>
      <c r="E4147" t="s">
        <v>158</v>
      </c>
      <c r="F4147" t="s">
        <v>12146</v>
      </c>
      <c r="G4147" t="s">
        <v>4051</v>
      </c>
      <c r="H4147" t="s">
        <v>150</v>
      </c>
      <c r="I4147" t="s">
        <v>136</v>
      </c>
      <c r="J4147" t="s">
        <v>137</v>
      </c>
      <c r="K4147" t="s">
        <v>138</v>
      </c>
      <c r="L4147" t="s">
        <v>12147</v>
      </c>
      <c r="M4147" t="s">
        <v>12148</v>
      </c>
      <c r="N4147">
        <v>1.6016666660000001</v>
      </c>
      <c r="O4147">
        <v>0</v>
      </c>
      <c r="P4147">
        <v>1407</v>
      </c>
      <c r="Q4147">
        <v>0</v>
      </c>
      <c r="R4147">
        <v>0</v>
      </c>
      <c r="S4147">
        <v>0</v>
      </c>
      <c r="T4147">
        <v>156</v>
      </c>
      <c r="U4147">
        <v>0</v>
      </c>
      <c r="V4147">
        <v>1</v>
      </c>
      <c r="W4147">
        <v>0</v>
      </c>
      <c r="X4147">
        <v>543.60942419922299</v>
      </c>
      <c r="Y4147">
        <v>0</v>
      </c>
      <c r="Z4147">
        <v>0</v>
      </c>
      <c r="AA4147">
        <v>0</v>
      </c>
      <c r="AB4147">
        <v>292.02091511964244</v>
      </c>
      <c r="AC4147">
        <v>0</v>
      </c>
      <c r="AD4147">
        <v>17.211730511502001</v>
      </c>
      <c r="AE4147">
        <v>852.84206983036745</v>
      </c>
    </row>
    <row r="4148" spans="1:31" x14ac:dyDescent="0.25">
      <c r="A4148">
        <v>2313407</v>
      </c>
      <c r="B4148">
        <v>1</v>
      </c>
      <c r="C4148" t="s">
        <v>80</v>
      </c>
      <c r="D4148" t="s">
        <v>98</v>
      </c>
      <c r="E4148" t="s">
        <v>153</v>
      </c>
      <c r="F4148" t="s">
        <v>12149</v>
      </c>
      <c r="G4148" t="s">
        <v>155</v>
      </c>
      <c r="H4148" t="s">
        <v>150</v>
      </c>
      <c r="I4148" t="s">
        <v>136</v>
      </c>
      <c r="J4148" t="s">
        <v>137</v>
      </c>
      <c r="K4148" t="s">
        <v>138</v>
      </c>
      <c r="L4148" t="s">
        <v>12150</v>
      </c>
      <c r="M4148" t="s">
        <v>12151</v>
      </c>
      <c r="N4148">
        <v>1.399444444</v>
      </c>
      <c r="O4148">
        <v>0</v>
      </c>
      <c r="P4148">
        <v>1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</row>
    <row r="4149" spans="1:31" x14ac:dyDescent="0.25">
      <c r="A4149">
        <v>2313029</v>
      </c>
      <c r="B4149">
        <v>1</v>
      </c>
      <c r="C4149" t="s">
        <v>80</v>
      </c>
      <c r="D4149" t="s">
        <v>84</v>
      </c>
      <c r="E4149" t="s">
        <v>153</v>
      </c>
      <c r="F4149" t="s">
        <v>12152</v>
      </c>
      <c r="G4149" t="s">
        <v>155</v>
      </c>
      <c r="H4149" t="s">
        <v>150</v>
      </c>
      <c r="I4149" t="s">
        <v>136</v>
      </c>
      <c r="J4149" t="s">
        <v>137</v>
      </c>
      <c r="K4149" t="s">
        <v>138</v>
      </c>
      <c r="L4149" t="s">
        <v>12153</v>
      </c>
      <c r="M4149" t="s">
        <v>12154</v>
      </c>
      <c r="N4149">
        <v>0.59250000000000003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1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0.16564447018340001</v>
      </c>
      <c r="AC4149">
        <v>0</v>
      </c>
      <c r="AD4149">
        <v>0</v>
      </c>
      <c r="AE4149">
        <v>0.16564447018340001</v>
      </c>
    </row>
    <row r="4150" spans="1:31" x14ac:dyDescent="0.25">
      <c r="A4150">
        <v>2313152</v>
      </c>
      <c r="B4150">
        <v>1</v>
      </c>
      <c r="C4150" t="s">
        <v>80</v>
      </c>
      <c r="D4150" t="s">
        <v>96</v>
      </c>
      <c r="E4150" t="s">
        <v>141</v>
      </c>
      <c r="F4150" t="s">
        <v>12155</v>
      </c>
      <c r="G4150" t="s">
        <v>143</v>
      </c>
      <c r="H4150" t="s">
        <v>135</v>
      </c>
      <c r="I4150" t="s">
        <v>136</v>
      </c>
      <c r="J4150" t="s">
        <v>137</v>
      </c>
      <c r="K4150" t="s">
        <v>144</v>
      </c>
      <c r="L4150" t="s">
        <v>12156</v>
      </c>
      <c r="M4150" t="s">
        <v>12157</v>
      </c>
      <c r="N4150">
        <v>4.835555555</v>
      </c>
      <c r="O4150">
        <v>0</v>
      </c>
      <c r="P4150">
        <v>303</v>
      </c>
      <c r="Q4150">
        <v>0</v>
      </c>
      <c r="R4150">
        <v>0</v>
      </c>
      <c r="S4150">
        <v>10</v>
      </c>
      <c r="T4150">
        <v>70</v>
      </c>
      <c r="U4150">
        <v>0</v>
      </c>
      <c r="V4150">
        <v>0</v>
      </c>
      <c r="W4150">
        <v>0</v>
      </c>
      <c r="X4150">
        <v>712.87393828466543</v>
      </c>
      <c r="Y4150">
        <v>0</v>
      </c>
      <c r="Z4150">
        <v>0</v>
      </c>
      <c r="AA4150">
        <v>10297.607263741933</v>
      </c>
      <c r="AB4150">
        <v>1127.5026116907691</v>
      </c>
      <c r="AC4150">
        <v>0</v>
      </c>
      <c r="AD4150">
        <v>0</v>
      </c>
      <c r="AE4150">
        <v>12137.983813717367</v>
      </c>
    </row>
    <row r="4151" spans="1:31" x14ac:dyDescent="0.25">
      <c r="A4151">
        <v>2313052</v>
      </c>
      <c r="B4151">
        <v>1</v>
      </c>
      <c r="C4151" t="s">
        <v>80</v>
      </c>
      <c r="D4151" t="s">
        <v>82</v>
      </c>
      <c r="E4151" t="s">
        <v>158</v>
      </c>
      <c r="F4151" t="s">
        <v>12158</v>
      </c>
      <c r="G4151" t="s">
        <v>143</v>
      </c>
      <c r="H4151" t="s">
        <v>150</v>
      </c>
      <c r="I4151" t="s">
        <v>136</v>
      </c>
      <c r="J4151" t="s">
        <v>137</v>
      </c>
      <c r="K4151" t="s">
        <v>144</v>
      </c>
      <c r="L4151" t="s">
        <v>12159</v>
      </c>
      <c r="M4151" t="s">
        <v>12160</v>
      </c>
      <c r="N4151">
        <v>2.0097222220000002</v>
      </c>
      <c r="O4151">
        <v>0</v>
      </c>
      <c r="P4151">
        <v>92</v>
      </c>
      <c r="Q4151">
        <v>0</v>
      </c>
      <c r="R4151">
        <v>0</v>
      </c>
      <c r="S4151">
        <v>0</v>
      </c>
      <c r="T4151">
        <v>240</v>
      </c>
      <c r="U4151">
        <v>0</v>
      </c>
      <c r="V4151">
        <v>0</v>
      </c>
      <c r="W4151">
        <v>0</v>
      </c>
      <c r="X4151">
        <v>39.513661319401685</v>
      </c>
      <c r="Y4151">
        <v>0</v>
      </c>
      <c r="Z4151">
        <v>0</v>
      </c>
      <c r="AA4151">
        <v>0</v>
      </c>
      <c r="AB4151">
        <v>253.50556153138263</v>
      </c>
      <c r="AC4151">
        <v>0</v>
      </c>
      <c r="AD4151">
        <v>0</v>
      </c>
      <c r="AE4151">
        <v>293.01922285078433</v>
      </c>
    </row>
    <row r="4152" spans="1:31" x14ac:dyDescent="0.25">
      <c r="A4152">
        <v>2313075</v>
      </c>
      <c r="B4152">
        <v>1</v>
      </c>
      <c r="C4152" t="s">
        <v>80</v>
      </c>
      <c r="D4152" t="s">
        <v>90</v>
      </c>
      <c r="E4152" t="s">
        <v>147</v>
      </c>
      <c r="F4152" t="s">
        <v>12161</v>
      </c>
      <c r="G4152" t="s">
        <v>177</v>
      </c>
      <c r="H4152" t="s">
        <v>150</v>
      </c>
      <c r="I4152" t="s">
        <v>136</v>
      </c>
      <c r="J4152" t="s">
        <v>137</v>
      </c>
      <c r="K4152" t="s">
        <v>144</v>
      </c>
      <c r="L4152" t="s">
        <v>12162</v>
      </c>
      <c r="M4152" t="s">
        <v>12163</v>
      </c>
      <c r="N4152">
        <v>5.2769444439999997</v>
      </c>
      <c r="O4152">
        <v>0</v>
      </c>
      <c r="P4152">
        <v>641</v>
      </c>
      <c r="Q4152">
        <v>0</v>
      </c>
      <c r="R4152">
        <v>0</v>
      </c>
      <c r="S4152">
        <v>0</v>
      </c>
      <c r="T4152">
        <v>34</v>
      </c>
      <c r="U4152">
        <v>0</v>
      </c>
      <c r="V4152">
        <v>0</v>
      </c>
      <c r="W4152">
        <v>0</v>
      </c>
      <c r="X4152">
        <v>718.79107513180122</v>
      </c>
      <c r="Y4152">
        <v>0</v>
      </c>
      <c r="Z4152">
        <v>0</v>
      </c>
      <c r="AA4152">
        <v>0</v>
      </c>
      <c r="AB4152">
        <v>128.28369658724424</v>
      </c>
      <c r="AC4152">
        <v>0</v>
      </c>
      <c r="AD4152">
        <v>0</v>
      </c>
      <c r="AE4152">
        <v>847.07477171904543</v>
      </c>
    </row>
    <row r="4153" spans="1:31" x14ac:dyDescent="0.25">
      <c r="A4153">
        <v>2313092</v>
      </c>
      <c r="B4153">
        <v>1</v>
      </c>
      <c r="C4153" t="s">
        <v>81</v>
      </c>
      <c r="D4153" t="s">
        <v>122</v>
      </c>
      <c r="E4153" t="s">
        <v>132</v>
      </c>
      <c r="F4153" t="s">
        <v>189</v>
      </c>
      <c r="G4153" t="s">
        <v>143</v>
      </c>
      <c r="H4153" t="s">
        <v>135</v>
      </c>
      <c r="I4153" t="s">
        <v>136</v>
      </c>
      <c r="J4153" t="s">
        <v>137</v>
      </c>
      <c r="K4153" t="s">
        <v>144</v>
      </c>
      <c r="L4153" t="s">
        <v>12164</v>
      </c>
      <c r="M4153" t="s">
        <v>12165</v>
      </c>
      <c r="N4153">
        <v>9.0322222219999997</v>
      </c>
      <c r="O4153">
        <v>1</v>
      </c>
      <c r="P4153">
        <v>515</v>
      </c>
      <c r="Q4153">
        <v>4</v>
      </c>
      <c r="R4153">
        <v>0</v>
      </c>
      <c r="S4153">
        <v>3</v>
      </c>
      <c r="T4153">
        <v>22</v>
      </c>
      <c r="U4153">
        <v>1</v>
      </c>
      <c r="V4153">
        <v>0</v>
      </c>
      <c r="W4153">
        <v>1.1027803262239</v>
      </c>
      <c r="X4153">
        <v>434.24517326524574</v>
      </c>
      <c r="Y4153">
        <v>31.479135599784158</v>
      </c>
      <c r="Z4153">
        <v>0</v>
      </c>
      <c r="AA4153">
        <v>99.0157605190754</v>
      </c>
      <c r="AB4153">
        <v>81.79838487618396</v>
      </c>
      <c r="AC4153">
        <v>1321.8264094736617</v>
      </c>
      <c r="AD4153">
        <v>0</v>
      </c>
      <c r="AE4153">
        <v>1969.4676440601747</v>
      </c>
    </row>
    <row r="4154" spans="1:31" x14ac:dyDescent="0.25">
      <c r="A4154">
        <v>2313384</v>
      </c>
      <c r="B4154">
        <v>1</v>
      </c>
      <c r="C4154" t="s">
        <v>80</v>
      </c>
      <c r="D4154" t="s">
        <v>98</v>
      </c>
      <c r="E4154" t="s">
        <v>141</v>
      </c>
      <c r="F4154" t="s">
        <v>12166</v>
      </c>
      <c r="G4154" t="s">
        <v>467</v>
      </c>
      <c r="H4154" t="s">
        <v>135</v>
      </c>
      <c r="I4154" t="s">
        <v>136</v>
      </c>
      <c r="J4154" t="s">
        <v>137</v>
      </c>
      <c r="K4154" t="s">
        <v>138</v>
      </c>
      <c r="L4154" t="s">
        <v>12167</v>
      </c>
      <c r="M4154" t="s">
        <v>12168</v>
      </c>
      <c r="N4154">
        <v>1.141388888</v>
      </c>
      <c r="O4154">
        <v>0</v>
      </c>
      <c r="P4154">
        <v>216</v>
      </c>
      <c r="Q4154">
        <v>36</v>
      </c>
      <c r="R4154">
        <v>35</v>
      </c>
      <c r="S4154">
        <v>7</v>
      </c>
      <c r="T4154">
        <v>56</v>
      </c>
      <c r="U4154">
        <v>0</v>
      </c>
      <c r="V4154">
        <v>0</v>
      </c>
      <c r="W4154">
        <v>0</v>
      </c>
      <c r="X4154">
        <v>65.420476948163056</v>
      </c>
      <c r="Y4154">
        <v>216.90307520113879</v>
      </c>
      <c r="Z4154">
        <v>98.996186405889134</v>
      </c>
      <c r="AA4154">
        <v>21.058110600340186</v>
      </c>
      <c r="AB4154">
        <v>92.477374280159196</v>
      </c>
      <c r="AC4154">
        <v>0</v>
      </c>
      <c r="AD4154">
        <v>0</v>
      </c>
      <c r="AE4154">
        <v>494.85522343569039</v>
      </c>
    </row>
    <row r="4155" spans="1:31" x14ac:dyDescent="0.25">
      <c r="A4155">
        <v>2312989</v>
      </c>
      <c r="B4155">
        <v>1</v>
      </c>
      <c r="C4155" t="s">
        <v>81</v>
      </c>
      <c r="D4155" t="s">
        <v>120</v>
      </c>
      <c r="E4155" t="s">
        <v>158</v>
      </c>
      <c r="F4155" t="s">
        <v>12169</v>
      </c>
      <c r="G4155" t="s">
        <v>453</v>
      </c>
      <c r="H4155" t="s">
        <v>150</v>
      </c>
      <c r="I4155" t="s">
        <v>136</v>
      </c>
      <c r="J4155" t="s">
        <v>137</v>
      </c>
      <c r="K4155" t="s">
        <v>138</v>
      </c>
      <c r="L4155" t="s">
        <v>12170</v>
      </c>
      <c r="M4155" t="s">
        <v>12171</v>
      </c>
      <c r="N4155">
        <v>0.61972222200000004</v>
      </c>
      <c r="O4155">
        <v>0</v>
      </c>
      <c r="P4155">
        <v>45</v>
      </c>
      <c r="Q4155">
        <v>0</v>
      </c>
      <c r="R4155">
        <v>2</v>
      </c>
      <c r="S4155">
        <v>0</v>
      </c>
      <c r="T4155">
        <v>19</v>
      </c>
      <c r="U4155">
        <v>0</v>
      </c>
      <c r="V4155">
        <v>1</v>
      </c>
      <c r="W4155">
        <v>0</v>
      </c>
      <c r="X4155">
        <v>3.5327125856328578</v>
      </c>
      <c r="Y4155">
        <v>0</v>
      </c>
      <c r="Z4155">
        <v>2.3657928563590662</v>
      </c>
      <c r="AA4155">
        <v>0</v>
      </c>
      <c r="AB4155">
        <v>2.8419574858011885</v>
      </c>
      <c r="AC4155">
        <v>0</v>
      </c>
      <c r="AD4155">
        <v>0.25895743599662496</v>
      </c>
      <c r="AE4155">
        <v>8.9994203637897368</v>
      </c>
    </row>
    <row r="4156" spans="1:31" x14ac:dyDescent="0.25">
      <c r="A4156">
        <v>2313284</v>
      </c>
      <c r="B4156">
        <v>1</v>
      </c>
      <c r="C4156" t="s">
        <v>80</v>
      </c>
      <c r="D4156" t="s">
        <v>97</v>
      </c>
      <c r="E4156" t="s">
        <v>153</v>
      </c>
      <c r="F4156" t="s">
        <v>12172</v>
      </c>
      <c r="G4156" t="s">
        <v>155</v>
      </c>
      <c r="H4156" t="s">
        <v>150</v>
      </c>
      <c r="I4156" t="s">
        <v>136</v>
      </c>
      <c r="J4156" t="s">
        <v>137</v>
      </c>
      <c r="K4156" t="s">
        <v>138</v>
      </c>
      <c r="L4156" t="s">
        <v>12173</v>
      </c>
      <c r="M4156" t="s">
        <v>12174</v>
      </c>
      <c r="N4156">
        <v>0.704166666</v>
      </c>
      <c r="O4156">
        <v>0</v>
      </c>
      <c r="P4156">
        <v>1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0.15883788195592502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0.15883788195592502</v>
      </c>
    </row>
    <row r="4157" spans="1:31" x14ac:dyDescent="0.25">
      <c r="A4157">
        <v>2313304</v>
      </c>
      <c r="B4157">
        <v>1</v>
      </c>
      <c r="C4157" t="s">
        <v>80</v>
      </c>
      <c r="D4157" t="s">
        <v>96</v>
      </c>
      <c r="E4157" t="s">
        <v>153</v>
      </c>
      <c r="F4157" t="s">
        <v>12175</v>
      </c>
      <c r="G4157" t="s">
        <v>155</v>
      </c>
      <c r="H4157" t="s">
        <v>150</v>
      </c>
      <c r="I4157" t="s">
        <v>136</v>
      </c>
      <c r="J4157" t="s">
        <v>137</v>
      </c>
      <c r="K4157" t="s">
        <v>138</v>
      </c>
      <c r="L4157" t="s">
        <v>12176</v>
      </c>
      <c r="M4157" t="s">
        <v>12177</v>
      </c>
      <c r="N4157">
        <v>1.468611111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1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2.650449673095689</v>
      </c>
      <c r="AC4157">
        <v>0</v>
      </c>
      <c r="AD4157">
        <v>0</v>
      </c>
      <c r="AE4157">
        <v>2.650449673095689</v>
      </c>
    </row>
    <row r="4158" spans="1:31" x14ac:dyDescent="0.25">
      <c r="A4158">
        <v>2313424</v>
      </c>
      <c r="B4158">
        <v>1</v>
      </c>
      <c r="C4158" t="s">
        <v>80</v>
      </c>
      <c r="D4158" t="s">
        <v>85</v>
      </c>
      <c r="E4158" t="s">
        <v>285</v>
      </c>
      <c r="F4158" t="s">
        <v>840</v>
      </c>
      <c r="G4158" t="s">
        <v>287</v>
      </c>
      <c r="H4158" t="s">
        <v>150</v>
      </c>
      <c r="I4158" t="s">
        <v>136</v>
      </c>
      <c r="J4158" t="s">
        <v>137</v>
      </c>
      <c r="K4158" t="s">
        <v>138</v>
      </c>
      <c r="L4158" t="s">
        <v>12178</v>
      </c>
      <c r="M4158" t="s">
        <v>12179</v>
      </c>
      <c r="N4158">
        <v>1.0127777769999999</v>
      </c>
      <c r="O4158">
        <v>0</v>
      </c>
      <c r="P4158">
        <v>50</v>
      </c>
      <c r="Q4158">
        <v>0</v>
      </c>
      <c r="R4158">
        <v>0</v>
      </c>
      <c r="S4158">
        <v>0</v>
      </c>
      <c r="T4158">
        <v>3</v>
      </c>
      <c r="U4158">
        <v>0</v>
      </c>
      <c r="V4158">
        <v>0</v>
      </c>
      <c r="W4158">
        <v>0</v>
      </c>
      <c r="X4158">
        <v>9.7836752653668029</v>
      </c>
      <c r="Y4158">
        <v>0</v>
      </c>
      <c r="Z4158">
        <v>0</v>
      </c>
      <c r="AA4158">
        <v>0</v>
      </c>
      <c r="AB4158">
        <v>2.1989422344393335</v>
      </c>
      <c r="AC4158">
        <v>0</v>
      </c>
      <c r="AD4158">
        <v>0</v>
      </c>
      <c r="AE4158">
        <v>11.982617499806135</v>
      </c>
    </row>
    <row r="4159" spans="1:31" x14ac:dyDescent="0.25">
      <c r="A4159">
        <v>2313467</v>
      </c>
      <c r="B4159">
        <v>1</v>
      </c>
      <c r="C4159" t="s">
        <v>80</v>
      </c>
      <c r="D4159" t="s">
        <v>99</v>
      </c>
      <c r="E4159" t="s">
        <v>153</v>
      </c>
      <c r="F4159" t="s">
        <v>12180</v>
      </c>
      <c r="G4159" t="s">
        <v>155</v>
      </c>
      <c r="H4159" t="s">
        <v>150</v>
      </c>
      <c r="I4159" t="s">
        <v>136</v>
      </c>
      <c r="J4159" t="s">
        <v>137</v>
      </c>
      <c r="K4159" t="s">
        <v>138</v>
      </c>
      <c r="L4159" t="s">
        <v>12181</v>
      </c>
      <c r="M4159" t="s">
        <v>12182</v>
      </c>
      <c r="N4159">
        <v>1.7227777769999999</v>
      </c>
      <c r="O4159">
        <v>0</v>
      </c>
      <c r="P4159">
        <v>2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0.78413445137970006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0.78413445137970006</v>
      </c>
    </row>
    <row r="4160" spans="1:31" x14ac:dyDescent="0.25">
      <c r="A4160">
        <v>2313510</v>
      </c>
      <c r="B4160">
        <v>1</v>
      </c>
      <c r="C4160" t="s">
        <v>80</v>
      </c>
      <c r="D4160" t="s">
        <v>99</v>
      </c>
      <c r="E4160" t="s">
        <v>175</v>
      </c>
      <c r="F4160" t="s">
        <v>1560</v>
      </c>
      <c r="G4160" t="s">
        <v>2528</v>
      </c>
      <c r="H4160" t="s">
        <v>135</v>
      </c>
      <c r="I4160" t="s">
        <v>136</v>
      </c>
      <c r="J4160" t="s">
        <v>137</v>
      </c>
      <c r="K4160" t="s">
        <v>138</v>
      </c>
      <c r="L4160" t="s">
        <v>12183</v>
      </c>
      <c r="M4160" t="s">
        <v>12184</v>
      </c>
      <c r="N4160">
        <v>0.86638888800000002</v>
      </c>
      <c r="O4160">
        <v>0</v>
      </c>
      <c r="P4160">
        <v>336</v>
      </c>
      <c r="Q4160">
        <v>0</v>
      </c>
      <c r="R4160">
        <v>1</v>
      </c>
      <c r="S4160">
        <v>0</v>
      </c>
      <c r="T4160">
        <v>11</v>
      </c>
      <c r="U4160">
        <v>0</v>
      </c>
      <c r="V4160">
        <v>0</v>
      </c>
      <c r="W4160">
        <v>0</v>
      </c>
      <c r="X4160">
        <v>50.547197449174355</v>
      </c>
      <c r="Y4160">
        <v>0</v>
      </c>
      <c r="Z4160">
        <v>2.1067910190750001E-2</v>
      </c>
      <c r="AA4160">
        <v>0</v>
      </c>
      <c r="AB4160">
        <v>7.2115077350799996</v>
      </c>
      <c r="AC4160">
        <v>0</v>
      </c>
      <c r="AD4160">
        <v>0</v>
      </c>
      <c r="AE4160">
        <v>57.779773094445105</v>
      </c>
    </row>
    <row r="4161" spans="1:31" x14ac:dyDescent="0.25">
      <c r="A4161">
        <v>2313261</v>
      </c>
      <c r="B4161">
        <v>1</v>
      </c>
      <c r="C4161" t="s">
        <v>81</v>
      </c>
      <c r="D4161" t="s">
        <v>120</v>
      </c>
      <c r="E4161" t="s">
        <v>153</v>
      </c>
      <c r="F4161" t="s">
        <v>12185</v>
      </c>
      <c r="G4161" t="s">
        <v>203</v>
      </c>
      <c r="H4161" t="s">
        <v>150</v>
      </c>
      <c r="I4161" t="s">
        <v>136</v>
      </c>
      <c r="J4161" t="s">
        <v>137</v>
      </c>
      <c r="K4161" t="s">
        <v>138</v>
      </c>
      <c r="L4161" t="s">
        <v>12186</v>
      </c>
      <c r="M4161" t="s">
        <v>12187</v>
      </c>
      <c r="N4161">
        <v>4.0483333330000004</v>
      </c>
      <c r="O4161">
        <v>0</v>
      </c>
      <c r="P4161">
        <v>1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2.2088051289161004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2.2088051289161004</v>
      </c>
    </row>
    <row r="4162" spans="1:31" x14ac:dyDescent="0.25">
      <c r="A4162">
        <v>2313404</v>
      </c>
      <c r="B4162">
        <v>1</v>
      </c>
      <c r="C4162" t="s">
        <v>81</v>
      </c>
      <c r="D4162" t="s">
        <v>122</v>
      </c>
      <c r="E4162" t="s">
        <v>175</v>
      </c>
      <c r="F4162" t="s">
        <v>6772</v>
      </c>
      <c r="G4162" t="s">
        <v>134</v>
      </c>
      <c r="H4162" t="s">
        <v>135</v>
      </c>
      <c r="I4162" t="s">
        <v>136</v>
      </c>
      <c r="J4162" t="s">
        <v>137</v>
      </c>
      <c r="K4162" t="s">
        <v>138</v>
      </c>
      <c r="L4162" t="s">
        <v>12188</v>
      </c>
      <c r="M4162" t="s">
        <v>12189</v>
      </c>
      <c r="N4162">
        <v>0.30305555499999998</v>
      </c>
      <c r="O4162">
        <v>0</v>
      </c>
      <c r="P4162">
        <v>717</v>
      </c>
      <c r="Q4162">
        <v>0</v>
      </c>
      <c r="R4162">
        <v>14</v>
      </c>
      <c r="S4162">
        <v>5</v>
      </c>
      <c r="T4162">
        <v>53</v>
      </c>
      <c r="U4162">
        <v>1</v>
      </c>
      <c r="V4162">
        <v>0</v>
      </c>
      <c r="W4162">
        <v>0</v>
      </c>
      <c r="X4162">
        <v>23.740616987380157</v>
      </c>
      <c r="Y4162">
        <v>0</v>
      </c>
      <c r="Z4162">
        <v>0.85269601283490004</v>
      </c>
      <c r="AA4162">
        <v>18.398183043295951</v>
      </c>
      <c r="AB4162">
        <v>4.1349801125994876</v>
      </c>
      <c r="AC4162">
        <v>0.33918895716727504</v>
      </c>
      <c r="AD4162">
        <v>0</v>
      </c>
      <c r="AE4162">
        <v>47.465665113277765</v>
      </c>
    </row>
    <row r="4163" spans="1:31" x14ac:dyDescent="0.25">
      <c r="A4163">
        <v>2313155</v>
      </c>
      <c r="B4163">
        <v>1</v>
      </c>
      <c r="C4163" t="s">
        <v>80</v>
      </c>
      <c r="D4163" t="s">
        <v>94</v>
      </c>
      <c r="E4163" t="s">
        <v>141</v>
      </c>
      <c r="F4163" t="s">
        <v>10623</v>
      </c>
      <c r="G4163" t="s">
        <v>134</v>
      </c>
      <c r="H4163" t="s">
        <v>135</v>
      </c>
      <c r="I4163" t="s">
        <v>136</v>
      </c>
      <c r="J4163" t="s">
        <v>137</v>
      </c>
      <c r="K4163" t="s">
        <v>138</v>
      </c>
      <c r="L4163" t="s">
        <v>12190</v>
      </c>
      <c r="M4163" t="s">
        <v>12191</v>
      </c>
      <c r="N4163">
        <v>0.10305555499999999</v>
      </c>
      <c r="O4163">
        <v>0</v>
      </c>
      <c r="P4163">
        <v>685</v>
      </c>
      <c r="Q4163">
        <v>35</v>
      </c>
      <c r="R4163">
        <v>79</v>
      </c>
      <c r="S4163">
        <v>16</v>
      </c>
      <c r="T4163">
        <v>85</v>
      </c>
      <c r="U4163">
        <v>3</v>
      </c>
      <c r="V4163">
        <v>0</v>
      </c>
      <c r="W4163">
        <v>0</v>
      </c>
      <c r="X4163">
        <v>13.147302973295059</v>
      </c>
      <c r="Y4163">
        <v>12.347149084222403</v>
      </c>
      <c r="Z4163">
        <v>10.975721239692749</v>
      </c>
      <c r="AA4163">
        <v>18.544138542757622</v>
      </c>
      <c r="AB4163">
        <v>6.5588942427412418</v>
      </c>
      <c r="AC4163">
        <v>36.576862739023056</v>
      </c>
      <c r="AD4163">
        <v>0</v>
      </c>
      <c r="AE4163">
        <v>98.150068821732134</v>
      </c>
    </row>
    <row r="4164" spans="1:31" x14ac:dyDescent="0.25">
      <c r="A4164">
        <v>2313112</v>
      </c>
      <c r="B4164">
        <v>1</v>
      </c>
      <c r="C4164" t="s">
        <v>81</v>
      </c>
      <c r="D4164" t="s">
        <v>123</v>
      </c>
      <c r="E4164" t="s">
        <v>175</v>
      </c>
      <c r="F4164" t="s">
        <v>12192</v>
      </c>
      <c r="G4164" t="s">
        <v>134</v>
      </c>
      <c r="H4164" t="s">
        <v>135</v>
      </c>
      <c r="I4164" t="s">
        <v>136</v>
      </c>
      <c r="J4164" t="s">
        <v>137</v>
      </c>
      <c r="K4164" t="s">
        <v>138</v>
      </c>
      <c r="L4164" t="s">
        <v>12193</v>
      </c>
      <c r="M4164" t="s">
        <v>12194</v>
      </c>
      <c r="N4164">
        <v>0.507222222</v>
      </c>
      <c r="O4164">
        <v>9</v>
      </c>
      <c r="P4164">
        <v>12</v>
      </c>
      <c r="Q4164">
        <v>201</v>
      </c>
      <c r="R4164">
        <v>142</v>
      </c>
      <c r="S4164">
        <v>48</v>
      </c>
      <c r="T4164">
        <v>20</v>
      </c>
      <c r="U4164">
        <v>0</v>
      </c>
      <c r="V4164">
        <v>0</v>
      </c>
      <c r="W4164">
        <v>3.3403099785655002</v>
      </c>
      <c r="X4164">
        <v>3.5257792310136669</v>
      </c>
      <c r="Y4164">
        <v>134.89692664543398</v>
      </c>
      <c r="Z4164">
        <v>93.497223199550746</v>
      </c>
      <c r="AA4164">
        <v>32.086447536637586</v>
      </c>
      <c r="AB4164">
        <v>13.581560720966763</v>
      </c>
      <c r="AC4164">
        <v>0</v>
      </c>
      <c r="AD4164">
        <v>0</v>
      </c>
      <c r="AE4164">
        <v>280.92824731216825</v>
      </c>
    </row>
    <row r="4165" spans="1:31" x14ac:dyDescent="0.25">
      <c r="A4165">
        <v>2313101</v>
      </c>
      <c r="B4165">
        <v>1</v>
      </c>
      <c r="C4165" t="s">
        <v>80</v>
      </c>
      <c r="D4165" t="s">
        <v>98</v>
      </c>
      <c r="E4165" t="s">
        <v>147</v>
      </c>
      <c r="F4165" t="s">
        <v>12195</v>
      </c>
      <c r="G4165" t="s">
        <v>149</v>
      </c>
      <c r="H4165" t="s">
        <v>150</v>
      </c>
      <c r="I4165" t="s">
        <v>136</v>
      </c>
      <c r="J4165" t="s">
        <v>137</v>
      </c>
      <c r="K4165" t="s">
        <v>138</v>
      </c>
      <c r="L4165" t="s">
        <v>12196</v>
      </c>
      <c r="M4165" t="s">
        <v>12197</v>
      </c>
      <c r="N4165">
        <v>7.3483333330000002</v>
      </c>
      <c r="O4165">
        <v>0</v>
      </c>
      <c r="P4165">
        <v>0</v>
      </c>
      <c r="Q4165">
        <v>0</v>
      </c>
      <c r="R4165">
        <v>1</v>
      </c>
      <c r="S4165">
        <v>0</v>
      </c>
      <c r="T4165">
        <v>4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1.5311525039791001</v>
      </c>
      <c r="AA4165">
        <v>0</v>
      </c>
      <c r="AB4165">
        <v>59.747851800888725</v>
      </c>
      <c r="AC4165">
        <v>0</v>
      </c>
      <c r="AD4165">
        <v>0</v>
      </c>
      <c r="AE4165">
        <v>61.279004304867826</v>
      </c>
    </row>
    <row r="4166" spans="1:31" x14ac:dyDescent="0.25">
      <c r="A4166">
        <v>2313078</v>
      </c>
      <c r="B4166">
        <v>1</v>
      </c>
      <c r="C4166" t="s">
        <v>81</v>
      </c>
      <c r="D4166" t="s">
        <v>128</v>
      </c>
      <c r="E4166" t="s">
        <v>175</v>
      </c>
      <c r="F4166" t="s">
        <v>12198</v>
      </c>
      <c r="G4166" t="s">
        <v>177</v>
      </c>
      <c r="H4166" t="s">
        <v>135</v>
      </c>
      <c r="I4166" t="s">
        <v>136</v>
      </c>
      <c r="J4166" t="s">
        <v>137</v>
      </c>
      <c r="K4166" t="s">
        <v>144</v>
      </c>
      <c r="L4166" t="s">
        <v>12199</v>
      </c>
      <c r="M4166" t="s">
        <v>12200</v>
      </c>
      <c r="N4166">
        <v>9.2244444439999995</v>
      </c>
      <c r="O4166">
        <v>0</v>
      </c>
      <c r="P4166">
        <v>2267</v>
      </c>
      <c r="Q4166">
        <v>0</v>
      </c>
      <c r="R4166">
        <v>0</v>
      </c>
      <c r="S4166">
        <v>0</v>
      </c>
      <c r="T4166">
        <v>193</v>
      </c>
      <c r="U4166">
        <v>0</v>
      </c>
      <c r="V4166">
        <v>0</v>
      </c>
      <c r="W4166">
        <v>0</v>
      </c>
      <c r="X4166">
        <v>4240.3636615519417</v>
      </c>
      <c r="Y4166">
        <v>0</v>
      </c>
      <c r="Z4166">
        <v>0</v>
      </c>
      <c r="AA4166">
        <v>0</v>
      </c>
      <c r="AB4166">
        <v>3263.0933318346374</v>
      </c>
      <c r="AC4166">
        <v>0</v>
      </c>
      <c r="AD4166">
        <v>0</v>
      </c>
      <c r="AE4166">
        <v>7503.4569933865787</v>
      </c>
    </row>
    <row r="4167" spans="1:31" x14ac:dyDescent="0.25">
      <c r="A4167">
        <v>2313410</v>
      </c>
      <c r="B4167">
        <v>1</v>
      </c>
      <c r="C4167" t="s">
        <v>80</v>
      </c>
      <c r="D4167" t="s">
        <v>99</v>
      </c>
      <c r="E4167" t="s">
        <v>153</v>
      </c>
      <c r="F4167" t="s">
        <v>12201</v>
      </c>
      <c r="G4167" t="s">
        <v>336</v>
      </c>
      <c r="H4167" t="s">
        <v>150</v>
      </c>
      <c r="I4167" t="s">
        <v>136</v>
      </c>
      <c r="J4167" t="s">
        <v>137</v>
      </c>
      <c r="K4167" t="s">
        <v>138</v>
      </c>
      <c r="L4167" t="s">
        <v>12202</v>
      </c>
      <c r="M4167" t="s">
        <v>12203</v>
      </c>
      <c r="N4167">
        <v>4.091388888</v>
      </c>
      <c r="O4167">
        <v>0</v>
      </c>
      <c r="P4167">
        <v>1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1.5832192217947001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1.5832192217947001</v>
      </c>
    </row>
    <row r="4168" spans="1:31" x14ac:dyDescent="0.25">
      <c r="A4168">
        <v>2313270</v>
      </c>
      <c r="B4168">
        <v>1</v>
      </c>
      <c r="C4168" t="s">
        <v>80</v>
      </c>
      <c r="D4168" t="s">
        <v>100</v>
      </c>
      <c r="E4168" t="s">
        <v>285</v>
      </c>
      <c r="F4168" t="s">
        <v>12204</v>
      </c>
      <c r="G4168" t="s">
        <v>149</v>
      </c>
      <c r="H4168" t="s">
        <v>150</v>
      </c>
      <c r="I4168" t="s">
        <v>136</v>
      </c>
      <c r="J4168" t="s">
        <v>137</v>
      </c>
      <c r="K4168" t="s">
        <v>138</v>
      </c>
      <c r="L4168" t="s">
        <v>12205</v>
      </c>
      <c r="M4168" t="s">
        <v>12206</v>
      </c>
      <c r="N4168">
        <v>1.3488888880000001</v>
      </c>
      <c r="O4168">
        <v>0</v>
      </c>
      <c r="P4168">
        <v>196</v>
      </c>
      <c r="Q4168">
        <v>0</v>
      </c>
      <c r="R4168">
        <v>0</v>
      </c>
      <c r="S4168">
        <v>0</v>
      </c>
      <c r="T4168">
        <v>9</v>
      </c>
      <c r="U4168">
        <v>0</v>
      </c>
      <c r="V4168">
        <v>0</v>
      </c>
      <c r="W4168">
        <v>0</v>
      </c>
      <c r="X4168">
        <v>28.203260213435271</v>
      </c>
      <c r="Y4168">
        <v>0</v>
      </c>
      <c r="Z4168">
        <v>0</v>
      </c>
      <c r="AA4168">
        <v>0</v>
      </c>
      <c r="AB4168">
        <v>0.76389559097216664</v>
      </c>
      <c r="AC4168">
        <v>0</v>
      </c>
      <c r="AD4168">
        <v>0</v>
      </c>
      <c r="AE4168">
        <v>28.967155804407437</v>
      </c>
    </row>
    <row r="4169" spans="1:31" x14ac:dyDescent="0.25">
      <c r="A4169">
        <v>2312978</v>
      </c>
      <c r="B4169">
        <v>1</v>
      </c>
      <c r="C4169" t="s">
        <v>80</v>
      </c>
      <c r="D4169" t="s">
        <v>83</v>
      </c>
      <c r="E4169" t="s">
        <v>158</v>
      </c>
      <c r="F4169" t="s">
        <v>12207</v>
      </c>
      <c r="G4169" t="s">
        <v>160</v>
      </c>
      <c r="H4169" t="s">
        <v>150</v>
      </c>
      <c r="I4169" t="s">
        <v>136</v>
      </c>
      <c r="J4169" t="s">
        <v>137</v>
      </c>
      <c r="K4169" t="s">
        <v>138</v>
      </c>
      <c r="L4169" t="s">
        <v>12208</v>
      </c>
      <c r="M4169" t="s">
        <v>12209</v>
      </c>
      <c r="N4169">
        <v>0.24694444400000001</v>
      </c>
      <c r="O4169">
        <v>0</v>
      </c>
      <c r="P4169">
        <v>171</v>
      </c>
      <c r="Q4169">
        <v>0</v>
      </c>
      <c r="R4169">
        <v>0</v>
      </c>
      <c r="S4169">
        <v>0</v>
      </c>
      <c r="T4169">
        <v>41</v>
      </c>
      <c r="U4169">
        <v>0</v>
      </c>
      <c r="V4169">
        <v>2</v>
      </c>
      <c r="W4169">
        <v>0</v>
      </c>
      <c r="X4169">
        <v>7.5613810194934601</v>
      </c>
      <c r="Y4169">
        <v>0</v>
      </c>
      <c r="Z4169">
        <v>0</v>
      </c>
      <c r="AA4169">
        <v>0</v>
      </c>
      <c r="AB4169">
        <v>14.43887667650017</v>
      </c>
      <c r="AC4169">
        <v>0</v>
      </c>
      <c r="AD4169">
        <v>2.7881893755202496</v>
      </c>
      <c r="AE4169">
        <v>24.788447071513882</v>
      </c>
    </row>
    <row r="4170" spans="1:31" x14ac:dyDescent="0.25">
      <c r="A4170">
        <v>2313038</v>
      </c>
      <c r="B4170">
        <v>1</v>
      </c>
      <c r="C4170" t="s">
        <v>80</v>
      </c>
      <c r="D4170" t="s">
        <v>103</v>
      </c>
      <c r="E4170" t="s">
        <v>141</v>
      </c>
      <c r="F4170" t="s">
        <v>12210</v>
      </c>
      <c r="G4170" t="s">
        <v>143</v>
      </c>
      <c r="H4170" t="s">
        <v>135</v>
      </c>
      <c r="I4170" t="s">
        <v>136</v>
      </c>
      <c r="J4170" t="s">
        <v>137</v>
      </c>
      <c r="K4170" t="s">
        <v>144</v>
      </c>
      <c r="L4170" t="s">
        <v>12211</v>
      </c>
      <c r="M4170" t="s">
        <v>12212</v>
      </c>
      <c r="N4170">
        <v>8.7261111109999998</v>
      </c>
      <c r="O4170">
        <v>0</v>
      </c>
      <c r="P4170">
        <v>2949</v>
      </c>
      <c r="Q4170">
        <v>0</v>
      </c>
      <c r="R4170">
        <v>5</v>
      </c>
      <c r="S4170">
        <v>1</v>
      </c>
      <c r="T4170">
        <v>325</v>
      </c>
      <c r="U4170">
        <v>0</v>
      </c>
      <c r="V4170">
        <v>0</v>
      </c>
      <c r="W4170">
        <v>0</v>
      </c>
      <c r="X4170">
        <v>5269.4956150639364</v>
      </c>
      <c r="Y4170">
        <v>0</v>
      </c>
      <c r="Z4170">
        <v>6.4934041156886853</v>
      </c>
      <c r="AA4170">
        <v>3512.9601592693193</v>
      </c>
      <c r="AB4170">
        <v>2889.2013057371546</v>
      </c>
      <c r="AC4170">
        <v>0</v>
      </c>
      <c r="AD4170">
        <v>0</v>
      </c>
      <c r="AE4170">
        <v>11678.150484186099</v>
      </c>
    </row>
    <row r="4171" spans="1:31" x14ac:dyDescent="0.25">
      <c r="A4171">
        <v>2313184</v>
      </c>
      <c r="B4171">
        <v>1</v>
      </c>
      <c r="C4171" t="s">
        <v>80</v>
      </c>
      <c r="D4171" t="s">
        <v>90</v>
      </c>
      <c r="E4171" t="s">
        <v>147</v>
      </c>
      <c r="F4171" t="s">
        <v>12213</v>
      </c>
      <c r="G4171" t="s">
        <v>503</v>
      </c>
      <c r="H4171" t="s">
        <v>150</v>
      </c>
      <c r="I4171" t="s">
        <v>136</v>
      </c>
      <c r="J4171" t="s">
        <v>137</v>
      </c>
      <c r="K4171" t="s">
        <v>138</v>
      </c>
      <c r="L4171" t="s">
        <v>12072</v>
      </c>
      <c r="M4171" t="s">
        <v>12214</v>
      </c>
      <c r="N4171">
        <v>1.0227777769999999</v>
      </c>
      <c r="O4171">
        <v>0</v>
      </c>
      <c r="P4171">
        <v>30</v>
      </c>
      <c r="Q4171">
        <v>0</v>
      </c>
      <c r="R4171">
        <v>0</v>
      </c>
      <c r="S4171">
        <v>0</v>
      </c>
      <c r="T4171">
        <v>10</v>
      </c>
      <c r="U4171">
        <v>0</v>
      </c>
      <c r="V4171">
        <v>0</v>
      </c>
      <c r="W4171">
        <v>0</v>
      </c>
      <c r="X4171">
        <v>9.0213751906143642</v>
      </c>
      <c r="Y4171">
        <v>0</v>
      </c>
      <c r="Z4171">
        <v>0</v>
      </c>
      <c r="AA4171">
        <v>0</v>
      </c>
      <c r="AB4171">
        <v>6.7095278718488123</v>
      </c>
      <c r="AC4171">
        <v>0</v>
      </c>
      <c r="AD4171">
        <v>0</v>
      </c>
      <c r="AE4171">
        <v>15.730903062463177</v>
      </c>
    </row>
    <row r="4172" spans="1:31" x14ac:dyDescent="0.25">
      <c r="A4172">
        <v>2313350</v>
      </c>
      <c r="B4172">
        <v>1</v>
      </c>
      <c r="C4172" t="s">
        <v>81</v>
      </c>
      <c r="D4172" t="s">
        <v>120</v>
      </c>
      <c r="E4172" t="s">
        <v>132</v>
      </c>
      <c r="F4172" t="s">
        <v>696</v>
      </c>
      <c r="G4172" t="s">
        <v>134</v>
      </c>
      <c r="H4172" t="s">
        <v>135</v>
      </c>
      <c r="I4172" t="s">
        <v>136</v>
      </c>
      <c r="J4172" t="s">
        <v>137</v>
      </c>
      <c r="K4172" t="s">
        <v>138</v>
      </c>
      <c r="L4172" t="s">
        <v>12215</v>
      </c>
      <c r="M4172" t="s">
        <v>12216</v>
      </c>
      <c r="N4172">
        <v>0.76416666600000005</v>
      </c>
      <c r="O4172">
        <v>0</v>
      </c>
      <c r="P4172">
        <v>496</v>
      </c>
      <c r="Q4172">
        <v>30</v>
      </c>
      <c r="R4172">
        <v>56</v>
      </c>
      <c r="S4172">
        <v>5</v>
      </c>
      <c r="T4172">
        <v>27</v>
      </c>
      <c r="U4172">
        <v>0</v>
      </c>
      <c r="V4172">
        <v>1</v>
      </c>
      <c r="W4172">
        <v>0</v>
      </c>
      <c r="X4172">
        <v>79.123344495410265</v>
      </c>
      <c r="Y4172">
        <v>68.680226330433257</v>
      </c>
      <c r="Z4172">
        <v>31.744902234135996</v>
      </c>
      <c r="AA4172">
        <v>20.482297271142674</v>
      </c>
      <c r="AB4172">
        <v>10.395342282187507</v>
      </c>
      <c r="AC4172">
        <v>0</v>
      </c>
      <c r="AD4172">
        <v>122.240629563753</v>
      </c>
      <c r="AE4172">
        <v>332.6667421770627</v>
      </c>
    </row>
    <row r="4173" spans="1:31" x14ac:dyDescent="0.25">
      <c r="A4173">
        <v>2313393</v>
      </c>
      <c r="B4173">
        <v>1</v>
      </c>
      <c r="C4173" t="s">
        <v>80</v>
      </c>
      <c r="D4173" t="s">
        <v>96</v>
      </c>
      <c r="E4173" t="s">
        <v>153</v>
      </c>
      <c r="F4173" t="s">
        <v>12217</v>
      </c>
      <c r="G4173" t="s">
        <v>155</v>
      </c>
      <c r="H4173" t="s">
        <v>150</v>
      </c>
      <c r="I4173" t="s">
        <v>136</v>
      </c>
      <c r="J4173" t="s">
        <v>137</v>
      </c>
      <c r="K4173" t="s">
        <v>138</v>
      </c>
      <c r="L4173" t="s">
        <v>12218</v>
      </c>
      <c r="M4173" t="s">
        <v>12219</v>
      </c>
      <c r="N4173">
        <v>1.1563888879999999</v>
      </c>
      <c r="O4173">
        <v>0</v>
      </c>
      <c r="P4173">
        <v>1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0.92798094827136657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0.92798094827136657</v>
      </c>
    </row>
    <row r="4174" spans="1:31" x14ac:dyDescent="0.25">
      <c r="A4174">
        <v>2313370</v>
      </c>
      <c r="B4174">
        <v>1</v>
      </c>
      <c r="C4174" t="s">
        <v>80</v>
      </c>
      <c r="D4174" t="s">
        <v>83</v>
      </c>
      <c r="E4174" t="s">
        <v>153</v>
      </c>
      <c r="F4174" t="s">
        <v>12220</v>
      </c>
      <c r="G4174" t="s">
        <v>203</v>
      </c>
      <c r="H4174" t="s">
        <v>150</v>
      </c>
      <c r="I4174" t="s">
        <v>136</v>
      </c>
      <c r="J4174" t="s">
        <v>137</v>
      </c>
      <c r="K4174" t="s">
        <v>138</v>
      </c>
      <c r="L4174" t="s">
        <v>12221</v>
      </c>
      <c r="M4174" t="s">
        <v>12222</v>
      </c>
      <c r="N4174">
        <v>0.41861111099999998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7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15.934358944085881</v>
      </c>
      <c r="AC4174">
        <v>0</v>
      </c>
      <c r="AD4174">
        <v>0</v>
      </c>
      <c r="AE4174">
        <v>15.934358944085881</v>
      </c>
    </row>
    <row r="4175" spans="1:31" x14ac:dyDescent="0.25">
      <c r="A4175">
        <v>2313164</v>
      </c>
      <c r="B4175">
        <v>1</v>
      </c>
      <c r="C4175" t="s">
        <v>80</v>
      </c>
      <c r="D4175" t="s">
        <v>95</v>
      </c>
      <c r="E4175" t="s">
        <v>147</v>
      </c>
      <c r="F4175" t="s">
        <v>11896</v>
      </c>
      <c r="G4175" t="s">
        <v>149</v>
      </c>
      <c r="H4175" t="s">
        <v>150</v>
      </c>
      <c r="I4175" t="s">
        <v>136</v>
      </c>
      <c r="J4175" t="s">
        <v>137</v>
      </c>
      <c r="K4175" t="s">
        <v>138</v>
      </c>
      <c r="L4175" t="s">
        <v>12223</v>
      </c>
      <c r="M4175" t="s">
        <v>12224</v>
      </c>
      <c r="N4175">
        <v>1.5947222219999999</v>
      </c>
      <c r="O4175">
        <v>0</v>
      </c>
      <c r="P4175">
        <v>89</v>
      </c>
      <c r="Q4175">
        <v>0</v>
      </c>
      <c r="R4175">
        <v>0</v>
      </c>
      <c r="S4175">
        <v>0</v>
      </c>
      <c r="T4175">
        <v>3</v>
      </c>
      <c r="U4175">
        <v>0</v>
      </c>
      <c r="V4175">
        <v>0</v>
      </c>
      <c r="W4175">
        <v>0</v>
      </c>
      <c r="X4175">
        <v>33.068400223853828</v>
      </c>
      <c r="Y4175">
        <v>0</v>
      </c>
      <c r="Z4175">
        <v>0</v>
      </c>
      <c r="AA4175">
        <v>0</v>
      </c>
      <c r="AB4175">
        <v>3.0540783743325335</v>
      </c>
      <c r="AC4175">
        <v>0</v>
      </c>
      <c r="AD4175">
        <v>0</v>
      </c>
      <c r="AE4175">
        <v>36.122478598186362</v>
      </c>
    </row>
    <row r="4176" spans="1:31" x14ac:dyDescent="0.25">
      <c r="A4176">
        <v>2313290</v>
      </c>
      <c r="B4176">
        <v>1</v>
      </c>
      <c r="C4176" t="s">
        <v>80</v>
      </c>
      <c r="D4176" t="s">
        <v>93</v>
      </c>
      <c r="E4176" t="s">
        <v>175</v>
      </c>
      <c r="F4176" t="s">
        <v>12225</v>
      </c>
      <c r="G4176" t="s">
        <v>210</v>
      </c>
      <c r="H4176" t="s">
        <v>135</v>
      </c>
      <c r="I4176" t="s">
        <v>136</v>
      </c>
      <c r="J4176" t="s">
        <v>137</v>
      </c>
      <c r="K4176" t="s">
        <v>138</v>
      </c>
      <c r="L4176" t="s">
        <v>12226</v>
      </c>
      <c r="M4176" t="s">
        <v>12227</v>
      </c>
      <c r="N4176">
        <v>3.5205555550000001</v>
      </c>
      <c r="O4176">
        <v>0</v>
      </c>
      <c r="P4176">
        <v>0</v>
      </c>
      <c r="Q4176">
        <v>0</v>
      </c>
      <c r="R4176">
        <v>0</v>
      </c>
      <c r="S4176">
        <v>2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45.410908587725196</v>
      </c>
      <c r="AB4176">
        <v>0</v>
      </c>
      <c r="AC4176">
        <v>0</v>
      </c>
      <c r="AD4176">
        <v>0</v>
      </c>
      <c r="AE4176">
        <v>45.410908587725196</v>
      </c>
    </row>
    <row r="4177" spans="1:31" x14ac:dyDescent="0.25">
      <c r="A4177">
        <v>2313098</v>
      </c>
      <c r="B4177">
        <v>1</v>
      </c>
      <c r="C4177" t="s">
        <v>81</v>
      </c>
      <c r="D4177" t="s">
        <v>118</v>
      </c>
      <c r="E4177" t="s">
        <v>175</v>
      </c>
      <c r="F4177" t="s">
        <v>12228</v>
      </c>
      <c r="G4177" t="s">
        <v>134</v>
      </c>
      <c r="H4177" t="s">
        <v>135</v>
      </c>
      <c r="I4177" t="s">
        <v>136</v>
      </c>
      <c r="J4177" t="s">
        <v>137</v>
      </c>
      <c r="K4177" t="s">
        <v>138</v>
      </c>
      <c r="L4177" t="s">
        <v>12229</v>
      </c>
      <c r="M4177" t="s">
        <v>12230</v>
      </c>
      <c r="N4177">
        <v>0.79194444399999997</v>
      </c>
      <c r="O4177">
        <v>0</v>
      </c>
      <c r="P4177">
        <v>0</v>
      </c>
      <c r="Q4177">
        <v>3</v>
      </c>
      <c r="R4177">
        <v>0</v>
      </c>
      <c r="S4177">
        <v>1</v>
      </c>
      <c r="T4177">
        <v>0</v>
      </c>
      <c r="U4177">
        <v>4</v>
      </c>
      <c r="V4177">
        <v>0</v>
      </c>
      <c r="W4177">
        <v>0</v>
      </c>
      <c r="X4177">
        <v>0</v>
      </c>
      <c r="Y4177">
        <v>9.9667059780919587</v>
      </c>
      <c r="Z4177">
        <v>0</v>
      </c>
      <c r="AA4177">
        <v>1.2869803027819777</v>
      </c>
      <c r="AB4177">
        <v>0</v>
      </c>
      <c r="AC4177">
        <v>126.54474248356269</v>
      </c>
      <c r="AD4177">
        <v>0</v>
      </c>
      <c r="AE4177">
        <v>137.79842876443661</v>
      </c>
    </row>
    <row r="4178" spans="1:31" x14ac:dyDescent="0.25">
      <c r="A4178">
        <v>2313104</v>
      </c>
      <c r="B4178">
        <v>1</v>
      </c>
      <c r="C4178" t="s">
        <v>80</v>
      </c>
      <c r="D4178" t="s">
        <v>93</v>
      </c>
      <c r="E4178" t="s">
        <v>153</v>
      </c>
      <c r="F4178" t="s">
        <v>12231</v>
      </c>
      <c r="G4178" t="s">
        <v>254</v>
      </c>
      <c r="H4178" t="s">
        <v>150</v>
      </c>
      <c r="I4178" t="s">
        <v>136</v>
      </c>
      <c r="J4178" t="s">
        <v>137</v>
      </c>
      <c r="K4178" t="s">
        <v>138</v>
      </c>
      <c r="L4178" t="s">
        <v>12232</v>
      </c>
      <c r="M4178" t="s">
        <v>12233</v>
      </c>
      <c r="N4178">
        <v>2.64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3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0.89000531850524989</v>
      </c>
      <c r="AC4178">
        <v>0</v>
      </c>
      <c r="AD4178">
        <v>0</v>
      </c>
      <c r="AE4178">
        <v>0.89000531850524989</v>
      </c>
    </row>
    <row r="4179" spans="1:31" x14ac:dyDescent="0.25">
      <c r="A4179">
        <v>2313144</v>
      </c>
      <c r="B4179">
        <v>1</v>
      </c>
      <c r="C4179" t="s">
        <v>80</v>
      </c>
      <c r="D4179" t="s">
        <v>93</v>
      </c>
      <c r="E4179" t="s">
        <v>147</v>
      </c>
      <c r="F4179" t="s">
        <v>12234</v>
      </c>
      <c r="G4179" t="s">
        <v>622</v>
      </c>
      <c r="H4179" t="s">
        <v>150</v>
      </c>
      <c r="I4179" t="s">
        <v>136</v>
      </c>
      <c r="J4179" t="s">
        <v>137</v>
      </c>
      <c r="K4179" t="s">
        <v>138</v>
      </c>
      <c r="L4179" t="s">
        <v>12235</v>
      </c>
      <c r="M4179" t="s">
        <v>12236</v>
      </c>
      <c r="N4179">
        <v>2.1411111109999998</v>
      </c>
      <c r="O4179">
        <v>0</v>
      </c>
      <c r="P4179">
        <v>5</v>
      </c>
      <c r="Q4179">
        <v>0</v>
      </c>
      <c r="R4179">
        <v>0</v>
      </c>
      <c r="S4179">
        <v>0</v>
      </c>
      <c r="T4179">
        <v>2</v>
      </c>
      <c r="U4179">
        <v>0</v>
      </c>
      <c r="V4179">
        <v>0</v>
      </c>
      <c r="W4179">
        <v>0</v>
      </c>
      <c r="X4179">
        <v>3.7006925611429504</v>
      </c>
      <c r="Y4179">
        <v>0</v>
      </c>
      <c r="Z4179">
        <v>0</v>
      </c>
      <c r="AA4179">
        <v>0</v>
      </c>
      <c r="AB4179">
        <v>35.98949186908105</v>
      </c>
      <c r="AC4179">
        <v>0</v>
      </c>
      <c r="AD4179">
        <v>0</v>
      </c>
      <c r="AE4179">
        <v>39.690184430224001</v>
      </c>
    </row>
    <row r="4180" spans="1:31" x14ac:dyDescent="0.25">
      <c r="A4180">
        <v>2313390</v>
      </c>
      <c r="B4180">
        <v>1</v>
      </c>
      <c r="C4180" t="s">
        <v>80</v>
      </c>
      <c r="D4180" t="s">
        <v>95</v>
      </c>
      <c r="E4180" t="s">
        <v>141</v>
      </c>
      <c r="F4180" t="s">
        <v>6245</v>
      </c>
      <c r="G4180" t="s">
        <v>134</v>
      </c>
      <c r="H4180" t="s">
        <v>135</v>
      </c>
      <c r="I4180" t="s">
        <v>136</v>
      </c>
      <c r="J4180" t="s">
        <v>137</v>
      </c>
      <c r="K4180" t="s">
        <v>138</v>
      </c>
      <c r="L4180" t="s">
        <v>12237</v>
      </c>
      <c r="M4180" t="s">
        <v>12238</v>
      </c>
      <c r="N4180">
        <v>0.258333333</v>
      </c>
      <c r="O4180">
        <v>0</v>
      </c>
      <c r="P4180">
        <v>1997</v>
      </c>
      <c r="Q4180">
        <v>0</v>
      </c>
      <c r="R4180">
        <v>1</v>
      </c>
      <c r="S4180">
        <v>1</v>
      </c>
      <c r="T4180">
        <v>150</v>
      </c>
      <c r="U4180">
        <v>0</v>
      </c>
      <c r="V4180">
        <v>2</v>
      </c>
      <c r="W4180">
        <v>0</v>
      </c>
      <c r="X4180">
        <v>95.319832262551984</v>
      </c>
      <c r="Y4180">
        <v>0</v>
      </c>
      <c r="Z4180">
        <v>0</v>
      </c>
      <c r="AA4180">
        <v>0.19392537376575</v>
      </c>
      <c r="AB4180">
        <v>29.790563853593586</v>
      </c>
      <c r="AC4180">
        <v>0</v>
      </c>
      <c r="AD4180">
        <v>3.8706764387265009</v>
      </c>
      <c r="AE4180">
        <v>129.17499792863782</v>
      </c>
    </row>
    <row r="4181" spans="1:31" x14ac:dyDescent="0.25">
      <c r="A4181">
        <v>2313476</v>
      </c>
      <c r="B4181">
        <v>1</v>
      </c>
      <c r="C4181" t="s">
        <v>80</v>
      </c>
      <c r="D4181" t="s">
        <v>91</v>
      </c>
      <c r="E4181" t="s">
        <v>153</v>
      </c>
      <c r="F4181" t="s">
        <v>12239</v>
      </c>
      <c r="G4181" t="s">
        <v>155</v>
      </c>
      <c r="H4181" t="s">
        <v>150</v>
      </c>
      <c r="I4181" t="s">
        <v>136</v>
      </c>
      <c r="J4181" t="s">
        <v>137</v>
      </c>
      <c r="K4181" t="s">
        <v>138</v>
      </c>
      <c r="L4181" t="s">
        <v>12240</v>
      </c>
      <c r="M4181" t="s">
        <v>12241</v>
      </c>
      <c r="N4181">
        <v>1.0477777770000001</v>
      </c>
      <c r="O4181">
        <v>0</v>
      </c>
      <c r="P4181">
        <v>1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0.68200282708799997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0.68200282708799997</v>
      </c>
    </row>
    <row r="4182" spans="1:31" x14ac:dyDescent="0.25">
      <c r="A4182">
        <v>2313081</v>
      </c>
      <c r="B4182">
        <v>1</v>
      </c>
      <c r="C4182" t="s">
        <v>80</v>
      </c>
      <c r="D4182" t="s">
        <v>108</v>
      </c>
      <c r="E4182" t="s">
        <v>158</v>
      </c>
      <c r="F4182" t="s">
        <v>3884</v>
      </c>
      <c r="G4182" t="s">
        <v>177</v>
      </c>
      <c r="H4182" t="s">
        <v>150</v>
      </c>
      <c r="I4182" t="s">
        <v>136</v>
      </c>
      <c r="J4182" t="s">
        <v>137</v>
      </c>
      <c r="K4182" t="s">
        <v>144</v>
      </c>
      <c r="L4182" t="s">
        <v>12242</v>
      </c>
      <c r="M4182" t="s">
        <v>12243</v>
      </c>
      <c r="N4182">
        <v>6.0702777770000003</v>
      </c>
      <c r="O4182">
        <v>0</v>
      </c>
      <c r="P4182">
        <v>330</v>
      </c>
      <c r="Q4182">
        <v>0</v>
      </c>
      <c r="R4182">
        <v>3</v>
      </c>
      <c r="S4182">
        <v>0</v>
      </c>
      <c r="T4182">
        <v>43</v>
      </c>
      <c r="U4182">
        <v>0</v>
      </c>
      <c r="V4182">
        <v>0</v>
      </c>
      <c r="W4182">
        <v>0</v>
      </c>
      <c r="X4182">
        <v>317.46506034011378</v>
      </c>
      <c r="Y4182">
        <v>0</v>
      </c>
      <c r="Z4182">
        <v>1.4305259130738335</v>
      </c>
      <c r="AA4182">
        <v>0</v>
      </c>
      <c r="AB4182">
        <v>241.78276882652165</v>
      </c>
      <c r="AC4182">
        <v>0</v>
      </c>
      <c r="AD4182">
        <v>0</v>
      </c>
      <c r="AE4182">
        <v>560.67835507970926</v>
      </c>
    </row>
    <row r="4183" spans="1:31" x14ac:dyDescent="0.25">
      <c r="A4183">
        <v>2313436</v>
      </c>
      <c r="B4183">
        <v>1</v>
      </c>
      <c r="C4183" t="s">
        <v>80</v>
      </c>
      <c r="D4183" t="s">
        <v>93</v>
      </c>
      <c r="E4183" t="s">
        <v>158</v>
      </c>
      <c r="F4183" t="s">
        <v>12244</v>
      </c>
      <c r="G4183" t="s">
        <v>336</v>
      </c>
      <c r="H4183" t="s">
        <v>150</v>
      </c>
      <c r="I4183" t="s">
        <v>136</v>
      </c>
      <c r="J4183" t="s">
        <v>137</v>
      </c>
      <c r="K4183" t="s">
        <v>138</v>
      </c>
      <c r="L4183" t="s">
        <v>12245</v>
      </c>
      <c r="M4183" t="s">
        <v>12246</v>
      </c>
      <c r="N4183">
        <v>2.2802777769999998</v>
      </c>
      <c r="O4183">
        <v>0</v>
      </c>
      <c r="P4183">
        <v>406</v>
      </c>
      <c r="Q4183">
        <v>0</v>
      </c>
      <c r="R4183">
        <v>1</v>
      </c>
      <c r="S4183">
        <v>0</v>
      </c>
      <c r="T4183">
        <v>15</v>
      </c>
      <c r="U4183">
        <v>0</v>
      </c>
      <c r="V4183">
        <v>0</v>
      </c>
      <c r="W4183">
        <v>0</v>
      </c>
      <c r="X4183">
        <v>156.57939383144321</v>
      </c>
      <c r="Y4183">
        <v>0</v>
      </c>
      <c r="Z4183">
        <v>0</v>
      </c>
      <c r="AA4183">
        <v>0</v>
      </c>
      <c r="AB4183">
        <v>17.474629063719718</v>
      </c>
      <c r="AC4183">
        <v>0</v>
      </c>
      <c r="AD4183">
        <v>0</v>
      </c>
      <c r="AE4183">
        <v>174.05402289516292</v>
      </c>
    </row>
    <row r="4184" spans="1:31" x14ac:dyDescent="0.25">
      <c r="A4184">
        <v>2313018</v>
      </c>
      <c r="B4184">
        <v>1</v>
      </c>
      <c r="C4184" t="s">
        <v>81</v>
      </c>
      <c r="D4184" t="s">
        <v>123</v>
      </c>
      <c r="E4184" t="s">
        <v>132</v>
      </c>
      <c r="F4184" t="s">
        <v>6366</v>
      </c>
      <c r="G4184" t="s">
        <v>134</v>
      </c>
      <c r="H4184" t="s">
        <v>135</v>
      </c>
      <c r="I4184" t="s">
        <v>136</v>
      </c>
      <c r="J4184" t="s">
        <v>137</v>
      </c>
      <c r="K4184" t="s">
        <v>138</v>
      </c>
      <c r="L4184" t="s">
        <v>12247</v>
      </c>
      <c r="M4184" t="s">
        <v>12248</v>
      </c>
      <c r="N4184">
        <v>1.0958333330000001</v>
      </c>
      <c r="O4184">
        <v>2</v>
      </c>
      <c r="P4184">
        <v>0</v>
      </c>
      <c r="Q4184">
        <v>60</v>
      </c>
      <c r="R4184">
        <v>0</v>
      </c>
      <c r="S4184">
        <v>10</v>
      </c>
      <c r="T4184">
        <v>0</v>
      </c>
      <c r="U4184">
        <v>0</v>
      </c>
      <c r="V4184">
        <v>0</v>
      </c>
      <c r="W4184">
        <v>0.41467854009920002</v>
      </c>
      <c r="X4184">
        <v>0</v>
      </c>
      <c r="Y4184">
        <v>82.573658314356209</v>
      </c>
      <c r="Z4184">
        <v>0</v>
      </c>
      <c r="AA4184">
        <v>8.0365560036929455</v>
      </c>
      <c r="AB4184">
        <v>0</v>
      </c>
      <c r="AC4184">
        <v>0</v>
      </c>
      <c r="AD4184">
        <v>0</v>
      </c>
      <c r="AE4184">
        <v>91.024892858148363</v>
      </c>
    </row>
    <row r="4185" spans="1:31" x14ac:dyDescent="0.25">
      <c r="A4185">
        <v>2312998</v>
      </c>
      <c r="B4185">
        <v>1</v>
      </c>
      <c r="C4185" t="s">
        <v>80</v>
      </c>
      <c r="D4185" t="s">
        <v>107</v>
      </c>
      <c r="E4185" t="s">
        <v>175</v>
      </c>
      <c r="F4185" t="s">
        <v>12249</v>
      </c>
      <c r="G4185" t="s">
        <v>210</v>
      </c>
      <c r="H4185" t="s">
        <v>135</v>
      </c>
      <c r="I4185" t="s">
        <v>136</v>
      </c>
      <c r="J4185" t="s">
        <v>137</v>
      </c>
      <c r="K4185" t="s">
        <v>138</v>
      </c>
      <c r="L4185" t="s">
        <v>12250</v>
      </c>
      <c r="M4185" t="s">
        <v>12251</v>
      </c>
      <c r="N4185">
        <v>2.7088888880000002</v>
      </c>
      <c r="O4185">
        <v>0</v>
      </c>
      <c r="P4185">
        <v>1322</v>
      </c>
      <c r="Q4185">
        <v>0</v>
      </c>
      <c r="R4185">
        <v>0</v>
      </c>
      <c r="S4185">
        <v>0</v>
      </c>
      <c r="T4185">
        <v>38</v>
      </c>
      <c r="U4185">
        <v>0</v>
      </c>
      <c r="V4185">
        <v>2</v>
      </c>
      <c r="W4185">
        <v>0</v>
      </c>
      <c r="X4185">
        <v>528.79324923580805</v>
      </c>
      <c r="Y4185">
        <v>0</v>
      </c>
      <c r="Z4185">
        <v>0</v>
      </c>
      <c r="AA4185">
        <v>0</v>
      </c>
      <c r="AB4185">
        <v>154.3022563929558</v>
      </c>
      <c r="AC4185">
        <v>0</v>
      </c>
      <c r="AD4185">
        <v>10.698109217193334</v>
      </c>
      <c r="AE4185">
        <v>693.79361484595711</v>
      </c>
    </row>
    <row r="4186" spans="1:31" x14ac:dyDescent="0.25">
      <c r="A4186">
        <v>2313416</v>
      </c>
      <c r="B4186">
        <v>1</v>
      </c>
      <c r="C4186" t="s">
        <v>81</v>
      </c>
      <c r="D4186" t="s">
        <v>114</v>
      </c>
      <c r="E4186" t="s">
        <v>141</v>
      </c>
      <c r="F4186" t="s">
        <v>3694</v>
      </c>
      <c r="G4186" t="s">
        <v>134</v>
      </c>
      <c r="H4186" t="s">
        <v>135</v>
      </c>
      <c r="I4186" t="s">
        <v>136</v>
      </c>
      <c r="J4186" t="s">
        <v>137</v>
      </c>
      <c r="K4186" t="s">
        <v>138</v>
      </c>
      <c r="L4186" t="s">
        <v>12252</v>
      </c>
      <c r="M4186" t="s">
        <v>12253</v>
      </c>
      <c r="N4186">
        <v>0.208055555</v>
      </c>
      <c r="O4186">
        <v>0</v>
      </c>
      <c r="P4186">
        <v>1815</v>
      </c>
      <c r="Q4186">
        <v>0</v>
      </c>
      <c r="R4186">
        <v>48</v>
      </c>
      <c r="S4186">
        <v>8</v>
      </c>
      <c r="T4186">
        <v>163</v>
      </c>
      <c r="U4186">
        <v>1</v>
      </c>
      <c r="V4186">
        <v>1</v>
      </c>
      <c r="W4186">
        <v>0</v>
      </c>
      <c r="X4186">
        <v>33.018151540090692</v>
      </c>
      <c r="Y4186">
        <v>0</v>
      </c>
      <c r="Z4186">
        <v>1.4535878223451859</v>
      </c>
      <c r="AA4186">
        <v>1.7489894129835557</v>
      </c>
      <c r="AB4186">
        <v>7.3642605719621725</v>
      </c>
      <c r="AC4186">
        <v>19.738990101392332</v>
      </c>
      <c r="AD4186">
        <v>0</v>
      </c>
      <c r="AE4186">
        <v>63.323979448773933</v>
      </c>
    </row>
    <row r="4187" spans="1:31" x14ac:dyDescent="0.25">
      <c r="A4187">
        <v>2313353</v>
      </c>
      <c r="B4187">
        <v>1</v>
      </c>
      <c r="C4187" t="s">
        <v>81</v>
      </c>
      <c r="D4187" t="s">
        <v>112</v>
      </c>
      <c r="E4187" t="s">
        <v>175</v>
      </c>
      <c r="F4187" t="s">
        <v>12254</v>
      </c>
      <c r="G4187" t="s">
        <v>134</v>
      </c>
      <c r="H4187" t="s">
        <v>135</v>
      </c>
      <c r="I4187" t="s">
        <v>136</v>
      </c>
      <c r="J4187" t="s">
        <v>137</v>
      </c>
      <c r="K4187" t="s">
        <v>138</v>
      </c>
      <c r="L4187" t="s">
        <v>12255</v>
      </c>
      <c r="M4187" t="s">
        <v>12256</v>
      </c>
      <c r="N4187">
        <v>0.81638888799999998</v>
      </c>
      <c r="O4187">
        <v>0</v>
      </c>
      <c r="P4187">
        <v>1229</v>
      </c>
      <c r="Q4187">
        <v>0</v>
      </c>
      <c r="R4187">
        <v>11</v>
      </c>
      <c r="S4187">
        <v>0</v>
      </c>
      <c r="T4187">
        <v>34</v>
      </c>
      <c r="U4187">
        <v>0</v>
      </c>
      <c r="V4187">
        <v>0</v>
      </c>
      <c r="W4187">
        <v>0</v>
      </c>
      <c r="X4187">
        <v>169.56716652378367</v>
      </c>
      <c r="Y4187">
        <v>0</v>
      </c>
      <c r="Z4187">
        <v>0.79223909407521653</v>
      </c>
      <c r="AA4187">
        <v>0</v>
      </c>
      <c r="AB4187">
        <v>20.825266102501381</v>
      </c>
      <c r="AC4187">
        <v>0</v>
      </c>
      <c r="AD4187">
        <v>0</v>
      </c>
      <c r="AE4187">
        <v>191.18467172036029</v>
      </c>
    </row>
    <row r="4188" spans="1:31" x14ac:dyDescent="0.25">
      <c r="A4188">
        <v>2313310</v>
      </c>
      <c r="B4188">
        <v>1</v>
      </c>
      <c r="C4188" t="s">
        <v>80</v>
      </c>
      <c r="D4188" t="s">
        <v>96</v>
      </c>
      <c r="E4188" t="s">
        <v>141</v>
      </c>
      <c r="F4188" t="s">
        <v>12257</v>
      </c>
      <c r="G4188" t="s">
        <v>143</v>
      </c>
      <c r="H4188" t="s">
        <v>135</v>
      </c>
      <c r="I4188" t="s">
        <v>136</v>
      </c>
      <c r="J4188" t="s">
        <v>137</v>
      </c>
      <c r="K4188" t="s">
        <v>144</v>
      </c>
      <c r="L4188" t="s">
        <v>12258</v>
      </c>
      <c r="M4188" t="s">
        <v>12259</v>
      </c>
      <c r="N4188">
        <v>1.4055555550000001</v>
      </c>
      <c r="O4188">
        <v>4</v>
      </c>
      <c r="P4188">
        <v>8250</v>
      </c>
      <c r="Q4188">
        <v>4</v>
      </c>
      <c r="R4188">
        <v>118</v>
      </c>
      <c r="S4188">
        <v>13</v>
      </c>
      <c r="T4188">
        <v>1443</v>
      </c>
      <c r="U4188">
        <v>0</v>
      </c>
      <c r="V4188">
        <v>3</v>
      </c>
      <c r="W4188">
        <v>38.944658358606823</v>
      </c>
      <c r="X4188">
        <v>6022.1286916018307</v>
      </c>
      <c r="Y4188">
        <v>360.40442166044198</v>
      </c>
      <c r="Z4188">
        <v>256.42136087551421</v>
      </c>
      <c r="AA4188">
        <v>464.80922605158236</v>
      </c>
      <c r="AB4188">
        <v>5724.2195947837263</v>
      </c>
      <c r="AC4188">
        <v>0</v>
      </c>
      <c r="AD4188">
        <v>277.52987037680936</v>
      </c>
      <c r="AE4188">
        <v>13144.457823708512</v>
      </c>
    </row>
    <row r="4189" spans="1:31" x14ac:dyDescent="0.25">
      <c r="A4189">
        <v>2313061</v>
      </c>
      <c r="B4189">
        <v>1</v>
      </c>
      <c r="C4189" t="s">
        <v>81</v>
      </c>
      <c r="D4189" t="s">
        <v>128</v>
      </c>
      <c r="E4189" t="s">
        <v>141</v>
      </c>
      <c r="F4189" t="s">
        <v>12260</v>
      </c>
      <c r="G4189" t="s">
        <v>143</v>
      </c>
      <c r="H4189" t="s">
        <v>135</v>
      </c>
      <c r="I4189" t="s">
        <v>136</v>
      </c>
      <c r="J4189" t="s">
        <v>137</v>
      </c>
      <c r="K4189" t="s">
        <v>144</v>
      </c>
      <c r="L4189" t="s">
        <v>12261</v>
      </c>
      <c r="M4189" t="s">
        <v>12262</v>
      </c>
      <c r="N4189">
        <v>7.8630555549999999</v>
      </c>
      <c r="O4189">
        <v>0</v>
      </c>
      <c r="P4189">
        <v>3209</v>
      </c>
      <c r="Q4189">
        <v>0</v>
      </c>
      <c r="R4189">
        <v>3</v>
      </c>
      <c r="S4189">
        <v>0</v>
      </c>
      <c r="T4189">
        <v>104</v>
      </c>
      <c r="U4189">
        <v>0</v>
      </c>
      <c r="V4189">
        <v>0</v>
      </c>
      <c r="W4189">
        <v>0</v>
      </c>
      <c r="X4189">
        <v>5111.7906848710363</v>
      </c>
      <c r="Y4189">
        <v>0</v>
      </c>
      <c r="Z4189">
        <v>116.20621145492035</v>
      </c>
      <c r="AA4189">
        <v>0</v>
      </c>
      <c r="AB4189">
        <v>699.63289801257531</v>
      </c>
      <c r="AC4189">
        <v>0</v>
      </c>
      <c r="AD4189">
        <v>0</v>
      </c>
      <c r="AE4189">
        <v>5927.6297943385325</v>
      </c>
    </row>
    <row r="4190" spans="1:31" x14ac:dyDescent="0.25">
      <c r="A4190">
        <v>2313316</v>
      </c>
      <c r="B4190">
        <v>1</v>
      </c>
      <c r="C4190" t="s">
        <v>81</v>
      </c>
      <c r="D4190" t="s">
        <v>112</v>
      </c>
      <c r="E4190" t="s">
        <v>147</v>
      </c>
      <c r="F4190" t="s">
        <v>9525</v>
      </c>
      <c r="G4190" t="s">
        <v>503</v>
      </c>
      <c r="H4190" t="s">
        <v>150</v>
      </c>
      <c r="I4190" t="s">
        <v>136</v>
      </c>
      <c r="J4190" t="s">
        <v>137</v>
      </c>
      <c r="K4190" t="s">
        <v>138</v>
      </c>
      <c r="L4190" t="s">
        <v>12263</v>
      </c>
      <c r="M4190" t="s">
        <v>12264</v>
      </c>
      <c r="N4190">
        <v>2.0038888880000001</v>
      </c>
      <c r="O4190">
        <v>0</v>
      </c>
      <c r="P4190">
        <v>5</v>
      </c>
      <c r="Q4190">
        <v>0</v>
      </c>
      <c r="R4190">
        <v>2</v>
      </c>
      <c r="S4190">
        <v>0</v>
      </c>
      <c r="T4190">
        <v>2</v>
      </c>
      <c r="U4190">
        <v>0</v>
      </c>
      <c r="V4190">
        <v>0</v>
      </c>
      <c r="W4190">
        <v>0</v>
      </c>
      <c r="X4190">
        <v>1.3090788662948336</v>
      </c>
      <c r="Y4190">
        <v>0</v>
      </c>
      <c r="Z4190">
        <v>0.37903264670820003</v>
      </c>
      <c r="AA4190">
        <v>0</v>
      </c>
      <c r="AB4190">
        <v>0.94979798324066678</v>
      </c>
      <c r="AC4190">
        <v>0</v>
      </c>
      <c r="AD4190">
        <v>0</v>
      </c>
      <c r="AE4190">
        <v>2.6379094962437004</v>
      </c>
    </row>
    <row r="4191" spans="1:31" x14ac:dyDescent="0.25">
      <c r="A4191">
        <v>2312984</v>
      </c>
      <c r="B4191">
        <v>1</v>
      </c>
      <c r="C4191" t="s">
        <v>80</v>
      </c>
      <c r="D4191" t="s">
        <v>97</v>
      </c>
      <c r="E4191" t="s">
        <v>175</v>
      </c>
      <c r="F4191" t="s">
        <v>675</v>
      </c>
      <c r="G4191" t="s">
        <v>210</v>
      </c>
      <c r="H4191" t="s">
        <v>135</v>
      </c>
      <c r="I4191" t="s">
        <v>136</v>
      </c>
      <c r="J4191" t="s">
        <v>137</v>
      </c>
      <c r="K4191" t="s">
        <v>138</v>
      </c>
      <c r="L4191" t="s">
        <v>12265</v>
      </c>
      <c r="M4191" t="s">
        <v>12266</v>
      </c>
      <c r="N4191">
        <v>0.64444444400000001</v>
      </c>
      <c r="O4191">
        <v>0</v>
      </c>
      <c r="P4191">
        <v>41</v>
      </c>
      <c r="Q4191">
        <v>0</v>
      </c>
      <c r="R4191">
        <v>83</v>
      </c>
      <c r="S4191">
        <v>0</v>
      </c>
      <c r="T4191">
        <v>21</v>
      </c>
      <c r="U4191">
        <v>0</v>
      </c>
      <c r="V4191">
        <v>0</v>
      </c>
      <c r="W4191">
        <v>0</v>
      </c>
      <c r="X4191">
        <v>16.543054240457334</v>
      </c>
      <c r="Y4191">
        <v>0</v>
      </c>
      <c r="Z4191">
        <v>14.541800960721329</v>
      </c>
      <c r="AA4191">
        <v>0</v>
      </c>
      <c r="AB4191">
        <v>8.1888420494653325</v>
      </c>
      <c r="AC4191">
        <v>0</v>
      </c>
      <c r="AD4191">
        <v>0</v>
      </c>
      <c r="AE4191">
        <v>39.273697250643991</v>
      </c>
    </row>
    <row r="4192" spans="1:31" x14ac:dyDescent="0.25">
      <c r="A4192">
        <v>2313007</v>
      </c>
      <c r="B4192">
        <v>1</v>
      </c>
      <c r="C4192" t="s">
        <v>80</v>
      </c>
      <c r="D4192" t="s">
        <v>103</v>
      </c>
      <c r="E4192" t="s">
        <v>153</v>
      </c>
      <c r="F4192" t="s">
        <v>12267</v>
      </c>
      <c r="G4192" t="s">
        <v>155</v>
      </c>
      <c r="H4192" t="s">
        <v>150</v>
      </c>
      <c r="I4192" t="s">
        <v>136</v>
      </c>
      <c r="J4192" t="s">
        <v>137</v>
      </c>
      <c r="K4192" t="s">
        <v>138</v>
      </c>
      <c r="L4192" t="s">
        <v>12268</v>
      </c>
      <c r="M4192" t="s">
        <v>12269</v>
      </c>
      <c r="N4192">
        <v>0.96888888799999995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1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6.5354488817950002E-2</v>
      </c>
      <c r="AC4192">
        <v>0</v>
      </c>
      <c r="AD4192">
        <v>0</v>
      </c>
      <c r="AE4192">
        <v>6.5354488817950002E-2</v>
      </c>
    </row>
    <row r="4193" spans="1:31" x14ac:dyDescent="0.25">
      <c r="A4193">
        <v>2313170</v>
      </c>
      <c r="B4193">
        <v>1</v>
      </c>
      <c r="C4193" t="s">
        <v>81</v>
      </c>
      <c r="D4193" t="s">
        <v>123</v>
      </c>
      <c r="E4193" t="s">
        <v>175</v>
      </c>
      <c r="F4193" t="s">
        <v>1883</v>
      </c>
      <c r="G4193" t="s">
        <v>134</v>
      </c>
      <c r="H4193" t="s">
        <v>135</v>
      </c>
      <c r="I4193" t="s">
        <v>136</v>
      </c>
      <c r="J4193" t="s">
        <v>137</v>
      </c>
      <c r="K4193" t="s">
        <v>138</v>
      </c>
      <c r="L4193" t="s">
        <v>12270</v>
      </c>
      <c r="M4193" t="s">
        <v>12271</v>
      </c>
      <c r="N4193">
        <v>2.3516666659999999</v>
      </c>
      <c r="O4193">
        <v>9</v>
      </c>
      <c r="P4193">
        <v>12</v>
      </c>
      <c r="Q4193">
        <v>201</v>
      </c>
      <c r="R4193">
        <v>142</v>
      </c>
      <c r="S4193">
        <v>48</v>
      </c>
      <c r="T4193">
        <v>20</v>
      </c>
      <c r="U4193">
        <v>0</v>
      </c>
      <c r="V4193">
        <v>0</v>
      </c>
      <c r="W4193">
        <v>15.010006076243549</v>
      </c>
      <c r="X4193">
        <v>16.838934167775001</v>
      </c>
      <c r="Y4193">
        <v>630.11038846883957</v>
      </c>
      <c r="Z4193">
        <v>429.76187507389665</v>
      </c>
      <c r="AA4193">
        <v>151.78987232330437</v>
      </c>
      <c r="AB4193">
        <v>65.588494291466176</v>
      </c>
      <c r="AC4193">
        <v>0</v>
      </c>
      <c r="AD4193">
        <v>0</v>
      </c>
      <c r="AE4193">
        <v>1309.0995704015252</v>
      </c>
    </row>
    <row r="4194" spans="1:31" x14ac:dyDescent="0.25">
      <c r="A4194">
        <v>2313439</v>
      </c>
      <c r="B4194">
        <v>1</v>
      </c>
      <c r="C4194" t="s">
        <v>80</v>
      </c>
      <c r="D4194" t="s">
        <v>99</v>
      </c>
      <c r="E4194" t="s">
        <v>147</v>
      </c>
      <c r="F4194" t="s">
        <v>12272</v>
      </c>
      <c r="G4194" t="s">
        <v>149</v>
      </c>
      <c r="H4194" t="s">
        <v>150</v>
      </c>
      <c r="I4194" t="s">
        <v>136</v>
      </c>
      <c r="J4194" t="s">
        <v>137</v>
      </c>
      <c r="K4194" t="s">
        <v>138</v>
      </c>
      <c r="L4194" t="s">
        <v>12273</v>
      </c>
      <c r="M4194" t="s">
        <v>12274</v>
      </c>
      <c r="N4194">
        <v>1.790277777</v>
      </c>
      <c r="O4194">
        <v>0</v>
      </c>
      <c r="P4194">
        <v>2</v>
      </c>
      <c r="Q4194">
        <v>0</v>
      </c>
      <c r="R4194">
        <v>0</v>
      </c>
      <c r="S4194">
        <v>0</v>
      </c>
      <c r="T4194">
        <v>3</v>
      </c>
      <c r="U4194">
        <v>0</v>
      </c>
      <c r="V4194">
        <v>0</v>
      </c>
      <c r="W4194">
        <v>0</v>
      </c>
      <c r="X4194">
        <v>1.6494355824591667</v>
      </c>
      <c r="Y4194">
        <v>0</v>
      </c>
      <c r="Z4194">
        <v>0</v>
      </c>
      <c r="AA4194">
        <v>0</v>
      </c>
      <c r="AB4194">
        <v>4.5098714164140885</v>
      </c>
      <c r="AC4194">
        <v>0</v>
      </c>
      <c r="AD4194">
        <v>0</v>
      </c>
      <c r="AE4194">
        <v>6.1593069988732552</v>
      </c>
    </row>
    <row r="4195" spans="1:31" x14ac:dyDescent="0.25">
      <c r="A4195">
        <v>2313047</v>
      </c>
      <c r="B4195">
        <v>1</v>
      </c>
      <c r="C4195" t="s">
        <v>80</v>
      </c>
      <c r="D4195" t="s">
        <v>93</v>
      </c>
      <c r="E4195" t="s">
        <v>141</v>
      </c>
      <c r="F4195" t="s">
        <v>12275</v>
      </c>
      <c r="G4195" t="s">
        <v>143</v>
      </c>
      <c r="H4195" t="s">
        <v>135</v>
      </c>
      <c r="I4195" t="s">
        <v>136</v>
      </c>
      <c r="J4195" t="s">
        <v>137</v>
      </c>
      <c r="K4195" t="s">
        <v>144</v>
      </c>
      <c r="L4195" t="s">
        <v>12276</v>
      </c>
      <c r="M4195" t="s">
        <v>12277</v>
      </c>
      <c r="N4195">
        <v>7.1755555549999999</v>
      </c>
      <c r="O4195">
        <v>0</v>
      </c>
      <c r="P4195">
        <v>382</v>
      </c>
      <c r="Q4195">
        <v>0</v>
      </c>
      <c r="R4195">
        <v>50</v>
      </c>
      <c r="S4195">
        <v>0</v>
      </c>
      <c r="T4195">
        <v>74</v>
      </c>
      <c r="U4195">
        <v>1</v>
      </c>
      <c r="V4195">
        <v>0</v>
      </c>
      <c r="W4195">
        <v>0</v>
      </c>
      <c r="X4195">
        <v>621.53620782444625</v>
      </c>
      <c r="Y4195">
        <v>0</v>
      </c>
      <c r="Z4195">
        <v>1186.8317505800135</v>
      </c>
      <c r="AA4195">
        <v>0</v>
      </c>
      <c r="AB4195">
        <v>650.61209155828135</v>
      </c>
      <c r="AC4195">
        <v>1104.0363519752239</v>
      </c>
      <c r="AD4195">
        <v>0</v>
      </c>
      <c r="AE4195">
        <v>3563.0164019379654</v>
      </c>
    </row>
    <row r="4196" spans="1:31" x14ac:dyDescent="0.25">
      <c r="A4196">
        <v>2313084</v>
      </c>
      <c r="B4196">
        <v>1</v>
      </c>
      <c r="C4196" t="s">
        <v>80</v>
      </c>
      <c r="D4196" t="s">
        <v>85</v>
      </c>
      <c r="E4196" t="s">
        <v>153</v>
      </c>
      <c r="F4196" t="s">
        <v>12278</v>
      </c>
      <c r="G4196" t="s">
        <v>155</v>
      </c>
      <c r="H4196" t="s">
        <v>150</v>
      </c>
      <c r="I4196" t="s">
        <v>136</v>
      </c>
      <c r="J4196" t="s">
        <v>137</v>
      </c>
      <c r="K4196" t="s">
        <v>138</v>
      </c>
      <c r="L4196" t="s">
        <v>12279</v>
      </c>
      <c r="M4196" t="s">
        <v>12280</v>
      </c>
      <c r="N4196">
        <v>1.8438888879999999</v>
      </c>
      <c r="O4196">
        <v>0</v>
      </c>
      <c r="P4196">
        <v>2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</row>
    <row r="4197" spans="1:31" x14ac:dyDescent="0.25">
      <c r="A4197">
        <v>2313130</v>
      </c>
      <c r="B4197">
        <v>1</v>
      </c>
      <c r="C4197" t="s">
        <v>81</v>
      </c>
      <c r="D4197" t="s">
        <v>118</v>
      </c>
      <c r="E4197" t="s">
        <v>175</v>
      </c>
      <c r="F4197" t="s">
        <v>12228</v>
      </c>
      <c r="G4197" t="s">
        <v>210</v>
      </c>
      <c r="H4197" t="s">
        <v>135</v>
      </c>
      <c r="I4197" t="s">
        <v>136</v>
      </c>
      <c r="J4197" t="s">
        <v>137</v>
      </c>
      <c r="K4197" t="s">
        <v>138</v>
      </c>
      <c r="L4197" t="s">
        <v>12281</v>
      </c>
      <c r="M4197" t="s">
        <v>12282</v>
      </c>
      <c r="N4197">
        <v>1.183888888</v>
      </c>
      <c r="O4197">
        <v>0</v>
      </c>
      <c r="P4197">
        <v>0</v>
      </c>
      <c r="Q4197">
        <v>3</v>
      </c>
      <c r="R4197">
        <v>0</v>
      </c>
      <c r="S4197">
        <v>1</v>
      </c>
      <c r="T4197">
        <v>0</v>
      </c>
      <c r="U4197">
        <v>3</v>
      </c>
      <c r="V4197">
        <v>0</v>
      </c>
      <c r="W4197">
        <v>0</v>
      </c>
      <c r="X4197">
        <v>0</v>
      </c>
      <c r="Y4197">
        <v>15.177963625496101</v>
      </c>
      <c r="Z4197">
        <v>0</v>
      </c>
      <c r="AA4197">
        <v>1.9802471261758445</v>
      </c>
      <c r="AB4197">
        <v>0</v>
      </c>
      <c r="AC4197">
        <v>158.59881394530672</v>
      </c>
      <c r="AD4197">
        <v>0</v>
      </c>
      <c r="AE4197">
        <v>175.75702469697865</v>
      </c>
    </row>
    <row r="4198" spans="1:31" x14ac:dyDescent="0.25">
      <c r="A4198">
        <v>2313442</v>
      </c>
      <c r="B4198">
        <v>1</v>
      </c>
      <c r="C4198" t="s">
        <v>80</v>
      </c>
      <c r="D4198" t="s">
        <v>100</v>
      </c>
      <c r="E4198" t="s">
        <v>153</v>
      </c>
      <c r="F4198" t="s">
        <v>12283</v>
      </c>
      <c r="G4198" t="s">
        <v>254</v>
      </c>
      <c r="H4198" t="s">
        <v>150</v>
      </c>
      <c r="I4198" t="s">
        <v>136</v>
      </c>
      <c r="J4198" t="s">
        <v>137</v>
      </c>
      <c r="K4198" t="s">
        <v>138</v>
      </c>
      <c r="L4198" t="s">
        <v>12284</v>
      </c>
      <c r="M4198" t="s">
        <v>12285</v>
      </c>
      <c r="N4198">
        <v>2.5755555550000002</v>
      </c>
      <c r="O4198">
        <v>0</v>
      </c>
      <c r="P4198">
        <v>4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1.5750064050029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1.5750064050029</v>
      </c>
    </row>
    <row r="4199" spans="1:31" x14ac:dyDescent="0.25">
      <c r="A4199">
        <v>2313419</v>
      </c>
      <c r="B4199">
        <v>1</v>
      </c>
      <c r="C4199" t="s">
        <v>81</v>
      </c>
      <c r="D4199" t="s">
        <v>128</v>
      </c>
      <c r="E4199" t="s">
        <v>153</v>
      </c>
      <c r="F4199" t="s">
        <v>12286</v>
      </c>
      <c r="G4199" t="s">
        <v>155</v>
      </c>
      <c r="H4199" t="s">
        <v>150</v>
      </c>
      <c r="I4199" t="s">
        <v>136</v>
      </c>
      <c r="J4199" t="s">
        <v>137</v>
      </c>
      <c r="K4199" t="s">
        <v>138</v>
      </c>
      <c r="L4199" t="s">
        <v>12287</v>
      </c>
      <c r="M4199" t="s">
        <v>12288</v>
      </c>
      <c r="N4199">
        <v>4.0261111109999996</v>
      </c>
      <c r="O4199">
        <v>0</v>
      </c>
      <c r="P4199">
        <v>5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2.6847664567553338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2.6847664567553338</v>
      </c>
    </row>
    <row r="4200" spans="1:31" x14ac:dyDescent="0.25">
      <c r="A4200">
        <v>2313213</v>
      </c>
      <c r="B4200">
        <v>1</v>
      </c>
      <c r="C4200" t="s">
        <v>81</v>
      </c>
      <c r="D4200" t="s">
        <v>120</v>
      </c>
      <c r="E4200" t="s">
        <v>141</v>
      </c>
      <c r="F4200" t="s">
        <v>8507</v>
      </c>
      <c r="G4200" t="s">
        <v>134</v>
      </c>
      <c r="H4200" t="s">
        <v>135</v>
      </c>
      <c r="I4200" t="s">
        <v>136</v>
      </c>
      <c r="J4200" t="s">
        <v>137</v>
      </c>
      <c r="K4200" t="s">
        <v>138</v>
      </c>
      <c r="L4200" t="s">
        <v>12289</v>
      </c>
      <c r="M4200" t="s">
        <v>12290</v>
      </c>
      <c r="N4200">
        <v>1.300277777</v>
      </c>
      <c r="O4200">
        <v>0</v>
      </c>
      <c r="P4200">
        <v>1118</v>
      </c>
      <c r="Q4200">
        <v>0</v>
      </c>
      <c r="R4200">
        <v>8</v>
      </c>
      <c r="S4200">
        <v>1</v>
      </c>
      <c r="T4200">
        <v>140</v>
      </c>
      <c r="U4200">
        <v>0</v>
      </c>
      <c r="V4200">
        <v>0</v>
      </c>
      <c r="W4200">
        <v>0</v>
      </c>
      <c r="X4200">
        <v>261.45990380446699</v>
      </c>
      <c r="Y4200">
        <v>0</v>
      </c>
      <c r="Z4200">
        <v>23.718992639315729</v>
      </c>
      <c r="AA4200">
        <v>4.7582069688050002</v>
      </c>
      <c r="AB4200">
        <v>108.5631034461651</v>
      </c>
      <c r="AC4200">
        <v>0</v>
      </c>
      <c r="AD4200">
        <v>0</v>
      </c>
      <c r="AE4200">
        <v>398.50020685875279</v>
      </c>
    </row>
    <row r="4201" spans="1:31" x14ac:dyDescent="0.25">
      <c r="A4201">
        <v>2313070</v>
      </c>
      <c r="B4201">
        <v>1</v>
      </c>
      <c r="C4201" t="s">
        <v>80</v>
      </c>
      <c r="D4201" t="s">
        <v>105</v>
      </c>
      <c r="E4201" t="s">
        <v>175</v>
      </c>
      <c r="F4201" t="s">
        <v>12291</v>
      </c>
      <c r="G4201" t="s">
        <v>177</v>
      </c>
      <c r="H4201" t="s">
        <v>135</v>
      </c>
      <c r="I4201" t="s">
        <v>136</v>
      </c>
      <c r="J4201" t="s">
        <v>137</v>
      </c>
      <c r="K4201" t="s">
        <v>144</v>
      </c>
      <c r="L4201" t="s">
        <v>12292</v>
      </c>
      <c r="M4201" t="s">
        <v>12293</v>
      </c>
      <c r="N4201">
        <v>5.699166666</v>
      </c>
      <c r="O4201">
        <v>0</v>
      </c>
      <c r="P4201">
        <v>488</v>
      </c>
      <c r="Q4201">
        <v>0</v>
      </c>
      <c r="R4201">
        <v>0</v>
      </c>
      <c r="S4201">
        <v>0</v>
      </c>
      <c r="T4201">
        <v>9</v>
      </c>
      <c r="U4201">
        <v>0</v>
      </c>
      <c r="V4201">
        <v>0</v>
      </c>
      <c r="W4201">
        <v>0</v>
      </c>
      <c r="X4201">
        <v>535.95114573280216</v>
      </c>
      <c r="Y4201">
        <v>0</v>
      </c>
      <c r="Z4201">
        <v>0</v>
      </c>
      <c r="AA4201">
        <v>0</v>
      </c>
      <c r="AB4201">
        <v>64.954912140602943</v>
      </c>
      <c r="AC4201">
        <v>0</v>
      </c>
      <c r="AD4201">
        <v>0</v>
      </c>
      <c r="AE4201">
        <v>600.90605787340508</v>
      </c>
    </row>
    <row r="4202" spans="1:31" x14ac:dyDescent="0.25">
      <c r="A4202">
        <v>2313462</v>
      </c>
      <c r="B4202">
        <v>1</v>
      </c>
      <c r="C4202" t="s">
        <v>80</v>
      </c>
      <c r="D4202" t="s">
        <v>93</v>
      </c>
      <c r="E4202" t="s">
        <v>153</v>
      </c>
      <c r="F4202" t="s">
        <v>12294</v>
      </c>
      <c r="G4202" t="s">
        <v>155</v>
      </c>
      <c r="H4202" t="s">
        <v>150</v>
      </c>
      <c r="I4202" t="s">
        <v>136</v>
      </c>
      <c r="J4202" t="s">
        <v>137</v>
      </c>
      <c r="K4202" t="s">
        <v>138</v>
      </c>
      <c r="L4202" t="s">
        <v>12295</v>
      </c>
      <c r="M4202" t="s">
        <v>12296</v>
      </c>
      <c r="N4202">
        <v>0.91694444399999997</v>
      </c>
      <c r="O4202">
        <v>0</v>
      </c>
      <c r="P4202">
        <v>6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1.2683919310773999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1.2683919310773999</v>
      </c>
    </row>
    <row r="4203" spans="1:31" x14ac:dyDescent="0.25">
      <c r="A4203">
        <v>2313505</v>
      </c>
      <c r="B4203">
        <v>1</v>
      </c>
      <c r="C4203" t="s">
        <v>80</v>
      </c>
      <c r="D4203" t="s">
        <v>106</v>
      </c>
      <c r="E4203" t="s">
        <v>132</v>
      </c>
      <c r="F4203" t="s">
        <v>12297</v>
      </c>
      <c r="G4203" t="s">
        <v>134</v>
      </c>
      <c r="H4203" t="s">
        <v>135</v>
      </c>
      <c r="I4203" t="s">
        <v>136</v>
      </c>
      <c r="J4203" t="s">
        <v>137</v>
      </c>
      <c r="K4203" t="s">
        <v>138</v>
      </c>
      <c r="L4203" t="s">
        <v>12298</v>
      </c>
      <c r="M4203" t="s">
        <v>12299</v>
      </c>
      <c r="N4203">
        <v>0.399166666</v>
      </c>
      <c r="O4203">
        <v>0</v>
      </c>
      <c r="P4203">
        <v>586</v>
      </c>
      <c r="Q4203">
        <v>0</v>
      </c>
      <c r="R4203">
        <v>15</v>
      </c>
      <c r="S4203">
        <v>3</v>
      </c>
      <c r="T4203">
        <v>65</v>
      </c>
      <c r="U4203">
        <v>0</v>
      </c>
      <c r="V4203">
        <v>0</v>
      </c>
      <c r="W4203">
        <v>0</v>
      </c>
      <c r="X4203">
        <v>25.218005051417848</v>
      </c>
      <c r="Y4203">
        <v>0</v>
      </c>
      <c r="Z4203">
        <v>2.8814476617456255</v>
      </c>
      <c r="AA4203">
        <v>1.3648067667541002</v>
      </c>
      <c r="AB4203">
        <v>5.9237470992821342</v>
      </c>
      <c r="AC4203">
        <v>0</v>
      </c>
      <c r="AD4203">
        <v>0</v>
      </c>
      <c r="AE4203">
        <v>35.388006579199704</v>
      </c>
    </row>
    <row r="4204" spans="1:31" x14ac:dyDescent="0.25">
      <c r="A4204">
        <v>2312981</v>
      </c>
      <c r="B4204">
        <v>1</v>
      </c>
      <c r="C4204" t="s">
        <v>80</v>
      </c>
      <c r="D4204" t="s">
        <v>105</v>
      </c>
      <c r="E4204" t="s">
        <v>175</v>
      </c>
      <c r="F4204" t="s">
        <v>12300</v>
      </c>
      <c r="G4204" t="s">
        <v>7765</v>
      </c>
      <c r="H4204" t="s">
        <v>135</v>
      </c>
      <c r="I4204" t="s">
        <v>136</v>
      </c>
      <c r="J4204" t="s">
        <v>137</v>
      </c>
      <c r="K4204" t="s">
        <v>138</v>
      </c>
      <c r="L4204" t="s">
        <v>12301</v>
      </c>
      <c r="M4204" t="s">
        <v>12302</v>
      </c>
      <c r="N4204">
        <v>2.9563888880000002</v>
      </c>
      <c r="O4204">
        <v>0</v>
      </c>
      <c r="P4204">
        <v>99</v>
      </c>
      <c r="Q4204">
        <v>0</v>
      </c>
      <c r="R4204">
        <v>4</v>
      </c>
      <c r="S4204">
        <v>0</v>
      </c>
      <c r="T4204">
        <v>15</v>
      </c>
      <c r="U4204">
        <v>0</v>
      </c>
      <c r="V4204">
        <v>0</v>
      </c>
      <c r="W4204">
        <v>0</v>
      </c>
      <c r="X4204">
        <v>45.366975365074545</v>
      </c>
      <c r="Y4204">
        <v>0</v>
      </c>
      <c r="Z4204">
        <v>5.2459651735745991</v>
      </c>
      <c r="AA4204">
        <v>0</v>
      </c>
      <c r="AB4204">
        <v>21.064960847519924</v>
      </c>
      <c r="AC4204">
        <v>0</v>
      </c>
      <c r="AD4204">
        <v>0</v>
      </c>
      <c r="AE4204">
        <v>71.677901386169069</v>
      </c>
    </row>
    <row r="4205" spans="1:31" x14ac:dyDescent="0.25">
      <c r="A4205">
        <v>2313313</v>
      </c>
      <c r="B4205">
        <v>1</v>
      </c>
      <c r="C4205" t="s">
        <v>81</v>
      </c>
      <c r="D4205" t="s">
        <v>128</v>
      </c>
      <c r="E4205" t="s">
        <v>285</v>
      </c>
      <c r="F4205" t="s">
        <v>12303</v>
      </c>
      <c r="G4205" t="s">
        <v>287</v>
      </c>
      <c r="H4205" t="s">
        <v>150</v>
      </c>
      <c r="I4205" t="s">
        <v>136</v>
      </c>
      <c r="J4205" t="s">
        <v>137</v>
      </c>
      <c r="K4205" t="s">
        <v>138</v>
      </c>
      <c r="L4205" t="s">
        <v>12304</v>
      </c>
      <c r="M4205" t="s">
        <v>12305</v>
      </c>
      <c r="N4205">
        <v>1.447777777</v>
      </c>
      <c r="O4205">
        <v>0</v>
      </c>
      <c r="P4205">
        <v>121</v>
      </c>
      <c r="Q4205">
        <v>0</v>
      </c>
      <c r="R4205">
        <v>0</v>
      </c>
      <c r="S4205">
        <v>0</v>
      </c>
      <c r="T4205">
        <v>16</v>
      </c>
      <c r="U4205">
        <v>0</v>
      </c>
      <c r="V4205">
        <v>0</v>
      </c>
      <c r="W4205">
        <v>0</v>
      </c>
      <c r="X4205">
        <v>33.363367226190206</v>
      </c>
      <c r="Y4205">
        <v>0</v>
      </c>
      <c r="Z4205">
        <v>0</v>
      </c>
      <c r="AA4205">
        <v>0</v>
      </c>
      <c r="AB4205">
        <v>30.383179231900677</v>
      </c>
      <c r="AC4205">
        <v>0</v>
      </c>
      <c r="AD4205">
        <v>0</v>
      </c>
      <c r="AE4205">
        <v>63.746546458090883</v>
      </c>
    </row>
    <row r="4206" spans="1:31" x14ac:dyDescent="0.25">
      <c r="A4206">
        <v>2313027</v>
      </c>
      <c r="B4206">
        <v>1</v>
      </c>
      <c r="C4206" t="s">
        <v>80</v>
      </c>
      <c r="D4206" t="s">
        <v>105</v>
      </c>
      <c r="E4206" t="s">
        <v>153</v>
      </c>
      <c r="F4206" t="s">
        <v>12306</v>
      </c>
      <c r="G4206" t="s">
        <v>703</v>
      </c>
      <c r="H4206" t="s">
        <v>150</v>
      </c>
      <c r="I4206" t="s">
        <v>136</v>
      </c>
      <c r="J4206" t="s">
        <v>3</v>
      </c>
      <c r="K4206" t="s">
        <v>138</v>
      </c>
      <c r="L4206" t="s">
        <v>12307</v>
      </c>
      <c r="M4206" t="s">
        <v>12308</v>
      </c>
      <c r="N4206">
        <v>2.7427777770000001</v>
      </c>
      <c r="O4206">
        <v>0</v>
      </c>
      <c r="P4206">
        <v>1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</row>
    <row r="4207" spans="1:31" x14ac:dyDescent="0.25">
      <c r="A4207">
        <v>2313004</v>
      </c>
      <c r="B4207">
        <v>1</v>
      </c>
      <c r="C4207" t="s">
        <v>81</v>
      </c>
      <c r="D4207" t="s">
        <v>118</v>
      </c>
      <c r="E4207" t="s">
        <v>158</v>
      </c>
      <c r="F4207" t="s">
        <v>12309</v>
      </c>
      <c r="G4207" t="s">
        <v>453</v>
      </c>
      <c r="H4207" t="s">
        <v>150</v>
      </c>
      <c r="I4207" t="s">
        <v>136</v>
      </c>
      <c r="J4207" t="s">
        <v>137</v>
      </c>
      <c r="K4207" t="s">
        <v>138</v>
      </c>
      <c r="L4207" t="s">
        <v>12310</v>
      </c>
      <c r="M4207" t="s">
        <v>12311</v>
      </c>
      <c r="N4207">
        <v>2.8233333329999999</v>
      </c>
      <c r="O4207">
        <v>0</v>
      </c>
      <c r="P4207">
        <v>35</v>
      </c>
      <c r="Q4207">
        <v>0</v>
      </c>
      <c r="R4207">
        <v>10</v>
      </c>
      <c r="S4207">
        <v>0</v>
      </c>
      <c r="T4207">
        <v>5</v>
      </c>
      <c r="U4207">
        <v>0</v>
      </c>
      <c r="V4207">
        <v>0</v>
      </c>
      <c r="W4207">
        <v>0</v>
      </c>
      <c r="X4207">
        <v>12.7422055428672</v>
      </c>
      <c r="Y4207">
        <v>0</v>
      </c>
      <c r="Z4207">
        <v>23.649143604482614</v>
      </c>
      <c r="AA4207">
        <v>0</v>
      </c>
      <c r="AB4207">
        <v>2.0976305848831998</v>
      </c>
      <c r="AC4207">
        <v>0</v>
      </c>
      <c r="AD4207">
        <v>0</v>
      </c>
      <c r="AE4207">
        <v>38.488979732233012</v>
      </c>
    </row>
    <row r="4208" spans="1:31" x14ac:dyDescent="0.25">
      <c r="A4208">
        <v>2313173</v>
      </c>
      <c r="B4208">
        <v>1</v>
      </c>
      <c r="C4208" t="s">
        <v>81</v>
      </c>
      <c r="D4208" t="s">
        <v>113</v>
      </c>
      <c r="E4208" t="s">
        <v>141</v>
      </c>
      <c r="F4208" t="s">
        <v>12312</v>
      </c>
      <c r="G4208" t="s">
        <v>134</v>
      </c>
      <c r="H4208" t="s">
        <v>135</v>
      </c>
      <c r="I4208" t="s">
        <v>136</v>
      </c>
      <c r="J4208" t="s">
        <v>137</v>
      </c>
      <c r="K4208" t="s">
        <v>138</v>
      </c>
      <c r="L4208" t="s">
        <v>12313</v>
      </c>
      <c r="M4208" t="s">
        <v>12314</v>
      </c>
      <c r="N4208">
        <v>0.88333333300000005</v>
      </c>
      <c r="O4208">
        <v>0</v>
      </c>
      <c r="P4208">
        <v>1018</v>
      </c>
      <c r="Q4208">
        <v>0</v>
      </c>
      <c r="R4208">
        <v>4</v>
      </c>
      <c r="S4208">
        <v>1</v>
      </c>
      <c r="T4208">
        <v>105</v>
      </c>
      <c r="U4208">
        <v>1</v>
      </c>
      <c r="V4208">
        <v>1</v>
      </c>
      <c r="W4208">
        <v>0</v>
      </c>
      <c r="X4208">
        <v>165.17441765257692</v>
      </c>
      <c r="Y4208">
        <v>0</v>
      </c>
      <c r="Z4208">
        <v>1.9350680050006166</v>
      </c>
      <c r="AA4208">
        <v>0</v>
      </c>
      <c r="AB4208">
        <v>89.595389290934406</v>
      </c>
      <c r="AC4208">
        <v>658.43664766088727</v>
      </c>
      <c r="AD4208">
        <v>0.93858818807587496</v>
      </c>
      <c r="AE4208">
        <v>916.08011079747507</v>
      </c>
    </row>
    <row r="4209" spans="1:31" x14ac:dyDescent="0.25">
      <c r="A4209">
        <v>2313050</v>
      </c>
      <c r="B4209">
        <v>1</v>
      </c>
      <c r="C4209" t="s">
        <v>80</v>
      </c>
      <c r="D4209" t="s">
        <v>100</v>
      </c>
      <c r="E4209" t="s">
        <v>132</v>
      </c>
      <c r="F4209" t="s">
        <v>4997</v>
      </c>
      <c r="G4209" t="s">
        <v>134</v>
      </c>
      <c r="H4209" t="s">
        <v>135</v>
      </c>
      <c r="I4209" t="s">
        <v>136</v>
      </c>
      <c r="J4209" t="s">
        <v>137</v>
      </c>
      <c r="K4209" t="s">
        <v>138</v>
      </c>
      <c r="L4209" t="s">
        <v>12315</v>
      </c>
      <c r="M4209" t="s">
        <v>12316</v>
      </c>
      <c r="N4209">
        <v>1.643888888</v>
      </c>
      <c r="O4209">
        <v>0</v>
      </c>
      <c r="P4209">
        <v>254</v>
      </c>
      <c r="Q4209">
        <v>0</v>
      </c>
      <c r="R4209">
        <v>23</v>
      </c>
      <c r="S4209">
        <v>9</v>
      </c>
      <c r="T4209">
        <v>63</v>
      </c>
      <c r="U4209">
        <v>2</v>
      </c>
      <c r="V4209">
        <v>2</v>
      </c>
      <c r="W4209">
        <v>0</v>
      </c>
      <c r="X4209">
        <v>86.384780639201637</v>
      </c>
      <c r="Y4209">
        <v>0</v>
      </c>
      <c r="Z4209">
        <v>18.37618840648441</v>
      </c>
      <c r="AA4209">
        <v>173.1210840741052</v>
      </c>
      <c r="AB4209">
        <v>91.807943368486832</v>
      </c>
      <c r="AC4209">
        <v>211.40064763935715</v>
      </c>
      <c r="AD4209">
        <v>53.102814668848353</v>
      </c>
      <c r="AE4209">
        <v>634.19345879648358</v>
      </c>
    </row>
    <row r="4210" spans="1:31" x14ac:dyDescent="0.25">
      <c r="A4210">
        <v>2313336</v>
      </c>
      <c r="B4210">
        <v>1</v>
      </c>
      <c r="C4210" t="s">
        <v>80</v>
      </c>
      <c r="D4210" t="s">
        <v>106</v>
      </c>
      <c r="E4210" t="s">
        <v>175</v>
      </c>
      <c r="F4210" t="s">
        <v>12317</v>
      </c>
      <c r="G4210" t="s">
        <v>968</v>
      </c>
      <c r="H4210" t="s">
        <v>135</v>
      </c>
      <c r="I4210" t="s">
        <v>136</v>
      </c>
      <c r="J4210" t="s">
        <v>137</v>
      </c>
      <c r="K4210" t="s">
        <v>138</v>
      </c>
      <c r="L4210" t="s">
        <v>12318</v>
      </c>
      <c r="M4210" t="s">
        <v>12319</v>
      </c>
      <c r="N4210">
        <v>2.9305555550000002</v>
      </c>
      <c r="O4210">
        <v>0</v>
      </c>
      <c r="P4210">
        <v>0</v>
      </c>
      <c r="Q4210">
        <v>1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</row>
    <row r="4211" spans="1:31" x14ac:dyDescent="0.25">
      <c r="A4211">
        <v>2313133</v>
      </c>
      <c r="B4211">
        <v>1</v>
      </c>
      <c r="C4211" t="s">
        <v>80</v>
      </c>
      <c r="D4211" t="s">
        <v>100</v>
      </c>
      <c r="E4211" t="s">
        <v>153</v>
      </c>
      <c r="F4211" t="s">
        <v>12320</v>
      </c>
      <c r="G4211" t="s">
        <v>254</v>
      </c>
      <c r="H4211" t="s">
        <v>150</v>
      </c>
      <c r="I4211" t="s">
        <v>136</v>
      </c>
      <c r="J4211" t="s">
        <v>137</v>
      </c>
      <c r="K4211" t="s">
        <v>138</v>
      </c>
      <c r="L4211" t="s">
        <v>12321</v>
      </c>
      <c r="M4211" t="s">
        <v>12322</v>
      </c>
      <c r="N4211">
        <v>1.7894444439999999</v>
      </c>
      <c r="O4211">
        <v>0</v>
      </c>
      <c r="P4211">
        <v>0</v>
      </c>
      <c r="Q4211">
        <v>0</v>
      </c>
      <c r="R4211">
        <v>1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0.38851014491300001</v>
      </c>
      <c r="AA4211">
        <v>0</v>
      </c>
      <c r="AB4211">
        <v>0</v>
      </c>
      <c r="AC4211">
        <v>0</v>
      </c>
      <c r="AD4211">
        <v>0</v>
      </c>
      <c r="AE4211">
        <v>0.38851014491300001</v>
      </c>
    </row>
    <row r="4212" spans="1:31" x14ac:dyDescent="0.25">
      <c r="A4212">
        <v>2312987</v>
      </c>
      <c r="B4212">
        <v>1</v>
      </c>
      <c r="C4212" t="s">
        <v>80</v>
      </c>
      <c r="D4212" t="s">
        <v>83</v>
      </c>
      <c r="E4212" t="s">
        <v>175</v>
      </c>
      <c r="F4212" t="s">
        <v>12323</v>
      </c>
      <c r="G4212" t="s">
        <v>134</v>
      </c>
      <c r="H4212" t="s">
        <v>135</v>
      </c>
      <c r="I4212" t="s">
        <v>136</v>
      </c>
      <c r="J4212" t="s">
        <v>137</v>
      </c>
      <c r="K4212" t="s">
        <v>138</v>
      </c>
      <c r="L4212" t="s">
        <v>12324</v>
      </c>
      <c r="M4212" t="s">
        <v>12325</v>
      </c>
      <c r="N4212">
        <v>0.95611111100000001</v>
      </c>
      <c r="O4212">
        <v>0</v>
      </c>
      <c r="P4212">
        <v>3103</v>
      </c>
      <c r="Q4212">
        <v>1</v>
      </c>
      <c r="R4212">
        <v>3</v>
      </c>
      <c r="S4212">
        <v>12</v>
      </c>
      <c r="T4212">
        <v>1350</v>
      </c>
      <c r="U4212">
        <v>7</v>
      </c>
      <c r="V4212">
        <v>51</v>
      </c>
      <c r="W4212">
        <v>0</v>
      </c>
      <c r="X4212">
        <v>469.53184236910755</v>
      </c>
      <c r="Y4212">
        <v>132.57313036045198</v>
      </c>
      <c r="Z4212">
        <v>2.3222261300246667</v>
      </c>
      <c r="AA4212">
        <v>89.163017143279561</v>
      </c>
      <c r="AB4212">
        <v>671.57671849040355</v>
      </c>
      <c r="AC4212">
        <v>167.84208967758124</v>
      </c>
      <c r="AD4212">
        <v>872.63779601299973</v>
      </c>
      <c r="AE4212">
        <v>2405.6468201838484</v>
      </c>
    </row>
    <row r="4213" spans="1:31" x14ac:dyDescent="0.25">
      <c r="A4213">
        <v>2313090</v>
      </c>
      <c r="B4213">
        <v>1</v>
      </c>
      <c r="C4213" t="s">
        <v>80</v>
      </c>
      <c r="D4213" t="s">
        <v>95</v>
      </c>
      <c r="E4213" t="s">
        <v>141</v>
      </c>
      <c r="F4213" t="s">
        <v>937</v>
      </c>
      <c r="G4213" t="s">
        <v>177</v>
      </c>
      <c r="H4213" t="s">
        <v>135</v>
      </c>
      <c r="I4213" t="s">
        <v>136</v>
      </c>
      <c r="J4213" t="s">
        <v>137</v>
      </c>
      <c r="K4213" t="s">
        <v>144</v>
      </c>
      <c r="L4213" t="s">
        <v>12326</v>
      </c>
      <c r="M4213" t="s">
        <v>12327</v>
      </c>
      <c r="N4213">
        <v>2.8663888879999999</v>
      </c>
      <c r="O4213">
        <v>5</v>
      </c>
      <c r="P4213">
        <v>704</v>
      </c>
      <c r="Q4213">
        <v>26</v>
      </c>
      <c r="R4213">
        <v>8</v>
      </c>
      <c r="S4213">
        <v>29</v>
      </c>
      <c r="T4213">
        <v>41</v>
      </c>
      <c r="U4213">
        <v>0</v>
      </c>
      <c r="V4213">
        <v>0</v>
      </c>
      <c r="W4213">
        <v>10.322694417265701</v>
      </c>
      <c r="X4213">
        <v>427.50064770011733</v>
      </c>
      <c r="Y4213">
        <v>383.87146347671819</v>
      </c>
      <c r="Z4213">
        <v>13.852350337248986</v>
      </c>
      <c r="AA4213">
        <v>598.28028402756092</v>
      </c>
      <c r="AB4213">
        <v>71.773618057017813</v>
      </c>
      <c r="AC4213">
        <v>0</v>
      </c>
      <c r="AD4213">
        <v>0</v>
      </c>
      <c r="AE4213">
        <v>1505.6010580159289</v>
      </c>
    </row>
    <row r="4214" spans="1:31" x14ac:dyDescent="0.25">
      <c r="A4214">
        <v>2313422</v>
      </c>
      <c r="B4214">
        <v>1</v>
      </c>
      <c r="C4214" t="s">
        <v>81</v>
      </c>
      <c r="D4214" t="s">
        <v>126</v>
      </c>
      <c r="E4214" t="s">
        <v>175</v>
      </c>
      <c r="F4214" t="s">
        <v>12328</v>
      </c>
      <c r="G4214" t="s">
        <v>210</v>
      </c>
      <c r="H4214" t="s">
        <v>135</v>
      </c>
      <c r="I4214" t="s">
        <v>136</v>
      </c>
      <c r="J4214" t="s">
        <v>137</v>
      </c>
      <c r="K4214" t="s">
        <v>138</v>
      </c>
      <c r="L4214" t="s">
        <v>12329</v>
      </c>
      <c r="M4214" t="s">
        <v>12330</v>
      </c>
      <c r="N4214">
        <v>1.445277777</v>
      </c>
      <c r="O4214">
        <v>0</v>
      </c>
      <c r="P4214">
        <v>255</v>
      </c>
      <c r="Q4214">
        <v>10</v>
      </c>
      <c r="R4214">
        <v>83</v>
      </c>
      <c r="S4214">
        <v>3</v>
      </c>
      <c r="T4214">
        <v>18</v>
      </c>
      <c r="U4214">
        <v>0</v>
      </c>
      <c r="V4214">
        <v>0</v>
      </c>
      <c r="W4214">
        <v>0</v>
      </c>
      <c r="X4214">
        <v>31.779787494032497</v>
      </c>
      <c r="Y4214">
        <v>134.51713289404523</v>
      </c>
      <c r="Z4214">
        <v>45.415144798739028</v>
      </c>
      <c r="AA4214">
        <v>5.7696184648288682</v>
      </c>
      <c r="AB4214">
        <v>10.85612747984316</v>
      </c>
      <c r="AC4214">
        <v>0</v>
      </c>
      <c r="AD4214">
        <v>0</v>
      </c>
      <c r="AE4214">
        <v>228.33781113148879</v>
      </c>
    </row>
    <row r="4215" spans="1:31" x14ac:dyDescent="0.25">
      <c r="A4215">
        <v>2313024</v>
      </c>
      <c r="B4215">
        <v>1</v>
      </c>
      <c r="C4215" t="s">
        <v>80</v>
      </c>
      <c r="D4215" t="s">
        <v>98</v>
      </c>
      <c r="E4215" t="s">
        <v>147</v>
      </c>
      <c r="F4215" t="s">
        <v>12331</v>
      </c>
      <c r="G4215" t="s">
        <v>384</v>
      </c>
      <c r="H4215" t="s">
        <v>150</v>
      </c>
      <c r="I4215" t="s">
        <v>136</v>
      </c>
      <c r="J4215" t="s">
        <v>137</v>
      </c>
      <c r="K4215" t="s">
        <v>138</v>
      </c>
      <c r="L4215" t="s">
        <v>12332</v>
      </c>
      <c r="M4215" t="s">
        <v>12333</v>
      </c>
      <c r="N4215">
        <v>7.3324999999999996</v>
      </c>
      <c r="O4215">
        <v>0</v>
      </c>
      <c r="P4215">
        <v>67</v>
      </c>
      <c r="Q4215">
        <v>0</v>
      </c>
      <c r="R4215">
        <v>1</v>
      </c>
      <c r="S4215">
        <v>0</v>
      </c>
      <c r="T4215">
        <v>9</v>
      </c>
      <c r="U4215">
        <v>0</v>
      </c>
      <c r="V4215">
        <v>0</v>
      </c>
      <c r="W4215">
        <v>0</v>
      </c>
      <c r="X4215">
        <v>52.595641920298753</v>
      </c>
      <c r="Y4215">
        <v>0</v>
      </c>
      <c r="Z4215">
        <v>0.37600131238670004</v>
      </c>
      <c r="AA4215">
        <v>0</v>
      </c>
      <c r="AB4215">
        <v>32.244320884232465</v>
      </c>
      <c r="AC4215">
        <v>0</v>
      </c>
      <c r="AD4215">
        <v>0</v>
      </c>
      <c r="AE4215">
        <v>85.215964116917917</v>
      </c>
    </row>
    <row r="4216" spans="1:31" x14ac:dyDescent="0.25">
      <c r="A4216">
        <v>2313402</v>
      </c>
      <c r="B4216">
        <v>1</v>
      </c>
      <c r="C4216" t="s">
        <v>80</v>
      </c>
      <c r="D4216" t="s">
        <v>93</v>
      </c>
      <c r="E4216" t="s">
        <v>147</v>
      </c>
      <c r="F4216" t="s">
        <v>12334</v>
      </c>
      <c r="G4216" t="s">
        <v>149</v>
      </c>
      <c r="H4216" t="s">
        <v>150</v>
      </c>
      <c r="I4216" t="s">
        <v>136</v>
      </c>
      <c r="J4216" t="s">
        <v>137</v>
      </c>
      <c r="K4216" t="s">
        <v>138</v>
      </c>
      <c r="L4216" t="s">
        <v>12335</v>
      </c>
      <c r="M4216" t="s">
        <v>12336</v>
      </c>
      <c r="N4216">
        <v>5.4902777770000002</v>
      </c>
      <c r="O4216">
        <v>0</v>
      </c>
      <c r="P4216">
        <v>0</v>
      </c>
      <c r="Q4216">
        <v>0</v>
      </c>
      <c r="R4216">
        <v>4</v>
      </c>
      <c r="S4216">
        <v>0</v>
      </c>
      <c r="T4216">
        <v>1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92.566426188076903</v>
      </c>
      <c r="AA4216">
        <v>0</v>
      </c>
      <c r="AB4216">
        <v>6.6654592661370335</v>
      </c>
      <c r="AC4216">
        <v>0</v>
      </c>
      <c r="AD4216">
        <v>0</v>
      </c>
      <c r="AE4216">
        <v>99.231885454213938</v>
      </c>
    </row>
    <row r="4217" spans="1:31" x14ac:dyDescent="0.25">
      <c r="A4217">
        <v>2313216</v>
      </c>
      <c r="B4217">
        <v>1</v>
      </c>
      <c r="C4217" t="s">
        <v>80</v>
      </c>
      <c r="D4217" t="s">
        <v>104</v>
      </c>
      <c r="E4217" t="s">
        <v>132</v>
      </c>
      <c r="F4217" t="s">
        <v>11808</v>
      </c>
      <c r="G4217" t="s">
        <v>134</v>
      </c>
      <c r="H4217" t="s">
        <v>135</v>
      </c>
      <c r="I4217" t="s">
        <v>136</v>
      </c>
      <c r="J4217" t="s">
        <v>137</v>
      </c>
      <c r="K4217" t="s">
        <v>138</v>
      </c>
      <c r="L4217" t="s">
        <v>12337</v>
      </c>
      <c r="M4217" t="s">
        <v>12338</v>
      </c>
      <c r="N4217">
        <v>0.44388888799999998</v>
      </c>
      <c r="O4217">
        <v>5</v>
      </c>
      <c r="P4217">
        <v>1789</v>
      </c>
      <c r="Q4217">
        <v>10</v>
      </c>
      <c r="R4217">
        <v>20</v>
      </c>
      <c r="S4217">
        <v>17</v>
      </c>
      <c r="T4217">
        <v>212</v>
      </c>
      <c r="U4217">
        <v>2</v>
      </c>
      <c r="V4217">
        <v>0</v>
      </c>
      <c r="W4217">
        <v>0.27010789709016669</v>
      </c>
      <c r="X4217">
        <v>148.82020468410678</v>
      </c>
      <c r="Y4217">
        <v>3.9057074919958326</v>
      </c>
      <c r="Z4217">
        <v>2.3456846744374995</v>
      </c>
      <c r="AA4217">
        <v>161.41562118863999</v>
      </c>
      <c r="AB4217">
        <v>65.948849676783297</v>
      </c>
      <c r="AC4217">
        <v>7.2152160304770003</v>
      </c>
      <c r="AD4217">
        <v>0</v>
      </c>
      <c r="AE4217">
        <v>389.92139164353057</v>
      </c>
    </row>
    <row r="4218" spans="1:31" x14ac:dyDescent="0.25">
      <c r="A4218">
        <v>2313459</v>
      </c>
      <c r="B4218">
        <v>1</v>
      </c>
      <c r="C4218" t="s">
        <v>80</v>
      </c>
      <c r="D4218" t="s">
        <v>98</v>
      </c>
      <c r="E4218" t="s">
        <v>158</v>
      </c>
      <c r="F4218" t="s">
        <v>12339</v>
      </c>
      <c r="G4218" t="s">
        <v>336</v>
      </c>
      <c r="H4218" t="s">
        <v>150</v>
      </c>
      <c r="I4218" t="s">
        <v>136</v>
      </c>
      <c r="J4218" t="s">
        <v>137</v>
      </c>
      <c r="K4218" t="s">
        <v>138</v>
      </c>
      <c r="L4218" t="s">
        <v>12340</v>
      </c>
      <c r="M4218" t="s">
        <v>12341</v>
      </c>
      <c r="N4218">
        <v>0.41444444400000002</v>
      </c>
      <c r="O4218">
        <v>0</v>
      </c>
      <c r="P4218">
        <v>17</v>
      </c>
      <c r="Q4218">
        <v>0</v>
      </c>
      <c r="R4218">
        <v>8</v>
      </c>
      <c r="S4218">
        <v>0</v>
      </c>
      <c r="T4218">
        <v>4</v>
      </c>
      <c r="U4218">
        <v>0</v>
      </c>
      <c r="V4218">
        <v>0</v>
      </c>
      <c r="W4218">
        <v>0</v>
      </c>
      <c r="X4218">
        <v>1.6149603111824</v>
      </c>
      <c r="Y4218">
        <v>0</v>
      </c>
      <c r="Z4218">
        <v>3.1057382068083665</v>
      </c>
      <c r="AA4218">
        <v>0</v>
      </c>
      <c r="AB4218">
        <v>1.7347984150229336</v>
      </c>
      <c r="AC4218">
        <v>0</v>
      </c>
      <c r="AD4218">
        <v>0</v>
      </c>
      <c r="AE4218">
        <v>6.4554969330137002</v>
      </c>
    </row>
    <row r="4219" spans="1:31" x14ac:dyDescent="0.25">
      <c r="A4219">
        <v>2313030</v>
      </c>
      <c r="B4219">
        <v>1</v>
      </c>
      <c r="C4219" t="s">
        <v>80</v>
      </c>
      <c r="D4219" t="s">
        <v>89</v>
      </c>
      <c r="E4219" t="s">
        <v>141</v>
      </c>
      <c r="F4219" t="s">
        <v>12342</v>
      </c>
      <c r="G4219" t="s">
        <v>134</v>
      </c>
      <c r="H4219" t="s">
        <v>135</v>
      </c>
      <c r="I4219" t="s">
        <v>136</v>
      </c>
      <c r="J4219" t="s">
        <v>137</v>
      </c>
      <c r="K4219" t="s">
        <v>138</v>
      </c>
      <c r="L4219" t="s">
        <v>12343</v>
      </c>
      <c r="M4219" t="s">
        <v>12344</v>
      </c>
      <c r="N4219">
        <v>9.7777776999999996E-2</v>
      </c>
      <c r="O4219">
        <v>4</v>
      </c>
      <c r="P4219">
        <v>1158</v>
      </c>
      <c r="Q4219">
        <v>2</v>
      </c>
      <c r="R4219">
        <v>22</v>
      </c>
      <c r="S4219">
        <v>11</v>
      </c>
      <c r="T4219">
        <v>101</v>
      </c>
      <c r="U4219">
        <v>5</v>
      </c>
      <c r="V4219">
        <v>0</v>
      </c>
      <c r="W4219">
        <v>7.8707960969381325</v>
      </c>
      <c r="X4219">
        <v>43.042038078051576</v>
      </c>
      <c r="Y4219">
        <v>0.87791840434906687</v>
      </c>
      <c r="Z4219">
        <v>1.7700152533927114</v>
      </c>
      <c r="AA4219">
        <v>19.06318989875129</v>
      </c>
      <c r="AB4219">
        <v>17.001456899790494</v>
      </c>
      <c r="AC4219">
        <v>22.256937715707203</v>
      </c>
      <c r="AD4219">
        <v>0</v>
      </c>
      <c r="AE4219">
        <v>111.8823523469805</v>
      </c>
    </row>
    <row r="4220" spans="1:31" x14ac:dyDescent="0.25">
      <c r="A4220">
        <v>2313053</v>
      </c>
      <c r="B4220">
        <v>1</v>
      </c>
      <c r="C4220" t="s">
        <v>80</v>
      </c>
      <c r="D4220" t="s">
        <v>97</v>
      </c>
      <c r="E4220" t="s">
        <v>153</v>
      </c>
      <c r="F4220" t="s">
        <v>12345</v>
      </c>
      <c r="G4220" t="s">
        <v>254</v>
      </c>
      <c r="H4220" t="s">
        <v>150</v>
      </c>
      <c r="I4220" t="s">
        <v>136</v>
      </c>
      <c r="J4220" t="s">
        <v>137</v>
      </c>
      <c r="K4220" t="s">
        <v>138</v>
      </c>
      <c r="L4220" t="s">
        <v>12346</v>
      </c>
      <c r="M4220" t="s">
        <v>12347</v>
      </c>
      <c r="N4220">
        <v>3.0083333329999999</v>
      </c>
      <c r="O4220">
        <v>0</v>
      </c>
      <c r="P4220">
        <v>1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3.3327757319114255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3.3327757319114255</v>
      </c>
    </row>
    <row r="4221" spans="1:31" x14ac:dyDescent="0.25">
      <c r="A4221">
        <v>2313176</v>
      </c>
      <c r="B4221">
        <v>1</v>
      </c>
      <c r="C4221" t="s">
        <v>80</v>
      </c>
      <c r="D4221" t="s">
        <v>106</v>
      </c>
      <c r="E4221" t="s">
        <v>175</v>
      </c>
      <c r="F4221" t="s">
        <v>12348</v>
      </c>
      <c r="G4221" t="s">
        <v>210</v>
      </c>
      <c r="H4221" t="s">
        <v>135</v>
      </c>
      <c r="I4221" t="s">
        <v>136</v>
      </c>
      <c r="J4221" t="s">
        <v>137</v>
      </c>
      <c r="K4221" t="s">
        <v>138</v>
      </c>
      <c r="L4221" t="s">
        <v>12349</v>
      </c>
      <c r="M4221" t="s">
        <v>12350</v>
      </c>
      <c r="N4221">
        <v>2.1888888880000001</v>
      </c>
      <c r="O4221">
        <v>0</v>
      </c>
      <c r="P4221">
        <v>4</v>
      </c>
      <c r="Q4221">
        <v>0</v>
      </c>
      <c r="R4221">
        <v>6</v>
      </c>
      <c r="S4221">
        <v>0</v>
      </c>
      <c r="T4221">
        <v>3</v>
      </c>
      <c r="U4221">
        <v>0</v>
      </c>
      <c r="V4221">
        <v>0</v>
      </c>
      <c r="W4221">
        <v>0</v>
      </c>
      <c r="X4221">
        <v>1.2971010712985003</v>
      </c>
      <c r="Y4221">
        <v>0</v>
      </c>
      <c r="Z4221">
        <v>97.717917802007122</v>
      </c>
      <c r="AA4221">
        <v>0</v>
      </c>
      <c r="AB4221">
        <v>22.272429739444618</v>
      </c>
      <c r="AC4221">
        <v>0</v>
      </c>
      <c r="AD4221">
        <v>0</v>
      </c>
      <c r="AE4221">
        <v>121.28744861275024</v>
      </c>
    </row>
    <row r="4222" spans="1:31" x14ac:dyDescent="0.25">
      <c r="A4222">
        <v>2313076</v>
      </c>
      <c r="B4222">
        <v>1</v>
      </c>
      <c r="C4222" t="s">
        <v>80</v>
      </c>
      <c r="D4222" t="s">
        <v>106</v>
      </c>
      <c r="E4222" t="s">
        <v>132</v>
      </c>
      <c r="F4222" t="s">
        <v>12351</v>
      </c>
      <c r="G4222" t="s">
        <v>143</v>
      </c>
      <c r="H4222" t="s">
        <v>135</v>
      </c>
      <c r="I4222" t="s">
        <v>136</v>
      </c>
      <c r="J4222" t="s">
        <v>137</v>
      </c>
      <c r="K4222" t="s">
        <v>144</v>
      </c>
      <c r="L4222" t="s">
        <v>12352</v>
      </c>
      <c r="M4222" t="s">
        <v>12353</v>
      </c>
      <c r="N4222">
        <v>5.8611111109999996</v>
      </c>
      <c r="O4222">
        <v>0</v>
      </c>
      <c r="P4222">
        <v>32</v>
      </c>
      <c r="Q4222">
        <v>17</v>
      </c>
      <c r="R4222">
        <v>66</v>
      </c>
      <c r="S4222">
        <v>6</v>
      </c>
      <c r="T4222">
        <v>26</v>
      </c>
      <c r="U4222">
        <v>0</v>
      </c>
      <c r="V4222">
        <v>0</v>
      </c>
      <c r="W4222">
        <v>0</v>
      </c>
      <c r="X4222">
        <v>71.818123618950338</v>
      </c>
      <c r="Y4222">
        <v>890.57458093570744</v>
      </c>
      <c r="Z4222">
        <v>892.44019742032992</v>
      </c>
      <c r="AA4222">
        <v>130.08829684112135</v>
      </c>
      <c r="AB4222">
        <v>343.71893297647102</v>
      </c>
      <c r="AC4222">
        <v>0</v>
      </c>
      <c r="AD4222">
        <v>0</v>
      </c>
      <c r="AE4222">
        <v>2328.6401317925802</v>
      </c>
    </row>
    <row r="4223" spans="1:31" x14ac:dyDescent="0.25">
      <c r="A4223">
        <v>2313036</v>
      </c>
      <c r="B4223">
        <v>1</v>
      </c>
      <c r="C4223" t="s">
        <v>81</v>
      </c>
      <c r="D4223" t="s">
        <v>127</v>
      </c>
      <c r="E4223" t="s">
        <v>175</v>
      </c>
      <c r="F4223" t="s">
        <v>12354</v>
      </c>
      <c r="G4223" t="s">
        <v>143</v>
      </c>
      <c r="H4223" t="s">
        <v>135</v>
      </c>
      <c r="I4223" t="s">
        <v>136</v>
      </c>
      <c r="J4223" t="s">
        <v>137</v>
      </c>
      <c r="K4223" t="s">
        <v>144</v>
      </c>
      <c r="L4223" t="s">
        <v>12355</v>
      </c>
      <c r="M4223" t="s">
        <v>12356</v>
      </c>
      <c r="N4223">
        <v>4.0122222220000001</v>
      </c>
      <c r="O4223">
        <v>0</v>
      </c>
      <c r="P4223">
        <v>137</v>
      </c>
      <c r="Q4223">
        <v>0</v>
      </c>
      <c r="R4223">
        <v>5</v>
      </c>
      <c r="S4223">
        <v>0</v>
      </c>
      <c r="T4223">
        <v>17</v>
      </c>
      <c r="U4223">
        <v>0</v>
      </c>
      <c r="V4223">
        <v>2</v>
      </c>
      <c r="W4223">
        <v>0</v>
      </c>
      <c r="X4223">
        <v>131.54491613322136</v>
      </c>
      <c r="Y4223">
        <v>0</v>
      </c>
      <c r="Z4223">
        <v>6.5279778885753332</v>
      </c>
      <c r="AA4223">
        <v>0</v>
      </c>
      <c r="AB4223">
        <v>106.73566925794968</v>
      </c>
      <c r="AC4223">
        <v>0</v>
      </c>
      <c r="AD4223">
        <v>178.6633621835596</v>
      </c>
      <c r="AE4223">
        <v>423.47192546330598</v>
      </c>
    </row>
    <row r="4224" spans="1:31" x14ac:dyDescent="0.25">
      <c r="A4224">
        <v>2313239</v>
      </c>
      <c r="B4224">
        <v>1</v>
      </c>
      <c r="C4224" t="s">
        <v>80</v>
      </c>
      <c r="D4224" t="s">
        <v>88</v>
      </c>
      <c r="E4224" t="s">
        <v>158</v>
      </c>
      <c r="F4224" t="s">
        <v>7331</v>
      </c>
      <c r="G4224" t="s">
        <v>177</v>
      </c>
      <c r="H4224" t="s">
        <v>150</v>
      </c>
      <c r="I4224" t="s">
        <v>136</v>
      </c>
      <c r="J4224" t="s">
        <v>137</v>
      </c>
      <c r="K4224" t="s">
        <v>144</v>
      </c>
      <c r="L4224" t="s">
        <v>12357</v>
      </c>
      <c r="M4224" t="s">
        <v>12358</v>
      </c>
      <c r="N4224">
        <v>3.6855555550000001</v>
      </c>
      <c r="O4224">
        <v>0</v>
      </c>
      <c r="P4224">
        <v>758</v>
      </c>
      <c r="Q4224">
        <v>0</v>
      </c>
      <c r="R4224">
        <v>0</v>
      </c>
      <c r="S4224">
        <v>0</v>
      </c>
      <c r="T4224">
        <v>110</v>
      </c>
      <c r="U4224">
        <v>0</v>
      </c>
      <c r="V4224">
        <v>0</v>
      </c>
      <c r="W4224">
        <v>0</v>
      </c>
      <c r="X4224">
        <v>590.82481061380804</v>
      </c>
      <c r="Y4224">
        <v>0</v>
      </c>
      <c r="Z4224">
        <v>0</v>
      </c>
      <c r="AA4224">
        <v>0</v>
      </c>
      <c r="AB4224">
        <v>554.01540435250195</v>
      </c>
      <c r="AC4224">
        <v>0</v>
      </c>
      <c r="AD4224">
        <v>0</v>
      </c>
      <c r="AE4224">
        <v>1144.84021496631</v>
      </c>
    </row>
    <row r="4225" spans="1:31" x14ac:dyDescent="0.25">
      <c r="A4225">
        <v>2313182</v>
      </c>
      <c r="B4225">
        <v>1</v>
      </c>
      <c r="C4225" t="s">
        <v>80</v>
      </c>
      <c r="D4225" t="s">
        <v>83</v>
      </c>
      <c r="E4225" t="s">
        <v>153</v>
      </c>
      <c r="F4225" t="s">
        <v>12359</v>
      </c>
      <c r="G4225" t="s">
        <v>155</v>
      </c>
      <c r="H4225" t="s">
        <v>150</v>
      </c>
      <c r="I4225" t="s">
        <v>136</v>
      </c>
      <c r="J4225" t="s">
        <v>137</v>
      </c>
      <c r="K4225" t="s">
        <v>138</v>
      </c>
      <c r="L4225" t="s">
        <v>12360</v>
      </c>
      <c r="M4225" t="s">
        <v>12361</v>
      </c>
      <c r="N4225">
        <v>1.6233333329999999</v>
      </c>
      <c r="O4225">
        <v>0</v>
      </c>
      <c r="P4225">
        <v>4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1.6269134503751999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1.6269134503751999</v>
      </c>
    </row>
    <row r="4226" spans="1:31" x14ac:dyDescent="0.25">
      <c r="A4226">
        <v>2312990</v>
      </c>
      <c r="B4226">
        <v>1</v>
      </c>
      <c r="C4226" t="s">
        <v>80</v>
      </c>
      <c r="D4226" t="s">
        <v>105</v>
      </c>
      <c r="E4226" t="s">
        <v>141</v>
      </c>
      <c r="F4226" t="s">
        <v>2685</v>
      </c>
      <c r="G4226" t="s">
        <v>467</v>
      </c>
      <c r="H4226" t="s">
        <v>135</v>
      </c>
      <c r="I4226" t="s">
        <v>136</v>
      </c>
      <c r="J4226" t="s">
        <v>137</v>
      </c>
      <c r="K4226" t="s">
        <v>138</v>
      </c>
      <c r="L4226" t="s">
        <v>12362</v>
      </c>
      <c r="M4226" t="s">
        <v>12363</v>
      </c>
      <c r="N4226">
        <v>1.033055555</v>
      </c>
      <c r="O4226">
        <v>1</v>
      </c>
      <c r="P4226">
        <v>297</v>
      </c>
      <c r="Q4226">
        <v>2</v>
      </c>
      <c r="R4226">
        <v>18</v>
      </c>
      <c r="S4226">
        <v>15</v>
      </c>
      <c r="T4226">
        <v>61</v>
      </c>
      <c r="U4226">
        <v>4</v>
      </c>
      <c r="V4226">
        <v>0</v>
      </c>
      <c r="W4226">
        <v>0.14978276953599998</v>
      </c>
      <c r="X4226">
        <v>51.709444875796109</v>
      </c>
      <c r="Y4226">
        <v>1.4719431798987415</v>
      </c>
      <c r="Z4226">
        <v>6.1169454718159875</v>
      </c>
      <c r="AA4226">
        <v>102.39897156985376</v>
      </c>
      <c r="AB4226">
        <v>40.611524109284332</v>
      </c>
      <c r="AC4226">
        <v>135.00514348198885</v>
      </c>
      <c r="AD4226">
        <v>0</v>
      </c>
      <c r="AE4226">
        <v>337.46375545817381</v>
      </c>
    </row>
    <row r="4227" spans="1:31" x14ac:dyDescent="0.25">
      <c r="A4227">
        <v>2313113</v>
      </c>
      <c r="B4227">
        <v>1</v>
      </c>
      <c r="C4227" t="s">
        <v>81</v>
      </c>
      <c r="D4227" t="s">
        <v>126</v>
      </c>
      <c r="E4227" t="s">
        <v>132</v>
      </c>
      <c r="F4227" t="s">
        <v>12364</v>
      </c>
      <c r="G4227" t="s">
        <v>143</v>
      </c>
      <c r="H4227" t="s">
        <v>135</v>
      </c>
      <c r="I4227" t="s">
        <v>136</v>
      </c>
      <c r="J4227" t="s">
        <v>137</v>
      </c>
      <c r="K4227" t="s">
        <v>144</v>
      </c>
      <c r="L4227" t="s">
        <v>12365</v>
      </c>
      <c r="M4227" t="s">
        <v>12366</v>
      </c>
      <c r="N4227">
        <v>0.90583333300000002</v>
      </c>
      <c r="O4227">
        <v>3</v>
      </c>
      <c r="P4227">
        <v>7103</v>
      </c>
      <c r="Q4227">
        <v>191</v>
      </c>
      <c r="R4227">
        <v>1191</v>
      </c>
      <c r="S4227">
        <v>68</v>
      </c>
      <c r="T4227">
        <v>892</v>
      </c>
      <c r="U4227">
        <v>6</v>
      </c>
      <c r="V4227">
        <v>8</v>
      </c>
      <c r="W4227">
        <v>0.48357479162015005</v>
      </c>
      <c r="X4227">
        <v>704.77465132489124</v>
      </c>
      <c r="Y4227">
        <v>1147.0439870155249</v>
      </c>
      <c r="Z4227">
        <v>595.98555576096567</v>
      </c>
      <c r="AA4227">
        <v>250.84853449521034</v>
      </c>
      <c r="AB4227">
        <v>707.76481055001557</v>
      </c>
      <c r="AC4227">
        <v>432.69870656260269</v>
      </c>
      <c r="AD4227">
        <v>1113.602013579286</v>
      </c>
      <c r="AE4227">
        <v>4953.2018340801169</v>
      </c>
    </row>
    <row r="4228" spans="1:31" x14ac:dyDescent="0.25">
      <c r="A4228">
        <v>2312970</v>
      </c>
      <c r="B4228">
        <v>1</v>
      </c>
      <c r="C4228" t="s">
        <v>81</v>
      </c>
      <c r="D4228" t="s">
        <v>126</v>
      </c>
      <c r="E4228" t="s">
        <v>132</v>
      </c>
      <c r="F4228" t="s">
        <v>12367</v>
      </c>
      <c r="G4228" t="s">
        <v>134</v>
      </c>
      <c r="H4228" t="s">
        <v>135</v>
      </c>
      <c r="I4228" t="s">
        <v>136</v>
      </c>
      <c r="J4228" t="s">
        <v>137</v>
      </c>
      <c r="K4228" t="s">
        <v>138</v>
      </c>
      <c r="L4228" t="s">
        <v>12368</v>
      </c>
      <c r="M4228" t="s">
        <v>12369</v>
      </c>
      <c r="N4228">
        <v>0.46611111100000002</v>
      </c>
      <c r="O4228">
        <v>0</v>
      </c>
      <c r="P4228">
        <v>513</v>
      </c>
      <c r="Q4228">
        <v>0</v>
      </c>
      <c r="R4228">
        <v>32</v>
      </c>
      <c r="S4228">
        <v>1</v>
      </c>
      <c r="T4228">
        <v>83</v>
      </c>
      <c r="U4228">
        <v>1</v>
      </c>
      <c r="V4228">
        <v>0</v>
      </c>
      <c r="W4228">
        <v>0</v>
      </c>
      <c r="X4228">
        <v>24.466501624254207</v>
      </c>
      <c r="Y4228">
        <v>0</v>
      </c>
      <c r="Z4228">
        <v>2.7150452172267219</v>
      </c>
      <c r="AA4228">
        <v>0.3746996051157333</v>
      </c>
      <c r="AB4228">
        <v>4.9934916454032212</v>
      </c>
      <c r="AC4228">
        <v>2.8601147816285</v>
      </c>
      <c r="AD4228">
        <v>0</v>
      </c>
      <c r="AE4228">
        <v>35.409852873628381</v>
      </c>
    </row>
    <row r="4229" spans="1:31" x14ac:dyDescent="0.25">
      <c r="A4229">
        <v>2313348</v>
      </c>
      <c r="B4229">
        <v>1</v>
      </c>
      <c r="C4229" t="s">
        <v>80</v>
      </c>
      <c r="D4229" t="s">
        <v>107</v>
      </c>
      <c r="E4229" t="s">
        <v>153</v>
      </c>
      <c r="F4229" t="s">
        <v>12370</v>
      </c>
      <c r="G4229" t="s">
        <v>155</v>
      </c>
      <c r="H4229" t="s">
        <v>150</v>
      </c>
      <c r="I4229" t="s">
        <v>136</v>
      </c>
      <c r="J4229" t="s">
        <v>137</v>
      </c>
      <c r="K4229" t="s">
        <v>138</v>
      </c>
      <c r="L4229" t="s">
        <v>12371</v>
      </c>
      <c r="M4229" t="s">
        <v>12372</v>
      </c>
      <c r="N4229">
        <v>2.0874999999999999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1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3.3029282633917112</v>
      </c>
      <c r="AC4229">
        <v>0</v>
      </c>
      <c r="AD4229">
        <v>0</v>
      </c>
      <c r="AE4229">
        <v>3.3029282633917112</v>
      </c>
    </row>
    <row r="4230" spans="1:31" x14ac:dyDescent="0.25">
      <c r="A4230">
        <v>2313468</v>
      </c>
      <c r="B4230">
        <v>1</v>
      </c>
      <c r="C4230" t="s">
        <v>80</v>
      </c>
      <c r="D4230" t="s">
        <v>85</v>
      </c>
      <c r="E4230" t="s">
        <v>285</v>
      </c>
      <c r="F4230" t="s">
        <v>11983</v>
      </c>
      <c r="G4230" t="s">
        <v>287</v>
      </c>
      <c r="H4230" t="s">
        <v>150</v>
      </c>
      <c r="I4230" t="s">
        <v>136</v>
      </c>
      <c r="J4230" t="s">
        <v>137</v>
      </c>
      <c r="K4230" t="s">
        <v>138</v>
      </c>
      <c r="L4230" t="s">
        <v>12373</v>
      </c>
      <c r="M4230" t="s">
        <v>12374</v>
      </c>
      <c r="N4230">
        <v>0.77611111099999996</v>
      </c>
      <c r="O4230">
        <v>0</v>
      </c>
      <c r="P4230">
        <v>33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5.4171930290693311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5.4171930290693311</v>
      </c>
    </row>
    <row r="4231" spans="1:31" x14ac:dyDescent="0.25">
      <c r="A4231">
        <v>2313368</v>
      </c>
      <c r="B4231">
        <v>1</v>
      </c>
      <c r="C4231" t="s">
        <v>80</v>
      </c>
      <c r="D4231" t="s">
        <v>84</v>
      </c>
      <c r="E4231" t="s">
        <v>153</v>
      </c>
      <c r="F4231" t="s">
        <v>12375</v>
      </c>
      <c r="G4231" t="s">
        <v>254</v>
      </c>
      <c r="H4231" t="s">
        <v>150</v>
      </c>
      <c r="I4231" t="s">
        <v>136</v>
      </c>
      <c r="J4231" t="s">
        <v>137</v>
      </c>
      <c r="K4231" t="s">
        <v>138</v>
      </c>
      <c r="L4231" t="s">
        <v>12376</v>
      </c>
      <c r="M4231" t="s">
        <v>12377</v>
      </c>
      <c r="N4231">
        <v>4.9877777769999998</v>
      </c>
      <c r="O4231">
        <v>0</v>
      </c>
      <c r="P4231">
        <v>2</v>
      </c>
      <c r="Q4231">
        <v>0</v>
      </c>
      <c r="R4231">
        <v>0</v>
      </c>
      <c r="S4231">
        <v>0</v>
      </c>
      <c r="T4231">
        <v>1</v>
      </c>
      <c r="U4231">
        <v>0</v>
      </c>
      <c r="V4231">
        <v>0</v>
      </c>
      <c r="W4231">
        <v>0</v>
      </c>
      <c r="X4231">
        <v>1.5757170649186001</v>
      </c>
      <c r="Y4231">
        <v>0</v>
      </c>
      <c r="Z4231">
        <v>0</v>
      </c>
      <c r="AA4231">
        <v>0</v>
      </c>
      <c r="AB4231">
        <v>1.9972724207611003</v>
      </c>
      <c r="AC4231">
        <v>0</v>
      </c>
      <c r="AD4231">
        <v>0</v>
      </c>
      <c r="AE4231">
        <v>3.5729894856797006</v>
      </c>
    </row>
    <row r="4232" spans="1:31" x14ac:dyDescent="0.25">
      <c r="A4232">
        <v>2313511</v>
      </c>
      <c r="B4232">
        <v>1</v>
      </c>
      <c r="C4232" t="s">
        <v>80</v>
      </c>
      <c r="D4232" t="s">
        <v>99</v>
      </c>
      <c r="E4232" t="s">
        <v>175</v>
      </c>
      <c r="F4232" t="s">
        <v>12378</v>
      </c>
      <c r="G4232" t="s">
        <v>134</v>
      </c>
      <c r="H4232" t="s">
        <v>135</v>
      </c>
      <c r="I4232" t="s">
        <v>136</v>
      </c>
      <c r="J4232" t="s">
        <v>137</v>
      </c>
      <c r="K4232" t="s">
        <v>138</v>
      </c>
      <c r="L4232" t="s">
        <v>12379</v>
      </c>
      <c r="M4232" t="s">
        <v>12380</v>
      </c>
      <c r="N4232">
        <v>0.79555555499999997</v>
      </c>
      <c r="O4232">
        <v>1</v>
      </c>
      <c r="P4232">
        <v>1118</v>
      </c>
      <c r="Q4232">
        <v>0</v>
      </c>
      <c r="R4232">
        <v>5</v>
      </c>
      <c r="S4232">
        <v>0</v>
      </c>
      <c r="T4232">
        <v>56</v>
      </c>
      <c r="U4232">
        <v>0</v>
      </c>
      <c r="V4232">
        <v>0</v>
      </c>
      <c r="W4232">
        <v>4.800671669692667</v>
      </c>
      <c r="X4232">
        <v>143.65847332177128</v>
      </c>
      <c r="Y4232">
        <v>0</v>
      </c>
      <c r="Z4232">
        <v>0.42155504239766672</v>
      </c>
      <c r="AA4232">
        <v>0</v>
      </c>
      <c r="AB4232">
        <v>32.727659846345084</v>
      </c>
      <c r="AC4232">
        <v>0</v>
      </c>
      <c r="AD4232">
        <v>0</v>
      </c>
      <c r="AE4232">
        <v>181.60835988020671</v>
      </c>
    </row>
    <row r="4233" spans="1:31" x14ac:dyDescent="0.25">
      <c r="A4233">
        <v>2313405</v>
      </c>
      <c r="B4233">
        <v>1</v>
      </c>
      <c r="C4233" t="s">
        <v>81</v>
      </c>
      <c r="D4233" t="s">
        <v>113</v>
      </c>
      <c r="E4233" t="s">
        <v>175</v>
      </c>
      <c r="F4233" t="s">
        <v>12381</v>
      </c>
      <c r="G4233" t="s">
        <v>134</v>
      </c>
      <c r="H4233" t="s">
        <v>135</v>
      </c>
      <c r="I4233" t="s">
        <v>136</v>
      </c>
      <c r="J4233" t="s">
        <v>137</v>
      </c>
      <c r="K4233" t="s">
        <v>138</v>
      </c>
      <c r="L4233" t="s">
        <v>12382</v>
      </c>
      <c r="M4233" t="s">
        <v>12383</v>
      </c>
      <c r="N4233">
        <v>1.6730555549999999</v>
      </c>
      <c r="O4233">
        <v>0</v>
      </c>
      <c r="P4233">
        <v>376</v>
      </c>
      <c r="Q4233">
        <v>1</v>
      </c>
      <c r="R4233">
        <v>17</v>
      </c>
      <c r="S4233">
        <v>0</v>
      </c>
      <c r="T4233">
        <v>28</v>
      </c>
      <c r="U4233">
        <v>0</v>
      </c>
      <c r="V4233">
        <v>0</v>
      </c>
      <c r="W4233">
        <v>0</v>
      </c>
      <c r="X4233">
        <v>129.89712447589071</v>
      </c>
      <c r="Y4233">
        <v>0</v>
      </c>
      <c r="Z4233">
        <v>41.661503330625088</v>
      </c>
      <c r="AA4233">
        <v>0</v>
      </c>
      <c r="AB4233">
        <v>16.442306701651926</v>
      </c>
      <c r="AC4233">
        <v>0</v>
      </c>
      <c r="AD4233">
        <v>0</v>
      </c>
      <c r="AE4233">
        <v>188.00093450816772</v>
      </c>
    </row>
    <row r="4234" spans="1:31" x14ac:dyDescent="0.25">
      <c r="A4234">
        <v>2313242</v>
      </c>
      <c r="B4234">
        <v>1</v>
      </c>
      <c r="C4234" t="s">
        <v>81</v>
      </c>
      <c r="D4234" t="s">
        <v>112</v>
      </c>
      <c r="E4234" t="s">
        <v>175</v>
      </c>
      <c r="F4234" t="s">
        <v>12384</v>
      </c>
      <c r="G4234" t="s">
        <v>716</v>
      </c>
      <c r="H4234" t="s">
        <v>135</v>
      </c>
      <c r="I4234" t="s">
        <v>136</v>
      </c>
      <c r="J4234" t="s">
        <v>137</v>
      </c>
      <c r="K4234" t="s">
        <v>138</v>
      </c>
      <c r="L4234" t="s">
        <v>12385</v>
      </c>
      <c r="M4234" t="s">
        <v>12386</v>
      </c>
      <c r="N4234">
        <v>0.69944444400000005</v>
      </c>
      <c r="O4234">
        <v>0</v>
      </c>
      <c r="P4234">
        <v>0</v>
      </c>
      <c r="Q4234">
        <v>0</v>
      </c>
      <c r="R4234">
        <v>1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7.9778452910239999</v>
      </c>
      <c r="AA4234">
        <v>0</v>
      </c>
      <c r="AB4234">
        <v>0</v>
      </c>
      <c r="AC4234">
        <v>0</v>
      </c>
      <c r="AD4234">
        <v>0</v>
      </c>
      <c r="AE4234">
        <v>7.9778452910239999</v>
      </c>
    </row>
    <row r="4235" spans="1:31" x14ac:dyDescent="0.25">
      <c r="A4235">
        <v>2313388</v>
      </c>
      <c r="B4235">
        <v>1</v>
      </c>
      <c r="C4235" t="s">
        <v>81</v>
      </c>
      <c r="D4235" t="s">
        <v>115</v>
      </c>
      <c r="E4235" t="s">
        <v>141</v>
      </c>
      <c r="F4235" t="s">
        <v>3887</v>
      </c>
      <c r="G4235" t="s">
        <v>134</v>
      </c>
      <c r="H4235" t="s">
        <v>135</v>
      </c>
      <c r="I4235" t="s">
        <v>136</v>
      </c>
      <c r="J4235" t="s">
        <v>137</v>
      </c>
      <c r="K4235" t="s">
        <v>138</v>
      </c>
      <c r="L4235" t="s">
        <v>12387</v>
      </c>
      <c r="M4235" t="s">
        <v>12388</v>
      </c>
      <c r="N4235">
        <v>0.19805555499999999</v>
      </c>
      <c r="O4235">
        <v>0</v>
      </c>
      <c r="P4235">
        <v>698</v>
      </c>
      <c r="Q4235">
        <v>4</v>
      </c>
      <c r="R4235">
        <v>77</v>
      </c>
      <c r="S4235">
        <v>4</v>
      </c>
      <c r="T4235">
        <v>34</v>
      </c>
      <c r="U4235">
        <v>0</v>
      </c>
      <c r="V4235">
        <v>0</v>
      </c>
      <c r="W4235">
        <v>0</v>
      </c>
      <c r="X4235">
        <v>9.5302974213208618</v>
      </c>
      <c r="Y4235">
        <v>2.1970141830426058</v>
      </c>
      <c r="Z4235">
        <v>11.780855343548716</v>
      </c>
      <c r="AA4235">
        <v>2.3822037188337002</v>
      </c>
      <c r="AB4235">
        <v>4.9578023393352408</v>
      </c>
      <c r="AC4235">
        <v>0</v>
      </c>
      <c r="AD4235">
        <v>0</v>
      </c>
      <c r="AE4235">
        <v>30.848173006081126</v>
      </c>
    </row>
    <row r="4236" spans="1:31" x14ac:dyDescent="0.25">
      <c r="A4236">
        <v>2313342</v>
      </c>
      <c r="B4236">
        <v>1</v>
      </c>
      <c r="C4236" t="s">
        <v>80</v>
      </c>
      <c r="D4236" t="s">
        <v>107</v>
      </c>
      <c r="E4236" t="s">
        <v>153</v>
      </c>
      <c r="F4236" t="s">
        <v>12389</v>
      </c>
      <c r="G4236" t="s">
        <v>254</v>
      </c>
      <c r="H4236" t="s">
        <v>150</v>
      </c>
      <c r="I4236" t="s">
        <v>136</v>
      </c>
      <c r="J4236" t="s">
        <v>137</v>
      </c>
      <c r="K4236" t="s">
        <v>138</v>
      </c>
      <c r="L4236" t="s">
        <v>12390</v>
      </c>
      <c r="M4236" t="s">
        <v>12391</v>
      </c>
      <c r="N4236">
        <v>2.4424999999999999</v>
      </c>
      <c r="O4236">
        <v>0</v>
      </c>
      <c r="P4236">
        <v>1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0.51015679157314997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0.51015679157314997</v>
      </c>
    </row>
    <row r="4237" spans="1:31" x14ac:dyDescent="0.25">
      <c r="A4237">
        <v>2313073</v>
      </c>
      <c r="B4237">
        <v>1</v>
      </c>
      <c r="C4237" t="s">
        <v>80</v>
      </c>
      <c r="D4237" t="s">
        <v>87</v>
      </c>
      <c r="E4237" t="s">
        <v>147</v>
      </c>
      <c r="F4237" t="s">
        <v>12392</v>
      </c>
      <c r="G4237" t="s">
        <v>143</v>
      </c>
      <c r="H4237" t="s">
        <v>150</v>
      </c>
      <c r="I4237" t="s">
        <v>136</v>
      </c>
      <c r="J4237" t="s">
        <v>137</v>
      </c>
      <c r="K4237" t="s">
        <v>144</v>
      </c>
      <c r="L4237" t="s">
        <v>12393</v>
      </c>
      <c r="M4237" t="s">
        <v>12394</v>
      </c>
      <c r="N4237">
        <v>0.52749999999999997</v>
      </c>
      <c r="O4237">
        <v>0</v>
      </c>
      <c r="P4237">
        <v>128</v>
      </c>
      <c r="Q4237">
        <v>0</v>
      </c>
      <c r="R4237">
        <v>0</v>
      </c>
      <c r="S4237">
        <v>0</v>
      </c>
      <c r="T4237">
        <v>7</v>
      </c>
      <c r="U4237">
        <v>0</v>
      </c>
      <c r="V4237">
        <v>0</v>
      </c>
      <c r="W4237">
        <v>0</v>
      </c>
      <c r="X4237">
        <v>13.358376455097591</v>
      </c>
      <c r="Y4237">
        <v>0</v>
      </c>
      <c r="Z4237">
        <v>0</v>
      </c>
      <c r="AA4237">
        <v>0</v>
      </c>
      <c r="AB4237">
        <v>2.0915532454360504</v>
      </c>
      <c r="AC4237">
        <v>0</v>
      </c>
      <c r="AD4237">
        <v>0</v>
      </c>
      <c r="AE4237">
        <v>15.449929700533641</v>
      </c>
    </row>
    <row r="4238" spans="1:31" x14ac:dyDescent="0.25">
      <c r="A4238">
        <v>2313096</v>
      </c>
      <c r="B4238">
        <v>1</v>
      </c>
      <c r="C4238" t="s">
        <v>81</v>
      </c>
      <c r="D4238" t="s">
        <v>121</v>
      </c>
      <c r="E4238" t="s">
        <v>132</v>
      </c>
      <c r="F4238" t="s">
        <v>12395</v>
      </c>
      <c r="G4238" t="s">
        <v>134</v>
      </c>
      <c r="H4238" t="s">
        <v>135</v>
      </c>
      <c r="I4238" t="s">
        <v>468</v>
      </c>
      <c r="J4238" t="s">
        <v>137</v>
      </c>
      <c r="K4238" t="s">
        <v>138</v>
      </c>
      <c r="L4238" t="s">
        <v>12396</v>
      </c>
      <c r="M4238" t="s">
        <v>12397</v>
      </c>
      <c r="N4238">
        <v>1.7222221999999999E-2</v>
      </c>
      <c r="O4238">
        <v>0</v>
      </c>
      <c r="P4238">
        <v>258</v>
      </c>
      <c r="Q4238">
        <v>0</v>
      </c>
      <c r="R4238">
        <v>57</v>
      </c>
      <c r="S4238">
        <v>7</v>
      </c>
      <c r="T4238">
        <v>12</v>
      </c>
      <c r="U4238">
        <v>0</v>
      </c>
      <c r="V4238">
        <v>0</v>
      </c>
      <c r="W4238">
        <v>0</v>
      </c>
      <c r="X4238">
        <v>0.5584628463008332</v>
      </c>
      <c r="Y4238">
        <v>0</v>
      </c>
      <c r="Z4238">
        <v>0.25706027951255006</v>
      </c>
      <c r="AA4238">
        <v>0.19521749899595553</v>
      </c>
      <c r="AB4238">
        <v>0.23961332493862778</v>
      </c>
      <c r="AC4238">
        <v>0</v>
      </c>
      <c r="AD4238">
        <v>0</v>
      </c>
      <c r="AE4238">
        <v>1.2503539497479665</v>
      </c>
    </row>
    <row r="4239" spans="1:31" x14ac:dyDescent="0.25">
      <c r="A4239">
        <v>2313179</v>
      </c>
      <c r="B4239">
        <v>1</v>
      </c>
      <c r="C4239" t="s">
        <v>80</v>
      </c>
      <c r="D4239" t="s">
        <v>108</v>
      </c>
      <c r="E4239" t="s">
        <v>153</v>
      </c>
      <c r="F4239" t="s">
        <v>12398</v>
      </c>
      <c r="G4239" t="s">
        <v>254</v>
      </c>
      <c r="H4239" t="s">
        <v>150</v>
      </c>
      <c r="I4239" t="s">
        <v>136</v>
      </c>
      <c r="J4239" t="s">
        <v>137</v>
      </c>
      <c r="K4239" t="s">
        <v>138</v>
      </c>
      <c r="L4239" t="s">
        <v>12399</v>
      </c>
      <c r="M4239" t="s">
        <v>12400</v>
      </c>
      <c r="N4239">
        <v>2.9761111109999998</v>
      </c>
      <c r="O4239">
        <v>0</v>
      </c>
      <c r="P4239">
        <v>1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0.45365903607613339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0.45365903607613339</v>
      </c>
    </row>
    <row r="4240" spans="1:31" x14ac:dyDescent="0.25">
      <c r="A4240">
        <v>2313474</v>
      </c>
      <c r="B4240">
        <v>1</v>
      </c>
      <c r="C4240" t="s">
        <v>81</v>
      </c>
      <c r="D4240" t="s">
        <v>128</v>
      </c>
      <c r="E4240" t="s">
        <v>153</v>
      </c>
      <c r="F4240" t="s">
        <v>7690</v>
      </c>
      <c r="G4240" t="s">
        <v>203</v>
      </c>
      <c r="H4240" t="s">
        <v>150</v>
      </c>
      <c r="I4240" t="s">
        <v>136</v>
      </c>
      <c r="J4240" t="s">
        <v>137</v>
      </c>
      <c r="K4240" t="s">
        <v>138</v>
      </c>
      <c r="L4240" t="s">
        <v>12401</v>
      </c>
      <c r="M4240" t="s">
        <v>12402</v>
      </c>
      <c r="N4240">
        <v>0.59416666600000001</v>
      </c>
      <c r="O4240">
        <v>0</v>
      </c>
      <c r="P4240">
        <v>13</v>
      </c>
      <c r="Q4240">
        <v>0</v>
      </c>
      <c r="R4240">
        <v>0</v>
      </c>
      <c r="S4240">
        <v>0</v>
      </c>
      <c r="T4240">
        <v>1</v>
      </c>
      <c r="U4240">
        <v>0</v>
      </c>
      <c r="V4240">
        <v>0</v>
      </c>
      <c r="W4240">
        <v>0</v>
      </c>
      <c r="X4240">
        <v>1.3174310287959496</v>
      </c>
      <c r="Y4240">
        <v>0</v>
      </c>
      <c r="Z4240">
        <v>0</v>
      </c>
      <c r="AA4240">
        <v>0</v>
      </c>
      <c r="AB4240">
        <v>0.24459332471124998</v>
      </c>
      <c r="AC4240">
        <v>0</v>
      </c>
      <c r="AD4240">
        <v>0</v>
      </c>
      <c r="AE4240">
        <v>1.5620243535071996</v>
      </c>
    </row>
    <row r="4241" spans="1:31" x14ac:dyDescent="0.25">
      <c r="A4241">
        <v>2313302</v>
      </c>
      <c r="B4241">
        <v>1</v>
      </c>
      <c r="C4241" t="s">
        <v>81</v>
      </c>
      <c r="D4241" t="s">
        <v>123</v>
      </c>
      <c r="E4241" t="s">
        <v>132</v>
      </c>
      <c r="F4241" t="s">
        <v>12403</v>
      </c>
      <c r="G4241" t="s">
        <v>143</v>
      </c>
      <c r="H4241" t="s">
        <v>135</v>
      </c>
      <c r="I4241" t="s">
        <v>136</v>
      </c>
      <c r="J4241" t="s">
        <v>137</v>
      </c>
      <c r="K4241" t="s">
        <v>144</v>
      </c>
      <c r="L4241" t="s">
        <v>12404</v>
      </c>
      <c r="M4241" t="s">
        <v>12405</v>
      </c>
      <c r="N4241">
        <v>2.520277777</v>
      </c>
      <c r="O4241">
        <v>3</v>
      </c>
      <c r="P4241">
        <v>361</v>
      </c>
      <c r="Q4241">
        <v>256</v>
      </c>
      <c r="R4241">
        <v>73</v>
      </c>
      <c r="S4241">
        <v>25</v>
      </c>
      <c r="T4241">
        <v>41</v>
      </c>
      <c r="U4241">
        <v>0</v>
      </c>
      <c r="V4241">
        <v>0</v>
      </c>
      <c r="W4241">
        <v>2.4803671427703247</v>
      </c>
      <c r="X4241">
        <v>157.25814053542402</v>
      </c>
      <c r="Y4241">
        <v>1330.9430383992956</v>
      </c>
      <c r="Z4241">
        <v>253.29005499424181</v>
      </c>
      <c r="AA4241">
        <v>75.901717569123377</v>
      </c>
      <c r="AB4241">
        <v>87.476314019140148</v>
      </c>
      <c r="AC4241">
        <v>0</v>
      </c>
      <c r="AD4241">
        <v>0</v>
      </c>
      <c r="AE4241">
        <v>1907.349632659995</v>
      </c>
    </row>
    <row r="4242" spans="1:31" x14ac:dyDescent="0.25">
      <c r="A4242">
        <v>2312973</v>
      </c>
      <c r="B4242">
        <v>1</v>
      </c>
      <c r="C4242" t="s">
        <v>80</v>
      </c>
      <c r="D4242" t="s">
        <v>85</v>
      </c>
      <c r="E4242" t="s">
        <v>285</v>
      </c>
      <c r="F4242" t="s">
        <v>11983</v>
      </c>
      <c r="G4242" t="s">
        <v>287</v>
      </c>
      <c r="H4242" t="s">
        <v>150</v>
      </c>
      <c r="I4242" t="s">
        <v>136</v>
      </c>
      <c r="J4242" t="s">
        <v>137</v>
      </c>
      <c r="K4242" t="s">
        <v>138</v>
      </c>
      <c r="L4242" t="s">
        <v>12406</v>
      </c>
      <c r="M4242" t="s">
        <v>12407</v>
      </c>
      <c r="N4242">
        <v>0.51555555500000005</v>
      </c>
      <c r="O4242">
        <v>0</v>
      </c>
      <c r="P4242">
        <v>33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2.8763459481986664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2.8763459481986664</v>
      </c>
    </row>
    <row r="4243" spans="1:31" x14ac:dyDescent="0.25">
      <c r="A4243">
        <v>2313471</v>
      </c>
      <c r="B4243">
        <v>1</v>
      </c>
      <c r="C4243" t="s">
        <v>80</v>
      </c>
      <c r="D4243" t="s">
        <v>93</v>
      </c>
      <c r="E4243" t="s">
        <v>147</v>
      </c>
      <c r="F4243" t="s">
        <v>12408</v>
      </c>
      <c r="G4243" t="s">
        <v>149</v>
      </c>
      <c r="H4243" t="s">
        <v>150</v>
      </c>
      <c r="I4243" t="s">
        <v>136</v>
      </c>
      <c r="J4243" t="s">
        <v>137</v>
      </c>
      <c r="K4243" t="s">
        <v>138</v>
      </c>
      <c r="L4243" t="s">
        <v>12409</v>
      </c>
      <c r="M4243" t="s">
        <v>12410</v>
      </c>
      <c r="N4243">
        <v>0.99638888800000003</v>
      </c>
      <c r="O4243">
        <v>0</v>
      </c>
      <c r="P4243">
        <v>160</v>
      </c>
      <c r="Q4243">
        <v>0</v>
      </c>
      <c r="R4243">
        <v>0</v>
      </c>
      <c r="S4243">
        <v>0</v>
      </c>
      <c r="T4243">
        <v>15</v>
      </c>
      <c r="U4243">
        <v>0</v>
      </c>
      <c r="V4243">
        <v>0</v>
      </c>
      <c r="W4243">
        <v>0</v>
      </c>
      <c r="X4243">
        <v>26.58517580134804</v>
      </c>
      <c r="Y4243">
        <v>0</v>
      </c>
      <c r="Z4243">
        <v>0</v>
      </c>
      <c r="AA4243">
        <v>0</v>
      </c>
      <c r="AB4243">
        <v>18.835726786037114</v>
      </c>
      <c r="AC4243">
        <v>0</v>
      </c>
      <c r="AD4243">
        <v>0</v>
      </c>
      <c r="AE4243">
        <v>45.420902587385157</v>
      </c>
    </row>
    <row r="4244" spans="1:31" x14ac:dyDescent="0.25">
      <c r="A4244">
        <v>2313345</v>
      </c>
      <c r="B4244">
        <v>1</v>
      </c>
      <c r="C4244" t="s">
        <v>80</v>
      </c>
      <c r="D4244" t="s">
        <v>85</v>
      </c>
      <c r="E4244" t="s">
        <v>285</v>
      </c>
      <c r="F4244" t="s">
        <v>12411</v>
      </c>
      <c r="G4244" t="s">
        <v>287</v>
      </c>
      <c r="H4244" t="s">
        <v>150</v>
      </c>
      <c r="I4244" t="s">
        <v>136</v>
      </c>
      <c r="J4244" t="s">
        <v>137</v>
      </c>
      <c r="K4244" t="s">
        <v>138</v>
      </c>
      <c r="L4244" t="s">
        <v>12412</v>
      </c>
      <c r="M4244" t="s">
        <v>12413</v>
      </c>
      <c r="N4244">
        <v>1.018611111</v>
      </c>
      <c r="O4244">
        <v>0</v>
      </c>
      <c r="P4244">
        <v>84</v>
      </c>
      <c r="Q4244">
        <v>0</v>
      </c>
      <c r="R4244">
        <v>0</v>
      </c>
      <c r="S4244">
        <v>0</v>
      </c>
      <c r="T4244">
        <v>1</v>
      </c>
      <c r="U4244">
        <v>0</v>
      </c>
      <c r="V4244">
        <v>0</v>
      </c>
      <c r="W4244">
        <v>0</v>
      </c>
      <c r="X4244">
        <v>16.152500210455248</v>
      </c>
      <c r="Y4244">
        <v>0</v>
      </c>
      <c r="Z4244">
        <v>0</v>
      </c>
      <c r="AA4244">
        <v>0</v>
      </c>
      <c r="AB4244">
        <v>2.3642009821684002</v>
      </c>
      <c r="AC4244">
        <v>0</v>
      </c>
      <c r="AD4244">
        <v>0</v>
      </c>
      <c r="AE4244">
        <v>18.51670119262365</v>
      </c>
    </row>
    <row r="4245" spans="1:31" x14ac:dyDescent="0.25">
      <c r="A4245">
        <v>2313202</v>
      </c>
      <c r="B4245">
        <v>1</v>
      </c>
      <c r="C4245" t="s">
        <v>80</v>
      </c>
      <c r="D4245" t="s">
        <v>110</v>
      </c>
      <c r="E4245" t="s">
        <v>175</v>
      </c>
      <c r="F4245" t="s">
        <v>12414</v>
      </c>
      <c r="G4245" t="s">
        <v>210</v>
      </c>
      <c r="H4245" t="s">
        <v>135</v>
      </c>
      <c r="I4245" t="s">
        <v>136</v>
      </c>
      <c r="J4245" t="s">
        <v>137</v>
      </c>
      <c r="K4245" t="s">
        <v>138</v>
      </c>
      <c r="L4245" t="s">
        <v>12415</v>
      </c>
      <c r="M4245" t="s">
        <v>12416</v>
      </c>
      <c r="N4245">
        <v>5.1616666660000003</v>
      </c>
      <c r="O4245">
        <v>0</v>
      </c>
      <c r="P4245">
        <v>0</v>
      </c>
      <c r="Q4245">
        <v>0</v>
      </c>
      <c r="R4245">
        <v>0</v>
      </c>
      <c r="S4245">
        <v>1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70.018621585133985</v>
      </c>
      <c r="AB4245">
        <v>0</v>
      </c>
      <c r="AC4245">
        <v>0</v>
      </c>
      <c r="AD4245">
        <v>0</v>
      </c>
      <c r="AE4245">
        <v>70.018621585133985</v>
      </c>
    </row>
    <row r="4246" spans="1:31" x14ac:dyDescent="0.25">
      <c r="A4246">
        <v>2313451</v>
      </c>
      <c r="B4246">
        <v>1</v>
      </c>
      <c r="C4246" t="s">
        <v>81</v>
      </c>
      <c r="D4246" t="s">
        <v>112</v>
      </c>
      <c r="E4246" t="s">
        <v>153</v>
      </c>
      <c r="F4246" t="s">
        <v>12417</v>
      </c>
      <c r="G4246" t="s">
        <v>155</v>
      </c>
      <c r="H4246" t="s">
        <v>150</v>
      </c>
      <c r="I4246" t="s">
        <v>136</v>
      </c>
      <c r="J4246" t="s">
        <v>137</v>
      </c>
      <c r="K4246" t="s">
        <v>138</v>
      </c>
      <c r="L4246" t="s">
        <v>12418</v>
      </c>
      <c r="M4246" t="s">
        <v>12419</v>
      </c>
      <c r="N4246">
        <v>1.6541666660000001</v>
      </c>
      <c r="O4246">
        <v>0</v>
      </c>
      <c r="P4246">
        <v>6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1.7853115769207502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1.7853115769207502</v>
      </c>
    </row>
    <row r="4247" spans="1:31" x14ac:dyDescent="0.25">
      <c r="A4247">
        <v>2313116</v>
      </c>
      <c r="B4247">
        <v>1</v>
      </c>
      <c r="C4247" t="s">
        <v>80</v>
      </c>
      <c r="D4247" t="s">
        <v>96</v>
      </c>
      <c r="E4247" t="s">
        <v>153</v>
      </c>
      <c r="F4247" t="s">
        <v>12420</v>
      </c>
      <c r="G4247" t="s">
        <v>254</v>
      </c>
      <c r="H4247" t="s">
        <v>150</v>
      </c>
      <c r="I4247" t="s">
        <v>136</v>
      </c>
      <c r="J4247" t="s">
        <v>137</v>
      </c>
      <c r="K4247" t="s">
        <v>138</v>
      </c>
      <c r="L4247" t="s">
        <v>12421</v>
      </c>
      <c r="M4247" t="s">
        <v>12422</v>
      </c>
      <c r="N4247">
        <v>3.9752777770000001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1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4.5192335678672002</v>
      </c>
      <c r="AC4247">
        <v>0</v>
      </c>
      <c r="AD4247">
        <v>0</v>
      </c>
      <c r="AE4247">
        <v>4.5192335678672002</v>
      </c>
    </row>
    <row r="4248" spans="1:31" x14ac:dyDescent="0.25">
      <c r="A4248">
        <v>2313259</v>
      </c>
      <c r="B4248">
        <v>1</v>
      </c>
      <c r="C4248" t="s">
        <v>80</v>
      </c>
      <c r="D4248" t="s">
        <v>103</v>
      </c>
      <c r="E4248" t="s">
        <v>132</v>
      </c>
      <c r="F4248" t="s">
        <v>6937</v>
      </c>
      <c r="G4248" t="s">
        <v>134</v>
      </c>
      <c r="H4248" t="s">
        <v>135</v>
      </c>
      <c r="I4248" t="s">
        <v>136</v>
      </c>
      <c r="J4248" t="s">
        <v>137</v>
      </c>
      <c r="K4248" t="s">
        <v>138</v>
      </c>
      <c r="L4248" t="s">
        <v>12423</v>
      </c>
      <c r="M4248" t="s">
        <v>12424</v>
      </c>
      <c r="N4248">
        <v>0.41388888800000001</v>
      </c>
      <c r="O4248">
        <v>0</v>
      </c>
      <c r="P4248">
        <v>2</v>
      </c>
      <c r="Q4248">
        <v>5</v>
      </c>
      <c r="R4248">
        <v>10</v>
      </c>
      <c r="S4248">
        <v>17</v>
      </c>
      <c r="T4248">
        <v>8</v>
      </c>
      <c r="U4248">
        <v>26</v>
      </c>
      <c r="V4248">
        <v>1</v>
      </c>
      <c r="W4248">
        <v>0</v>
      </c>
      <c r="X4248">
        <v>0.45698148630899998</v>
      </c>
      <c r="Y4248">
        <v>26.8257774497445</v>
      </c>
      <c r="Z4248">
        <v>21.22642696899733</v>
      </c>
      <c r="AA4248">
        <v>80.660408823389673</v>
      </c>
      <c r="AB4248">
        <v>45.393282202230552</v>
      </c>
      <c r="AC4248">
        <v>1799.3246918779571</v>
      </c>
      <c r="AD4248">
        <v>34.234442617649997</v>
      </c>
      <c r="AE4248">
        <v>2008.1220114262783</v>
      </c>
    </row>
    <row r="4249" spans="1:31" x14ac:dyDescent="0.25">
      <c r="A4249">
        <v>2313646</v>
      </c>
      <c r="B4249">
        <v>1</v>
      </c>
      <c r="C4249" t="s">
        <v>80</v>
      </c>
      <c r="D4249" t="s">
        <v>104</v>
      </c>
      <c r="E4249" t="s">
        <v>175</v>
      </c>
      <c r="F4249" t="s">
        <v>12425</v>
      </c>
      <c r="G4249" t="s">
        <v>143</v>
      </c>
      <c r="H4249" t="s">
        <v>135</v>
      </c>
      <c r="I4249" t="s">
        <v>136</v>
      </c>
      <c r="J4249" t="s">
        <v>137</v>
      </c>
      <c r="K4249" t="s">
        <v>144</v>
      </c>
      <c r="L4249" t="s">
        <v>12426</v>
      </c>
      <c r="M4249" t="s">
        <v>12427</v>
      </c>
      <c r="N4249">
        <v>2.8797222219999998</v>
      </c>
      <c r="O4249">
        <v>0</v>
      </c>
      <c r="P4249">
        <v>483</v>
      </c>
      <c r="Q4249">
        <v>0</v>
      </c>
      <c r="R4249">
        <v>1</v>
      </c>
      <c r="S4249">
        <v>0</v>
      </c>
      <c r="T4249">
        <v>14</v>
      </c>
      <c r="U4249">
        <v>0</v>
      </c>
      <c r="V4249">
        <v>0</v>
      </c>
      <c r="W4249">
        <v>0</v>
      </c>
      <c r="X4249">
        <v>275.66764777274818</v>
      </c>
      <c r="Y4249">
        <v>0</v>
      </c>
      <c r="Z4249">
        <v>2.3950863245347751</v>
      </c>
      <c r="AA4249">
        <v>0</v>
      </c>
      <c r="AB4249">
        <v>17.257506529278714</v>
      </c>
      <c r="AC4249">
        <v>0</v>
      </c>
      <c r="AD4249">
        <v>0</v>
      </c>
      <c r="AE4249">
        <v>295.32024062656166</v>
      </c>
    </row>
    <row r="4250" spans="1:31" x14ac:dyDescent="0.25">
      <c r="A4250">
        <v>2313669</v>
      </c>
      <c r="B4250">
        <v>1</v>
      </c>
      <c r="C4250" t="s">
        <v>81</v>
      </c>
      <c r="D4250" t="s">
        <v>114</v>
      </c>
      <c r="E4250" t="s">
        <v>147</v>
      </c>
      <c r="F4250" t="s">
        <v>10851</v>
      </c>
      <c r="G4250" t="s">
        <v>149</v>
      </c>
      <c r="H4250" t="s">
        <v>150</v>
      </c>
      <c r="I4250" t="s">
        <v>136</v>
      </c>
      <c r="J4250" t="s">
        <v>137</v>
      </c>
      <c r="K4250" t="s">
        <v>138</v>
      </c>
      <c r="L4250" t="s">
        <v>12428</v>
      </c>
      <c r="M4250" t="s">
        <v>12429</v>
      </c>
      <c r="N4250">
        <v>1.7088888879999999</v>
      </c>
      <c r="O4250">
        <v>0</v>
      </c>
      <c r="P4250">
        <v>8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1.8400671850464001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1.8400671850464001</v>
      </c>
    </row>
    <row r="4251" spans="1:31" x14ac:dyDescent="0.25">
      <c r="A4251">
        <v>2313600</v>
      </c>
      <c r="B4251">
        <v>1</v>
      </c>
      <c r="C4251" t="s">
        <v>81</v>
      </c>
      <c r="D4251" t="s">
        <v>118</v>
      </c>
      <c r="E4251" t="s">
        <v>141</v>
      </c>
      <c r="F4251" t="s">
        <v>3088</v>
      </c>
      <c r="G4251" t="s">
        <v>143</v>
      </c>
      <c r="H4251" t="s">
        <v>135</v>
      </c>
      <c r="I4251" t="s">
        <v>136</v>
      </c>
      <c r="J4251" t="s">
        <v>137</v>
      </c>
      <c r="K4251" t="s">
        <v>144</v>
      </c>
      <c r="L4251" t="s">
        <v>12430</v>
      </c>
      <c r="M4251" t="s">
        <v>12431</v>
      </c>
      <c r="N4251">
        <v>0.34</v>
      </c>
      <c r="O4251">
        <v>0</v>
      </c>
      <c r="P4251">
        <v>317</v>
      </c>
      <c r="Q4251">
        <v>9</v>
      </c>
      <c r="R4251">
        <v>84</v>
      </c>
      <c r="S4251">
        <v>12</v>
      </c>
      <c r="T4251">
        <v>72</v>
      </c>
      <c r="U4251">
        <v>1</v>
      </c>
      <c r="V4251">
        <v>0</v>
      </c>
      <c r="W4251">
        <v>0</v>
      </c>
      <c r="X4251">
        <v>22.144775105222987</v>
      </c>
      <c r="Y4251">
        <v>49.413554941731604</v>
      </c>
      <c r="Z4251">
        <v>114.59318374953288</v>
      </c>
      <c r="AA4251">
        <v>199.05594569147644</v>
      </c>
      <c r="AB4251">
        <v>32.5238323092386</v>
      </c>
      <c r="AC4251">
        <v>365.35259667376801</v>
      </c>
      <c r="AD4251">
        <v>0</v>
      </c>
      <c r="AE4251">
        <v>783.08388847097058</v>
      </c>
    </row>
    <row r="4252" spans="1:31" x14ac:dyDescent="0.25">
      <c r="A4252">
        <v>2313623</v>
      </c>
      <c r="B4252">
        <v>1</v>
      </c>
      <c r="C4252" t="s">
        <v>80</v>
      </c>
      <c r="D4252" t="s">
        <v>104</v>
      </c>
      <c r="E4252" t="s">
        <v>175</v>
      </c>
      <c r="F4252" t="s">
        <v>12432</v>
      </c>
      <c r="G4252" t="s">
        <v>143</v>
      </c>
      <c r="H4252" t="s">
        <v>135</v>
      </c>
      <c r="I4252" t="s">
        <v>136</v>
      </c>
      <c r="J4252" t="s">
        <v>137</v>
      </c>
      <c r="K4252" t="s">
        <v>144</v>
      </c>
      <c r="L4252" t="s">
        <v>12433</v>
      </c>
      <c r="M4252" t="s">
        <v>12434</v>
      </c>
      <c r="N4252">
        <v>7.8997222220000003</v>
      </c>
      <c r="O4252">
        <v>0</v>
      </c>
      <c r="P4252">
        <v>1</v>
      </c>
      <c r="Q4252">
        <v>0</v>
      </c>
      <c r="R4252">
        <v>3</v>
      </c>
      <c r="S4252">
        <v>0</v>
      </c>
      <c r="T4252">
        <v>1</v>
      </c>
      <c r="U4252">
        <v>0</v>
      </c>
      <c r="V4252">
        <v>0</v>
      </c>
      <c r="W4252">
        <v>0</v>
      </c>
      <c r="X4252">
        <v>0.64195981298999993</v>
      </c>
      <c r="Y4252">
        <v>0</v>
      </c>
      <c r="Z4252">
        <v>7.2744208916591351</v>
      </c>
      <c r="AA4252">
        <v>0</v>
      </c>
      <c r="AB4252">
        <v>0.94121727938490019</v>
      </c>
      <c r="AC4252">
        <v>0</v>
      </c>
      <c r="AD4252">
        <v>0</v>
      </c>
      <c r="AE4252">
        <v>8.8575979840340349</v>
      </c>
    </row>
    <row r="4253" spans="1:31" x14ac:dyDescent="0.25">
      <c r="A4253">
        <v>2313792</v>
      </c>
      <c r="B4253">
        <v>1</v>
      </c>
      <c r="C4253" t="s">
        <v>80</v>
      </c>
      <c r="D4253" t="s">
        <v>96</v>
      </c>
      <c r="E4253" t="s">
        <v>147</v>
      </c>
      <c r="F4253" t="s">
        <v>12435</v>
      </c>
      <c r="G4253" t="s">
        <v>703</v>
      </c>
      <c r="H4253" t="s">
        <v>150</v>
      </c>
      <c r="I4253" t="s">
        <v>136</v>
      </c>
      <c r="J4253" t="s">
        <v>137</v>
      </c>
      <c r="K4253" t="s">
        <v>138</v>
      </c>
      <c r="L4253" t="s">
        <v>12436</v>
      </c>
      <c r="M4253" t="s">
        <v>12437</v>
      </c>
      <c r="N4253">
        <v>4.0330555549999998</v>
      </c>
      <c r="O4253">
        <v>0</v>
      </c>
      <c r="P4253">
        <v>20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16.396403075026665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16.396403075026665</v>
      </c>
    </row>
    <row r="4254" spans="1:31" x14ac:dyDescent="0.25">
      <c r="A4254">
        <v>2313523</v>
      </c>
      <c r="B4254">
        <v>1</v>
      </c>
      <c r="C4254" t="s">
        <v>80</v>
      </c>
      <c r="D4254" t="s">
        <v>110</v>
      </c>
      <c r="E4254" t="s">
        <v>175</v>
      </c>
      <c r="F4254" t="s">
        <v>12438</v>
      </c>
      <c r="G4254" t="s">
        <v>467</v>
      </c>
      <c r="H4254" t="s">
        <v>135</v>
      </c>
      <c r="I4254" t="s">
        <v>468</v>
      </c>
      <c r="J4254" t="s">
        <v>137</v>
      </c>
      <c r="K4254" t="s">
        <v>144</v>
      </c>
      <c r="L4254" t="s">
        <v>12439</v>
      </c>
      <c r="M4254" t="s">
        <v>12440</v>
      </c>
      <c r="N4254">
        <v>3.0277776999999999E-2</v>
      </c>
      <c r="O4254">
        <v>0</v>
      </c>
      <c r="P4254">
        <v>7244</v>
      </c>
      <c r="Q4254">
        <v>0</v>
      </c>
      <c r="R4254">
        <v>0</v>
      </c>
      <c r="S4254">
        <v>0</v>
      </c>
      <c r="T4254">
        <v>411</v>
      </c>
      <c r="U4254">
        <v>0</v>
      </c>
      <c r="V4254">
        <v>1</v>
      </c>
      <c r="W4254">
        <v>0</v>
      </c>
      <c r="X4254">
        <v>44.242821563164348</v>
      </c>
      <c r="Y4254">
        <v>0</v>
      </c>
      <c r="Z4254">
        <v>0</v>
      </c>
      <c r="AA4254">
        <v>0</v>
      </c>
      <c r="AB4254">
        <v>8.0144373309505781</v>
      </c>
      <c r="AC4254">
        <v>0</v>
      </c>
      <c r="AD4254">
        <v>3.4162805560500002E-3</v>
      </c>
      <c r="AE4254">
        <v>52.260675174670979</v>
      </c>
    </row>
    <row r="4255" spans="1:31" x14ac:dyDescent="0.25">
      <c r="A4255">
        <v>2314018</v>
      </c>
      <c r="B4255">
        <v>1</v>
      </c>
      <c r="C4255" t="s">
        <v>81</v>
      </c>
      <c r="D4255" t="s">
        <v>115</v>
      </c>
      <c r="E4255" t="s">
        <v>147</v>
      </c>
      <c r="F4255" t="s">
        <v>12441</v>
      </c>
      <c r="G4255" t="s">
        <v>149</v>
      </c>
      <c r="H4255" t="s">
        <v>150</v>
      </c>
      <c r="I4255" t="s">
        <v>136</v>
      </c>
      <c r="J4255" t="s">
        <v>137</v>
      </c>
      <c r="K4255" t="s">
        <v>138</v>
      </c>
      <c r="L4255" t="s">
        <v>12442</v>
      </c>
      <c r="M4255" t="s">
        <v>12443</v>
      </c>
      <c r="N4255">
        <v>2.034444444</v>
      </c>
      <c r="O4255">
        <v>0</v>
      </c>
      <c r="P4255">
        <v>18</v>
      </c>
      <c r="Q4255">
        <v>0</v>
      </c>
      <c r="R4255">
        <v>2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9.3526253585400863</v>
      </c>
      <c r="Y4255">
        <v>0</v>
      </c>
      <c r="Z4255">
        <v>0.55599246657720003</v>
      </c>
      <c r="AA4255">
        <v>0</v>
      </c>
      <c r="AB4255">
        <v>0</v>
      </c>
      <c r="AC4255">
        <v>0</v>
      </c>
      <c r="AD4255">
        <v>0</v>
      </c>
      <c r="AE4255">
        <v>9.9086178251172861</v>
      </c>
    </row>
    <row r="4256" spans="1:31" x14ac:dyDescent="0.25">
      <c r="A4256">
        <v>2314038</v>
      </c>
      <c r="B4256">
        <v>1</v>
      </c>
      <c r="C4256" t="s">
        <v>80</v>
      </c>
      <c r="D4256" t="s">
        <v>83</v>
      </c>
      <c r="E4256" t="s">
        <v>285</v>
      </c>
      <c r="F4256" t="s">
        <v>1448</v>
      </c>
      <c r="G4256" t="s">
        <v>149</v>
      </c>
      <c r="H4256" t="s">
        <v>150</v>
      </c>
      <c r="I4256" t="s">
        <v>136</v>
      </c>
      <c r="J4256" t="s">
        <v>137</v>
      </c>
      <c r="K4256" t="s">
        <v>138</v>
      </c>
      <c r="L4256" t="s">
        <v>12444</v>
      </c>
      <c r="M4256" t="s">
        <v>12445</v>
      </c>
      <c r="N4256">
        <v>0.84777777700000001</v>
      </c>
      <c r="O4256">
        <v>0</v>
      </c>
      <c r="P4256">
        <v>125</v>
      </c>
      <c r="Q4256">
        <v>0</v>
      </c>
      <c r="R4256">
        <v>0</v>
      </c>
      <c r="S4256">
        <v>0</v>
      </c>
      <c r="T4256">
        <v>4</v>
      </c>
      <c r="U4256">
        <v>0</v>
      </c>
      <c r="V4256">
        <v>0</v>
      </c>
      <c r="W4256">
        <v>0</v>
      </c>
      <c r="X4256">
        <v>23.664608024947857</v>
      </c>
      <c r="Y4256">
        <v>0</v>
      </c>
      <c r="Z4256">
        <v>0</v>
      </c>
      <c r="AA4256">
        <v>0</v>
      </c>
      <c r="AB4256">
        <v>1.5275200312535167</v>
      </c>
      <c r="AC4256">
        <v>0</v>
      </c>
      <c r="AD4256">
        <v>0</v>
      </c>
      <c r="AE4256">
        <v>25.192128056201373</v>
      </c>
    </row>
    <row r="4257" spans="1:31" x14ac:dyDescent="0.25">
      <c r="A4257">
        <v>2313872</v>
      </c>
      <c r="B4257">
        <v>1</v>
      </c>
      <c r="C4257" t="s">
        <v>80</v>
      </c>
      <c r="D4257" t="s">
        <v>92</v>
      </c>
      <c r="E4257" t="s">
        <v>285</v>
      </c>
      <c r="F4257" t="s">
        <v>12446</v>
      </c>
      <c r="G4257" t="s">
        <v>287</v>
      </c>
      <c r="H4257" t="s">
        <v>150</v>
      </c>
      <c r="I4257" t="s">
        <v>136</v>
      </c>
      <c r="J4257" t="s">
        <v>137</v>
      </c>
      <c r="K4257" t="s">
        <v>138</v>
      </c>
      <c r="L4257" t="s">
        <v>12447</v>
      </c>
      <c r="M4257" t="s">
        <v>12448</v>
      </c>
      <c r="N4257">
        <v>1.1344444440000001</v>
      </c>
      <c r="O4257">
        <v>0</v>
      </c>
      <c r="P4257">
        <v>2</v>
      </c>
      <c r="Q4257">
        <v>0</v>
      </c>
      <c r="R4257">
        <v>0</v>
      </c>
      <c r="S4257">
        <v>0</v>
      </c>
      <c r="T4257">
        <v>11</v>
      </c>
      <c r="U4257">
        <v>0</v>
      </c>
      <c r="V4257">
        <v>0</v>
      </c>
      <c r="W4257">
        <v>0</v>
      </c>
      <c r="X4257">
        <v>0.47784772770833339</v>
      </c>
      <c r="Y4257">
        <v>0</v>
      </c>
      <c r="Z4257">
        <v>0</v>
      </c>
      <c r="AA4257">
        <v>0</v>
      </c>
      <c r="AB4257">
        <v>13.683551603395989</v>
      </c>
      <c r="AC4257">
        <v>0</v>
      </c>
      <c r="AD4257">
        <v>0</v>
      </c>
      <c r="AE4257">
        <v>14.161399331104322</v>
      </c>
    </row>
    <row r="4258" spans="1:31" x14ac:dyDescent="0.25">
      <c r="A4258">
        <v>2314064</v>
      </c>
      <c r="B4258">
        <v>1</v>
      </c>
      <c r="C4258" t="s">
        <v>80</v>
      </c>
      <c r="D4258" t="s">
        <v>110</v>
      </c>
      <c r="E4258" t="s">
        <v>153</v>
      </c>
      <c r="F4258" t="s">
        <v>12449</v>
      </c>
      <c r="G4258" t="s">
        <v>155</v>
      </c>
      <c r="H4258" t="s">
        <v>150</v>
      </c>
      <c r="I4258" t="s">
        <v>136</v>
      </c>
      <c r="J4258" t="s">
        <v>137</v>
      </c>
      <c r="K4258" t="s">
        <v>138</v>
      </c>
      <c r="L4258" t="s">
        <v>12450</v>
      </c>
      <c r="M4258" t="s">
        <v>12451</v>
      </c>
      <c r="N4258">
        <v>5.1752777769999998</v>
      </c>
      <c r="O4258">
        <v>0</v>
      </c>
      <c r="P4258">
        <v>1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1.5976103964404169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1.5976103964404169</v>
      </c>
    </row>
    <row r="4259" spans="1:31" x14ac:dyDescent="0.25">
      <c r="A4259">
        <v>2313517</v>
      </c>
      <c r="B4259">
        <v>1</v>
      </c>
      <c r="C4259" t="s">
        <v>80</v>
      </c>
      <c r="D4259" t="s">
        <v>106</v>
      </c>
      <c r="E4259" t="s">
        <v>175</v>
      </c>
      <c r="F4259" t="s">
        <v>12452</v>
      </c>
      <c r="G4259" t="s">
        <v>1463</v>
      </c>
      <c r="H4259" t="s">
        <v>135</v>
      </c>
      <c r="I4259" t="s">
        <v>136</v>
      </c>
      <c r="J4259" t="s">
        <v>137</v>
      </c>
      <c r="K4259" t="s">
        <v>138</v>
      </c>
      <c r="L4259" t="s">
        <v>12453</v>
      </c>
      <c r="M4259" t="s">
        <v>12454</v>
      </c>
      <c r="N4259">
        <v>1.188055555</v>
      </c>
      <c r="O4259">
        <v>0</v>
      </c>
      <c r="P4259">
        <v>0</v>
      </c>
      <c r="Q4259">
        <v>0</v>
      </c>
      <c r="R4259">
        <v>3</v>
      </c>
      <c r="S4259">
        <v>0</v>
      </c>
      <c r="T4259">
        <v>3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13.108483589223265</v>
      </c>
      <c r="AA4259">
        <v>0</v>
      </c>
      <c r="AB4259">
        <v>0.60433477597224994</v>
      </c>
      <c r="AC4259">
        <v>0</v>
      </c>
      <c r="AD4259">
        <v>0</v>
      </c>
      <c r="AE4259">
        <v>13.712818365195515</v>
      </c>
    </row>
    <row r="4260" spans="1:31" x14ac:dyDescent="0.25">
      <c r="A4260">
        <v>2313938</v>
      </c>
      <c r="B4260">
        <v>1</v>
      </c>
      <c r="C4260" t="s">
        <v>81</v>
      </c>
      <c r="D4260" t="s">
        <v>113</v>
      </c>
      <c r="E4260" t="s">
        <v>132</v>
      </c>
      <c r="F4260" t="s">
        <v>12455</v>
      </c>
      <c r="G4260" t="s">
        <v>134</v>
      </c>
      <c r="H4260" t="s">
        <v>135</v>
      </c>
      <c r="I4260" t="s">
        <v>136</v>
      </c>
      <c r="J4260" t="s">
        <v>137</v>
      </c>
      <c r="K4260" t="s">
        <v>138</v>
      </c>
      <c r="L4260" t="s">
        <v>12456</v>
      </c>
      <c r="M4260" t="s">
        <v>12457</v>
      </c>
      <c r="N4260">
        <v>2.7613888879999999</v>
      </c>
      <c r="O4260">
        <v>2</v>
      </c>
      <c r="P4260">
        <v>414</v>
      </c>
      <c r="Q4260">
        <v>27</v>
      </c>
      <c r="R4260">
        <v>92</v>
      </c>
      <c r="S4260">
        <v>8</v>
      </c>
      <c r="T4260">
        <v>10</v>
      </c>
      <c r="U4260">
        <v>0</v>
      </c>
      <c r="V4260">
        <v>0</v>
      </c>
      <c r="W4260">
        <v>2.000719488976725</v>
      </c>
      <c r="X4260">
        <v>183.80400374377186</v>
      </c>
      <c r="Y4260">
        <v>494.74113822279276</v>
      </c>
      <c r="Z4260">
        <v>431.09711218709975</v>
      </c>
      <c r="AA4260">
        <v>81.424444034069012</v>
      </c>
      <c r="AB4260">
        <v>26.694584052087599</v>
      </c>
      <c r="AC4260">
        <v>0</v>
      </c>
      <c r="AD4260">
        <v>0</v>
      </c>
      <c r="AE4260">
        <v>1219.7620017287977</v>
      </c>
    </row>
    <row r="4261" spans="1:31" x14ac:dyDescent="0.25">
      <c r="A4261">
        <v>2313746</v>
      </c>
      <c r="B4261">
        <v>1</v>
      </c>
      <c r="C4261" t="s">
        <v>81</v>
      </c>
      <c r="D4261" t="s">
        <v>112</v>
      </c>
      <c r="E4261" t="s">
        <v>158</v>
      </c>
      <c r="F4261" t="s">
        <v>12458</v>
      </c>
      <c r="G4261" t="s">
        <v>453</v>
      </c>
      <c r="H4261" t="s">
        <v>150</v>
      </c>
      <c r="I4261" t="s">
        <v>136</v>
      </c>
      <c r="J4261" t="s">
        <v>137</v>
      </c>
      <c r="K4261" t="s">
        <v>138</v>
      </c>
      <c r="L4261" t="s">
        <v>12459</v>
      </c>
      <c r="M4261" t="s">
        <v>12460</v>
      </c>
      <c r="N4261">
        <v>1.563055555</v>
      </c>
      <c r="O4261">
        <v>0</v>
      </c>
      <c r="P4261">
        <v>11</v>
      </c>
      <c r="Q4261">
        <v>0</v>
      </c>
      <c r="R4261">
        <v>26</v>
      </c>
      <c r="S4261">
        <v>0</v>
      </c>
      <c r="T4261">
        <v>7</v>
      </c>
      <c r="U4261">
        <v>0</v>
      </c>
      <c r="V4261">
        <v>0</v>
      </c>
      <c r="W4261">
        <v>0</v>
      </c>
      <c r="X4261">
        <v>3.3381305580902492</v>
      </c>
      <c r="Y4261">
        <v>0</v>
      </c>
      <c r="Z4261">
        <v>18.90389910702153</v>
      </c>
      <c r="AA4261">
        <v>0</v>
      </c>
      <c r="AB4261">
        <v>9.4518676195645401</v>
      </c>
      <c r="AC4261">
        <v>0</v>
      </c>
      <c r="AD4261">
        <v>0</v>
      </c>
      <c r="AE4261">
        <v>31.693897284676318</v>
      </c>
    </row>
    <row r="4262" spans="1:31" x14ac:dyDescent="0.25">
      <c r="A4262">
        <v>2313560</v>
      </c>
      <c r="B4262">
        <v>1</v>
      </c>
      <c r="C4262" t="s">
        <v>81</v>
      </c>
      <c r="D4262" t="s">
        <v>112</v>
      </c>
      <c r="E4262" t="s">
        <v>132</v>
      </c>
      <c r="F4262" t="s">
        <v>12461</v>
      </c>
      <c r="G4262" t="s">
        <v>134</v>
      </c>
      <c r="H4262" t="s">
        <v>135</v>
      </c>
      <c r="I4262" t="s">
        <v>468</v>
      </c>
      <c r="J4262" t="s">
        <v>137</v>
      </c>
      <c r="K4262" t="s">
        <v>138</v>
      </c>
      <c r="L4262" t="s">
        <v>12462</v>
      </c>
      <c r="M4262" t="s">
        <v>12463</v>
      </c>
      <c r="N4262">
        <v>6.6666659999999999E-3</v>
      </c>
      <c r="O4262">
        <v>0</v>
      </c>
      <c r="P4262">
        <v>1020</v>
      </c>
      <c r="Q4262">
        <v>2</v>
      </c>
      <c r="R4262">
        <v>11</v>
      </c>
      <c r="S4262">
        <v>4</v>
      </c>
      <c r="T4262">
        <v>55</v>
      </c>
      <c r="U4262">
        <v>0</v>
      </c>
      <c r="V4262">
        <v>1</v>
      </c>
      <c r="W4262">
        <v>0</v>
      </c>
      <c r="X4262">
        <v>0.42865122336900013</v>
      </c>
      <c r="Y4262">
        <v>1.03724858448E-2</v>
      </c>
      <c r="Z4262">
        <v>1.5406787482333335E-2</v>
      </c>
      <c r="AA4262">
        <v>0.48301840009799996</v>
      </c>
      <c r="AB4262">
        <v>5.8928766496399998E-2</v>
      </c>
      <c r="AC4262">
        <v>0</v>
      </c>
      <c r="AD4262">
        <v>4.2845396062400003E-2</v>
      </c>
      <c r="AE4262">
        <v>1.0392230593529335</v>
      </c>
    </row>
    <row r="4263" spans="1:31" x14ac:dyDescent="0.25">
      <c r="A4263">
        <v>2313603</v>
      </c>
      <c r="B4263">
        <v>1</v>
      </c>
      <c r="C4263" t="s">
        <v>80</v>
      </c>
      <c r="D4263" t="s">
        <v>99</v>
      </c>
      <c r="E4263" t="s">
        <v>147</v>
      </c>
      <c r="F4263" t="s">
        <v>12464</v>
      </c>
      <c r="G4263" t="s">
        <v>143</v>
      </c>
      <c r="H4263" t="s">
        <v>150</v>
      </c>
      <c r="I4263" t="s">
        <v>136</v>
      </c>
      <c r="J4263" t="s">
        <v>137</v>
      </c>
      <c r="K4263" t="s">
        <v>144</v>
      </c>
      <c r="L4263" t="s">
        <v>12465</v>
      </c>
      <c r="M4263" t="s">
        <v>12466</v>
      </c>
      <c r="N4263">
        <v>3.000555555</v>
      </c>
      <c r="O4263">
        <v>0</v>
      </c>
      <c r="P4263">
        <v>16</v>
      </c>
      <c r="Q4263">
        <v>0</v>
      </c>
      <c r="R4263">
        <v>6</v>
      </c>
      <c r="S4263">
        <v>0</v>
      </c>
      <c r="T4263">
        <v>6</v>
      </c>
      <c r="U4263">
        <v>0</v>
      </c>
      <c r="V4263">
        <v>0</v>
      </c>
      <c r="W4263">
        <v>0</v>
      </c>
      <c r="X4263">
        <v>12.036750010505099</v>
      </c>
      <c r="Y4263">
        <v>0</v>
      </c>
      <c r="Z4263">
        <v>2.8407683521761831</v>
      </c>
      <c r="AA4263">
        <v>0</v>
      </c>
      <c r="AB4263">
        <v>23.273017131908571</v>
      </c>
      <c r="AC4263">
        <v>0</v>
      </c>
      <c r="AD4263">
        <v>0</v>
      </c>
      <c r="AE4263">
        <v>38.150535494589853</v>
      </c>
    </row>
    <row r="4264" spans="1:31" x14ac:dyDescent="0.25">
      <c r="A4264">
        <v>2313812</v>
      </c>
      <c r="B4264">
        <v>1</v>
      </c>
      <c r="C4264" t="s">
        <v>81</v>
      </c>
      <c r="D4264" t="s">
        <v>121</v>
      </c>
      <c r="E4264" t="s">
        <v>147</v>
      </c>
      <c r="F4264" t="s">
        <v>12467</v>
      </c>
      <c r="G4264" t="s">
        <v>149</v>
      </c>
      <c r="H4264" t="s">
        <v>150</v>
      </c>
      <c r="I4264" t="s">
        <v>136</v>
      </c>
      <c r="J4264" t="s">
        <v>137</v>
      </c>
      <c r="K4264" t="s">
        <v>138</v>
      </c>
      <c r="L4264" t="s">
        <v>12468</v>
      </c>
      <c r="M4264" t="s">
        <v>12469</v>
      </c>
      <c r="N4264">
        <v>1.7627777769999999</v>
      </c>
      <c r="O4264">
        <v>0</v>
      </c>
      <c r="P4264">
        <v>2</v>
      </c>
      <c r="Q4264">
        <v>0</v>
      </c>
      <c r="R4264">
        <v>1</v>
      </c>
      <c r="S4264">
        <v>0</v>
      </c>
      <c r="T4264">
        <v>1</v>
      </c>
      <c r="U4264">
        <v>0</v>
      </c>
      <c r="V4264">
        <v>0</v>
      </c>
      <c r="W4264">
        <v>0</v>
      </c>
      <c r="X4264">
        <v>0.73427643846427493</v>
      </c>
      <c r="Y4264">
        <v>0</v>
      </c>
      <c r="Z4264">
        <v>1.3520236038610585</v>
      </c>
      <c r="AA4264">
        <v>0</v>
      </c>
      <c r="AB4264">
        <v>0.104448641361225</v>
      </c>
      <c r="AC4264">
        <v>0</v>
      </c>
      <c r="AD4264">
        <v>0</v>
      </c>
      <c r="AE4264">
        <v>2.1907486836865586</v>
      </c>
    </row>
    <row r="4265" spans="1:31" x14ac:dyDescent="0.25">
      <c r="A4265">
        <v>2313981</v>
      </c>
      <c r="B4265">
        <v>1</v>
      </c>
      <c r="C4265" t="s">
        <v>80</v>
      </c>
      <c r="D4265" t="s">
        <v>108</v>
      </c>
      <c r="E4265" t="s">
        <v>147</v>
      </c>
      <c r="F4265" t="s">
        <v>12470</v>
      </c>
      <c r="G4265" t="s">
        <v>149</v>
      </c>
      <c r="H4265" t="s">
        <v>150</v>
      </c>
      <c r="I4265" t="s">
        <v>136</v>
      </c>
      <c r="J4265" t="s">
        <v>137</v>
      </c>
      <c r="K4265" t="s">
        <v>138</v>
      </c>
      <c r="L4265" t="s">
        <v>12471</v>
      </c>
      <c r="M4265" t="s">
        <v>12472</v>
      </c>
      <c r="N4265">
        <v>2.3616666660000001</v>
      </c>
      <c r="O4265">
        <v>0</v>
      </c>
      <c r="P4265">
        <v>22</v>
      </c>
      <c r="Q4265">
        <v>0</v>
      </c>
      <c r="R4265">
        <v>3</v>
      </c>
      <c r="S4265">
        <v>0</v>
      </c>
      <c r="T4265">
        <v>2</v>
      </c>
      <c r="U4265">
        <v>0</v>
      </c>
      <c r="V4265">
        <v>0</v>
      </c>
      <c r="W4265">
        <v>0</v>
      </c>
      <c r="X4265">
        <v>14.058080570557504</v>
      </c>
      <c r="Y4265">
        <v>0</v>
      </c>
      <c r="Z4265">
        <v>6.12445962190895</v>
      </c>
      <c r="AA4265">
        <v>0</v>
      </c>
      <c r="AB4265">
        <v>9.1403625057785334</v>
      </c>
      <c r="AC4265">
        <v>0</v>
      </c>
      <c r="AD4265">
        <v>0</v>
      </c>
      <c r="AE4265">
        <v>29.322902698244988</v>
      </c>
    </row>
    <row r="4266" spans="1:31" x14ac:dyDescent="0.25">
      <c r="A4266">
        <v>2313643</v>
      </c>
      <c r="B4266">
        <v>1</v>
      </c>
      <c r="C4266" t="s">
        <v>80</v>
      </c>
      <c r="D4266" t="s">
        <v>110</v>
      </c>
      <c r="E4266" t="s">
        <v>153</v>
      </c>
      <c r="F4266" t="s">
        <v>12473</v>
      </c>
      <c r="G4266" t="s">
        <v>155</v>
      </c>
      <c r="H4266" t="s">
        <v>150</v>
      </c>
      <c r="I4266" t="s">
        <v>136</v>
      </c>
      <c r="J4266" t="s">
        <v>137</v>
      </c>
      <c r="K4266" t="s">
        <v>138</v>
      </c>
      <c r="L4266" t="s">
        <v>12474</v>
      </c>
      <c r="M4266" t="s">
        <v>12475</v>
      </c>
      <c r="N4266">
        <v>7.4694444439999996</v>
      </c>
      <c r="O4266">
        <v>0</v>
      </c>
      <c r="P4266">
        <v>1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3.0572332970272504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3.0572332970272504</v>
      </c>
    </row>
    <row r="4267" spans="1:31" x14ac:dyDescent="0.25">
      <c r="A4267">
        <v>2313958</v>
      </c>
      <c r="B4267">
        <v>1</v>
      </c>
      <c r="C4267" t="s">
        <v>80</v>
      </c>
      <c r="D4267" t="s">
        <v>110</v>
      </c>
      <c r="E4267" t="s">
        <v>147</v>
      </c>
      <c r="F4267" t="s">
        <v>12476</v>
      </c>
      <c r="G4267" t="s">
        <v>703</v>
      </c>
      <c r="H4267" t="s">
        <v>150</v>
      </c>
      <c r="I4267" t="s">
        <v>136</v>
      </c>
      <c r="J4267" t="s">
        <v>3</v>
      </c>
      <c r="K4267" t="s">
        <v>138</v>
      </c>
      <c r="L4267" t="s">
        <v>12477</v>
      </c>
      <c r="M4267" t="s">
        <v>12478</v>
      </c>
      <c r="N4267">
        <v>7.8547222220000004</v>
      </c>
      <c r="O4267">
        <v>0</v>
      </c>
      <c r="P4267">
        <v>175</v>
      </c>
      <c r="Q4267">
        <v>0</v>
      </c>
      <c r="R4267">
        <v>0</v>
      </c>
      <c r="S4267">
        <v>0</v>
      </c>
      <c r="T4267">
        <v>11</v>
      </c>
      <c r="U4267">
        <v>0</v>
      </c>
      <c r="V4267">
        <v>0</v>
      </c>
      <c r="W4267">
        <v>0</v>
      </c>
      <c r="X4267">
        <v>313.16731380935641</v>
      </c>
      <c r="Y4267">
        <v>0</v>
      </c>
      <c r="Z4267">
        <v>0</v>
      </c>
      <c r="AA4267">
        <v>0</v>
      </c>
      <c r="AB4267">
        <v>35.831282042374866</v>
      </c>
      <c r="AC4267">
        <v>0</v>
      </c>
      <c r="AD4267">
        <v>0</v>
      </c>
      <c r="AE4267">
        <v>348.9985958517313</v>
      </c>
    </row>
    <row r="4268" spans="1:31" x14ac:dyDescent="0.25">
      <c r="A4268">
        <v>2313689</v>
      </c>
      <c r="B4268">
        <v>1</v>
      </c>
      <c r="C4268" t="s">
        <v>81</v>
      </c>
      <c r="D4268" t="s">
        <v>112</v>
      </c>
      <c r="E4268" t="s">
        <v>141</v>
      </c>
      <c r="F4268" t="s">
        <v>12479</v>
      </c>
      <c r="G4268" t="s">
        <v>134</v>
      </c>
      <c r="H4268" t="s">
        <v>135</v>
      </c>
      <c r="I4268" t="s">
        <v>136</v>
      </c>
      <c r="J4268" t="s">
        <v>137</v>
      </c>
      <c r="K4268" t="s">
        <v>138</v>
      </c>
      <c r="L4268" t="s">
        <v>12480</v>
      </c>
      <c r="M4268" t="s">
        <v>12481</v>
      </c>
      <c r="N4268">
        <v>1.3825000000000001</v>
      </c>
      <c r="O4268">
        <v>0</v>
      </c>
      <c r="P4268">
        <v>1</v>
      </c>
      <c r="Q4268">
        <v>32</v>
      </c>
      <c r="R4268">
        <v>23</v>
      </c>
      <c r="S4268">
        <v>0</v>
      </c>
      <c r="T4268">
        <v>0</v>
      </c>
      <c r="U4268">
        <v>1</v>
      </c>
      <c r="V4268">
        <v>0</v>
      </c>
      <c r="W4268">
        <v>0</v>
      </c>
      <c r="X4268">
        <v>2.72909643750975</v>
      </c>
      <c r="Y4268">
        <v>366.15261546892384</v>
      </c>
      <c r="Z4268">
        <v>467.21731095701011</v>
      </c>
      <c r="AA4268">
        <v>0</v>
      </c>
      <c r="AB4268">
        <v>0</v>
      </c>
      <c r="AC4268">
        <v>5.7505765124339998</v>
      </c>
      <c r="AD4268">
        <v>0</v>
      </c>
      <c r="AE4268">
        <v>841.84959937587769</v>
      </c>
    </row>
    <row r="4269" spans="1:31" x14ac:dyDescent="0.25">
      <c r="A4269">
        <v>2313766</v>
      </c>
      <c r="B4269">
        <v>1</v>
      </c>
      <c r="C4269" t="s">
        <v>80</v>
      </c>
      <c r="D4269" t="s">
        <v>106</v>
      </c>
      <c r="E4269" t="s">
        <v>147</v>
      </c>
      <c r="F4269" t="s">
        <v>7711</v>
      </c>
      <c r="G4269" t="s">
        <v>149</v>
      </c>
      <c r="H4269" t="s">
        <v>150</v>
      </c>
      <c r="I4269" t="s">
        <v>136</v>
      </c>
      <c r="J4269" t="s">
        <v>137</v>
      </c>
      <c r="K4269" t="s">
        <v>138</v>
      </c>
      <c r="L4269" t="s">
        <v>12482</v>
      </c>
      <c r="M4269" t="s">
        <v>12483</v>
      </c>
      <c r="N4269">
        <v>1.651944444</v>
      </c>
      <c r="O4269">
        <v>0</v>
      </c>
      <c r="P4269">
        <v>0</v>
      </c>
      <c r="Q4269">
        <v>0</v>
      </c>
      <c r="R4269">
        <v>5</v>
      </c>
      <c r="S4269">
        <v>0</v>
      </c>
      <c r="T4269">
        <v>3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26.100294160814453</v>
      </c>
      <c r="AA4269">
        <v>0</v>
      </c>
      <c r="AB4269">
        <v>56.712247284247908</v>
      </c>
      <c r="AC4269">
        <v>0</v>
      </c>
      <c r="AD4269">
        <v>0</v>
      </c>
      <c r="AE4269">
        <v>82.812541445062365</v>
      </c>
    </row>
    <row r="4270" spans="1:31" x14ac:dyDescent="0.25">
      <c r="A4270">
        <v>2313789</v>
      </c>
      <c r="B4270">
        <v>1</v>
      </c>
      <c r="C4270" t="s">
        <v>81</v>
      </c>
      <c r="D4270" t="s">
        <v>113</v>
      </c>
      <c r="E4270" t="s">
        <v>175</v>
      </c>
      <c r="F4270" t="s">
        <v>7640</v>
      </c>
      <c r="G4270" t="s">
        <v>134</v>
      </c>
      <c r="H4270" t="s">
        <v>135</v>
      </c>
      <c r="I4270" t="s">
        <v>136</v>
      </c>
      <c r="J4270" t="s">
        <v>137</v>
      </c>
      <c r="K4270" t="s">
        <v>138</v>
      </c>
      <c r="L4270" t="s">
        <v>12484</v>
      </c>
      <c r="M4270" t="s">
        <v>12485</v>
      </c>
      <c r="N4270">
        <v>1.085555555</v>
      </c>
      <c r="O4270">
        <v>4</v>
      </c>
      <c r="P4270">
        <v>120</v>
      </c>
      <c r="Q4270">
        <v>18</v>
      </c>
      <c r="R4270">
        <v>39</v>
      </c>
      <c r="S4270">
        <v>3</v>
      </c>
      <c r="T4270">
        <v>48</v>
      </c>
      <c r="U4270">
        <v>1</v>
      </c>
      <c r="V4270">
        <v>0</v>
      </c>
      <c r="W4270">
        <v>6.7080717940357983</v>
      </c>
      <c r="X4270">
        <v>23.445199418101488</v>
      </c>
      <c r="Y4270">
        <v>171.215334675213</v>
      </c>
      <c r="Z4270">
        <v>77.123188545111233</v>
      </c>
      <c r="AA4270">
        <v>7.3658894404611663</v>
      </c>
      <c r="AB4270">
        <v>24.26140553100959</v>
      </c>
      <c r="AC4270">
        <v>1.7021845032</v>
      </c>
      <c r="AD4270">
        <v>0</v>
      </c>
      <c r="AE4270">
        <v>311.82127390713225</v>
      </c>
    </row>
    <row r="4271" spans="1:31" x14ac:dyDescent="0.25">
      <c r="A4271">
        <v>2313666</v>
      </c>
      <c r="B4271">
        <v>1</v>
      </c>
      <c r="C4271" t="s">
        <v>80</v>
      </c>
      <c r="D4271" t="s">
        <v>94</v>
      </c>
      <c r="E4271" t="s">
        <v>147</v>
      </c>
      <c r="F4271" t="s">
        <v>12486</v>
      </c>
      <c r="G4271" t="s">
        <v>149</v>
      </c>
      <c r="H4271" t="s">
        <v>150</v>
      </c>
      <c r="I4271" t="s">
        <v>136</v>
      </c>
      <c r="J4271" t="s">
        <v>137</v>
      </c>
      <c r="K4271" t="s">
        <v>138</v>
      </c>
      <c r="L4271" t="s">
        <v>12487</v>
      </c>
      <c r="M4271" t="s">
        <v>12488</v>
      </c>
      <c r="N4271">
        <v>1.4388888879999999</v>
      </c>
      <c r="O4271">
        <v>0</v>
      </c>
      <c r="P4271">
        <v>4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0.58605958438216654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0.58605958438216654</v>
      </c>
    </row>
    <row r="4272" spans="1:31" x14ac:dyDescent="0.25">
      <c r="A4272">
        <v>2313975</v>
      </c>
      <c r="B4272">
        <v>1</v>
      </c>
      <c r="C4272" t="s">
        <v>81</v>
      </c>
      <c r="D4272" t="s">
        <v>113</v>
      </c>
      <c r="E4272" t="s">
        <v>147</v>
      </c>
      <c r="F4272" t="s">
        <v>12489</v>
      </c>
      <c r="G4272" t="s">
        <v>149</v>
      </c>
      <c r="H4272" t="s">
        <v>150</v>
      </c>
      <c r="I4272" t="s">
        <v>136</v>
      </c>
      <c r="J4272" t="s">
        <v>137</v>
      </c>
      <c r="K4272" t="s">
        <v>138</v>
      </c>
      <c r="L4272" t="s">
        <v>12490</v>
      </c>
      <c r="M4272" t="s">
        <v>12491</v>
      </c>
      <c r="N4272">
        <v>2.36</v>
      </c>
      <c r="O4272">
        <v>0</v>
      </c>
      <c r="P4272">
        <v>3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1.1792379181595498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1.1792379181595498</v>
      </c>
    </row>
    <row r="4273" spans="1:31" x14ac:dyDescent="0.25">
      <c r="A4273">
        <v>2313563</v>
      </c>
      <c r="B4273">
        <v>1</v>
      </c>
      <c r="C4273" t="s">
        <v>80</v>
      </c>
      <c r="D4273" t="s">
        <v>89</v>
      </c>
      <c r="E4273" t="s">
        <v>147</v>
      </c>
      <c r="F4273" t="s">
        <v>12492</v>
      </c>
      <c r="G4273" t="s">
        <v>149</v>
      </c>
      <c r="H4273" t="s">
        <v>150</v>
      </c>
      <c r="I4273" t="s">
        <v>136</v>
      </c>
      <c r="J4273" t="s">
        <v>137</v>
      </c>
      <c r="K4273" t="s">
        <v>138</v>
      </c>
      <c r="L4273" t="s">
        <v>12493</v>
      </c>
      <c r="M4273" t="s">
        <v>12494</v>
      </c>
      <c r="N4273">
        <v>1.2619444440000001</v>
      </c>
      <c r="O4273">
        <v>0</v>
      </c>
      <c r="P4273">
        <v>52</v>
      </c>
      <c r="Q4273">
        <v>0</v>
      </c>
      <c r="R4273">
        <v>8</v>
      </c>
      <c r="S4273">
        <v>0</v>
      </c>
      <c r="T4273">
        <v>21</v>
      </c>
      <c r="U4273">
        <v>0</v>
      </c>
      <c r="V4273">
        <v>0</v>
      </c>
      <c r="W4273">
        <v>0</v>
      </c>
      <c r="X4273">
        <v>15.063525825720346</v>
      </c>
      <c r="Y4273">
        <v>0</v>
      </c>
      <c r="Z4273">
        <v>6.1426555925797812</v>
      </c>
      <c r="AA4273">
        <v>0</v>
      </c>
      <c r="AB4273">
        <v>37.182988118627826</v>
      </c>
      <c r="AC4273">
        <v>0</v>
      </c>
      <c r="AD4273">
        <v>0</v>
      </c>
      <c r="AE4273">
        <v>58.389169536927952</v>
      </c>
    </row>
    <row r="4274" spans="1:31" x14ac:dyDescent="0.25">
      <c r="A4274">
        <v>2313729</v>
      </c>
      <c r="B4274">
        <v>1</v>
      </c>
      <c r="C4274" t="s">
        <v>80</v>
      </c>
      <c r="D4274" t="s">
        <v>110</v>
      </c>
      <c r="E4274" t="s">
        <v>158</v>
      </c>
      <c r="F4274" t="s">
        <v>4605</v>
      </c>
      <c r="G4274" t="s">
        <v>143</v>
      </c>
      <c r="H4274" t="s">
        <v>150</v>
      </c>
      <c r="I4274" t="s">
        <v>136</v>
      </c>
      <c r="J4274" t="s">
        <v>137</v>
      </c>
      <c r="K4274" t="s">
        <v>144</v>
      </c>
      <c r="L4274" t="s">
        <v>12495</v>
      </c>
      <c r="M4274" t="s">
        <v>12496</v>
      </c>
      <c r="N4274">
        <v>1.223055555</v>
      </c>
      <c r="O4274">
        <v>0</v>
      </c>
      <c r="P4274">
        <v>675</v>
      </c>
      <c r="Q4274">
        <v>0</v>
      </c>
      <c r="R4274">
        <v>0</v>
      </c>
      <c r="S4274">
        <v>0</v>
      </c>
      <c r="T4274">
        <v>27</v>
      </c>
      <c r="U4274">
        <v>0</v>
      </c>
      <c r="V4274">
        <v>0</v>
      </c>
      <c r="W4274">
        <v>0</v>
      </c>
      <c r="X4274">
        <v>185.29918612363667</v>
      </c>
      <c r="Y4274">
        <v>0</v>
      </c>
      <c r="Z4274">
        <v>0</v>
      </c>
      <c r="AA4274">
        <v>0</v>
      </c>
      <c r="AB4274">
        <v>58.105848702652843</v>
      </c>
      <c r="AC4274">
        <v>0</v>
      </c>
      <c r="AD4274">
        <v>0</v>
      </c>
      <c r="AE4274">
        <v>243.40503482628952</v>
      </c>
    </row>
    <row r="4275" spans="1:31" x14ac:dyDescent="0.25">
      <c r="A4275">
        <v>2313537</v>
      </c>
      <c r="B4275">
        <v>1</v>
      </c>
      <c r="C4275" t="s">
        <v>80</v>
      </c>
      <c r="D4275" t="s">
        <v>93</v>
      </c>
      <c r="E4275" t="s">
        <v>141</v>
      </c>
      <c r="F4275" t="s">
        <v>12497</v>
      </c>
      <c r="G4275" t="s">
        <v>134</v>
      </c>
      <c r="H4275" t="s">
        <v>135</v>
      </c>
      <c r="I4275" t="s">
        <v>136</v>
      </c>
      <c r="J4275" t="s">
        <v>137</v>
      </c>
      <c r="K4275" t="s">
        <v>138</v>
      </c>
      <c r="L4275" t="s">
        <v>12498</v>
      </c>
      <c r="M4275" t="s">
        <v>12499</v>
      </c>
      <c r="N4275">
        <v>1.0772222220000001</v>
      </c>
      <c r="O4275">
        <v>6</v>
      </c>
      <c r="P4275">
        <v>4606</v>
      </c>
      <c r="Q4275">
        <v>162</v>
      </c>
      <c r="R4275">
        <v>994</v>
      </c>
      <c r="S4275">
        <v>38</v>
      </c>
      <c r="T4275">
        <v>1116</v>
      </c>
      <c r="U4275">
        <v>7</v>
      </c>
      <c r="V4275">
        <v>0</v>
      </c>
      <c r="W4275">
        <v>3.7718801111464009</v>
      </c>
      <c r="X4275">
        <v>574.04929203665756</v>
      </c>
      <c r="Y4275">
        <v>875.40665739911367</v>
      </c>
      <c r="Z4275">
        <v>714.22441456135175</v>
      </c>
      <c r="AA4275">
        <v>185.66963132003124</v>
      </c>
      <c r="AB4275">
        <v>489.00432690652826</v>
      </c>
      <c r="AC4275">
        <v>283.08860685355808</v>
      </c>
      <c r="AD4275">
        <v>0</v>
      </c>
      <c r="AE4275">
        <v>3125.2148091883873</v>
      </c>
    </row>
    <row r="4276" spans="1:31" x14ac:dyDescent="0.25">
      <c r="A4276">
        <v>2313918</v>
      </c>
      <c r="B4276">
        <v>1</v>
      </c>
      <c r="C4276" t="s">
        <v>80</v>
      </c>
      <c r="D4276" t="s">
        <v>93</v>
      </c>
      <c r="E4276" t="s">
        <v>147</v>
      </c>
      <c r="F4276" t="s">
        <v>12500</v>
      </c>
      <c r="G4276" t="s">
        <v>336</v>
      </c>
      <c r="H4276" t="s">
        <v>150</v>
      </c>
      <c r="I4276" t="s">
        <v>136</v>
      </c>
      <c r="J4276" t="s">
        <v>137</v>
      </c>
      <c r="K4276" t="s">
        <v>138</v>
      </c>
      <c r="L4276" t="s">
        <v>12501</v>
      </c>
      <c r="M4276" t="s">
        <v>12502</v>
      </c>
      <c r="N4276">
        <v>0.763055555</v>
      </c>
      <c r="O4276">
        <v>0</v>
      </c>
      <c r="P4276">
        <v>120</v>
      </c>
      <c r="Q4276">
        <v>0</v>
      </c>
      <c r="R4276">
        <v>0</v>
      </c>
      <c r="S4276">
        <v>0</v>
      </c>
      <c r="T4276">
        <v>2</v>
      </c>
      <c r="U4276">
        <v>0</v>
      </c>
      <c r="V4276">
        <v>0</v>
      </c>
      <c r="W4276">
        <v>0</v>
      </c>
      <c r="X4276">
        <v>17.347290660660011</v>
      </c>
      <c r="Y4276">
        <v>0</v>
      </c>
      <c r="Z4276">
        <v>0</v>
      </c>
      <c r="AA4276">
        <v>0</v>
      </c>
      <c r="AB4276">
        <v>0.15934602819386667</v>
      </c>
      <c r="AC4276">
        <v>0</v>
      </c>
      <c r="AD4276">
        <v>0</v>
      </c>
      <c r="AE4276">
        <v>17.506636688853877</v>
      </c>
    </row>
    <row r="4277" spans="1:31" x14ac:dyDescent="0.25">
      <c r="A4277">
        <v>2313543</v>
      </c>
      <c r="B4277">
        <v>1</v>
      </c>
      <c r="C4277" t="s">
        <v>81</v>
      </c>
      <c r="D4277" t="s">
        <v>118</v>
      </c>
      <c r="E4277" t="s">
        <v>175</v>
      </c>
      <c r="F4277" t="s">
        <v>12503</v>
      </c>
      <c r="G4277" t="s">
        <v>210</v>
      </c>
      <c r="H4277" t="s">
        <v>135</v>
      </c>
      <c r="I4277" t="s">
        <v>136</v>
      </c>
      <c r="J4277" t="s">
        <v>137</v>
      </c>
      <c r="K4277" t="s">
        <v>138</v>
      </c>
      <c r="L4277" t="s">
        <v>12504</v>
      </c>
      <c r="M4277" t="s">
        <v>12505</v>
      </c>
      <c r="N4277">
        <v>0.97583333299999997</v>
      </c>
      <c r="O4277">
        <v>0</v>
      </c>
      <c r="P4277">
        <v>24</v>
      </c>
      <c r="Q4277">
        <v>0</v>
      </c>
      <c r="R4277">
        <v>3</v>
      </c>
      <c r="S4277">
        <v>0</v>
      </c>
      <c r="T4277">
        <v>2</v>
      </c>
      <c r="U4277">
        <v>0</v>
      </c>
      <c r="V4277">
        <v>0</v>
      </c>
      <c r="W4277">
        <v>0</v>
      </c>
      <c r="X4277">
        <v>4.1305755978994494</v>
      </c>
      <c r="Y4277">
        <v>0</v>
      </c>
      <c r="Z4277">
        <v>1.2418442759969002</v>
      </c>
      <c r="AA4277">
        <v>0</v>
      </c>
      <c r="AB4277">
        <v>1.7201901627112668</v>
      </c>
      <c r="AC4277">
        <v>0</v>
      </c>
      <c r="AD4277">
        <v>0</v>
      </c>
      <c r="AE4277">
        <v>7.092610036607617</v>
      </c>
    </row>
    <row r="4278" spans="1:31" x14ac:dyDescent="0.25">
      <c r="A4278">
        <v>2313855</v>
      </c>
      <c r="B4278">
        <v>1</v>
      </c>
      <c r="C4278" t="s">
        <v>80</v>
      </c>
      <c r="D4278" t="s">
        <v>96</v>
      </c>
      <c r="E4278" t="s">
        <v>153</v>
      </c>
      <c r="F4278" t="s">
        <v>12506</v>
      </c>
      <c r="G4278" t="s">
        <v>155</v>
      </c>
      <c r="H4278" t="s">
        <v>150</v>
      </c>
      <c r="I4278" t="s">
        <v>136</v>
      </c>
      <c r="J4278" t="s">
        <v>137</v>
      </c>
      <c r="K4278" t="s">
        <v>138</v>
      </c>
      <c r="L4278" t="s">
        <v>12507</v>
      </c>
      <c r="M4278" t="s">
        <v>12508</v>
      </c>
      <c r="N4278">
        <v>2.3358333330000001</v>
      </c>
      <c r="O4278">
        <v>0</v>
      </c>
      <c r="P4278">
        <v>1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0.39967592072733338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0.39967592072733338</v>
      </c>
    </row>
    <row r="4279" spans="1:31" x14ac:dyDescent="0.25">
      <c r="A4279">
        <v>2313606</v>
      </c>
      <c r="B4279">
        <v>1</v>
      </c>
      <c r="C4279" t="s">
        <v>81</v>
      </c>
      <c r="D4279" t="s">
        <v>120</v>
      </c>
      <c r="E4279" t="s">
        <v>132</v>
      </c>
      <c r="F4279" t="s">
        <v>5368</v>
      </c>
      <c r="G4279" t="s">
        <v>134</v>
      </c>
      <c r="H4279" t="s">
        <v>135</v>
      </c>
      <c r="I4279" t="s">
        <v>136</v>
      </c>
      <c r="J4279" t="s">
        <v>137</v>
      </c>
      <c r="K4279" t="s">
        <v>138</v>
      </c>
      <c r="L4279" t="s">
        <v>12509</v>
      </c>
      <c r="M4279" t="s">
        <v>12510</v>
      </c>
      <c r="N4279">
        <v>0.773888888</v>
      </c>
      <c r="O4279">
        <v>0</v>
      </c>
      <c r="P4279">
        <v>11</v>
      </c>
      <c r="Q4279">
        <v>8</v>
      </c>
      <c r="R4279">
        <v>27</v>
      </c>
      <c r="S4279">
        <v>1</v>
      </c>
      <c r="T4279">
        <v>0</v>
      </c>
      <c r="U4279">
        <v>0</v>
      </c>
      <c r="V4279">
        <v>0</v>
      </c>
      <c r="W4279">
        <v>0</v>
      </c>
      <c r="X4279">
        <v>1.7315860712097</v>
      </c>
      <c r="Y4279">
        <v>137.04366189577414</v>
      </c>
      <c r="Z4279">
        <v>28.710814045832233</v>
      </c>
      <c r="AA4279">
        <v>1.2122667062952888</v>
      </c>
      <c r="AB4279">
        <v>0</v>
      </c>
      <c r="AC4279">
        <v>0</v>
      </c>
      <c r="AD4279">
        <v>0</v>
      </c>
      <c r="AE4279">
        <v>168.69832871911134</v>
      </c>
    </row>
    <row r="4280" spans="1:31" x14ac:dyDescent="0.25">
      <c r="A4280">
        <v>2313998</v>
      </c>
      <c r="B4280">
        <v>1</v>
      </c>
      <c r="C4280" t="s">
        <v>80</v>
      </c>
      <c r="D4280" t="s">
        <v>105</v>
      </c>
      <c r="E4280" t="s">
        <v>158</v>
      </c>
      <c r="F4280" t="s">
        <v>11095</v>
      </c>
      <c r="G4280" t="s">
        <v>453</v>
      </c>
      <c r="H4280" t="s">
        <v>150</v>
      </c>
      <c r="I4280" t="s">
        <v>136</v>
      </c>
      <c r="J4280" t="s">
        <v>137</v>
      </c>
      <c r="K4280" t="s">
        <v>138</v>
      </c>
      <c r="L4280" t="s">
        <v>12511</v>
      </c>
      <c r="M4280" t="s">
        <v>12512</v>
      </c>
      <c r="N4280">
        <v>1.2394444440000001</v>
      </c>
      <c r="O4280">
        <v>0</v>
      </c>
      <c r="P4280">
        <v>401</v>
      </c>
      <c r="Q4280">
        <v>0</v>
      </c>
      <c r="R4280">
        <v>0</v>
      </c>
      <c r="S4280">
        <v>0</v>
      </c>
      <c r="T4280">
        <v>27</v>
      </c>
      <c r="U4280">
        <v>0</v>
      </c>
      <c r="V4280">
        <v>0</v>
      </c>
      <c r="W4280">
        <v>0</v>
      </c>
      <c r="X4280">
        <v>110.68889508454571</v>
      </c>
      <c r="Y4280">
        <v>0</v>
      </c>
      <c r="Z4280">
        <v>0</v>
      </c>
      <c r="AA4280">
        <v>0</v>
      </c>
      <c r="AB4280">
        <v>21.230684930754425</v>
      </c>
      <c r="AC4280">
        <v>0</v>
      </c>
      <c r="AD4280">
        <v>0</v>
      </c>
      <c r="AE4280">
        <v>131.91958001530014</v>
      </c>
    </row>
    <row r="4281" spans="1:31" x14ac:dyDescent="0.25">
      <c r="A4281">
        <v>2313884</v>
      </c>
      <c r="B4281">
        <v>1</v>
      </c>
      <c r="C4281" t="s">
        <v>80</v>
      </c>
      <c r="D4281" t="s">
        <v>104</v>
      </c>
      <c r="E4281" t="s">
        <v>132</v>
      </c>
      <c r="F4281" t="s">
        <v>12513</v>
      </c>
      <c r="G4281" t="s">
        <v>1401</v>
      </c>
      <c r="H4281" t="s">
        <v>135</v>
      </c>
      <c r="I4281" t="s">
        <v>136</v>
      </c>
      <c r="J4281" t="s">
        <v>137</v>
      </c>
      <c r="K4281" t="s">
        <v>138</v>
      </c>
      <c r="L4281" t="s">
        <v>12514</v>
      </c>
      <c r="M4281" t="s">
        <v>12515</v>
      </c>
      <c r="N4281">
        <v>1.7725</v>
      </c>
      <c r="O4281">
        <v>0</v>
      </c>
      <c r="P4281">
        <v>0</v>
      </c>
      <c r="Q4281">
        <v>0</v>
      </c>
      <c r="R4281">
        <v>0</v>
      </c>
      <c r="S4281">
        <v>24</v>
      </c>
      <c r="T4281">
        <v>0</v>
      </c>
      <c r="U4281">
        <v>4</v>
      </c>
      <c r="V4281">
        <v>2</v>
      </c>
      <c r="W4281">
        <v>0</v>
      </c>
      <c r="X4281">
        <v>0</v>
      </c>
      <c r="Y4281">
        <v>0</v>
      </c>
      <c r="Z4281">
        <v>0</v>
      </c>
      <c r="AA4281">
        <v>254.9186693552499</v>
      </c>
      <c r="AB4281">
        <v>0</v>
      </c>
      <c r="AC4281">
        <v>757.60753214090323</v>
      </c>
      <c r="AD4281">
        <v>10.724172656820269</v>
      </c>
      <c r="AE4281">
        <v>1023.2503741529734</v>
      </c>
    </row>
    <row r="4282" spans="1:31" x14ac:dyDescent="0.25">
      <c r="A4282">
        <v>2313692</v>
      </c>
      <c r="B4282">
        <v>1</v>
      </c>
      <c r="C4282" t="s">
        <v>80</v>
      </c>
      <c r="D4282" t="s">
        <v>103</v>
      </c>
      <c r="E4282" t="s">
        <v>132</v>
      </c>
      <c r="F4282" t="s">
        <v>1249</v>
      </c>
      <c r="G4282" t="s">
        <v>134</v>
      </c>
      <c r="H4282" t="s">
        <v>135</v>
      </c>
      <c r="I4282" t="s">
        <v>136</v>
      </c>
      <c r="J4282" t="s">
        <v>137</v>
      </c>
      <c r="K4282" t="s">
        <v>138</v>
      </c>
      <c r="L4282" t="s">
        <v>12516</v>
      </c>
      <c r="M4282" t="s">
        <v>12517</v>
      </c>
      <c r="N4282">
        <v>0.29111111099999998</v>
      </c>
      <c r="O4282">
        <v>20</v>
      </c>
      <c r="P4282">
        <v>4361</v>
      </c>
      <c r="Q4282">
        <v>21</v>
      </c>
      <c r="R4282">
        <v>98</v>
      </c>
      <c r="S4282">
        <v>16</v>
      </c>
      <c r="T4282">
        <v>486</v>
      </c>
      <c r="U4282">
        <v>0</v>
      </c>
      <c r="V4282">
        <v>0</v>
      </c>
      <c r="W4282">
        <v>3.7580116611270005</v>
      </c>
      <c r="X4282">
        <v>270.24698534551595</v>
      </c>
      <c r="Y4282">
        <v>27.953481142138727</v>
      </c>
      <c r="Z4282">
        <v>11.497109408652292</v>
      </c>
      <c r="AA4282">
        <v>23.244350717101597</v>
      </c>
      <c r="AB4282">
        <v>143.80431956817722</v>
      </c>
      <c r="AC4282">
        <v>0</v>
      </c>
      <c r="AD4282">
        <v>0</v>
      </c>
      <c r="AE4282">
        <v>480.50425784271283</v>
      </c>
    </row>
    <row r="4283" spans="1:31" x14ac:dyDescent="0.25">
      <c r="A4283">
        <v>2313838</v>
      </c>
      <c r="B4283">
        <v>1</v>
      </c>
      <c r="C4283" t="s">
        <v>81</v>
      </c>
      <c r="D4283" t="s">
        <v>127</v>
      </c>
      <c r="E4283" t="s">
        <v>147</v>
      </c>
      <c r="F4283" t="s">
        <v>12518</v>
      </c>
      <c r="G4283" t="s">
        <v>149</v>
      </c>
      <c r="H4283" t="s">
        <v>150</v>
      </c>
      <c r="I4283" t="s">
        <v>136</v>
      </c>
      <c r="J4283" t="s">
        <v>137</v>
      </c>
      <c r="K4283" t="s">
        <v>138</v>
      </c>
      <c r="L4283" t="s">
        <v>12519</v>
      </c>
      <c r="M4283" t="s">
        <v>12520</v>
      </c>
      <c r="N4283">
        <v>3.193888888</v>
      </c>
      <c r="O4283">
        <v>0</v>
      </c>
      <c r="P4283">
        <v>38</v>
      </c>
      <c r="Q4283">
        <v>0</v>
      </c>
      <c r="R4283">
        <v>0</v>
      </c>
      <c r="S4283">
        <v>0</v>
      </c>
      <c r="T4283">
        <v>3</v>
      </c>
      <c r="U4283">
        <v>0</v>
      </c>
      <c r="V4283">
        <v>0</v>
      </c>
      <c r="W4283">
        <v>0</v>
      </c>
      <c r="X4283">
        <v>21.364933154652149</v>
      </c>
      <c r="Y4283">
        <v>0</v>
      </c>
      <c r="Z4283">
        <v>0</v>
      </c>
      <c r="AA4283">
        <v>0</v>
      </c>
      <c r="AB4283">
        <v>1.04110269861</v>
      </c>
      <c r="AC4283">
        <v>0</v>
      </c>
      <c r="AD4283">
        <v>0</v>
      </c>
      <c r="AE4283">
        <v>22.40603585326215</v>
      </c>
    </row>
    <row r="4284" spans="1:31" x14ac:dyDescent="0.25">
      <c r="A4284">
        <v>2313569</v>
      </c>
      <c r="B4284">
        <v>1</v>
      </c>
      <c r="C4284" t="s">
        <v>80</v>
      </c>
      <c r="D4284" t="s">
        <v>106</v>
      </c>
      <c r="E4284" t="s">
        <v>132</v>
      </c>
      <c r="F4284" t="s">
        <v>12521</v>
      </c>
      <c r="G4284" t="s">
        <v>134</v>
      </c>
      <c r="H4284" t="s">
        <v>135</v>
      </c>
      <c r="I4284" t="s">
        <v>136</v>
      </c>
      <c r="J4284" t="s">
        <v>137</v>
      </c>
      <c r="K4284" t="s">
        <v>138</v>
      </c>
      <c r="L4284" t="s">
        <v>12522</v>
      </c>
      <c r="M4284" t="s">
        <v>12523</v>
      </c>
      <c r="N4284">
        <v>0.49944444399999999</v>
      </c>
      <c r="O4284">
        <v>0</v>
      </c>
      <c r="P4284">
        <v>825</v>
      </c>
      <c r="Q4284">
        <v>2</v>
      </c>
      <c r="R4284">
        <v>34</v>
      </c>
      <c r="S4284">
        <v>5</v>
      </c>
      <c r="T4284">
        <v>94</v>
      </c>
      <c r="U4284">
        <v>0</v>
      </c>
      <c r="V4284">
        <v>0</v>
      </c>
      <c r="W4284">
        <v>0</v>
      </c>
      <c r="X4284">
        <v>44.943966054506539</v>
      </c>
      <c r="Y4284">
        <v>1.3178444929376252</v>
      </c>
      <c r="Z4284">
        <v>20.064901442463807</v>
      </c>
      <c r="AA4284">
        <v>2.4363844442274001</v>
      </c>
      <c r="AB4284">
        <v>21.025726761716957</v>
      </c>
      <c r="AC4284">
        <v>0</v>
      </c>
      <c r="AD4284">
        <v>0</v>
      </c>
      <c r="AE4284">
        <v>89.788823195852331</v>
      </c>
    </row>
    <row r="4285" spans="1:31" x14ac:dyDescent="0.25">
      <c r="A4285">
        <v>2313878</v>
      </c>
      <c r="B4285">
        <v>1</v>
      </c>
      <c r="C4285" t="s">
        <v>80</v>
      </c>
      <c r="D4285" t="s">
        <v>108</v>
      </c>
      <c r="E4285" t="s">
        <v>158</v>
      </c>
      <c r="F4285" t="s">
        <v>12524</v>
      </c>
      <c r="G4285" t="s">
        <v>210</v>
      </c>
      <c r="H4285" t="s">
        <v>135</v>
      </c>
      <c r="I4285" t="s">
        <v>136</v>
      </c>
      <c r="J4285" t="s">
        <v>137</v>
      </c>
      <c r="K4285" t="s">
        <v>138</v>
      </c>
      <c r="L4285" t="s">
        <v>12525</v>
      </c>
      <c r="M4285" t="s">
        <v>12526</v>
      </c>
      <c r="N4285">
        <v>1.4769444439999999</v>
      </c>
      <c r="O4285">
        <v>0</v>
      </c>
      <c r="P4285">
        <v>22</v>
      </c>
      <c r="Q4285">
        <v>0</v>
      </c>
      <c r="R4285">
        <v>17</v>
      </c>
      <c r="S4285">
        <v>0</v>
      </c>
      <c r="T4285">
        <v>9</v>
      </c>
      <c r="U4285">
        <v>0</v>
      </c>
      <c r="V4285">
        <v>0</v>
      </c>
      <c r="W4285">
        <v>0</v>
      </c>
      <c r="X4285">
        <v>6.9645657766284028</v>
      </c>
      <c r="Y4285">
        <v>0</v>
      </c>
      <c r="Z4285">
        <v>23.429606135513602</v>
      </c>
      <c r="AA4285">
        <v>0</v>
      </c>
      <c r="AB4285">
        <v>31.473768756546754</v>
      </c>
      <c r="AC4285">
        <v>0</v>
      </c>
      <c r="AD4285">
        <v>0</v>
      </c>
      <c r="AE4285">
        <v>61.86794066868876</v>
      </c>
    </row>
    <row r="4286" spans="1:31" x14ac:dyDescent="0.25">
      <c r="A4286">
        <v>2313675</v>
      </c>
      <c r="B4286">
        <v>1</v>
      </c>
      <c r="C4286" t="s">
        <v>80</v>
      </c>
      <c r="D4286" t="s">
        <v>100</v>
      </c>
      <c r="E4286" t="s">
        <v>153</v>
      </c>
      <c r="F4286" t="s">
        <v>12527</v>
      </c>
      <c r="G4286" t="s">
        <v>193</v>
      </c>
      <c r="H4286" t="s">
        <v>150</v>
      </c>
      <c r="I4286" t="s">
        <v>136</v>
      </c>
      <c r="J4286" t="s">
        <v>137</v>
      </c>
      <c r="K4286" t="s">
        <v>138</v>
      </c>
      <c r="L4286" t="s">
        <v>12528</v>
      </c>
      <c r="M4286" t="s">
        <v>12529</v>
      </c>
      <c r="N4286">
        <v>1.3344444440000001</v>
      </c>
      <c r="O4286">
        <v>0</v>
      </c>
      <c r="P4286">
        <v>1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</row>
    <row r="4287" spans="1:31" x14ac:dyDescent="0.25">
      <c r="A4287">
        <v>2313732</v>
      </c>
      <c r="B4287">
        <v>1</v>
      </c>
      <c r="C4287" t="s">
        <v>80</v>
      </c>
      <c r="D4287" t="s">
        <v>107</v>
      </c>
      <c r="E4287" t="s">
        <v>153</v>
      </c>
      <c r="F4287" t="s">
        <v>12530</v>
      </c>
      <c r="G4287" t="s">
        <v>336</v>
      </c>
      <c r="H4287" t="s">
        <v>150</v>
      </c>
      <c r="I4287" t="s">
        <v>136</v>
      </c>
      <c r="J4287" t="s">
        <v>137</v>
      </c>
      <c r="K4287" t="s">
        <v>138</v>
      </c>
      <c r="L4287" t="s">
        <v>12531</v>
      </c>
      <c r="M4287" t="s">
        <v>12532</v>
      </c>
      <c r="N4287">
        <v>1.7741666659999999</v>
      </c>
      <c r="O4287">
        <v>0</v>
      </c>
      <c r="P4287">
        <v>1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0.49191587879000004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0.49191587879000004</v>
      </c>
    </row>
    <row r="4288" spans="1:31" x14ac:dyDescent="0.25">
      <c r="A4288">
        <v>2314024</v>
      </c>
      <c r="B4288">
        <v>1</v>
      </c>
      <c r="C4288" t="s">
        <v>80</v>
      </c>
      <c r="D4288" t="s">
        <v>84</v>
      </c>
      <c r="E4288" t="s">
        <v>153</v>
      </c>
      <c r="F4288" t="s">
        <v>12533</v>
      </c>
      <c r="G4288" t="s">
        <v>155</v>
      </c>
      <c r="H4288" t="s">
        <v>150</v>
      </c>
      <c r="I4288" t="s">
        <v>136</v>
      </c>
      <c r="J4288" t="s">
        <v>137</v>
      </c>
      <c r="K4288" t="s">
        <v>138</v>
      </c>
      <c r="L4288" t="s">
        <v>12534</v>
      </c>
      <c r="M4288" t="s">
        <v>12535</v>
      </c>
      <c r="N4288">
        <v>2.886111111</v>
      </c>
      <c r="O4288">
        <v>0</v>
      </c>
      <c r="P4288">
        <v>3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4.9077772144747502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4.9077772144747502</v>
      </c>
    </row>
    <row r="4289" spans="1:31" x14ac:dyDescent="0.25">
      <c r="A4289">
        <v>2313778</v>
      </c>
      <c r="B4289">
        <v>1</v>
      </c>
      <c r="C4289" t="s">
        <v>81</v>
      </c>
      <c r="D4289" t="s">
        <v>113</v>
      </c>
      <c r="E4289" t="s">
        <v>158</v>
      </c>
      <c r="F4289" t="s">
        <v>12536</v>
      </c>
      <c r="G4289" t="s">
        <v>453</v>
      </c>
      <c r="H4289" t="s">
        <v>150</v>
      </c>
      <c r="I4289" t="s">
        <v>136</v>
      </c>
      <c r="J4289" t="s">
        <v>137</v>
      </c>
      <c r="K4289" t="s">
        <v>138</v>
      </c>
      <c r="L4289" t="s">
        <v>12537</v>
      </c>
      <c r="M4289" t="s">
        <v>12538</v>
      </c>
      <c r="N4289">
        <v>3.7594444440000001</v>
      </c>
      <c r="O4289">
        <v>0</v>
      </c>
      <c r="P4289">
        <v>81</v>
      </c>
      <c r="Q4289">
        <v>0</v>
      </c>
      <c r="R4289">
        <v>10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40.861352641864755</v>
      </c>
      <c r="Y4289">
        <v>0</v>
      </c>
      <c r="Z4289">
        <v>11.669236339820667</v>
      </c>
      <c r="AA4289">
        <v>0</v>
      </c>
      <c r="AB4289">
        <v>0</v>
      </c>
      <c r="AC4289">
        <v>0</v>
      </c>
      <c r="AD4289">
        <v>0</v>
      </c>
      <c r="AE4289">
        <v>52.530588981685426</v>
      </c>
    </row>
    <row r="4290" spans="1:31" x14ac:dyDescent="0.25">
      <c r="A4290">
        <v>2313924</v>
      </c>
      <c r="B4290">
        <v>1</v>
      </c>
      <c r="C4290" t="s">
        <v>80</v>
      </c>
      <c r="D4290" t="s">
        <v>97</v>
      </c>
      <c r="E4290" t="s">
        <v>153</v>
      </c>
      <c r="F4290" t="s">
        <v>12539</v>
      </c>
      <c r="G4290" t="s">
        <v>155</v>
      </c>
      <c r="H4290" t="s">
        <v>150</v>
      </c>
      <c r="I4290" t="s">
        <v>136</v>
      </c>
      <c r="J4290" t="s">
        <v>137</v>
      </c>
      <c r="K4290" t="s">
        <v>138</v>
      </c>
      <c r="L4290" t="s">
        <v>12540</v>
      </c>
      <c r="M4290" t="s">
        <v>12541</v>
      </c>
      <c r="N4290">
        <v>1.088333333</v>
      </c>
      <c r="O4290">
        <v>0</v>
      </c>
      <c r="P4290">
        <v>1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0.75132545290219999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0.75132545290219999</v>
      </c>
    </row>
    <row r="4291" spans="1:31" x14ac:dyDescent="0.25">
      <c r="A4291">
        <v>2313944</v>
      </c>
      <c r="B4291">
        <v>1</v>
      </c>
      <c r="C4291" t="s">
        <v>80</v>
      </c>
      <c r="D4291" t="s">
        <v>92</v>
      </c>
      <c r="E4291" t="s">
        <v>153</v>
      </c>
      <c r="F4291" t="s">
        <v>12542</v>
      </c>
      <c r="G4291" t="s">
        <v>203</v>
      </c>
      <c r="H4291" t="s">
        <v>150</v>
      </c>
      <c r="I4291" t="s">
        <v>136</v>
      </c>
      <c r="J4291" t="s">
        <v>137</v>
      </c>
      <c r="K4291" t="s">
        <v>138</v>
      </c>
      <c r="L4291" t="s">
        <v>12543</v>
      </c>
      <c r="M4291" t="s">
        <v>12544</v>
      </c>
      <c r="N4291">
        <v>0.70138888799999999</v>
      </c>
      <c r="O4291">
        <v>0</v>
      </c>
      <c r="P4291">
        <v>10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1.6541642424116001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1.6541642424116001</v>
      </c>
    </row>
    <row r="4292" spans="1:31" x14ac:dyDescent="0.25">
      <c r="A4292">
        <v>2313566</v>
      </c>
      <c r="B4292">
        <v>1</v>
      </c>
      <c r="C4292" t="s">
        <v>80</v>
      </c>
      <c r="D4292" t="s">
        <v>85</v>
      </c>
      <c r="E4292" t="s">
        <v>147</v>
      </c>
      <c r="F4292" t="s">
        <v>12545</v>
      </c>
      <c r="G4292" t="s">
        <v>149</v>
      </c>
      <c r="H4292" t="s">
        <v>150</v>
      </c>
      <c r="I4292" t="s">
        <v>136</v>
      </c>
      <c r="J4292" t="s">
        <v>137</v>
      </c>
      <c r="K4292" t="s">
        <v>138</v>
      </c>
      <c r="L4292" t="s">
        <v>12546</v>
      </c>
      <c r="M4292" t="s">
        <v>12547</v>
      </c>
      <c r="N4292">
        <v>2.761111111</v>
      </c>
      <c r="O4292">
        <v>0</v>
      </c>
      <c r="P4292">
        <v>67</v>
      </c>
      <c r="Q4292">
        <v>0</v>
      </c>
      <c r="R4292">
        <v>0</v>
      </c>
      <c r="S4292">
        <v>0</v>
      </c>
      <c r="T4292">
        <v>2</v>
      </c>
      <c r="U4292">
        <v>0</v>
      </c>
      <c r="V4292">
        <v>0</v>
      </c>
      <c r="W4292">
        <v>0</v>
      </c>
      <c r="X4292">
        <v>36.092858851622857</v>
      </c>
      <c r="Y4292">
        <v>0</v>
      </c>
      <c r="Z4292">
        <v>0</v>
      </c>
      <c r="AA4292">
        <v>0</v>
      </c>
      <c r="AB4292">
        <v>1.4479205073783332</v>
      </c>
      <c r="AC4292">
        <v>0</v>
      </c>
      <c r="AD4292">
        <v>0</v>
      </c>
      <c r="AE4292">
        <v>37.540779359001192</v>
      </c>
    </row>
    <row r="4293" spans="1:31" x14ac:dyDescent="0.25">
      <c r="A4293">
        <v>2313987</v>
      </c>
      <c r="B4293">
        <v>1</v>
      </c>
      <c r="C4293" t="s">
        <v>80</v>
      </c>
      <c r="D4293" t="s">
        <v>95</v>
      </c>
      <c r="E4293" t="s">
        <v>141</v>
      </c>
      <c r="F4293" t="s">
        <v>12548</v>
      </c>
      <c r="G4293" t="s">
        <v>134</v>
      </c>
      <c r="H4293" t="s">
        <v>135</v>
      </c>
      <c r="I4293" t="s">
        <v>136</v>
      </c>
      <c r="J4293" t="s">
        <v>137</v>
      </c>
      <c r="K4293" t="s">
        <v>138</v>
      </c>
      <c r="L4293" t="s">
        <v>12549</v>
      </c>
      <c r="M4293" t="s">
        <v>12550</v>
      </c>
      <c r="N4293">
        <v>0.83166666600000005</v>
      </c>
      <c r="O4293">
        <v>0</v>
      </c>
      <c r="P4293">
        <v>0</v>
      </c>
      <c r="Q4293">
        <v>0</v>
      </c>
      <c r="R4293">
        <v>0</v>
      </c>
      <c r="S4293">
        <v>10</v>
      </c>
      <c r="T4293">
        <v>0</v>
      </c>
      <c r="U4293">
        <v>2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53.364138042611387</v>
      </c>
      <c r="AB4293">
        <v>0</v>
      </c>
      <c r="AC4293">
        <v>1605.3709693037222</v>
      </c>
      <c r="AD4293">
        <v>0</v>
      </c>
      <c r="AE4293">
        <v>1658.7351073463335</v>
      </c>
    </row>
    <row r="4294" spans="1:31" x14ac:dyDescent="0.25">
      <c r="A4294">
        <v>2313546</v>
      </c>
      <c r="B4294">
        <v>1</v>
      </c>
      <c r="C4294" t="s">
        <v>80</v>
      </c>
      <c r="D4294" t="s">
        <v>83</v>
      </c>
      <c r="E4294" t="s">
        <v>175</v>
      </c>
      <c r="F4294" t="s">
        <v>12551</v>
      </c>
      <c r="G4294" t="s">
        <v>872</v>
      </c>
      <c r="H4294" t="s">
        <v>135</v>
      </c>
      <c r="I4294" t="s">
        <v>136</v>
      </c>
      <c r="J4294" t="s">
        <v>137</v>
      </c>
      <c r="K4294" t="s">
        <v>138</v>
      </c>
      <c r="L4294" t="s">
        <v>12552</v>
      </c>
      <c r="M4294" t="s">
        <v>12553</v>
      </c>
      <c r="N4294">
        <v>7.8563888879999997</v>
      </c>
      <c r="O4294">
        <v>0</v>
      </c>
      <c r="P4294">
        <v>127</v>
      </c>
      <c r="Q4294">
        <v>0</v>
      </c>
      <c r="R4294">
        <v>0</v>
      </c>
      <c r="S4294">
        <v>8</v>
      </c>
      <c r="T4294">
        <v>42</v>
      </c>
      <c r="U4294">
        <v>6</v>
      </c>
      <c r="V4294">
        <v>8</v>
      </c>
      <c r="W4294">
        <v>0</v>
      </c>
      <c r="X4294">
        <v>200.23301445908359</v>
      </c>
      <c r="Y4294">
        <v>0</v>
      </c>
      <c r="Z4294">
        <v>0</v>
      </c>
      <c r="AA4294">
        <v>3272.1958522024383</v>
      </c>
      <c r="AB4294">
        <v>1743.3710407954575</v>
      </c>
      <c r="AC4294">
        <v>9345.8845295092888</v>
      </c>
      <c r="AD4294">
        <v>555.40747570958104</v>
      </c>
      <c r="AE4294">
        <v>15117.091912675849</v>
      </c>
    </row>
    <row r="4295" spans="1:31" x14ac:dyDescent="0.25">
      <c r="A4295">
        <v>2313549</v>
      </c>
      <c r="B4295">
        <v>1</v>
      </c>
      <c r="C4295" t="s">
        <v>81</v>
      </c>
      <c r="D4295" t="s">
        <v>123</v>
      </c>
      <c r="E4295" t="s">
        <v>132</v>
      </c>
      <c r="F4295" t="s">
        <v>12554</v>
      </c>
      <c r="G4295" t="s">
        <v>134</v>
      </c>
      <c r="H4295" t="s">
        <v>135</v>
      </c>
      <c r="I4295" t="s">
        <v>136</v>
      </c>
      <c r="J4295" t="s">
        <v>137</v>
      </c>
      <c r="K4295" t="s">
        <v>138</v>
      </c>
      <c r="L4295" t="s">
        <v>12555</v>
      </c>
      <c r="M4295" t="s">
        <v>12556</v>
      </c>
      <c r="N4295">
        <v>0.46333333300000001</v>
      </c>
      <c r="O4295">
        <v>4</v>
      </c>
      <c r="P4295">
        <v>375</v>
      </c>
      <c r="Q4295">
        <v>299</v>
      </c>
      <c r="R4295">
        <v>295</v>
      </c>
      <c r="S4295">
        <v>27</v>
      </c>
      <c r="T4295">
        <v>66</v>
      </c>
      <c r="U4295">
        <v>1</v>
      </c>
      <c r="V4295">
        <v>0</v>
      </c>
      <c r="W4295">
        <v>0.36907070062739999</v>
      </c>
      <c r="X4295">
        <v>28.491909580779783</v>
      </c>
      <c r="Y4295">
        <v>201.78150212252066</v>
      </c>
      <c r="Z4295">
        <v>174.03571702273877</v>
      </c>
      <c r="AA4295">
        <v>9.5152657017240667</v>
      </c>
      <c r="AB4295">
        <v>13.700866153331265</v>
      </c>
      <c r="AC4295">
        <v>34.105075203010259</v>
      </c>
      <c r="AD4295">
        <v>0</v>
      </c>
      <c r="AE4295">
        <v>461.99940648473222</v>
      </c>
    </row>
    <row r="4296" spans="1:31" x14ac:dyDescent="0.25">
      <c r="A4296">
        <v>2313672</v>
      </c>
      <c r="B4296">
        <v>1</v>
      </c>
      <c r="C4296" t="s">
        <v>80</v>
      </c>
      <c r="D4296" t="s">
        <v>93</v>
      </c>
      <c r="E4296" t="s">
        <v>153</v>
      </c>
      <c r="F4296" t="s">
        <v>12557</v>
      </c>
      <c r="G4296" t="s">
        <v>203</v>
      </c>
      <c r="H4296" t="s">
        <v>150</v>
      </c>
      <c r="I4296" t="s">
        <v>136</v>
      </c>
      <c r="J4296" t="s">
        <v>137</v>
      </c>
      <c r="K4296" t="s">
        <v>138</v>
      </c>
      <c r="L4296" t="s">
        <v>12558</v>
      </c>
      <c r="M4296" t="s">
        <v>12559</v>
      </c>
      <c r="N4296">
        <v>1.0674999999999999</v>
      </c>
      <c r="O4296">
        <v>0</v>
      </c>
      <c r="P4296">
        <v>1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0.22436337985519164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0.22436337985519164</v>
      </c>
    </row>
    <row r="4297" spans="1:31" x14ac:dyDescent="0.25">
      <c r="A4297">
        <v>2313742</v>
      </c>
      <c r="B4297">
        <v>1</v>
      </c>
      <c r="C4297" t="s">
        <v>80</v>
      </c>
      <c r="D4297" t="s">
        <v>93</v>
      </c>
      <c r="E4297" t="s">
        <v>141</v>
      </c>
      <c r="F4297" t="s">
        <v>12560</v>
      </c>
      <c r="G4297" t="s">
        <v>134</v>
      </c>
      <c r="H4297" t="s">
        <v>135</v>
      </c>
      <c r="I4297" t="s">
        <v>136</v>
      </c>
      <c r="J4297" t="s">
        <v>137</v>
      </c>
      <c r="K4297" t="s">
        <v>138</v>
      </c>
      <c r="L4297" t="s">
        <v>12561</v>
      </c>
      <c r="M4297" t="s">
        <v>12562</v>
      </c>
      <c r="N4297">
        <v>7.2761111109999996</v>
      </c>
      <c r="O4297">
        <v>0</v>
      </c>
      <c r="P4297">
        <v>0</v>
      </c>
      <c r="Q4297">
        <v>12</v>
      </c>
      <c r="R4297">
        <v>0</v>
      </c>
      <c r="S4297">
        <v>1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814.07713176411266</v>
      </c>
      <c r="Z4297">
        <v>0</v>
      </c>
      <c r="AA4297">
        <v>12.099622600147022</v>
      </c>
      <c r="AB4297">
        <v>0</v>
      </c>
      <c r="AC4297">
        <v>0</v>
      </c>
      <c r="AD4297">
        <v>0</v>
      </c>
      <c r="AE4297">
        <v>826.17675436425964</v>
      </c>
    </row>
    <row r="4298" spans="1:31" x14ac:dyDescent="0.25">
      <c r="A4298">
        <v>2313719</v>
      </c>
      <c r="B4298">
        <v>1</v>
      </c>
      <c r="C4298" t="s">
        <v>80</v>
      </c>
      <c r="D4298" t="s">
        <v>105</v>
      </c>
      <c r="E4298" t="s">
        <v>141</v>
      </c>
      <c r="F4298" t="s">
        <v>12563</v>
      </c>
      <c r="G4298" t="s">
        <v>134</v>
      </c>
      <c r="H4298" t="s">
        <v>135</v>
      </c>
      <c r="I4298" t="s">
        <v>136</v>
      </c>
      <c r="J4298" t="s">
        <v>137</v>
      </c>
      <c r="K4298" t="s">
        <v>138</v>
      </c>
      <c r="L4298" t="s">
        <v>12564</v>
      </c>
      <c r="M4298" t="s">
        <v>12565</v>
      </c>
      <c r="N4298">
        <v>0.47749999999999998</v>
      </c>
      <c r="O4298">
        <v>0</v>
      </c>
      <c r="P4298">
        <v>1819</v>
      </c>
      <c r="Q4298">
        <v>0</v>
      </c>
      <c r="R4298">
        <v>41</v>
      </c>
      <c r="S4298">
        <v>0</v>
      </c>
      <c r="T4298">
        <v>567</v>
      </c>
      <c r="U4298">
        <v>2</v>
      </c>
      <c r="V4298">
        <v>1</v>
      </c>
      <c r="W4298">
        <v>0</v>
      </c>
      <c r="X4298">
        <v>170.16135636428257</v>
      </c>
      <c r="Y4298">
        <v>0</v>
      </c>
      <c r="Z4298">
        <v>7.3098497924620007</v>
      </c>
      <c r="AA4298">
        <v>0</v>
      </c>
      <c r="AB4298">
        <v>282.2651549822441</v>
      </c>
      <c r="AC4298">
        <v>157.26108966999078</v>
      </c>
      <c r="AD4298">
        <v>3.4532403354693</v>
      </c>
      <c r="AE4298">
        <v>620.4506911444488</v>
      </c>
    </row>
    <row r="4299" spans="1:31" x14ac:dyDescent="0.25">
      <c r="A4299">
        <v>2313882</v>
      </c>
      <c r="B4299">
        <v>1</v>
      </c>
      <c r="C4299" t="s">
        <v>81</v>
      </c>
      <c r="D4299" t="s">
        <v>120</v>
      </c>
      <c r="E4299" t="s">
        <v>147</v>
      </c>
      <c r="F4299" t="s">
        <v>12566</v>
      </c>
      <c r="G4299" t="s">
        <v>149</v>
      </c>
      <c r="H4299" t="s">
        <v>150</v>
      </c>
      <c r="I4299" t="s">
        <v>136</v>
      </c>
      <c r="J4299" t="s">
        <v>137</v>
      </c>
      <c r="K4299" t="s">
        <v>138</v>
      </c>
      <c r="L4299" t="s">
        <v>12567</v>
      </c>
      <c r="M4299" t="s">
        <v>12568</v>
      </c>
      <c r="N4299">
        <v>0.93</v>
      </c>
      <c r="O4299">
        <v>0</v>
      </c>
      <c r="P4299">
        <v>11</v>
      </c>
      <c r="Q4299">
        <v>0</v>
      </c>
      <c r="R4299">
        <v>0</v>
      </c>
      <c r="S4299">
        <v>0</v>
      </c>
      <c r="T4299">
        <v>1</v>
      </c>
      <c r="U4299">
        <v>0</v>
      </c>
      <c r="V4299">
        <v>0</v>
      </c>
      <c r="W4299">
        <v>0</v>
      </c>
      <c r="X4299">
        <v>2.741735623349733</v>
      </c>
      <c r="Y4299">
        <v>0</v>
      </c>
      <c r="Z4299">
        <v>0</v>
      </c>
      <c r="AA4299">
        <v>0</v>
      </c>
      <c r="AB4299">
        <v>2.9103682951156333</v>
      </c>
      <c r="AC4299">
        <v>0</v>
      </c>
      <c r="AD4299">
        <v>0</v>
      </c>
      <c r="AE4299">
        <v>5.6521039184653663</v>
      </c>
    </row>
    <row r="4300" spans="1:31" x14ac:dyDescent="0.25">
      <c r="A4300">
        <v>2313550</v>
      </c>
      <c r="B4300">
        <v>1</v>
      </c>
      <c r="C4300" t="s">
        <v>81</v>
      </c>
      <c r="D4300" t="s">
        <v>114</v>
      </c>
      <c r="E4300" t="s">
        <v>132</v>
      </c>
      <c r="F4300" t="s">
        <v>12569</v>
      </c>
      <c r="G4300" t="s">
        <v>134</v>
      </c>
      <c r="H4300" t="s">
        <v>135</v>
      </c>
      <c r="I4300" t="s">
        <v>468</v>
      </c>
      <c r="J4300" t="s">
        <v>137</v>
      </c>
      <c r="K4300" t="s">
        <v>138</v>
      </c>
      <c r="L4300" t="s">
        <v>12570</v>
      </c>
      <c r="M4300" t="s">
        <v>12571</v>
      </c>
      <c r="N4300">
        <v>2.3888888E-2</v>
      </c>
      <c r="O4300">
        <v>0</v>
      </c>
      <c r="P4300">
        <v>190</v>
      </c>
      <c r="Q4300">
        <v>1</v>
      </c>
      <c r="R4300">
        <v>8</v>
      </c>
      <c r="S4300">
        <v>4</v>
      </c>
      <c r="T4300">
        <v>7</v>
      </c>
      <c r="U4300">
        <v>0</v>
      </c>
      <c r="V4300">
        <v>0</v>
      </c>
      <c r="W4300">
        <v>0</v>
      </c>
      <c r="X4300">
        <v>0.37332003438926659</v>
      </c>
      <c r="Y4300">
        <v>6.7217891045500003E-3</v>
      </c>
      <c r="Z4300">
        <v>3.0890848955166667E-2</v>
      </c>
      <c r="AA4300">
        <v>0.16093425391922225</v>
      </c>
      <c r="AB4300">
        <v>1.2616077572550002E-2</v>
      </c>
      <c r="AC4300">
        <v>0</v>
      </c>
      <c r="AD4300">
        <v>0</v>
      </c>
      <c r="AE4300">
        <v>0.58448300394075547</v>
      </c>
    </row>
    <row r="4301" spans="1:31" x14ac:dyDescent="0.25">
      <c r="A4301">
        <v>2313905</v>
      </c>
      <c r="B4301">
        <v>1</v>
      </c>
      <c r="C4301" t="s">
        <v>80</v>
      </c>
      <c r="D4301" t="s">
        <v>108</v>
      </c>
      <c r="E4301" t="s">
        <v>158</v>
      </c>
      <c r="F4301" t="s">
        <v>12572</v>
      </c>
      <c r="G4301" t="s">
        <v>453</v>
      </c>
      <c r="H4301" t="s">
        <v>150</v>
      </c>
      <c r="I4301" t="s">
        <v>136</v>
      </c>
      <c r="J4301" t="s">
        <v>137</v>
      </c>
      <c r="K4301" t="s">
        <v>138</v>
      </c>
      <c r="L4301" t="s">
        <v>12573</v>
      </c>
      <c r="M4301" t="s">
        <v>12574</v>
      </c>
      <c r="N4301">
        <v>5.8597222220000003</v>
      </c>
      <c r="O4301">
        <v>0</v>
      </c>
      <c r="P4301">
        <v>12</v>
      </c>
      <c r="Q4301">
        <v>0</v>
      </c>
      <c r="R4301">
        <v>2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8.8519594584208328</v>
      </c>
      <c r="Y4301">
        <v>0</v>
      </c>
      <c r="Z4301">
        <v>0.45929751519666667</v>
      </c>
      <c r="AA4301">
        <v>0</v>
      </c>
      <c r="AB4301">
        <v>0</v>
      </c>
      <c r="AC4301">
        <v>0</v>
      </c>
      <c r="AD4301">
        <v>0</v>
      </c>
      <c r="AE4301">
        <v>9.3112569736174997</v>
      </c>
    </row>
    <row r="4302" spans="1:31" x14ac:dyDescent="0.25">
      <c r="A4302">
        <v>2313696</v>
      </c>
      <c r="B4302">
        <v>1</v>
      </c>
      <c r="C4302" t="s">
        <v>80</v>
      </c>
      <c r="D4302" t="s">
        <v>87</v>
      </c>
      <c r="E4302" t="s">
        <v>153</v>
      </c>
      <c r="F4302" t="s">
        <v>12575</v>
      </c>
      <c r="G4302" t="s">
        <v>203</v>
      </c>
      <c r="H4302" t="s">
        <v>150</v>
      </c>
      <c r="I4302" t="s">
        <v>136</v>
      </c>
      <c r="J4302" t="s">
        <v>137</v>
      </c>
      <c r="K4302" t="s">
        <v>138</v>
      </c>
      <c r="L4302" t="s">
        <v>12576</v>
      </c>
      <c r="M4302" t="s">
        <v>12577</v>
      </c>
      <c r="N4302">
        <v>0.63194444400000005</v>
      </c>
      <c r="O4302">
        <v>0</v>
      </c>
      <c r="P4302">
        <v>5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0.53336910585291675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0.53336910585291675</v>
      </c>
    </row>
    <row r="4303" spans="1:31" x14ac:dyDescent="0.25">
      <c r="A4303">
        <v>2313573</v>
      </c>
      <c r="B4303">
        <v>1</v>
      </c>
      <c r="C4303" t="s">
        <v>80</v>
      </c>
      <c r="D4303" t="s">
        <v>97</v>
      </c>
      <c r="E4303" t="s">
        <v>153</v>
      </c>
      <c r="F4303" t="s">
        <v>12578</v>
      </c>
      <c r="G4303" t="s">
        <v>203</v>
      </c>
      <c r="H4303" t="s">
        <v>150</v>
      </c>
      <c r="I4303" t="s">
        <v>136</v>
      </c>
      <c r="J4303" t="s">
        <v>137</v>
      </c>
      <c r="K4303" t="s">
        <v>138</v>
      </c>
      <c r="L4303" t="s">
        <v>12579</v>
      </c>
      <c r="M4303" t="s">
        <v>12580</v>
      </c>
      <c r="N4303">
        <v>1.016388888</v>
      </c>
      <c r="O4303">
        <v>0</v>
      </c>
      <c r="P4303">
        <v>1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0.34194412239161676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0.34194412239161676</v>
      </c>
    </row>
    <row r="4304" spans="1:31" x14ac:dyDescent="0.25">
      <c r="A4304">
        <v>2314005</v>
      </c>
      <c r="B4304">
        <v>1</v>
      </c>
      <c r="C4304" t="s">
        <v>80</v>
      </c>
      <c r="D4304" t="s">
        <v>100</v>
      </c>
      <c r="E4304" t="s">
        <v>175</v>
      </c>
      <c r="F4304" t="s">
        <v>12581</v>
      </c>
      <c r="G4304" t="s">
        <v>210</v>
      </c>
      <c r="H4304" t="s">
        <v>135</v>
      </c>
      <c r="I4304" t="s">
        <v>136</v>
      </c>
      <c r="J4304" t="s">
        <v>137</v>
      </c>
      <c r="K4304" t="s">
        <v>138</v>
      </c>
      <c r="L4304" t="s">
        <v>12582</v>
      </c>
      <c r="M4304" t="s">
        <v>12583</v>
      </c>
      <c r="N4304">
        <v>3.2025000000000001</v>
      </c>
      <c r="O4304">
        <v>0</v>
      </c>
      <c r="P4304">
        <v>64</v>
      </c>
      <c r="Q4304">
        <v>0</v>
      </c>
      <c r="R4304">
        <v>12</v>
      </c>
      <c r="S4304">
        <v>0</v>
      </c>
      <c r="T4304">
        <v>24</v>
      </c>
      <c r="U4304">
        <v>0</v>
      </c>
      <c r="V4304">
        <v>1</v>
      </c>
      <c r="W4304">
        <v>0</v>
      </c>
      <c r="X4304">
        <v>50.20447704683049</v>
      </c>
      <c r="Y4304">
        <v>0</v>
      </c>
      <c r="Z4304">
        <v>15.930818622695165</v>
      </c>
      <c r="AA4304">
        <v>0</v>
      </c>
      <c r="AB4304">
        <v>34.574931020139275</v>
      </c>
      <c r="AC4304">
        <v>0</v>
      </c>
      <c r="AD4304">
        <v>11.883053154553727</v>
      </c>
      <c r="AE4304">
        <v>112.59327984421866</v>
      </c>
    </row>
    <row r="4305" spans="1:31" x14ac:dyDescent="0.25">
      <c r="A4305">
        <v>2313533</v>
      </c>
      <c r="B4305">
        <v>1</v>
      </c>
      <c r="C4305" t="s">
        <v>80</v>
      </c>
      <c r="D4305" t="s">
        <v>85</v>
      </c>
      <c r="E4305" t="s">
        <v>153</v>
      </c>
      <c r="F4305" t="s">
        <v>12584</v>
      </c>
      <c r="G4305" t="s">
        <v>254</v>
      </c>
      <c r="H4305" t="s">
        <v>150</v>
      </c>
      <c r="I4305" t="s">
        <v>136</v>
      </c>
      <c r="J4305" t="s">
        <v>137</v>
      </c>
      <c r="K4305" t="s">
        <v>138</v>
      </c>
      <c r="L4305" t="s">
        <v>12585</v>
      </c>
      <c r="M4305" t="s">
        <v>12586</v>
      </c>
      <c r="N4305">
        <v>0.67</v>
      </c>
      <c r="O4305">
        <v>0</v>
      </c>
      <c r="P4305">
        <v>10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1.2807869277876001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1.2807869277876001</v>
      </c>
    </row>
    <row r="4306" spans="1:31" x14ac:dyDescent="0.25">
      <c r="A4306">
        <v>2313819</v>
      </c>
      <c r="B4306">
        <v>1</v>
      </c>
      <c r="C4306" t="s">
        <v>81</v>
      </c>
      <c r="D4306" t="s">
        <v>113</v>
      </c>
      <c r="E4306" t="s">
        <v>158</v>
      </c>
      <c r="F4306" t="s">
        <v>12587</v>
      </c>
      <c r="G4306" t="s">
        <v>453</v>
      </c>
      <c r="H4306" t="s">
        <v>150</v>
      </c>
      <c r="I4306" t="s">
        <v>136</v>
      </c>
      <c r="J4306" t="s">
        <v>137</v>
      </c>
      <c r="K4306" t="s">
        <v>138</v>
      </c>
      <c r="L4306" t="s">
        <v>12588</v>
      </c>
      <c r="M4306" t="s">
        <v>12589</v>
      </c>
      <c r="N4306">
        <v>2.8052777770000001</v>
      </c>
      <c r="O4306">
        <v>0</v>
      </c>
      <c r="P4306">
        <v>51</v>
      </c>
      <c r="Q4306">
        <v>0</v>
      </c>
      <c r="R4306">
        <v>7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22.65900374436205</v>
      </c>
      <c r="Y4306">
        <v>0</v>
      </c>
      <c r="Z4306">
        <v>25.512395951731406</v>
      </c>
      <c r="AA4306">
        <v>0</v>
      </c>
      <c r="AB4306">
        <v>0</v>
      </c>
      <c r="AC4306">
        <v>0</v>
      </c>
      <c r="AD4306">
        <v>0</v>
      </c>
      <c r="AE4306">
        <v>48.171399696093459</v>
      </c>
    </row>
    <row r="4307" spans="1:31" x14ac:dyDescent="0.25">
      <c r="A4307">
        <v>2313922</v>
      </c>
      <c r="B4307">
        <v>1</v>
      </c>
      <c r="C4307" t="s">
        <v>80</v>
      </c>
      <c r="D4307" t="s">
        <v>84</v>
      </c>
      <c r="E4307" t="s">
        <v>153</v>
      </c>
      <c r="F4307" t="s">
        <v>12590</v>
      </c>
      <c r="G4307" t="s">
        <v>155</v>
      </c>
      <c r="H4307" t="s">
        <v>150</v>
      </c>
      <c r="I4307" t="s">
        <v>136</v>
      </c>
      <c r="J4307" t="s">
        <v>137</v>
      </c>
      <c r="K4307" t="s">
        <v>138</v>
      </c>
      <c r="L4307" t="s">
        <v>12591</v>
      </c>
      <c r="M4307" t="s">
        <v>12592</v>
      </c>
      <c r="N4307">
        <v>1.801111111</v>
      </c>
      <c r="O4307">
        <v>0</v>
      </c>
      <c r="P4307">
        <v>4</v>
      </c>
      <c r="Q4307">
        <v>0</v>
      </c>
      <c r="R4307">
        <v>0</v>
      </c>
      <c r="S4307">
        <v>0</v>
      </c>
      <c r="T4307">
        <v>1</v>
      </c>
      <c r="U4307">
        <v>0</v>
      </c>
      <c r="V4307">
        <v>0</v>
      </c>
      <c r="W4307">
        <v>0</v>
      </c>
      <c r="X4307">
        <v>1.8814111206033337</v>
      </c>
      <c r="Y4307">
        <v>0</v>
      </c>
      <c r="Z4307">
        <v>0</v>
      </c>
      <c r="AA4307">
        <v>0</v>
      </c>
      <c r="AB4307">
        <v>0.36250392649094998</v>
      </c>
      <c r="AC4307">
        <v>0</v>
      </c>
      <c r="AD4307">
        <v>0</v>
      </c>
      <c r="AE4307">
        <v>2.2439150470942835</v>
      </c>
    </row>
    <row r="4308" spans="1:31" x14ac:dyDescent="0.25">
      <c r="A4308">
        <v>2313673</v>
      </c>
      <c r="B4308">
        <v>1</v>
      </c>
      <c r="C4308" t="s">
        <v>80</v>
      </c>
      <c r="D4308" t="s">
        <v>97</v>
      </c>
      <c r="E4308" t="s">
        <v>153</v>
      </c>
      <c r="F4308" t="s">
        <v>12345</v>
      </c>
      <c r="G4308" t="s">
        <v>254</v>
      </c>
      <c r="H4308" t="s">
        <v>150</v>
      </c>
      <c r="I4308" t="s">
        <v>136</v>
      </c>
      <c r="J4308" t="s">
        <v>137</v>
      </c>
      <c r="K4308" t="s">
        <v>138</v>
      </c>
      <c r="L4308" t="s">
        <v>12593</v>
      </c>
      <c r="M4308" t="s">
        <v>12594</v>
      </c>
      <c r="N4308">
        <v>4.9788888880000002</v>
      </c>
      <c r="O4308">
        <v>0</v>
      </c>
      <c r="P4308">
        <v>1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5.8327736680633508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5.8327736680633508</v>
      </c>
    </row>
    <row r="4309" spans="1:31" x14ac:dyDescent="0.25">
      <c r="A4309">
        <v>2313928</v>
      </c>
      <c r="B4309">
        <v>1</v>
      </c>
      <c r="C4309" t="s">
        <v>80</v>
      </c>
      <c r="D4309" t="s">
        <v>108</v>
      </c>
      <c r="E4309" t="s">
        <v>147</v>
      </c>
      <c r="F4309" t="s">
        <v>12595</v>
      </c>
      <c r="G4309" t="s">
        <v>149</v>
      </c>
      <c r="H4309" t="s">
        <v>150</v>
      </c>
      <c r="I4309" t="s">
        <v>136</v>
      </c>
      <c r="J4309" t="s">
        <v>137</v>
      </c>
      <c r="K4309" t="s">
        <v>138</v>
      </c>
      <c r="L4309" t="s">
        <v>12596</v>
      </c>
      <c r="M4309" t="s">
        <v>12597</v>
      </c>
      <c r="N4309">
        <v>4.6950000000000003</v>
      </c>
      <c r="O4309">
        <v>0</v>
      </c>
      <c r="P4309">
        <v>1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0.8356796753697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0.8356796753697</v>
      </c>
    </row>
    <row r="4310" spans="1:31" x14ac:dyDescent="0.25">
      <c r="A4310">
        <v>2314011</v>
      </c>
      <c r="B4310">
        <v>1</v>
      </c>
      <c r="C4310" t="s">
        <v>80</v>
      </c>
      <c r="D4310" t="s">
        <v>97</v>
      </c>
      <c r="E4310" t="s">
        <v>153</v>
      </c>
      <c r="F4310" t="s">
        <v>12598</v>
      </c>
      <c r="G4310" t="s">
        <v>254</v>
      </c>
      <c r="H4310" t="s">
        <v>150</v>
      </c>
      <c r="I4310" t="s">
        <v>136</v>
      </c>
      <c r="J4310" t="s">
        <v>137</v>
      </c>
      <c r="K4310" t="s">
        <v>138</v>
      </c>
      <c r="L4310" t="s">
        <v>12599</v>
      </c>
      <c r="M4310" t="s">
        <v>12600</v>
      </c>
      <c r="N4310">
        <v>3.2822222220000001</v>
      </c>
      <c r="O4310">
        <v>0</v>
      </c>
      <c r="P4310">
        <v>1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1.5245227330799997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1.5245227330799997</v>
      </c>
    </row>
    <row r="4311" spans="1:31" x14ac:dyDescent="0.25">
      <c r="A4311">
        <v>2313613</v>
      </c>
      <c r="B4311">
        <v>1</v>
      </c>
      <c r="C4311" t="s">
        <v>80</v>
      </c>
      <c r="D4311" t="s">
        <v>83</v>
      </c>
      <c r="E4311" t="s">
        <v>285</v>
      </c>
      <c r="F4311" t="s">
        <v>12601</v>
      </c>
      <c r="G4311" t="s">
        <v>287</v>
      </c>
      <c r="H4311" t="s">
        <v>150</v>
      </c>
      <c r="I4311" t="s">
        <v>136</v>
      </c>
      <c r="J4311" t="s">
        <v>137</v>
      </c>
      <c r="K4311" t="s">
        <v>138</v>
      </c>
      <c r="L4311" t="s">
        <v>12602</v>
      </c>
      <c r="M4311" t="s">
        <v>12603</v>
      </c>
      <c r="N4311">
        <v>2.338055555</v>
      </c>
      <c r="O4311">
        <v>0</v>
      </c>
      <c r="P4311">
        <v>13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6.8465970612976417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6.8465970612976417</v>
      </c>
    </row>
    <row r="4312" spans="1:31" x14ac:dyDescent="0.25">
      <c r="A4312">
        <v>2313985</v>
      </c>
      <c r="B4312">
        <v>1</v>
      </c>
      <c r="C4312" t="s">
        <v>80</v>
      </c>
      <c r="D4312" t="s">
        <v>106</v>
      </c>
      <c r="E4312" t="s">
        <v>147</v>
      </c>
      <c r="F4312" t="s">
        <v>1133</v>
      </c>
      <c r="G4312" t="s">
        <v>149</v>
      </c>
      <c r="H4312" t="s">
        <v>150</v>
      </c>
      <c r="I4312" t="s">
        <v>136</v>
      </c>
      <c r="J4312" t="s">
        <v>137</v>
      </c>
      <c r="K4312" t="s">
        <v>138</v>
      </c>
      <c r="L4312" t="s">
        <v>12604</v>
      </c>
      <c r="M4312" t="s">
        <v>12605</v>
      </c>
      <c r="N4312">
        <v>0.64444444400000001</v>
      </c>
      <c r="O4312">
        <v>0</v>
      </c>
      <c r="P4312">
        <v>75</v>
      </c>
      <c r="Q4312">
        <v>0</v>
      </c>
      <c r="R4312">
        <v>0</v>
      </c>
      <c r="S4312">
        <v>0</v>
      </c>
      <c r="T4312">
        <v>15</v>
      </c>
      <c r="U4312">
        <v>0</v>
      </c>
      <c r="V4312">
        <v>0</v>
      </c>
      <c r="W4312">
        <v>0</v>
      </c>
      <c r="X4312">
        <v>7.2102130670839983</v>
      </c>
      <c r="Y4312">
        <v>0</v>
      </c>
      <c r="Z4312">
        <v>0</v>
      </c>
      <c r="AA4312">
        <v>0</v>
      </c>
      <c r="AB4312">
        <v>4.2400609348080005</v>
      </c>
      <c r="AC4312">
        <v>0</v>
      </c>
      <c r="AD4312">
        <v>0</v>
      </c>
      <c r="AE4312">
        <v>11.450274001891998</v>
      </c>
    </row>
    <row r="4313" spans="1:31" x14ac:dyDescent="0.25">
      <c r="A4313">
        <v>2313699</v>
      </c>
      <c r="B4313">
        <v>1</v>
      </c>
      <c r="C4313" t="s">
        <v>80</v>
      </c>
      <c r="D4313" t="s">
        <v>85</v>
      </c>
      <c r="E4313" t="s">
        <v>158</v>
      </c>
      <c r="F4313" t="s">
        <v>12606</v>
      </c>
      <c r="G4313" t="s">
        <v>143</v>
      </c>
      <c r="H4313" t="s">
        <v>150</v>
      </c>
      <c r="I4313" t="s">
        <v>136</v>
      </c>
      <c r="J4313" t="s">
        <v>137</v>
      </c>
      <c r="K4313" t="s">
        <v>144</v>
      </c>
      <c r="L4313" t="s">
        <v>12607</v>
      </c>
      <c r="M4313" t="s">
        <v>12608</v>
      </c>
      <c r="N4313">
        <v>1.3075000000000001</v>
      </c>
      <c r="O4313">
        <v>0</v>
      </c>
      <c r="P4313">
        <v>906</v>
      </c>
      <c r="Q4313">
        <v>0</v>
      </c>
      <c r="R4313">
        <v>0</v>
      </c>
      <c r="S4313">
        <v>0</v>
      </c>
      <c r="T4313">
        <v>123</v>
      </c>
      <c r="U4313">
        <v>0</v>
      </c>
      <c r="V4313">
        <v>0</v>
      </c>
      <c r="W4313">
        <v>0</v>
      </c>
      <c r="X4313">
        <v>275.04774981446906</v>
      </c>
      <c r="Y4313">
        <v>0</v>
      </c>
      <c r="Z4313">
        <v>0</v>
      </c>
      <c r="AA4313">
        <v>0</v>
      </c>
      <c r="AB4313">
        <v>167.50752452474845</v>
      </c>
      <c r="AC4313">
        <v>0</v>
      </c>
      <c r="AD4313">
        <v>0</v>
      </c>
      <c r="AE4313">
        <v>442.55527433921748</v>
      </c>
    </row>
    <row r="4314" spans="1:31" x14ac:dyDescent="0.25">
      <c r="A4314">
        <v>2313756</v>
      </c>
      <c r="B4314">
        <v>1</v>
      </c>
      <c r="C4314" t="s">
        <v>80</v>
      </c>
      <c r="D4314" t="s">
        <v>82</v>
      </c>
      <c r="E4314" t="s">
        <v>158</v>
      </c>
      <c r="F4314" t="s">
        <v>12609</v>
      </c>
      <c r="G4314" t="s">
        <v>336</v>
      </c>
      <c r="H4314" t="s">
        <v>150</v>
      </c>
      <c r="I4314" t="s">
        <v>136</v>
      </c>
      <c r="J4314" t="s">
        <v>137</v>
      </c>
      <c r="K4314" t="s">
        <v>138</v>
      </c>
      <c r="L4314" t="s">
        <v>12610</v>
      </c>
      <c r="M4314" t="s">
        <v>12611</v>
      </c>
      <c r="N4314">
        <v>0.33361111100000002</v>
      </c>
      <c r="O4314">
        <v>0</v>
      </c>
      <c r="P4314">
        <v>265</v>
      </c>
      <c r="Q4314">
        <v>0</v>
      </c>
      <c r="R4314">
        <v>0</v>
      </c>
      <c r="S4314">
        <v>0</v>
      </c>
      <c r="T4314">
        <v>83</v>
      </c>
      <c r="U4314">
        <v>0</v>
      </c>
      <c r="V4314">
        <v>0</v>
      </c>
      <c r="W4314">
        <v>0</v>
      </c>
      <c r="X4314">
        <v>18.06226906703079</v>
      </c>
      <c r="Y4314">
        <v>0</v>
      </c>
      <c r="Z4314">
        <v>0</v>
      </c>
      <c r="AA4314">
        <v>0</v>
      </c>
      <c r="AB4314">
        <v>14.890282473677342</v>
      </c>
      <c r="AC4314">
        <v>0</v>
      </c>
      <c r="AD4314">
        <v>0</v>
      </c>
      <c r="AE4314">
        <v>32.952551540708129</v>
      </c>
    </row>
    <row r="4315" spans="1:31" x14ac:dyDescent="0.25">
      <c r="A4315">
        <v>2313656</v>
      </c>
      <c r="B4315">
        <v>1</v>
      </c>
      <c r="C4315" t="s">
        <v>81</v>
      </c>
      <c r="D4315" t="s">
        <v>118</v>
      </c>
      <c r="E4315" t="s">
        <v>153</v>
      </c>
      <c r="F4315" t="s">
        <v>12612</v>
      </c>
      <c r="G4315" t="s">
        <v>155</v>
      </c>
      <c r="H4315" t="s">
        <v>150</v>
      </c>
      <c r="I4315" t="s">
        <v>136</v>
      </c>
      <c r="J4315" t="s">
        <v>137</v>
      </c>
      <c r="K4315" t="s">
        <v>138</v>
      </c>
      <c r="L4315" t="s">
        <v>12613</v>
      </c>
      <c r="M4315" t="s">
        <v>12614</v>
      </c>
      <c r="N4315">
        <v>1.940555555</v>
      </c>
      <c r="O4315">
        <v>0</v>
      </c>
      <c r="P4315">
        <v>1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0.32520680945445002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0.32520680945445002</v>
      </c>
    </row>
    <row r="4316" spans="1:31" x14ac:dyDescent="0.25">
      <c r="A4316">
        <v>2313948</v>
      </c>
      <c r="B4316">
        <v>1</v>
      </c>
      <c r="C4316" t="s">
        <v>80</v>
      </c>
      <c r="D4316" t="s">
        <v>102</v>
      </c>
      <c r="E4316" t="s">
        <v>141</v>
      </c>
      <c r="F4316" t="s">
        <v>12615</v>
      </c>
      <c r="G4316" t="s">
        <v>134</v>
      </c>
      <c r="H4316" t="s">
        <v>135</v>
      </c>
      <c r="I4316" t="s">
        <v>136</v>
      </c>
      <c r="J4316" t="s">
        <v>137</v>
      </c>
      <c r="K4316" t="s">
        <v>138</v>
      </c>
      <c r="L4316" t="s">
        <v>12616</v>
      </c>
      <c r="M4316" t="s">
        <v>12617</v>
      </c>
      <c r="N4316">
        <v>8.9444443999999998E-2</v>
      </c>
      <c r="O4316">
        <v>1</v>
      </c>
      <c r="P4316">
        <v>1754</v>
      </c>
      <c r="Q4316">
        <v>11</v>
      </c>
      <c r="R4316">
        <v>497</v>
      </c>
      <c r="S4316">
        <v>13</v>
      </c>
      <c r="T4316">
        <v>281</v>
      </c>
      <c r="U4316">
        <v>10</v>
      </c>
      <c r="V4316">
        <v>0</v>
      </c>
      <c r="W4316">
        <v>2.0670421138266667E-2</v>
      </c>
      <c r="X4316">
        <v>24.22668816848384</v>
      </c>
      <c r="Y4316">
        <v>3.7011279837378002</v>
      </c>
      <c r="Z4316">
        <v>45.556800530280917</v>
      </c>
      <c r="AA4316">
        <v>11.264322668402377</v>
      </c>
      <c r="AB4316">
        <v>24.275903971219574</v>
      </c>
      <c r="AC4316">
        <v>79.131684924479259</v>
      </c>
      <c r="AD4316">
        <v>0</v>
      </c>
      <c r="AE4316">
        <v>188.17719866774203</v>
      </c>
    </row>
    <row r="4317" spans="1:31" x14ac:dyDescent="0.25">
      <c r="A4317">
        <v>2313908</v>
      </c>
      <c r="B4317">
        <v>1</v>
      </c>
      <c r="C4317" t="s">
        <v>80</v>
      </c>
      <c r="D4317" t="s">
        <v>100</v>
      </c>
      <c r="E4317" t="s">
        <v>158</v>
      </c>
      <c r="F4317" t="s">
        <v>11945</v>
      </c>
      <c r="G4317" t="s">
        <v>336</v>
      </c>
      <c r="H4317" t="s">
        <v>150</v>
      </c>
      <c r="I4317" t="s">
        <v>136</v>
      </c>
      <c r="J4317" t="s">
        <v>137</v>
      </c>
      <c r="K4317" t="s">
        <v>138</v>
      </c>
      <c r="L4317" t="s">
        <v>12618</v>
      </c>
      <c r="M4317" t="s">
        <v>12619</v>
      </c>
      <c r="N4317">
        <v>6.9247222219999998</v>
      </c>
      <c r="O4317">
        <v>0</v>
      </c>
      <c r="P4317">
        <v>279</v>
      </c>
      <c r="Q4317">
        <v>0</v>
      </c>
      <c r="R4317">
        <v>2</v>
      </c>
      <c r="S4317">
        <v>0</v>
      </c>
      <c r="T4317">
        <v>19</v>
      </c>
      <c r="U4317">
        <v>0</v>
      </c>
      <c r="V4317">
        <v>0</v>
      </c>
      <c r="W4317">
        <v>0</v>
      </c>
      <c r="X4317">
        <v>537.48331088294776</v>
      </c>
      <c r="Y4317">
        <v>0</v>
      </c>
      <c r="Z4317">
        <v>9.1222476048507648</v>
      </c>
      <c r="AA4317">
        <v>0</v>
      </c>
      <c r="AB4317">
        <v>59.126640897641721</v>
      </c>
      <c r="AC4317">
        <v>0</v>
      </c>
      <c r="AD4317">
        <v>0</v>
      </c>
      <c r="AE4317">
        <v>605.73219938544025</v>
      </c>
    </row>
    <row r="4318" spans="1:31" x14ac:dyDescent="0.25">
      <c r="A4318">
        <v>2313885</v>
      </c>
      <c r="B4318">
        <v>1</v>
      </c>
      <c r="C4318" t="s">
        <v>80</v>
      </c>
      <c r="D4318" t="s">
        <v>105</v>
      </c>
      <c r="E4318" t="s">
        <v>132</v>
      </c>
      <c r="F4318" t="s">
        <v>12620</v>
      </c>
      <c r="G4318" t="s">
        <v>134</v>
      </c>
      <c r="H4318" t="s">
        <v>135</v>
      </c>
      <c r="I4318" t="s">
        <v>136</v>
      </c>
      <c r="J4318" t="s">
        <v>137</v>
      </c>
      <c r="K4318" t="s">
        <v>138</v>
      </c>
      <c r="L4318" t="s">
        <v>12621</v>
      </c>
      <c r="M4318" t="s">
        <v>12622</v>
      </c>
      <c r="N4318">
        <v>1.5633333330000001</v>
      </c>
      <c r="O4318">
        <v>0</v>
      </c>
      <c r="P4318">
        <v>228</v>
      </c>
      <c r="Q4318">
        <v>0</v>
      </c>
      <c r="R4318">
        <v>0</v>
      </c>
      <c r="S4318">
        <v>0</v>
      </c>
      <c r="T4318">
        <v>1</v>
      </c>
      <c r="U4318">
        <v>0</v>
      </c>
      <c r="V4318">
        <v>0</v>
      </c>
      <c r="W4318">
        <v>0</v>
      </c>
      <c r="X4318">
        <v>108.12081189396953</v>
      </c>
      <c r="Y4318">
        <v>0</v>
      </c>
      <c r="Z4318">
        <v>0</v>
      </c>
      <c r="AA4318">
        <v>0</v>
      </c>
      <c r="AB4318">
        <v>0.23176455239910004</v>
      </c>
      <c r="AC4318">
        <v>0</v>
      </c>
      <c r="AD4318">
        <v>0</v>
      </c>
      <c r="AE4318">
        <v>108.35257644636863</v>
      </c>
    </row>
    <row r="4319" spans="1:31" x14ac:dyDescent="0.25">
      <c r="A4319">
        <v>2313716</v>
      </c>
      <c r="B4319">
        <v>1</v>
      </c>
      <c r="C4319" t="s">
        <v>80</v>
      </c>
      <c r="D4319" t="s">
        <v>90</v>
      </c>
      <c r="E4319" t="s">
        <v>147</v>
      </c>
      <c r="F4319" t="s">
        <v>12623</v>
      </c>
      <c r="G4319" t="s">
        <v>177</v>
      </c>
      <c r="H4319" t="s">
        <v>150</v>
      </c>
      <c r="I4319" t="s">
        <v>136</v>
      </c>
      <c r="J4319" t="s">
        <v>137</v>
      </c>
      <c r="K4319" t="s">
        <v>144</v>
      </c>
      <c r="L4319" t="s">
        <v>12624</v>
      </c>
      <c r="M4319" t="s">
        <v>12625</v>
      </c>
      <c r="N4319">
        <v>6.3166666659999997</v>
      </c>
      <c r="O4319">
        <v>0</v>
      </c>
      <c r="P4319">
        <v>151</v>
      </c>
      <c r="Q4319">
        <v>0</v>
      </c>
      <c r="R4319">
        <v>0</v>
      </c>
      <c r="S4319">
        <v>0</v>
      </c>
      <c r="T4319">
        <v>12</v>
      </c>
      <c r="U4319">
        <v>0</v>
      </c>
      <c r="V4319">
        <v>0</v>
      </c>
      <c r="W4319">
        <v>0</v>
      </c>
      <c r="X4319">
        <v>224.32431070060335</v>
      </c>
      <c r="Y4319">
        <v>0</v>
      </c>
      <c r="Z4319">
        <v>0</v>
      </c>
      <c r="AA4319">
        <v>0</v>
      </c>
      <c r="AB4319">
        <v>69.164882586946334</v>
      </c>
      <c r="AC4319">
        <v>0</v>
      </c>
      <c r="AD4319">
        <v>0</v>
      </c>
      <c r="AE4319">
        <v>293.48919328754971</v>
      </c>
    </row>
    <row r="4320" spans="1:31" x14ac:dyDescent="0.25">
      <c r="A4320">
        <v>2313862</v>
      </c>
      <c r="B4320">
        <v>1</v>
      </c>
      <c r="C4320" t="s">
        <v>81</v>
      </c>
      <c r="D4320" t="s">
        <v>114</v>
      </c>
      <c r="E4320" t="s">
        <v>153</v>
      </c>
      <c r="F4320" t="s">
        <v>12626</v>
      </c>
      <c r="G4320" t="s">
        <v>155</v>
      </c>
      <c r="H4320" t="s">
        <v>150</v>
      </c>
      <c r="I4320" t="s">
        <v>136</v>
      </c>
      <c r="J4320" t="s">
        <v>137</v>
      </c>
      <c r="K4320" t="s">
        <v>138</v>
      </c>
      <c r="L4320" t="s">
        <v>12627</v>
      </c>
      <c r="M4320" t="s">
        <v>12628</v>
      </c>
      <c r="N4320">
        <v>2.4297222220000001</v>
      </c>
      <c r="O4320">
        <v>0</v>
      </c>
      <c r="P4320">
        <v>1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0.36919742815420004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0.36919742815420004</v>
      </c>
    </row>
    <row r="4321" spans="1:31" x14ac:dyDescent="0.25">
      <c r="A4321">
        <v>2313676</v>
      </c>
      <c r="B4321">
        <v>1</v>
      </c>
      <c r="C4321" t="s">
        <v>80</v>
      </c>
      <c r="D4321" t="s">
        <v>95</v>
      </c>
      <c r="E4321" t="s">
        <v>414</v>
      </c>
      <c r="F4321" t="s">
        <v>1771</v>
      </c>
      <c r="G4321" t="s">
        <v>134</v>
      </c>
      <c r="H4321" t="s">
        <v>135</v>
      </c>
      <c r="I4321" t="s">
        <v>468</v>
      </c>
      <c r="J4321" t="s">
        <v>137</v>
      </c>
      <c r="K4321" t="s">
        <v>138</v>
      </c>
      <c r="L4321" t="s">
        <v>12629</v>
      </c>
      <c r="M4321" t="s">
        <v>12630</v>
      </c>
      <c r="N4321">
        <v>3.3055555E-2</v>
      </c>
      <c r="O4321">
        <v>0</v>
      </c>
      <c r="P4321">
        <v>724</v>
      </c>
      <c r="Q4321">
        <v>6</v>
      </c>
      <c r="R4321">
        <v>12</v>
      </c>
      <c r="S4321">
        <v>8</v>
      </c>
      <c r="T4321">
        <v>35</v>
      </c>
      <c r="U4321">
        <v>1</v>
      </c>
      <c r="V4321">
        <v>0</v>
      </c>
      <c r="W4321">
        <v>0</v>
      </c>
      <c r="X4321">
        <v>4.1259232160120343</v>
      </c>
      <c r="Y4321">
        <v>1.0469221352538667</v>
      </c>
      <c r="Z4321">
        <v>0.17067907097663329</v>
      </c>
      <c r="AA4321">
        <v>5.7432919673554634</v>
      </c>
      <c r="AB4321">
        <v>0.42619171782407489</v>
      </c>
      <c r="AC4321">
        <v>3.045218665494716</v>
      </c>
      <c r="AD4321">
        <v>0</v>
      </c>
      <c r="AE4321">
        <v>14.558226772916788</v>
      </c>
    </row>
    <row r="4322" spans="1:31" x14ac:dyDescent="0.25">
      <c r="A4322">
        <v>2313570</v>
      </c>
      <c r="B4322">
        <v>1</v>
      </c>
      <c r="C4322" t="s">
        <v>80</v>
      </c>
      <c r="D4322" t="s">
        <v>84</v>
      </c>
      <c r="E4322" t="s">
        <v>175</v>
      </c>
      <c r="F4322" t="s">
        <v>12631</v>
      </c>
      <c r="G4322" t="s">
        <v>716</v>
      </c>
      <c r="H4322" t="s">
        <v>135</v>
      </c>
      <c r="I4322" t="s">
        <v>136</v>
      </c>
      <c r="J4322" t="s">
        <v>137</v>
      </c>
      <c r="K4322" t="s">
        <v>138</v>
      </c>
      <c r="L4322" t="s">
        <v>12632</v>
      </c>
      <c r="M4322" t="s">
        <v>12633</v>
      </c>
      <c r="N4322">
        <v>4.0166666659999999</v>
      </c>
      <c r="O4322">
        <v>0</v>
      </c>
      <c r="P4322">
        <v>62</v>
      </c>
      <c r="Q4322">
        <v>0</v>
      </c>
      <c r="R4322">
        <v>20</v>
      </c>
      <c r="S4322">
        <v>0</v>
      </c>
      <c r="T4322">
        <v>6</v>
      </c>
      <c r="U4322">
        <v>0</v>
      </c>
      <c r="V4322">
        <v>0</v>
      </c>
      <c r="W4322">
        <v>0</v>
      </c>
      <c r="X4322">
        <v>45.274277272501166</v>
      </c>
      <c r="Y4322">
        <v>0</v>
      </c>
      <c r="Z4322">
        <v>41.897671915732346</v>
      </c>
      <c r="AA4322">
        <v>0</v>
      </c>
      <c r="AB4322">
        <v>23.007562865354146</v>
      </c>
      <c r="AC4322">
        <v>0</v>
      </c>
      <c r="AD4322">
        <v>0</v>
      </c>
      <c r="AE4322">
        <v>110.17951205358766</v>
      </c>
    </row>
    <row r="4323" spans="1:31" x14ac:dyDescent="0.25">
      <c r="A4323">
        <v>2314031</v>
      </c>
      <c r="B4323">
        <v>1</v>
      </c>
      <c r="C4323" t="s">
        <v>81</v>
      </c>
      <c r="D4323" t="s">
        <v>127</v>
      </c>
      <c r="E4323" t="s">
        <v>153</v>
      </c>
      <c r="F4323" t="s">
        <v>12634</v>
      </c>
      <c r="G4323" t="s">
        <v>155</v>
      </c>
      <c r="H4323" t="s">
        <v>150</v>
      </c>
      <c r="I4323" t="s">
        <v>136</v>
      </c>
      <c r="J4323" t="s">
        <v>137</v>
      </c>
      <c r="K4323" t="s">
        <v>138</v>
      </c>
      <c r="L4323" t="s">
        <v>12635</v>
      </c>
      <c r="M4323" t="s">
        <v>12636</v>
      </c>
      <c r="N4323">
        <v>1.551666666</v>
      </c>
      <c r="O4323">
        <v>0</v>
      </c>
      <c r="P4323">
        <v>0</v>
      </c>
      <c r="Q4323">
        <v>0</v>
      </c>
      <c r="R4323">
        <v>1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0.3625314275890667</v>
      </c>
      <c r="AA4323">
        <v>0</v>
      </c>
      <c r="AB4323">
        <v>0</v>
      </c>
      <c r="AC4323">
        <v>0</v>
      </c>
      <c r="AD4323">
        <v>0</v>
      </c>
      <c r="AE4323">
        <v>0.3625314275890667</v>
      </c>
    </row>
    <row r="4324" spans="1:31" x14ac:dyDescent="0.25">
      <c r="A4324">
        <v>2313825</v>
      </c>
      <c r="B4324">
        <v>1</v>
      </c>
      <c r="C4324" t="s">
        <v>80</v>
      </c>
      <c r="D4324" t="s">
        <v>107</v>
      </c>
      <c r="E4324" t="s">
        <v>153</v>
      </c>
      <c r="F4324" t="s">
        <v>12637</v>
      </c>
      <c r="G4324" t="s">
        <v>155</v>
      </c>
      <c r="H4324" t="s">
        <v>150</v>
      </c>
      <c r="I4324" t="s">
        <v>136</v>
      </c>
      <c r="J4324" t="s">
        <v>137</v>
      </c>
      <c r="K4324" t="s">
        <v>138</v>
      </c>
      <c r="L4324" t="s">
        <v>12638</v>
      </c>
      <c r="M4324" t="s">
        <v>12639</v>
      </c>
      <c r="N4324">
        <v>3.562777777</v>
      </c>
      <c r="O4324">
        <v>0</v>
      </c>
      <c r="P4324">
        <v>1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0.11467928458960001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0.11467928458960001</v>
      </c>
    </row>
    <row r="4325" spans="1:31" x14ac:dyDescent="0.25">
      <c r="A4325">
        <v>2313633</v>
      </c>
      <c r="B4325">
        <v>1</v>
      </c>
      <c r="C4325" t="s">
        <v>80</v>
      </c>
      <c r="D4325" t="s">
        <v>108</v>
      </c>
      <c r="E4325" t="s">
        <v>175</v>
      </c>
      <c r="F4325" t="s">
        <v>6853</v>
      </c>
      <c r="G4325" t="s">
        <v>177</v>
      </c>
      <c r="H4325" t="s">
        <v>135</v>
      </c>
      <c r="I4325" t="s">
        <v>136</v>
      </c>
      <c r="J4325" t="s">
        <v>137</v>
      </c>
      <c r="K4325" t="s">
        <v>144</v>
      </c>
      <c r="L4325" t="s">
        <v>12640</v>
      </c>
      <c r="M4325" t="s">
        <v>12641</v>
      </c>
      <c r="N4325">
        <v>8.9219444439999993</v>
      </c>
      <c r="O4325">
        <v>0</v>
      </c>
      <c r="P4325">
        <v>72</v>
      </c>
      <c r="Q4325">
        <v>0</v>
      </c>
      <c r="R4325">
        <v>13</v>
      </c>
      <c r="S4325">
        <v>0</v>
      </c>
      <c r="T4325">
        <v>7</v>
      </c>
      <c r="U4325">
        <v>0</v>
      </c>
      <c r="V4325">
        <v>0</v>
      </c>
      <c r="W4325">
        <v>0</v>
      </c>
      <c r="X4325">
        <v>98.114412067881389</v>
      </c>
      <c r="Y4325">
        <v>0</v>
      </c>
      <c r="Z4325">
        <v>41.893019138680991</v>
      </c>
      <c r="AA4325">
        <v>0</v>
      </c>
      <c r="AB4325">
        <v>22.799271379153165</v>
      </c>
      <c r="AC4325">
        <v>0</v>
      </c>
      <c r="AD4325">
        <v>0</v>
      </c>
      <c r="AE4325">
        <v>162.80670258571556</v>
      </c>
    </row>
    <row r="4326" spans="1:31" x14ac:dyDescent="0.25">
      <c r="A4326">
        <v>2313590</v>
      </c>
      <c r="B4326">
        <v>1</v>
      </c>
      <c r="C4326" t="s">
        <v>81</v>
      </c>
      <c r="D4326" t="s">
        <v>119</v>
      </c>
      <c r="E4326" t="s">
        <v>175</v>
      </c>
      <c r="F4326" t="s">
        <v>12642</v>
      </c>
      <c r="G4326" t="s">
        <v>716</v>
      </c>
      <c r="H4326" t="s">
        <v>135</v>
      </c>
      <c r="I4326" t="s">
        <v>136</v>
      </c>
      <c r="J4326" t="s">
        <v>137</v>
      </c>
      <c r="K4326" t="s">
        <v>138</v>
      </c>
      <c r="L4326" t="s">
        <v>12643</v>
      </c>
      <c r="M4326" t="s">
        <v>12644</v>
      </c>
      <c r="N4326">
        <v>1.563055555</v>
      </c>
      <c r="O4326">
        <v>0</v>
      </c>
      <c r="P4326">
        <v>0</v>
      </c>
      <c r="Q4326">
        <v>0</v>
      </c>
      <c r="R4326">
        <v>9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61.692031968429163</v>
      </c>
      <c r="AA4326">
        <v>0</v>
      </c>
      <c r="AB4326">
        <v>0</v>
      </c>
      <c r="AC4326">
        <v>0</v>
      </c>
      <c r="AD4326">
        <v>0</v>
      </c>
      <c r="AE4326">
        <v>61.692031968429163</v>
      </c>
    </row>
    <row r="4327" spans="1:31" x14ac:dyDescent="0.25">
      <c r="A4327">
        <v>2313616</v>
      </c>
      <c r="B4327">
        <v>1</v>
      </c>
      <c r="C4327" t="s">
        <v>80</v>
      </c>
      <c r="D4327" t="s">
        <v>82</v>
      </c>
      <c r="E4327" t="s">
        <v>285</v>
      </c>
      <c r="F4327" t="s">
        <v>12645</v>
      </c>
      <c r="G4327" t="s">
        <v>177</v>
      </c>
      <c r="H4327" t="s">
        <v>150</v>
      </c>
      <c r="I4327" t="s">
        <v>136</v>
      </c>
      <c r="J4327" t="s">
        <v>137</v>
      </c>
      <c r="K4327" t="s">
        <v>144</v>
      </c>
      <c r="L4327" t="s">
        <v>12646</v>
      </c>
      <c r="M4327" t="s">
        <v>12647</v>
      </c>
      <c r="N4327">
        <v>8.8066666659999999</v>
      </c>
      <c r="O4327">
        <v>0</v>
      </c>
      <c r="P4327">
        <v>103</v>
      </c>
      <c r="Q4327">
        <v>0</v>
      </c>
      <c r="R4327">
        <v>0</v>
      </c>
      <c r="S4327">
        <v>0</v>
      </c>
      <c r="T4327">
        <v>4</v>
      </c>
      <c r="U4327">
        <v>0</v>
      </c>
      <c r="V4327">
        <v>0</v>
      </c>
      <c r="W4327">
        <v>0</v>
      </c>
      <c r="X4327">
        <v>186.34107504072372</v>
      </c>
      <c r="Y4327">
        <v>0</v>
      </c>
      <c r="Z4327">
        <v>0</v>
      </c>
      <c r="AA4327">
        <v>0</v>
      </c>
      <c r="AB4327">
        <v>75.348652424447494</v>
      </c>
      <c r="AC4327">
        <v>0</v>
      </c>
      <c r="AD4327">
        <v>0</v>
      </c>
      <c r="AE4327">
        <v>261.68972746517125</v>
      </c>
    </row>
    <row r="4328" spans="1:31" x14ac:dyDescent="0.25">
      <c r="A4328">
        <v>2313547</v>
      </c>
      <c r="B4328">
        <v>1</v>
      </c>
      <c r="C4328" t="s">
        <v>80</v>
      </c>
      <c r="D4328" t="s">
        <v>107</v>
      </c>
      <c r="E4328" t="s">
        <v>132</v>
      </c>
      <c r="F4328" t="s">
        <v>12648</v>
      </c>
      <c r="G4328" t="s">
        <v>134</v>
      </c>
      <c r="H4328" t="s">
        <v>135</v>
      </c>
      <c r="I4328" t="s">
        <v>136</v>
      </c>
      <c r="J4328" t="s">
        <v>137</v>
      </c>
      <c r="K4328" t="s">
        <v>138</v>
      </c>
      <c r="L4328" t="s">
        <v>12649</v>
      </c>
      <c r="M4328" t="s">
        <v>12650</v>
      </c>
      <c r="N4328">
        <v>1.050277777</v>
      </c>
      <c r="O4328">
        <v>2</v>
      </c>
      <c r="P4328">
        <v>331</v>
      </c>
      <c r="Q4328">
        <v>49</v>
      </c>
      <c r="R4328">
        <v>21</v>
      </c>
      <c r="S4328">
        <v>10</v>
      </c>
      <c r="T4328">
        <v>53</v>
      </c>
      <c r="U4328">
        <v>0</v>
      </c>
      <c r="V4328">
        <v>0</v>
      </c>
      <c r="W4328">
        <v>1.3351752967871748</v>
      </c>
      <c r="X4328">
        <v>39.888088919466796</v>
      </c>
      <c r="Y4328">
        <v>81.786051503106791</v>
      </c>
      <c r="Z4328">
        <v>4.0728089889667212</v>
      </c>
      <c r="AA4328">
        <v>17.0113219619634</v>
      </c>
      <c r="AB4328">
        <v>20.646846063666906</v>
      </c>
      <c r="AC4328">
        <v>0</v>
      </c>
      <c r="AD4328">
        <v>0</v>
      </c>
      <c r="AE4328">
        <v>164.7402927339578</v>
      </c>
    </row>
    <row r="4329" spans="1:31" x14ac:dyDescent="0.25">
      <c r="A4329">
        <v>2313845</v>
      </c>
      <c r="B4329">
        <v>1</v>
      </c>
      <c r="C4329" t="s">
        <v>80</v>
      </c>
      <c r="D4329" t="s">
        <v>104</v>
      </c>
      <c r="E4329" t="s">
        <v>153</v>
      </c>
      <c r="F4329" t="s">
        <v>12651</v>
      </c>
      <c r="G4329" t="s">
        <v>703</v>
      </c>
      <c r="H4329" t="s">
        <v>150</v>
      </c>
      <c r="I4329" t="s">
        <v>136</v>
      </c>
      <c r="J4329" t="s">
        <v>137</v>
      </c>
      <c r="K4329" t="s">
        <v>138</v>
      </c>
      <c r="L4329" t="s">
        <v>12652</v>
      </c>
      <c r="M4329" t="s">
        <v>12653</v>
      </c>
      <c r="N4329">
        <v>6.9169444440000003</v>
      </c>
      <c r="O4329">
        <v>0</v>
      </c>
      <c r="P4329">
        <v>1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0.21414394754212504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0.21414394754212504</v>
      </c>
    </row>
    <row r="4330" spans="1:31" x14ac:dyDescent="0.25">
      <c r="A4330">
        <v>2313553</v>
      </c>
      <c r="B4330">
        <v>1</v>
      </c>
      <c r="C4330" t="s">
        <v>80</v>
      </c>
      <c r="D4330" t="s">
        <v>105</v>
      </c>
      <c r="E4330" t="s">
        <v>141</v>
      </c>
      <c r="F4330" t="s">
        <v>12654</v>
      </c>
      <c r="G4330" t="s">
        <v>143</v>
      </c>
      <c r="H4330" t="s">
        <v>135</v>
      </c>
      <c r="I4330" t="s">
        <v>136</v>
      </c>
      <c r="J4330" t="s">
        <v>137</v>
      </c>
      <c r="K4330" t="s">
        <v>144</v>
      </c>
      <c r="L4330" t="s">
        <v>12655</v>
      </c>
      <c r="M4330" t="s">
        <v>12656</v>
      </c>
      <c r="N4330">
        <v>1.2780555549999999</v>
      </c>
      <c r="O4330">
        <v>1</v>
      </c>
      <c r="P4330">
        <v>742</v>
      </c>
      <c r="Q4330">
        <v>3</v>
      </c>
      <c r="R4330">
        <v>46</v>
      </c>
      <c r="S4330">
        <v>25</v>
      </c>
      <c r="T4330">
        <v>125</v>
      </c>
      <c r="U4330">
        <v>11</v>
      </c>
      <c r="V4330">
        <v>0</v>
      </c>
      <c r="W4330">
        <v>0.19264883434935831</v>
      </c>
      <c r="X4330">
        <v>182.35828640281915</v>
      </c>
      <c r="Y4330">
        <v>9.4036576314082421</v>
      </c>
      <c r="Z4330">
        <v>30.811814409047056</v>
      </c>
      <c r="AA4330">
        <v>251.67602621071947</v>
      </c>
      <c r="AB4330">
        <v>104.30714816482714</v>
      </c>
      <c r="AC4330">
        <v>417.81240649854266</v>
      </c>
      <c r="AD4330">
        <v>0</v>
      </c>
      <c r="AE4330">
        <v>996.56198815171319</v>
      </c>
    </row>
    <row r="4331" spans="1:31" x14ac:dyDescent="0.25">
      <c r="A4331">
        <v>2313653</v>
      </c>
      <c r="B4331">
        <v>1</v>
      </c>
      <c r="C4331" t="s">
        <v>81</v>
      </c>
      <c r="D4331" t="s">
        <v>117</v>
      </c>
      <c r="E4331" t="s">
        <v>147</v>
      </c>
      <c r="F4331" t="s">
        <v>12657</v>
      </c>
      <c r="G4331" t="s">
        <v>149</v>
      </c>
      <c r="H4331" t="s">
        <v>150</v>
      </c>
      <c r="I4331" t="s">
        <v>136</v>
      </c>
      <c r="J4331" t="s">
        <v>137</v>
      </c>
      <c r="K4331" t="s">
        <v>138</v>
      </c>
      <c r="L4331" t="s">
        <v>12658</v>
      </c>
      <c r="M4331" t="s">
        <v>12659</v>
      </c>
      <c r="N4331">
        <v>2.1586111109999999</v>
      </c>
      <c r="O4331">
        <v>0</v>
      </c>
      <c r="P4331">
        <v>0</v>
      </c>
      <c r="Q4331">
        <v>0</v>
      </c>
      <c r="R4331">
        <v>3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3.4917558708793752</v>
      </c>
      <c r="AA4331">
        <v>0</v>
      </c>
      <c r="AB4331">
        <v>0</v>
      </c>
      <c r="AC4331">
        <v>0</v>
      </c>
      <c r="AD4331">
        <v>0</v>
      </c>
      <c r="AE4331">
        <v>3.4917558708793752</v>
      </c>
    </row>
    <row r="4332" spans="1:31" x14ac:dyDescent="0.25">
      <c r="A4332">
        <v>2313765</v>
      </c>
      <c r="B4332">
        <v>1</v>
      </c>
      <c r="C4332" t="s">
        <v>80</v>
      </c>
      <c r="D4332" t="s">
        <v>96</v>
      </c>
      <c r="E4332" t="s">
        <v>153</v>
      </c>
      <c r="F4332" t="s">
        <v>12660</v>
      </c>
      <c r="G4332" t="s">
        <v>155</v>
      </c>
      <c r="H4332" t="s">
        <v>150</v>
      </c>
      <c r="I4332" t="s">
        <v>136</v>
      </c>
      <c r="J4332" t="s">
        <v>137</v>
      </c>
      <c r="K4332" t="s">
        <v>138</v>
      </c>
      <c r="L4332" t="s">
        <v>12661</v>
      </c>
      <c r="M4332" t="s">
        <v>12662</v>
      </c>
      <c r="N4332">
        <v>2.3897222220000001</v>
      </c>
      <c r="O4332">
        <v>0</v>
      </c>
      <c r="P4332">
        <v>1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0.72384609011203349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0.72384609011203349</v>
      </c>
    </row>
    <row r="4333" spans="1:31" x14ac:dyDescent="0.25">
      <c r="A4333">
        <v>2313957</v>
      </c>
      <c r="B4333">
        <v>1</v>
      </c>
      <c r="C4333" t="s">
        <v>81</v>
      </c>
      <c r="D4333" t="s">
        <v>114</v>
      </c>
      <c r="E4333" t="s">
        <v>153</v>
      </c>
      <c r="F4333" t="s">
        <v>9307</v>
      </c>
      <c r="G4333" t="s">
        <v>155</v>
      </c>
      <c r="H4333" t="s">
        <v>150</v>
      </c>
      <c r="I4333" t="s">
        <v>136</v>
      </c>
      <c r="J4333" t="s">
        <v>137</v>
      </c>
      <c r="K4333" t="s">
        <v>138</v>
      </c>
      <c r="L4333" t="s">
        <v>12663</v>
      </c>
      <c r="M4333" t="s">
        <v>12664</v>
      </c>
      <c r="N4333">
        <v>0.80527777700000003</v>
      </c>
      <c r="O4333">
        <v>0</v>
      </c>
      <c r="P4333">
        <v>1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0.12793746566165001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0.12793746566165001</v>
      </c>
    </row>
    <row r="4334" spans="1:31" x14ac:dyDescent="0.25">
      <c r="A4334">
        <v>2313619</v>
      </c>
      <c r="B4334">
        <v>1</v>
      </c>
      <c r="C4334" t="s">
        <v>81</v>
      </c>
      <c r="D4334" t="s">
        <v>120</v>
      </c>
      <c r="E4334" t="s">
        <v>132</v>
      </c>
      <c r="F4334" t="s">
        <v>12665</v>
      </c>
      <c r="G4334" t="s">
        <v>134</v>
      </c>
      <c r="H4334" t="s">
        <v>135</v>
      </c>
      <c r="I4334" t="s">
        <v>136</v>
      </c>
      <c r="J4334" t="s">
        <v>137</v>
      </c>
      <c r="K4334" t="s">
        <v>138</v>
      </c>
      <c r="L4334" t="s">
        <v>12666</v>
      </c>
      <c r="M4334" t="s">
        <v>12667</v>
      </c>
      <c r="N4334">
        <v>0.38861111100000001</v>
      </c>
      <c r="O4334">
        <v>0</v>
      </c>
      <c r="P4334">
        <v>3325</v>
      </c>
      <c r="Q4334">
        <v>207</v>
      </c>
      <c r="R4334">
        <v>160</v>
      </c>
      <c r="S4334">
        <v>39</v>
      </c>
      <c r="T4334">
        <v>327</v>
      </c>
      <c r="U4334">
        <v>2</v>
      </c>
      <c r="V4334">
        <v>0</v>
      </c>
      <c r="W4334">
        <v>0</v>
      </c>
      <c r="X4334">
        <v>210.78606778554709</v>
      </c>
      <c r="Y4334">
        <v>189.8813604740003</v>
      </c>
      <c r="Z4334">
        <v>86.934517037039043</v>
      </c>
      <c r="AA4334">
        <v>69.872651259360651</v>
      </c>
      <c r="AB4334">
        <v>74.324650157687557</v>
      </c>
      <c r="AC4334">
        <v>25.882520458929747</v>
      </c>
      <c r="AD4334">
        <v>0</v>
      </c>
      <c r="AE4334">
        <v>657.68176717256438</v>
      </c>
    </row>
    <row r="4335" spans="1:31" x14ac:dyDescent="0.25">
      <c r="A4335">
        <v>2313642</v>
      </c>
      <c r="B4335">
        <v>1</v>
      </c>
      <c r="C4335" t="s">
        <v>80</v>
      </c>
      <c r="D4335" t="s">
        <v>92</v>
      </c>
      <c r="E4335" t="s">
        <v>175</v>
      </c>
      <c r="F4335" t="s">
        <v>12668</v>
      </c>
      <c r="G4335" t="s">
        <v>177</v>
      </c>
      <c r="H4335" t="s">
        <v>135</v>
      </c>
      <c r="I4335" t="s">
        <v>136</v>
      </c>
      <c r="J4335" t="s">
        <v>137</v>
      </c>
      <c r="K4335" t="s">
        <v>144</v>
      </c>
      <c r="L4335" t="s">
        <v>12669</v>
      </c>
      <c r="M4335" t="s">
        <v>12670</v>
      </c>
      <c r="N4335">
        <v>1.436111111</v>
      </c>
      <c r="O4335">
        <v>0</v>
      </c>
      <c r="P4335">
        <v>0</v>
      </c>
      <c r="Q4335">
        <v>0</v>
      </c>
      <c r="R4335">
        <v>0</v>
      </c>
      <c r="S4335">
        <v>0</v>
      </c>
      <c r="T4335">
        <v>0</v>
      </c>
      <c r="U4335">
        <v>1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53.961280182279161</v>
      </c>
      <c r="AD4335">
        <v>0</v>
      </c>
      <c r="AE4335">
        <v>53.961280182279161</v>
      </c>
    </row>
    <row r="4336" spans="1:31" x14ac:dyDescent="0.25">
      <c r="A4336">
        <v>2313788</v>
      </c>
      <c r="B4336">
        <v>1</v>
      </c>
      <c r="C4336" t="s">
        <v>80</v>
      </c>
      <c r="D4336" t="s">
        <v>95</v>
      </c>
      <c r="E4336" t="s">
        <v>141</v>
      </c>
      <c r="F4336" t="s">
        <v>937</v>
      </c>
      <c r="G4336" t="s">
        <v>134</v>
      </c>
      <c r="H4336" t="s">
        <v>135</v>
      </c>
      <c r="I4336" t="s">
        <v>136</v>
      </c>
      <c r="J4336" t="s">
        <v>137</v>
      </c>
      <c r="K4336" t="s">
        <v>138</v>
      </c>
      <c r="L4336" t="s">
        <v>12671</v>
      </c>
      <c r="M4336" t="s">
        <v>12672</v>
      </c>
      <c r="N4336">
        <v>0.30361111099999999</v>
      </c>
      <c r="O4336">
        <v>5</v>
      </c>
      <c r="P4336">
        <v>704</v>
      </c>
      <c r="Q4336">
        <v>26</v>
      </c>
      <c r="R4336">
        <v>8</v>
      </c>
      <c r="S4336">
        <v>29</v>
      </c>
      <c r="T4336">
        <v>41</v>
      </c>
      <c r="U4336">
        <v>0</v>
      </c>
      <c r="V4336">
        <v>0</v>
      </c>
      <c r="W4336">
        <v>1.1354115086286416</v>
      </c>
      <c r="X4336">
        <v>46.666764971641669</v>
      </c>
      <c r="Y4336">
        <v>42.975681464185584</v>
      </c>
      <c r="Z4336">
        <v>1.5530757883005168</v>
      </c>
      <c r="AA4336">
        <v>66.506702389380109</v>
      </c>
      <c r="AB4336">
        <v>8.0911646019350982</v>
      </c>
      <c r="AC4336">
        <v>0</v>
      </c>
      <c r="AD4336">
        <v>0</v>
      </c>
      <c r="AE4336">
        <v>166.92880072407164</v>
      </c>
    </row>
    <row r="4337" spans="1:31" x14ac:dyDescent="0.25">
      <c r="A4337">
        <v>2313911</v>
      </c>
      <c r="B4337">
        <v>1</v>
      </c>
      <c r="C4337" t="s">
        <v>80</v>
      </c>
      <c r="D4337" t="s">
        <v>96</v>
      </c>
      <c r="E4337" t="s">
        <v>153</v>
      </c>
      <c r="F4337" t="s">
        <v>10679</v>
      </c>
      <c r="G4337" t="s">
        <v>254</v>
      </c>
      <c r="H4337" t="s">
        <v>150</v>
      </c>
      <c r="I4337" t="s">
        <v>136</v>
      </c>
      <c r="J4337" t="s">
        <v>137</v>
      </c>
      <c r="K4337" t="s">
        <v>138</v>
      </c>
      <c r="L4337" t="s">
        <v>12673</v>
      </c>
      <c r="M4337" t="s">
        <v>12674</v>
      </c>
      <c r="N4337">
        <v>2.065833333</v>
      </c>
      <c r="O4337">
        <v>0</v>
      </c>
      <c r="P4337">
        <v>1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0.66780823206141671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0.66780823206141671</v>
      </c>
    </row>
    <row r="4338" spans="1:31" x14ac:dyDescent="0.25">
      <c r="A4338">
        <v>2313828</v>
      </c>
      <c r="B4338">
        <v>1</v>
      </c>
      <c r="C4338" t="s">
        <v>80</v>
      </c>
      <c r="D4338" t="s">
        <v>93</v>
      </c>
      <c r="E4338" t="s">
        <v>147</v>
      </c>
      <c r="F4338" t="s">
        <v>12675</v>
      </c>
      <c r="G4338" t="s">
        <v>258</v>
      </c>
      <c r="H4338" t="s">
        <v>150</v>
      </c>
      <c r="I4338" t="s">
        <v>136</v>
      </c>
      <c r="J4338" t="s">
        <v>137</v>
      </c>
      <c r="K4338" t="s">
        <v>138</v>
      </c>
      <c r="L4338" t="s">
        <v>12676</v>
      </c>
      <c r="M4338" t="s">
        <v>12677</v>
      </c>
      <c r="N4338">
        <v>1.3644444440000001</v>
      </c>
      <c r="O4338">
        <v>0</v>
      </c>
      <c r="P4338">
        <v>1</v>
      </c>
      <c r="Q4338">
        <v>0</v>
      </c>
      <c r="R4338">
        <v>0</v>
      </c>
      <c r="S4338">
        <v>0</v>
      </c>
      <c r="T4338">
        <v>1</v>
      </c>
      <c r="U4338">
        <v>0</v>
      </c>
      <c r="V4338">
        <v>0</v>
      </c>
      <c r="W4338">
        <v>0</v>
      </c>
      <c r="X4338">
        <v>2.9608569555000005E-4</v>
      </c>
      <c r="Y4338">
        <v>0</v>
      </c>
      <c r="Z4338">
        <v>0</v>
      </c>
      <c r="AA4338">
        <v>0</v>
      </c>
      <c r="AB4338">
        <v>0.29116081931893334</v>
      </c>
      <c r="AC4338">
        <v>0</v>
      </c>
      <c r="AD4338">
        <v>0</v>
      </c>
      <c r="AE4338">
        <v>0.29145690501448335</v>
      </c>
    </row>
    <row r="4339" spans="1:31" x14ac:dyDescent="0.25">
      <c r="A4339">
        <v>2313848</v>
      </c>
      <c r="B4339">
        <v>1</v>
      </c>
      <c r="C4339" t="s">
        <v>80</v>
      </c>
      <c r="D4339" t="s">
        <v>90</v>
      </c>
      <c r="E4339" t="s">
        <v>153</v>
      </c>
      <c r="F4339" t="s">
        <v>12678</v>
      </c>
      <c r="G4339" t="s">
        <v>254</v>
      </c>
      <c r="H4339" t="s">
        <v>150</v>
      </c>
      <c r="I4339" t="s">
        <v>136</v>
      </c>
      <c r="J4339" t="s">
        <v>137</v>
      </c>
      <c r="K4339" t="s">
        <v>138</v>
      </c>
      <c r="L4339" t="s">
        <v>12679</v>
      </c>
      <c r="M4339" t="s">
        <v>12680</v>
      </c>
      <c r="N4339">
        <v>4.8955555549999996</v>
      </c>
      <c r="O4339">
        <v>0</v>
      </c>
      <c r="P4339">
        <v>1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1.3238723007701751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1.3238723007701751</v>
      </c>
    </row>
    <row r="4340" spans="1:31" x14ac:dyDescent="0.25">
      <c r="A4340">
        <v>2313685</v>
      </c>
      <c r="B4340">
        <v>1</v>
      </c>
      <c r="C4340" t="s">
        <v>80</v>
      </c>
      <c r="D4340" t="s">
        <v>93</v>
      </c>
      <c r="E4340" t="s">
        <v>147</v>
      </c>
      <c r="F4340" t="s">
        <v>12681</v>
      </c>
      <c r="G4340" t="s">
        <v>143</v>
      </c>
      <c r="H4340" t="s">
        <v>150</v>
      </c>
      <c r="I4340" t="s">
        <v>136</v>
      </c>
      <c r="J4340" t="s">
        <v>137</v>
      </c>
      <c r="K4340" t="s">
        <v>144</v>
      </c>
      <c r="L4340" t="s">
        <v>12682</v>
      </c>
      <c r="M4340" t="s">
        <v>12683</v>
      </c>
      <c r="N4340">
        <v>3.034444444</v>
      </c>
      <c r="O4340">
        <v>0</v>
      </c>
      <c r="P4340">
        <v>1</v>
      </c>
      <c r="Q4340">
        <v>0</v>
      </c>
      <c r="R4340">
        <v>3</v>
      </c>
      <c r="S4340">
        <v>0</v>
      </c>
      <c r="T4340">
        <v>2</v>
      </c>
      <c r="U4340">
        <v>0</v>
      </c>
      <c r="V4340">
        <v>0</v>
      </c>
      <c r="W4340">
        <v>0</v>
      </c>
      <c r="X4340">
        <v>7.8505095907000014E-3</v>
      </c>
      <c r="Y4340">
        <v>0</v>
      </c>
      <c r="Z4340">
        <v>23.072892639762703</v>
      </c>
      <c r="AA4340">
        <v>0</v>
      </c>
      <c r="AB4340">
        <v>32.640528126399929</v>
      </c>
      <c r="AC4340">
        <v>0</v>
      </c>
      <c r="AD4340">
        <v>0</v>
      </c>
      <c r="AE4340">
        <v>55.721271275753331</v>
      </c>
    </row>
    <row r="4341" spans="1:31" x14ac:dyDescent="0.25">
      <c r="A4341">
        <v>2313519</v>
      </c>
      <c r="B4341">
        <v>1</v>
      </c>
      <c r="C4341" t="s">
        <v>80</v>
      </c>
      <c r="D4341" t="s">
        <v>83</v>
      </c>
      <c r="E4341" t="s">
        <v>158</v>
      </c>
      <c r="F4341" t="s">
        <v>12684</v>
      </c>
      <c r="G4341" t="s">
        <v>160</v>
      </c>
      <c r="H4341" t="s">
        <v>150</v>
      </c>
      <c r="I4341" t="s">
        <v>136</v>
      </c>
      <c r="J4341" t="s">
        <v>137</v>
      </c>
      <c r="K4341" t="s">
        <v>138</v>
      </c>
      <c r="L4341" t="s">
        <v>12685</v>
      </c>
      <c r="M4341" t="s">
        <v>12686</v>
      </c>
      <c r="N4341">
        <v>0.19888888800000001</v>
      </c>
      <c r="O4341">
        <v>0</v>
      </c>
      <c r="P4341">
        <v>742</v>
      </c>
      <c r="Q4341">
        <v>0</v>
      </c>
      <c r="R4341">
        <v>0</v>
      </c>
      <c r="S4341">
        <v>0</v>
      </c>
      <c r="T4341">
        <v>7</v>
      </c>
      <c r="U4341">
        <v>0</v>
      </c>
      <c r="V4341">
        <v>0</v>
      </c>
      <c r="W4341">
        <v>0</v>
      </c>
      <c r="X4341">
        <v>26.181671561781805</v>
      </c>
      <c r="Y4341">
        <v>0</v>
      </c>
      <c r="Z4341">
        <v>0</v>
      </c>
      <c r="AA4341">
        <v>0</v>
      </c>
      <c r="AB4341">
        <v>0.99022701997301121</v>
      </c>
      <c r="AC4341">
        <v>0</v>
      </c>
      <c r="AD4341">
        <v>0</v>
      </c>
      <c r="AE4341">
        <v>27.171898581754817</v>
      </c>
    </row>
    <row r="4342" spans="1:31" x14ac:dyDescent="0.25">
      <c r="A4342">
        <v>2313662</v>
      </c>
      <c r="B4342">
        <v>1</v>
      </c>
      <c r="C4342" t="s">
        <v>80</v>
      </c>
      <c r="D4342" t="s">
        <v>108</v>
      </c>
      <c r="E4342" t="s">
        <v>158</v>
      </c>
      <c r="F4342" t="s">
        <v>12687</v>
      </c>
      <c r="G4342" t="s">
        <v>177</v>
      </c>
      <c r="H4342" t="s">
        <v>150</v>
      </c>
      <c r="I4342" t="s">
        <v>136</v>
      </c>
      <c r="J4342" t="s">
        <v>137</v>
      </c>
      <c r="K4342" t="s">
        <v>144</v>
      </c>
      <c r="L4342" t="s">
        <v>12688</v>
      </c>
      <c r="M4342" t="s">
        <v>12689</v>
      </c>
      <c r="N4342">
        <v>8.3375000000000004</v>
      </c>
      <c r="O4342">
        <v>0</v>
      </c>
      <c r="P4342">
        <v>51</v>
      </c>
      <c r="Q4342">
        <v>0</v>
      </c>
      <c r="R4342">
        <v>13</v>
      </c>
      <c r="S4342">
        <v>0</v>
      </c>
      <c r="T4342">
        <v>7</v>
      </c>
      <c r="U4342">
        <v>0</v>
      </c>
      <c r="V4342">
        <v>0</v>
      </c>
      <c r="W4342">
        <v>0</v>
      </c>
      <c r="X4342">
        <v>64.794960693640235</v>
      </c>
      <c r="Y4342">
        <v>0</v>
      </c>
      <c r="Z4342">
        <v>67.146050155716736</v>
      </c>
      <c r="AA4342">
        <v>0</v>
      </c>
      <c r="AB4342">
        <v>43.532225917894557</v>
      </c>
      <c r="AC4342">
        <v>0</v>
      </c>
      <c r="AD4342">
        <v>0</v>
      </c>
      <c r="AE4342">
        <v>175.47323676725154</v>
      </c>
    </row>
    <row r="4343" spans="1:31" x14ac:dyDescent="0.25">
      <c r="A4343">
        <v>2313748</v>
      </c>
      <c r="B4343">
        <v>1</v>
      </c>
      <c r="C4343" t="s">
        <v>80</v>
      </c>
      <c r="D4343" t="s">
        <v>83</v>
      </c>
      <c r="E4343" t="s">
        <v>147</v>
      </c>
      <c r="F4343" t="s">
        <v>12690</v>
      </c>
      <c r="G4343" t="s">
        <v>1020</v>
      </c>
      <c r="H4343" t="s">
        <v>150</v>
      </c>
      <c r="I4343" t="s">
        <v>136</v>
      </c>
      <c r="J4343" t="s">
        <v>137</v>
      </c>
      <c r="K4343" t="s">
        <v>138</v>
      </c>
      <c r="L4343" t="s">
        <v>12691</v>
      </c>
      <c r="M4343" t="s">
        <v>12692</v>
      </c>
      <c r="N4343">
        <v>3.0761111109999999</v>
      </c>
      <c r="O4343">
        <v>0</v>
      </c>
      <c r="P4343">
        <v>136</v>
      </c>
      <c r="Q4343">
        <v>0</v>
      </c>
      <c r="R4343">
        <v>0</v>
      </c>
      <c r="S4343">
        <v>0</v>
      </c>
      <c r="T4343">
        <v>7</v>
      </c>
      <c r="U4343">
        <v>0</v>
      </c>
      <c r="V4343">
        <v>0</v>
      </c>
      <c r="W4343">
        <v>0</v>
      </c>
      <c r="X4343">
        <v>103.98138991627583</v>
      </c>
      <c r="Y4343">
        <v>0</v>
      </c>
      <c r="Z4343">
        <v>0</v>
      </c>
      <c r="AA4343">
        <v>0</v>
      </c>
      <c r="AB4343">
        <v>10.547867934660932</v>
      </c>
      <c r="AC4343">
        <v>0</v>
      </c>
      <c r="AD4343">
        <v>0</v>
      </c>
      <c r="AE4343">
        <v>114.52925785093676</v>
      </c>
    </row>
    <row r="4344" spans="1:31" x14ac:dyDescent="0.25">
      <c r="A4344">
        <v>2313891</v>
      </c>
      <c r="B4344">
        <v>1</v>
      </c>
      <c r="C4344" t="s">
        <v>80</v>
      </c>
      <c r="D4344" t="s">
        <v>84</v>
      </c>
      <c r="E4344" t="s">
        <v>175</v>
      </c>
      <c r="F4344" t="s">
        <v>12693</v>
      </c>
      <c r="G4344" t="s">
        <v>210</v>
      </c>
      <c r="H4344" t="s">
        <v>135</v>
      </c>
      <c r="I4344" t="s">
        <v>136</v>
      </c>
      <c r="J4344" t="s">
        <v>137</v>
      </c>
      <c r="K4344" t="s">
        <v>138</v>
      </c>
      <c r="L4344" t="s">
        <v>12694</v>
      </c>
      <c r="M4344" t="s">
        <v>12695</v>
      </c>
      <c r="N4344">
        <v>2.1697222219999999</v>
      </c>
      <c r="O4344">
        <v>0</v>
      </c>
      <c r="P4344">
        <v>0</v>
      </c>
      <c r="Q4344">
        <v>0</v>
      </c>
      <c r="R4344">
        <v>0</v>
      </c>
      <c r="S4344">
        <v>1</v>
      </c>
      <c r="T4344">
        <v>0</v>
      </c>
      <c r="U4344">
        <v>1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3.7978781228242999</v>
      </c>
      <c r="AB4344">
        <v>0</v>
      </c>
      <c r="AC4344">
        <v>296.61122889096487</v>
      </c>
      <c r="AD4344">
        <v>0</v>
      </c>
      <c r="AE4344">
        <v>300.40910701378914</v>
      </c>
    </row>
    <row r="4345" spans="1:31" x14ac:dyDescent="0.25">
      <c r="A4345">
        <v>2313556</v>
      </c>
      <c r="B4345">
        <v>1</v>
      </c>
      <c r="C4345" t="s">
        <v>81</v>
      </c>
      <c r="D4345" t="s">
        <v>123</v>
      </c>
      <c r="E4345" t="s">
        <v>132</v>
      </c>
      <c r="F4345" t="s">
        <v>1995</v>
      </c>
      <c r="G4345" t="s">
        <v>134</v>
      </c>
      <c r="H4345" t="s">
        <v>135</v>
      </c>
      <c r="I4345" t="s">
        <v>136</v>
      </c>
      <c r="J4345" t="s">
        <v>137</v>
      </c>
      <c r="K4345" t="s">
        <v>138</v>
      </c>
      <c r="L4345" t="s">
        <v>12696</v>
      </c>
      <c r="M4345" t="s">
        <v>12697</v>
      </c>
      <c r="N4345">
        <v>0.33694444400000001</v>
      </c>
      <c r="O4345">
        <v>3</v>
      </c>
      <c r="P4345">
        <v>37</v>
      </c>
      <c r="Q4345">
        <v>120</v>
      </c>
      <c r="R4345">
        <v>293</v>
      </c>
      <c r="S4345">
        <v>20</v>
      </c>
      <c r="T4345">
        <v>71</v>
      </c>
      <c r="U4345">
        <v>0</v>
      </c>
      <c r="V4345">
        <v>0</v>
      </c>
      <c r="W4345">
        <v>0.47509091100809997</v>
      </c>
      <c r="X4345">
        <v>2.7675420981028664</v>
      </c>
      <c r="Y4345">
        <v>30.354696871785457</v>
      </c>
      <c r="Z4345">
        <v>42.510275915183641</v>
      </c>
      <c r="AA4345">
        <v>6.6454974633943982</v>
      </c>
      <c r="AB4345">
        <v>11.632761881110996</v>
      </c>
      <c r="AC4345">
        <v>0</v>
      </c>
      <c r="AD4345">
        <v>0</v>
      </c>
      <c r="AE4345">
        <v>94.385865140585452</v>
      </c>
    </row>
    <row r="4346" spans="1:31" x14ac:dyDescent="0.25">
      <c r="A4346">
        <v>2313997</v>
      </c>
      <c r="B4346">
        <v>1</v>
      </c>
      <c r="C4346" t="s">
        <v>80</v>
      </c>
      <c r="D4346" t="s">
        <v>93</v>
      </c>
      <c r="E4346" t="s">
        <v>147</v>
      </c>
      <c r="F4346" t="s">
        <v>12698</v>
      </c>
      <c r="G4346" t="s">
        <v>149</v>
      </c>
      <c r="H4346" t="s">
        <v>150</v>
      </c>
      <c r="I4346" t="s">
        <v>136</v>
      </c>
      <c r="J4346" t="s">
        <v>137</v>
      </c>
      <c r="K4346" t="s">
        <v>138</v>
      </c>
      <c r="L4346" t="s">
        <v>12699</v>
      </c>
      <c r="M4346" t="s">
        <v>12700</v>
      </c>
      <c r="N4346">
        <v>2.9588888880000002</v>
      </c>
      <c r="O4346">
        <v>0</v>
      </c>
      <c r="P4346">
        <v>4</v>
      </c>
      <c r="Q4346">
        <v>0</v>
      </c>
      <c r="R4346">
        <v>5</v>
      </c>
      <c r="S4346">
        <v>0</v>
      </c>
      <c r="T4346">
        <v>3</v>
      </c>
      <c r="U4346">
        <v>0</v>
      </c>
      <c r="V4346">
        <v>0</v>
      </c>
      <c r="W4346">
        <v>0</v>
      </c>
      <c r="X4346">
        <v>1.7106002557269502</v>
      </c>
      <c r="Y4346">
        <v>0</v>
      </c>
      <c r="Z4346">
        <v>12.373026973741334</v>
      </c>
      <c r="AA4346">
        <v>0</v>
      </c>
      <c r="AB4346">
        <v>2.9262317489425005</v>
      </c>
      <c r="AC4346">
        <v>0</v>
      </c>
      <c r="AD4346">
        <v>0</v>
      </c>
      <c r="AE4346">
        <v>17.009858978410783</v>
      </c>
    </row>
    <row r="4347" spans="1:31" x14ac:dyDescent="0.25">
      <c r="A4347">
        <v>2313599</v>
      </c>
      <c r="B4347">
        <v>1</v>
      </c>
      <c r="C4347" t="s">
        <v>81</v>
      </c>
      <c r="D4347" t="s">
        <v>127</v>
      </c>
      <c r="E4347" t="s">
        <v>132</v>
      </c>
      <c r="F4347" t="s">
        <v>12701</v>
      </c>
      <c r="G4347" t="s">
        <v>134</v>
      </c>
      <c r="H4347" t="s">
        <v>135</v>
      </c>
      <c r="I4347" t="s">
        <v>136</v>
      </c>
      <c r="J4347" t="s">
        <v>137</v>
      </c>
      <c r="K4347" t="s">
        <v>138</v>
      </c>
      <c r="L4347" t="s">
        <v>12702</v>
      </c>
      <c r="M4347" t="s">
        <v>12703</v>
      </c>
      <c r="N4347">
        <v>1.318888888</v>
      </c>
      <c r="O4347">
        <v>5</v>
      </c>
      <c r="P4347">
        <v>73</v>
      </c>
      <c r="Q4347">
        <v>95</v>
      </c>
      <c r="R4347">
        <v>100</v>
      </c>
      <c r="S4347">
        <v>2</v>
      </c>
      <c r="T4347">
        <v>8</v>
      </c>
      <c r="U4347">
        <v>1</v>
      </c>
      <c r="V4347">
        <v>1</v>
      </c>
      <c r="W4347">
        <v>1.5968768234136168</v>
      </c>
      <c r="X4347">
        <v>22.162368002761468</v>
      </c>
      <c r="Y4347">
        <v>188.41350390018724</v>
      </c>
      <c r="Z4347">
        <v>208.77019105132544</v>
      </c>
      <c r="AA4347">
        <v>12.075722757829222</v>
      </c>
      <c r="AB4347">
        <v>4.1587394337861001</v>
      </c>
      <c r="AC4347">
        <v>368.28172101912401</v>
      </c>
      <c r="AD4347">
        <v>0</v>
      </c>
      <c r="AE4347">
        <v>805.45912298842711</v>
      </c>
    </row>
    <row r="4348" spans="1:31" x14ac:dyDescent="0.25">
      <c r="A4348">
        <v>2313622</v>
      </c>
      <c r="B4348">
        <v>1</v>
      </c>
      <c r="C4348" t="s">
        <v>80</v>
      </c>
      <c r="D4348" t="s">
        <v>105</v>
      </c>
      <c r="E4348" t="s">
        <v>147</v>
      </c>
      <c r="F4348" t="s">
        <v>12704</v>
      </c>
      <c r="G4348" t="s">
        <v>336</v>
      </c>
      <c r="H4348" t="s">
        <v>150</v>
      </c>
      <c r="I4348" t="s">
        <v>136</v>
      </c>
      <c r="J4348" t="s">
        <v>137</v>
      </c>
      <c r="K4348" t="s">
        <v>138</v>
      </c>
      <c r="L4348" t="s">
        <v>12705</v>
      </c>
      <c r="M4348" t="s">
        <v>12706</v>
      </c>
      <c r="N4348">
        <v>1.6288888880000001</v>
      </c>
      <c r="O4348">
        <v>0</v>
      </c>
      <c r="P4348">
        <v>6</v>
      </c>
      <c r="Q4348">
        <v>0</v>
      </c>
      <c r="R4348">
        <v>0</v>
      </c>
      <c r="S4348">
        <v>0</v>
      </c>
      <c r="T4348">
        <v>5</v>
      </c>
      <c r="U4348">
        <v>0</v>
      </c>
      <c r="V4348">
        <v>0</v>
      </c>
      <c r="W4348">
        <v>0</v>
      </c>
      <c r="X4348">
        <v>1.3438963116384</v>
      </c>
      <c r="Y4348">
        <v>0</v>
      </c>
      <c r="Z4348">
        <v>0</v>
      </c>
      <c r="AA4348">
        <v>0</v>
      </c>
      <c r="AB4348">
        <v>9.1684597852291656</v>
      </c>
      <c r="AC4348">
        <v>0</v>
      </c>
      <c r="AD4348">
        <v>0</v>
      </c>
      <c r="AE4348">
        <v>10.512356096867565</v>
      </c>
    </row>
    <row r="4349" spans="1:31" x14ac:dyDescent="0.25">
      <c r="A4349">
        <v>2313954</v>
      </c>
      <c r="B4349">
        <v>1</v>
      </c>
      <c r="C4349" t="s">
        <v>81</v>
      </c>
      <c r="D4349" t="s">
        <v>112</v>
      </c>
      <c r="E4349" t="s">
        <v>175</v>
      </c>
      <c r="F4349" t="s">
        <v>12707</v>
      </c>
      <c r="G4349" t="s">
        <v>134</v>
      </c>
      <c r="H4349" t="s">
        <v>135</v>
      </c>
      <c r="I4349" t="s">
        <v>136</v>
      </c>
      <c r="J4349" t="s">
        <v>137</v>
      </c>
      <c r="K4349" t="s">
        <v>138</v>
      </c>
      <c r="L4349" t="s">
        <v>12708</v>
      </c>
      <c r="M4349" t="s">
        <v>12709</v>
      </c>
      <c r="N4349">
        <v>0.43166666599999998</v>
      </c>
      <c r="O4349">
        <v>0</v>
      </c>
      <c r="P4349">
        <v>0</v>
      </c>
      <c r="Q4349">
        <v>1</v>
      </c>
      <c r="R4349">
        <v>7</v>
      </c>
      <c r="S4349">
        <v>15</v>
      </c>
      <c r="T4349">
        <v>119</v>
      </c>
      <c r="U4349">
        <v>8</v>
      </c>
      <c r="V4349">
        <v>0</v>
      </c>
      <c r="W4349">
        <v>0</v>
      </c>
      <c r="X4349">
        <v>0</v>
      </c>
      <c r="Y4349">
        <v>3.1684821315147</v>
      </c>
      <c r="Z4349">
        <v>13.245620044706</v>
      </c>
      <c r="AA4349">
        <v>32.155400923233941</v>
      </c>
      <c r="AB4349">
        <v>37.317155703267993</v>
      </c>
      <c r="AC4349">
        <v>115.58412420768801</v>
      </c>
      <c r="AD4349">
        <v>0</v>
      </c>
      <c r="AE4349">
        <v>201.47078301041063</v>
      </c>
    </row>
    <row r="4350" spans="1:31" x14ac:dyDescent="0.25">
      <c r="A4350">
        <v>2313791</v>
      </c>
      <c r="B4350">
        <v>1</v>
      </c>
      <c r="C4350" t="s">
        <v>81</v>
      </c>
      <c r="D4350" t="s">
        <v>123</v>
      </c>
      <c r="E4350" t="s">
        <v>147</v>
      </c>
      <c r="F4350" t="s">
        <v>12710</v>
      </c>
      <c r="G4350" t="s">
        <v>149</v>
      </c>
      <c r="H4350" t="s">
        <v>150</v>
      </c>
      <c r="I4350" t="s">
        <v>136</v>
      </c>
      <c r="J4350" t="s">
        <v>137</v>
      </c>
      <c r="K4350" t="s">
        <v>138</v>
      </c>
      <c r="L4350" t="s">
        <v>12711</v>
      </c>
      <c r="M4350" t="s">
        <v>12712</v>
      </c>
      <c r="N4350">
        <v>0.78722222200000003</v>
      </c>
      <c r="O4350">
        <v>0</v>
      </c>
      <c r="P4350">
        <v>17</v>
      </c>
      <c r="Q4350">
        <v>0</v>
      </c>
      <c r="R4350">
        <v>0</v>
      </c>
      <c r="S4350">
        <v>0</v>
      </c>
      <c r="T4350">
        <v>2</v>
      </c>
      <c r="U4350">
        <v>0</v>
      </c>
      <c r="V4350">
        <v>0</v>
      </c>
      <c r="W4350">
        <v>0</v>
      </c>
      <c r="X4350">
        <v>2.3142094650458338</v>
      </c>
      <c r="Y4350">
        <v>0</v>
      </c>
      <c r="Z4350">
        <v>0</v>
      </c>
      <c r="AA4350">
        <v>0</v>
      </c>
      <c r="AB4350">
        <v>1.6893114800733888</v>
      </c>
      <c r="AC4350">
        <v>0</v>
      </c>
      <c r="AD4350">
        <v>0</v>
      </c>
      <c r="AE4350">
        <v>4.0035209451192229</v>
      </c>
    </row>
    <row r="4351" spans="1:31" x14ac:dyDescent="0.25">
      <c r="A4351">
        <v>2313582</v>
      </c>
      <c r="B4351">
        <v>1</v>
      </c>
      <c r="C4351" t="s">
        <v>80</v>
      </c>
      <c r="D4351" t="s">
        <v>103</v>
      </c>
      <c r="E4351" t="s">
        <v>414</v>
      </c>
      <c r="F4351" t="s">
        <v>5107</v>
      </c>
      <c r="G4351" t="s">
        <v>134</v>
      </c>
      <c r="H4351" t="s">
        <v>135</v>
      </c>
      <c r="I4351" t="s">
        <v>136</v>
      </c>
      <c r="J4351" t="s">
        <v>137</v>
      </c>
      <c r="K4351" t="s">
        <v>138</v>
      </c>
      <c r="L4351" t="s">
        <v>12713</v>
      </c>
      <c r="M4351" t="s">
        <v>12714</v>
      </c>
      <c r="N4351">
        <v>6.5145277000000001E-2</v>
      </c>
      <c r="O4351">
        <v>2</v>
      </c>
      <c r="P4351">
        <v>466</v>
      </c>
      <c r="Q4351">
        <v>133</v>
      </c>
      <c r="R4351">
        <v>18</v>
      </c>
      <c r="S4351">
        <v>45</v>
      </c>
      <c r="T4351">
        <v>36</v>
      </c>
      <c r="U4351">
        <v>1</v>
      </c>
      <c r="V4351">
        <v>0</v>
      </c>
      <c r="W4351">
        <v>7.1349265178100002E-2</v>
      </c>
      <c r="X4351">
        <v>4.7167845957959997</v>
      </c>
      <c r="Y4351">
        <v>67.386931435855246</v>
      </c>
      <c r="Z4351">
        <v>4.6819888948579509</v>
      </c>
      <c r="AA4351">
        <v>16.499588975336998</v>
      </c>
      <c r="AB4351">
        <v>1.6694391763081498</v>
      </c>
      <c r="AC4351">
        <v>0.18667733139900003</v>
      </c>
      <c r="AD4351">
        <v>0</v>
      </c>
      <c r="AE4351">
        <v>95.21275967473143</v>
      </c>
    </row>
    <row r="4352" spans="1:31" x14ac:dyDescent="0.25">
      <c r="A4352">
        <v>2313536</v>
      </c>
      <c r="B4352">
        <v>1</v>
      </c>
      <c r="C4352" t="s">
        <v>81</v>
      </c>
      <c r="D4352" t="s">
        <v>118</v>
      </c>
      <c r="E4352" t="s">
        <v>414</v>
      </c>
      <c r="F4352" t="s">
        <v>7751</v>
      </c>
      <c r="G4352" t="s">
        <v>134</v>
      </c>
      <c r="H4352" t="s">
        <v>135</v>
      </c>
      <c r="I4352" t="s">
        <v>136</v>
      </c>
      <c r="J4352" t="s">
        <v>137</v>
      </c>
      <c r="K4352" t="s">
        <v>138</v>
      </c>
      <c r="L4352" t="s">
        <v>12715</v>
      </c>
      <c r="M4352" t="s">
        <v>12716</v>
      </c>
      <c r="N4352">
        <v>0.11805555500000001</v>
      </c>
      <c r="O4352">
        <v>22</v>
      </c>
      <c r="P4352">
        <v>6847</v>
      </c>
      <c r="Q4352">
        <v>309</v>
      </c>
      <c r="R4352">
        <v>481</v>
      </c>
      <c r="S4352">
        <v>81</v>
      </c>
      <c r="T4352">
        <v>691</v>
      </c>
      <c r="U4352">
        <v>26</v>
      </c>
      <c r="V4352">
        <v>1</v>
      </c>
      <c r="W4352">
        <v>0.88436243953604166</v>
      </c>
      <c r="X4352">
        <v>110.84091841773241</v>
      </c>
      <c r="Y4352">
        <v>90.213110424095149</v>
      </c>
      <c r="Z4352">
        <v>67.490162290083319</v>
      </c>
      <c r="AA4352">
        <v>49.932117532448324</v>
      </c>
      <c r="AB4352">
        <v>29.290481993198277</v>
      </c>
      <c r="AC4352">
        <v>293.49171553504976</v>
      </c>
      <c r="AD4352">
        <v>1.1997533407781249</v>
      </c>
      <c r="AE4352">
        <v>643.34262197292139</v>
      </c>
    </row>
    <row r="4353" spans="1:31" x14ac:dyDescent="0.25">
      <c r="A4353">
        <v>2313868</v>
      </c>
      <c r="B4353">
        <v>1</v>
      </c>
      <c r="C4353" t="s">
        <v>80</v>
      </c>
      <c r="D4353" t="s">
        <v>108</v>
      </c>
      <c r="E4353" t="s">
        <v>147</v>
      </c>
      <c r="F4353" t="s">
        <v>12717</v>
      </c>
      <c r="G4353" t="s">
        <v>353</v>
      </c>
      <c r="H4353" t="s">
        <v>150</v>
      </c>
      <c r="I4353" t="s">
        <v>136</v>
      </c>
      <c r="J4353" t="s">
        <v>137</v>
      </c>
      <c r="K4353" t="s">
        <v>138</v>
      </c>
      <c r="L4353" t="s">
        <v>12718</v>
      </c>
      <c r="M4353" t="s">
        <v>12719</v>
      </c>
      <c r="N4353">
        <v>5.8255555550000002</v>
      </c>
      <c r="O4353">
        <v>0</v>
      </c>
      <c r="P4353">
        <v>12</v>
      </c>
      <c r="Q4353">
        <v>0</v>
      </c>
      <c r="R4353">
        <v>3</v>
      </c>
      <c r="S4353">
        <v>0</v>
      </c>
      <c r="T4353">
        <v>2</v>
      </c>
      <c r="U4353">
        <v>0</v>
      </c>
      <c r="V4353">
        <v>0</v>
      </c>
      <c r="W4353">
        <v>0</v>
      </c>
      <c r="X4353">
        <v>13.084068148201334</v>
      </c>
      <c r="Y4353">
        <v>0</v>
      </c>
      <c r="Z4353">
        <v>5.8267463988705748</v>
      </c>
      <c r="AA4353">
        <v>0</v>
      </c>
      <c r="AB4353">
        <v>2.5282232058005332</v>
      </c>
      <c r="AC4353">
        <v>0</v>
      </c>
      <c r="AD4353">
        <v>0</v>
      </c>
      <c r="AE4353">
        <v>21.439037752872441</v>
      </c>
    </row>
    <row r="4354" spans="1:31" x14ac:dyDescent="0.25">
      <c r="A4354">
        <v>2313831</v>
      </c>
      <c r="B4354">
        <v>1</v>
      </c>
      <c r="C4354" t="s">
        <v>80</v>
      </c>
      <c r="D4354" t="s">
        <v>100</v>
      </c>
      <c r="E4354" t="s">
        <v>153</v>
      </c>
      <c r="F4354" t="s">
        <v>12720</v>
      </c>
      <c r="G4354" t="s">
        <v>155</v>
      </c>
      <c r="H4354" t="s">
        <v>150</v>
      </c>
      <c r="I4354" t="s">
        <v>136</v>
      </c>
      <c r="J4354" t="s">
        <v>137</v>
      </c>
      <c r="K4354" t="s">
        <v>138</v>
      </c>
      <c r="L4354" t="s">
        <v>12721</v>
      </c>
      <c r="M4354" t="s">
        <v>12722</v>
      </c>
      <c r="N4354">
        <v>1.6277777769999999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1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0.16581924684800001</v>
      </c>
      <c r="AC4354">
        <v>0</v>
      </c>
      <c r="AD4354">
        <v>0</v>
      </c>
      <c r="AE4354">
        <v>0.16581924684800001</v>
      </c>
    </row>
    <row r="4355" spans="1:31" x14ac:dyDescent="0.25">
      <c r="A4355">
        <v>2313871</v>
      </c>
      <c r="B4355">
        <v>1</v>
      </c>
      <c r="C4355" t="s">
        <v>80</v>
      </c>
      <c r="D4355" t="s">
        <v>93</v>
      </c>
      <c r="E4355" t="s">
        <v>141</v>
      </c>
      <c r="F4355" t="s">
        <v>12723</v>
      </c>
      <c r="G4355" t="s">
        <v>134</v>
      </c>
      <c r="H4355" t="s">
        <v>135</v>
      </c>
      <c r="I4355" t="s">
        <v>468</v>
      </c>
      <c r="J4355" t="s">
        <v>137</v>
      </c>
      <c r="K4355" t="s">
        <v>138</v>
      </c>
      <c r="L4355" t="s">
        <v>12724</v>
      </c>
      <c r="M4355" t="s">
        <v>12725</v>
      </c>
      <c r="N4355">
        <v>1.6666666E-2</v>
      </c>
      <c r="O4355">
        <v>0</v>
      </c>
      <c r="P4355">
        <v>638</v>
      </c>
      <c r="Q4355">
        <v>14</v>
      </c>
      <c r="R4355">
        <v>105</v>
      </c>
      <c r="S4355">
        <v>6</v>
      </c>
      <c r="T4355">
        <v>143</v>
      </c>
      <c r="U4355">
        <v>0</v>
      </c>
      <c r="V4355">
        <v>1</v>
      </c>
      <c r="W4355">
        <v>0</v>
      </c>
      <c r="X4355">
        <v>1.2846549424639992</v>
      </c>
      <c r="Y4355">
        <v>2.4345974019015002</v>
      </c>
      <c r="Z4355">
        <v>3.5745683873050003</v>
      </c>
      <c r="AA4355">
        <v>0.7491085557006667</v>
      </c>
      <c r="AB4355">
        <v>2.4247084574126667</v>
      </c>
      <c r="AC4355">
        <v>0</v>
      </c>
      <c r="AD4355">
        <v>0.22318072000000003</v>
      </c>
      <c r="AE4355">
        <v>10.690818464783835</v>
      </c>
    </row>
    <row r="4356" spans="1:31" x14ac:dyDescent="0.25">
      <c r="A4356">
        <v>2313708</v>
      </c>
      <c r="B4356">
        <v>1</v>
      </c>
      <c r="C4356" t="s">
        <v>80</v>
      </c>
      <c r="D4356" t="s">
        <v>88</v>
      </c>
      <c r="E4356" t="s">
        <v>141</v>
      </c>
      <c r="F4356" t="s">
        <v>11524</v>
      </c>
      <c r="G4356" t="s">
        <v>134</v>
      </c>
      <c r="H4356" t="s">
        <v>135</v>
      </c>
      <c r="I4356" t="s">
        <v>136</v>
      </c>
      <c r="J4356" t="s">
        <v>137</v>
      </c>
      <c r="K4356" t="s">
        <v>138</v>
      </c>
      <c r="L4356" t="s">
        <v>12726</v>
      </c>
      <c r="M4356" t="s">
        <v>12727</v>
      </c>
      <c r="N4356">
        <v>0.161111111</v>
      </c>
      <c r="O4356">
        <v>0</v>
      </c>
      <c r="P4356">
        <v>8838</v>
      </c>
      <c r="Q4356">
        <v>0</v>
      </c>
      <c r="R4356">
        <v>1</v>
      </c>
      <c r="S4356">
        <v>1</v>
      </c>
      <c r="T4356">
        <v>479</v>
      </c>
      <c r="U4356">
        <v>0</v>
      </c>
      <c r="V4356">
        <v>0</v>
      </c>
      <c r="W4356">
        <v>0</v>
      </c>
      <c r="X4356">
        <v>309.61092311566</v>
      </c>
      <c r="Y4356">
        <v>0</v>
      </c>
      <c r="Z4356">
        <v>1.0375219669500002E-2</v>
      </c>
      <c r="AA4356">
        <v>3.3036568362500001</v>
      </c>
      <c r="AB4356">
        <v>80.897955934406738</v>
      </c>
      <c r="AC4356">
        <v>0</v>
      </c>
      <c r="AD4356">
        <v>0</v>
      </c>
      <c r="AE4356">
        <v>393.82291110598629</v>
      </c>
    </row>
    <row r="4357" spans="1:31" x14ac:dyDescent="0.25">
      <c r="A4357">
        <v>2313659</v>
      </c>
      <c r="B4357">
        <v>1</v>
      </c>
      <c r="C4357" t="s">
        <v>80</v>
      </c>
      <c r="D4357" t="s">
        <v>82</v>
      </c>
      <c r="E4357" t="s">
        <v>147</v>
      </c>
      <c r="F4357" t="s">
        <v>2121</v>
      </c>
      <c r="G4357" t="s">
        <v>177</v>
      </c>
      <c r="H4357" t="s">
        <v>150</v>
      </c>
      <c r="I4357" t="s">
        <v>136</v>
      </c>
      <c r="J4357" t="s">
        <v>137</v>
      </c>
      <c r="K4357" t="s">
        <v>144</v>
      </c>
      <c r="L4357" t="s">
        <v>12728</v>
      </c>
      <c r="M4357" t="s">
        <v>12729</v>
      </c>
      <c r="N4357">
        <v>7.7833333329999999</v>
      </c>
      <c r="O4357">
        <v>0</v>
      </c>
      <c r="P4357">
        <v>158</v>
      </c>
      <c r="Q4357">
        <v>0</v>
      </c>
      <c r="R4357">
        <v>0</v>
      </c>
      <c r="S4357">
        <v>0</v>
      </c>
      <c r="T4357">
        <v>11</v>
      </c>
      <c r="U4357">
        <v>0</v>
      </c>
      <c r="V4357">
        <v>0</v>
      </c>
      <c r="W4357">
        <v>0</v>
      </c>
      <c r="X4357">
        <v>275.35636344275071</v>
      </c>
      <c r="Y4357">
        <v>0</v>
      </c>
      <c r="Z4357">
        <v>0</v>
      </c>
      <c r="AA4357">
        <v>0</v>
      </c>
      <c r="AB4357">
        <v>53.687361544926688</v>
      </c>
      <c r="AC4357">
        <v>0</v>
      </c>
      <c r="AD4357">
        <v>0</v>
      </c>
      <c r="AE4357">
        <v>329.04372498767736</v>
      </c>
    </row>
    <row r="4358" spans="1:31" x14ac:dyDescent="0.25">
      <c r="A4358">
        <v>2313937</v>
      </c>
      <c r="B4358">
        <v>1</v>
      </c>
      <c r="C4358" t="s">
        <v>81</v>
      </c>
      <c r="D4358" t="s">
        <v>113</v>
      </c>
      <c r="E4358" t="s">
        <v>153</v>
      </c>
      <c r="F4358" t="s">
        <v>12730</v>
      </c>
      <c r="G4358" t="s">
        <v>155</v>
      </c>
      <c r="H4358" t="s">
        <v>150</v>
      </c>
      <c r="I4358" t="s">
        <v>136</v>
      </c>
      <c r="J4358" t="s">
        <v>137</v>
      </c>
      <c r="K4358" t="s">
        <v>138</v>
      </c>
      <c r="L4358" t="s">
        <v>12731</v>
      </c>
      <c r="M4358" t="s">
        <v>12732</v>
      </c>
      <c r="N4358">
        <v>4.5641666660000002</v>
      </c>
      <c r="O4358">
        <v>0</v>
      </c>
      <c r="P4358">
        <v>2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2.1158543058124506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2.1158543058124506</v>
      </c>
    </row>
    <row r="4359" spans="1:31" x14ac:dyDescent="0.25">
      <c r="A4359">
        <v>2313808</v>
      </c>
      <c r="B4359">
        <v>1</v>
      </c>
      <c r="C4359" t="s">
        <v>81</v>
      </c>
      <c r="D4359" t="s">
        <v>117</v>
      </c>
      <c r="E4359" t="s">
        <v>141</v>
      </c>
      <c r="F4359" t="s">
        <v>11366</v>
      </c>
      <c r="G4359" t="s">
        <v>134</v>
      </c>
      <c r="H4359" t="s">
        <v>135</v>
      </c>
      <c r="I4359" t="s">
        <v>136</v>
      </c>
      <c r="J4359" t="s">
        <v>137</v>
      </c>
      <c r="K4359" t="s">
        <v>138</v>
      </c>
      <c r="L4359" t="s">
        <v>12733</v>
      </c>
      <c r="M4359" t="s">
        <v>12734</v>
      </c>
      <c r="N4359">
        <v>5.7222222000000003E-2</v>
      </c>
      <c r="O4359">
        <v>5</v>
      </c>
      <c r="P4359">
        <v>3771</v>
      </c>
      <c r="Q4359">
        <v>133</v>
      </c>
      <c r="R4359">
        <v>316</v>
      </c>
      <c r="S4359">
        <v>51</v>
      </c>
      <c r="T4359">
        <v>171</v>
      </c>
      <c r="U4359">
        <v>2</v>
      </c>
      <c r="V4359">
        <v>0</v>
      </c>
      <c r="W4359">
        <v>4.7786384297516672E-2</v>
      </c>
      <c r="X4359">
        <v>25.793346992684153</v>
      </c>
      <c r="Y4359">
        <v>22.506624495802136</v>
      </c>
      <c r="Z4359">
        <v>4.6339981868237867</v>
      </c>
      <c r="AA4359">
        <v>11.026372557582466</v>
      </c>
      <c r="AB4359">
        <v>6.7397852803844964</v>
      </c>
      <c r="AC4359">
        <v>12.708571412852329</v>
      </c>
      <c r="AD4359">
        <v>0</v>
      </c>
      <c r="AE4359">
        <v>83.456485310426871</v>
      </c>
    </row>
    <row r="4360" spans="1:31" x14ac:dyDescent="0.25">
      <c r="A4360">
        <v>2313559</v>
      </c>
      <c r="B4360">
        <v>1</v>
      </c>
      <c r="C4360" t="s">
        <v>81</v>
      </c>
      <c r="D4360" t="s">
        <v>116</v>
      </c>
      <c r="E4360" t="s">
        <v>175</v>
      </c>
      <c r="F4360" t="s">
        <v>12735</v>
      </c>
      <c r="G4360" t="s">
        <v>210</v>
      </c>
      <c r="H4360" t="s">
        <v>135</v>
      </c>
      <c r="I4360" t="s">
        <v>136</v>
      </c>
      <c r="J4360" t="s">
        <v>137</v>
      </c>
      <c r="K4360" t="s">
        <v>138</v>
      </c>
      <c r="L4360" t="s">
        <v>12736</v>
      </c>
      <c r="M4360" t="s">
        <v>12737</v>
      </c>
      <c r="N4360">
        <v>3.23</v>
      </c>
      <c r="O4360">
        <v>0</v>
      </c>
      <c r="P4360">
        <v>122</v>
      </c>
      <c r="Q4360">
        <v>0</v>
      </c>
      <c r="R4360">
        <v>0</v>
      </c>
      <c r="S4360">
        <v>0</v>
      </c>
      <c r="T4360">
        <v>4</v>
      </c>
      <c r="U4360">
        <v>0</v>
      </c>
      <c r="V4360">
        <v>0</v>
      </c>
      <c r="W4360">
        <v>0</v>
      </c>
      <c r="X4360">
        <v>38.568755126270794</v>
      </c>
      <c r="Y4360">
        <v>0</v>
      </c>
      <c r="Z4360">
        <v>0</v>
      </c>
      <c r="AA4360">
        <v>0</v>
      </c>
      <c r="AB4360">
        <v>1.9318136174371749</v>
      </c>
      <c r="AC4360">
        <v>0</v>
      </c>
      <c r="AD4360">
        <v>0</v>
      </c>
      <c r="AE4360">
        <v>40.500568743707966</v>
      </c>
    </row>
    <row r="4361" spans="1:31" x14ac:dyDescent="0.25">
      <c r="A4361">
        <v>2314100</v>
      </c>
      <c r="B4361">
        <v>1</v>
      </c>
      <c r="C4361" t="s">
        <v>80</v>
      </c>
      <c r="D4361" t="s">
        <v>83</v>
      </c>
      <c r="E4361" t="s">
        <v>285</v>
      </c>
      <c r="F4361" t="s">
        <v>1448</v>
      </c>
      <c r="G4361" t="s">
        <v>149</v>
      </c>
      <c r="H4361" t="s">
        <v>150</v>
      </c>
      <c r="I4361" t="s">
        <v>136</v>
      </c>
      <c r="J4361" t="s">
        <v>137</v>
      </c>
      <c r="K4361" t="s">
        <v>138</v>
      </c>
      <c r="L4361" t="s">
        <v>12738</v>
      </c>
      <c r="M4361" t="s">
        <v>12739</v>
      </c>
      <c r="N4361">
        <v>2.6524999999999999</v>
      </c>
      <c r="O4361">
        <v>0</v>
      </c>
      <c r="P4361">
        <v>125</v>
      </c>
      <c r="Q4361">
        <v>0</v>
      </c>
      <c r="R4361">
        <v>0</v>
      </c>
      <c r="S4361">
        <v>0</v>
      </c>
      <c r="T4361">
        <v>4</v>
      </c>
      <c r="U4361">
        <v>0</v>
      </c>
      <c r="V4361">
        <v>0</v>
      </c>
      <c r="W4361">
        <v>0</v>
      </c>
      <c r="X4361">
        <v>63.565633142295169</v>
      </c>
      <c r="Y4361">
        <v>0</v>
      </c>
      <c r="Z4361">
        <v>0</v>
      </c>
      <c r="AA4361">
        <v>0</v>
      </c>
      <c r="AB4361">
        <v>4.2413605740341005</v>
      </c>
      <c r="AC4361">
        <v>0</v>
      </c>
      <c r="AD4361">
        <v>0</v>
      </c>
      <c r="AE4361">
        <v>67.806993716329274</v>
      </c>
    </row>
    <row r="4362" spans="1:31" x14ac:dyDescent="0.25">
      <c r="A4362">
        <v>2313602</v>
      </c>
      <c r="B4362">
        <v>1</v>
      </c>
      <c r="C4362" t="s">
        <v>81</v>
      </c>
      <c r="D4362" t="s">
        <v>118</v>
      </c>
      <c r="E4362" t="s">
        <v>175</v>
      </c>
      <c r="F4362" t="s">
        <v>12740</v>
      </c>
      <c r="G4362" t="s">
        <v>143</v>
      </c>
      <c r="H4362" t="s">
        <v>135</v>
      </c>
      <c r="I4362" t="s">
        <v>136</v>
      </c>
      <c r="J4362" t="s">
        <v>137</v>
      </c>
      <c r="K4362" t="s">
        <v>144</v>
      </c>
      <c r="L4362" t="s">
        <v>12741</v>
      </c>
      <c r="M4362" t="s">
        <v>12742</v>
      </c>
      <c r="N4362">
        <v>2.9255555549999999</v>
      </c>
      <c r="O4362">
        <v>0</v>
      </c>
      <c r="P4362">
        <v>809</v>
      </c>
      <c r="Q4362">
        <v>0</v>
      </c>
      <c r="R4362">
        <v>49</v>
      </c>
      <c r="S4362">
        <v>1</v>
      </c>
      <c r="T4362">
        <v>55</v>
      </c>
      <c r="U4362">
        <v>0</v>
      </c>
      <c r="V4362">
        <v>0</v>
      </c>
      <c r="W4362">
        <v>0</v>
      </c>
      <c r="X4362">
        <v>473.00838243626293</v>
      </c>
      <c r="Y4362">
        <v>0</v>
      </c>
      <c r="Z4362">
        <v>63.104790914167282</v>
      </c>
      <c r="AA4362">
        <v>2.1725756638324754</v>
      </c>
      <c r="AB4362">
        <v>142.80466849936883</v>
      </c>
      <c r="AC4362">
        <v>0</v>
      </c>
      <c r="AD4362">
        <v>0</v>
      </c>
      <c r="AE4362">
        <v>681.09041751363156</v>
      </c>
    </row>
    <row r="4363" spans="1:31" x14ac:dyDescent="0.25">
      <c r="A4363">
        <v>2313951</v>
      </c>
      <c r="B4363">
        <v>1</v>
      </c>
      <c r="C4363" t="s">
        <v>80</v>
      </c>
      <c r="D4363" t="s">
        <v>93</v>
      </c>
      <c r="E4363" t="s">
        <v>175</v>
      </c>
      <c r="F4363" t="s">
        <v>12743</v>
      </c>
      <c r="G4363" t="s">
        <v>210</v>
      </c>
      <c r="H4363" t="s">
        <v>135</v>
      </c>
      <c r="I4363" t="s">
        <v>136</v>
      </c>
      <c r="J4363" t="s">
        <v>137</v>
      </c>
      <c r="K4363" t="s">
        <v>138</v>
      </c>
      <c r="L4363" t="s">
        <v>12744</v>
      </c>
      <c r="M4363" t="s">
        <v>12745</v>
      </c>
      <c r="N4363">
        <v>0.84694444400000002</v>
      </c>
      <c r="O4363">
        <v>0</v>
      </c>
      <c r="P4363">
        <v>9</v>
      </c>
      <c r="Q4363">
        <v>0</v>
      </c>
      <c r="R4363">
        <v>1</v>
      </c>
      <c r="S4363">
        <v>0</v>
      </c>
      <c r="T4363">
        <v>1</v>
      </c>
      <c r="U4363">
        <v>0</v>
      </c>
      <c r="V4363">
        <v>0</v>
      </c>
      <c r="W4363">
        <v>0</v>
      </c>
      <c r="X4363">
        <v>0.60523705888942514</v>
      </c>
      <c r="Y4363">
        <v>0</v>
      </c>
      <c r="Z4363">
        <v>1.4426741606387667</v>
      </c>
      <c r="AA4363">
        <v>0</v>
      </c>
      <c r="AB4363">
        <v>0.16391950744986666</v>
      </c>
      <c r="AC4363">
        <v>0</v>
      </c>
      <c r="AD4363">
        <v>0</v>
      </c>
      <c r="AE4363">
        <v>2.2118307269780586</v>
      </c>
    </row>
    <row r="4364" spans="1:31" x14ac:dyDescent="0.25">
      <c r="A4364">
        <v>2313994</v>
      </c>
      <c r="B4364">
        <v>1</v>
      </c>
      <c r="C4364" t="s">
        <v>80</v>
      </c>
      <c r="D4364" t="s">
        <v>110</v>
      </c>
      <c r="E4364" t="s">
        <v>147</v>
      </c>
      <c r="F4364" t="s">
        <v>12746</v>
      </c>
      <c r="G4364" t="s">
        <v>1658</v>
      </c>
      <c r="H4364" t="s">
        <v>150</v>
      </c>
      <c r="I4364" t="s">
        <v>136</v>
      </c>
      <c r="J4364" t="s">
        <v>137</v>
      </c>
      <c r="K4364" t="s">
        <v>138</v>
      </c>
      <c r="L4364" t="s">
        <v>12747</v>
      </c>
      <c r="M4364" t="s">
        <v>12748</v>
      </c>
      <c r="N4364">
        <v>2.5561111109999999</v>
      </c>
      <c r="O4364">
        <v>0</v>
      </c>
      <c r="P4364">
        <v>104</v>
      </c>
      <c r="Q4364">
        <v>0</v>
      </c>
      <c r="R4364">
        <v>0</v>
      </c>
      <c r="S4364">
        <v>0</v>
      </c>
      <c r="T4364">
        <v>5</v>
      </c>
      <c r="U4364">
        <v>0</v>
      </c>
      <c r="V4364">
        <v>0</v>
      </c>
      <c r="W4364">
        <v>0</v>
      </c>
      <c r="X4364">
        <v>63.711303028031217</v>
      </c>
      <c r="Y4364">
        <v>0</v>
      </c>
      <c r="Z4364">
        <v>0</v>
      </c>
      <c r="AA4364">
        <v>0</v>
      </c>
      <c r="AB4364">
        <v>3.4194718419322006</v>
      </c>
      <c r="AC4364">
        <v>0</v>
      </c>
      <c r="AD4364">
        <v>0</v>
      </c>
      <c r="AE4364">
        <v>67.130774869963417</v>
      </c>
    </row>
    <row r="4365" spans="1:31" x14ac:dyDescent="0.25">
      <c r="A4365">
        <v>2313671</v>
      </c>
      <c r="B4365">
        <v>1</v>
      </c>
      <c r="C4365" t="s">
        <v>80</v>
      </c>
      <c r="D4365" t="s">
        <v>110</v>
      </c>
      <c r="E4365" t="s">
        <v>141</v>
      </c>
      <c r="F4365" t="s">
        <v>12749</v>
      </c>
      <c r="G4365" t="s">
        <v>467</v>
      </c>
      <c r="H4365" t="s">
        <v>135</v>
      </c>
      <c r="I4365" t="s">
        <v>136</v>
      </c>
      <c r="J4365" t="s">
        <v>137</v>
      </c>
      <c r="K4365" t="s">
        <v>138</v>
      </c>
      <c r="L4365" t="s">
        <v>12750</v>
      </c>
      <c r="M4365" t="s">
        <v>12751</v>
      </c>
      <c r="N4365">
        <v>0.12055555499999999</v>
      </c>
      <c r="O4365">
        <v>0</v>
      </c>
      <c r="P4365">
        <v>12669</v>
      </c>
      <c r="Q4365">
        <v>0</v>
      </c>
      <c r="R4365">
        <v>0</v>
      </c>
      <c r="S4365">
        <v>2</v>
      </c>
      <c r="T4365">
        <v>1410</v>
      </c>
      <c r="U4365">
        <v>0</v>
      </c>
      <c r="V4365">
        <v>3</v>
      </c>
      <c r="W4365">
        <v>0</v>
      </c>
      <c r="X4365">
        <v>343.13285134551666</v>
      </c>
      <c r="Y4365">
        <v>0</v>
      </c>
      <c r="Z4365">
        <v>0</v>
      </c>
      <c r="AA4365">
        <v>17.92653967310531</v>
      </c>
      <c r="AB4365">
        <v>206.99662331093475</v>
      </c>
      <c r="AC4365">
        <v>0</v>
      </c>
      <c r="AD4365">
        <v>4.5922391443768014</v>
      </c>
      <c r="AE4365">
        <v>572.64825347393355</v>
      </c>
    </row>
    <row r="4366" spans="1:31" x14ac:dyDescent="0.25">
      <c r="A4366">
        <v>2314003</v>
      </c>
      <c r="B4366">
        <v>1</v>
      </c>
      <c r="C4366" t="s">
        <v>80</v>
      </c>
      <c r="D4366" t="s">
        <v>93</v>
      </c>
      <c r="E4366" t="s">
        <v>175</v>
      </c>
      <c r="F4366" t="s">
        <v>12752</v>
      </c>
      <c r="G4366" t="s">
        <v>1463</v>
      </c>
      <c r="H4366" t="s">
        <v>135</v>
      </c>
      <c r="I4366" t="s">
        <v>136</v>
      </c>
      <c r="J4366" t="s">
        <v>137</v>
      </c>
      <c r="K4366" t="s">
        <v>138</v>
      </c>
      <c r="L4366" t="s">
        <v>12753</v>
      </c>
      <c r="M4366" t="s">
        <v>12754</v>
      </c>
      <c r="N4366">
        <v>0.18583333299999999</v>
      </c>
      <c r="O4366">
        <v>0</v>
      </c>
      <c r="P4366">
        <v>18</v>
      </c>
      <c r="Q4366">
        <v>0</v>
      </c>
      <c r="R4366">
        <v>5</v>
      </c>
      <c r="S4366">
        <v>0</v>
      </c>
      <c r="T4366">
        <v>7</v>
      </c>
      <c r="U4366">
        <v>0</v>
      </c>
      <c r="V4366">
        <v>0</v>
      </c>
      <c r="W4366">
        <v>0</v>
      </c>
      <c r="X4366">
        <v>1.2532826571456499</v>
      </c>
      <c r="Y4366">
        <v>0</v>
      </c>
      <c r="Z4366">
        <v>3.6931095910586165</v>
      </c>
      <c r="AA4366">
        <v>0</v>
      </c>
      <c r="AB4366">
        <v>2.2581944048624001</v>
      </c>
      <c r="AC4366">
        <v>0</v>
      </c>
      <c r="AD4366">
        <v>0</v>
      </c>
      <c r="AE4366">
        <v>7.2045866530666665</v>
      </c>
    </row>
    <row r="4367" spans="1:31" x14ac:dyDescent="0.25">
      <c r="A4367">
        <v>2313834</v>
      </c>
      <c r="B4367">
        <v>1</v>
      </c>
      <c r="C4367" t="s">
        <v>81</v>
      </c>
      <c r="D4367" t="s">
        <v>120</v>
      </c>
      <c r="E4367" t="s">
        <v>153</v>
      </c>
      <c r="F4367" t="s">
        <v>12755</v>
      </c>
      <c r="G4367" t="s">
        <v>703</v>
      </c>
      <c r="H4367" t="s">
        <v>150</v>
      </c>
      <c r="I4367" t="s">
        <v>136</v>
      </c>
      <c r="J4367" t="s">
        <v>3</v>
      </c>
      <c r="K4367" t="s">
        <v>138</v>
      </c>
      <c r="L4367" t="s">
        <v>12756</v>
      </c>
      <c r="M4367" t="s">
        <v>12757</v>
      </c>
      <c r="N4367">
        <v>2.5694444440000002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1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0.93327948886133327</v>
      </c>
      <c r="AC4367">
        <v>0</v>
      </c>
      <c r="AD4367">
        <v>0</v>
      </c>
      <c r="AE4367">
        <v>0.93327948886133327</v>
      </c>
    </row>
    <row r="4368" spans="1:31" x14ac:dyDescent="0.25">
      <c r="A4368">
        <v>2313525</v>
      </c>
      <c r="B4368">
        <v>1</v>
      </c>
      <c r="C4368" t="s">
        <v>80</v>
      </c>
      <c r="D4368" t="s">
        <v>83</v>
      </c>
      <c r="E4368" t="s">
        <v>153</v>
      </c>
      <c r="F4368" t="s">
        <v>12758</v>
      </c>
      <c r="G4368" t="s">
        <v>193</v>
      </c>
      <c r="H4368" t="s">
        <v>150</v>
      </c>
      <c r="I4368" t="s">
        <v>136</v>
      </c>
      <c r="J4368" t="s">
        <v>137</v>
      </c>
      <c r="K4368" t="s">
        <v>138</v>
      </c>
      <c r="L4368" t="s">
        <v>12759</v>
      </c>
      <c r="M4368" t="s">
        <v>12760</v>
      </c>
      <c r="N4368">
        <v>1.571111111</v>
      </c>
      <c r="O4368">
        <v>0</v>
      </c>
      <c r="P4368">
        <v>1</v>
      </c>
      <c r="Q4368">
        <v>0</v>
      </c>
      <c r="R4368">
        <v>0</v>
      </c>
      <c r="S4368">
        <v>0</v>
      </c>
      <c r="T4368">
        <v>3</v>
      </c>
      <c r="U4368">
        <v>0</v>
      </c>
      <c r="V4368">
        <v>0</v>
      </c>
      <c r="W4368">
        <v>0</v>
      </c>
      <c r="X4368">
        <v>0.34312667096340005</v>
      </c>
      <c r="Y4368">
        <v>0</v>
      </c>
      <c r="Z4368">
        <v>0</v>
      </c>
      <c r="AA4368">
        <v>0</v>
      </c>
      <c r="AB4368">
        <v>0.19575612108033336</v>
      </c>
      <c r="AC4368">
        <v>0</v>
      </c>
      <c r="AD4368">
        <v>0</v>
      </c>
      <c r="AE4368">
        <v>0.53888279204373335</v>
      </c>
    </row>
    <row r="4369" spans="1:31" x14ac:dyDescent="0.25">
      <c r="A4369">
        <v>2313631</v>
      </c>
      <c r="B4369">
        <v>1</v>
      </c>
      <c r="C4369" t="s">
        <v>81</v>
      </c>
      <c r="D4369" t="s">
        <v>119</v>
      </c>
      <c r="E4369" t="s">
        <v>141</v>
      </c>
      <c r="F4369" t="s">
        <v>4150</v>
      </c>
      <c r="G4369" t="s">
        <v>134</v>
      </c>
      <c r="H4369" t="s">
        <v>135</v>
      </c>
      <c r="I4369" t="s">
        <v>136</v>
      </c>
      <c r="J4369" t="s">
        <v>137</v>
      </c>
      <c r="K4369" t="s">
        <v>138</v>
      </c>
      <c r="L4369" t="s">
        <v>12761</v>
      </c>
      <c r="M4369" t="s">
        <v>12762</v>
      </c>
      <c r="N4369">
        <v>0.108333333</v>
      </c>
      <c r="O4369">
        <v>0</v>
      </c>
      <c r="P4369">
        <v>1005</v>
      </c>
      <c r="Q4369">
        <v>19</v>
      </c>
      <c r="R4369">
        <v>241</v>
      </c>
      <c r="S4369">
        <v>2</v>
      </c>
      <c r="T4369">
        <v>66</v>
      </c>
      <c r="U4369">
        <v>0</v>
      </c>
      <c r="V4369">
        <v>0</v>
      </c>
      <c r="W4369">
        <v>0</v>
      </c>
      <c r="X4369">
        <v>17.009049194421923</v>
      </c>
      <c r="Y4369">
        <v>9.0300837466146717</v>
      </c>
      <c r="Z4369">
        <v>67.684670818463843</v>
      </c>
      <c r="AA4369">
        <v>0.33843749074200002</v>
      </c>
      <c r="AB4369">
        <v>3.6753879407234171</v>
      </c>
      <c r="AC4369">
        <v>0</v>
      </c>
      <c r="AD4369">
        <v>0</v>
      </c>
      <c r="AE4369">
        <v>97.737629190965848</v>
      </c>
    </row>
    <row r="4370" spans="1:31" x14ac:dyDescent="0.25">
      <c r="A4370">
        <v>2313611</v>
      </c>
      <c r="B4370">
        <v>1</v>
      </c>
      <c r="C4370" t="s">
        <v>81</v>
      </c>
      <c r="D4370" t="s">
        <v>128</v>
      </c>
      <c r="E4370" t="s">
        <v>158</v>
      </c>
      <c r="F4370" t="s">
        <v>12763</v>
      </c>
      <c r="G4370" t="s">
        <v>177</v>
      </c>
      <c r="H4370" t="s">
        <v>150</v>
      </c>
      <c r="I4370" t="s">
        <v>136</v>
      </c>
      <c r="J4370" t="s">
        <v>137</v>
      </c>
      <c r="K4370" t="s">
        <v>144</v>
      </c>
      <c r="L4370" t="s">
        <v>12764</v>
      </c>
      <c r="M4370" t="s">
        <v>12765</v>
      </c>
      <c r="N4370">
        <v>7.5030555550000004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86</v>
      </c>
      <c r="U4370">
        <v>0</v>
      </c>
      <c r="V4370">
        <v>1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374.06043679500038</v>
      </c>
      <c r="AC4370">
        <v>0</v>
      </c>
      <c r="AD4370">
        <v>1276.3884238700516</v>
      </c>
      <c r="AE4370">
        <v>1650.4488606650521</v>
      </c>
    </row>
    <row r="4371" spans="1:31" x14ac:dyDescent="0.25">
      <c r="A4371">
        <v>2313917</v>
      </c>
      <c r="B4371">
        <v>1</v>
      </c>
      <c r="C4371" t="s">
        <v>80</v>
      </c>
      <c r="D4371" t="s">
        <v>96</v>
      </c>
      <c r="E4371" t="s">
        <v>153</v>
      </c>
      <c r="F4371" t="s">
        <v>6428</v>
      </c>
      <c r="G4371" t="s">
        <v>254</v>
      </c>
      <c r="H4371" t="s">
        <v>150</v>
      </c>
      <c r="I4371" t="s">
        <v>136</v>
      </c>
      <c r="J4371" t="s">
        <v>137</v>
      </c>
      <c r="K4371" t="s">
        <v>138</v>
      </c>
      <c r="L4371" t="s">
        <v>12766</v>
      </c>
      <c r="M4371" t="s">
        <v>12767</v>
      </c>
      <c r="N4371">
        <v>3.5591666659999999</v>
      </c>
      <c r="O4371">
        <v>0</v>
      </c>
      <c r="P4371">
        <v>2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2.6436760602435334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2.6436760602435334</v>
      </c>
    </row>
    <row r="4372" spans="1:31" x14ac:dyDescent="0.25">
      <c r="A4372">
        <v>2313568</v>
      </c>
      <c r="B4372">
        <v>1</v>
      </c>
      <c r="C4372" t="s">
        <v>80</v>
      </c>
      <c r="D4372" t="s">
        <v>98</v>
      </c>
      <c r="E4372" t="s">
        <v>132</v>
      </c>
      <c r="F4372" t="s">
        <v>2248</v>
      </c>
      <c r="G4372" t="s">
        <v>134</v>
      </c>
      <c r="H4372" t="s">
        <v>135</v>
      </c>
      <c r="I4372" t="s">
        <v>136</v>
      </c>
      <c r="J4372" t="s">
        <v>137</v>
      </c>
      <c r="K4372" t="s">
        <v>138</v>
      </c>
      <c r="L4372" t="s">
        <v>12768</v>
      </c>
      <c r="M4372" t="s">
        <v>12769</v>
      </c>
      <c r="N4372">
        <v>1.2</v>
      </c>
      <c r="O4372">
        <v>0</v>
      </c>
      <c r="P4372">
        <v>21</v>
      </c>
      <c r="Q4372">
        <v>12</v>
      </c>
      <c r="R4372">
        <v>125</v>
      </c>
      <c r="S4372">
        <v>4</v>
      </c>
      <c r="T4372">
        <v>36</v>
      </c>
      <c r="U4372">
        <v>2</v>
      </c>
      <c r="V4372">
        <v>0</v>
      </c>
      <c r="W4372">
        <v>0</v>
      </c>
      <c r="X4372">
        <v>9.7939151817450014</v>
      </c>
      <c r="Y4372">
        <v>183.77365281335346</v>
      </c>
      <c r="Z4372">
        <v>613.36049786124727</v>
      </c>
      <c r="AA4372">
        <v>64.02584928187332</v>
      </c>
      <c r="AB4372">
        <v>111.47303820003613</v>
      </c>
      <c r="AC4372">
        <v>204.26340902976</v>
      </c>
      <c r="AD4372">
        <v>0</v>
      </c>
      <c r="AE4372">
        <v>1186.6903623680153</v>
      </c>
    </row>
    <row r="4373" spans="1:31" x14ac:dyDescent="0.25">
      <c r="A4373">
        <v>2313542</v>
      </c>
      <c r="B4373">
        <v>1</v>
      </c>
      <c r="C4373" t="s">
        <v>81</v>
      </c>
      <c r="D4373" t="s">
        <v>123</v>
      </c>
      <c r="E4373" t="s">
        <v>414</v>
      </c>
      <c r="F4373" t="s">
        <v>12770</v>
      </c>
      <c r="G4373" t="s">
        <v>467</v>
      </c>
      <c r="H4373" t="s">
        <v>135</v>
      </c>
      <c r="I4373" t="s">
        <v>136</v>
      </c>
      <c r="J4373" t="s">
        <v>137</v>
      </c>
      <c r="K4373" t="s">
        <v>144</v>
      </c>
      <c r="L4373" t="s">
        <v>12771</v>
      </c>
      <c r="M4373" t="s">
        <v>12772</v>
      </c>
      <c r="N4373">
        <v>0.23111111100000001</v>
      </c>
      <c r="O4373">
        <v>7</v>
      </c>
      <c r="P4373">
        <v>6816</v>
      </c>
      <c r="Q4373">
        <v>195</v>
      </c>
      <c r="R4373">
        <v>357</v>
      </c>
      <c r="S4373">
        <v>49</v>
      </c>
      <c r="T4373">
        <v>1013</v>
      </c>
      <c r="U4373">
        <v>8</v>
      </c>
      <c r="V4373">
        <v>1</v>
      </c>
      <c r="W4373">
        <v>0.83113963568460014</v>
      </c>
      <c r="X4373">
        <v>185.54417465940881</v>
      </c>
      <c r="Y4373">
        <v>67.851780385078868</v>
      </c>
      <c r="Z4373">
        <v>74.033421621054444</v>
      </c>
      <c r="AA4373">
        <v>21.294380895770146</v>
      </c>
      <c r="AB4373">
        <v>76.986022493284196</v>
      </c>
      <c r="AC4373">
        <v>264.67546202191483</v>
      </c>
      <c r="AD4373">
        <v>0.100294730272575</v>
      </c>
      <c r="AE4373">
        <v>691.31667644246852</v>
      </c>
    </row>
    <row r="4374" spans="1:31" x14ac:dyDescent="0.25">
      <c r="A4374">
        <v>2313711</v>
      </c>
      <c r="B4374">
        <v>1</v>
      </c>
      <c r="C4374" t="s">
        <v>80</v>
      </c>
      <c r="D4374" t="s">
        <v>96</v>
      </c>
      <c r="E4374" t="s">
        <v>132</v>
      </c>
      <c r="F4374" t="s">
        <v>12773</v>
      </c>
      <c r="G4374" t="s">
        <v>134</v>
      </c>
      <c r="H4374" t="s">
        <v>135</v>
      </c>
      <c r="I4374" t="s">
        <v>136</v>
      </c>
      <c r="J4374" t="s">
        <v>137</v>
      </c>
      <c r="K4374" t="s">
        <v>138</v>
      </c>
      <c r="L4374" t="s">
        <v>12774</v>
      </c>
      <c r="M4374" t="s">
        <v>12775</v>
      </c>
      <c r="N4374">
        <v>0.24249999999999999</v>
      </c>
      <c r="O4374">
        <v>0</v>
      </c>
      <c r="P4374">
        <v>279</v>
      </c>
      <c r="Q4374">
        <v>10</v>
      </c>
      <c r="R4374">
        <v>26</v>
      </c>
      <c r="S4374">
        <v>7</v>
      </c>
      <c r="T4374">
        <v>44</v>
      </c>
      <c r="U4374">
        <v>2</v>
      </c>
      <c r="V4374">
        <v>0</v>
      </c>
      <c r="W4374">
        <v>0</v>
      </c>
      <c r="X4374">
        <v>20.561118324523772</v>
      </c>
      <c r="Y4374">
        <v>1.610876597506425</v>
      </c>
      <c r="Z4374">
        <v>3.7022698373224743</v>
      </c>
      <c r="AA4374">
        <v>5.2191239399685747</v>
      </c>
      <c r="AB4374">
        <v>8.2682362017403488</v>
      </c>
      <c r="AC4374">
        <v>64.201912746191994</v>
      </c>
      <c r="AD4374">
        <v>0</v>
      </c>
      <c r="AE4374">
        <v>103.56353764725358</v>
      </c>
    </row>
    <row r="4375" spans="1:31" x14ac:dyDescent="0.25">
      <c r="A4375">
        <v>2313548</v>
      </c>
      <c r="B4375">
        <v>1</v>
      </c>
      <c r="C4375" t="s">
        <v>80</v>
      </c>
      <c r="D4375" t="s">
        <v>95</v>
      </c>
      <c r="E4375" t="s">
        <v>141</v>
      </c>
      <c r="F4375" t="s">
        <v>12776</v>
      </c>
      <c r="G4375" t="s">
        <v>134</v>
      </c>
      <c r="H4375" t="s">
        <v>135</v>
      </c>
      <c r="I4375" t="s">
        <v>136</v>
      </c>
      <c r="J4375" t="s">
        <v>137</v>
      </c>
      <c r="K4375" t="s">
        <v>138</v>
      </c>
      <c r="L4375" t="s">
        <v>12777</v>
      </c>
      <c r="M4375" t="s">
        <v>12778</v>
      </c>
      <c r="N4375">
        <v>0.88694444400000005</v>
      </c>
      <c r="O4375">
        <v>0</v>
      </c>
      <c r="P4375">
        <v>0</v>
      </c>
      <c r="Q4375">
        <v>0</v>
      </c>
      <c r="R4375">
        <v>0</v>
      </c>
      <c r="S4375">
        <v>2</v>
      </c>
      <c r="T4375">
        <v>0</v>
      </c>
      <c r="U4375">
        <v>3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4.2272666373531287</v>
      </c>
      <c r="AB4375">
        <v>0</v>
      </c>
      <c r="AC4375">
        <v>132.02820668202068</v>
      </c>
      <c r="AD4375">
        <v>0</v>
      </c>
      <c r="AE4375">
        <v>136.25547331937381</v>
      </c>
    </row>
    <row r="4376" spans="1:31" x14ac:dyDescent="0.25">
      <c r="A4376">
        <v>2313797</v>
      </c>
      <c r="B4376">
        <v>1</v>
      </c>
      <c r="C4376" t="s">
        <v>80</v>
      </c>
      <c r="D4376" t="s">
        <v>108</v>
      </c>
      <c r="E4376" t="s">
        <v>175</v>
      </c>
      <c r="F4376" t="s">
        <v>1678</v>
      </c>
      <c r="G4376" t="s">
        <v>210</v>
      </c>
      <c r="H4376" t="s">
        <v>135</v>
      </c>
      <c r="I4376" t="s">
        <v>136</v>
      </c>
      <c r="J4376" t="s">
        <v>137</v>
      </c>
      <c r="K4376" t="s">
        <v>138</v>
      </c>
      <c r="L4376" t="s">
        <v>12779</v>
      </c>
      <c r="M4376" t="s">
        <v>12780</v>
      </c>
      <c r="N4376">
        <v>1.03</v>
      </c>
      <c r="O4376">
        <v>0</v>
      </c>
      <c r="P4376">
        <v>21</v>
      </c>
      <c r="Q4376">
        <v>0</v>
      </c>
      <c r="R4376">
        <v>3</v>
      </c>
      <c r="S4376">
        <v>0</v>
      </c>
      <c r="T4376">
        <v>7</v>
      </c>
      <c r="U4376">
        <v>0</v>
      </c>
      <c r="V4376">
        <v>0</v>
      </c>
      <c r="W4376">
        <v>0</v>
      </c>
      <c r="X4376">
        <v>3.3077711733980011</v>
      </c>
      <c r="Y4376">
        <v>0</v>
      </c>
      <c r="Z4376">
        <v>1.2003081947280001</v>
      </c>
      <c r="AA4376">
        <v>0</v>
      </c>
      <c r="AB4376">
        <v>9.0570659647839005</v>
      </c>
      <c r="AC4376">
        <v>0</v>
      </c>
      <c r="AD4376">
        <v>0</v>
      </c>
      <c r="AE4376">
        <v>13.565145332909902</v>
      </c>
    </row>
    <row r="4377" spans="1:31" x14ac:dyDescent="0.25">
      <c r="A4377">
        <v>2313528</v>
      </c>
      <c r="B4377">
        <v>1</v>
      </c>
      <c r="C4377" t="s">
        <v>80</v>
      </c>
      <c r="D4377" t="s">
        <v>92</v>
      </c>
      <c r="E4377" t="s">
        <v>132</v>
      </c>
      <c r="F4377" t="s">
        <v>12781</v>
      </c>
      <c r="G4377" t="s">
        <v>2528</v>
      </c>
      <c r="H4377" t="s">
        <v>135</v>
      </c>
      <c r="I4377" t="s">
        <v>136</v>
      </c>
      <c r="J4377" t="s">
        <v>137</v>
      </c>
      <c r="K4377" t="s">
        <v>138</v>
      </c>
      <c r="L4377" t="s">
        <v>12782</v>
      </c>
      <c r="M4377" t="s">
        <v>12783</v>
      </c>
      <c r="N4377">
        <v>2.116944444</v>
      </c>
      <c r="O4377">
        <v>0</v>
      </c>
      <c r="P4377">
        <v>2951</v>
      </c>
      <c r="Q4377">
        <v>1</v>
      </c>
      <c r="R4377">
        <v>2</v>
      </c>
      <c r="S4377">
        <v>9</v>
      </c>
      <c r="T4377">
        <v>138</v>
      </c>
      <c r="U4377">
        <v>1</v>
      </c>
      <c r="V4377">
        <v>2</v>
      </c>
      <c r="W4377">
        <v>0</v>
      </c>
      <c r="X4377">
        <v>1140.3974318028397</v>
      </c>
      <c r="Y4377">
        <v>3.7395923453464919</v>
      </c>
      <c r="Z4377">
        <v>9.9951846348666662E-2</v>
      </c>
      <c r="AA4377">
        <v>201.96602026473457</v>
      </c>
      <c r="AB4377">
        <v>179.12571156433964</v>
      </c>
      <c r="AC4377">
        <v>36.663440031643745</v>
      </c>
      <c r="AD4377">
        <v>0.60206687513466672</v>
      </c>
      <c r="AE4377">
        <v>1562.5942147303874</v>
      </c>
    </row>
    <row r="4378" spans="1:31" x14ac:dyDescent="0.25">
      <c r="A4378">
        <v>2313860</v>
      </c>
      <c r="B4378">
        <v>1</v>
      </c>
      <c r="C4378" t="s">
        <v>80</v>
      </c>
      <c r="D4378" t="s">
        <v>111</v>
      </c>
      <c r="E4378" t="s">
        <v>153</v>
      </c>
      <c r="F4378" t="s">
        <v>12784</v>
      </c>
      <c r="G4378" t="s">
        <v>155</v>
      </c>
      <c r="H4378" t="s">
        <v>150</v>
      </c>
      <c r="I4378" t="s">
        <v>136</v>
      </c>
      <c r="J4378" t="s">
        <v>137</v>
      </c>
      <c r="K4378" t="s">
        <v>138</v>
      </c>
      <c r="L4378" t="s">
        <v>12785</v>
      </c>
      <c r="M4378" t="s">
        <v>12786</v>
      </c>
      <c r="N4378">
        <v>1.1347222219999999</v>
      </c>
      <c r="O4378">
        <v>0</v>
      </c>
      <c r="P4378">
        <v>2</v>
      </c>
      <c r="Q4378">
        <v>0</v>
      </c>
      <c r="R4378">
        <v>1</v>
      </c>
      <c r="S4378">
        <v>0</v>
      </c>
      <c r="T4378">
        <v>1</v>
      </c>
      <c r="U4378">
        <v>0</v>
      </c>
      <c r="V4378">
        <v>0</v>
      </c>
      <c r="W4378">
        <v>0</v>
      </c>
      <c r="X4378">
        <v>0.77011415640674996</v>
      </c>
      <c r="Y4378">
        <v>0</v>
      </c>
      <c r="Z4378">
        <v>0.60881381375485</v>
      </c>
      <c r="AA4378">
        <v>0</v>
      </c>
      <c r="AB4378">
        <v>1.5250931434801001</v>
      </c>
      <c r="AC4378">
        <v>0</v>
      </c>
      <c r="AD4378">
        <v>0</v>
      </c>
      <c r="AE4378">
        <v>2.9040211136416998</v>
      </c>
    </row>
    <row r="4379" spans="1:31" x14ac:dyDescent="0.25">
      <c r="A4379">
        <v>2313668</v>
      </c>
      <c r="B4379">
        <v>1</v>
      </c>
      <c r="C4379" t="s">
        <v>80</v>
      </c>
      <c r="D4379" t="s">
        <v>99</v>
      </c>
      <c r="E4379" t="s">
        <v>153</v>
      </c>
      <c r="F4379" t="s">
        <v>12787</v>
      </c>
      <c r="G4379" t="s">
        <v>336</v>
      </c>
      <c r="H4379" t="s">
        <v>150</v>
      </c>
      <c r="I4379" t="s">
        <v>136</v>
      </c>
      <c r="J4379" t="s">
        <v>137</v>
      </c>
      <c r="K4379" t="s">
        <v>138</v>
      </c>
      <c r="L4379" t="s">
        <v>12788</v>
      </c>
      <c r="M4379" t="s">
        <v>12789</v>
      </c>
      <c r="N4379">
        <v>7.8563888879999997</v>
      </c>
      <c r="O4379">
        <v>0</v>
      </c>
      <c r="P4379">
        <v>1</v>
      </c>
      <c r="Q4379">
        <v>0</v>
      </c>
      <c r="R4379">
        <v>1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5.2957594505937164</v>
      </c>
      <c r="Y4379">
        <v>0</v>
      </c>
      <c r="Z4379">
        <v>1.6657841779049249</v>
      </c>
      <c r="AA4379">
        <v>0</v>
      </c>
      <c r="AB4379">
        <v>0</v>
      </c>
      <c r="AC4379">
        <v>0</v>
      </c>
      <c r="AD4379">
        <v>0</v>
      </c>
      <c r="AE4379">
        <v>6.9615436284986414</v>
      </c>
    </row>
    <row r="4380" spans="1:31" x14ac:dyDescent="0.25">
      <c r="A4380">
        <v>2313983</v>
      </c>
      <c r="B4380">
        <v>1</v>
      </c>
      <c r="C4380" t="s">
        <v>80</v>
      </c>
      <c r="D4380" t="s">
        <v>92</v>
      </c>
      <c r="E4380" t="s">
        <v>153</v>
      </c>
      <c r="F4380" t="s">
        <v>12790</v>
      </c>
      <c r="G4380" t="s">
        <v>254</v>
      </c>
      <c r="H4380" t="s">
        <v>150</v>
      </c>
      <c r="I4380" t="s">
        <v>136</v>
      </c>
      <c r="J4380" t="s">
        <v>137</v>
      </c>
      <c r="K4380" t="s">
        <v>138</v>
      </c>
      <c r="L4380" t="s">
        <v>12791</v>
      </c>
      <c r="M4380" t="s">
        <v>12792</v>
      </c>
      <c r="N4380">
        <v>1.7352777770000001</v>
      </c>
      <c r="O4380">
        <v>0</v>
      </c>
      <c r="P4380">
        <v>9</v>
      </c>
      <c r="Q4380">
        <v>0</v>
      </c>
      <c r="R4380">
        <v>0</v>
      </c>
      <c r="S4380">
        <v>0</v>
      </c>
      <c r="T4380">
        <v>1</v>
      </c>
      <c r="U4380">
        <v>0</v>
      </c>
      <c r="V4380">
        <v>0</v>
      </c>
      <c r="W4380">
        <v>0</v>
      </c>
      <c r="X4380">
        <v>3.826964191461192</v>
      </c>
      <c r="Y4380">
        <v>0</v>
      </c>
      <c r="Z4380">
        <v>0</v>
      </c>
      <c r="AA4380">
        <v>0</v>
      </c>
      <c r="AB4380">
        <v>3.1649144727666674E-2</v>
      </c>
      <c r="AC4380">
        <v>0</v>
      </c>
      <c r="AD4380">
        <v>0</v>
      </c>
      <c r="AE4380">
        <v>3.8586133361888586</v>
      </c>
    </row>
    <row r="4381" spans="1:31" x14ac:dyDescent="0.25">
      <c r="A4381">
        <v>2313960</v>
      </c>
      <c r="B4381">
        <v>1</v>
      </c>
      <c r="C4381" t="s">
        <v>81</v>
      </c>
      <c r="D4381" t="s">
        <v>123</v>
      </c>
      <c r="E4381" t="s">
        <v>132</v>
      </c>
      <c r="F4381" t="s">
        <v>1995</v>
      </c>
      <c r="G4381" t="s">
        <v>134</v>
      </c>
      <c r="H4381" t="s">
        <v>135</v>
      </c>
      <c r="I4381" t="s">
        <v>136</v>
      </c>
      <c r="J4381" t="s">
        <v>137</v>
      </c>
      <c r="K4381" t="s">
        <v>138</v>
      </c>
      <c r="L4381" t="s">
        <v>12793</v>
      </c>
      <c r="M4381" t="s">
        <v>12794</v>
      </c>
      <c r="N4381">
        <v>0.38166666599999999</v>
      </c>
      <c r="O4381">
        <v>3</v>
      </c>
      <c r="P4381">
        <v>37</v>
      </c>
      <c r="Q4381">
        <v>120</v>
      </c>
      <c r="R4381">
        <v>293</v>
      </c>
      <c r="S4381">
        <v>20</v>
      </c>
      <c r="T4381">
        <v>71</v>
      </c>
      <c r="U4381">
        <v>0</v>
      </c>
      <c r="V4381">
        <v>0</v>
      </c>
      <c r="W4381">
        <v>0.80414034032159998</v>
      </c>
      <c r="X4381">
        <v>3.9076997518812511</v>
      </c>
      <c r="Y4381">
        <v>45.819483444507291</v>
      </c>
      <c r="Z4381">
        <v>53.345566070922288</v>
      </c>
      <c r="AA4381">
        <v>10.132767084555734</v>
      </c>
      <c r="AB4381">
        <v>20.24539291428</v>
      </c>
      <c r="AC4381">
        <v>0</v>
      </c>
      <c r="AD4381">
        <v>0</v>
      </c>
      <c r="AE4381">
        <v>134.25504960646816</v>
      </c>
    </row>
    <row r="4382" spans="1:31" x14ac:dyDescent="0.25">
      <c r="A4382">
        <v>2313877</v>
      </c>
      <c r="B4382">
        <v>1</v>
      </c>
      <c r="C4382" t="s">
        <v>81</v>
      </c>
      <c r="D4382" t="s">
        <v>113</v>
      </c>
      <c r="E4382" t="s">
        <v>141</v>
      </c>
      <c r="F4382" t="s">
        <v>2046</v>
      </c>
      <c r="G4382" t="s">
        <v>134</v>
      </c>
      <c r="H4382" t="s">
        <v>135</v>
      </c>
      <c r="I4382" t="s">
        <v>136</v>
      </c>
      <c r="J4382" t="s">
        <v>137</v>
      </c>
      <c r="K4382" t="s">
        <v>138</v>
      </c>
      <c r="L4382" t="s">
        <v>12795</v>
      </c>
      <c r="M4382" t="s">
        <v>12796</v>
      </c>
      <c r="N4382">
        <v>0.40722222200000002</v>
      </c>
      <c r="O4382">
        <v>0</v>
      </c>
      <c r="P4382">
        <v>1285</v>
      </c>
      <c r="Q4382">
        <v>2</v>
      </c>
      <c r="R4382">
        <v>423</v>
      </c>
      <c r="S4382">
        <v>5</v>
      </c>
      <c r="T4382">
        <v>73</v>
      </c>
      <c r="U4382">
        <v>0</v>
      </c>
      <c r="V4382">
        <v>2</v>
      </c>
      <c r="W4382">
        <v>0</v>
      </c>
      <c r="X4382">
        <v>73.878087503311505</v>
      </c>
      <c r="Y4382">
        <v>17.264211581632399</v>
      </c>
      <c r="Z4382">
        <v>98.927750629657268</v>
      </c>
      <c r="AA4382">
        <v>3.4797354063716446</v>
      </c>
      <c r="AB4382">
        <v>21.97342513804286</v>
      </c>
      <c r="AC4382">
        <v>0</v>
      </c>
      <c r="AD4382">
        <v>70.145900928608057</v>
      </c>
      <c r="AE4382">
        <v>285.66911118762374</v>
      </c>
    </row>
    <row r="4383" spans="1:31" x14ac:dyDescent="0.25">
      <c r="A4383">
        <v>2313820</v>
      </c>
      <c r="B4383">
        <v>1</v>
      </c>
      <c r="C4383" t="s">
        <v>81</v>
      </c>
      <c r="D4383" t="s">
        <v>112</v>
      </c>
      <c r="E4383" t="s">
        <v>141</v>
      </c>
      <c r="F4383" t="s">
        <v>12797</v>
      </c>
      <c r="G4383" t="s">
        <v>134</v>
      </c>
      <c r="H4383" t="s">
        <v>135</v>
      </c>
      <c r="I4383" t="s">
        <v>136</v>
      </c>
      <c r="J4383" t="s">
        <v>137</v>
      </c>
      <c r="K4383" t="s">
        <v>138</v>
      </c>
      <c r="L4383" t="s">
        <v>12798</v>
      </c>
      <c r="M4383" t="s">
        <v>12799</v>
      </c>
      <c r="N4383">
        <v>0.65916666599999996</v>
      </c>
      <c r="O4383">
        <v>0</v>
      </c>
      <c r="P4383">
        <v>439</v>
      </c>
      <c r="Q4383">
        <v>0</v>
      </c>
      <c r="R4383">
        <v>59</v>
      </c>
      <c r="S4383">
        <v>5</v>
      </c>
      <c r="T4383">
        <v>66</v>
      </c>
      <c r="U4383">
        <v>4</v>
      </c>
      <c r="V4383">
        <v>0</v>
      </c>
      <c r="W4383">
        <v>0</v>
      </c>
      <c r="X4383">
        <v>48.018555162745997</v>
      </c>
      <c r="Y4383">
        <v>0</v>
      </c>
      <c r="Z4383">
        <v>28.879106338949548</v>
      </c>
      <c r="AA4383">
        <v>67.612441781772645</v>
      </c>
      <c r="AB4383">
        <v>30.074757893340532</v>
      </c>
      <c r="AC4383">
        <v>93.903054321481477</v>
      </c>
      <c r="AD4383">
        <v>0</v>
      </c>
      <c r="AE4383">
        <v>268.48791549829019</v>
      </c>
    </row>
    <row r="4384" spans="1:31" x14ac:dyDescent="0.25">
      <c r="A4384">
        <v>2314023</v>
      </c>
      <c r="B4384">
        <v>1</v>
      </c>
      <c r="C4384" t="s">
        <v>80</v>
      </c>
      <c r="D4384" t="s">
        <v>105</v>
      </c>
      <c r="E4384" t="s">
        <v>147</v>
      </c>
      <c r="F4384" t="s">
        <v>12800</v>
      </c>
      <c r="G4384" t="s">
        <v>149</v>
      </c>
      <c r="H4384" t="s">
        <v>150</v>
      </c>
      <c r="I4384" t="s">
        <v>136</v>
      </c>
      <c r="J4384" t="s">
        <v>137</v>
      </c>
      <c r="K4384" t="s">
        <v>138</v>
      </c>
      <c r="L4384" t="s">
        <v>12801</v>
      </c>
      <c r="M4384" t="s">
        <v>12802</v>
      </c>
      <c r="N4384">
        <v>1.092777777</v>
      </c>
      <c r="O4384">
        <v>0</v>
      </c>
      <c r="P4384">
        <v>7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2.2036690590368999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2.2036690590368999</v>
      </c>
    </row>
    <row r="4385" spans="1:31" x14ac:dyDescent="0.25">
      <c r="A4385">
        <v>2313674</v>
      </c>
      <c r="B4385">
        <v>1</v>
      </c>
      <c r="C4385" t="s">
        <v>81</v>
      </c>
      <c r="D4385" t="s">
        <v>120</v>
      </c>
      <c r="E4385" t="s">
        <v>132</v>
      </c>
      <c r="F4385" t="s">
        <v>4654</v>
      </c>
      <c r="G4385" t="s">
        <v>134</v>
      </c>
      <c r="H4385" t="s">
        <v>135</v>
      </c>
      <c r="I4385" t="s">
        <v>136</v>
      </c>
      <c r="J4385" t="s">
        <v>137</v>
      </c>
      <c r="K4385" t="s">
        <v>138</v>
      </c>
      <c r="L4385" t="s">
        <v>12803</v>
      </c>
      <c r="M4385" t="s">
        <v>12804</v>
      </c>
      <c r="N4385">
        <v>1.3833333329999999</v>
      </c>
      <c r="O4385">
        <v>0</v>
      </c>
      <c r="P4385">
        <v>75</v>
      </c>
      <c r="Q4385">
        <v>38</v>
      </c>
      <c r="R4385">
        <v>2</v>
      </c>
      <c r="S4385">
        <v>14</v>
      </c>
      <c r="T4385">
        <v>3</v>
      </c>
      <c r="U4385">
        <v>0</v>
      </c>
      <c r="V4385">
        <v>0</v>
      </c>
      <c r="W4385">
        <v>0</v>
      </c>
      <c r="X4385">
        <v>31.466986557665315</v>
      </c>
      <c r="Y4385">
        <v>148.80997105461856</v>
      </c>
      <c r="Z4385">
        <v>2.5051059234539226</v>
      </c>
      <c r="AA4385">
        <v>69.161092699992039</v>
      </c>
      <c r="AB4385">
        <v>0.34351083865665005</v>
      </c>
      <c r="AC4385">
        <v>0</v>
      </c>
      <c r="AD4385">
        <v>0</v>
      </c>
      <c r="AE4385">
        <v>252.28666707438646</v>
      </c>
    </row>
    <row r="4386" spans="1:31" x14ac:dyDescent="0.25">
      <c r="A4386">
        <v>2313923</v>
      </c>
      <c r="B4386">
        <v>1</v>
      </c>
      <c r="C4386" t="s">
        <v>80</v>
      </c>
      <c r="D4386" t="s">
        <v>111</v>
      </c>
      <c r="E4386" t="s">
        <v>147</v>
      </c>
      <c r="F4386" t="s">
        <v>12805</v>
      </c>
      <c r="G4386" t="s">
        <v>149</v>
      </c>
      <c r="H4386" t="s">
        <v>150</v>
      </c>
      <c r="I4386" t="s">
        <v>136</v>
      </c>
      <c r="J4386" t="s">
        <v>137</v>
      </c>
      <c r="K4386" t="s">
        <v>138</v>
      </c>
      <c r="L4386" t="s">
        <v>12806</v>
      </c>
      <c r="M4386" t="s">
        <v>12807</v>
      </c>
      <c r="N4386">
        <v>0.57055555499999999</v>
      </c>
      <c r="O4386">
        <v>0</v>
      </c>
      <c r="P4386">
        <v>4</v>
      </c>
      <c r="Q4386">
        <v>0</v>
      </c>
      <c r="R4386">
        <v>3</v>
      </c>
      <c r="S4386">
        <v>0</v>
      </c>
      <c r="T4386">
        <v>6</v>
      </c>
      <c r="U4386">
        <v>0</v>
      </c>
      <c r="V4386">
        <v>0</v>
      </c>
      <c r="W4386">
        <v>0</v>
      </c>
      <c r="X4386">
        <v>1.3038191359050002</v>
      </c>
      <c r="Y4386">
        <v>0</v>
      </c>
      <c r="Z4386">
        <v>1.8778907462679</v>
      </c>
      <c r="AA4386">
        <v>0</v>
      </c>
      <c r="AB4386">
        <v>8.620848705801512</v>
      </c>
      <c r="AC4386">
        <v>0</v>
      </c>
      <c r="AD4386">
        <v>0</v>
      </c>
      <c r="AE4386">
        <v>11.802558587974412</v>
      </c>
    </row>
    <row r="4387" spans="1:31" x14ac:dyDescent="0.25">
      <c r="A4387">
        <v>2313943</v>
      </c>
      <c r="B4387">
        <v>1</v>
      </c>
      <c r="C4387" t="s">
        <v>80</v>
      </c>
      <c r="D4387" t="s">
        <v>93</v>
      </c>
      <c r="E4387" t="s">
        <v>147</v>
      </c>
      <c r="F4387" t="s">
        <v>12808</v>
      </c>
      <c r="G4387" t="s">
        <v>900</v>
      </c>
      <c r="H4387" t="s">
        <v>150</v>
      </c>
      <c r="I4387" t="s">
        <v>136</v>
      </c>
      <c r="J4387" t="s">
        <v>137</v>
      </c>
      <c r="K4387" t="s">
        <v>138</v>
      </c>
      <c r="L4387" t="s">
        <v>12809</v>
      </c>
      <c r="M4387" t="s">
        <v>12810</v>
      </c>
      <c r="N4387">
        <v>2.710555555</v>
      </c>
      <c r="O4387">
        <v>0</v>
      </c>
      <c r="P4387">
        <v>9</v>
      </c>
      <c r="Q4387">
        <v>0</v>
      </c>
      <c r="R4387">
        <v>0</v>
      </c>
      <c r="S4387">
        <v>0</v>
      </c>
      <c r="T4387">
        <v>5</v>
      </c>
      <c r="U4387">
        <v>0</v>
      </c>
      <c r="V4387">
        <v>0</v>
      </c>
      <c r="W4387">
        <v>0</v>
      </c>
      <c r="X4387">
        <v>5.7075280158538018</v>
      </c>
      <c r="Y4387">
        <v>0</v>
      </c>
      <c r="Z4387">
        <v>0</v>
      </c>
      <c r="AA4387">
        <v>0</v>
      </c>
      <c r="AB4387">
        <v>1.9972982963349333</v>
      </c>
      <c r="AC4387">
        <v>0</v>
      </c>
      <c r="AD4387">
        <v>0</v>
      </c>
      <c r="AE4387">
        <v>7.704826312188735</v>
      </c>
    </row>
    <row r="4388" spans="1:31" x14ac:dyDescent="0.25">
      <c r="A4388">
        <v>2313920</v>
      </c>
      <c r="B4388">
        <v>1</v>
      </c>
      <c r="C4388" t="s">
        <v>80</v>
      </c>
      <c r="D4388" t="s">
        <v>93</v>
      </c>
      <c r="E4388" t="s">
        <v>147</v>
      </c>
      <c r="F4388" t="s">
        <v>12811</v>
      </c>
      <c r="G4388" t="s">
        <v>336</v>
      </c>
      <c r="H4388" t="s">
        <v>150</v>
      </c>
      <c r="I4388" t="s">
        <v>136</v>
      </c>
      <c r="J4388" t="s">
        <v>137</v>
      </c>
      <c r="K4388" t="s">
        <v>138</v>
      </c>
      <c r="L4388" t="s">
        <v>12812</v>
      </c>
      <c r="M4388" t="s">
        <v>12813</v>
      </c>
      <c r="N4388">
        <v>0.640833333</v>
      </c>
      <c r="O4388">
        <v>0</v>
      </c>
      <c r="P4388">
        <v>24</v>
      </c>
      <c r="Q4388">
        <v>0</v>
      </c>
      <c r="R4388">
        <v>2</v>
      </c>
      <c r="S4388">
        <v>0</v>
      </c>
      <c r="T4388">
        <v>6</v>
      </c>
      <c r="U4388">
        <v>0</v>
      </c>
      <c r="V4388">
        <v>0</v>
      </c>
      <c r="W4388">
        <v>0</v>
      </c>
      <c r="X4388">
        <v>2.7946170767475005</v>
      </c>
      <c r="Y4388">
        <v>0</v>
      </c>
      <c r="Z4388">
        <v>1.9036237666078502</v>
      </c>
      <c r="AA4388">
        <v>0</v>
      </c>
      <c r="AB4388">
        <v>0.36885605828320001</v>
      </c>
      <c r="AC4388">
        <v>0</v>
      </c>
      <c r="AD4388">
        <v>0</v>
      </c>
      <c r="AE4388">
        <v>5.0670969016385499</v>
      </c>
    </row>
    <row r="4389" spans="1:31" x14ac:dyDescent="0.25">
      <c r="A4389">
        <v>2313963</v>
      </c>
      <c r="B4389">
        <v>1</v>
      </c>
      <c r="C4389" t="s">
        <v>81</v>
      </c>
      <c r="D4389" t="s">
        <v>127</v>
      </c>
      <c r="E4389" t="s">
        <v>153</v>
      </c>
      <c r="F4389" t="s">
        <v>12814</v>
      </c>
      <c r="G4389" t="s">
        <v>203</v>
      </c>
      <c r="H4389" t="s">
        <v>150</v>
      </c>
      <c r="I4389" t="s">
        <v>136</v>
      </c>
      <c r="J4389" t="s">
        <v>137</v>
      </c>
      <c r="K4389" t="s">
        <v>138</v>
      </c>
      <c r="L4389" t="s">
        <v>12815</v>
      </c>
      <c r="M4389" t="s">
        <v>12816</v>
      </c>
      <c r="N4389">
        <v>3.4161111110000002</v>
      </c>
      <c r="O4389">
        <v>0</v>
      </c>
      <c r="P4389">
        <v>10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6.7187947249299986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6.7187947249299986</v>
      </c>
    </row>
    <row r="4390" spans="1:31" x14ac:dyDescent="0.25">
      <c r="A4390">
        <v>2313986</v>
      </c>
      <c r="B4390">
        <v>1</v>
      </c>
      <c r="C4390" t="s">
        <v>80</v>
      </c>
      <c r="D4390" t="s">
        <v>82</v>
      </c>
      <c r="E4390" t="s">
        <v>158</v>
      </c>
      <c r="F4390" t="s">
        <v>3076</v>
      </c>
      <c r="G4390" t="s">
        <v>384</v>
      </c>
      <c r="H4390" t="s">
        <v>150</v>
      </c>
      <c r="I4390" t="s">
        <v>136</v>
      </c>
      <c r="J4390" t="s">
        <v>137</v>
      </c>
      <c r="K4390" t="s">
        <v>138</v>
      </c>
      <c r="L4390" t="s">
        <v>12817</v>
      </c>
      <c r="M4390" t="s">
        <v>12818</v>
      </c>
      <c r="N4390">
        <v>0.52861111100000002</v>
      </c>
      <c r="O4390">
        <v>0</v>
      </c>
      <c r="P4390">
        <v>1164</v>
      </c>
      <c r="Q4390">
        <v>0</v>
      </c>
      <c r="R4390">
        <v>0</v>
      </c>
      <c r="S4390">
        <v>0</v>
      </c>
      <c r="T4390">
        <v>30</v>
      </c>
      <c r="U4390">
        <v>0</v>
      </c>
      <c r="V4390">
        <v>0</v>
      </c>
      <c r="W4390">
        <v>0</v>
      </c>
      <c r="X4390">
        <v>134.99727151471382</v>
      </c>
      <c r="Y4390">
        <v>0</v>
      </c>
      <c r="Z4390">
        <v>0</v>
      </c>
      <c r="AA4390">
        <v>0</v>
      </c>
      <c r="AB4390">
        <v>10.16020173359771</v>
      </c>
      <c r="AC4390">
        <v>0</v>
      </c>
      <c r="AD4390">
        <v>0</v>
      </c>
      <c r="AE4390">
        <v>145.15747324831153</v>
      </c>
    </row>
    <row r="4391" spans="1:31" x14ac:dyDescent="0.25">
      <c r="A4391">
        <v>2313565</v>
      </c>
      <c r="B4391">
        <v>1</v>
      </c>
      <c r="C4391" t="s">
        <v>80</v>
      </c>
      <c r="D4391" t="s">
        <v>92</v>
      </c>
      <c r="E4391" t="s">
        <v>147</v>
      </c>
      <c r="F4391" t="s">
        <v>12819</v>
      </c>
      <c r="G4391" t="s">
        <v>149</v>
      </c>
      <c r="H4391" t="s">
        <v>150</v>
      </c>
      <c r="I4391" t="s">
        <v>136</v>
      </c>
      <c r="J4391" t="s">
        <v>137</v>
      </c>
      <c r="K4391" t="s">
        <v>138</v>
      </c>
      <c r="L4391" t="s">
        <v>12820</v>
      </c>
      <c r="M4391" t="s">
        <v>12821</v>
      </c>
      <c r="N4391">
        <v>1.4255555550000001</v>
      </c>
      <c r="O4391">
        <v>0</v>
      </c>
      <c r="P4391">
        <v>18</v>
      </c>
      <c r="Q4391">
        <v>0</v>
      </c>
      <c r="R4391">
        <v>6</v>
      </c>
      <c r="S4391">
        <v>0</v>
      </c>
      <c r="T4391">
        <v>5</v>
      </c>
      <c r="U4391">
        <v>0</v>
      </c>
      <c r="V4391">
        <v>0</v>
      </c>
      <c r="W4391">
        <v>0</v>
      </c>
      <c r="X4391">
        <v>5.2403963792193835</v>
      </c>
      <c r="Y4391">
        <v>0</v>
      </c>
      <c r="Z4391">
        <v>3.187534816206083</v>
      </c>
      <c r="AA4391">
        <v>0</v>
      </c>
      <c r="AB4391">
        <v>2.2923484704438004</v>
      </c>
      <c r="AC4391">
        <v>0</v>
      </c>
      <c r="AD4391">
        <v>0</v>
      </c>
      <c r="AE4391">
        <v>10.720279665869267</v>
      </c>
    </row>
    <row r="4392" spans="1:31" x14ac:dyDescent="0.25">
      <c r="A4392">
        <v>2313545</v>
      </c>
      <c r="B4392">
        <v>1</v>
      </c>
      <c r="C4392" t="s">
        <v>80</v>
      </c>
      <c r="D4392" t="s">
        <v>85</v>
      </c>
      <c r="E4392" t="s">
        <v>285</v>
      </c>
      <c r="F4392" t="s">
        <v>840</v>
      </c>
      <c r="G4392" t="s">
        <v>384</v>
      </c>
      <c r="H4392" t="s">
        <v>150</v>
      </c>
      <c r="I4392" t="s">
        <v>136</v>
      </c>
      <c r="J4392" t="s">
        <v>137</v>
      </c>
      <c r="K4392" t="s">
        <v>138</v>
      </c>
      <c r="L4392" t="s">
        <v>12822</v>
      </c>
      <c r="M4392" t="s">
        <v>12823</v>
      </c>
      <c r="N4392">
        <v>7.829722222</v>
      </c>
      <c r="O4392">
        <v>0</v>
      </c>
      <c r="P4392">
        <v>50</v>
      </c>
      <c r="Q4392">
        <v>0</v>
      </c>
      <c r="R4392">
        <v>0</v>
      </c>
      <c r="S4392">
        <v>0</v>
      </c>
      <c r="T4392">
        <v>3</v>
      </c>
      <c r="U4392">
        <v>0</v>
      </c>
      <c r="V4392">
        <v>0</v>
      </c>
      <c r="W4392">
        <v>0</v>
      </c>
      <c r="X4392">
        <v>70.079248186144568</v>
      </c>
      <c r="Y4392">
        <v>0</v>
      </c>
      <c r="Z4392">
        <v>0</v>
      </c>
      <c r="AA4392">
        <v>0</v>
      </c>
      <c r="AB4392">
        <v>18.931129050571268</v>
      </c>
      <c r="AC4392">
        <v>0</v>
      </c>
      <c r="AD4392">
        <v>0</v>
      </c>
      <c r="AE4392">
        <v>89.01037723671584</v>
      </c>
    </row>
    <row r="4393" spans="1:31" x14ac:dyDescent="0.25">
      <c r="A4393">
        <v>2313794</v>
      </c>
      <c r="B4393">
        <v>1</v>
      </c>
      <c r="C4393" t="s">
        <v>80</v>
      </c>
      <c r="D4393" t="s">
        <v>103</v>
      </c>
      <c r="E4393" t="s">
        <v>132</v>
      </c>
      <c r="F4393" t="s">
        <v>5380</v>
      </c>
      <c r="G4393" t="s">
        <v>467</v>
      </c>
      <c r="H4393" t="s">
        <v>135</v>
      </c>
      <c r="I4393" t="s">
        <v>136</v>
      </c>
      <c r="J4393" t="s">
        <v>137</v>
      </c>
      <c r="K4393" t="s">
        <v>138</v>
      </c>
      <c r="L4393" t="s">
        <v>12824</v>
      </c>
      <c r="M4393" t="s">
        <v>12825</v>
      </c>
      <c r="N4393">
        <v>0.33555555500000001</v>
      </c>
      <c r="O4393">
        <v>0</v>
      </c>
      <c r="P4393">
        <v>0</v>
      </c>
      <c r="Q4393">
        <v>5</v>
      </c>
      <c r="R4393">
        <v>21</v>
      </c>
      <c r="S4393">
        <v>10</v>
      </c>
      <c r="T4393">
        <v>6</v>
      </c>
      <c r="U4393">
        <v>5</v>
      </c>
      <c r="V4393">
        <v>0</v>
      </c>
      <c r="W4393">
        <v>0</v>
      </c>
      <c r="X4393">
        <v>0</v>
      </c>
      <c r="Y4393">
        <v>10.5414439715186</v>
      </c>
      <c r="Z4393">
        <v>25.297893654499561</v>
      </c>
      <c r="AA4393">
        <v>18.809933369146577</v>
      </c>
      <c r="AB4393">
        <v>9.0670356240869996</v>
      </c>
      <c r="AC4393">
        <v>81.828446345394653</v>
      </c>
      <c r="AD4393">
        <v>0</v>
      </c>
      <c r="AE4393">
        <v>145.54475296464639</v>
      </c>
    </row>
    <row r="4394" spans="1:31" x14ac:dyDescent="0.25">
      <c r="A4394">
        <v>2313608</v>
      </c>
      <c r="B4394">
        <v>1</v>
      </c>
      <c r="C4394" t="s">
        <v>80</v>
      </c>
      <c r="D4394" t="s">
        <v>93</v>
      </c>
      <c r="E4394" t="s">
        <v>141</v>
      </c>
      <c r="F4394" t="s">
        <v>12826</v>
      </c>
      <c r="G4394" t="s">
        <v>143</v>
      </c>
      <c r="H4394" t="s">
        <v>135</v>
      </c>
      <c r="I4394" t="s">
        <v>136</v>
      </c>
      <c r="J4394" t="s">
        <v>137</v>
      </c>
      <c r="K4394" t="s">
        <v>144</v>
      </c>
      <c r="L4394" t="s">
        <v>12827</v>
      </c>
      <c r="M4394" t="s">
        <v>12828</v>
      </c>
      <c r="N4394">
        <v>8.4069444440000005</v>
      </c>
      <c r="O4394">
        <v>0</v>
      </c>
      <c r="P4394">
        <v>262</v>
      </c>
      <c r="Q4394">
        <v>5</v>
      </c>
      <c r="R4394">
        <v>165</v>
      </c>
      <c r="S4394">
        <v>2</v>
      </c>
      <c r="T4394">
        <v>58</v>
      </c>
      <c r="U4394">
        <v>0</v>
      </c>
      <c r="V4394">
        <v>0</v>
      </c>
      <c r="W4394">
        <v>0</v>
      </c>
      <c r="X4394">
        <v>374.00205416646071</v>
      </c>
      <c r="Y4394">
        <v>116.8096160340955</v>
      </c>
      <c r="Z4394">
        <v>3970.8895383091844</v>
      </c>
      <c r="AA4394">
        <v>64.944960586394103</v>
      </c>
      <c r="AB4394">
        <v>796.41205591924756</v>
      </c>
      <c r="AC4394">
        <v>0</v>
      </c>
      <c r="AD4394">
        <v>0</v>
      </c>
      <c r="AE4394">
        <v>5323.058225015382</v>
      </c>
    </row>
    <row r="4395" spans="1:31" x14ac:dyDescent="0.25">
      <c r="A4395">
        <v>2314000</v>
      </c>
      <c r="B4395">
        <v>1</v>
      </c>
      <c r="C4395" t="s">
        <v>81</v>
      </c>
      <c r="D4395" t="s">
        <v>122</v>
      </c>
      <c r="E4395" t="s">
        <v>132</v>
      </c>
      <c r="F4395" t="s">
        <v>189</v>
      </c>
      <c r="G4395" t="s">
        <v>134</v>
      </c>
      <c r="H4395" t="s">
        <v>135</v>
      </c>
      <c r="I4395" t="s">
        <v>136</v>
      </c>
      <c r="J4395" t="s">
        <v>137</v>
      </c>
      <c r="K4395" t="s">
        <v>138</v>
      </c>
      <c r="L4395" t="s">
        <v>12829</v>
      </c>
      <c r="M4395" t="s">
        <v>12830</v>
      </c>
      <c r="N4395">
        <v>0.175277777</v>
      </c>
      <c r="O4395">
        <v>1</v>
      </c>
      <c r="P4395">
        <v>515</v>
      </c>
      <c r="Q4395">
        <v>4</v>
      </c>
      <c r="R4395">
        <v>0</v>
      </c>
      <c r="S4395">
        <v>3</v>
      </c>
      <c r="T4395">
        <v>22</v>
      </c>
      <c r="U4395">
        <v>1</v>
      </c>
      <c r="V4395">
        <v>0</v>
      </c>
      <c r="W4395">
        <v>2.4925123421999998E-2</v>
      </c>
      <c r="X4395">
        <v>8.8704125590512533</v>
      </c>
      <c r="Y4395">
        <v>0.62406283891994996</v>
      </c>
      <c r="Z4395">
        <v>0</v>
      </c>
      <c r="AA4395">
        <v>1.6262666588728831</v>
      </c>
      <c r="AB4395">
        <v>1.3204114323740472</v>
      </c>
      <c r="AC4395">
        <v>15.83737652393436</v>
      </c>
      <c r="AD4395">
        <v>0</v>
      </c>
      <c r="AE4395">
        <v>28.303455136574492</v>
      </c>
    </row>
    <row r="4396" spans="1:31" x14ac:dyDescent="0.25">
      <c r="A4396">
        <v>2313740</v>
      </c>
      <c r="B4396">
        <v>1</v>
      </c>
      <c r="C4396" t="s">
        <v>81</v>
      </c>
      <c r="D4396" t="s">
        <v>115</v>
      </c>
      <c r="E4396" t="s">
        <v>147</v>
      </c>
      <c r="F4396" t="s">
        <v>12831</v>
      </c>
      <c r="G4396" t="s">
        <v>149</v>
      </c>
      <c r="H4396" t="s">
        <v>150</v>
      </c>
      <c r="I4396" t="s">
        <v>136</v>
      </c>
      <c r="J4396" t="s">
        <v>137</v>
      </c>
      <c r="K4396" t="s">
        <v>138</v>
      </c>
      <c r="L4396" t="s">
        <v>12832</v>
      </c>
      <c r="M4396" t="s">
        <v>12833</v>
      </c>
      <c r="N4396">
        <v>1.223055555</v>
      </c>
      <c r="O4396">
        <v>0</v>
      </c>
      <c r="P4396">
        <v>3</v>
      </c>
      <c r="Q4396">
        <v>0</v>
      </c>
      <c r="R4396">
        <v>0</v>
      </c>
      <c r="S4396">
        <v>0</v>
      </c>
      <c r="T4396">
        <v>1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2.2994955135670332</v>
      </c>
      <c r="AC4396">
        <v>0</v>
      </c>
      <c r="AD4396">
        <v>0</v>
      </c>
      <c r="AE4396">
        <v>2.2994955135670332</v>
      </c>
    </row>
    <row r="4397" spans="1:31" x14ac:dyDescent="0.25">
      <c r="A4397">
        <v>2313909</v>
      </c>
      <c r="B4397">
        <v>1</v>
      </c>
      <c r="C4397" t="s">
        <v>80</v>
      </c>
      <c r="D4397" t="s">
        <v>100</v>
      </c>
      <c r="E4397" t="s">
        <v>147</v>
      </c>
      <c r="F4397" t="s">
        <v>12834</v>
      </c>
      <c r="G4397" t="s">
        <v>353</v>
      </c>
      <c r="H4397" t="s">
        <v>150</v>
      </c>
      <c r="I4397" t="s">
        <v>136</v>
      </c>
      <c r="J4397" t="s">
        <v>137</v>
      </c>
      <c r="K4397" t="s">
        <v>138</v>
      </c>
      <c r="L4397" t="s">
        <v>12835</v>
      </c>
      <c r="M4397" t="s">
        <v>12836</v>
      </c>
      <c r="N4397">
        <v>4.6475</v>
      </c>
      <c r="O4397">
        <v>0</v>
      </c>
      <c r="P4397">
        <v>41</v>
      </c>
      <c r="Q4397">
        <v>0</v>
      </c>
      <c r="R4397">
        <v>7</v>
      </c>
      <c r="S4397">
        <v>0</v>
      </c>
      <c r="T4397">
        <v>2</v>
      </c>
      <c r="U4397">
        <v>0</v>
      </c>
      <c r="V4397">
        <v>0</v>
      </c>
      <c r="W4397">
        <v>0</v>
      </c>
      <c r="X4397">
        <v>40.453546989463817</v>
      </c>
      <c r="Y4397">
        <v>0</v>
      </c>
      <c r="Z4397">
        <v>37.417437053629548</v>
      </c>
      <c r="AA4397">
        <v>0</v>
      </c>
      <c r="AB4397">
        <v>14.354384922780604</v>
      </c>
      <c r="AC4397">
        <v>0</v>
      </c>
      <c r="AD4397">
        <v>0</v>
      </c>
      <c r="AE4397">
        <v>92.225368965873969</v>
      </c>
    </row>
    <row r="4398" spans="1:31" x14ac:dyDescent="0.25">
      <c r="A4398">
        <v>2313763</v>
      </c>
      <c r="B4398">
        <v>1</v>
      </c>
      <c r="C4398" t="s">
        <v>81</v>
      </c>
      <c r="D4398" t="s">
        <v>127</v>
      </c>
      <c r="E4398" t="s">
        <v>147</v>
      </c>
      <c r="F4398" t="s">
        <v>12837</v>
      </c>
      <c r="G4398" t="s">
        <v>149</v>
      </c>
      <c r="H4398" t="s">
        <v>150</v>
      </c>
      <c r="I4398" t="s">
        <v>136</v>
      </c>
      <c r="J4398" t="s">
        <v>137</v>
      </c>
      <c r="K4398" t="s">
        <v>138</v>
      </c>
      <c r="L4398" t="s">
        <v>12838</v>
      </c>
      <c r="M4398" t="s">
        <v>12839</v>
      </c>
      <c r="N4398">
        <v>1.7111111109999999</v>
      </c>
      <c r="O4398">
        <v>0</v>
      </c>
      <c r="P4398">
        <v>6</v>
      </c>
      <c r="Q4398">
        <v>0</v>
      </c>
      <c r="R4398">
        <v>2</v>
      </c>
      <c r="S4398">
        <v>0</v>
      </c>
      <c r="T4398">
        <v>2</v>
      </c>
      <c r="U4398">
        <v>0</v>
      </c>
      <c r="V4398">
        <v>0</v>
      </c>
      <c r="W4398">
        <v>0</v>
      </c>
      <c r="X4398">
        <v>1.1019461637952668</v>
      </c>
      <c r="Y4398">
        <v>0</v>
      </c>
      <c r="Z4398">
        <v>12.151370227578633</v>
      </c>
      <c r="AA4398">
        <v>0</v>
      </c>
      <c r="AB4398">
        <v>1.9678720669200001E-2</v>
      </c>
      <c r="AC4398">
        <v>0</v>
      </c>
      <c r="AD4398">
        <v>0</v>
      </c>
      <c r="AE4398">
        <v>13.2729951120431</v>
      </c>
    </row>
    <row r="4399" spans="1:31" x14ac:dyDescent="0.25">
      <c r="A4399">
        <v>2313617</v>
      </c>
      <c r="B4399">
        <v>1</v>
      </c>
      <c r="C4399" t="s">
        <v>81</v>
      </c>
      <c r="D4399" t="s">
        <v>117</v>
      </c>
      <c r="E4399" t="s">
        <v>153</v>
      </c>
      <c r="F4399" t="s">
        <v>12840</v>
      </c>
      <c r="G4399" t="s">
        <v>203</v>
      </c>
      <c r="H4399" t="s">
        <v>150</v>
      </c>
      <c r="I4399" t="s">
        <v>136</v>
      </c>
      <c r="J4399" t="s">
        <v>137</v>
      </c>
      <c r="K4399" t="s">
        <v>138</v>
      </c>
      <c r="L4399" t="s">
        <v>12841</v>
      </c>
      <c r="M4399" t="s">
        <v>12842</v>
      </c>
      <c r="N4399">
        <v>0.94888888800000004</v>
      </c>
      <c r="O4399">
        <v>0</v>
      </c>
      <c r="P4399">
        <v>1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8.5994461425600022E-2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8.5994461425600022E-2</v>
      </c>
    </row>
    <row r="4400" spans="1:31" x14ac:dyDescent="0.25">
      <c r="A4400">
        <v>2313926</v>
      </c>
      <c r="B4400">
        <v>1</v>
      </c>
      <c r="C4400" t="s">
        <v>80</v>
      </c>
      <c r="D4400" t="s">
        <v>82</v>
      </c>
      <c r="E4400" t="s">
        <v>175</v>
      </c>
      <c r="F4400" t="s">
        <v>12843</v>
      </c>
      <c r="G4400" t="s">
        <v>210</v>
      </c>
      <c r="H4400" t="s">
        <v>135</v>
      </c>
      <c r="I4400" t="s">
        <v>136</v>
      </c>
      <c r="J4400" t="s">
        <v>137</v>
      </c>
      <c r="K4400" t="s">
        <v>138</v>
      </c>
      <c r="L4400" t="s">
        <v>12844</v>
      </c>
      <c r="M4400" t="s">
        <v>12845</v>
      </c>
      <c r="N4400">
        <v>1.615555555</v>
      </c>
      <c r="O4400">
        <v>0</v>
      </c>
      <c r="P4400">
        <v>657</v>
      </c>
      <c r="Q4400">
        <v>0</v>
      </c>
      <c r="R4400">
        <v>0</v>
      </c>
      <c r="S4400">
        <v>0</v>
      </c>
      <c r="T4400">
        <v>44</v>
      </c>
      <c r="U4400">
        <v>0</v>
      </c>
      <c r="V4400">
        <v>0</v>
      </c>
      <c r="W4400">
        <v>0</v>
      </c>
      <c r="X4400">
        <v>215.59397081456703</v>
      </c>
      <c r="Y4400">
        <v>0</v>
      </c>
      <c r="Z4400">
        <v>0</v>
      </c>
      <c r="AA4400">
        <v>0</v>
      </c>
      <c r="AB4400">
        <v>89.801221048397721</v>
      </c>
      <c r="AC4400">
        <v>0</v>
      </c>
      <c r="AD4400">
        <v>0</v>
      </c>
      <c r="AE4400">
        <v>305.39519186296474</v>
      </c>
    </row>
    <row r="4401" spans="1:31" x14ac:dyDescent="0.25">
      <c r="A4401">
        <v>2313869</v>
      </c>
      <c r="B4401">
        <v>1</v>
      </c>
      <c r="C4401" t="s">
        <v>80</v>
      </c>
      <c r="D4401" t="s">
        <v>103</v>
      </c>
      <c r="E4401" t="s">
        <v>147</v>
      </c>
      <c r="F4401" t="s">
        <v>9741</v>
      </c>
      <c r="G4401" t="s">
        <v>149</v>
      </c>
      <c r="H4401" t="s">
        <v>150</v>
      </c>
      <c r="I4401" t="s">
        <v>136</v>
      </c>
      <c r="J4401" t="s">
        <v>137</v>
      </c>
      <c r="K4401" t="s">
        <v>138</v>
      </c>
      <c r="L4401" t="s">
        <v>12846</v>
      </c>
      <c r="M4401" t="s">
        <v>12847</v>
      </c>
      <c r="N4401">
        <v>0.41944444400000003</v>
      </c>
      <c r="O4401">
        <v>0</v>
      </c>
      <c r="P4401">
        <v>0</v>
      </c>
      <c r="Q4401">
        <v>0</v>
      </c>
      <c r="R4401">
        <v>1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</row>
    <row r="4402" spans="1:31" x14ac:dyDescent="0.25">
      <c r="A4402">
        <v>2313531</v>
      </c>
      <c r="B4402">
        <v>1</v>
      </c>
      <c r="C4402" t="s">
        <v>80</v>
      </c>
      <c r="D4402" t="s">
        <v>97</v>
      </c>
      <c r="E4402" t="s">
        <v>141</v>
      </c>
      <c r="F4402" t="s">
        <v>12848</v>
      </c>
      <c r="G4402" t="s">
        <v>143</v>
      </c>
      <c r="H4402" t="s">
        <v>135</v>
      </c>
      <c r="I4402" t="s">
        <v>136</v>
      </c>
      <c r="J4402" t="s">
        <v>137</v>
      </c>
      <c r="K4402" t="s">
        <v>144</v>
      </c>
      <c r="L4402" t="s">
        <v>12849</v>
      </c>
      <c r="M4402" t="s">
        <v>12850</v>
      </c>
      <c r="N4402">
        <v>1.2113888880000001</v>
      </c>
      <c r="O4402">
        <v>15</v>
      </c>
      <c r="P4402">
        <v>9639</v>
      </c>
      <c r="Q4402">
        <v>2</v>
      </c>
      <c r="R4402">
        <v>389</v>
      </c>
      <c r="S4402">
        <v>17</v>
      </c>
      <c r="T4402">
        <v>1035</v>
      </c>
      <c r="U4402">
        <v>0</v>
      </c>
      <c r="V4402">
        <v>3</v>
      </c>
      <c r="W4402">
        <v>112.37079559586584</v>
      </c>
      <c r="X4402">
        <v>2797.2332622808453</v>
      </c>
      <c r="Y4402">
        <v>2.4048385687825338</v>
      </c>
      <c r="Z4402">
        <v>156.12556765279788</v>
      </c>
      <c r="AA4402">
        <v>201.70940596668481</v>
      </c>
      <c r="AB4402">
        <v>835.53606089216862</v>
      </c>
      <c r="AC4402">
        <v>0</v>
      </c>
      <c r="AD4402">
        <v>165.10189987488417</v>
      </c>
      <c r="AE4402">
        <v>4270.4818308320291</v>
      </c>
    </row>
    <row r="4403" spans="1:31" x14ac:dyDescent="0.25">
      <c r="A4403">
        <v>2313823</v>
      </c>
      <c r="B4403">
        <v>1</v>
      </c>
      <c r="C4403" t="s">
        <v>80</v>
      </c>
      <c r="D4403" t="s">
        <v>104</v>
      </c>
      <c r="E4403" t="s">
        <v>414</v>
      </c>
      <c r="F4403" t="s">
        <v>1410</v>
      </c>
      <c r="G4403" t="s">
        <v>134</v>
      </c>
      <c r="H4403" t="s">
        <v>135</v>
      </c>
      <c r="I4403" t="s">
        <v>136</v>
      </c>
      <c r="J4403" t="s">
        <v>137</v>
      </c>
      <c r="K4403" t="s">
        <v>138</v>
      </c>
      <c r="L4403" t="s">
        <v>12851</v>
      </c>
      <c r="M4403" t="s">
        <v>12852</v>
      </c>
      <c r="N4403">
        <v>1.7111083330000001</v>
      </c>
      <c r="O4403">
        <v>3</v>
      </c>
      <c r="P4403">
        <v>218</v>
      </c>
      <c r="Q4403">
        <v>21</v>
      </c>
      <c r="R4403">
        <v>305</v>
      </c>
      <c r="S4403">
        <v>32</v>
      </c>
      <c r="T4403">
        <v>86</v>
      </c>
      <c r="U4403">
        <v>15</v>
      </c>
      <c r="V4403">
        <v>0</v>
      </c>
      <c r="W4403">
        <v>34.572438602475749</v>
      </c>
      <c r="X4403">
        <v>141.83747215466025</v>
      </c>
      <c r="Y4403">
        <v>36.050531014991499</v>
      </c>
      <c r="Z4403">
        <v>313.37910573992252</v>
      </c>
      <c r="AA4403">
        <v>1920.1512195273949</v>
      </c>
      <c r="AB4403">
        <v>194.88138935661942</v>
      </c>
      <c r="AC4403">
        <v>9355.2564882708484</v>
      </c>
      <c r="AD4403">
        <v>0</v>
      </c>
      <c r="AE4403">
        <v>11996.128644666913</v>
      </c>
    </row>
    <row r="4404" spans="1:31" x14ac:dyDescent="0.25">
      <c r="A4404">
        <v>2313972</v>
      </c>
      <c r="B4404">
        <v>1</v>
      </c>
      <c r="C4404" t="s">
        <v>80</v>
      </c>
      <c r="D4404" t="s">
        <v>104</v>
      </c>
      <c r="E4404" t="s">
        <v>153</v>
      </c>
      <c r="F4404" t="s">
        <v>12853</v>
      </c>
      <c r="G4404" t="s">
        <v>155</v>
      </c>
      <c r="H4404" t="s">
        <v>150</v>
      </c>
      <c r="I4404" t="s">
        <v>136</v>
      </c>
      <c r="J4404" t="s">
        <v>137</v>
      </c>
      <c r="K4404" t="s">
        <v>138</v>
      </c>
      <c r="L4404" t="s">
        <v>12854</v>
      </c>
      <c r="M4404" t="s">
        <v>12855</v>
      </c>
      <c r="N4404">
        <v>1.508611111</v>
      </c>
      <c r="O4404">
        <v>0</v>
      </c>
      <c r="P4404">
        <v>3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1.8338614040807173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1.8338614040807173</v>
      </c>
    </row>
    <row r="4405" spans="1:31" x14ac:dyDescent="0.25">
      <c r="A4405">
        <v>2313989</v>
      </c>
      <c r="B4405">
        <v>1</v>
      </c>
      <c r="C4405" t="s">
        <v>81</v>
      </c>
      <c r="D4405" t="s">
        <v>119</v>
      </c>
      <c r="E4405" t="s">
        <v>158</v>
      </c>
      <c r="F4405" t="s">
        <v>12856</v>
      </c>
      <c r="G4405" t="s">
        <v>453</v>
      </c>
      <c r="H4405" t="s">
        <v>150</v>
      </c>
      <c r="I4405" t="s">
        <v>136</v>
      </c>
      <c r="J4405" t="s">
        <v>137</v>
      </c>
      <c r="K4405" t="s">
        <v>138</v>
      </c>
      <c r="L4405" t="s">
        <v>12857</v>
      </c>
      <c r="M4405" t="s">
        <v>12858</v>
      </c>
      <c r="N4405">
        <v>1.671944444</v>
      </c>
      <c r="O4405">
        <v>0</v>
      </c>
      <c r="P4405">
        <v>43</v>
      </c>
      <c r="Q4405">
        <v>0</v>
      </c>
      <c r="R4405">
        <v>7</v>
      </c>
      <c r="S4405">
        <v>0</v>
      </c>
      <c r="T4405">
        <v>4</v>
      </c>
      <c r="U4405">
        <v>0</v>
      </c>
      <c r="V4405">
        <v>0</v>
      </c>
      <c r="W4405">
        <v>0</v>
      </c>
      <c r="X4405">
        <v>13.352240580547917</v>
      </c>
      <c r="Y4405">
        <v>0</v>
      </c>
      <c r="Z4405">
        <v>66.129084651140332</v>
      </c>
      <c r="AA4405">
        <v>0</v>
      </c>
      <c r="AB4405">
        <v>3.8830116870074676</v>
      </c>
      <c r="AC4405">
        <v>0</v>
      </c>
      <c r="AD4405">
        <v>0</v>
      </c>
      <c r="AE4405">
        <v>83.364336918695713</v>
      </c>
    </row>
    <row r="4406" spans="1:31" x14ac:dyDescent="0.25">
      <c r="A4406">
        <v>2314015</v>
      </c>
      <c r="B4406">
        <v>1</v>
      </c>
      <c r="C4406" t="s">
        <v>81</v>
      </c>
      <c r="D4406" t="s">
        <v>123</v>
      </c>
      <c r="E4406" t="s">
        <v>158</v>
      </c>
      <c r="F4406" t="s">
        <v>12859</v>
      </c>
      <c r="G4406" t="s">
        <v>453</v>
      </c>
      <c r="H4406" t="s">
        <v>150</v>
      </c>
      <c r="I4406" t="s">
        <v>136</v>
      </c>
      <c r="J4406" t="s">
        <v>137</v>
      </c>
      <c r="K4406" t="s">
        <v>138</v>
      </c>
      <c r="L4406" t="s">
        <v>12860</v>
      </c>
      <c r="M4406" t="s">
        <v>12861</v>
      </c>
      <c r="N4406">
        <v>2.948611111</v>
      </c>
      <c r="O4406">
        <v>0</v>
      </c>
      <c r="P4406">
        <v>1</v>
      </c>
      <c r="Q4406">
        <v>0</v>
      </c>
      <c r="R4406">
        <v>3</v>
      </c>
      <c r="S4406">
        <v>0</v>
      </c>
      <c r="T4406">
        <v>1</v>
      </c>
      <c r="U4406">
        <v>0</v>
      </c>
      <c r="V4406">
        <v>0</v>
      </c>
      <c r="W4406">
        <v>0</v>
      </c>
      <c r="X4406">
        <v>25.814096342663085</v>
      </c>
      <c r="Y4406">
        <v>0</v>
      </c>
      <c r="Z4406">
        <v>21.963496711346028</v>
      </c>
      <c r="AA4406">
        <v>0</v>
      </c>
      <c r="AB4406">
        <v>6.3257983506664006</v>
      </c>
      <c r="AC4406">
        <v>0</v>
      </c>
      <c r="AD4406">
        <v>0</v>
      </c>
      <c r="AE4406">
        <v>54.10339140467552</v>
      </c>
    </row>
    <row r="4407" spans="1:31" x14ac:dyDescent="0.25">
      <c r="A4407">
        <v>2313634</v>
      </c>
      <c r="B4407">
        <v>1</v>
      </c>
      <c r="C4407" t="s">
        <v>80</v>
      </c>
      <c r="D4407" t="s">
        <v>90</v>
      </c>
      <c r="E4407" t="s">
        <v>175</v>
      </c>
      <c r="F4407" t="s">
        <v>12862</v>
      </c>
      <c r="G4407" t="s">
        <v>612</v>
      </c>
      <c r="H4407" t="s">
        <v>135</v>
      </c>
      <c r="I4407" t="s">
        <v>136</v>
      </c>
      <c r="J4407" t="s">
        <v>137</v>
      </c>
      <c r="K4407" t="s">
        <v>138</v>
      </c>
      <c r="L4407" t="s">
        <v>12863</v>
      </c>
      <c r="M4407" t="s">
        <v>12864</v>
      </c>
      <c r="N4407">
        <v>1.2497222219999999</v>
      </c>
      <c r="O4407">
        <v>0</v>
      </c>
      <c r="P4407">
        <v>642</v>
      </c>
      <c r="Q4407">
        <v>0</v>
      </c>
      <c r="R4407">
        <v>0</v>
      </c>
      <c r="S4407">
        <v>0</v>
      </c>
      <c r="T4407">
        <v>42</v>
      </c>
      <c r="U4407">
        <v>0</v>
      </c>
      <c r="V4407">
        <v>0</v>
      </c>
      <c r="W4407">
        <v>0</v>
      </c>
      <c r="X4407">
        <v>185.94212213372188</v>
      </c>
      <c r="Y4407">
        <v>0</v>
      </c>
      <c r="Z4407">
        <v>0</v>
      </c>
      <c r="AA4407">
        <v>0</v>
      </c>
      <c r="AB4407">
        <v>44.128781054274619</v>
      </c>
      <c r="AC4407">
        <v>0</v>
      </c>
      <c r="AD4407">
        <v>0</v>
      </c>
      <c r="AE4407">
        <v>230.07090318799649</v>
      </c>
    </row>
    <row r="4408" spans="1:31" x14ac:dyDescent="0.25">
      <c r="A4408">
        <v>2313966</v>
      </c>
      <c r="B4408">
        <v>1</v>
      </c>
      <c r="C4408" t="s">
        <v>80</v>
      </c>
      <c r="D4408" t="s">
        <v>104</v>
      </c>
      <c r="E4408" t="s">
        <v>158</v>
      </c>
      <c r="F4408" t="s">
        <v>12865</v>
      </c>
      <c r="G4408" t="s">
        <v>453</v>
      </c>
      <c r="H4408" t="s">
        <v>150</v>
      </c>
      <c r="I4408" t="s">
        <v>136</v>
      </c>
      <c r="J4408" t="s">
        <v>137</v>
      </c>
      <c r="K4408" t="s">
        <v>138</v>
      </c>
      <c r="L4408" t="s">
        <v>12866</v>
      </c>
      <c r="M4408" t="s">
        <v>12867</v>
      </c>
      <c r="N4408">
        <v>1.8080555549999999</v>
      </c>
      <c r="O4408">
        <v>0</v>
      </c>
      <c r="P4408">
        <v>148</v>
      </c>
      <c r="Q4408">
        <v>0</v>
      </c>
      <c r="R4408">
        <v>1</v>
      </c>
      <c r="S4408">
        <v>0</v>
      </c>
      <c r="T4408">
        <v>21</v>
      </c>
      <c r="U4408">
        <v>0</v>
      </c>
      <c r="V4408">
        <v>0</v>
      </c>
      <c r="W4408">
        <v>0</v>
      </c>
      <c r="X4408">
        <v>44.181877766974502</v>
      </c>
      <c r="Y4408">
        <v>0</v>
      </c>
      <c r="Z4408">
        <v>0.12130476461056666</v>
      </c>
      <c r="AA4408">
        <v>0</v>
      </c>
      <c r="AB4408">
        <v>14.943839719466247</v>
      </c>
      <c r="AC4408">
        <v>0</v>
      </c>
      <c r="AD4408">
        <v>0</v>
      </c>
      <c r="AE4408">
        <v>59.247022251051312</v>
      </c>
    </row>
    <row r="4409" spans="1:31" x14ac:dyDescent="0.25">
      <c r="A4409">
        <v>2313640</v>
      </c>
      <c r="B4409">
        <v>1</v>
      </c>
      <c r="C4409" t="s">
        <v>80</v>
      </c>
      <c r="D4409" t="s">
        <v>92</v>
      </c>
      <c r="E4409" t="s">
        <v>175</v>
      </c>
      <c r="F4409" t="s">
        <v>12868</v>
      </c>
      <c r="G4409" t="s">
        <v>177</v>
      </c>
      <c r="H4409" t="s">
        <v>135</v>
      </c>
      <c r="I4409" t="s">
        <v>136</v>
      </c>
      <c r="J4409" t="s">
        <v>137</v>
      </c>
      <c r="K4409" t="s">
        <v>144</v>
      </c>
      <c r="L4409" t="s">
        <v>12869</v>
      </c>
      <c r="M4409" t="s">
        <v>12870</v>
      </c>
      <c r="N4409">
        <v>1.518611111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0</v>
      </c>
      <c r="U4409">
        <v>1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56.996347611384998</v>
      </c>
      <c r="AD4409">
        <v>0</v>
      </c>
      <c r="AE4409">
        <v>56.996347611384998</v>
      </c>
    </row>
    <row r="4410" spans="1:31" x14ac:dyDescent="0.25">
      <c r="A4410">
        <v>2313760</v>
      </c>
      <c r="B4410">
        <v>1</v>
      </c>
      <c r="C4410" t="s">
        <v>80</v>
      </c>
      <c r="D4410" t="s">
        <v>84</v>
      </c>
      <c r="E4410" t="s">
        <v>147</v>
      </c>
      <c r="F4410" t="s">
        <v>12871</v>
      </c>
      <c r="G4410" t="s">
        <v>149</v>
      </c>
      <c r="H4410" t="s">
        <v>150</v>
      </c>
      <c r="I4410" t="s">
        <v>136</v>
      </c>
      <c r="J4410" t="s">
        <v>137</v>
      </c>
      <c r="K4410" t="s">
        <v>138</v>
      </c>
      <c r="L4410" t="s">
        <v>12872</v>
      </c>
      <c r="M4410" t="s">
        <v>12873</v>
      </c>
      <c r="N4410">
        <v>0.824722222</v>
      </c>
      <c r="O4410">
        <v>0</v>
      </c>
      <c r="P4410">
        <v>115</v>
      </c>
      <c r="Q4410">
        <v>0</v>
      </c>
      <c r="R4410">
        <v>0</v>
      </c>
      <c r="S4410">
        <v>0</v>
      </c>
      <c r="T4410">
        <v>6</v>
      </c>
      <c r="U4410">
        <v>0</v>
      </c>
      <c r="V4410">
        <v>0</v>
      </c>
      <c r="W4410">
        <v>0</v>
      </c>
      <c r="X4410">
        <v>17.363178947765679</v>
      </c>
      <c r="Y4410">
        <v>0</v>
      </c>
      <c r="Z4410">
        <v>0</v>
      </c>
      <c r="AA4410">
        <v>0</v>
      </c>
      <c r="AB4410">
        <v>2.375077737642358</v>
      </c>
      <c r="AC4410">
        <v>0</v>
      </c>
      <c r="AD4410">
        <v>0</v>
      </c>
      <c r="AE4410">
        <v>19.738256685408036</v>
      </c>
    </row>
    <row r="4411" spans="1:31" x14ac:dyDescent="0.25">
      <c r="A4411">
        <v>2313946</v>
      </c>
      <c r="B4411">
        <v>1</v>
      </c>
      <c r="C4411" t="s">
        <v>81</v>
      </c>
      <c r="D4411" t="s">
        <v>128</v>
      </c>
      <c r="E4411" t="s">
        <v>147</v>
      </c>
      <c r="F4411" t="s">
        <v>9364</v>
      </c>
      <c r="G4411" t="s">
        <v>149</v>
      </c>
      <c r="H4411" t="s">
        <v>150</v>
      </c>
      <c r="I4411" t="s">
        <v>136</v>
      </c>
      <c r="J4411" t="s">
        <v>137</v>
      </c>
      <c r="K4411" t="s">
        <v>138</v>
      </c>
      <c r="L4411" t="s">
        <v>12874</v>
      </c>
      <c r="M4411" t="s">
        <v>12875</v>
      </c>
      <c r="N4411">
        <v>2.9649999999999999</v>
      </c>
      <c r="O4411">
        <v>0</v>
      </c>
      <c r="P4411">
        <v>60</v>
      </c>
      <c r="Q4411">
        <v>0</v>
      </c>
      <c r="R4411">
        <v>0</v>
      </c>
      <c r="S4411">
        <v>0</v>
      </c>
      <c r="T4411">
        <v>8</v>
      </c>
      <c r="U4411">
        <v>0</v>
      </c>
      <c r="V4411">
        <v>0</v>
      </c>
      <c r="W4411">
        <v>0</v>
      </c>
      <c r="X4411">
        <v>22.825526286753746</v>
      </c>
      <c r="Y4411">
        <v>0</v>
      </c>
      <c r="Z4411">
        <v>0</v>
      </c>
      <c r="AA4411">
        <v>0</v>
      </c>
      <c r="AB4411">
        <v>2.1501718942536003</v>
      </c>
      <c r="AC4411">
        <v>0</v>
      </c>
      <c r="AD4411">
        <v>0</v>
      </c>
      <c r="AE4411">
        <v>24.975698181007346</v>
      </c>
    </row>
    <row r="4412" spans="1:31" x14ac:dyDescent="0.25">
      <c r="A4412">
        <v>2313952</v>
      </c>
      <c r="B4412">
        <v>1</v>
      </c>
      <c r="C4412" t="s">
        <v>80</v>
      </c>
      <c r="D4412" t="s">
        <v>108</v>
      </c>
      <c r="E4412" t="s">
        <v>147</v>
      </c>
      <c r="F4412" t="s">
        <v>12876</v>
      </c>
      <c r="G4412" t="s">
        <v>149</v>
      </c>
      <c r="H4412" t="s">
        <v>150</v>
      </c>
      <c r="I4412" t="s">
        <v>136</v>
      </c>
      <c r="J4412" t="s">
        <v>137</v>
      </c>
      <c r="K4412" t="s">
        <v>138</v>
      </c>
      <c r="L4412" t="s">
        <v>12877</v>
      </c>
      <c r="M4412" t="s">
        <v>12878</v>
      </c>
      <c r="N4412">
        <v>2.068333333</v>
      </c>
      <c r="O4412">
        <v>0</v>
      </c>
      <c r="P4412">
        <v>1</v>
      </c>
      <c r="Q4412">
        <v>0</v>
      </c>
      <c r="R4412">
        <v>2</v>
      </c>
      <c r="S4412">
        <v>0</v>
      </c>
      <c r="T4412">
        <v>1</v>
      </c>
      <c r="U4412">
        <v>0</v>
      </c>
      <c r="V4412">
        <v>0</v>
      </c>
      <c r="W4412">
        <v>0</v>
      </c>
      <c r="X4412">
        <v>0.99700362886634997</v>
      </c>
      <c r="Y4412">
        <v>0</v>
      </c>
      <c r="Z4412">
        <v>8.9837713377864681</v>
      </c>
      <c r="AA4412">
        <v>0</v>
      </c>
      <c r="AB4412">
        <v>1.3871514985140003</v>
      </c>
      <c r="AC4412">
        <v>0</v>
      </c>
      <c r="AD4412">
        <v>0</v>
      </c>
      <c r="AE4412">
        <v>11.367926465166819</v>
      </c>
    </row>
    <row r="4413" spans="1:31" x14ac:dyDescent="0.25">
      <c r="A4413">
        <v>2313803</v>
      </c>
      <c r="B4413">
        <v>1</v>
      </c>
      <c r="C4413" t="s">
        <v>81</v>
      </c>
      <c r="D4413" t="s">
        <v>128</v>
      </c>
      <c r="E4413" t="s">
        <v>132</v>
      </c>
      <c r="F4413" t="s">
        <v>1255</v>
      </c>
      <c r="G4413" t="s">
        <v>134</v>
      </c>
      <c r="H4413" t="s">
        <v>135</v>
      </c>
      <c r="I4413" t="s">
        <v>136</v>
      </c>
      <c r="J4413" t="s">
        <v>137</v>
      </c>
      <c r="K4413" t="s">
        <v>138</v>
      </c>
      <c r="L4413" t="s">
        <v>12879</v>
      </c>
      <c r="M4413" t="s">
        <v>12880</v>
      </c>
      <c r="N4413">
        <v>0.60611111100000004</v>
      </c>
      <c r="O4413">
        <v>0</v>
      </c>
      <c r="P4413">
        <v>1228</v>
      </c>
      <c r="Q4413">
        <v>4</v>
      </c>
      <c r="R4413">
        <v>2</v>
      </c>
      <c r="S4413">
        <v>10</v>
      </c>
      <c r="T4413">
        <v>89</v>
      </c>
      <c r="U4413">
        <v>1</v>
      </c>
      <c r="V4413">
        <v>0</v>
      </c>
      <c r="W4413">
        <v>0</v>
      </c>
      <c r="X4413">
        <v>85.441042471509974</v>
      </c>
      <c r="Y4413">
        <v>3.3477374697144779</v>
      </c>
      <c r="Z4413">
        <v>1.5244347976889583</v>
      </c>
      <c r="AA4413">
        <v>10.664224753879997</v>
      </c>
      <c r="AB4413">
        <v>10.62231169339192</v>
      </c>
      <c r="AC4413">
        <v>91.58677056500845</v>
      </c>
      <c r="AD4413">
        <v>0</v>
      </c>
      <c r="AE4413">
        <v>203.18652175119377</v>
      </c>
    </row>
    <row r="4414" spans="1:31" x14ac:dyDescent="0.25">
      <c r="A4414">
        <v>2313846</v>
      </c>
      <c r="B4414">
        <v>1</v>
      </c>
      <c r="C4414" t="s">
        <v>81</v>
      </c>
      <c r="D4414" t="s">
        <v>125</v>
      </c>
      <c r="E4414" t="s">
        <v>175</v>
      </c>
      <c r="F4414" t="s">
        <v>12881</v>
      </c>
      <c r="G4414" t="s">
        <v>210</v>
      </c>
      <c r="H4414" t="s">
        <v>135</v>
      </c>
      <c r="I4414" t="s">
        <v>136</v>
      </c>
      <c r="J4414" t="s">
        <v>137</v>
      </c>
      <c r="K4414" t="s">
        <v>138</v>
      </c>
      <c r="L4414" t="s">
        <v>12882</v>
      </c>
      <c r="M4414" t="s">
        <v>12883</v>
      </c>
      <c r="N4414">
        <v>0.60388888799999996</v>
      </c>
      <c r="O4414">
        <v>0</v>
      </c>
      <c r="P4414">
        <v>0</v>
      </c>
      <c r="Q4414">
        <v>0</v>
      </c>
      <c r="R4414">
        <v>22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7.1335646375968995</v>
      </c>
      <c r="AA4414">
        <v>0</v>
      </c>
      <c r="AB4414">
        <v>0</v>
      </c>
      <c r="AC4414">
        <v>0</v>
      </c>
      <c r="AD4414">
        <v>0</v>
      </c>
      <c r="AE4414">
        <v>7.1335646375968995</v>
      </c>
    </row>
    <row r="4415" spans="1:31" x14ac:dyDescent="0.25">
      <c r="A4415">
        <v>2313654</v>
      </c>
      <c r="B4415">
        <v>1</v>
      </c>
      <c r="C4415" t="s">
        <v>80</v>
      </c>
      <c r="D4415" t="s">
        <v>95</v>
      </c>
      <c r="E4415" t="s">
        <v>285</v>
      </c>
      <c r="F4415" t="s">
        <v>12884</v>
      </c>
      <c r="G4415" t="s">
        <v>177</v>
      </c>
      <c r="H4415" t="s">
        <v>150</v>
      </c>
      <c r="I4415" t="s">
        <v>136</v>
      </c>
      <c r="J4415" t="s">
        <v>137</v>
      </c>
      <c r="K4415" t="s">
        <v>144</v>
      </c>
      <c r="L4415" t="s">
        <v>12885</v>
      </c>
      <c r="M4415" t="s">
        <v>12886</v>
      </c>
      <c r="N4415">
        <v>6.6286111109999997</v>
      </c>
      <c r="O4415">
        <v>0</v>
      </c>
      <c r="P4415">
        <v>59</v>
      </c>
      <c r="Q4415">
        <v>0</v>
      </c>
      <c r="R4415">
        <v>0</v>
      </c>
      <c r="S4415">
        <v>0</v>
      </c>
      <c r="T4415">
        <v>4</v>
      </c>
      <c r="U4415">
        <v>0</v>
      </c>
      <c r="V4415">
        <v>0</v>
      </c>
      <c r="W4415">
        <v>0</v>
      </c>
      <c r="X4415">
        <v>73.148984181910919</v>
      </c>
      <c r="Y4415">
        <v>0</v>
      </c>
      <c r="Z4415">
        <v>0</v>
      </c>
      <c r="AA4415">
        <v>0</v>
      </c>
      <c r="AB4415">
        <v>41.940284606698</v>
      </c>
      <c r="AC4415">
        <v>0</v>
      </c>
      <c r="AD4415">
        <v>0</v>
      </c>
      <c r="AE4415">
        <v>115.08926878860892</v>
      </c>
    </row>
    <row r="4416" spans="1:31" x14ac:dyDescent="0.25">
      <c r="A4416">
        <v>2313551</v>
      </c>
      <c r="B4416">
        <v>1</v>
      </c>
      <c r="C4416" t="s">
        <v>80</v>
      </c>
      <c r="D4416" t="s">
        <v>103</v>
      </c>
      <c r="E4416" t="s">
        <v>141</v>
      </c>
      <c r="F4416" t="s">
        <v>10390</v>
      </c>
      <c r="G4416" t="s">
        <v>134</v>
      </c>
      <c r="H4416" t="s">
        <v>135</v>
      </c>
      <c r="I4416" t="s">
        <v>136</v>
      </c>
      <c r="J4416" t="s">
        <v>137</v>
      </c>
      <c r="K4416" t="s">
        <v>138</v>
      </c>
      <c r="L4416" t="s">
        <v>12887</v>
      </c>
      <c r="M4416" t="s">
        <v>12888</v>
      </c>
      <c r="N4416">
        <v>0.55722222200000004</v>
      </c>
      <c r="O4416">
        <v>20</v>
      </c>
      <c r="P4416">
        <v>700</v>
      </c>
      <c r="Q4416">
        <v>21</v>
      </c>
      <c r="R4416">
        <v>95</v>
      </c>
      <c r="S4416">
        <v>15</v>
      </c>
      <c r="T4416">
        <v>165</v>
      </c>
      <c r="U4416">
        <v>0</v>
      </c>
      <c r="V4416">
        <v>0</v>
      </c>
      <c r="W4416">
        <v>4.5853373188019839</v>
      </c>
      <c r="X4416">
        <v>64.782652246862412</v>
      </c>
      <c r="Y4416">
        <v>35.916123616584208</v>
      </c>
      <c r="Z4416">
        <v>16.173776918773015</v>
      </c>
      <c r="AA4416">
        <v>24.084197367472612</v>
      </c>
      <c r="AB4416">
        <v>22.301474168542075</v>
      </c>
      <c r="AC4416">
        <v>0</v>
      </c>
      <c r="AD4416">
        <v>0</v>
      </c>
      <c r="AE4416">
        <v>167.84356163703632</v>
      </c>
    </row>
    <row r="4417" spans="1:31" x14ac:dyDescent="0.25">
      <c r="A4417">
        <v>2313720</v>
      </c>
      <c r="B4417">
        <v>1</v>
      </c>
      <c r="C4417" t="s">
        <v>80</v>
      </c>
      <c r="D4417" t="s">
        <v>90</v>
      </c>
      <c r="E4417" t="s">
        <v>147</v>
      </c>
      <c r="F4417" t="s">
        <v>12889</v>
      </c>
      <c r="G4417" t="s">
        <v>177</v>
      </c>
      <c r="H4417" t="s">
        <v>150</v>
      </c>
      <c r="I4417" t="s">
        <v>136</v>
      </c>
      <c r="J4417" t="s">
        <v>137</v>
      </c>
      <c r="K4417" t="s">
        <v>144</v>
      </c>
      <c r="L4417" t="s">
        <v>12890</v>
      </c>
      <c r="M4417" t="s">
        <v>12891</v>
      </c>
      <c r="N4417">
        <v>6.3116666659999998</v>
      </c>
      <c r="O4417">
        <v>0</v>
      </c>
      <c r="P4417">
        <v>165</v>
      </c>
      <c r="Q4417">
        <v>0</v>
      </c>
      <c r="R4417">
        <v>0</v>
      </c>
      <c r="S4417">
        <v>0</v>
      </c>
      <c r="T4417">
        <v>22</v>
      </c>
      <c r="U4417">
        <v>0</v>
      </c>
      <c r="V4417">
        <v>0</v>
      </c>
      <c r="W4417">
        <v>0</v>
      </c>
      <c r="X4417">
        <v>248.96140387311129</v>
      </c>
      <c r="Y4417">
        <v>0</v>
      </c>
      <c r="Z4417">
        <v>0</v>
      </c>
      <c r="AA4417">
        <v>0</v>
      </c>
      <c r="AB4417">
        <v>140.0486259137447</v>
      </c>
      <c r="AC4417">
        <v>0</v>
      </c>
      <c r="AD4417">
        <v>0</v>
      </c>
      <c r="AE4417">
        <v>389.01002978685597</v>
      </c>
    </row>
    <row r="4418" spans="1:31" x14ac:dyDescent="0.25">
      <c r="A4418">
        <v>2313597</v>
      </c>
      <c r="B4418">
        <v>1</v>
      </c>
      <c r="C4418" t="s">
        <v>80</v>
      </c>
      <c r="D4418" t="s">
        <v>88</v>
      </c>
      <c r="E4418" t="s">
        <v>175</v>
      </c>
      <c r="F4418" t="s">
        <v>12892</v>
      </c>
      <c r="G4418" t="s">
        <v>143</v>
      </c>
      <c r="H4418" t="s">
        <v>135</v>
      </c>
      <c r="I4418" t="s">
        <v>136</v>
      </c>
      <c r="J4418" t="s">
        <v>137</v>
      </c>
      <c r="K4418" t="s">
        <v>144</v>
      </c>
      <c r="L4418" t="s">
        <v>12893</v>
      </c>
      <c r="M4418" t="s">
        <v>12894</v>
      </c>
      <c r="N4418">
        <v>9.1413888879999998</v>
      </c>
      <c r="O4418">
        <v>0</v>
      </c>
      <c r="P4418">
        <v>370</v>
      </c>
      <c r="Q4418">
        <v>0</v>
      </c>
      <c r="R4418">
        <v>0</v>
      </c>
      <c r="S4418">
        <v>0</v>
      </c>
      <c r="T4418">
        <v>430</v>
      </c>
      <c r="U4418">
        <v>0</v>
      </c>
      <c r="V4418">
        <v>7</v>
      </c>
      <c r="W4418">
        <v>0</v>
      </c>
      <c r="X4418">
        <v>788.6858936959776</v>
      </c>
      <c r="Y4418">
        <v>0</v>
      </c>
      <c r="Z4418">
        <v>0</v>
      </c>
      <c r="AA4418">
        <v>0</v>
      </c>
      <c r="AB4418">
        <v>5668.5633637443225</v>
      </c>
      <c r="AC4418">
        <v>0</v>
      </c>
      <c r="AD4418">
        <v>5899.6269470884072</v>
      </c>
      <c r="AE4418">
        <v>12356.876204528708</v>
      </c>
    </row>
    <row r="4419" spans="1:31" x14ac:dyDescent="0.25">
      <c r="A4419">
        <v>2313783</v>
      </c>
      <c r="B4419">
        <v>1</v>
      </c>
      <c r="C4419" t="s">
        <v>80</v>
      </c>
      <c r="D4419" t="s">
        <v>94</v>
      </c>
      <c r="E4419" t="s">
        <v>132</v>
      </c>
      <c r="F4419" t="s">
        <v>12895</v>
      </c>
      <c r="G4419" t="s">
        <v>134</v>
      </c>
      <c r="H4419" t="s">
        <v>135</v>
      </c>
      <c r="I4419" t="s">
        <v>136</v>
      </c>
      <c r="J4419" t="s">
        <v>137</v>
      </c>
      <c r="K4419" t="s">
        <v>138</v>
      </c>
      <c r="L4419" t="s">
        <v>12896</v>
      </c>
      <c r="M4419" t="s">
        <v>12897</v>
      </c>
      <c r="N4419">
        <v>0.52361111100000002</v>
      </c>
      <c r="O4419">
        <v>1</v>
      </c>
      <c r="P4419">
        <v>344</v>
      </c>
      <c r="Q4419">
        <v>7</v>
      </c>
      <c r="R4419">
        <v>102</v>
      </c>
      <c r="S4419">
        <v>5</v>
      </c>
      <c r="T4419">
        <v>49</v>
      </c>
      <c r="U4419">
        <v>4</v>
      </c>
      <c r="V4419">
        <v>0</v>
      </c>
      <c r="W4419">
        <v>0.31592433639325007</v>
      </c>
      <c r="X4419">
        <v>25.37269177883211</v>
      </c>
      <c r="Y4419">
        <v>3.2069876610209036</v>
      </c>
      <c r="Z4419">
        <v>47.274950304178837</v>
      </c>
      <c r="AA4419">
        <v>4.809160374806126</v>
      </c>
      <c r="AB4419">
        <v>23.370894204548222</v>
      </c>
      <c r="AC4419">
        <v>372.60285359128648</v>
      </c>
      <c r="AD4419">
        <v>0</v>
      </c>
      <c r="AE4419">
        <v>476.95346225106596</v>
      </c>
    </row>
    <row r="4420" spans="1:31" x14ac:dyDescent="0.25">
      <c r="A4420">
        <v>2313534</v>
      </c>
      <c r="B4420">
        <v>1</v>
      </c>
      <c r="C4420" t="s">
        <v>80</v>
      </c>
      <c r="D4420" t="s">
        <v>82</v>
      </c>
      <c r="E4420" t="s">
        <v>158</v>
      </c>
      <c r="F4420" t="s">
        <v>12898</v>
      </c>
      <c r="G4420" t="s">
        <v>513</v>
      </c>
      <c r="H4420" t="s">
        <v>150</v>
      </c>
      <c r="I4420" t="s">
        <v>136</v>
      </c>
      <c r="J4420" t="s">
        <v>137</v>
      </c>
      <c r="K4420" t="s">
        <v>138</v>
      </c>
      <c r="L4420" t="s">
        <v>12899</v>
      </c>
      <c r="M4420" t="s">
        <v>12900</v>
      </c>
      <c r="N4420">
        <v>3.4249999999999998</v>
      </c>
      <c r="O4420">
        <v>0</v>
      </c>
      <c r="P4420">
        <v>690</v>
      </c>
      <c r="Q4420">
        <v>0</v>
      </c>
      <c r="R4420">
        <v>0</v>
      </c>
      <c r="S4420">
        <v>0</v>
      </c>
      <c r="T4420">
        <v>53</v>
      </c>
      <c r="U4420">
        <v>0</v>
      </c>
      <c r="V4420">
        <v>0</v>
      </c>
      <c r="W4420">
        <v>0</v>
      </c>
      <c r="X4420">
        <v>409.15532724186045</v>
      </c>
      <c r="Y4420">
        <v>0</v>
      </c>
      <c r="Z4420">
        <v>0</v>
      </c>
      <c r="AA4420">
        <v>0</v>
      </c>
      <c r="AB4420">
        <v>114.58984697067596</v>
      </c>
      <c r="AC4420">
        <v>0</v>
      </c>
      <c r="AD4420">
        <v>0</v>
      </c>
      <c r="AE4420">
        <v>523.74517421253643</v>
      </c>
    </row>
    <row r="4421" spans="1:31" x14ac:dyDescent="0.25">
      <c r="A4421">
        <v>2313680</v>
      </c>
      <c r="B4421">
        <v>1</v>
      </c>
      <c r="C4421" t="s">
        <v>80</v>
      </c>
      <c r="D4421" t="s">
        <v>94</v>
      </c>
      <c r="E4421" t="s">
        <v>141</v>
      </c>
      <c r="F4421" t="s">
        <v>12901</v>
      </c>
      <c r="G4421" t="s">
        <v>143</v>
      </c>
      <c r="H4421" t="s">
        <v>135</v>
      </c>
      <c r="I4421" t="s">
        <v>136</v>
      </c>
      <c r="J4421" t="s">
        <v>137</v>
      </c>
      <c r="K4421" t="s">
        <v>144</v>
      </c>
      <c r="L4421" t="s">
        <v>12902</v>
      </c>
      <c r="M4421" t="s">
        <v>12903</v>
      </c>
      <c r="N4421">
        <v>7.5763888880000003</v>
      </c>
      <c r="O4421">
        <v>0</v>
      </c>
      <c r="P4421">
        <v>1264</v>
      </c>
      <c r="Q4421">
        <v>10</v>
      </c>
      <c r="R4421">
        <v>62</v>
      </c>
      <c r="S4421">
        <v>13</v>
      </c>
      <c r="T4421">
        <v>139</v>
      </c>
      <c r="U4421">
        <v>8</v>
      </c>
      <c r="V4421">
        <v>0</v>
      </c>
      <c r="W4421">
        <v>0</v>
      </c>
      <c r="X4421">
        <v>1690.3733040877378</v>
      </c>
      <c r="Y4421">
        <v>463.38023401467319</v>
      </c>
      <c r="Z4421">
        <v>496.83429147344071</v>
      </c>
      <c r="AA4421">
        <v>1275.0291989242321</v>
      </c>
      <c r="AB4421">
        <v>642.11028320894832</v>
      </c>
      <c r="AC4421">
        <v>8073.4630488274051</v>
      </c>
      <c r="AD4421">
        <v>0</v>
      </c>
      <c r="AE4421">
        <v>12641.190360536437</v>
      </c>
    </row>
    <row r="4422" spans="1:31" x14ac:dyDescent="0.25">
      <c r="A4422">
        <v>2313614</v>
      </c>
      <c r="B4422">
        <v>1</v>
      </c>
      <c r="C4422" t="s">
        <v>80</v>
      </c>
      <c r="D4422" t="s">
        <v>104</v>
      </c>
      <c r="E4422" t="s">
        <v>132</v>
      </c>
      <c r="F4422" t="s">
        <v>12904</v>
      </c>
      <c r="G4422" t="s">
        <v>143</v>
      </c>
      <c r="H4422" t="s">
        <v>135</v>
      </c>
      <c r="I4422" t="s">
        <v>136</v>
      </c>
      <c r="J4422" t="s">
        <v>137</v>
      </c>
      <c r="K4422" t="s">
        <v>144</v>
      </c>
      <c r="L4422" t="s">
        <v>12905</v>
      </c>
      <c r="M4422" t="s">
        <v>12906</v>
      </c>
      <c r="N4422">
        <v>8.5991666660000003</v>
      </c>
      <c r="O4422">
        <v>2</v>
      </c>
      <c r="P4422">
        <v>816</v>
      </c>
      <c r="Q4422">
        <v>13</v>
      </c>
      <c r="R4422">
        <v>85</v>
      </c>
      <c r="S4422">
        <v>5</v>
      </c>
      <c r="T4422">
        <v>190</v>
      </c>
      <c r="U4422">
        <v>3</v>
      </c>
      <c r="V4422">
        <v>0</v>
      </c>
      <c r="W4422">
        <v>5.3132371802180005</v>
      </c>
      <c r="X4422">
        <v>1292.3445640844275</v>
      </c>
      <c r="Y4422">
        <v>98.530265776323404</v>
      </c>
      <c r="Z4422">
        <v>264.13240002482269</v>
      </c>
      <c r="AA4422">
        <v>75.92916762886459</v>
      </c>
      <c r="AB4422">
        <v>849.18985505828903</v>
      </c>
      <c r="AC4422">
        <v>630.89884095672073</v>
      </c>
      <c r="AD4422">
        <v>0</v>
      </c>
      <c r="AE4422">
        <v>3216.3383307096656</v>
      </c>
    </row>
    <row r="4423" spans="1:31" x14ac:dyDescent="0.25">
      <c r="A4423">
        <v>2313637</v>
      </c>
      <c r="B4423">
        <v>1</v>
      </c>
      <c r="C4423" t="s">
        <v>80</v>
      </c>
      <c r="D4423" t="s">
        <v>109</v>
      </c>
      <c r="E4423" t="s">
        <v>147</v>
      </c>
      <c r="F4423" t="s">
        <v>12907</v>
      </c>
      <c r="G4423" t="s">
        <v>336</v>
      </c>
      <c r="H4423" t="s">
        <v>150</v>
      </c>
      <c r="I4423" t="s">
        <v>136</v>
      </c>
      <c r="J4423" t="s">
        <v>137</v>
      </c>
      <c r="K4423" t="s">
        <v>138</v>
      </c>
      <c r="L4423" t="s">
        <v>12908</v>
      </c>
      <c r="M4423" t="s">
        <v>12909</v>
      </c>
      <c r="N4423">
        <v>0.80222222200000004</v>
      </c>
      <c r="O4423">
        <v>0</v>
      </c>
      <c r="P4423">
        <v>116</v>
      </c>
      <c r="Q4423">
        <v>0</v>
      </c>
      <c r="R4423">
        <v>4</v>
      </c>
      <c r="S4423">
        <v>0</v>
      </c>
      <c r="T4423">
        <v>13</v>
      </c>
      <c r="U4423">
        <v>0</v>
      </c>
      <c r="V4423">
        <v>0</v>
      </c>
      <c r="W4423">
        <v>0</v>
      </c>
      <c r="X4423">
        <v>13.163495526650369</v>
      </c>
      <c r="Y4423">
        <v>0</v>
      </c>
      <c r="Z4423">
        <v>1.5276008598845499</v>
      </c>
      <c r="AA4423">
        <v>0</v>
      </c>
      <c r="AB4423">
        <v>3.3150368092220033</v>
      </c>
      <c r="AC4423">
        <v>0</v>
      </c>
      <c r="AD4423">
        <v>0</v>
      </c>
      <c r="AE4423">
        <v>18.006133195756924</v>
      </c>
    </row>
    <row r="4424" spans="1:31" x14ac:dyDescent="0.25">
      <c r="A4424">
        <v>2313949</v>
      </c>
      <c r="B4424">
        <v>1</v>
      </c>
      <c r="C4424" t="s">
        <v>80</v>
      </c>
      <c r="D4424" t="s">
        <v>95</v>
      </c>
      <c r="E4424" t="s">
        <v>141</v>
      </c>
      <c r="F4424" t="s">
        <v>12910</v>
      </c>
      <c r="G4424" t="s">
        <v>134</v>
      </c>
      <c r="H4424" t="s">
        <v>135</v>
      </c>
      <c r="I4424" t="s">
        <v>136</v>
      </c>
      <c r="J4424" t="s">
        <v>137</v>
      </c>
      <c r="K4424" t="s">
        <v>138</v>
      </c>
      <c r="L4424" t="s">
        <v>12911</v>
      </c>
      <c r="M4424" t="s">
        <v>12912</v>
      </c>
      <c r="N4424">
        <v>0.87250000000000005</v>
      </c>
      <c r="O4424">
        <v>0</v>
      </c>
      <c r="P4424">
        <v>0</v>
      </c>
      <c r="Q4424">
        <v>0</v>
      </c>
      <c r="R4424">
        <v>0</v>
      </c>
      <c r="S4424">
        <v>0</v>
      </c>
      <c r="T4424">
        <v>0</v>
      </c>
      <c r="U4424">
        <v>1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505.56710293044</v>
      </c>
      <c r="AD4424">
        <v>0</v>
      </c>
      <c r="AE4424">
        <v>505.56710293044</v>
      </c>
    </row>
    <row r="4425" spans="1:31" x14ac:dyDescent="0.25">
      <c r="A4425">
        <v>2313557</v>
      </c>
      <c r="B4425">
        <v>1</v>
      </c>
      <c r="C4425" t="s">
        <v>81</v>
      </c>
      <c r="D4425" t="s">
        <v>112</v>
      </c>
      <c r="E4425" t="s">
        <v>141</v>
      </c>
      <c r="F4425" t="s">
        <v>12913</v>
      </c>
      <c r="G4425" t="s">
        <v>134</v>
      </c>
      <c r="H4425" t="s">
        <v>135</v>
      </c>
      <c r="I4425" t="s">
        <v>136</v>
      </c>
      <c r="J4425" t="s">
        <v>137</v>
      </c>
      <c r="K4425" t="s">
        <v>138</v>
      </c>
      <c r="L4425" t="s">
        <v>12914</v>
      </c>
      <c r="M4425" t="s">
        <v>12915</v>
      </c>
      <c r="N4425">
        <v>0.86722222199999999</v>
      </c>
      <c r="O4425">
        <v>0</v>
      </c>
      <c r="P4425">
        <v>219</v>
      </c>
      <c r="Q4425">
        <v>139</v>
      </c>
      <c r="R4425">
        <v>245</v>
      </c>
      <c r="S4425">
        <v>27</v>
      </c>
      <c r="T4425">
        <v>28</v>
      </c>
      <c r="U4425">
        <v>7</v>
      </c>
      <c r="V4425">
        <v>0</v>
      </c>
      <c r="W4425">
        <v>0</v>
      </c>
      <c r="X4425">
        <v>20.82282597781861</v>
      </c>
      <c r="Y4425">
        <v>70.719108257107735</v>
      </c>
      <c r="Z4425">
        <v>60.355490891677185</v>
      </c>
      <c r="AA4425">
        <v>45.375151601248426</v>
      </c>
      <c r="AB4425">
        <v>12.834166062465398</v>
      </c>
      <c r="AC4425">
        <v>277.51632485666141</v>
      </c>
      <c r="AD4425">
        <v>0</v>
      </c>
      <c r="AE4425">
        <v>487.62306764697877</v>
      </c>
    </row>
    <row r="4426" spans="1:31" x14ac:dyDescent="0.25">
      <c r="A4426">
        <v>2313594</v>
      </c>
      <c r="B4426">
        <v>1</v>
      </c>
      <c r="C4426" t="s">
        <v>81</v>
      </c>
      <c r="D4426" t="s">
        <v>123</v>
      </c>
      <c r="E4426" t="s">
        <v>153</v>
      </c>
      <c r="F4426" t="s">
        <v>12916</v>
      </c>
      <c r="G4426" t="s">
        <v>203</v>
      </c>
      <c r="H4426" t="s">
        <v>150</v>
      </c>
      <c r="I4426" t="s">
        <v>136</v>
      </c>
      <c r="J4426" t="s">
        <v>137</v>
      </c>
      <c r="K4426" t="s">
        <v>138</v>
      </c>
      <c r="L4426" t="s">
        <v>12917</v>
      </c>
      <c r="M4426" t="s">
        <v>12918</v>
      </c>
      <c r="N4426">
        <v>0.52500000000000002</v>
      </c>
      <c r="O4426">
        <v>0</v>
      </c>
      <c r="P4426">
        <v>4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0.32261923157625005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0.32261923157625005</v>
      </c>
    </row>
    <row r="4427" spans="1:31" x14ac:dyDescent="0.25">
      <c r="A4427">
        <v>2314642</v>
      </c>
      <c r="B4427">
        <v>1</v>
      </c>
      <c r="C4427" t="s">
        <v>80</v>
      </c>
      <c r="D4427" t="s">
        <v>97</v>
      </c>
      <c r="E4427" t="s">
        <v>141</v>
      </c>
      <c r="F4427" t="s">
        <v>12919</v>
      </c>
      <c r="G4427" t="s">
        <v>134</v>
      </c>
      <c r="H4427" t="s">
        <v>135</v>
      </c>
      <c r="I4427" t="s">
        <v>136</v>
      </c>
      <c r="J4427" t="s">
        <v>137</v>
      </c>
      <c r="K4427" t="s">
        <v>138</v>
      </c>
      <c r="L4427" t="s">
        <v>12920</v>
      </c>
      <c r="M4427" t="s">
        <v>12921</v>
      </c>
      <c r="N4427">
        <v>0.31694444399999999</v>
      </c>
      <c r="O4427">
        <v>0</v>
      </c>
      <c r="P4427">
        <v>167</v>
      </c>
      <c r="Q4427">
        <v>0</v>
      </c>
      <c r="R4427">
        <v>30</v>
      </c>
      <c r="S4427">
        <v>0</v>
      </c>
      <c r="T4427">
        <v>11</v>
      </c>
      <c r="U4427">
        <v>0</v>
      </c>
      <c r="V4427">
        <v>0</v>
      </c>
      <c r="W4427">
        <v>0</v>
      </c>
      <c r="X4427">
        <v>18.025581820056953</v>
      </c>
      <c r="Y4427">
        <v>0</v>
      </c>
      <c r="Z4427">
        <v>4.3953565763171172</v>
      </c>
      <c r="AA4427">
        <v>0</v>
      </c>
      <c r="AB4427">
        <v>3.4871560020565919</v>
      </c>
      <c r="AC4427">
        <v>0</v>
      </c>
      <c r="AD4427">
        <v>0</v>
      </c>
      <c r="AE4427">
        <v>25.908094398430663</v>
      </c>
    </row>
    <row r="4428" spans="1:31" x14ac:dyDescent="0.25">
      <c r="A4428">
        <v>2314974</v>
      </c>
      <c r="B4428">
        <v>1</v>
      </c>
      <c r="C4428" t="s">
        <v>80</v>
      </c>
      <c r="D4428" t="s">
        <v>100</v>
      </c>
      <c r="E4428" t="s">
        <v>175</v>
      </c>
      <c r="F4428" t="s">
        <v>12922</v>
      </c>
      <c r="G4428" t="s">
        <v>134</v>
      </c>
      <c r="H4428" t="s">
        <v>135</v>
      </c>
      <c r="I4428" t="s">
        <v>136</v>
      </c>
      <c r="J4428" t="s">
        <v>137</v>
      </c>
      <c r="K4428" t="s">
        <v>138</v>
      </c>
      <c r="L4428" t="s">
        <v>12923</v>
      </c>
      <c r="M4428" t="s">
        <v>12924</v>
      </c>
      <c r="N4428">
        <v>0.39472222200000001</v>
      </c>
      <c r="O4428">
        <v>0</v>
      </c>
      <c r="P4428">
        <v>745</v>
      </c>
      <c r="Q4428">
        <v>0</v>
      </c>
      <c r="R4428">
        <v>0</v>
      </c>
      <c r="S4428">
        <v>3</v>
      </c>
      <c r="T4428">
        <v>21</v>
      </c>
      <c r="U4428">
        <v>0</v>
      </c>
      <c r="V4428">
        <v>0</v>
      </c>
      <c r="W4428">
        <v>0</v>
      </c>
      <c r="X4428">
        <v>63.151204817836756</v>
      </c>
      <c r="Y4428">
        <v>0</v>
      </c>
      <c r="Z4428">
        <v>0</v>
      </c>
      <c r="AA4428">
        <v>8.8920914378161839</v>
      </c>
      <c r="AB4428">
        <v>6.0995167301201558</v>
      </c>
      <c r="AC4428">
        <v>0</v>
      </c>
      <c r="AD4428">
        <v>0</v>
      </c>
      <c r="AE4428">
        <v>78.142812985773091</v>
      </c>
    </row>
    <row r="4429" spans="1:31" x14ac:dyDescent="0.25">
      <c r="A4429">
        <v>2314310</v>
      </c>
      <c r="B4429">
        <v>1</v>
      </c>
      <c r="C4429" t="s">
        <v>80</v>
      </c>
      <c r="D4429" t="s">
        <v>94</v>
      </c>
      <c r="E4429" t="s">
        <v>153</v>
      </c>
      <c r="F4429" t="s">
        <v>12925</v>
      </c>
      <c r="G4429" t="s">
        <v>703</v>
      </c>
      <c r="H4429" t="s">
        <v>150</v>
      </c>
      <c r="I4429" t="s">
        <v>136</v>
      </c>
      <c r="J4429" t="s">
        <v>137</v>
      </c>
      <c r="K4429" t="s">
        <v>138</v>
      </c>
      <c r="L4429" t="s">
        <v>12926</v>
      </c>
      <c r="M4429" t="s">
        <v>12927</v>
      </c>
      <c r="N4429">
        <v>3.4761111109999998</v>
      </c>
      <c r="O4429">
        <v>0</v>
      </c>
      <c r="P4429">
        <v>12</v>
      </c>
      <c r="Q4429">
        <v>0</v>
      </c>
      <c r="R4429">
        <v>0</v>
      </c>
      <c r="S4429">
        <v>0</v>
      </c>
      <c r="T4429">
        <v>8</v>
      </c>
      <c r="U4429">
        <v>0</v>
      </c>
      <c r="V4429">
        <v>0</v>
      </c>
      <c r="W4429">
        <v>0</v>
      </c>
      <c r="X4429">
        <v>14.734859313948501</v>
      </c>
      <c r="Y4429">
        <v>0</v>
      </c>
      <c r="Z4429">
        <v>0</v>
      </c>
      <c r="AA4429">
        <v>0</v>
      </c>
      <c r="AB4429">
        <v>26.209845041696806</v>
      </c>
      <c r="AC4429">
        <v>0</v>
      </c>
      <c r="AD4429">
        <v>0</v>
      </c>
      <c r="AE4429">
        <v>40.944704355645307</v>
      </c>
    </row>
    <row r="4430" spans="1:31" x14ac:dyDescent="0.25">
      <c r="A4430">
        <v>2314997</v>
      </c>
      <c r="B4430">
        <v>1</v>
      </c>
      <c r="C4430" t="s">
        <v>80</v>
      </c>
      <c r="D4430" t="s">
        <v>93</v>
      </c>
      <c r="E4430" t="s">
        <v>147</v>
      </c>
      <c r="F4430" t="s">
        <v>12928</v>
      </c>
      <c r="G4430" t="s">
        <v>149</v>
      </c>
      <c r="H4430" t="s">
        <v>150</v>
      </c>
      <c r="I4430" t="s">
        <v>136</v>
      </c>
      <c r="J4430" t="s">
        <v>137</v>
      </c>
      <c r="K4430" t="s">
        <v>138</v>
      </c>
      <c r="L4430" t="s">
        <v>12929</v>
      </c>
      <c r="M4430" t="s">
        <v>12930</v>
      </c>
      <c r="N4430">
        <v>5.9316666659999999</v>
      </c>
      <c r="O4430">
        <v>0</v>
      </c>
      <c r="P4430">
        <v>0</v>
      </c>
      <c r="Q4430">
        <v>0</v>
      </c>
      <c r="R4430">
        <v>1</v>
      </c>
      <c r="S4430">
        <v>0</v>
      </c>
      <c r="T4430">
        <v>1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13.3703255284703</v>
      </c>
      <c r="AA4430">
        <v>0</v>
      </c>
      <c r="AB4430">
        <v>7.3269776505763513</v>
      </c>
      <c r="AC4430">
        <v>0</v>
      </c>
      <c r="AD4430">
        <v>0</v>
      </c>
      <c r="AE4430">
        <v>20.697303179046649</v>
      </c>
    </row>
    <row r="4431" spans="1:31" x14ac:dyDescent="0.25">
      <c r="A4431">
        <v>2314333</v>
      </c>
      <c r="B4431">
        <v>1</v>
      </c>
      <c r="C4431" t="s">
        <v>80</v>
      </c>
      <c r="D4431" t="s">
        <v>93</v>
      </c>
      <c r="E4431" t="s">
        <v>147</v>
      </c>
      <c r="F4431" t="s">
        <v>12931</v>
      </c>
      <c r="G4431" t="s">
        <v>177</v>
      </c>
      <c r="H4431" t="s">
        <v>150</v>
      </c>
      <c r="I4431" t="s">
        <v>136</v>
      </c>
      <c r="J4431" t="s">
        <v>137</v>
      </c>
      <c r="K4431" t="s">
        <v>144</v>
      </c>
      <c r="L4431" t="s">
        <v>12932</v>
      </c>
      <c r="M4431" t="s">
        <v>12933</v>
      </c>
      <c r="N4431">
        <v>7.1677777770000004</v>
      </c>
      <c r="O4431">
        <v>0</v>
      </c>
      <c r="P4431">
        <v>2</v>
      </c>
      <c r="Q4431">
        <v>0</v>
      </c>
      <c r="R4431">
        <v>5</v>
      </c>
      <c r="S4431">
        <v>0</v>
      </c>
      <c r="T4431">
        <v>7</v>
      </c>
      <c r="U4431">
        <v>0</v>
      </c>
      <c r="V4431">
        <v>0</v>
      </c>
      <c r="W4431">
        <v>0</v>
      </c>
      <c r="X4431">
        <v>0.30783884161949998</v>
      </c>
      <c r="Y4431">
        <v>0</v>
      </c>
      <c r="Z4431">
        <v>60.024525949466856</v>
      </c>
      <c r="AA4431">
        <v>0</v>
      </c>
      <c r="AB4431">
        <v>138.16125783533226</v>
      </c>
      <c r="AC4431">
        <v>0</v>
      </c>
      <c r="AD4431">
        <v>0</v>
      </c>
      <c r="AE4431">
        <v>198.49362262641861</v>
      </c>
    </row>
    <row r="4432" spans="1:31" x14ac:dyDescent="0.25">
      <c r="A4432">
        <v>2314665</v>
      </c>
      <c r="B4432">
        <v>1</v>
      </c>
      <c r="C4432" t="s">
        <v>80</v>
      </c>
      <c r="D4432" t="s">
        <v>106</v>
      </c>
      <c r="E4432" t="s">
        <v>175</v>
      </c>
      <c r="F4432" t="s">
        <v>12934</v>
      </c>
      <c r="G4432" t="s">
        <v>1721</v>
      </c>
      <c r="H4432" t="s">
        <v>135</v>
      </c>
      <c r="I4432" t="s">
        <v>136</v>
      </c>
      <c r="J4432" t="s">
        <v>137</v>
      </c>
      <c r="K4432" t="s">
        <v>138</v>
      </c>
      <c r="L4432" t="s">
        <v>12935</v>
      </c>
      <c r="M4432" t="s">
        <v>12936</v>
      </c>
      <c r="N4432">
        <v>4.3777777770000004</v>
      </c>
      <c r="O4432">
        <v>0</v>
      </c>
      <c r="P4432">
        <v>0</v>
      </c>
      <c r="Q4432">
        <v>0</v>
      </c>
      <c r="R4432">
        <v>12</v>
      </c>
      <c r="S4432">
        <v>0</v>
      </c>
      <c r="T4432">
        <v>4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192.62458977850582</v>
      </c>
      <c r="AA4432">
        <v>0</v>
      </c>
      <c r="AB4432">
        <v>120.45964620670661</v>
      </c>
      <c r="AC4432">
        <v>0</v>
      </c>
      <c r="AD4432">
        <v>0</v>
      </c>
      <c r="AE4432">
        <v>313.08423598521244</v>
      </c>
    </row>
    <row r="4433" spans="1:31" x14ac:dyDescent="0.25">
      <c r="A4433">
        <v>2314287</v>
      </c>
      <c r="B4433">
        <v>1</v>
      </c>
      <c r="C4433" t="s">
        <v>81</v>
      </c>
      <c r="D4433" t="s">
        <v>113</v>
      </c>
      <c r="E4433" t="s">
        <v>147</v>
      </c>
      <c r="F4433" t="s">
        <v>12937</v>
      </c>
      <c r="G4433" t="s">
        <v>149</v>
      </c>
      <c r="H4433" t="s">
        <v>150</v>
      </c>
      <c r="I4433" t="s">
        <v>136</v>
      </c>
      <c r="J4433" t="s">
        <v>137</v>
      </c>
      <c r="K4433" t="s">
        <v>138</v>
      </c>
      <c r="L4433" t="s">
        <v>12938</v>
      </c>
      <c r="M4433" t="s">
        <v>12939</v>
      </c>
      <c r="N4433">
        <v>1.416666666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12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3.4863501091440106</v>
      </c>
      <c r="AC4433">
        <v>0</v>
      </c>
      <c r="AD4433">
        <v>0</v>
      </c>
      <c r="AE4433">
        <v>3.4863501091440106</v>
      </c>
    </row>
    <row r="4434" spans="1:31" x14ac:dyDescent="0.25">
      <c r="A4434">
        <v>2314479</v>
      </c>
      <c r="B4434">
        <v>1</v>
      </c>
      <c r="C4434" t="s">
        <v>80</v>
      </c>
      <c r="D4434" t="s">
        <v>91</v>
      </c>
      <c r="E4434" t="s">
        <v>141</v>
      </c>
      <c r="F4434" t="s">
        <v>12940</v>
      </c>
      <c r="G4434" t="s">
        <v>134</v>
      </c>
      <c r="H4434" t="s">
        <v>135</v>
      </c>
      <c r="I4434" t="s">
        <v>136</v>
      </c>
      <c r="J4434" t="s">
        <v>137</v>
      </c>
      <c r="K4434" t="s">
        <v>138</v>
      </c>
      <c r="L4434" t="s">
        <v>12941</v>
      </c>
      <c r="M4434" t="s">
        <v>12942</v>
      </c>
      <c r="N4434">
        <v>0.18333333299999999</v>
      </c>
      <c r="O4434">
        <v>31</v>
      </c>
      <c r="P4434">
        <v>7966</v>
      </c>
      <c r="Q4434">
        <v>101</v>
      </c>
      <c r="R4434">
        <v>362</v>
      </c>
      <c r="S4434">
        <v>79</v>
      </c>
      <c r="T4434">
        <v>762</v>
      </c>
      <c r="U4434">
        <v>6</v>
      </c>
      <c r="V4434">
        <v>0</v>
      </c>
      <c r="W4434">
        <v>8.6636209722150017</v>
      </c>
      <c r="X4434">
        <v>285.05707336743768</v>
      </c>
      <c r="Y4434">
        <v>41.29083433257933</v>
      </c>
      <c r="Z4434">
        <v>85.554706803771296</v>
      </c>
      <c r="AA4434">
        <v>515.53656408586914</v>
      </c>
      <c r="AB4434">
        <v>193.05883780263355</v>
      </c>
      <c r="AC4434">
        <v>4.1573573461749991</v>
      </c>
      <c r="AD4434">
        <v>0</v>
      </c>
      <c r="AE4434">
        <v>1133.3189947106812</v>
      </c>
    </row>
    <row r="4435" spans="1:31" x14ac:dyDescent="0.25">
      <c r="A4435">
        <v>2314765</v>
      </c>
      <c r="B4435">
        <v>1</v>
      </c>
      <c r="C4435" t="s">
        <v>81</v>
      </c>
      <c r="D4435" t="s">
        <v>123</v>
      </c>
      <c r="E4435" t="s">
        <v>147</v>
      </c>
      <c r="F4435" t="s">
        <v>12943</v>
      </c>
      <c r="G4435" t="s">
        <v>149</v>
      </c>
      <c r="H4435" t="s">
        <v>150</v>
      </c>
      <c r="I4435" t="s">
        <v>136</v>
      </c>
      <c r="J4435" t="s">
        <v>137</v>
      </c>
      <c r="K4435" t="s">
        <v>138</v>
      </c>
      <c r="L4435" t="s">
        <v>12944</v>
      </c>
      <c r="M4435" t="s">
        <v>12945</v>
      </c>
      <c r="N4435">
        <v>2.0438888880000001</v>
      </c>
      <c r="O4435">
        <v>0</v>
      </c>
      <c r="P4435">
        <v>8</v>
      </c>
      <c r="Q4435">
        <v>0</v>
      </c>
      <c r="R4435">
        <v>6</v>
      </c>
      <c r="S4435">
        <v>0</v>
      </c>
      <c r="T4435">
        <v>2</v>
      </c>
      <c r="U4435">
        <v>0</v>
      </c>
      <c r="V4435">
        <v>0</v>
      </c>
      <c r="W4435">
        <v>0</v>
      </c>
      <c r="X4435">
        <v>2.6453733219980502</v>
      </c>
      <c r="Y4435">
        <v>0</v>
      </c>
      <c r="Z4435">
        <v>9.8662020752946447</v>
      </c>
      <c r="AA4435">
        <v>0</v>
      </c>
      <c r="AB4435">
        <v>0.36741208593502495</v>
      </c>
      <c r="AC4435">
        <v>0</v>
      </c>
      <c r="AD4435">
        <v>0</v>
      </c>
      <c r="AE4435">
        <v>12.87898748322772</v>
      </c>
    </row>
    <row r="4436" spans="1:31" x14ac:dyDescent="0.25">
      <c r="A4436">
        <v>2314851</v>
      </c>
      <c r="B4436">
        <v>1</v>
      </c>
      <c r="C4436" t="s">
        <v>80</v>
      </c>
      <c r="D4436" t="s">
        <v>93</v>
      </c>
      <c r="E4436" t="s">
        <v>175</v>
      </c>
      <c r="F4436" t="s">
        <v>7163</v>
      </c>
      <c r="G4436" t="s">
        <v>774</v>
      </c>
      <c r="H4436" t="s">
        <v>135</v>
      </c>
      <c r="I4436" t="s">
        <v>136</v>
      </c>
      <c r="J4436" t="s">
        <v>137</v>
      </c>
      <c r="K4436" t="s">
        <v>138</v>
      </c>
      <c r="L4436" t="s">
        <v>12946</v>
      </c>
      <c r="M4436" t="s">
        <v>12947</v>
      </c>
      <c r="N4436">
        <v>4.3025000000000002</v>
      </c>
      <c r="O4436">
        <v>0</v>
      </c>
      <c r="P4436">
        <v>50</v>
      </c>
      <c r="Q4436">
        <v>0</v>
      </c>
      <c r="R4436">
        <v>1</v>
      </c>
      <c r="S4436">
        <v>0</v>
      </c>
      <c r="T4436">
        <v>16</v>
      </c>
      <c r="U4436">
        <v>0</v>
      </c>
      <c r="V4436">
        <v>0</v>
      </c>
      <c r="W4436">
        <v>0</v>
      </c>
      <c r="X4436">
        <v>46.507433567470514</v>
      </c>
      <c r="Y4436">
        <v>0</v>
      </c>
      <c r="Z4436">
        <v>5.2437240512346674</v>
      </c>
      <c r="AA4436">
        <v>0</v>
      </c>
      <c r="AB4436">
        <v>77.55424436616218</v>
      </c>
      <c r="AC4436">
        <v>0</v>
      </c>
      <c r="AD4436">
        <v>0</v>
      </c>
      <c r="AE4436">
        <v>129.30540198486736</v>
      </c>
    </row>
    <row r="4437" spans="1:31" x14ac:dyDescent="0.25">
      <c r="A4437">
        <v>2314519</v>
      </c>
      <c r="B4437">
        <v>1</v>
      </c>
      <c r="C4437" t="s">
        <v>80</v>
      </c>
      <c r="D4437" t="s">
        <v>96</v>
      </c>
      <c r="E4437" t="s">
        <v>153</v>
      </c>
      <c r="F4437" t="s">
        <v>12948</v>
      </c>
      <c r="G4437" t="s">
        <v>203</v>
      </c>
      <c r="H4437" t="s">
        <v>150</v>
      </c>
      <c r="I4437" t="s">
        <v>136</v>
      </c>
      <c r="J4437" t="s">
        <v>137</v>
      </c>
      <c r="K4437" t="s">
        <v>138</v>
      </c>
      <c r="L4437" t="s">
        <v>12949</v>
      </c>
      <c r="M4437" t="s">
        <v>12950</v>
      </c>
      <c r="N4437">
        <v>0.74194444400000004</v>
      </c>
      <c r="O4437">
        <v>0</v>
      </c>
      <c r="P4437">
        <v>0</v>
      </c>
      <c r="Q4437">
        <v>0</v>
      </c>
      <c r="R4437">
        <v>0</v>
      </c>
      <c r="S4437">
        <v>0</v>
      </c>
      <c r="T4437">
        <v>5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14.235015026776644</v>
      </c>
      <c r="AC4437">
        <v>0</v>
      </c>
      <c r="AD4437">
        <v>0</v>
      </c>
      <c r="AE4437">
        <v>14.235015026776644</v>
      </c>
    </row>
    <row r="4438" spans="1:31" x14ac:dyDescent="0.25">
      <c r="A4438">
        <v>2314373</v>
      </c>
      <c r="B4438">
        <v>1</v>
      </c>
      <c r="C4438" t="s">
        <v>81</v>
      </c>
      <c r="D4438" t="s">
        <v>121</v>
      </c>
      <c r="E4438" t="s">
        <v>175</v>
      </c>
      <c r="F4438" t="s">
        <v>3173</v>
      </c>
      <c r="G4438" t="s">
        <v>210</v>
      </c>
      <c r="H4438" t="s">
        <v>135</v>
      </c>
      <c r="I4438" t="s">
        <v>136</v>
      </c>
      <c r="J4438" t="s">
        <v>137</v>
      </c>
      <c r="K4438" t="s">
        <v>138</v>
      </c>
      <c r="L4438" t="s">
        <v>12951</v>
      </c>
      <c r="M4438" t="s">
        <v>12952</v>
      </c>
      <c r="N4438">
        <v>4.2750000000000004</v>
      </c>
      <c r="O4438">
        <v>0</v>
      </c>
      <c r="P4438">
        <v>98</v>
      </c>
      <c r="Q4438">
        <v>0</v>
      </c>
      <c r="R4438">
        <v>1</v>
      </c>
      <c r="S4438">
        <v>0</v>
      </c>
      <c r="T4438">
        <v>7</v>
      </c>
      <c r="U4438">
        <v>0</v>
      </c>
      <c r="V4438">
        <v>0</v>
      </c>
      <c r="W4438">
        <v>0</v>
      </c>
      <c r="X4438">
        <v>50.555692782302046</v>
      </c>
      <c r="Y4438">
        <v>0</v>
      </c>
      <c r="Z4438">
        <v>8.1199425474525118</v>
      </c>
      <c r="AA4438">
        <v>0</v>
      </c>
      <c r="AB4438">
        <v>30.066805266576697</v>
      </c>
      <c r="AC4438">
        <v>0</v>
      </c>
      <c r="AD4438">
        <v>0</v>
      </c>
      <c r="AE4438">
        <v>88.742440596331249</v>
      </c>
    </row>
    <row r="4439" spans="1:31" x14ac:dyDescent="0.25">
      <c r="A4439">
        <v>2314705</v>
      </c>
      <c r="B4439">
        <v>1</v>
      </c>
      <c r="C4439" t="s">
        <v>81</v>
      </c>
      <c r="D4439" t="s">
        <v>114</v>
      </c>
      <c r="E4439" t="s">
        <v>141</v>
      </c>
      <c r="F4439" t="s">
        <v>3481</v>
      </c>
      <c r="G4439" t="s">
        <v>134</v>
      </c>
      <c r="H4439" t="s">
        <v>135</v>
      </c>
      <c r="I4439" t="s">
        <v>136</v>
      </c>
      <c r="J4439" t="s">
        <v>137</v>
      </c>
      <c r="K4439" t="s">
        <v>138</v>
      </c>
      <c r="L4439" t="s">
        <v>12953</v>
      </c>
      <c r="M4439" t="s">
        <v>12954</v>
      </c>
      <c r="N4439">
        <v>0.23749999999999999</v>
      </c>
      <c r="O4439">
        <v>0</v>
      </c>
      <c r="P4439">
        <v>770</v>
      </c>
      <c r="Q4439">
        <v>1</v>
      </c>
      <c r="R4439">
        <v>19</v>
      </c>
      <c r="S4439">
        <v>8</v>
      </c>
      <c r="T4439">
        <v>81</v>
      </c>
      <c r="U4439">
        <v>1</v>
      </c>
      <c r="V4439">
        <v>0</v>
      </c>
      <c r="W4439">
        <v>0</v>
      </c>
      <c r="X4439">
        <v>16.625879783291253</v>
      </c>
      <c r="Y4439">
        <v>0.71542604660700004</v>
      </c>
      <c r="Z4439">
        <v>1.4772406046139999</v>
      </c>
      <c r="AA4439">
        <v>2.4291574537593754</v>
      </c>
      <c r="AB4439">
        <v>4.6033609444680001</v>
      </c>
      <c r="AC4439">
        <v>19.6309825618705</v>
      </c>
      <c r="AD4439">
        <v>0</v>
      </c>
      <c r="AE4439">
        <v>45.482047394610134</v>
      </c>
    </row>
    <row r="4440" spans="1:31" x14ac:dyDescent="0.25">
      <c r="A4440">
        <v>2314811</v>
      </c>
      <c r="B4440">
        <v>1</v>
      </c>
      <c r="C4440" t="s">
        <v>81</v>
      </c>
      <c r="D4440" t="s">
        <v>121</v>
      </c>
      <c r="E4440" t="s">
        <v>147</v>
      </c>
      <c r="F4440" t="s">
        <v>12955</v>
      </c>
      <c r="G4440" t="s">
        <v>258</v>
      </c>
      <c r="H4440" t="s">
        <v>150</v>
      </c>
      <c r="I4440" t="s">
        <v>136</v>
      </c>
      <c r="J4440" t="s">
        <v>137</v>
      </c>
      <c r="K4440" t="s">
        <v>138</v>
      </c>
      <c r="L4440" t="s">
        <v>12956</v>
      </c>
      <c r="M4440" t="s">
        <v>12957</v>
      </c>
      <c r="N4440">
        <v>3.7511111110000002</v>
      </c>
      <c r="O4440">
        <v>0</v>
      </c>
      <c r="P4440">
        <v>4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2.5239071274823246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2.5239071274823246</v>
      </c>
    </row>
    <row r="4441" spans="1:31" x14ac:dyDescent="0.25">
      <c r="A4441">
        <v>2314124</v>
      </c>
      <c r="B4441">
        <v>1</v>
      </c>
      <c r="C4441" t="s">
        <v>80</v>
      </c>
      <c r="D4441" t="s">
        <v>83</v>
      </c>
      <c r="E4441" t="s">
        <v>175</v>
      </c>
      <c r="F4441" t="s">
        <v>12958</v>
      </c>
      <c r="G4441" t="s">
        <v>467</v>
      </c>
      <c r="H4441" t="s">
        <v>135</v>
      </c>
      <c r="I4441" t="s">
        <v>468</v>
      </c>
      <c r="J4441" t="s">
        <v>137</v>
      </c>
      <c r="K4441" t="s">
        <v>144</v>
      </c>
      <c r="L4441" t="s">
        <v>12959</v>
      </c>
      <c r="M4441" t="s">
        <v>12960</v>
      </c>
      <c r="N4441">
        <v>3.3888887999999999E-2</v>
      </c>
      <c r="O4441">
        <v>0</v>
      </c>
      <c r="P4441">
        <v>750</v>
      </c>
      <c r="Q4441">
        <v>0</v>
      </c>
      <c r="R4441">
        <v>0</v>
      </c>
      <c r="S4441">
        <v>1</v>
      </c>
      <c r="T4441">
        <v>174</v>
      </c>
      <c r="U4441">
        <v>0</v>
      </c>
      <c r="V4441">
        <v>0</v>
      </c>
      <c r="W4441">
        <v>0</v>
      </c>
      <c r="X4441">
        <v>4.58136622905982</v>
      </c>
      <c r="Y4441">
        <v>0</v>
      </c>
      <c r="Z4441">
        <v>0</v>
      </c>
      <c r="AA4441">
        <v>3.5897411972822223E-2</v>
      </c>
      <c r="AB4441">
        <v>5.0230970270270801</v>
      </c>
      <c r="AC4441">
        <v>0</v>
      </c>
      <c r="AD4441">
        <v>0</v>
      </c>
      <c r="AE4441">
        <v>9.6403606680597225</v>
      </c>
    </row>
    <row r="4442" spans="1:31" x14ac:dyDescent="0.25">
      <c r="A4442">
        <v>2314270</v>
      </c>
      <c r="B4442">
        <v>1</v>
      </c>
      <c r="C4442" t="s">
        <v>80</v>
      </c>
      <c r="D4442" t="s">
        <v>105</v>
      </c>
      <c r="E4442" t="s">
        <v>414</v>
      </c>
      <c r="F4442" t="s">
        <v>1667</v>
      </c>
      <c r="G4442" t="s">
        <v>134</v>
      </c>
      <c r="H4442" t="s">
        <v>135</v>
      </c>
      <c r="I4442" t="s">
        <v>136</v>
      </c>
      <c r="J4442" t="s">
        <v>137</v>
      </c>
      <c r="K4442" t="s">
        <v>138</v>
      </c>
      <c r="L4442" t="s">
        <v>12961</v>
      </c>
      <c r="M4442" t="s">
        <v>12962</v>
      </c>
      <c r="N4442">
        <v>0.20392666600000001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5</v>
      </c>
      <c r="U4442">
        <v>0</v>
      </c>
      <c r="V4442">
        <v>2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4.4782468226506662</v>
      </c>
      <c r="AC4442">
        <v>0</v>
      </c>
      <c r="AD4442">
        <v>2.1796787071295003</v>
      </c>
      <c r="AE4442">
        <v>6.6579255297801669</v>
      </c>
    </row>
    <row r="4443" spans="1:31" x14ac:dyDescent="0.25">
      <c r="A4443">
        <v>2314891</v>
      </c>
      <c r="B4443">
        <v>1</v>
      </c>
      <c r="C4443" t="s">
        <v>80</v>
      </c>
      <c r="D4443" t="s">
        <v>109</v>
      </c>
      <c r="E4443" t="s">
        <v>141</v>
      </c>
      <c r="F4443" t="s">
        <v>12963</v>
      </c>
      <c r="G4443" t="s">
        <v>134</v>
      </c>
      <c r="H4443" t="s">
        <v>135</v>
      </c>
      <c r="I4443" t="s">
        <v>136</v>
      </c>
      <c r="J4443" t="s">
        <v>137</v>
      </c>
      <c r="K4443" t="s">
        <v>138</v>
      </c>
      <c r="L4443" t="s">
        <v>12964</v>
      </c>
      <c r="M4443" t="s">
        <v>12965</v>
      </c>
      <c r="N4443">
        <v>0.13388888800000001</v>
      </c>
      <c r="O4443">
        <v>0</v>
      </c>
      <c r="P4443">
        <v>511</v>
      </c>
      <c r="Q4443">
        <v>0</v>
      </c>
      <c r="R4443">
        <v>30</v>
      </c>
      <c r="S4443">
        <v>1</v>
      </c>
      <c r="T4443">
        <v>65</v>
      </c>
      <c r="U4443">
        <v>0</v>
      </c>
      <c r="V4443">
        <v>0</v>
      </c>
      <c r="W4443">
        <v>0</v>
      </c>
      <c r="X4443">
        <v>8.31868916544523</v>
      </c>
      <c r="Y4443">
        <v>0</v>
      </c>
      <c r="Z4443">
        <v>2.461007857010967</v>
      </c>
      <c r="AA4443">
        <v>0.17877286267066669</v>
      </c>
      <c r="AB4443">
        <v>2.1953229612496004</v>
      </c>
      <c r="AC4443">
        <v>0</v>
      </c>
      <c r="AD4443">
        <v>0</v>
      </c>
      <c r="AE4443">
        <v>13.153792846376463</v>
      </c>
    </row>
    <row r="4444" spans="1:31" x14ac:dyDescent="0.25">
      <c r="A4444">
        <v>2314393</v>
      </c>
      <c r="B4444">
        <v>1</v>
      </c>
      <c r="C4444" t="s">
        <v>80</v>
      </c>
      <c r="D4444" t="s">
        <v>93</v>
      </c>
      <c r="E4444" t="s">
        <v>153</v>
      </c>
      <c r="F4444" t="s">
        <v>12966</v>
      </c>
      <c r="G4444" t="s">
        <v>203</v>
      </c>
      <c r="H4444" t="s">
        <v>150</v>
      </c>
      <c r="I4444" t="s">
        <v>136</v>
      </c>
      <c r="J4444" t="s">
        <v>137</v>
      </c>
      <c r="K4444" t="s">
        <v>138</v>
      </c>
      <c r="L4444" t="s">
        <v>12967</v>
      </c>
      <c r="M4444" t="s">
        <v>12968</v>
      </c>
      <c r="N4444">
        <v>0.245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1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0.12001120050225</v>
      </c>
      <c r="AC4444">
        <v>0</v>
      </c>
      <c r="AD4444">
        <v>0</v>
      </c>
      <c r="AE4444">
        <v>0.12001120050225</v>
      </c>
    </row>
    <row r="4445" spans="1:31" x14ac:dyDescent="0.25">
      <c r="A4445">
        <v>2314536</v>
      </c>
      <c r="B4445">
        <v>1</v>
      </c>
      <c r="C4445" t="s">
        <v>81</v>
      </c>
      <c r="D4445" t="s">
        <v>118</v>
      </c>
      <c r="E4445" t="s">
        <v>147</v>
      </c>
      <c r="F4445" t="s">
        <v>12969</v>
      </c>
      <c r="G4445" t="s">
        <v>149</v>
      </c>
      <c r="H4445" t="s">
        <v>150</v>
      </c>
      <c r="I4445" t="s">
        <v>136</v>
      </c>
      <c r="J4445" t="s">
        <v>137</v>
      </c>
      <c r="K4445" t="s">
        <v>138</v>
      </c>
      <c r="L4445" t="s">
        <v>12970</v>
      </c>
      <c r="M4445" t="s">
        <v>12971</v>
      </c>
      <c r="N4445">
        <v>5.2083333329999997</v>
      </c>
      <c r="O4445">
        <v>0</v>
      </c>
      <c r="P4445">
        <v>5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2.7135709538247332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2.7135709538247332</v>
      </c>
    </row>
    <row r="4446" spans="1:31" x14ac:dyDescent="0.25">
      <c r="A4446">
        <v>2314605</v>
      </c>
      <c r="B4446">
        <v>1</v>
      </c>
      <c r="C4446" t="s">
        <v>80</v>
      </c>
      <c r="D4446" t="s">
        <v>108</v>
      </c>
      <c r="E4446" t="s">
        <v>132</v>
      </c>
      <c r="F4446" t="s">
        <v>7988</v>
      </c>
      <c r="G4446" t="s">
        <v>134</v>
      </c>
      <c r="H4446" t="s">
        <v>135</v>
      </c>
      <c r="I4446" t="s">
        <v>136</v>
      </c>
      <c r="J4446" t="s">
        <v>137</v>
      </c>
      <c r="K4446" t="s">
        <v>138</v>
      </c>
      <c r="L4446" t="s">
        <v>12972</v>
      </c>
      <c r="M4446" t="s">
        <v>12973</v>
      </c>
      <c r="N4446">
        <v>2.1741666660000001</v>
      </c>
      <c r="O4446">
        <v>0</v>
      </c>
      <c r="P4446">
        <v>1913</v>
      </c>
      <c r="Q4446">
        <v>2</v>
      </c>
      <c r="R4446">
        <v>414</v>
      </c>
      <c r="S4446">
        <v>14</v>
      </c>
      <c r="T4446">
        <v>266</v>
      </c>
      <c r="U4446">
        <v>0</v>
      </c>
      <c r="V4446">
        <v>0</v>
      </c>
      <c r="W4446">
        <v>0</v>
      </c>
      <c r="X4446">
        <v>548.50589007369581</v>
      </c>
      <c r="Y4446">
        <v>115.96050388579688</v>
      </c>
      <c r="Z4446">
        <v>446.1533426875979</v>
      </c>
      <c r="AA4446">
        <v>59.678989030341512</v>
      </c>
      <c r="AB4446">
        <v>351.07337717918784</v>
      </c>
      <c r="AC4446">
        <v>0</v>
      </c>
      <c r="AD4446">
        <v>0</v>
      </c>
      <c r="AE4446">
        <v>1521.3721028566199</v>
      </c>
    </row>
    <row r="4447" spans="1:31" x14ac:dyDescent="0.25">
      <c r="A4447">
        <v>2314914</v>
      </c>
      <c r="B4447">
        <v>1</v>
      </c>
      <c r="C4447" t="s">
        <v>80</v>
      </c>
      <c r="D4447" t="s">
        <v>93</v>
      </c>
      <c r="E4447" t="s">
        <v>141</v>
      </c>
      <c r="F4447" t="s">
        <v>12974</v>
      </c>
      <c r="G4447" t="s">
        <v>467</v>
      </c>
      <c r="H4447" t="s">
        <v>135</v>
      </c>
      <c r="I4447" t="s">
        <v>136</v>
      </c>
      <c r="J4447" t="s">
        <v>137</v>
      </c>
      <c r="K4447" t="s">
        <v>138</v>
      </c>
      <c r="L4447" t="s">
        <v>12975</v>
      </c>
      <c r="M4447" t="s">
        <v>12976</v>
      </c>
      <c r="N4447">
        <v>0.35249999999999998</v>
      </c>
      <c r="O4447">
        <v>0</v>
      </c>
      <c r="P4447">
        <v>967</v>
      </c>
      <c r="Q4447">
        <v>0</v>
      </c>
      <c r="R4447">
        <v>11</v>
      </c>
      <c r="S4447">
        <v>1</v>
      </c>
      <c r="T4447">
        <v>138</v>
      </c>
      <c r="U4447">
        <v>0</v>
      </c>
      <c r="V4447">
        <v>0</v>
      </c>
      <c r="W4447">
        <v>0</v>
      </c>
      <c r="X4447">
        <v>46.094129688064996</v>
      </c>
      <c r="Y4447">
        <v>0</v>
      </c>
      <c r="Z4447">
        <v>2.2015073296728005</v>
      </c>
      <c r="AA4447">
        <v>0.46236701724990004</v>
      </c>
      <c r="AB4447">
        <v>22.347827129687627</v>
      </c>
      <c r="AC4447">
        <v>0</v>
      </c>
      <c r="AD4447">
        <v>0</v>
      </c>
      <c r="AE4447">
        <v>71.105831164675322</v>
      </c>
    </row>
    <row r="4448" spans="1:31" x14ac:dyDescent="0.25">
      <c r="A4448">
        <v>2314230</v>
      </c>
      <c r="B4448">
        <v>1</v>
      </c>
      <c r="C4448" t="s">
        <v>81</v>
      </c>
      <c r="D4448" t="s">
        <v>127</v>
      </c>
      <c r="E4448" t="s">
        <v>132</v>
      </c>
      <c r="F4448" t="s">
        <v>2948</v>
      </c>
      <c r="G4448" t="s">
        <v>134</v>
      </c>
      <c r="H4448" t="s">
        <v>135</v>
      </c>
      <c r="I4448" t="s">
        <v>136</v>
      </c>
      <c r="J4448" t="s">
        <v>137</v>
      </c>
      <c r="K4448" t="s">
        <v>138</v>
      </c>
      <c r="L4448" t="s">
        <v>12977</v>
      </c>
      <c r="M4448" t="s">
        <v>12978</v>
      </c>
      <c r="N4448">
        <v>2.5555555550000002</v>
      </c>
      <c r="O4448">
        <v>0</v>
      </c>
      <c r="P4448">
        <v>0</v>
      </c>
      <c r="Q4448">
        <v>10</v>
      </c>
      <c r="R4448">
        <v>19</v>
      </c>
      <c r="S4448">
        <v>10</v>
      </c>
      <c r="T4448">
        <v>3</v>
      </c>
      <c r="U4448">
        <v>3</v>
      </c>
      <c r="V4448">
        <v>0</v>
      </c>
      <c r="W4448">
        <v>0</v>
      </c>
      <c r="X4448">
        <v>0</v>
      </c>
      <c r="Y4448">
        <v>67.577537459564425</v>
      </c>
      <c r="Z4448">
        <v>94.813728310794829</v>
      </c>
      <c r="AA4448">
        <v>448.61861819896808</v>
      </c>
      <c r="AB4448">
        <v>19.920789914478565</v>
      </c>
      <c r="AC4448">
        <v>104.5944316903694</v>
      </c>
      <c r="AD4448">
        <v>0</v>
      </c>
      <c r="AE4448">
        <v>735.52510557417531</v>
      </c>
    </row>
    <row r="4449" spans="1:31" x14ac:dyDescent="0.25">
      <c r="A4449">
        <v>2314579</v>
      </c>
      <c r="B4449">
        <v>1</v>
      </c>
      <c r="C4449" t="s">
        <v>80</v>
      </c>
      <c r="D4449" t="s">
        <v>109</v>
      </c>
      <c r="E4449" t="s">
        <v>141</v>
      </c>
      <c r="F4449" t="s">
        <v>12979</v>
      </c>
      <c r="G4449" t="s">
        <v>134</v>
      </c>
      <c r="H4449" t="s">
        <v>135</v>
      </c>
      <c r="I4449" t="s">
        <v>136</v>
      </c>
      <c r="J4449" t="s">
        <v>137</v>
      </c>
      <c r="K4449" t="s">
        <v>138</v>
      </c>
      <c r="L4449" t="s">
        <v>12980</v>
      </c>
      <c r="M4449" t="s">
        <v>12981</v>
      </c>
      <c r="N4449">
        <v>0.138055555</v>
      </c>
      <c r="O4449">
        <v>0</v>
      </c>
      <c r="P4449">
        <v>707</v>
      </c>
      <c r="Q4449">
        <v>1</v>
      </c>
      <c r="R4449">
        <v>130</v>
      </c>
      <c r="S4449">
        <v>9</v>
      </c>
      <c r="T4449">
        <v>162</v>
      </c>
      <c r="U4449">
        <v>0</v>
      </c>
      <c r="V4449">
        <v>0</v>
      </c>
      <c r="W4449">
        <v>0</v>
      </c>
      <c r="X4449">
        <v>16.039533819786747</v>
      </c>
      <c r="Y4449">
        <v>0</v>
      </c>
      <c r="Z4449">
        <v>39.319318109502881</v>
      </c>
      <c r="AA4449">
        <v>7.5043405475497664</v>
      </c>
      <c r="AB4449">
        <v>27.035493264735244</v>
      </c>
      <c r="AC4449">
        <v>0</v>
      </c>
      <c r="AD4449">
        <v>0</v>
      </c>
      <c r="AE4449">
        <v>89.898685741574639</v>
      </c>
    </row>
    <row r="4450" spans="1:31" x14ac:dyDescent="0.25">
      <c r="A4450">
        <v>2314771</v>
      </c>
      <c r="B4450">
        <v>1</v>
      </c>
      <c r="C4450" t="s">
        <v>80</v>
      </c>
      <c r="D4450" t="s">
        <v>83</v>
      </c>
      <c r="E4450" t="s">
        <v>175</v>
      </c>
      <c r="F4450" t="s">
        <v>12982</v>
      </c>
      <c r="G4450" t="s">
        <v>134</v>
      </c>
      <c r="H4450" t="s">
        <v>135</v>
      </c>
      <c r="I4450" t="s">
        <v>136</v>
      </c>
      <c r="J4450" t="s">
        <v>137</v>
      </c>
      <c r="K4450" t="s">
        <v>138</v>
      </c>
      <c r="L4450" t="s">
        <v>12983</v>
      </c>
      <c r="M4450" t="s">
        <v>12984</v>
      </c>
      <c r="N4450">
        <v>0.36055555500000003</v>
      </c>
      <c r="O4450">
        <v>0</v>
      </c>
      <c r="P4450">
        <v>0</v>
      </c>
      <c r="Q4450">
        <v>0</v>
      </c>
      <c r="R4450">
        <v>0</v>
      </c>
      <c r="S4450">
        <v>15</v>
      </c>
      <c r="T4450">
        <v>23</v>
      </c>
      <c r="U4450">
        <v>6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129.77063566078303</v>
      </c>
      <c r="AB4450">
        <v>32.814331333917472</v>
      </c>
      <c r="AC4450">
        <v>1284.4509467531557</v>
      </c>
      <c r="AD4450">
        <v>0</v>
      </c>
      <c r="AE4450">
        <v>1447.0359137478563</v>
      </c>
    </row>
    <row r="4451" spans="1:31" x14ac:dyDescent="0.25">
      <c r="A4451">
        <v>2314542</v>
      </c>
      <c r="B4451">
        <v>1</v>
      </c>
      <c r="C4451" t="s">
        <v>80</v>
      </c>
      <c r="D4451" t="s">
        <v>104</v>
      </c>
      <c r="E4451" t="s">
        <v>132</v>
      </c>
      <c r="F4451" t="s">
        <v>11852</v>
      </c>
      <c r="G4451" t="s">
        <v>210</v>
      </c>
      <c r="H4451" t="s">
        <v>135</v>
      </c>
      <c r="I4451" t="s">
        <v>136</v>
      </c>
      <c r="J4451" t="s">
        <v>137</v>
      </c>
      <c r="K4451" t="s">
        <v>138</v>
      </c>
      <c r="L4451" t="s">
        <v>12985</v>
      </c>
      <c r="M4451" t="s">
        <v>12986</v>
      </c>
      <c r="N4451">
        <v>0.959166666</v>
      </c>
      <c r="O4451">
        <v>0</v>
      </c>
      <c r="P4451">
        <v>456</v>
      </c>
      <c r="Q4451">
        <v>5</v>
      </c>
      <c r="R4451">
        <v>10</v>
      </c>
      <c r="S4451">
        <v>5</v>
      </c>
      <c r="T4451">
        <v>110</v>
      </c>
      <c r="U4451">
        <v>1</v>
      </c>
      <c r="V4451">
        <v>0</v>
      </c>
      <c r="W4451">
        <v>0</v>
      </c>
      <c r="X4451">
        <v>122.04616621867174</v>
      </c>
      <c r="Y4451">
        <v>31.455188866037762</v>
      </c>
      <c r="Z4451">
        <v>34.703845252019136</v>
      </c>
      <c r="AA4451">
        <v>105.50144848536212</v>
      </c>
      <c r="AB4451">
        <v>121.12414085546207</v>
      </c>
      <c r="AC4451">
        <v>106.04897970876809</v>
      </c>
      <c r="AD4451">
        <v>0</v>
      </c>
      <c r="AE4451">
        <v>520.87976938632096</v>
      </c>
    </row>
    <row r="4452" spans="1:31" x14ac:dyDescent="0.25">
      <c r="A4452">
        <v>2315040</v>
      </c>
      <c r="B4452">
        <v>1</v>
      </c>
      <c r="C4452" t="s">
        <v>80</v>
      </c>
      <c r="D4452" t="s">
        <v>85</v>
      </c>
      <c r="E4452" t="s">
        <v>153</v>
      </c>
      <c r="F4452" t="s">
        <v>12987</v>
      </c>
      <c r="G4452" t="s">
        <v>203</v>
      </c>
      <c r="H4452" t="s">
        <v>150</v>
      </c>
      <c r="I4452" t="s">
        <v>136</v>
      </c>
      <c r="J4452" t="s">
        <v>137</v>
      </c>
      <c r="K4452" t="s">
        <v>138</v>
      </c>
      <c r="L4452" t="s">
        <v>12988</v>
      </c>
      <c r="M4452" t="s">
        <v>12989</v>
      </c>
      <c r="N4452">
        <v>3.6397222220000001</v>
      </c>
      <c r="O4452">
        <v>0</v>
      </c>
      <c r="P4452">
        <v>5</v>
      </c>
      <c r="Q4452">
        <v>0</v>
      </c>
      <c r="R4452">
        <v>0</v>
      </c>
      <c r="S4452">
        <v>0</v>
      </c>
      <c r="T4452">
        <v>3</v>
      </c>
      <c r="U4452">
        <v>0</v>
      </c>
      <c r="V4452">
        <v>0</v>
      </c>
      <c r="W4452">
        <v>0</v>
      </c>
      <c r="X4452">
        <v>5.3204432656944336</v>
      </c>
      <c r="Y4452">
        <v>0</v>
      </c>
      <c r="Z4452">
        <v>0</v>
      </c>
      <c r="AA4452">
        <v>0</v>
      </c>
      <c r="AB4452">
        <v>0.58518171497212512</v>
      </c>
      <c r="AC4452">
        <v>0</v>
      </c>
      <c r="AD4452">
        <v>0</v>
      </c>
      <c r="AE4452">
        <v>5.9056249806665591</v>
      </c>
    </row>
    <row r="4453" spans="1:31" x14ac:dyDescent="0.25">
      <c r="A4453">
        <v>2314187</v>
      </c>
      <c r="B4453">
        <v>1</v>
      </c>
      <c r="C4453" t="s">
        <v>81</v>
      </c>
      <c r="D4453" t="s">
        <v>126</v>
      </c>
      <c r="E4453" t="s">
        <v>175</v>
      </c>
      <c r="F4453" t="s">
        <v>12990</v>
      </c>
      <c r="G4453" t="s">
        <v>210</v>
      </c>
      <c r="H4453" t="s">
        <v>135</v>
      </c>
      <c r="I4453" t="s">
        <v>136</v>
      </c>
      <c r="J4453" t="s">
        <v>137</v>
      </c>
      <c r="K4453" t="s">
        <v>138</v>
      </c>
      <c r="L4453" t="s">
        <v>12991</v>
      </c>
      <c r="M4453" t="s">
        <v>12992</v>
      </c>
      <c r="N4453">
        <v>1.8138888879999999</v>
      </c>
      <c r="O4453">
        <v>0</v>
      </c>
      <c r="P4453">
        <v>6</v>
      </c>
      <c r="Q4453">
        <v>0</v>
      </c>
      <c r="R4453">
        <v>7</v>
      </c>
      <c r="S4453">
        <v>1</v>
      </c>
      <c r="T4453">
        <v>2</v>
      </c>
      <c r="U4453">
        <v>0</v>
      </c>
      <c r="V4453">
        <v>0</v>
      </c>
      <c r="W4453">
        <v>0</v>
      </c>
      <c r="X4453">
        <v>1.4147813251261669</v>
      </c>
      <c r="Y4453">
        <v>0</v>
      </c>
      <c r="Z4453">
        <v>3.0501264340304997</v>
      </c>
      <c r="AA4453">
        <v>2.2293345586009998</v>
      </c>
      <c r="AB4453">
        <v>4.5770002234189997</v>
      </c>
      <c r="AC4453">
        <v>0</v>
      </c>
      <c r="AD4453">
        <v>0</v>
      </c>
      <c r="AE4453">
        <v>11.271242541176665</v>
      </c>
    </row>
    <row r="4454" spans="1:31" x14ac:dyDescent="0.25">
      <c r="A4454">
        <v>2314977</v>
      </c>
      <c r="B4454">
        <v>1</v>
      </c>
      <c r="C4454" t="s">
        <v>80</v>
      </c>
      <c r="D4454" t="s">
        <v>90</v>
      </c>
      <c r="E4454" t="s">
        <v>147</v>
      </c>
      <c r="F4454" t="s">
        <v>12993</v>
      </c>
      <c r="G4454" t="s">
        <v>463</v>
      </c>
      <c r="H4454" t="s">
        <v>150</v>
      </c>
      <c r="I4454" t="s">
        <v>136</v>
      </c>
      <c r="J4454" t="s">
        <v>137</v>
      </c>
      <c r="K4454" t="s">
        <v>138</v>
      </c>
      <c r="L4454" t="s">
        <v>12994</v>
      </c>
      <c r="M4454" t="s">
        <v>12995</v>
      </c>
      <c r="N4454">
        <v>4.5119444440000001</v>
      </c>
      <c r="O4454">
        <v>0</v>
      </c>
      <c r="P4454">
        <v>124</v>
      </c>
      <c r="Q4454">
        <v>0</v>
      </c>
      <c r="R4454">
        <v>0</v>
      </c>
      <c r="S4454">
        <v>0</v>
      </c>
      <c r="T4454">
        <v>10</v>
      </c>
      <c r="U4454">
        <v>0</v>
      </c>
      <c r="V4454">
        <v>0</v>
      </c>
      <c r="W4454">
        <v>0</v>
      </c>
      <c r="X4454">
        <v>168.20636389791198</v>
      </c>
      <c r="Y4454">
        <v>0</v>
      </c>
      <c r="Z4454">
        <v>0</v>
      </c>
      <c r="AA4454">
        <v>0</v>
      </c>
      <c r="AB4454">
        <v>12.423573300765497</v>
      </c>
      <c r="AC4454">
        <v>0</v>
      </c>
      <c r="AD4454">
        <v>0</v>
      </c>
      <c r="AE4454">
        <v>180.62993719867748</v>
      </c>
    </row>
    <row r="4455" spans="1:31" x14ac:dyDescent="0.25">
      <c r="A4455">
        <v>2314934</v>
      </c>
      <c r="B4455">
        <v>1</v>
      </c>
      <c r="C4455" t="s">
        <v>80</v>
      </c>
      <c r="D4455" t="s">
        <v>108</v>
      </c>
      <c r="E4455" t="s">
        <v>153</v>
      </c>
      <c r="F4455" t="s">
        <v>12996</v>
      </c>
      <c r="G4455" t="s">
        <v>203</v>
      </c>
      <c r="H4455" t="s">
        <v>150</v>
      </c>
      <c r="I4455" t="s">
        <v>136</v>
      </c>
      <c r="J4455" t="s">
        <v>137</v>
      </c>
      <c r="K4455" t="s">
        <v>138</v>
      </c>
      <c r="L4455" t="s">
        <v>12997</v>
      </c>
      <c r="M4455" t="s">
        <v>12998</v>
      </c>
      <c r="N4455">
        <v>2.5955555549999998</v>
      </c>
      <c r="O4455">
        <v>0</v>
      </c>
      <c r="P4455">
        <v>1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0.34468863271386668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0.34468863271386668</v>
      </c>
    </row>
    <row r="4456" spans="1:31" x14ac:dyDescent="0.25">
      <c r="A4456">
        <v>2314685</v>
      </c>
      <c r="B4456">
        <v>1</v>
      </c>
      <c r="C4456" t="s">
        <v>80</v>
      </c>
      <c r="D4456" t="s">
        <v>90</v>
      </c>
      <c r="E4456" t="s">
        <v>153</v>
      </c>
      <c r="F4456" t="s">
        <v>12999</v>
      </c>
      <c r="G4456" t="s">
        <v>155</v>
      </c>
      <c r="H4456" t="s">
        <v>150</v>
      </c>
      <c r="I4456" t="s">
        <v>136</v>
      </c>
      <c r="J4456" t="s">
        <v>137</v>
      </c>
      <c r="K4456" t="s">
        <v>138</v>
      </c>
      <c r="L4456" t="s">
        <v>13000</v>
      </c>
      <c r="M4456" t="s">
        <v>13001</v>
      </c>
      <c r="N4456">
        <v>3.1066666660000002</v>
      </c>
      <c r="O4456">
        <v>0</v>
      </c>
      <c r="P4456">
        <v>1</v>
      </c>
      <c r="Q4456">
        <v>0</v>
      </c>
      <c r="R4456">
        <v>0</v>
      </c>
      <c r="S4456">
        <v>0</v>
      </c>
      <c r="T4456">
        <v>2</v>
      </c>
      <c r="U4456">
        <v>0</v>
      </c>
      <c r="V4456">
        <v>0</v>
      </c>
      <c r="W4456">
        <v>0</v>
      </c>
      <c r="X4456">
        <v>6.1552356820724921</v>
      </c>
      <c r="Y4456">
        <v>0</v>
      </c>
      <c r="Z4456">
        <v>0</v>
      </c>
      <c r="AA4456">
        <v>0</v>
      </c>
      <c r="AB4456">
        <v>1.3585784802841001</v>
      </c>
      <c r="AC4456">
        <v>0</v>
      </c>
      <c r="AD4456">
        <v>0</v>
      </c>
      <c r="AE4456">
        <v>7.5138141623565922</v>
      </c>
    </row>
    <row r="4457" spans="1:31" x14ac:dyDescent="0.25">
      <c r="A4457">
        <v>2314834</v>
      </c>
      <c r="B4457">
        <v>1</v>
      </c>
      <c r="C4457" t="s">
        <v>80</v>
      </c>
      <c r="D4457" t="s">
        <v>111</v>
      </c>
      <c r="E4457" t="s">
        <v>153</v>
      </c>
      <c r="F4457" t="s">
        <v>13002</v>
      </c>
      <c r="G4457" t="s">
        <v>203</v>
      </c>
      <c r="H4457" t="s">
        <v>150</v>
      </c>
      <c r="I4457" t="s">
        <v>136</v>
      </c>
      <c r="J4457" t="s">
        <v>137</v>
      </c>
      <c r="K4457" t="s">
        <v>138</v>
      </c>
      <c r="L4457" t="s">
        <v>13003</v>
      </c>
      <c r="M4457" t="s">
        <v>13004</v>
      </c>
      <c r="N4457">
        <v>2.2772222219999998</v>
      </c>
      <c r="O4457">
        <v>0</v>
      </c>
      <c r="P4457">
        <v>1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0.41631447447249992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0.41631447447249992</v>
      </c>
    </row>
    <row r="4458" spans="1:31" x14ac:dyDescent="0.25">
      <c r="A4458">
        <v>2314808</v>
      </c>
      <c r="B4458">
        <v>1</v>
      </c>
      <c r="C4458" t="s">
        <v>81</v>
      </c>
      <c r="D4458" t="s">
        <v>117</v>
      </c>
      <c r="E4458" t="s">
        <v>141</v>
      </c>
      <c r="F4458" t="s">
        <v>3395</v>
      </c>
      <c r="G4458" t="s">
        <v>134</v>
      </c>
      <c r="H4458" t="s">
        <v>135</v>
      </c>
      <c r="I4458" t="s">
        <v>136</v>
      </c>
      <c r="J4458" t="s">
        <v>137</v>
      </c>
      <c r="K4458" t="s">
        <v>138</v>
      </c>
      <c r="L4458" t="s">
        <v>13005</v>
      </c>
      <c r="M4458" t="s">
        <v>13006</v>
      </c>
      <c r="N4458">
        <v>8.6944443999999996E-2</v>
      </c>
      <c r="O4458">
        <v>2</v>
      </c>
      <c r="P4458">
        <v>539</v>
      </c>
      <c r="Q4458">
        <v>12</v>
      </c>
      <c r="R4458">
        <v>40</v>
      </c>
      <c r="S4458">
        <v>13</v>
      </c>
      <c r="T4458">
        <v>23</v>
      </c>
      <c r="U4458">
        <v>1</v>
      </c>
      <c r="V4458">
        <v>0</v>
      </c>
      <c r="W4458">
        <v>9.3528051875333348E-2</v>
      </c>
      <c r="X4458">
        <v>5.6856063598500413</v>
      </c>
      <c r="Y4458">
        <v>0.61279140672950005</v>
      </c>
      <c r="Z4458">
        <v>1.5727905542526224</v>
      </c>
      <c r="AA4458">
        <v>1.7472112779035729</v>
      </c>
      <c r="AB4458">
        <v>1.129259093437889</v>
      </c>
      <c r="AC4458">
        <v>6.2077415969545271</v>
      </c>
      <c r="AD4458">
        <v>0</v>
      </c>
      <c r="AE4458">
        <v>17.048928341003489</v>
      </c>
    </row>
    <row r="4459" spans="1:31" x14ac:dyDescent="0.25">
      <c r="A4459">
        <v>2314144</v>
      </c>
      <c r="B4459">
        <v>1</v>
      </c>
      <c r="C4459" t="s">
        <v>80</v>
      </c>
      <c r="D4459" t="s">
        <v>106</v>
      </c>
      <c r="E4459" t="s">
        <v>141</v>
      </c>
      <c r="F4459" t="s">
        <v>282</v>
      </c>
      <c r="G4459" t="s">
        <v>134</v>
      </c>
      <c r="H4459" t="s">
        <v>135</v>
      </c>
      <c r="I4459" t="s">
        <v>136</v>
      </c>
      <c r="J4459" t="s">
        <v>137</v>
      </c>
      <c r="K4459" t="s">
        <v>138</v>
      </c>
      <c r="L4459" t="s">
        <v>13007</v>
      </c>
      <c r="M4459" t="s">
        <v>13008</v>
      </c>
      <c r="N4459">
        <v>0.175277777</v>
      </c>
      <c r="O4459">
        <v>1</v>
      </c>
      <c r="P4459">
        <v>38</v>
      </c>
      <c r="Q4459">
        <v>17</v>
      </c>
      <c r="R4459">
        <v>47</v>
      </c>
      <c r="S4459">
        <v>13</v>
      </c>
      <c r="T4459">
        <v>30</v>
      </c>
      <c r="U4459">
        <v>6</v>
      </c>
      <c r="V4459">
        <v>0</v>
      </c>
      <c r="W4459">
        <v>3.9212321965741669E-2</v>
      </c>
      <c r="X4459">
        <v>2.0527954685931</v>
      </c>
      <c r="Y4459">
        <v>15.1296991044031</v>
      </c>
      <c r="Z4459">
        <v>12.895828309801139</v>
      </c>
      <c r="AA4459">
        <v>9.9638469743206741</v>
      </c>
      <c r="AB4459">
        <v>7.6787694659070507</v>
      </c>
      <c r="AC4459">
        <v>35.745140548959817</v>
      </c>
      <c r="AD4459">
        <v>0</v>
      </c>
      <c r="AE4459">
        <v>83.505292193950623</v>
      </c>
    </row>
    <row r="4460" spans="1:31" x14ac:dyDescent="0.25">
      <c r="A4460">
        <v>2314499</v>
      </c>
      <c r="B4460">
        <v>1</v>
      </c>
      <c r="C4460" t="s">
        <v>80</v>
      </c>
      <c r="D4460" t="s">
        <v>98</v>
      </c>
      <c r="E4460" t="s">
        <v>175</v>
      </c>
      <c r="F4460" t="s">
        <v>13009</v>
      </c>
      <c r="G4460" t="s">
        <v>210</v>
      </c>
      <c r="H4460" t="s">
        <v>135</v>
      </c>
      <c r="I4460" t="s">
        <v>136</v>
      </c>
      <c r="J4460" t="s">
        <v>137</v>
      </c>
      <c r="K4460" t="s">
        <v>138</v>
      </c>
      <c r="L4460" t="s">
        <v>13010</v>
      </c>
      <c r="M4460" t="s">
        <v>13011</v>
      </c>
      <c r="N4460">
        <v>1.620833333</v>
      </c>
      <c r="O4460">
        <v>0</v>
      </c>
      <c r="P4460">
        <v>80</v>
      </c>
      <c r="Q4460">
        <v>0</v>
      </c>
      <c r="R4460">
        <v>5</v>
      </c>
      <c r="S4460">
        <v>0</v>
      </c>
      <c r="T4460">
        <v>18</v>
      </c>
      <c r="U4460">
        <v>0</v>
      </c>
      <c r="V4460">
        <v>0</v>
      </c>
      <c r="W4460">
        <v>0</v>
      </c>
      <c r="X4460">
        <v>30.525426881329178</v>
      </c>
      <c r="Y4460">
        <v>0</v>
      </c>
      <c r="Z4460">
        <v>2.5542641338026661</v>
      </c>
      <c r="AA4460">
        <v>0</v>
      </c>
      <c r="AB4460">
        <v>20.648143570139386</v>
      </c>
      <c r="AC4460">
        <v>0</v>
      </c>
      <c r="AD4460">
        <v>0</v>
      </c>
      <c r="AE4460">
        <v>53.727834585271225</v>
      </c>
    </row>
    <row r="4461" spans="1:31" x14ac:dyDescent="0.25">
      <c r="A4461">
        <v>2314167</v>
      </c>
      <c r="B4461">
        <v>1</v>
      </c>
      <c r="C4461" t="s">
        <v>81</v>
      </c>
      <c r="D4461" t="s">
        <v>128</v>
      </c>
      <c r="E4461" t="s">
        <v>132</v>
      </c>
      <c r="F4461" t="s">
        <v>3595</v>
      </c>
      <c r="G4461" t="s">
        <v>134</v>
      </c>
      <c r="H4461" t="s">
        <v>135</v>
      </c>
      <c r="I4461" t="s">
        <v>136</v>
      </c>
      <c r="J4461" t="s">
        <v>137</v>
      </c>
      <c r="K4461" t="s">
        <v>138</v>
      </c>
      <c r="L4461" t="s">
        <v>13012</v>
      </c>
      <c r="M4461" t="s">
        <v>13013</v>
      </c>
      <c r="N4461">
        <v>0.27861111100000002</v>
      </c>
      <c r="O4461">
        <v>0</v>
      </c>
      <c r="P4461">
        <v>0</v>
      </c>
      <c r="Q4461">
        <v>0</v>
      </c>
      <c r="R4461">
        <v>0</v>
      </c>
      <c r="S4461">
        <v>19</v>
      </c>
      <c r="T4461">
        <v>0</v>
      </c>
      <c r="U4461">
        <v>16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73.030670708240905</v>
      </c>
      <c r="AB4461">
        <v>0</v>
      </c>
      <c r="AC4461">
        <v>401.94235151245169</v>
      </c>
      <c r="AD4461">
        <v>0</v>
      </c>
      <c r="AE4461">
        <v>474.9730222206926</v>
      </c>
    </row>
    <row r="4462" spans="1:31" x14ac:dyDescent="0.25">
      <c r="A4462">
        <v>2314854</v>
      </c>
      <c r="B4462">
        <v>1</v>
      </c>
      <c r="C4462" t="s">
        <v>80</v>
      </c>
      <c r="D4462" t="s">
        <v>93</v>
      </c>
      <c r="E4462" t="s">
        <v>147</v>
      </c>
      <c r="F4462" t="s">
        <v>13014</v>
      </c>
      <c r="G4462" t="s">
        <v>149</v>
      </c>
      <c r="H4462" t="s">
        <v>150</v>
      </c>
      <c r="I4462" t="s">
        <v>136</v>
      </c>
      <c r="J4462" t="s">
        <v>137</v>
      </c>
      <c r="K4462" t="s">
        <v>138</v>
      </c>
      <c r="L4462" t="s">
        <v>13015</v>
      </c>
      <c r="M4462" t="s">
        <v>13016</v>
      </c>
      <c r="N4462">
        <v>9.8419444439999992</v>
      </c>
      <c r="O4462">
        <v>0</v>
      </c>
      <c r="P4462">
        <v>1</v>
      </c>
      <c r="Q4462">
        <v>0</v>
      </c>
      <c r="R4462">
        <v>2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9.9809922060000019E-4</v>
      </c>
      <c r="Y4462">
        <v>0</v>
      </c>
      <c r="Z4462">
        <v>5.6848111578294764</v>
      </c>
      <c r="AA4462">
        <v>0</v>
      </c>
      <c r="AB4462">
        <v>0</v>
      </c>
      <c r="AC4462">
        <v>0</v>
      </c>
      <c r="AD4462">
        <v>0</v>
      </c>
      <c r="AE4462">
        <v>5.6858092570500762</v>
      </c>
    </row>
    <row r="4463" spans="1:31" x14ac:dyDescent="0.25">
      <c r="A4463">
        <v>2314622</v>
      </c>
      <c r="B4463">
        <v>1</v>
      </c>
      <c r="C4463" t="s">
        <v>80</v>
      </c>
      <c r="D4463" t="s">
        <v>97</v>
      </c>
      <c r="E4463" t="s">
        <v>132</v>
      </c>
      <c r="F4463" t="s">
        <v>13017</v>
      </c>
      <c r="G4463" t="s">
        <v>134</v>
      </c>
      <c r="H4463" t="s">
        <v>135</v>
      </c>
      <c r="I4463" t="s">
        <v>136</v>
      </c>
      <c r="J4463" t="s">
        <v>137</v>
      </c>
      <c r="K4463" t="s">
        <v>138</v>
      </c>
      <c r="L4463" t="s">
        <v>13018</v>
      </c>
      <c r="M4463" t="s">
        <v>13019</v>
      </c>
      <c r="N4463">
        <v>4.0036111109999997</v>
      </c>
      <c r="O4463">
        <v>0</v>
      </c>
      <c r="P4463">
        <v>0</v>
      </c>
      <c r="Q4463">
        <v>0</v>
      </c>
      <c r="R4463">
        <v>0</v>
      </c>
      <c r="S4463">
        <v>3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2310.8607033679846</v>
      </c>
      <c r="AB4463">
        <v>0</v>
      </c>
      <c r="AC4463">
        <v>0</v>
      </c>
      <c r="AD4463">
        <v>0</v>
      </c>
      <c r="AE4463">
        <v>2310.8607033679846</v>
      </c>
    </row>
    <row r="4464" spans="1:31" x14ac:dyDescent="0.25">
      <c r="A4464">
        <v>2314599</v>
      </c>
      <c r="B4464">
        <v>1</v>
      </c>
      <c r="C4464" t="s">
        <v>80</v>
      </c>
      <c r="D4464" t="s">
        <v>108</v>
      </c>
      <c r="E4464" t="s">
        <v>158</v>
      </c>
      <c r="F4464" t="s">
        <v>12572</v>
      </c>
      <c r="G4464" t="s">
        <v>453</v>
      </c>
      <c r="H4464" t="s">
        <v>150</v>
      </c>
      <c r="I4464" t="s">
        <v>136</v>
      </c>
      <c r="J4464" t="s">
        <v>137</v>
      </c>
      <c r="K4464" t="s">
        <v>138</v>
      </c>
      <c r="L4464" t="s">
        <v>13020</v>
      </c>
      <c r="M4464" t="s">
        <v>13021</v>
      </c>
      <c r="N4464">
        <v>8.5883333329999996</v>
      </c>
      <c r="O4464">
        <v>0</v>
      </c>
      <c r="P4464">
        <v>12</v>
      </c>
      <c r="Q4464">
        <v>0</v>
      </c>
      <c r="R4464">
        <v>2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12.084276509196659</v>
      </c>
      <c r="Y4464">
        <v>0</v>
      </c>
      <c r="Z4464">
        <v>0.72349384830506658</v>
      </c>
      <c r="AA4464">
        <v>0</v>
      </c>
      <c r="AB4464">
        <v>0</v>
      </c>
      <c r="AC4464">
        <v>0</v>
      </c>
      <c r="AD4464">
        <v>0</v>
      </c>
      <c r="AE4464">
        <v>12.807770357501726</v>
      </c>
    </row>
    <row r="4465" spans="1:31" x14ac:dyDescent="0.25">
      <c r="A4465">
        <v>2314330</v>
      </c>
      <c r="B4465">
        <v>1</v>
      </c>
      <c r="C4465" t="s">
        <v>81</v>
      </c>
      <c r="D4465" t="s">
        <v>118</v>
      </c>
      <c r="E4465" t="s">
        <v>132</v>
      </c>
      <c r="F4465" t="s">
        <v>13022</v>
      </c>
      <c r="G4465" t="s">
        <v>177</v>
      </c>
      <c r="H4465" t="s">
        <v>135</v>
      </c>
      <c r="I4465" t="s">
        <v>136</v>
      </c>
      <c r="J4465" t="s">
        <v>137</v>
      </c>
      <c r="K4465" t="s">
        <v>144</v>
      </c>
      <c r="L4465" t="s">
        <v>13023</v>
      </c>
      <c r="M4465" t="s">
        <v>13024</v>
      </c>
      <c r="N4465">
        <v>1.065833333</v>
      </c>
      <c r="O4465">
        <v>0</v>
      </c>
      <c r="P4465">
        <v>170</v>
      </c>
      <c r="Q4465">
        <v>0</v>
      </c>
      <c r="R4465">
        <v>1</v>
      </c>
      <c r="S4465">
        <v>0</v>
      </c>
      <c r="T4465">
        <v>37</v>
      </c>
      <c r="U4465">
        <v>0</v>
      </c>
      <c r="V4465">
        <v>0</v>
      </c>
      <c r="W4465">
        <v>0</v>
      </c>
      <c r="X4465">
        <v>32.674646359601859</v>
      </c>
      <c r="Y4465">
        <v>0</v>
      </c>
      <c r="Z4465">
        <v>5.0331071835430752</v>
      </c>
      <c r="AA4465">
        <v>0</v>
      </c>
      <c r="AB4465">
        <v>29.169660248428364</v>
      </c>
      <c r="AC4465">
        <v>0</v>
      </c>
      <c r="AD4465">
        <v>0</v>
      </c>
      <c r="AE4465">
        <v>66.877413791573304</v>
      </c>
    </row>
    <row r="4466" spans="1:31" x14ac:dyDescent="0.25">
      <c r="A4466">
        <v>2314453</v>
      </c>
      <c r="B4466">
        <v>1</v>
      </c>
      <c r="C4466" t="s">
        <v>80</v>
      </c>
      <c r="D4466" t="s">
        <v>83</v>
      </c>
      <c r="E4466" t="s">
        <v>132</v>
      </c>
      <c r="F4466" t="s">
        <v>13025</v>
      </c>
      <c r="G4466" t="s">
        <v>134</v>
      </c>
      <c r="H4466" t="s">
        <v>135</v>
      </c>
      <c r="I4466" t="s">
        <v>136</v>
      </c>
      <c r="J4466" t="s">
        <v>137</v>
      </c>
      <c r="K4466" t="s">
        <v>138</v>
      </c>
      <c r="L4466" t="s">
        <v>13026</v>
      </c>
      <c r="M4466" t="s">
        <v>13027</v>
      </c>
      <c r="N4466">
        <v>0.84611111100000003</v>
      </c>
      <c r="O4466">
        <v>8</v>
      </c>
      <c r="P4466">
        <v>746</v>
      </c>
      <c r="Q4466">
        <v>14</v>
      </c>
      <c r="R4466">
        <v>44</v>
      </c>
      <c r="S4466">
        <v>28</v>
      </c>
      <c r="T4466">
        <v>59</v>
      </c>
      <c r="U4466">
        <v>1</v>
      </c>
      <c r="V4466">
        <v>0</v>
      </c>
      <c r="W4466">
        <v>10.63452463213425</v>
      </c>
      <c r="X4466">
        <v>143.13177626857427</v>
      </c>
      <c r="Y4466">
        <v>18.03822691019921</v>
      </c>
      <c r="Z4466">
        <v>15.423037145618332</v>
      </c>
      <c r="AA4466">
        <v>262.74945523318002</v>
      </c>
      <c r="AB4466">
        <v>43.664279076751846</v>
      </c>
      <c r="AC4466">
        <v>16.433441997646668</v>
      </c>
      <c r="AD4466">
        <v>0</v>
      </c>
      <c r="AE4466">
        <v>510.07474126410455</v>
      </c>
    </row>
    <row r="4467" spans="1:31" x14ac:dyDescent="0.25">
      <c r="A4467">
        <v>2314161</v>
      </c>
      <c r="B4467">
        <v>1</v>
      </c>
      <c r="C4467" t="s">
        <v>81</v>
      </c>
      <c r="D4467" t="s">
        <v>123</v>
      </c>
      <c r="E4467" t="s">
        <v>175</v>
      </c>
      <c r="F4467" t="s">
        <v>13028</v>
      </c>
      <c r="G4467" t="s">
        <v>143</v>
      </c>
      <c r="H4467" t="s">
        <v>135</v>
      </c>
      <c r="I4467" t="s">
        <v>136</v>
      </c>
      <c r="J4467" t="s">
        <v>137</v>
      </c>
      <c r="K4467" t="s">
        <v>144</v>
      </c>
      <c r="L4467" t="s">
        <v>13029</v>
      </c>
      <c r="M4467" t="s">
        <v>13030</v>
      </c>
      <c r="N4467">
        <v>0.42805555499999998</v>
      </c>
      <c r="O4467">
        <v>8</v>
      </c>
      <c r="P4467">
        <v>6472</v>
      </c>
      <c r="Q4467">
        <v>192</v>
      </c>
      <c r="R4467">
        <v>356</v>
      </c>
      <c r="S4467">
        <v>51</v>
      </c>
      <c r="T4467">
        <v>996</v>
      </c>
      <c r="U4467">
        <v>8</v>
      </c>
      <c r="V4467">
        <v>1</v>
      </c>
      <c r="W4467">
        <v>1.6460493159225502</v>
      </c>
      <c r="X4467">
        <v>329.38322910730119</v>
      </c>
      <c r="Y4467">
        <v>133.24290722603766</v>
      </c>
      <c r="Z4467">
        <v>140.96836529574739</v>
      </c>
      <c r="AA4467">
        <v>40.071808961043885</v>
      </c>
      <c r="AB4467">
        <v>143.31807938816775</v>
      </c>
      <c r="AC4467">
        <v>442.91105370492005</v>
      </c>
      <c r="AD4467">
        <v>0.17349495530662501</v>
      </c>
      <c r="AE4467">
        <v>1231.714987954447</v>
      </c>
    </row>
    <row r="4468" spans="1:31" x14ac:dyDescent="0.25">
      <c r="A4468">
        <v>2314376</v>
      </c>
      <c r="B4468">
        <v>1</v>
      </c>
      <c r="C4468" t="s">
        <v>81</v>
      </c>
      <c r="D4468" t="s">
        <v>118</v>
      </c>
      <c r="E4468" t="s">
        <v>132</v>
      </c>
      <c r="F4468" t="s">
        <v>13031</v>
      </c>
      <c r="G4468" t="s">
        <v>143</v>
      </c>
      <c r="H4468" t="s">
        <v>135</v>
      </c>
      <c r="I4468" t="s">
        <v>136</v>
      </c>
      <c r="J4468" t="s">
        <v>137</v>
      </c>
      <c r="K4468" t="s">
        <v>144</v>
      </c>
      <c r="L4468" t="s">
        <v>13032</v>
      </c>
      <c r="M4468" t="s">
        <v>13033</v>
      </c>
      <c r="N4468">
        <v>6.3288888879999998</v>
      </c>
      <c r="O4468">
        <v>5</v>
      </c>
      <c r="P4468">
        <v>876</v>
      </c>
      <c r="Q4468">
        <v>225</v>
      </c>
      <c r="R4468">
        <v>323</v>
      </c>
      <c r="S4468">
        <v>26</v>
      </c>
      <c r="T4468">
        <v>102</v>
      </c>
      <c r="U4468">
        <v>3</v>
      </c>
      <c r="V4468">
        <v>0</v>
      </c>
      <c r="W4468">
        <v>22.550570666439864</v>
      </c>
      <c r="X4468">
        <v>864.22543633505552</v>
      </c>
      <c r="Y4468">
        <v>8811.9479604783173</v>
      </c>
      <c r="Z4468">
        <v>6303.3128977595588</v>
      </c>
      <c r="AA4468">
        <v>628.7571271478206</v>
      </c>
      <c r="AB4468">
        <v>547.91408826320094</v>
      </c>
      <c r="AC4468">
        <v>995.83833883490934</v>
      </c>
      <c r="AD4468">
        <v>0</v>
      </c>
      <c r="AE4468">
        <v>18174.546419485305</v>
      </c>
    </row>
    <row r="4469" spans="1:31" x14ac:dyDescent="0.25">
      <c r="A4469">
        <v>2314768</v>
      </c>
      <c r="B4469">
        <v>1</v>
      </c>
      <c r="C4469" t="s">
        <v>80</v>
      </c>
      <c r="D4469" t="s">
        <v>100</v>
      </c>
      <c r="E4469" t="s">
        <v>153</v>
      </c>
      <c r="F4469" t="s">
        <v>13034</v>
      </c>
      <c r="G4469" t="s">
        <v>155</v>
      </c>
      <c r="H4469" t="s">
        <v>150</v>
      </c>
      <c r="I4469" t="s">
        <v>136</v>
      </c>
      <c r="J4469" t="s">
        <v>137</v>
      </c>
      <c r="K4469" t="s">
        <v>138</v>
      </c>
      <c r="L4469" t="s">
        <v>13035</v>
      </c>
      <c r="M4469" t="s">
        <v>13036</v>
      </c>
      <c r="N4469">
        <v>3.4791666659999998</v>
      </c>
      <c r="O4469">
        <v>0</v>
      </c>
      <c r="P4469">
        <v>1</v>
      </c>
      <c r="Q4469">
        <v>0</v>
      </c>
      <c r="R4469">
        <v>2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0.706046352525175</v>
      </c>
      <c r="Y4469">
        <v>0</v>
      </c>
      <c r="Z4469">
        <v>0.39183423891262503</v>
      </c>
      <c r="AA4469">
        <v>0</v>
      </c>
      <c r="AB4469">
        <v>0</v>
      </c>
      <c r="AC4469">
        <v>0</v>
      </c>
      <c r="AD4469">
        <v>0</v>
      </c>
      <c r="AE4469">
        <v>1.0978805914378</v>
      </c>
    </row>
    <row r="4470" spans="1:31" x14ac:dyDescent="0.25">
      <c r="A4470">
        <v>2314459</v>
      </c>
      <c r="B4470">
        <v>1</v>
      </c>
      <c r="C4470" t="s">
        <v>80</v>
      </c>
      <c r="D4470" t="s">
        <v>96</v>
      </c>
      <c r="E4470" t="s">
        <v>153</v>
      </c>
      <c r="F4470" t="s">
        <v>13037</v>
      </c>
      <c r="G4470" t="s">
        <v>155</v>
      </c>
      <c r="H4470" t="s">
        <v>150</v>
      </c>
      <c r="I4470" t="s">
        <v>136</v>
      </c>
      <c r="J4470" t="s">
        <v>137</v>
      </c>
      <c r="K4470" t="s">
        <v>138</v>
      </c>
      <c r="L4470" t="s">
        <v>13038</v>
      </c>
      <c r="M4470" t="s">
        <v>13039</v>
      </c>
      <c r="N4470">
        <v>2.673333333</v>
      </c>
      <c r="O4470">
        <v>0</v>
      </c>
      <c r="P4470">
        <v>1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0.736642575892825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0.736642575892825</v>
      </c>
    </row>
    <row r="4471" spans="1:31" x14ac:dyDescent="0.25">
      <c r="A4471">
        <v>2314954</v>
      </c>
      <c r="B4471">
        <v>1</v>
      </c>
      <c r="C4471" t="s">
        <v>80</v>
      </c>
      <c r="D4471" t="s">
        <v>95</v>
      </c>
      <c r="E4471" t="s">
        <v>153</v>
      </c>
      <c r="F4471" t="s">
        <v>13040</v>
      </c>
      <c r="G4471" t="s">
        <v>203</v>
      </c>
      <c r="H4471" t="s">
        <v>150</v>
      </c>
      <c r="I4471" t="s">
        <v>136</v>
      </c>
      <c r="J4471" t="s">
        <v>137</v>
      </c>
      <c r="K4471" t="s">
        <v>138</v>
      </c>
      <c r="L4471" t="s">
        <v>13041</v>
      </c>
      <c r="M4471" t="s">
        <v>13042</v>
      </c>
      <c r="N4471">
        <v>0.57527777700000005</v>
      </c>
      <c r="O4471">
        <v>0</v>
      </c>
      <c r="P4471">
        <v>16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1.9159751964031415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1.9159751964031415</v>
      </c>
    </row>
    <row r="4472" spans="1:31" x14ac:dyDescent="0.25">
      <c r="A4472">
        <v>2314267</v>
      </c>
      <c r="B4472">
        <v>1</v>
      </c>
      <c r="C4472" t="s">
        <v>80</v>
      </c>
      <c r="D4472" t="s">
        <v>86</v>
      </c>
      <c r="E4472" t="s">
        <v>158</v>
      </c>
      <c r="F4472" t="s">
        <v>13043</v>
      </c>
      <c r="G4472" t="s">
        <v>143</v>
      </c>
      <c r="H4472" t="s">
        <v>150</v>
      </c>
      <c r="I4472" t="s">
        <v>136</v>
      </c>
      <c r="J4472" t="s">
        <v>137</v>
      </c>
      <c r="K4472" t="s">
        <v>144</v>
      </c>
      <c r="L4472" t="s">
        <v>13044</v>
      </c>
      <c r="M4472" t="s">
        <v>13045</v>
      </c>
      <c r="N4472">
        <v>2.1347222220000002</v>
      </c>
      <c r="O4472">
        <v>0</v>
      </c>
      <c r="P4472">
        <v>423</v>
      </c>
      <c r="Q4472">
        <v>0</v>
      </c>
      <c r="R4472">
        <v>0</v>
      </c>
      <c r="S4472">
        <v>0</v>
      </c>
      <c r="T4472">
        <v>31</v>
      </c>
      <c r="U4472">
        <v>0</v>
      </c>
      <c r="V4472">
        <v>0</v>
      </c>
      <c r="W4472">
        <v>0</v>
      </c>
      <c r="X4472">
        <v>172.68018949715014</v>
      </c>
      <c r="Y4472">
        <v>0</v>
      </c>
      <c r="Z4472">
        <v>0</v>
      </c>
      <c r="AA4472">
        <v>0</v>
      </c>
      <c r="AB4472">
        <v>73.199757107345519</v>
      </c>
      <c r="AC4472">
        <v>0</v>
      </c>
      <c r="AD4472">
        <v>0</v>
      </c>
      <c r="AE4472">
        <v>245.87994660449567</v>
      </c>
    </row>
    <row r="4473" spans="1:31" x14ac:dyDescent="0.25">
      <c r="A4473">
        <v>2314559</v>
      </c>
      <c r="B4473">
        <v>1</v>
      </c>
      <c r="C4473" t="s">
        <v>80</v>
      </c>
      <c r="D4473" t="s">
        <v>94</v>
      </c>
      <c r="E4473" t="s">
        <v>141</v>
      </c>
      <c r="F4473" t="s">
        <v>11783</v>
      </c>
      <c r="G4473" t="s">
        <v>134</v>
      </c>
      <c r="H4473" t="s">
        <v>135</v>
      </c>
      <c r="I4473" t="s">
        <v>136</v>
      </c>
      <c r="J4473" t="s">
        <v>137</v>
      </c>
      <c r="K4473" t="s">
        <v>138</v>
      </c>
      <c r="L4473" t="s">
        <v>13046</v>
      </c>
      <c r="M4473" t="s">
        <v>13047</v>
      </c>
      <c r="N4473">
        <v>0.71805555499999996</v>
      </c>
      <c r="O4473">
        <v>0</v>
      </c>
      <c r="P4473">
        <v>1</v>
      </c>
      <c r="Q4473">
        <v>9</v>
      </c>
      <c r="R4473">
        <v>156</v>
      </c>
      <c r="S4473">
        <v>1</v>
      </c>
      <c r="T4473">
        <v>18</v>
      </c>
      <c r="U4473">
        <v>0</v>
      </c>
      <c r="V4473">
        <v>0</v>
      </c>
      <c r="W4473">
        <v>0</v>
      </c>
      <c r="X4473">
        <v>0.10909748341383335</v>
      </c>
      <c r="Y4473">
        <v>8.4320985638524437</v>
      </c>
      <c r="Z4473">
        <v>168.32659242002961</v>
      </c>
      <c r="AA4473">
        <v>1.0585406170309999</v>
      </c>
      <c r="AB4473">
        <v>40.72923202119842</v>
      </c>
      <c r="AC4473">
        <v>0</v>
      </c>
      <c r="AD4473">
        <v>0</v>
      </c>
      <c r="AE4473">
        <v>218.65556110552532</v>
      </c>
    </row>
    <row r="4474" spans="1:31" x14ac:dyDescent="0.25">
      <c r="A4474">
        <v>2314227</v>
      </c>
      <c r="B4474">
        <v>1</v>
      </c>
      <c r="C4474" t="s">
        <v>80</v>
      </c>
      <c r="D4474" t="s">
        <v>105</v>
      </c>
      <c r="E4474" t="s">
        <v>141</v>
      </c>
      <c r="F4474" t="s">
        <v>5566</v>
      </c>
      <c r="G4474" t="s">
        <v>134</v>
      </c>
      <c r="H4474" t="s">
        <v>135</v>
      </c>
      <c r="I4474" t="s">
        <v>136</v>
      </c>
      <c r="J4474" t="s">
        <v>137</v>
      </c>
      <c r="K4474" t="s">
        <v>138</v>
      </c>
      <c r="L4474" t="s">
        <v>13048</v>
      </c>
      <c r="M4474" t="s">
        <v>13049</v>
      </c>
      <c r="N4474">
        <v>1.007222222</v>
      </c>
      <c r="O4474">
        <v>18</v>
      </c>
      <c r="P4474">
        <v>818</v>
      </c>
      <c r="Q4474">
        <v>10</v>
      </c>
      <c r="R4474">
        <v>46</v>
      </c>
      <c r="S4474">
        <v>39</v>
      </c>
      <c r="T4474">
        <v>125</v>
      </c>
      <c r="U4474">
        <v>11</v>
      </c>
      <c r="V4474">
        <v>0</v>
      </c>
      <c r="W4474">
        <v>9.675622090307499</v>
      </c>
      <c r="X4474">
        <v>179.29834411697743</v>
      </c>
      <c r="Y4474">
        <v>48.233636187289612</v>
      </c>
      <c r="Z4474">
        <v>29.335138255955336</v>
      </c>
      <c r="AA4474">
        <v>306.30986295860822</v>
      </c>
      <c r="AB4474">
        <v>115.62500344694462</v>
      </c>
      <c r="AC4474">
        <v>474.6749950543043</v>
      </c>
      <c r="AD4474">
        <v>0</v>
      </c>
      <c r="AE4474">
        <v>1163.1526021103869</v>
      </c>
    </row>
    <row r="4475" spans="1:31" x14ac:dyDescent="0.25">
      <c r="A4475">
        <v>2314725</v>
      </c>
      <c r="B4475">
        <v>1</v>
      </c>
      <c r="C4475" t="s">
        <v>80</v>
      </c>
      <c r="D4475" t="s">
        <v>90</v>
      </c>
      <c r="E4475" t="s">
        <v>153</v>
      </c>
      <c r="F4475" t="s">
        <v>13050</v>
      </c>
      <c r="G4475" t="s">
        <v>155</v>
      </c>
      <c r="H4475" t="s">
        <v>150</v>
      </c>
      <c r="I4475" t="s">
        <v>136</v>
      </c>
      <c r="J4475" t="s">
        <v>137</v>
      </c>
      <c r="K4475" t="s">
        <v>138</v>
      </c>
      <c r="L4475" t="s">
        <v>13051</v>
      </c>
      <c r="M4475" t="s">
        <v>13052</v>
      </c>
      <c r="N4475">
        <v>4.3519444439999999</v>
      </c>
      <c r="O4475">
        <v>0</v>
      </c>
      <c r="P4475">
        <v>9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6.1760251990179995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6.1760251990179995</v>
      </c>
    </row>
    <row r="4476" spans="1:31" x14ac:dyDescent="0.25">
      <c r="A4476">
        <v>2314204</v>
      </c>
      <c r="B4476">
        <v>1</v>
      </c>
      <c r="C4476" t="s">
        <v>80</v>
      </c>
      <c r="D4476" t="s">
        <v>92</v>
      </c>
      <c r="E4476" t="s">
        <v>147</v>
      </c>
      <c r="F4476" t="s">
        <v>13053</v>
      </c>
      <c r="G4476" t="s">
        <v>503</v>
      </c>
      <c r="H4476" t="s">
        <v>150</v>
      </c>
      <c r="I4476" t="s">
        <v>136</v>
      </c>
      <c r="J4476" t="s">
        <v>137</v>
      </c>
      <c r="K4476" t="s">
        <v>138</v>
      </c>
      <c r="L4476" t="s">
        <v>13054</v>
      </c>
      <c r="M4476" t="s">
        <v>13055</v>
      </c>
      <c r="N4476">
        <v>2.7536111110000001</v>
      </c>
      <c r="O4476">
        <v>0</v>
      </c>
      <c r="P4476">
        <v>76</v>
      </c>
      <c r="Q4476">
        <v>0</v>
      </c>
      <c r="R4476">
        <v>0</v>
      </c>
      <c r="S4476">
        <v>0</v>
      </c>
      <c r="T4476">
        <v>13</v>
      </c>
      <c r="U4476">
        <v>0</v>
      </c>
      <c r="V4476">
        <v>0</v>
      </c>
      <c r="W4476">
        <v>0</v>
      </c>
      <c r="X4476">
        <v>34.604153764165197</v>
      </c>
      <c r="Y4476">
        <v>0</v>
      </c>
      <c r="Z4476">
        <v>0</v>
      </c>
      <c r="AA4476">
        <v>0</v>
      </c>
      <c r="AB4476">
        <v>4.3483012020746665</v>
      </c>
      <c r="AC4476">
        <v>0</v>
      </c>
      <c r="AD4476">
        <v>0</v>
      </c>
      <c r="AE4476">
        <v>38.952454966239863</v>
      </c>
    </row>
    <row r="4477" spans="1:31" x14ac:dyDescent="0.25">
      <c r="A4477">
        <v>2314937</v>
      </c>
      <c r="B4477">
        <v>1</v>
      </c>
      <c r="C4477" t="s">
        <v>80</v>
      </c>
      <c r="D4477" t="s">
        <v>93</v>
      </c>
      <c r="E4477" t="s">
        <v>158</v>
      </c>
      <c r="F4477" t="s">
        <v>13056</v>
      </c>
      <c r="G4477" t="s">
        <v>453</v>
      </c>
      <c r="H4477" t="s">
        <v>150</v>
      </c>
      <c r="I4477" t="s">
        <v>136</v>
      </c>
      <c r="J4477" t="s">
        <v>137</v>
      </c>
      <c r="K4477" t="s">
        <v>138</v>
      </c>
      <c r="L4477" t="s">
        <v>13057</v>
      </c>
      <c r="M4477" t="s">
        <v>13058</v>
      </c>
      <c r="N4477">
        <v>5.6530555549999999</v>
      </c>
      <c r="O4477">
        <v>0</v>
      </c>
      <c r="P4477">
        <v>3</v>
      </c>
      <c r="Q4477">
        <v>0</v>
      </c>
      <c r="R4477">
        <v>4</v>
      </c>
      <c r="S4477">
        <v>0</v>
      </c>
      <c r="T4477">
        <v>4</v>
      </c>
      <c r="U4477">
        <v>0</v>
      </c>
      <c r="V4477">
        <v>0</v>
      </c>
      <c r="W4477">
        <v>0</v>
      </c>
      <c r="X4477">
        <v>2.3972322442858749</v>
      </c>
      <c r="Y4477">
        <v>0</v>
      </c>
      <c r="Z4477">
        <v>30.352412641093569</v>
      </c>
      <c r="AA4477">
        <v>0</v>
      </c>
      <c r="AB4477">
        <v>3.000342894108333</v>
      </c>
      <c r="AC4477">
        <v>0</v>
      </c>
      <c r="AD4477">
        <v>0</v>
      </c>
      <c r="AE4477">
        <v>35.749987779487782</v>
      </c>
    </row>
    <row r="4478" spans="1:31" x14ac:dyDescent="0.25">
      <c r="A4478">
        <v>2314582</v>
      </c>
      <c r="B4478">
        <v>1</v>
      </c>
      <c r="C4478" t="s">
        <v>80</v>
      </c>
      <c r="D4478" t="s">
        <v>94</v>
      </c>
      <c r="E4478" t="s">
        <v>141</v>
      </c>
      <c r="F4478" t="s">
        <v>13059</v>
      </c>
      <c r="G4478" t="s">
        <v>134</v>
      </c>
      <c r="H4478" t="s">
        <v>135</v>
      </c>
      <c r="I4478" t="s">
        <v>136</v>
      </c>
      <c r="J4478" t="s">
        <v>137</v>
      </c>
      <c r="K4478" t="s">
        <v>138</v>
      </c>
      <c r="L4478" t="s">
        <v>13060</v>
      </c>
      <c r="M4478" t="s">
        <v>13061</v>
      </c>
      <c r="N4478">
        <v>1.6527777770000001</v>
      </c>
      <c r="O4478">
        <v>1</v>
      </c>
      <c r="P4478">
        <v>3163</v>
      </c>
      <c r="Q4478">
        <v>48</v>
      </c>
      <c r="R4478">
        <v>104</v>
      </c>
      <c r="S4478">
        <v>33</v>
      </c>
      <c r="T4478">
        <v>701</v>
      </c>
      <c r="U4478">
        <v>17</v>
      </c>
      <c r="V4478">
        <v>0</v>
      </c>
      <c r="W4478">
        <v>1.3941823222606666</v>
      </c>
      <c r="X4478">
        <v>748.24446358037665</v>
      </c>
      <c r="Y4478">
        <v>71.168978641252195</v>
      </c>
      <c r="Z4478">
        <v>97.206121592096366</v>
      </c>
      <c r="AA4478">
        <v>495.52423230149225</v>
      </c>
      <c r="AB4478">
        <v>532.33414952306953</v>
      </c>
      <c r="AC4478">
        <v>1827.1479528791349</v>
      </c>
      <c r="AD4478">
        <v>0</v>
      </c>
      <c r="AE4478">
        <v>3773.0200808396826</v>
      </c>
    </row>
    <row r="4479" spans="1:31" x14ac:dyDescent="0.25">
      <c r="A4479">
        <v>2314894</v>
      </c>
      <c r="B4479">
        <v>1</v>
      </c>
      <c r="C4479" t="s">
        <v>80</v>
      </c>
      <c r="D4479" t="s">
        <v>85</v>
      </c>
      <c r="E4479" t="s">
        <v>147</v>
      </c>
      <c r="F4479" t="s">
        <v>13062</v>
      </c>
      <c r="G4479" t="s">
        <v>149</v>
      </c>
      <c r="H4479" t="s">
        <v>150</v>
      </c>
      <c r="I4479" t="s">
        <v>136</v>
      </c>
      <c r="J4479" t="s">
        <v>137</v>
      </c>
      <c r="K4479" t="s">
        <v>138</v>
      </c>
      <c r="L4479" t="s">
        <v>13063</v>
      </c>
      <c r="M4479" t="s">
        <v>13064</v>
      </c>
      <c r="N4479">
        <v>1.5075000000000001</v>
      </c>
      <c r="O4479">
        <v>0</v>
      </c>
      <c r="P4479">
        <v>110</v>
      </c>
      <c r="Q4479">
        <v>0</v>
      </c>
      <c r="R4479">
        <v>0</v>
      </c>
      <c r="S4479">
        <v>0</v>
      </c>
      <c r="T4479">
        <v>17</v>
      </c>
      <c r="U4479">
        <v>0</v>
      </c>
      <c r="V4479">
        <v>0</v>
      </c>
      <c r="W4479">
        <v>0</v>
      </c>
      <c r="X4479">
        <v>39.728717736773262</v>
      </c>
      <c r="Y4479">
        <v>0</v>
      </c>
      <c r="Z4479">
        <v>0</v>
      </c>
      <c r="AA4479">
        <v>0</v>
      </c>
      <c r="AB4479">
        <v>24.110000156308875</v>
      </c>
      <c r="AC4479">
        <v>0</v>
      </c>
      <c r="AD4479">
        <v>0</v>
      </c>
      <c r="AE4479">
        <v>63.838717893082134</v>
      </c>
    </row>
    <row r="4480" spans="1:31" x14ac:dyDescent="0.25">
      <c r="A4480">
        <v>2314602</v>
      </c>
      <c r="B4480">
        <v>1</v>
      </c>
      <c r="C4480" t="s">
        <v>80</v>
      </c>
      <c r="D4480" t="s">
        <v>109</v>
      </c>
      <c r="E4480" t="s">
        <v>141</v>
      </c>
      <c r="F4480" t="s">
        <v>13065</v>
      </c>
      <c r="G4480" t="s">
        <v>134</v>
      </c>
      <c r="H4480" t="s">
        <v>135</v>
      </c>
      <c r="I4480" t="s">
        <v>136</v>
      </c>
      <c r="J4480" t="s">
        <v>137</v>
      </c>
      <c r="K4480" t="s">
        <v>138</v>
      </c>
      <c r="L4480" t="s">
        <v>13066</v>
      </c>
      <c r="M4480" t="s">
        <v>13067</v>
      </c>
      <c r="N4480">
        <v>9.8333332999999995E-2</v>
      </c>
      <c r="O4480">
        <v>0</v>
      </c>
      <c r="P4480">
        <v>3230</v>
      </c>
      <c r="Q4480">
        <v>0</v>
      </c>
      <c r="R4480">
        <v>190</v>
      </c>
      <c r="S4480">
        <v>6</v>
      </c>
      <c r="T4480">
        <v>799</v>
      </c>
      <c r="U4480">
        <v>3</v>
      </c>
      <c r="V4480">
        <v>2</v>
      </c>
      <c r="W4480">
        <v>0</v>
      </c>
      <c r="X4480">
        <v>44.853393151860168</v>
      </c>
      <c r="Y4480">
        <v>0</v>
      </c>
      <c r="Z4480">
        <v>12.909433656614404</v>
      </c>
      <c r="AA4480">
        <v>1.4061989287143</v>
      </c>
      <c r="AB4480">
        <v>42.08882528210831</v>
      </c>
      <c r="AC4480">
        <v>27.302608591680894</v>
      </c>
      <c r="AD4480">
        <v>0.56219567593295006</v>
      </c>
      <c r="AE4480">
        <v>129.12265528691103</v>
      </c>
    </row>
    <row r="4481" spans="1:31" x14ac:dyDescent="0.25">
      <c r="A4481">
        <v>2314184</v>
      </c>
      <c r="B4481">
        <v>1</v>
      </c>
      <c r="C4481" t="s">
        <v>80</v>
      </c>
      <c r="D4481" t="s">
        <v>90</v>
      </c>
      <c r="E4481" t="s">
        <v>153</v>
      </c>
      <c r="F4481" t="s">
        <v>13068</v>
      </c>
      <c r="G4481" t="s">
        <v>155</v>
      </c>
      <c r="H4481" t="s">
        <v>150</v>
      </c>
      <c r="I4481" t="s">
        <v>136</v>
      </c>
      <c r="J4481" t="s">
        <v>137</v>
      </c>
      <c r="K4481" t="s">
        <v>138</v>
      </c>
      <c r="L4481" t="s">
        <v>13069</v>
      </c>
      <c r="M4481" t="s">
        <v>13070</v>
      </c>
      <c r="N4481">
        <v>3.1230555550000001</v>
      </c>
      <c r="O4481">
        <v>0</v>
      </c>
      <c r="P4481">
        <v>2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0.56739599942293328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0.56739599942293328</v>
      </c>
    </row>
    <row r="4482" spans="1:31" x14ac:dyDescent="0.25">
      <c r="A4482">
        <v>2314874</v>
      </c>
      <c r="B4482">
        <v>1</v>
      </c>
      <c r="C4482" t="s">
        <v>80</v>
      </c>
      <c r="D4482" t="s">
        <v>110</v>
      </c>
      <c r="E4482" t="s">
        <v>153</v>
      </c>
      <c r="F4482" t="s">
        <v>13071</v>
      </c>
      <c r="G4482" t="s">
        <v>155</v>
      </c>
      <c r="H4482" t="s">
        <v>150</v>
      </c>
      <c r="I4482" t="s">
        <v>136</v>
      </c>
      <c r="J4482" t="s">
        <v>137</v>
      </c>
      <c r="K4482" t="s">
        <v>138</v>
      </c>
      <c r="L4482" t="s">
        <v>13072</v>
      </c>
      <c r="M4482" t="s">
        <v>13073</v>
      </c>
      <c r="N4482">
        <v>1.3797222220000001</v>
      </c>
      <c r="O4482">
        <v>0</v>
      </c>
      <c r="P4482">
        <v>1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0.19279819067135001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0.19279819067135001</v>
      </c>
    </row>
    <row r="4483" spans="1:31" x14ac:dyDescent="0.25">
      <c r="A4483">
        <v>2314433</v>
      </c>
      <c r="B4483">
        <v>1</v>
      </c>
      <c r="C4483" t="s">
        <v>81</v>
      </c>
      <c r="D4483" t="s">
        <v>112</v>
      </c>
      <c r="E4483" t="s">
        <v>153</v>
      </c>
      <c r="F4483" t="s">
        <v>13074</v>
      </c>
      <c r="G4483" t="s">
        <v>155</v>
      </c>
      <c r="H4483" t="s">
        <v>150</v>
      </c>
      <c r="I4483" t="s">
        <v>136</v>
      </c>
      <c r="J4483" t="s">
        <v>137</v>
      </c>
      <c r="K4483" t="s">
        <v>138</v>
      </c>
      <c r="L4483" t="s">
        <v>13075</v>
      </c>
      <c r="M4483" t="s">
        <v>13076</v>
      </c>
      <c r="N4483">
        <v>2.0869444439999998</v>
      </c>
      <c r="O4483">
        <v>0</v>
      </c>
      <c r="P4483">
        <v>1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0.15935445977109999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0.15935445977109999</v>
      </c>
    </row>
    <row r="4484" spans="1:31" x14ac:dyDescent="0.25">
      <c r="A4484">
        <v>2314496</v>
      </c>
      <c r="B4484">
        <v>1</v>
      </c>
      <c r="C4484" t="s">
        <v>80</v>
      </c>
      <c r="D4484" t="s">
        <v>106</v>
      </c>
      <c r="E4484" t="s">
        <v>132</v>
      </c>
      <c r="F4484" t="s">
        <v>13077</v>
      </c>
      <c r="G4484" t="s">
        <v>134</v>
      </c>
      <c r="H4484" t="s">
        <v>135</v>
      </c>
      <c r="I4484" t="s">
        <v>468</v>
      </c>
      <c r="J4484" t="s">
        <v>137</v>
      </c>
      <c r="K4484" t="s">
        <v>138</v>
      </c>
      <c r="L4484" t="s">
        <v>13078</v>
      </c>
      <c r="M4484" t="s">
        <v>13079</v>
      </c>
      <c r="N4484">
        <v>8.3333330000000001E-3</v>
      </c>
      <c r="O4484">
        <v>0</v>
      </c>
      <c r="P4484">
        <v>482</v>
      </c>
      <c r="Q4484">
        <v>34</v>
      </c>
      <c r="R4484">
        <v>102</v>
      </c>
      <c r="S4484">
        <v>14</v>
      </c>
      <c r="T4484">
        <v>89</v>
      </c>
      <c r="U4484">
        <v>1</v>
      </c>
      <c r="V4484">
        <v>0</v>
      </c>
      <c r="W4484">
        <v>0</v>
      </c>
      <c r="X4484">
        <v>0.98397029587425011</v>
      </c>
      <c r="Y4484">
        <v>3.973131153567333</v>
      </c>
      <c r="Z4484">
        <v>2.7621775910533333</v>
      </c>
      <c r="AA4484">
        <v>0.69691398976499996</v>
      </c>
      <c r="AB4484">
        <v>0.6218465647497502</v>
      </c>
      <c r="AC4484">
        <v>0.12723894933749999</v>
      </c>
      <c r="AD4484">
        <v>0</v>
      </c>
      <c r="AE4484">
        <v>9.1652785443471654</v>
      </c>
    </row>
    <row r="4485" spans="1:31" x14ac:dyDescent="0.25">
      <c r="A4485">
        <v>2315037</v>
      </c>
      <c r="B4485">
        <v>1</v>
      </c>
      <c r="C4485" t="s">
        <v>80</v>
      </c>
      <c r="D4485" t="s">
        <v>93</v>
      </c>
      <c r="E4485" t="s">
        <v>147</v>
      </c>
      <c r="F4485" t="s">
        <v>13080</v>
      </c>
      <c r="G4485" t="s">
        <v>149</v>
      </c>
      <c r="H4485" t="s">
        <v>150</v>
      </c>
      <c r="I4485" t="s">
        <v>136</v>
      </c>
      <c r="J4485" t="s">
        <v>137</v>
      </c>
      <c r="K4485" t="s">
        <v>138</v>
      </c>
      <c r="L4485" t="s">
        <v>13081</v>
      </c>
      <c r="M4485" t="s">
        <v>13082</v>
      </c>
      <c r="N4485">
        <v>9.6722222220000003</v>
      </c>
      <c r="O4485">
        <v>0</v>
      </c>
      <c r="P4485">
        <v>0</v>
      </c>
      <c r="Q4485">
        <v>0</v>
      </c>
      <c r="R4485">
        <v>0</v>
      </c>
      <c r="S4485">
        <v>0</v>
      </c>
      <c r="T4485">
        <v>1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2.8169583536506999</v>
      </c>
      <c r="AC4485">
        <v>0</v>
      </c>
      <c r="AD4485">
        <v>0</v>
      </c>
      <c r="AE4485">
        <v>2.8169583536506999</v>
      </c>
    </row>
    <row r="4486" spans="1:31" x14ac:dyDescent="0.25">
      <c r="A4486">
        <v>2314147</v>
      </c>
      <c r="B4486">
        <v>1</v>
      </c>
      <c r="C4486" t="s">
        <v>80</v>
      </c>
      <c r="D4486" t="s">
        <v>96</v>
      </c>
      <c r="E4486" t="s">
        <v>158</v>
      </c>
      <c r="F4486" t="s">
        <v>13083</v>
      </c>
      <c r="G4486" t="s">
        <v>453</v>
      </c>
      <c r="H4486" t="s">
        <v>150</v>
      </c>
      <c r="I4486" t="s">
        <v>136</v>
      </c>
      <c r="J4486" t="s">
        <v>137</v>
      </c>
      <c r="K4486" t="s">
        <v>138</v>
      </c>
      <c r="L4486" t="s">
        <v>13084</v>
      </c>
      <c r="M4486" t="s">
        <v>13085</v>
      </c>
      <c r="N4486">
        <v>1.165277777</v>
      </c>
      <c r="O4486">
        <v>0</v>
      </c>
      <c r="P4486">
        <v>20</v>
      </c>
      <c r="Q4486">
        <v>0</v>
      </c>
      <c r="R4486">
        <v>19</v>
      </c>
      <c r="S4486">
        <v>0</v>
      </c>
      <c r="T4486">
        <v>13</v>
      </c>
      <c r="U4486">
        <v>0</v>
      </c>
      <c r="V4486">
        <v>0</v>
      </c>
      <c r="W4486">
        <v>0</v>
      </c>
      <c r="X4486">
        <v>15.544834976037373</v>
      </c>
      <c r="Y4486">
        <v>0</v>
      </c>
      <c r="Z4486">
        <v>8.2768470620275654</v>
      </c>
      <c r="AA4486">
        <v>0</v>
      </c>
      <c r="AB4486">
        <v>5.9620854110326</v>
      </c>
      <c r="AC4486">
        <v>0</v>
      </c>
      <c r="AD4486">
        <v>0</v>
      </c>
      <c r="AE4486">
        <v>29.783767449097539</v>
      </c>
    </row>
    <row r="4487" spans="1:31" x14ac:dyDescent="0.25">
      <c r="A4487">
        <v>2314396</v>
      </c>
      <c r="B4487">
        <v>1</v>
      </c>
      <c r="C4487" t="s">
        <v>81</v>
      </c>
      <c r="D4487" t="s">
        <v>117</v>
      </c>
      <c r="E4487" t="s">
        <v>153</v>
      </c>
      <c r="F4487" t="s">
        <v>13086</v>
      </c>
      <c r="G4487" t="s">
        <v>155</v>
      </c>
      <c r="H4487" t="s">
        <v>150</v>
      </c>
      <c r="I4487" t="s">
        <v>136</v>
      </c>
      <c r="J4487" t="s">
        <v>137</v>
      </c>
      <c r="K4487" t="s">
        <v>138</v>
      </c>
      <c r="L4487" t="s">
        <v>13087</v>
      </c>
      <c r="M4487" t="s">
        <v>13088</v>
      </c>
      <c r="N4487">
        <v>1.5780555549999999</v>
      </c>
      <c r="O4487">
        <v>0</v>
      </c>
      <c r="P4487">
        <v>1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0.188840626968375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0.188840626968375</v>
      </c>
    </row>
    <row r="4488" spans="1:31" x14ac:dyDescent="0.25">
      <c r="A4488">
        <v>2314290</v>
      </c>
      <c r="B4488">
        <v>1</v>
      </c>
      <c r="C4488" t="s">
        <v>80</v>
      </c>
      <c r="D4488" t="s">
        <v>93</v>
      </c>
      <c r="E4488" t="s">
        <v>141</v>
      </c>
      <c r="F4488" t="s">
        <v>3469</v>
      </c>
      <c r="G4488" t="s">
        <v>177</v>
      </c>
      <c r="H4488" t="s">
        <v>135</v>
      </c>
      <c r="I4488" t="s">
        <v>136</v>
      </c>
      <c r="J4488" t="s">
        <v>137</v>
      </c>
      <c r="K4488" t="s">
        <v>144</v>
      </c>
      <c r="L4488" t="s">
        <v>13089</v>
      </c>
      <c r="M4488" t="s">
        <v>13090</v>
      </c>
      <c r="N4488">
        <v>7.579722222</v>
      </c>
      <c r="O4488">
        <v>2</v>
      </c>
      <c r="P4488">
        <v>332</v>
      </c>
      <c r="Q4488">
        <v>10</v>
      </c>
      <c r="R4488">
        <v>263</v>
      </c>
      <c r="S4488">
        <v>2</v>
      </c>
      <c r="T4488">
        <v>117</v>
      </c>
      <c r="U4488">
        <v>0</v>
      </c>
      <c r="V4488">
        <v>0</v>
      </c>
      <c r="W4488">
        <v>20.737950947373335</v>
      </c>
      <c r="X4488">
        <v>293.81898000546454</v>
      </c>
      <c r="Y4488">
        <v>381.47636941706958</v>
      </c>
      <c r="Z4488">
        <v>1211.0101215058489</v>
      </c>
      <c r="AA4488">
        <v>18.364805079612601</v>
      </c>
      <c r="AB4488">
        <v>597.89485960337458</v>
      </c>
      <c r="AC4488">
        <v>0</v>
      </c>
      <c r="AD4488">
        <v>0</v>
      </c>
      <c r="AE4488">
        <v>2523.3030865587434</v>
      </c>
    </row>
    <row r="4489" spans="1:31" x14ac:dyDescent="0.25">
      <c r="A4489">
        <v>2314688</v>
      </c>
      <c r="B4489">
        <v>1</v>
      </c>
      <c r="C4489" t="s">
        <v>81</v>
      </c>
      <c r="D4489" t="s">
        <v>113</v>
      </c>
      <c r="E4489" t="s">
        <v>141</v>
      </c>
      <c r="F4489" t="s">
        <v>5958</v>
      </c>
      <c r="G4489" t="s">
        <v>134</v>
      </c>
      <c r="H4489" t="s">
        <v>135</v>
      </c>
      <c r="I4489" t="s">
        <v>136</v>
      </c>
      <c r="J4489" t="s">
        <v>137</v>
      </c>
      <c r="K4489" t="s">
        <v>138</v>
      </c>
      <c r="L4489" t="s">
        <v>13091</v>
      </c>
      <c r="M4489" t="s">
        <v>13092</v>
      </c>
      <c r="N4489">
        <v>3.1958333329999999</v>
      </c>
      <c r="O4489">
        <v>0</v>
      </c>
      <c r="P4489">
        <v>1285</v>
      </c>
      <c r="Q4489">
        <v>2</v>
      </c>
      <c r="R4489">
        <v>423</v>
      </c>
      <c r="S4489">
        <v>5</v>
      </c>
      <c r="T4489">
        <v>73</v>
      </c>
      <c r="U4489">
        <v>0</v>
      </c>
      <c r="V4489">
        <v>2</v>
      </c>
      <c r="W4489">
        <v>0</v>
      </c>
      <c r="X4489">
        <v>524.2037803187975</v>
      </c>
      <c r="Y4489">
        <v>131.55293770594361</v>
      </c>
      <c r="Z4489">
        <v>824.32357330723801</v>
      </c>
      <c r="AA4489">
        <v>22.281296797353352</v>
      </c>
      <c r="AB4489">
        <v>134.49114455525469</v>
      </c>
      <c r="AC4489">
        <v>0</v>
      </c>
      <c r="AD4489">
        <v>195.27437048234802</v>
      </c>
      <c r="AE4489">
        <v>1832.1271031669353</v>
      </c>
    </row>
    <row r="4490" spans="1:31" x14ac:dyDescent="0.25">
      <c r="A4490">
        <v>2314539</v>
      </c>
      <c r="B4490">
        <v>1</v>
      </c>
      <c r="C4490" t="s">
        <v>80</v>
      </c>
      <c r="D4490" t="s">
        <v>82</v>
      </c>
      <c r="E4490" t="s">
        <v>153</v>
      </c>
      <c r="F4490" t="s">
        <v>13093</v>
      </c>
      <c r="G4490" t="s">
        <v>155</v>
      </c>
      <c r="H4490" t="s">
        <v>150</v>
      </c>
      <c r="I4490" t="s">
        <v>136</v>
      </c>
      <c r="J4490" t="s">
        <v>137</v>
      </c>
      <c r="K4490" t="s">
        <v>138</v>
      </c>
      <c r="L4490" t="s">
        <v>13094</v>
      </c>
      <c r="M4490" t="s">
        <v>13095</v>
      </c>
      <c r="N4490">
        <v>4.165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1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0.441632569398</v>
      </c>
      <c r="AC4490">
        <v>0</v>
      </c>
      <c r="AD4490">
        <v>0</v>
      </c>
      <c r="AE4490">
        <v>0.441632569398</v>
      </c>
    </row>
    <row r="4491" spans="1:31" x14ac:dyDescent="0.25">
      <c r="A4491">
        <v>2314903</v>
      </c>
      <c r="B4491">
        <v>1</v>
      </c>
      <c r="C4491" t="s">
        <v>80</v>
      </c>
      <c r="D4491" t="s">
        <v>93</v>
      </c>
      <c r="E4491" t="s">
        <v>158</v>
      </c>
      <c r="F4491" t="s">
        <v>13096</v>
      </c>
      <c r="G4491" t="s">
        <v>453</v>
      </c>
      <c r="H4491" t="s">
        <v>150</v>
      </c>
      <c r="I4491" t="s">
        <v>136</v>
      </c>
      <c r="J4491" t="s">
        <v>137</v>
      </c>
      <c r="K4491" t="s">
        <v>138</v>
      </c>
      <c r="L4491" t="s">
        <v>13097</v>
      </c>
      <c r="M4491" t="s">
        <v>13098</v>
      </c>
      <c r="N4491">
        <v>0.88277777700000004</v>
      </c>
      <c r="O4491">
        <v>0</v>
      </c>
      <c r="P4491">
        <v>83</v>
      </c>
      <c r="Q4491">
        <v>0</v>
      </c>
      <c r="R4491">
        <v>1</v>
      </c>
      <c r="S4491">
        <v>0</v>
      </c>
      <c r="T4491">
        <v>6</v>
      </c>
      <c r="U4491">
        <v>0</v>
      </c>
      <c r="V4491">
        <v>0</v>
      </c>
      <c r="W4491">
        <v>0</v>
      </c>
      <c r="X4491">
        <v>12.665865187831466</v>
      </c>
      <c r="Y4491">
        <v>0</v>
      </c>
      <c r="Z4491">
        <v>1.9329584394032002</v>
      </c>
      <c r="AA4491">
        <v>0</v>
      </c>
      <c r="AB4491">
        <v>3.3846556979627391</v>
      </c>
      <c r="AC4491">
        <v>0</v>
      </c>
      <c r="AD4491">
        <v>0</v>
      </c>
      <c r="AE4491">
        <v>17.983479325197404</v>
      </c>
    </row>
    <row r="4492" spans="1:31" x14ac:dyDescent="0.25">
      <c r="A4492">
        <v>2314571</v>
      </c>
      <c r="B4492">
        <v>1</v>
      </c>
      <c r="C4492" t="s">
        <v>80</v>
      </c>
      <c r="D4492" t="s">
        <v>109</v>
      </c>
      <c r="E4492" t="s">
        <v>141</v>
      </c>
      <c r="F4492" t="s">
        <v>13099</v>
      </c>
      <c r="G4492" t="s">
        <v>134</v>
      </c>
      <c r="H4492" t="s">
        <v>135</v>
      </c>
      <c r="I4492" t="s">
        <v>136</v>
      </c>
      <c r="J4492" t="s">
        <v>137</v>
      </c>
      <c r="K4492" t="s">
        <v>138</v>
      </c>
      <c r="L4492" t="s">
        <v>13100</v>
      </c>
      <c r="M4492" t="s">
        <v>13101</v>
      </c>
      <c r="N4492">
        <v>0.13500000000000001</v>
      </c>
      <c r="O4492">
        <v>0</v>
      </c>
      <c r="P4492">
        <v>817</v>
      </c>
      <c r="Q4492">
        <v>2</v>
      </c>
      <c r="R4492">
        <v>27</v>
      </c>
      <c r="S4492">
        <v>2</v>
      </c>
      <c r="T4492">
        <v>136</v>
      </c>
      <c r="U4492">
        <v>0</v>
      </c>
      <c r="V4492">
        <v>0</v>
      </c>
      <c r="W4492">
        <v>0</v>
      </c>
      <c r="X4492">
        <v>13.461325658630114</v>
      </c>
      <c r="Y4492">
        <v>6.6678540919200002E-2</v>
      </c>
      <c r="Z4492">
        <v>0.71735219587710009</v>
      </c>
      <c r="AA4492">
        <v>0.39696087175920003</v>
      </c>
      <c r="AB4492">
        <v>5.3582221736081994</v>
      </c>
      <c r="AC4492">
        <v>0</v>
      </c>
      <c r="AD4492">
        <v>0</v>
      </c>
      <c r="AE4492">
        <v>20.000539440793816</v>
      </c>
    </row>
    <row r="4493" spans="1:31" x14ac:dyDescent="0.25">
      <c r="A4493">
        <v>2314425</v>
      </c>
      <c r="B4493">
        <v>1</v>
      </c>
      <c r="C4493" t="s">
        <v>80</v>
      </c>
      <c r="D4493" t="s">
        <v>84</v>
      </c>
      <c r="E4493" t="s">
        <v>153</v>
      </c>
      <c r="F4493" t="s">
        <v>13102</v>
      </c>
      <c r="G4493" t="s">
        <v>155</v>
      </c>
      <c r="H4493" t="s">
        <v>150</v>
      </c>
      <c r="I4493" t="s">
        <v>136</v>
      </c>
      <c r="J4493" t="s">
        <v>137</v>
      </c>
      <c r="K4493" t="s">
        <v>138</v>
      </c>
      <c r="L4493" t="s">
        <v>13103</v>
      </c>
      <c r="M4493" t="s">
        <v>13104</v>
      </c>
      <c r="N4493">
        <v>8.0369444439999995</v>
      </c>
      <c r="O4493">
        <v>0</v>
      </c>
      <c r="P4493">
        <v>0</v>
      </c>
      <c r="Q4493">
        <v>0</v>
      </c>
      <c r="R4493">
        <v>1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7.305800247658401</v>
      </c>
      <c r="AA4493">
        <v>0</v>
      </c>
      <c r="AB4493">
        <v>0</v>
      </c>
      <c r="AC4493">
        <v>0</v>
      </c>
      <c r="AD4493">
        <v>0</v>
      </c>
      <c r="AE4493">
        <v>7.305800247658401</v>
      </c>
    </row>
    <row r="4494" spans="1:31" x14ac:dyDescent="0.25">
      <c r="A4494">
        <v>2315043</v>
      </c>
      <c r="B4494">
        <v>1</v>
      </c>
      <c r="C4494" t="s">
        <v>80</v>
      </c>
      <c r="D4494" t="s">
        <v>100</v>
      </c>
      <c r="E4494" t="s">
        <v>147</v>
      </c>
      <c r="F4494" t="s">
        <v>13105</v>
      </c>
      <c r="G4494" t="s">
        <v>149</v>
      </c>
      <c r="H4494" t="s">
        <v>150</v>
      </c>
      <c r="I4494" t="s">
        <v>136</v>
      </c>
      <c r="J4494" t="s">
        <v>137</v>
      </c>
      <c r="K4494" t="s">
        <v>138</v>
      </c>
      <c r="L4494" t="s">
        <v>13106</v>
      </c>
      <c r="M4494" t="s">
        <v>13107</v>
      </c>
      <c r="N4494">
        <v>0.93194444399999998</v>
      </c>
      <c r="O4494">
        <v>0</v>
      </c>
      <c r="P4494">
        <v>12</v>
      </c>
      <c r="Q4494">
        <v>0</v>
      </c>
      <c r="R4494">
        <v>5</v>
      </c>
      <c r="S4494">
        <v>0</v>
      </c>
      <c r="T4494">
        <v>7</v>
      </c>
      <c r="U4494">
        <v>0</v>
      </c>
      <c r="V4494">
        <v>0</v>
      </c>
      <c r="W4494">
        <v>0</v>
      </c>
      <c r="X4494">
        <v>3.2288309771940007</v>
      </c>
      <c r="Y4494">
        <v>0</v>
      </c>
      <c r="Z4494">
        <v>0.1473867172991</v>
      </c>
      <c r="AA4494">
        <v>0</v>
      </c>
      <c r="AB4494">
        <v>1.1709887365294442</v>
      </c>
      <c r="AC4494">
        <v>0</v>
      </c>
      <c r="AD4494">
        <v>0</v>
      </c>
      <c r="AE4494">
        <v>4.5472064310225448</v>
      </c>
    </row>
    <row r="4495" spans="1:31" x14ac:dyDescent="0.25">
      <c r="A4495">
        <v>2314379</v>
      </c>
      <c r="B4495">
        <v>1</v>
      </c>
      <c r="C4495" t="s">
        <v>81</v>
      </c>
      <c r="D4495" t="s">
        <v>112</v>
      </c>
      <c r="E4495" t="s">
        <v>153</v>
      </c>
      <c r="F4495" t="s">
        <v>13108</v>
      </c>
      <c r="G4495" t="s">
        <v>155</v>
      </c>
      <c r="H4495" t="s">
        <v>150</v>
      </c>
      <c r="I4495" t="s">
        <v>136</v>
      </c>
      <c r="J4495" t="s">
        <v>137</v>
      </c>
      <c r="K4495" t="s">
        <v>138</v>
      </c>
      <c r="L4495" t="s">
        <v>13109</v>
      </c>
      <c r="M4495" t="s">
        <v>13110</v>
      </c>
      <c r="N4495">
        <v>1.296944444</v>
      </c>
      <c r="O4495">
        <v>0</v>
      </c>
      <c r="P4495">
        <v>1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0.25784962567129172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0.25784962567129172</v>
      </c>
    </row>
    <row r="4496" spans="1:31" x14ac:dyDescent="0.25">
      <c r="A4496">
        <v>2314316</v>
      </c>
      <c r="B4496">
        <v>1</v>
      </c>
      <c r="C4496" t="s">
        <v>80</v>
      </c>
      <c r="D4496" t="s">
        <v>105</v>
      </c>
      <c r="E4496" t="s">
        <v>141</v>
      </c>
      <c r="F4496" t="s">
        <v>13111</v>
      </c>
      <c r="G4496" t="s">
        <v>143</v>
      </c>
      <c r="H4496" t="s">
        <v>135</v>
      </c>
      <c r="I4496" t="s">
        <v>136</v>
      </c>
      <c r="J4496" t="s">
        <v>137</v>
      </c>
      <c r="K4496" t="s">
        <v>144</v>
      </c>
      <c r="L4496" t="s">
        <v>13112</v>
      </c>
      <c r="M4496" t="s">
        <v>13015</v>
      </c>
      <c r="N4496">
        <v>6.3619444439999997</v>
      </c>
      <c r="O4496">
        <v>0</v>
      </c>
      <c r="P4496">
        <v>1560</v>
      </c>
      <c r="Q4496">
        <v>0</v>
      </c>
      <c r="R4496">
        <v>0</v>
      </c>
      <c r="S4496">
        <v>0</v>
      </c>
      <c r="T4496">
        <v>64</v>
      </c>
      <c r="U4496">
        <v>0</v>
      </c>
      <c r="V4496">
        <v>0</v>
      </c>
      <c r="W4496">
        <v>0</v>
      </c>
      <c r="X4496">
        <v>2829.1683546285904</v>
      </c>
      <c r="Y4496">
        <v>0</v>
      </c>
      <c r="Z4496">
        <v>0</v>
      </c>
      <c r="AA4496">
        <v>0</v>
      </c>
      <c r="AB4496">
        <v>537.54826592926565</v>
      </c>
      <c r="AC4496">
        <v>0</v>
      </c>
      <c r="AD4496">
        <v>0</v>
      </c>
      <c r="AE4496">
        <v>3366.716620557856</v>
      </c>
    </row>
    <row r="4497" spans="1:31" x14ac:dyDescent="0.25">
      <c r="A4497">
        <v>2314565</v>
      </c>
      <c r="B4497">
        <v>1</v>
      </c>
      <c r="C4497" t="s">
        <v>81</v>
      </c>
      <c r="D4497" t="s">
        <v>121</v>
      </c>
      <c r="E4497" t="s">
        <v>141</v>
      </c>
      <c r="F4497" t="s">
        <v>13113</v>
      </c>
      <c r="G4497" t="s">
        <v>134</v>
      </c>
      <c r="H4497" t="s">
        <v>135</v>
      </c>
      <c r="I4497" t="s">
        <v>468</v>
      </c>
      <c r="J4497" t="s">
        <v>137</v>
      </c>
      <c r="K4497" t="s">
        <v>138</v>
      </c>
      <c r="L4497" t="s">
        <v>13114</v>
      </c>
      <c r="M4497" t="s">
        <v>13115</v>
      </c>
      <c r="N4497">
        <v>1.6388888000000001E-2</v>
      </c>
      <c r="O4497">
        <v>0</v>
      </c>
      <c r="P4497">
        <v>1213</v>
      </c>
      <c r="Q4497">
        <v>1</v>
      </c>
      <c r="R4497">
        <v>50</v>
      </c>
      <c r="S4497">
        <v>5</v>
      </c>
      <c r="T4497">
        <v>65</v>
      </c>
      <c r="U4497">
        <v>0</v>
      </c>
      <c r="V4497">
        <v>0</v>
      </c>
      <c r="W4497">
        <v>0</v>
      </c>
      <c r="X4497">
        <v>2.0869477289451521</v>
      </c>
      <c r="Y4497">
        <v>7.4778771200000012E-3</v>
      </c>
      <c r="Z4497">
        <v>0.12854627266632504</v>
      </c>
      <c r="AA4497">
        <v>0.17114890048619999</v>
      </c>
      <c r="AB4497">
        <v>0.45281892909814181</v>
      </c>
      <c r="AC4497">
        <v>0</v>
      </c>
      <c r="AD4497">
        <v>0</v>
      </c>
      <c r="AE4497">
        <v>2.8469397083158188</v>
      </c>
    </row>
    <row r="4498" spans="1:31" x14ac:dyDescent="0.25">
      <c r="A4498">
        <v>2314671</v>
      </c>
      <c r="B4498">
        <v>1</v>
      </c>
      <c r="C4498" t="s">
        <v>80</v>
      </c>
      <c r="D4498" t="s">
        <v>95</v>
      </c>
      <c r="E4498" t="s">
        <v>285</v>
      </c>
      <c r="F4498" t="s">
        <v>13116</v>
      </c>
      <c r="G4498" t="s">
        <v>287</v>
      </c>
      <c r="H4498" t="s">
        <v>150</v>
      </c>
      <c r="I4498" t="s">
        <v>136</v>
      </c>
      <c r="J4498" t="s">
        <v>137</v>
      </c>
      <c r="K4498" t="s">
        <v>138</v>
      </c>
      <c r="L4498" t="s">
        <v>13117</v>
      </c>
      <c r="M4498" t="s">
        <v>13118</v>
      </c>
      <c r="N4498">
        <v>2.1811111109999999</v>
      </c>
      <c r="O4498">
        <v>0</v>
      </c>
      <c r="P4498">
        <v>54</v>
      </c>
      <c r="Q4498">
        <v>0</v>
      </c>
      <c r="R4498">
        <v>0</v>
      </c>
      <c r="S4498">
        <v>0</v>
      </c>
      <c r="T4498">
        <v>14</v>
      </c>
      <c r="U4498">
        <v>0</v>
      </c>
      <c r="V4498">
        <v>0</v>
      </c>
      <c r="W4498">
        <v>0</v>
      </c>
      <c r="X4498">
        <v>20.688764591343496</v>
      </c>
      <c r="Y4498">
        <v>0</v>
      </c>
      <c r="Z4498">
        <v>0</v>
      </c>
      <c r="AA4498">
        <v>0</v>
      </c>
      <c r="AB4498">
        <v>34.358195330974532</v>
      </c>
      <c r="AC4498">
        <v>0</v>
      </c>
      <c r="AD4498">
        <v>0</v>
      </c>
      <c r="AE4498">
        <v>55.046959922318024</v>
      </c>
    </row>
    <row r="4499" spans="1:31" x14ac:dyDescent="0.25">
      <c r="A4499">
        <v>2314362</v>
      </c>
      <c r="B4499">
        <v>1</v>
      </c>
      <c r="C4499" t="s">
        <v>80</v>
      </c>
      <c r="D4499" t="s">
        <v>103</v>
      </c>
      <c r="E4499" t="s">
        <v>153</v>
      </c>
      <c r="F4499" t="s">
        <v>13119</v>
      </c>
      <c r="G4499" t="s">
        <v>203</v>
      </c>
      <c r="H4499" t="s">
        <v>150</v>
      </c>
      <c r="I4499" t="s">
        <v>136</v>
      </c>
      <c r="J4499" t="s">
        <v>137</v>
      </c>
      <c r="K4499" t="s">
        <v>138</v>
      </c>
      <c r="L4499" t="s">
        <v>13120</v>
      </c>
      <c r="M4499" t="s">
        <v>13121</v>
      </c>
      <c r="N4499">
        <v>1.091388888</v>
      </c>
      <c r="O4499">
        <v>0</v>
      </c>
      <c r="P4499">
        <v>1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0.26503345337800838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0.26503345337800838</v>
      </c>
    </row>
    <row r="4500" spans="1:31" x14ac:dyDescent="0.25">
      <c r="A4500">
        <v>2315049</v>
      </c>
      <c r="B4500">
        <v>1</v>
      </c>
      <c r="C4500" t="s">
        <v>80</v>
      </c>
      <c r="D4500" t="s">
        <v>108</v>
      </c>
      <c r="E4500" t="s">
        <v>132</v>
      </c>
      <c r="F4500" t="s">
        <v>13122</v>
      </c>
      <c r="G4500" t="s">
        <v>134</v>
      </c>
      <c r="H4500" t="s">
        <v>135</v>
      </c>
      <c r="I4500" t="s">
        <v>136</v>
      </c>
      <c r="J4500" t="s">
        <v>137</v>
      </c>
      <c r="K4500" t="s">
        <v>138</v>
      </c>
      <c r="L4500" t="s">
        <v>13123</v>
      </c>
      <c r="M4500" t="s">
        <v>13124</v>
      </c>
      <c r="N4500">
        <v>0.37111111099999999</v>
      </c>
      <c r="O4500">
        <v>0</v>
      </c>
      <c r="P4500">
        <v>467</v>
      </c>
      <c r="Q4500">
        <v>0</v>
      </c>
      <c r="R4500">
        <v>53</v>
      </c>
      <c r="S4500">
        <v>1</v>
      </c>
      <c r="T4500">
        <v>59</v>
      </c>
      <c r="U4500">
        <v>0</v>
      </c>
      <c r="V4500">
        <v>0</v>
      </c>
      <c r="W4500">
        <v>0</v>
      </c>
      <c r="X4500">
        <v>21.487775174602159</v>
      </c>
      <c r="Y4500">
        <v>0</v>
      </c>
      <c r="Z4500">
        <v>2.9582788848650905</v>
      </c>
      <c r="AA4500">
        <v>0.4158559537732</v>
      </c>
      <c r="AB4500">
        <v>4.512427676754017</v>
      </c>
      <c r="AC4500">
        <v>0</v>
      </c>
      <c r="AD4500">
        <v>0</v>
      </c>
      <c r="AE4500">
        <v>29.374337689994469</v>
      </c>
    </row>
    <row r="4501" spans="1:31" x14ac:dyDescent="0.25">
      <c r="A4501">
        <v>2314508</v>
      </c>
      <c r="B4501">
        <v>1</v>
      </c>
      <c r="C4501" t="s">
        <v>80</v>
      </c>
      <c r="D4501" t="s">
        <v>106</v>
      </c>
      <c r="E4501" t="s">
        <v>141</v>
      </c>
      <c r="F4501" t="s">
        <v>1311</v>
      </c>
      <c r="G4501" t="s">
        <v>134</v>
      </c>
      <c r="H4501" t="s">
        <v>135</v>
      </c>
      <c r="I4501" t="s">
        <v>468</v>
      </c>
      <c r="J4501" t="s">
        <v>137</v>
      </c>
      <c r="K4501" t="s">
        <v>138</v>
      </c>
      <c r="L4501" t="s">
        <v>13125</v>
      </c>
      <c r="M4501" t="s">
        <v>13126</v>
      </c>
      <c r="N4501">
        <v>3.5000000000000003E-2</v>
      </c>
      <c r="O4501">
        <v>0</v>
      </c>
      <c r="P4501">
        <v>4</v>
      </c>
      <c r="Q4501">
        <v>58</v>
      </c>
      <c r="R4501">
        <v>228</v>
      </c>
      <c r="S4501">
        <v>16</v>
      </c>
      <c r="T4501">
        <v>50</v>
      </c>
      <c r="U4501">
        <v>0</v>
      </c>
      <c r="V4501">
        <v>0</v>
      </c>
      <c r="W4501">
        <v>0</v>
      </c>
      <c r="X4501">
        <v>0.14759208670500001</v>
      </c>
      <c r="Y4501">
        <v>28.474014891955143</v>
      </c>
      <c r="Z4501">
        <v>33.860215354320601</v>
      </c>
      <c r="AA4501">
        <v>1.9142073512870004</v>
      </c>
      <c r="AB4501">
        <v>5.8857764472444005</v>
      </c>
      <c r="AC4501">
        <v>0</v>
      </c>
      <c r="AD4501">
        <v>0</v>
      </c>
      <c r="AE4501">
        <v>70.281806131512141</v>
      </c>
    </row>
    <row r="4502" spans="1:31" x14ac:dyDescent="0.25">
      <c r="A4502">
        <v>2314717</v>
      </c>
      <c r="B4502">
        <v>1</v>
      </c>
      <c r="C4502" t="s">
        <v>80</v>
      </c>
      <c r="D4502" t="s">
        <v>98</v>
      </c>
      <c r="E4502" t="s">
        <v>175</v>
      </c>
      <c r="F4502" t="s">
        <v>13127</v>
      </c>
      <c r="G4502" t="s">
        <v>134</v>
      </c>
      <c r="H4502" t="s">
        <v>135</v>
      </c>
      <c r="I4502" t="s">
        <v>136</v>
      </c>
      <c r="J4502" t="s">
        <v>137</v>
      </c>
      <c r="K4502" t="s">
        <v>138</v>
      </c>
      <c r="L4502" t="s">
        <v>13128</v>
      </c>
      <c r="M4502" t="s">
        <v>13129</v>
      </c>
      <c r="N4502">
        <v>0.47138888800000001</v>
      </c>
      <c r="O4502">
        <v>0</v>
      </c>
      <c r="P4502">
        <v>86</v>
      </c>
      <c r="Q4502">
        <v>0</v>
      </c>
      <c r="R4502">
        <v>201</v>
      </c>
      <c r="S4502">
        <v>4</v>
      </c>
      <c r="T4502">
        <v>118</v>
      </c>
      <c r="U4502">
        <v>0</v>
      </c>
      <c r="V4502">
        <v>0</v>
      </c>
      <c r="W4502">
        <v>0</v>
      </c>
      <c r="X4502">
        <v>13.775685721449747</v>
      </c>
      <c r="Y4502">
        <v>0</v>
      </c>
      <c r="Z4502">
        <v>100.61743849019199</v>
      </c>
      <c r="AA4502">
        <v>1.7702450962157004</v>
      </c>
      <c r="AB4502">
        <v>67.224687285910022</v>
      </c>
      <c r="AC4502">
        <v>0</v>
      </c>
      <c r="AD4502">
        <v>0</v>
      </c>
      <c r="AE4502">
        <v>183.38805659376746</v>
      </c>
    </row>
    <row r="4503" spans="1:31" x14ac:dyDescent="0.25">
      <c r="A4503">
        <v>2314419</v>
      </c>
      <c r="B4503">
        <v>1</v>
      </c>
      <c r="C4503" t="s">
        <v>81</v>
      </c>
      <c r="D4503" t="s">
        <v>128</v>
      </c>
      <c r="E4503" t="s">
        <v>147</v>
      </c>
      <c r="F4503" t="s">
        <v>13130</v>
      </c>
      <c r="G4503" t="s">
        <v>149</v>
      </c>
      <c r="H4503" t="s">
        <v>150</v>
      </c>
      <c r="I4503" t="s">
        <v>136</v>
      </c>
      <c r="J4503" t="s">
        <v>137</v>
      </c>
      <c r="K4503" t="s">
        <v>138</v>
      </c>
      <c r="L4503" t="s">
        <v>13131</v>
      </c>
      <c r="M4503" t="s">
        <v>13132</v>
      </c>
      <c r="N4503">
        <v>1.353611111</v>
      </c>
      <c r="O4503">
        <v>0</v>
      </c>
      <c r="P4503">
        <v>13</v>
      </c>
      <c r="Q4503">
        <v>0</v>
      </c>
      <c r="R4503">
        <v>0</v>
      </c>
      <c r="S4503">
        <v>0</v>
      </c>
      <c r="T4503">
        <v>1</v>
      </c>
      <c r="U4503">
        <v>0</v>
      </c>
      <c r="V4503">
        <v>0</v>
      </c>
      <c r="W4503">
        <v>0</v>
      </c>
      <c r="X4503">
        <v>1.808880024797392</v>
      </c>
      <c r="Y4503">
        <v>0</v>
      </c>
      <c r="Z4503">
        <v>0</v>
      </c>
      <c r="AA4503">
        <v>0</v>
      </c>
      <c r="AB4503">
        <v>0.13775063608015004</v>
      </c>
      <c r="AC4503">
        <v>0</v>
      </c>
      <c r="AD4503">
        <v>0</v>
      </c>
      <c r="AE4503">
        <v>1.9466306608775419</v>
      </c>
    </row>
    <row r="4504" spans="1:31" x14ac:dyDescent="0.25">
      <c r="A4504">
        <v>2314711</v>
      </c>
      <c r="B4504">
        <v>1</v>
      </c>
      <c r="C4504" t="s">
        <v>80</v>
      </c>
      <c r="D4504" t="s">
        <v>85</v>
      </c>
      <c r="E4504" t="s">
        <v>153</v>
      </c>
      <c r="F4504" t="s">
        <v>13133</v>
      </c>
      <c r="G4504" t="s">
        <v>203</v>
      </c>
      <c r="H4504" t="s">
        <v>150</v>
      </c>
      <c r="I4504" t="s">
        <v>136</v>
      </c>
      <c r="J4504" t="s">
        <v>137</v>
      </c>
      <c r="K4504" t="s">
        <v>138</v>
      </c>
      <c r="L4504" t="s">
        <v>13134</v>
      </c>
      <c r="M4504" t="s">
        <v>13135</v>
      </c>
      <c r="N4504">
        <v>1.1072222220000001</v>
      </c>
      <c r="O4504">
        <v>0</v>
      </c>
      <c r="P4504">
        <v>10</v>
      </c>
      <c r="Q4504">
        <v>0</v>
      </c>
      <c r="R4504">
        <v>0</v>
      </c>
      <c r="S4504">
        <v>0</v>
      </c>
      <c r="T4504">
        <v>1</v>
      </c>
      <c r="U4504">
        <v>0</v>
      </c>
      <c r="V4504">
        <v>0</v>
      </c>
      <c r="W4504">
        <v>0</v>
      </c>
      <c r="X4504">
        <v>3.2383519071385334</v>
      </c>
      <c r="Y4504">
        <v>0</v>
      </c>
      <c r="Z4504">
        <v>0</v>
      </c>
      <c r="AA4504">
        <v>0</v>
      </c>
      <c r="AB4504">
        <v>0.30577650175833337</v>
      </c>
      <c r="AC4504">
        <v>0</v>
      </c>
      <c r="AD4504">
        <v>0</v>
      </c>
      <c r="AE4504">
        <v>3.5441284088968668</v>
      </c>
    </row>
    <row r="4505" spans="1:31" x14ac:dyDescent="0.25">
      <c r="A4505">
        <v>2314465</v>
      </c>
      <c r="B4505">
        <v>1</v>
      </c>
      <c r="C4505" t="s">
        <v>80</v>
      </c>
      <c r="D4505" t="s">
        <v>92</v>
      </c>
      <c r="E4505" t="s">
        <v>153</v>
      </c>
      <c r="F4505" t="s">
        <v>13136</v>
      </c>
      <c r="G4505" t="s">
        <v>254</v>
      </c>
      <c r="H4505" t="s">
        <v>150</v>
      </c>
      <c r="I4505" t="s">
        <v>136</v>
      </c>
      <c r="J4505" t="s">
        <v>137</v>
      </c>
      <c r="K4505" t="s">
        <v>138</v>
      </c>
      <c r="L4505" t="s">
        <v>13137</v>
      </c>
      <c r="M4505" t="s">
        <v>13138</v>
      </c>
      <c r="N4505">
        <v>2.2094444439999998</v>
      </c>
      <c r="O4505">
        <v>0</v>
      </c>
      <c r="P4505">
        <v>8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3.1579622475117506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3.1579622475117506</v>
      </c>
    </row>
    <row r="4506" spans="1:31" x14ac:dyDescent="0.25">
      <c r="A4506">
        <v>2314820</v>
      </c>
      <c r="B4506">
        <v>1</v>
      </c>
      <c r="C4506" t="s">
        <v>80</v>
      </c>
      <c r="D4506" t="s">
        <v>106</v>
      </c>
      <c r="E4506" t="s">
        <v>153</v>
      </c>
      <c r="F4506" t="s">
        <v>13139</v>
      </c>
      <c r="G4506" t="s">
        <v>203</v>
      </c>
      <c r="H4506" t="s">
        <v>150</v>
      </c>
      <c r="I4506" t="s">
        <v>136</v>
      </c>
      <c r="J4506" t="s">
        <v>137</v>
      </c>
      <c r="K4506" t="s">
        <v>138</v>
      </c>
      <c r="L4506" t="s">
        <v>13140</v>
      </c>
      <c r="M4506" t="s">
        <v>13141</v>
      </c>
      <c r="N4506">
        <v>6.0561111109999999</v>
      </c>
      <c r="O4506">
        <v>0</v>
      </c>
      <c r="P4506">
        <v>0</v>
      </c>
      <c r="Q4506">
        <v>0</v>
      </c>
      <c r="R4506">
        <v>0</v>
      </c>
      <c r="S4506">
        <v>0</v>
      </c>
      <c r="T4506">
        <v>1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6.9299533689996879</v>
      </c>
      <c r="AC4506">
        <v>0</v>
      </c>
      <c r="AD4506">
        <v>0</v>
      </c>
      <c r="AE4506">
        <v>6.9299533689996879</v>
      </c>
    </row>
    <row r="4507" spans="1:31" x14ac:dyDescent="0.25">
      <c r="A4507">
        <v>2314654</v>
      </c>
      <c r="B4507">
        <v>1</v>
      </c>
      <c r="C4507" t="s">
        <v>81</v>
      </c>
      <c r="D4507" t="s">
        <v>113</v>
      </c>
      <c r="E4507" t="s">
        <v>147</v>
      </c>
      <c r="F4507" t="s">
        <v>13142</v>
      </c>
      <c r="G4507" t="s">
        <v>149</v>
      </c>
      <c r="H4507" t="s">
        <v>150</v>
      </c>
      <c r="I4507" t="s">
        <v>136</v>
      </c>
      <c r="J4507" t="s">
        <v>137</v>
      </c>
      <c r="K4507" t="s">
        <v>138</v>
      </c>
      <c r="L4507" t="s">
        <v>13143</v>
      </c>
      <c r="M4507" t="s">
        <v>13144</v>
      </c>
      <c r="N4507">
        <v>6.9124999999999996</v>
      </c>
      <c r="O4507">
        <v>0</v>
      </c>
      <c r="P4507">
        <v>14</v>
      </c>
      <c r="Q4507">
        <v>0</v>
      </c>
      <c r="R4507">
        <v>2</v>
      </c>
      <c r="S4507">
        <v>0</v>
      </c>
      <c r="T4507">
        <v>1</v>
      </c>
      <c r="U4507">
        <v>0</v>
      </c>
      <c r="V4507">
        <v>0</v>
      </c>
      <c r="W4507">
        <v>0</v>
      </c>
      <c r="X4507">
        <v>15.451185269657177</v>
      </c>
      <c r="Y4507">
        <v>0</v>
      </c>
      <c r="Z4507">
        <v>2.2190887354595419</v>
      </c>
      <c r="AA4507">
        <v>0</v>
      </c>
      <c r="AB4507">
        <v>0</v>
      </c>
      <c r="AC4507">
        <v>0</v>
      </c>
      <c r="AD4507">
        <v>0</v>
      </c>
      <c r="AE4507">
        <v>17.67027400511672</v>
      </c>
    </row>
    <row r="4508" spans="1:31" x14ac:dyDescent="0.25">
      <c r="A4508">
        <v>2314940</v>
      </c>
      <c r="B4508">
        <v>1</v>
      </c>
      <c r="C4508" t="s">
        <v>80</v>
      </c>
      <c r="D4508" t="s">
        <v>93</v>
      </c>
      <c r="E4508" t="s">
        <v>175</v>
      </c>
      <c r="F4508" t="s">
        <v>13145</v>
      </c>
      <c r="G4508" t="s">
        <v>716</v>
      </c>
      <c r="H4508" t="s">
        <v>135</v>
      </c>
      <c r="I4508" t="s">
        <v>136</v>
      </c>
      <c r="J4508" t="s">
        <v>137</v>
      </c>
      <c r="K4508" t="s">
        <v>138</v>
      </c>
      <c r="L4508" t="s">
        <v>13146</v>
      </c>
      <c r="M4508" t="s">
        <v>13147</v>
      </c>
      <c r="N4508">
        <v>3.3591666660000001</v>
      </c>
      <c r="O4508">
        <v>0</v>
      </c>
      <c r="P4508">
        <v>92</v>
      </c>
      <c r="Q4508">
        <v>0</v>
      </c>
      <c r="R4508">
        <v>8</v>
      </c>
      <c r="S4508">
        <v>0</v>
      </c>
      <c r="T4508">
        <v>6</v>
      </c>
      <c r="U4508">
        <v>0</v>
      </c>
      <c r="V4508">
        <v>0</v>
      </c>
      <c r="W4508">
        <v>0</v>
      </c>
      <c r="X4508">
        <v>58.596024114326205</v>
      </c>
      <c r="Y4508">
        <v>0</v>
      </c>
      <c r="Z4508">
        <v>66.099296580199947</v>
      </c>
      <c r="AA4508">
        <v>0</v>
      </c>
      <c r="AB4508">
        <v>12.609430772152264</v>
      </c>
      <c r="AC4508">
        <v>0</v>
      </c>
      <c r="AD4508">
        <v>0</v>
      </c>
      <c r="AE4508">
        <v>137.3047514666784</v>
      </c>
    </row>
    <row r="4509" spans="1:31" x14ac:dyDescent="0.25">
      <c r="A4509">
        <v>2314279</v>
      </c>
      <c r="B4509">
        <v>1</v>
      </c>
      <c r="C4509" t="s">
        <v>81</v>
      </c>
      <c r="D4509" t="s">
        <v>118</v>
      </c>
      <c r="E4509" t="s">
        <v>175</v>
      </c>
      <c r="F4509" t="s">
        <v>13148</v>
      </c>
      <c r="G4509" t="s">
        <v>143</v>
      </c>
      <c r="H4509" t="s">
        <v>135</v>
      </c>
      <c r="I4509" t="s">
        <v>136</v>
      </c>
      <c r="J4509" t="s">
        <v>137</v>
      </c>
      <c r="K4509" t="s">
        <v>144</v>
      </c>
      <c r="L4509" t="s">
        <v>13149</v>
      </c>
      <c r="M4509" t="s">
        <v>13150</v>
      </c>
      <c r="N4509">
        <v>4.1633333329999997</v>
      </c>
      <c r="O4509">
        <v>0</v>
      </c>
      <c r="P4509">
        <v>1873</v>
      </c>
      <c r="Q4509">
        <v>0</v>
      </c>
      <c r="R4509">
        <v>0</v>
      </c>
      <c r="S4509">
        <v>0</v>
      </c>
      <c r="T4509">
        <v>24</v>
      </c>
      <c r="U4509">
        <v>0</v>
      </c>
      <c r="V4509">
        <v>0</v>
      </c>
      <c r="W4509">
        <v>0</v>
      </c>
      <c r="X4509">
        <v>1385.473016052199</v>
      </c>
      <c r="Y4509">
        <v>0</v>
      </c>
      <c r="Z4509">
        <v>0</v>
      </c>
      <c r="AA4509">
        <v>0</v>
      </c>
      <c r="AB4509">
        <v>116.80528499061374</v>
      </c>
      <c r="AC4509">
        <v>0</v>
      </c>
      <c r="AD4509">
        <v>0</v>
      </c>
      <c r="AE4509">
        <v>1502.2783010428127</v>
      </c>
    </row>
    <row r="4510" spans="1:31" x14ac:dyDescent="0.25">
      <c r="A4510">
        <v>2314256</v>
      </c>
      <c r="B4510">
        <v>1</v>
      </c>
      <c r="C4510" t="s">
        <v>80</v>
      </c>
      <c r="D4510" t="s">
        <v>93</v>
      </c>
      <c r="E4510" t="s">
        <v>147</v>
      </c>
      <c r="F4510" t="s">
        <v>13151</v>
      </c>
      <c r="G4510" t="s">
        <v>177</v>
      </c>
      <c r="H4510" t="s">
        <v>150</v>
      </c>
      <c r="I4510" t="s">
        <v>136</v>
      </c>
      <c r="J4510" t="s">
        <v>137</v>
      </c>
      <c r="K4510" t="s">
        <v>144</v>
      </c>
      <c r="L4510" t="s">
        <v>13152</v>
      </c>
      <c r="M4510" t="s">
        <v>13153</v>
      </c>
      <c r="N4510">
        <v>7.5613888879999998</v>
      </c>
      <c r="O4510">
        <v>0</v>
      </c>
      <c r="P4510">
        <v>50</v>
      </c>
      <c r="Q4510">
        <v>0</v>
      </c>
      <c r="R4510">
        <v>0</v>
      </c>
      <c r="S4510">
        <v>0</v>
      </c>
      <c r="T4510">
        <v>14</v>
      </c>
      <c r="U4510">
        <v>0</v>
      </c>
      <c r="V4510">
        <v>0</v>
      </c>
      <c r="W4510">
        <v>0</v>
      </c>
      <c r="X4510">
        <v>91.132759997199969</v>
      </c>
      <c r="Y4510">
        <v>0</v>
      </c>
      <c r="Z4510">
        <v>0</v>
      </c>
      <c r="AA4510">
        <v>0</v>
      </c>
      <c r="AB4510">
        <v>108.4853037353457</v>
      </c>
      <c r="AC4510">
        <v>0</v>
      </c>
      <c r="AD4510">
        <v>0</v>
      </c>
      <c r="AE4510">
        <v>199.61806373254566</v>
      </c>
    </row>
    <row r="4511" spans="1:31" x14ac:dyDescent="0.25">
      <c r="A4511">
        <v>2314920</v>
      </c>
      <c r="B4511">
        <v>1</v>
      </c>
      <c r="C4511" t="s">
        <v>80</v>
      </c>
      <c r="D4511" t="s">
        <v>90</v>
      </c>
      <c r="E4511" t="s">
        <v>153</v>
      </c>
      <c r="F4511" t="s">
        <v>13154</v>
      </c>
      <c r="G4511" t="s">
        <v>203</v>
      </c>
      <c r="H4511" t="s">
        <v>150</v>
      </c>
      <c r="I4511" t="s">
        <v>136</v>
      </c>
      <c r="J4511" t="s">
        <v>137</v>
      </c>
      <c r="K4511" t="s">
        <v>138</v>
      </c>
      <c r="L4511" t="s">
        <v>13155</v>
      </c>
      <c r="M4511" t="s">
        <v>13156</v>
      </c>
      <c r="N4511">
        <v>4.8258333330000003</v>
      </c>
      <c r="O4511">
        <v>0</v>
      </c>
      <c r="P4511">
        <v>1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0.67929648497726669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0.67929648497726669</v>
      </c>
    </row>
    <row r="4512" spans="1:31" x14ac:dyDescent="0.25">
      <c r="A4512">
        <v>2314399</v>
      </c>
      <c r="B4512">
        <v>1</v>
      </c>
      <c r="C4512" t="s">
        <v>80</v>
      </c>
      <c r="D4512" t="s">
        <v>88</v>
      </c>
      <c r="E4512" t="s">
        <v>175</v>
      </c>
      <c r="F4512" t="s">
        <v>13157</v>
      </c>
      <c r="G4512" t="s">
        <v>134</v>
      </c>
      <c r="H4512" t="s">
        <v>135</v>
      </c>
      <c r="I4512" t="s">
        <v>136</v>
      </c>
      <c r="J4512" t="s">
        <v>137</v>
      </c>
      <c r="K4512" t="s">
        <v>138</v>
      </c>
      <c r="L4512" t="s">
        <v>13158</v>
      </c>
      <c r="M4512" t="s">
        <v>13159</v>
      </c>
      <c r="N4512">
        <v>0.38250000000000001</v>
      </c>
      <c r="O4512">
        <v>0</v>
      </c>
      <c r="P4512">
        <v>98</v>
      </c>
      <c r="Q4512">
        <v>0</v>
      </c>
      <c r="R4512">
        <v>0</v>
      </c>
      <c r="S4512">
        <v>0</v>
      </c>
      <c r="T4512">
        <v>10</v>
      </c>
      <c r="U4512">
        <v>0</v>
      </c>
      <c r="V4512">
        <v>0</v>
      </c>
      <c r="W4512">
        <v>0</v>
      </c>
      <c r="X4512">
        <v>10.150833967394146</v>
      </c>
      <c r="Y4512">
        <v>0</v>
      </c>
      <c r="Z4512">
        <v>0</v>
      </c>
      <c r="AA4512">
        <v>0</v>
      </c>
      <c r="AB4512">
        <v>10.031405095336625</v>
      </c>
      <c r="AC4512">
        <v>0</v>
      </c>
      <c r="AD4512">
        <v>0</v>
      </c>
      <c r="AE4512">
        <v>20.182239062730773</v>
      </c>
    </row>
    <row r="4513" spans="1:31" x14ac:dyDescent="0.25">
      <c r="A4513">
        <v>2314485</v>
      </c>
      <c r="B4513">
        <v>1</v>
      </c>
      <c r="C4513" t="s">
        <v>80</v>
      </c>
      <c r="D4513" t="s">
        <v>110</v>
      </c>
      <c r="E4513" t="s">
        <v>147</v>
      </c>
      <c r="F4513" t="s">
        <v>3515</v>
      </c>
      <c r="G4513" t="s">
        <v>9341</v>
      </c>
      <c r="H4513" t="s">
        <v>150</v>
      </c>
      <c r="I4513" t="s">
        <v>136</v>
      </c>
      <c r="J4513" t="s">
        <v>137</v>
      </c>
      <c r="K4513" t="s">
        <v>138</v>
      </c>
      <c r="L4513" t="s">
        <v>13160</v>
      </c>
      <c r="M4513" t="s">
        <v>13161</v>
      </c>
      <c r="N4513">
        <v>1.2155555549999999</v>
      </c>
      <c r="O4513">
        <v>0</v>
      </c>
      <c r="P4513">
        <v>44</v>
      </c>
      <c r="Q4513">
        <v>0</v>
      </c>
      <c r="R4513">
        <v>0</v>
      </c>
      <c r="S4513">
        <v>0</v>
      </c>
      <c r="T4513">
        <v>6</v>
      </c>
      <c r="U4513">
        <v>0</v>
      </c>
      <c r="V4513">
        <v>0</v>
      </c>
      <c r="W4513">
        <v>0</v>
      </c>
      <c r="X4513">
        <v>10.900868623200575</v>
      </c>
      <c r="Y4513">
        <v>0</v>
      </c>
      <c r="Z4513">
        <v>0</v>
      </c>
      <c r="AA4513">
        <v>0</v>
      </c>
      <c r="AB4513">
        <v>12.575850928929382</v>
      </c>
      <c r="AC4513">
        <v>0</v>
      </c>
      <c r="AD4513">
        <v>0</v>
      </c>
      <c r="AE4513">
        <v>23.476719552129957</v>
      </c>
    </row>
    <row r="4514" spans="1:31" x14ac:dyDescent="0.25">
      <c r="A4514">
        <v>2314983</v>
      </c>
      <c r="B4514">
        <v>1</v>
      </c>
      <c r="C4514" t="s">
        <v>81</v>
      </c>
      <c r="D4514" t="s">
        <v>121</v>
      </c>
      <c r="E4514" t="s">
        <v>147</v>
      </c>
      <c r="F4514" t="s">
        <v>13162</v>
      </c>
      <c r="G4514" t="s">
        <v>149</v>
      </c>
      <c r="H4514" t="s">
        <v>150</v>
      </c>
      <c r="I4514" t="s">
        <v>136</v>
      </c>
      <c r="J4514" t="s">
        <v>137</v>
      </c>
      <c r="K4514" t="s">
        <v>138</v>
      </c>
      <c r="L4514" t="s">
        <v>13163</v>
      </c>
      <c r="M4514" t="s">
        <v>13164</v>
      </c>
      <c r="N4514">
        <v>2.3374999999999999</v>
      </c>
      <c r="O4514">
        <v>0</v>
      </c>
      <c r="P4514">
        <v>14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2.981213475773334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2.981213475773334</v>
      </c>
    </row>
    <row r="4515" spans="1:31" x14ac:dyDescent="0.25">
      <c r="A4515">
        <v>2314591</v>
      </c>
      <c r="B4515">
        <v>1</v>
      </c>
      <c r="C4515" t="s">
        <v>80</v>
      </c>
      <c r="D4515" t="s">
        <v>88</v>
      </c>
      <c r="E4515" t="s">
        <v>132</v>
      </c>
      <c r="F4515" t="s">
        <v>13165</v>
      </c>
      <c r="G4515" t="s">
        <v>134</v>
      </c>
      <c r="H4515" t="s">
        <v>135</v>
      </c>
      <c r="I4515" t="s">
        <v>136</v>
      </c>
      <c r="J4515" t="s">
        <v>137</v>
      </c>
      <c r="K4515" t="s">
        <v>138</v>
      </c>
      <c r="L4515" t="s">
        <v>13166</v>
      </c>
      <c r="M4515" t="s">
        <v>13167</v>
      </c>
      <c r="N4515">
        <v>0.194722222</v>
      </c>
      <c r="O4515">
        <v>0</v>
      </c>
      <c r="P4515">
        <v>0</v>
      </c>
      <c r="Q4515">
        <v>0</v>
      </c>
      <c r="R4515">
        <v>0</v>
      </c>
      <c r="S4515">
        <v>8</v>
      </c>
      <c r="T4515">
        <v>8</v>
      </c>
      <c r="U4515">
        <v>7</v>
      </c>
      <c r="V4515">
        <v>2</v>
      </c>
      <c r="W4515">
        <v>0</v>
      </c>
      <c r="X4515">
        <v>0</v>
      </c>
      <c r="Y4515">
        <v>0</v>
      </c>
      <c r="Z4515">
        <v>0</v>
      </c>
      <c r="AA4515">
        <v>25.335215709070045</v>
      </c>
      <c r="AB4515">
        <v>28.746105025778185</v>
      </c>
      <c r="AC4515">
        <v>171.74311350330086</v>
      </c>
      <c r="AD4515">
        <v>23.484556577927165</v>
      </c>
      <c r="AE4515">
        <v>249.30899081607623</v>
      </c>
    </row>
    <row r="4516" spans="1:31" x14ac:dyDescent="0.25">
      <c r="A4516">
        <v>2314193</v>
      </c>
      <c r="B4516">
        <v>1</v>
      </c>
      <c r="C4516" t="s">
        <v>81</v>
      </c>
      <c r="D4516" t="s">
        <v>128</v>
      </c>
      <c r="E4516" t="s">
        <v>175</v>
      </c>
      <c r="F4516" t="s">
        <v>13168</v>
      </c>
      <c r="G4516" t="s">
        <v>716</v>
      </c>
      <c r="H4516" t="s">
        <v>135</v>
      </c>
      <c r="I4516" t="s">
        <v>136</v>
      </c>
      <c r="J4516" t="s">
        <v>137</v>
      </c>
      <c r="K4516" t="s">
        <v>138</v>
      </c>
      <c r="L4516" t="s">
        <v>13169</v>
      </c>
      <c r="M4516" t="s">
        <v>13170</v>
      </c>
      <c r="N4516">
        <v>5.3691666659999999</v>
      </c>
      <c r="O4516">
        <v>0</v>
      </c>
      <c r="P4516">
        <v>86</v>
      </c>
      <c r="Q4516">
        <v>0</v>
      </c>
      <c r="R4516">
        <v>8</v>
      </c>
      <c r="S4516">
        <v>0</v>
      </c>
      <c r="T4516">
        <v>5</v>
      </c>
      <c r="U4516">
        <v>0</v>
      </c>
      <c r="V4516">
        <v>0</v>
      </c>
      <c r="W4516">
        <v>0</v>
      </c>
      <c r="X4516">
        <v>59.054746213812187</v>
      </c>
      <c r="Y4516">
        <v>0</v>
      </c>
      <c r="Z4516">
        <v>17.368196541615497</v>
      </c>
      <c r="AA4516">
        <v>0</v>
      </c>
      <c r="AB4516">
        <v>16.531935252926665</v>
      </c>
      <c r="AC4516">
        <v>0</v>
      </c>
      <c r="AD4516">
        <v>0</v>
      </c>
      <c r="AE4516">
        <v>92.954878008354342</v>
      </c>
    </row>
    <row r="4517" spans="1:31" x14ac:dyDescent="0.25">
      <c r="A4517">
        <v>2314883</v>
      </c>
      <c r="B4517">
        <v>1</v>
      </c>
      <c r="C4517" t="s">
        <v>80</v>
      </c>
      <c r="D4517" t="s">
        <v>106</v>
      </c>
      <c r="E4517" t="s">
        <v>158</v>
      </c>
      <c r="F4517" t="s">
        <v>13171</v>
      </c>
      <c r="G4517" t="s">
        <v>453</v>
      </c>
      <c r="H4517" t="s">
        <v>150</v>
      </c>
      <c r="I4517" t="s">
        <v>136</v>
      </c>
      <c r="J4517" t="s">
        <v>137</v>
      </c>
      <c r="K4517" t="s">
        <v>138</v>
      </c>
      <c r="L4517" t="s">
        <v>13172</v>
      </c>
      <c r="M4517" t="s">
        <v>13173</v>
      </c>
      <c r="N4517">
        <v>4.9969444440000004</v>
      </c>
      <c r="O4517">
        <v>0</v>
      </c>
      <c r="P4517">
        <v>1</v>
      </c>
      <c r="Q4517">
        <v>0</v>
      </c>
      <c r="R4517">
        <v>21</v>
      </c>
      <c r="S4517">
        <v>0</v>
      </c>
      <c r="T4517">
        <v>3</v>
      </c>
      <c r="U4517">
        <v>0</v>
      </c>
      <c r="V4517">
        <v>0</v>
      </c>
      <c r="W4517">
        <v>0</v>
      </c>
      <c r="X4517">
        <v>2.4515427469071001</v>
      </c>
      <c r="Y4517">
        <v>0</v>
      </c>
      <c r="Z4517">
        <v>362.94702644515809</v>
      </c>
      <c r="AA4517">
        <v>0</v>
      </c>
      <c r="AB4517">
        <v>22.251867051805156</v>
      </c>
      <c r="AC4517">
        <v>0</v>
      </c>
      <c r="AD4517">
        <v>0</v>
      </c>
      <c r="AE4517">
        <v>387.65043624387033</v>
      </c>
    </row>
    <row r="4518" spans="1:31" x14ac:dyDescent="0.25">
      <c r="A4518">
        <v>2314737</v>
      </c>
      <c r="B4518">
        <v>1</v>
      </c>
      <c r="C4518" t="s">
        <v>80</v>
      </c>
      <c r="D4518" t="s">
        <v>100</v>
      </c>
      <c r="E4518" t="s">
        <v>175</v>
      </c>
      <c r="F4518" t="s">
        <v>13174</v>
      </c>
      <c r="G4518" t="s">
        <v>210</v>
      </c>
      <c r="H4518" t="s">
        <v>135</v>
      </c>
      <c r="I4518" t="s">
        <v>136</v>
      </c>
      <c r="J4518" t="s">
        <v>137</v>
      </c>
      <c r="K4518" t="s">
        <v>138</v>
      </c>
      <c r="L4518" t="s">
        <v>13175</v>
      </c>
      <c r="M4518" t="s">
        <v>13176</v>
      </c>
      <c r="N4518">
        <v>2.949166666</v>
      </c>
      <c r="O4518">
        <v>0</v>
      </c>
      <c r="P4518">
        <v>18</v>
      </c>
      <c r="Q4518">
        <v>0</v>
      </c>
      <c r="R4518">
        <v>35</v>
      </c>
      <c r="S4518">
        <v>0</v>
      </c>
      <c r="T4518">
        <v>3</v>
      </c>
      <c r="U4518">
        <v>0</v>
      </c>
      <c r="V4518">
        <v>0</v>
      </c>
      <c r="W4518">
        <v>0</v>
      </c>
      <c r="X4518">
        <v>9.9960936203991757</v>
      </c>
      <c r="Y4518">
        <v>0</v>
      </c>
      <c r="Z4518">
        <v>54.135955411614212</v>
      </c>
      <c r="AA4518">
        <v>0</v>
      </c>
      <c r="AB4518">
        <v>3.290504708115376</v>
      </c>
      <c r="AC4518">
        <v>0</v>
      </c>
      <c r="AD4518">
        <v>0</v>
      </c>
      <c r="AE4518">
        <v>67.422553740128762</v>
      </c>
    </row>
    <row r="4519" spans="1:31" x14ac:dyDescent="0.25">
      <c r="A4519">
        <v>2314405</v>
      </c>
      <c r="B4519">
        <v>1</v>
      </c>
      <c r="C4519" t="s">
        <v>81</v>
      </c>
      <c r="D4519" t="s">
        <v>123</v>
      </c>
      <c r="E4519" t="s">
        <v>175</v>
      </c>
      <c r="F4519" t="s">
        <v>1883</v>
      </c>
      <c r="G4519" t="s">
        <v>134</v>
      </c>
      <c r="H4519" t="s">
        <v>135</v>
      </c>
      <c r="I4519" t="s">
        <v>136</v>
      </c>
      <c r="J4519" t="s">
        <v>137</v>
      </c>
      <c r="K4519" t="s">
        <v>138</v>
      </c>
      <c r="L4519" t="s">
        <v>13177</v>
      </c>
      <c r="M4519" t="s">
        <v>13178</v>
      </c>
      <c r="N4519">
        <v>0.75638888800000004</v>
      </c>
      <c r="O4519">
        <v>9</v>
      </c>
      <c r="P4519">
        <v>12</v>
      </c>
      <c r="Q4519">
        <v>199</v>
      </c>
      <c r="R4519">
        <v>143</v>
      </c>
      <c r="S4519">
        <v>49</v>
      </c>
      <c r="T4519">
        <v>21</v>
      </c>
      <c r="U4519">
        <v>0</v>
      </c>
      <c r="V4519">
        <v>0</v>
      </c>
      <c r="W4519">
        <v>5.2507303813421329</v>
      </c>
      <c r="X4519">
        <v>5.3495132334303355</v>
      </c>
      <c r="Y4519">
        <v>218.64865903252451</v>
      </c>
      <c r="Z4519">
        <v>161.68145517382146</v>
      </c>
      <c r="AA4519">
        <v>43.893838082248088</v>
      </c>
      <c r="AB4519">
        <v>18.868735458833356</v>
      </c>
      <c r="AC4519">
        <v>0</v>
      </c>
      <c r="AD4519">
        <v>0</v>
      </c>
      <c r="AE4519">
        <v>453.69293136219983</v>
      </c>
    </row>
    <row r="4520" spans="1:31" x14ac:dyDescent="0.25">
      <c r="A4520">
        <v>2315046</v>
      </c>
      <c r="B4520">
        <v>1</v>
      </c>
      <c r="C4520" t="s">
        <v>80</v>
      </c>
      <c r="D4520" t="s">
        <v>107</v>
      </c>
      <c r="E4520" t="s">
        <v>153</v>
      </c>
      <c r="F4520" t="s">
        <v>13179</v>
      </c>
      <c r="G4520" t="s">
        <v>254</v>
      </c>
      <c r="H4520" t="s">
        <v>150</v>
      </c>
      <c r="I4520" t="s">
        <v>136</v>
      </c>
      <c r="J4520" t="s">
        <v>137</v>
      </c>
      <c r="K4520" t="s">
        <v>138</v>
      </c>
      <c r="L4520" t="s">
        <v>13180</v>
      </c>
      <c r="M4520" t="s">
        <v>13181</v>
      </c>
      <c r="N4520">
        <v>2.0350000000000001</v>
      </c>
      <c r="O4520">
        <v>0</v>
      </c>
      <c r="P4520">
        <v>1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0.40535330917279994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0.40535330917279994</v>
      </c>
    </row>
    <row r="4521" spans="1:31" x14ac:dyDescent="0.25">
      <c r="A4521">
        <v>2314190</v>
      </c>
      <c r="B4521">
        <v>1</v>
      </c>
      <c r="C4521" t="s">
        <v>80</v>
      </c>
      <c r="D4521" t="s">
        <v>83</v>
      </c>
      <c r="E4521" t="s">
        <v>175</v>
      </c>
      <c r="F4521" t="s">
        <v>13182</v>
      </c>
      <c r="G4521" t="s">
        <v>774</v>
      </c>
      <c r="H4521" t="s">
        <v>135</v>
      </c>
      <c r="I4521" t="s">
        <v>136</v>
      </c>
      <c r="J4521" t="s">
        <v>137</v>
      </c>
      <c r="K4521" t="s">
        <v>138</v>
      </c>
      <c r="L4521" t="s">
        <v>13183</v>
      </c>
      <c r="M4521" t="s">
        <v>13184</v>
      </c>
      <c r="N4521">
        <v>2.605</v>
      </c>
      <c r="O4521">
        <v>1</v>
      </c>
      <c r="P4521">
        <v>12</v>
      </c>
      <c r="Q4521">
        <v>0</v>
      </c>
      <c r="R4521">
        <v>1</v>
      </c>
      <c r="S4521">
        <v>19</v>
      </c>
      <c r="T4521">
        <v>32</v>
      </c>
      <c r="U4521">
        <v>7</v>
      </c>
      <c r="V4521">
        <v>1</v>
      </c>
      <c r="W4521">
        <v>0.47696891992711665</v>
      </c>
      <c r="X4521">
        <v>5.4365825493853324</v>
      </c>
      <c r="Y4521">
        <v>0</v>
      </c>
      <c r="Z4521">
        <v>2.3735923081882664</v>
      </c>
      <c r="AA4521">
        <v>283.82667810587856</v>
      </c>
      <c r="AB4521">
        <v>113.92133750185063</v>
      </c>
      <c r="AC4521">
        <v>1352.4429054215734</v>
      </c>
      <c r="AD4521">
        <v>122.9418798286797</v>
      </c>
      <c r="AE4521">
        <v>1881.419944635483</v>
      </c>
    </row>
    <row r="4522" spans="1:31" x14ac:dyDescent="0.25">
      <c r="A4522">
        <v>2314691</v>
      </c>
      <c r="B4522">
        <v>1</v>
      </c>
      <c r="C4522" t="s">
        <v>80</v>
      </c>
      <c r="D4522" t="s">
        <v>97</v>
      </c>
      <c r="E4522" t="s">
        <v>141</v>
      </c>
      <c r="F4522" t="s">
        <v>13185</v>
      </c>
      <c r="G4522" t="s">
        <v>134</v>
      </c>
      <c r="H4522" t="s">
        <v>135</v>
      </c>
      <c r="I4522" t="s">
        <v>136</v>
      </c>
      <c r="J4522" t="s">
        <v>137</v>
      </c>
      <c r="K4522" t="s">
        <v>138</v>
      </c>
      <c r="L4522" t="s">
        <v>13186</v>
      </c>
      <c r="M4522" t="s">
        <v>13187</v>
      </c>
      <c r="N4522">
        <v>1.1655555550000001</v>
      </c>
      <c r="O4522">
        <v>21</v>
      </c>
      <c r="P4522">
        <v>109</v>
      </c>
      <c r="Q4522">
        <v>4</v>
      </c>
      <c r="R4522">
        <v>34</v>
      </c>
      <c r="S4522">
        <v>4</v>
      </c>
      <c r="T4522">
        <v>19</v>
      </c>
      <c r="U4522">
        <v>0</v>
      </c>
      <c r="V4522">
        <v>0</v>
      </c>
      <c r="W4522">
        <v>100.32335579263919</v>
      </c>
      <c r="X4522">
        <v>178.37744922148843</v>
      </c>
      <c r="Y4522">
        <v>5.8488786192420008</v>
      </c>
      <c r="Z4522">
        <v>27.3598649621131</v>
      </c>
      <c r="AA4522">
        <v>17.650720262181579</v>
      </c>
      <c r="AB4522">
        <v>18.641030362041828</v>
      </c>
      <c r="AC4522">
        <v>0</v>
      </c>
      <c r="AD4522">
        <v>0</v>
      </c>
      <c r="AE4522">
        <v>348.20129921970607</v>
      </c>
    </row>
    <row r="4523" spans="1:31" x14ac:dyDescent="0.25">
      <c r="A4523">
        <v>2314359</v>
      </c>
      <c r="B4523">
        <v>1</v>
      </c>
      <c r="C4523" t="s">
        <v>81</v>
      </c>
      <c r="D4523" t="s">
        <v>117</v>
      </c>
      <c r="E4523" t="s">
        <v>132</v>
      </c>
      <c r="F4523" t="s">
        <v>4953</v>
      </c>
      <c r="G4523" t="s">
        <v>134</v>
      </c>
      <c r="H4523" t="s">
        <v>135</v>
      </c>
      <c r="I4523" t="s">
        <v>136</v>
      </c>
      <c r="J4523" t="s">
        <v>137</v>
      </c>
      <c r="K4523" t="s">
        <v>138</v>
      </c>
      <c r="L4523" t="s">
        <v>13188</v>
      </c>
      <c r="M4523" t="s">
        <v>13189</v>
      </c>
      <c r="N4523">
        <v>0.67027777700000002</v>
      </c>
      <c r="O4523">
        <v>2</v>
      </c>
      <c r="P4523">
        <v>747</v>
      </c>
      <c r="Q4523">
        <v>95</v>
      </c>
      <c r="R4523">
        <v>223</v>
      </c>
      <c r="S4523">
        <v>16</v>
      </c>
      <c r="T4523">
        <v>79</v>
      </c>
      <c r="U4523">
        <v>0</v>
      </c>
      <c r="V4523">
        <v>0</v>
      </c>
      <c r="W4523">
        <v>0.30233908367189999</v>
      </c>
      <c r="X4523">
        <v>93.302526044086605</v>
      </c>
      <c r="Y4523">
        <v>172.23306909516236</v>
      </c>
      <c r="Z4523">
        <v>169.46009702688963</v>
      </c>
      <c r="AA4523">
        <v>52.056313019932112</v>
      </c>
      <c r="AB4523">
        <v>57.76970621559456</v>
      </c>
      <c r="AC4523">
        <v>0</v>
      </c>
      <c r="AD4523">
        <v>0</v>
      </c>
      <c r="AE4523">
        <v>545.12405048533719</v>
      </c>
    </row>
    <row r="4524" spans="1:31" x14ac:dyDescent="0.25">
      <c r="A4524">
        <v>2314545</v>
      </c>
      <c r="B4524">
        <v>1</v>
      </c>
      <c r="C4524" t="s">
        <v>80</v>
      </c>
      <c r="D4524" t="s">
        <v>106</v>
      </c>
      <c r="E4524" t="s">
        <v>132</v>
      </c>
      <c r="F4524" t="s">
        <v>13190</v>
      </c>
      <c r="G4524" t="s">
        <v>134</v>
      </c>
      <c r="H4524" t="s">
        <v>135</v>
      </c>
      <c r="I4524" t="s">
        <v>136</v>
      </c>
      <c r="J4524" t="s">
        <v>137</v>
      </c>
      <c r="K4524" t="s">
        <v>138</v>
      </c>
      <c r="L4524" t="s">
        <v>13191</v>
      </c>
      <c r="M4524" t="s">
        <v>13192</v>
      </c>
      <c r="N4524">
        <v>0.44805555499999999</v>
      </c>
      <c r="O4524">
        <v>0</v>
      </c>
      <c r="P4524">
        <v>586</v>
      </c>
      <c r="Q4524">
        <v>0</v>
      </c>
      <c r="R4524">
        <v>15</v>
      </c>
      <c r="S4524">
        <v>3</v>
      </c>
      <c r="T4524">
        <v>66</v>
      </c>
      <c r="U4524">
        <v>0</v>
      </c>
      <c r="V4524">
        <v>0</v>
      </c>
      <c r="W4524">
        <v>0</v>
      </c>
      <c r="X4524">
        <v>28.813980170932908</v>
      </c>
      <c r="Y4524">
        <v>0</v>
      </c>
      <c r="Z4524">
        <v>4.4574452289877922</v>
      </c>
      <c r="AA4524">
        <v>2.0219898867918999</v>
      </c>
      <c r="AB4524">
        <v>11.99797132872313</v>
      </c>
      <c r="AC4524">
        <v>0</v>
      </c>
      <c r="AD4524">
        <v>0</v>
      </c>
      <c r="AE4524">
        <v>47.291386615435734</v>
      </c>
    </row>
    <row r="4525" spans="1:31" x14ac:dyDescent="0.25">
      <c r="A4525">
        <v>2314336</v>
      </c>
      <c r="B4525">
        <v>1</v>
      </c>
      <c r="C4525" t="s">
        <v>80</v>
      </c>
      <c r="D4525" t="s">
        <v>82</v>
      </c>
      <c r="E4525" t="s">
        <v>153</v>
      </c>
      <c r="F4525" t="s">
        <v>13193</v>
      </c>
      <c r="G4525" t="s">
        <v>155</v>
      </c>
      <c r="H4525" t="s">
        <v>150</v>
      </c>
      <c r="I4525" t="s">
        <v>136</v>
      </c>
      <c r="J4525" t="s">
        <v>137</v>
      </c>
      <c r="K4525" t="s">
        <v>138</v>
      </c>
      <c r="L4525" t="s">
        <v>13194</v>
      </c>
      <c r="M4525" t="s">
        <v>13195</v>
      </c>
      <c r="N4525">
        <v>2.5208333330000001</v>
      </c>
      <c r="O4525">
        <v>0</v>
      </c>
      <c r="P4525">
        <v>3</v>
      </c>
      <c r="Q4525">
        <v>0</v>
      </c>
      <c r="R4525">
        <v>0</v>
      </c>
      <c r="S4525">
        <v>0</v>
      </c>
      <c r="T4525">
        <v>2</v>
      </c>
      <c r="U4525">
        <v>0</v>
      </c>
      <c r="V4525">
        <v>0</v>
      </c>
      <c r="W4525">
        <v>0</v>
      </c>
      <c r="X4525">
        <v>2.9708883275530504</v>
      </c>
      <c r="Y4525">
        <v>0</v>
      </c>
      <c r="Z4525">
        <v>0</v>
      </c>
      <c r="AA4525">
        <v>0</v>
      </c>
      <c r="AB4525">
        <v>1.9240643264343</v>
      </c>
      <c r="AC4525">
        <v>0</v>
      </c>
      <c r="AD4525">
        <v>0</v>
      </c>
      <c r="AE4525">
        <v>4.8949526539873505</v>
      </c>
    </row>
    <row r="4526" spans="1:31" x14ac:dyDescent="0.25">
      <c r="A4526">
        <v>2314213</v>
      </c>
      <c r="B4526">
        <v>1</v>
      </c>
      <c r="C4526" t="s">
        <v>81</v>
      </c>
      <c r="D4526" t="s">
        <v>119</v>
      </c>
      <c r="E4526" t="s">
        <v>158</v>
      </c>
      <c r="F4526" t="s">
        <v>13196</v>
      </c>
      <c r="G4526" t="s">
        <v>149</v>
      </c>
      <c r="H4526" t="s">
        <v>150</v>
      </c>
      <c r="I4526" t="s">
        <v>136</v>
      </c>
      <c r="J4526" t="s">
        <v>137</v>
      </c>
      <c r="K4526" t="s">
        <v>138</v>
      </c>
      <c r="L4526" t="s">
        <v>13197</v>
      </c>
      <c r="M4526" t="s">
        <v>13198</v>
      </c>
      <c r="N4526">
        <v>1.5977777769999999</v>
      </c>
      <c r="O4526">
        <v>0</v>
      </c>
      <c r="P4526">
        <v>2</v>
      </c>
      <c r="Q4526">
        <v>0</v>
      </c>
      <c r="R4526">
        <v>15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5.1936840199066678E-2</v>
      </c>
      <c r="Y4526">
        <v>0</v>
      </c>
      <c r="Z4526">
        <v>52.064973111014815</v>
      </c>
      <c r="AA4526">
        <v>0</v>
      </c>
      <c r="AB4526">
        <v>0</v>
      </c>
      <c r="AC4526">
        <v>0</v>
      </c>
      <c r="AD4526">
        <v>0</v>
      </c>
      <c r="AE4526">
        <v>52.116909951213884</v>
      </c>
    </row>
    <row r="4527" spans="1:31" x14ac:dyDescent="0.25">
      <c r="A4527">
        <v>2314259</v>
      </c>
      <c r="B4527">
        <v>1</v>
      </c>
      <c r="C4527" t="s">
        <v>81</v>
      </c>
      <c r="D4527" t="s">
        <v>123</v>
      </c>
      <c r="E4527" t="s">
        <v>414</v>
      </c>
      <c r="F4527" t="s">
        <v>13199</v>
      </c>
      <c r="G4527" t="s">
        <v>143</v>
      </c>
      <c r="H4527" t="s">
        <v>135</v>
      </c>
      <c r="I4527" t="s">
        <v>136</v>
      </c>
      <c r="J4527" t="s">
        <v>137</v>
      </c>
      <c r="K4527" t="s">
        <v>144</v>
      </c>
      <c r="L4527" t="s">
        <v>13200</v>
      </c>
      <c r="M4527" t="s">
        <v>13201</v>
      </c>
      <c r="N4527">
        <v>2.9963888879999998</v>
      </c>
      <c r="O4527">
        <v>20</v>
      </c>
      <c r="P4527">
        <v>935</v>
      </c>
      <c r="Q4527">
        <v>600</v>
      </c>
      <c r="R4527">
        <v>478</v>
      </c>
      <c r="S4527">
        <v>70</v>
      </c>
      <c r="T4527">
        <v>144</v>
      </c>
      <c r="U4527">
        <v>6</v>
      </c>
      <c r="V4527">
        <v>0</v>
      </c>
      <c r="W4527">
        <v>150.72503006428207</v>
      </c>
      <c r="X4527">
        <v>527.04943067819261</v>
      </c>
      <c r="Y4527">
        <v>4700.5972258815518</v>
      </c>
      <c r="Z4527">
        <v>2333.9951718929237</v>
      </c>
      <c r="AA4527">
        <v>3375.018253147663</v>
      </c>
      <c r="AB4527">
        <v>323.9523799622699</v>
      </c>
      <c r="AC4527">
        <v>1754.2836554217688</v>
      </c>
      <c r="AD4527">
        <v>0</v>
      </c>
      <c r="AE4527">
        <v>13165.621147048652</v>
      </c>
    </row>
    <row r="4528" spans="1:31" x14ac:dyDescent="0.25">
      <c r="A4528">
        <v>2314528</v>
      </c>
      <c r="B4528">
        <v>1</v>
      </c>
      <c r="C4528" t="s">
        <v>80</v>
      </c>
      <c r="D4528" t="s">
        <v>105</v>
      </c>
      <c r="E4528" t="s">
        <v>141</v>
      </c>
      <c r="F4528" t="s">
        <v>5566</v>
      </c>
      <c r="G4528" t="s">
        <v>134</v>
      </c>
      <c r="H4528" t="s">
        <v>135</v>
      </c>
      <c r="I4528" t="s">
        <v>136</v>
      </c>
      <c r="J4528" t="s">
        <v>137</v>
      </c>
      <c r="K4528" t="s">
        <v>138</v>
      </c>
      <c r="L4528" t="s">
        <v>13202</v>
      </c>
      <c r="M4528" t="s">
        <v>13203</v>
      </c>
      <c r="N4528">
        <v>0.104722222</v>
      </c>
      <c r="O4528">
        <v>18</v>
      </c>
      <c r="P4528">
        <v>712</v>
      </c>
      <c r="Q4528">
        <v>10</v>
      </c>
      <c r="R4528">
        <v>34</v>
      </c>
      <c r="S4528">
        <v>39</v>
      </c>
      <c r="T4528">
        <v>91</v>
      </c>
      <c r="U4528">
        <v>11</v>
      </c>
      <c r="V4528">
        <v>0</v>
      </c>
      <c r="W4528">
        <v>1.1566542826149999</v>
      </c>
      <c r="X4528">
        <v>17.571426040114893</v>
      </c>
      <c r="Y4528">
        <v>5.3844790145210997</v>
      </c>
      <c r="Z4528">
        <v>2.5753262357566253</v>
      </c>
      <c r="AA4528">
        <v>36.501258097138134</v>
      </c>
      <c r="AB4528">
        <v>9.6301007857392662</v>
      </c>
      <c r="AC4528">
        <v>49.626401028519041</v>
      </c>
      <c r="AD4528">
        <v>0</v>
      </c>
      <c r="AE4528">
        <v>122.44564548440405</v>
      </c>
    </row>
    <row r="4529" spans="1:31" x14ac:dyDescent="0.25">
      <c r="A4529">
        <v>2314551</v>
      </c>
      <c r="B4529">
        <v>1</v>
      </c>
      <c r="C4529" t="s">
        <v>81</v>
      </c>
      <c r="D4529" t="s">
        <v>120</v>
      </c>
      <c r="E4529" t="s">
        <v>153</v>
      </c>
      <c r="F4529" t="s">
        <v>13204</v>
      </c>
      <c r="G4529" t="s">
        <v>155</v>
      </c>
      <c r="H4529" t="s">
        <v>150</v>
      </c>
      <c r="I4529" t="s">
        <v>136</v>
      </c>
      <c r="J4529" t="s">
        <v>137</v>
      </c>
      <c r="K4529" t="s">
        <v>138</v>
      </c>
      <c r="L4529" t="s">
        <v>13205</v>
      </c>
      <c r="M4529" t="s">
        <v>13206</v>
      </c>
      <c r="N4529">
        <v>2.5919444440000001</v>
      </c>
      <c r="O4529">
        <v>0</v>
      </c>
      <c r="P4529">
        <v>1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0.29870520476720003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0.29870520476720003</v>
      </c>
    </row>
    <row r="4530" spans="1:31" x14ac:dyDescent="0.25">
      <c r="A4530">
        <v>2314814</v>
      </c>
      <c r="B4530">
        <v>1</v>
      </c>
      <c r="C4530" t="s">
        <v>81</v>
      </c>
      <c r="D4530" t="s">
        <v>121</v>
      </c>
      <c r="E4530" t="s">
        <v>147</v>
      </c>
      <c r="F4530" t="s">
        <v>13207</v>
      </c>
      <c r="G4530" t="s">
        <v>149</v>
      </c>
      <c r="H4530" t="s">
        <v>150</v>
      </c>
      <c r="I4530" t="s">
        <v>136</v>
      </c>
      <c r="J4530" t="s">
        <v>137</v>
      </c>
      <c r="K4530" t="s">
        <v>138</v>
      </c>
      <c r="L4530" t="s">
        <v>13208</v>
      </c>
      <c r="M4530" t="s">
        <v>13209</v>
      </c>
      <c r="N4530">
        <v>2.8675000000000002</v>
      </c>
      <c r="O4530">
        <v>0</v>
      </c>
      <c r="P4530">
        <v>36</v>
      </c>
      <c r="Q4530">
        <v>0</v>
      </c>
      <c r="R4530">
        <v>0</v>
      </c>
      <c r="S4530">
        <v>0</v>
      </c>
      <c r="T4530">
        <v>2</v>
      </c>
      <c r="U4530">
        <v>0</v>
      </c>
      <c r="V4530">
        <v>0</v>
      </c>
      <c r="W4530">
        <v>0</v>
      </c>
      <c r="X4530">
        <v>11.131114240778976</v>
      </c>
      <c r="Y4530">
        <v>0</v>
      </c>
      <c r="Z4530">
        <v>0</v>
      </c>
      <c r="AA4530">
        <v>0</v>
      </c>
      <c r="AB4530">
        <v>51.029195656859883</v>
      </c>
      <c r="AC4530">
        <v>0</v>
      </c>
      <c r="AD4530">
        <v>0</v>
      </c>
      <c r="AE4530">
        <v>62.160309897638861</v>
      </c>
    </row>
    <row r="4531" spans="1:31" x14ac:dyDescent="0.25">
      <c r="A4531">
        <v>2314505</v>
      </c>
      <c r="B4531">
        <v>1</v>
      </c>
      <c r="C4531" t="s">
        <v>80</v>
      </c>
      <c r="D4531" t="s">
        <v>106</v>
      </c>
      <c r="E4531" t="s">
        <v>141</v>
      </c>
      <c r="F4531" t="s">
        <v>9497</v>
      </c>
      <c r="G4531" t="s">
        <v>134</v>
      </c>
      <c r="H4531" t="s">
        <v>135</v>
      </c>
      <c r="I4531" t="s">
        <v>136</v>
      </c>
      <c r="J4531" t="s">
        <v>137</v>
      </c>
      <c r="K4531" t="s">
        <v>138</v>
      </c>
      <c r="L4531" t="s">
        <v>13210</v>
      </c>
      <c r="M4531" t="s">
        <v>13211</v>
      </c>
      <c r="N4531">
        <v>6.3611110999999998E-2</v>
      </c>
      <c r="O4531">
        <v>0</v>
      </c>
      <c r="P4531">
        <v>8</v>
      </c>
      <c r="Q4531">
        <v>29</v>
      </c>
      <c r="R4531">
        <v>73</v>
      </c>
      <c r="S4531">
        <v>10</v>
      </c>
      <c r="T4531">
        <v>19</v>
      </c>
      <c r="U4531">
        <v>1</v>
      </c>
      <c r="V4531">
        <v>0</v>
      </c>
      <c r="W4531">
        <v>0</v>
      </c>
      <c r="X4531">
        <v>0.32083068270591669</v>
      </c>
      <c r="Y4531">
        <v>19.602525414389852</v>
      </c>
      <c r="Z4531">
        <v>21.212416437064562</v>
      </c>
      <c r="AA4531">
        <v>4.0570614250292749</v>
      </c>
      <c r="AB4531">
        <v>4.9117330055733701</v>
      </c>
      <c r="AC4531">
        <v>0.99139002963199996</v>
      </c>
      <c r="AD4531">
        <v>0</v>
      </c>
      <c r="AE4531">
        <v>51.095956994394975</v>
      </c>
    </row>
    <row r="4532" spans="1:31" x14ac:dyDescent="0.25">
      <c r="A4532">
        <v>2314113</v>
      </c>
      <c r="B4532">
        <v>1</v>
      </c>
      <c r="C4532" t="s">
        <v>80</v>
      </c>
      <c r="D4532" t="s">
        <v>105</v>
      </c>
      <c r="E4532" t="s">
        <v>132</v>
      </c>
      <c r="F4532" t="s">
        <v>13212</v>
      </c>
      <c r="G4532" t="s">
        <v>134</v>
      </c>
      <c r="H4532" t="s">
        <v>135</v>
      </c>
      <c r="I4532" t="s">
        <v>136</v>
      </c>
      <c r="J4532" t="s">
        <v>137</v>
      </c>
      <c r="K4532" t="s">
        <v>138</v>
      </c>
      <c r="L4532" t="s">
        <v>13213</v>
      </c>
      <c r="M4532" t="s">
        <v>13214</v>
      </c>
      <c r="N4532">
        <v>1.0138888880000001</v>
      </c>
      <c r="O4532">
        <v>5</v>
      </c>
      <c r="P4532">
        <v>2157</v>
      </c>
      <c r="Q4532">
        <v>6</v>
      </c>
      <c r="R4532">
        <v>15</v>
      </c>
      <c r="S4532">
        <v>20</v>
      </c>
      <c r="T4532">
        <v>233</v>
      </c>
      <c r="U4532">
        <v>3</v>
      </c>
      <c r="V4532">
        <v>0</v>
      </c>
      <c r="W4532">
        <v>5.8356358392235839</v>
      </c>
      <c r="X4532">
        <v>430.82379379172045</v>
      </c>
      <c r="Y4532">
        <v>36.584294624217613</v>
      </c>
      <c r="Z4532">
        <v>6.2726359536625829</v>
      </c>
      <c r="AA4532">
        <v>101.74741957570873</v>
      </c>
      <c r="AB4532">
        <v>133.3697556988144</v>
      </c>
      <c r="AC4532">
        <v>222.65296191152572</v>
      </c>
      <c r="AD4532">
        <v>0</v>
      </c>
      <c r="AE4532">
        <v>937.28649739487309</v>
      </c>
    </row>
    <row r="4533" spans="1:31" x14ac:dyDescent="0.25">
      <c r="A4533">
        <v>2314568</v>
      </c>
      <c r="B4533">
        <v>1</v>
      </c>
      <c r="C4533" t="s">
        <v>80</v>
      </c>
      <c r="D4533" t="s">
        <v>97</v>
      </c>
      <c r="E4533" t="s">
        <v>141</v>
      </c>
      <c r="F4533" t="s">
        <v>13215</v>
      </c>
      <c r="G4533" t="s">
        <v>134</v>
      </c>
      <c r="H4533" t="s">
        <v>135</v>
      </c>
      <c r="I4533" t="s">
        <v>136</v>
      </c>
      <c r="J4533" t="s">
        <v>137</v>
      </c>
      <c r="K4533" t="s">
        <v>138</v>
      </c>
      <c r="L4533" t="s">
        <v>13216</v>
      </c>
      <c r="M4533" t="s">
        <v>13217</v>
      </c>
      <c r="N4533">
        <v>0.145555555</v>
      </c>
      <c r="O4533">
        <v>10</v>
      </c>
      <c r="P4533">
        <v>7592</v>
      </c>
      <c r="Q4533">
        <v>1</v>
      </c>
      <c r="R4533">
        <v>128</v>
      </c>
      <c r="S4533">
        <v>25</v>
      </c>
      <c r="T4533">
        <v>871</v>
      </c>
      <c r="U4533">
        <v>3</v>
      </c>
      <c r="V4533">
        <v>7</v>
      </c>
      <c r="W4533">
        <v>20.259545339629433</v>
      </c>
      <c r="X4533">
        <v>220.4614935509004</v>
      </c>
      <c r="Y4533">
        <v>4.1461220882666662E-2</v>
      </c>
      <c r="Z4533">
        <v>7.0464186961235979</v>
      </c>
      <c r="AA4533">
        <v>31.211641119840863</v>
      </c>
      <c r="AB4533">
        <v>141.28495457064639</v>
      </c>
      <c r="AC4533">
        <v>11.4901329783722</v>
      </c>
      <c r="AD4533">
        <v>30.142714472033308</v>
      </c>
      <c r="AE4533">
        <v>461.93836194842885</v>
      </c>
    </row>
    <row r="4534" spans="1:31" x14ac:dyDescent="0.25">
      <c r="A4534">
        <v>2314860</v>
      </c>
      <c r="B4534">
        <v>1</v>
      </c>
      <c r="C4534" t="s">
        <v>80</v>
      </c>
      <c r="D4534" t="s">
        <v>106</v>
      </c>
      <c r="E4534" t="s">
        <v>153</v>
      </c>
      <c r="F4534" t="s">
        <v>13218</v>
      </c>
      <c r="G4534" t="s">
        <v>155</v>
      </c>
      <c r="H4534" t="s">
        <v>150</v>
      </c>
      <c r="I4534" t="s">
        <v>136</v>
      </c>
      <c r="J4534" t="s">
        <v>137</v>
      </c>
      <c r="K4534" t="s">
        <v>138</v>
      </c>
      <c r="L4534" t="s">
        <v>13219</v>
      </c>
      <c r="M4534" t="s">
        <v>13220</v>
      </c>
      <c r="N4534">
        <v>6.3286111109999998</v>
      </c>
      <c r="O4534">
        <v>0</v>
      </c>
      <c r="P4534">
        <v>4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3.1744609884902495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3.1744609884902495</v>
      </c>
    </row>
    <row r="4535" spans="1:31" x14ac:dyDescent="0.25">
      <c r="A4535">
        <v>2315006</v>
      </c>
      <c r="B4535">
        <v>1</v>
      </c>
      <c r="C4535" t="s">
        <v>80</v>
      </c>
      <c r="D4535" t="s">
        <v>107</v>
      </c>
      <c r="E4535" t="s">
        <v>153</v>
      </c>
      <c r="F4535" t="s">
        <v>13221</v>
      </c>
      <c r="G4535" t="s">
        <v>254</v>
      </c>
      <c r="H4535" t="s">
        <v>150</v>
      </c>
      <c r="I4535" t="s">
        <v>136</v>
      </c>
      <c r="J4535" t="s">
        <v>137</v>
      </c>
      <c r="K4535" t="s">
        <v>138</v>
      </c>
      <c r="L4535" t="s">
        <v>13222</v>
      </c>
      <c r="M4535" t="s">
        <v>13223</v>
      </c>
      <c r="N4535">
        <v>2.1236111110000002</v>
      </c>
      <c r="O4535">
        <v>0</v>
      </c>
      <c r="P4535">
        <v>1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5.7832610130958334E-2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5.7832610130958334E-2</v>
      </c>
    </row>
    <row r="4536" spans="1:31" x14ac:dyDescent="0.25">
      <c r="A4536">
        <v>2314276</v>
      </c>
      <c r="B4536">
        <v>1</v>
      </c>
      <c r="C4536" t="s">
        <v>80</v>
      </c>
      <c r="D4536" t="s">
        <v>93</v>
      </c>
      <c r="E4536" t="s">
        <v>141</v>
      </c>
      <c r="F4536" t="s">
        <v>13224</v>
      </c>
      <c r="G4536" t="s">
        <v>143</v>
      </c>
      <c r="H4536" t="s">
        <v>135</v>
      </c>
      <c r="I4536" t="s">
        <v>136</v>
      </c>
      <c r="J4536" t="s">
        <v>137</v>
      </c>
      <c r="K4536" t="s">
        <v>144</v>
      </c>
      <c r="L4536" t="s">
        <v>13225</v>
      </c>
      <c r="M4536" t="s">
        <v>13226</v>
      </c>
      <c r="N4536">
        <v>0.65138888800000005</v>
      </c>
      <c r="O4536">
        <v>0</v>
      </c>
      <c r="P4536">
        <v>157</v>
      </c>
      <c r="Q4536">
        <v>6</v>
      </c>
      <c r="R4536">
        <v>76</v>
      </c>
      <c r="S4536">
        <v>7</v>
      </c>
      <c r="T4536">
        <v>38</v>
      </c>
      <c r="U4536">
        <v>0</v>
      </c>
      <c r="V4536">
        <v>0</v>
      </c>
      <c r="W4536">
        <v>0</v>
      </c>
      <c r="X4536">
        <v>16.930524929819949</v>
      </c>
      <c r="Y4536">
        <v>17.472244915148732</v>
      </c>
      <c r="Z4536">
        <v>214.47169682211052</v>
      </c>
      <c r="AA4536">
        <v>30.82924267071111</v>
      </c>
      <c r="AB4536">
        <v>56.399305701125968</v>
      </c>
      <c r="AC4536">
        <v>0</v>
      </c>
      <c r="AD4536">
        <v>0</v>
      </c>
      <c r="AE4536">
        <v>336.10301503891628</v>
      </c>
    </row>
    <row r="4537" spans="1:31" x14ac:dyDescent="0.25">
      <c r="A4537">
        <v>2314608</v>
      </c>
      <c r="B4537">
        <v>1</v>
      </c>
      <c r="C4537" t="s">
        <v>80</v>
      </c>
      <c r="D4537" t="s">
        <v>105</v>
      </c>
      <c r="E4537" t="s">
        <v>141</v>
      </c>
      <c r="F4537" t="s">
        <v>7251</v>
      </c>
      <c r="G4537" t="s">
        <v>134</v>
      </c>
      <c r="H4537" t="s">
        <v>135</v>
      </c>
      <c r="I4537" t="s">
        <v>136</v>
      </c>
      <c r="J4537" t="s">
        <v>137</v>
      </c>
      <c r="K4537" t="s">
        <v>138</v>
      </c>
      <c r="L4537" t="s">
        <v>13227</v>
      </c>
      <c r="M4537" t="s">
        <v>13228</v>
      </c>
      <c r="N4537">
        <v>0.199722222</v>
      </c>
      <c r="O4537">
        <v>0</v>
      </c>
      <c r="P4537">
        <v>3325</v>
      </c>
      <c r="Q4537">
        <v>0</v>
      </c>
      <c r="R4537">
        <v>0</v>
      </c>
      <c r="S4537">
        <v>3</v>
      </c>
      <c r="T4537">
        <v>237</v>
      </c>
      <c r="U4537">
        <v>2</v>
      </c>
      <c r="V4537">
        <v>7</v>
      </c>
      <c r="W4537">
        <v>0</v>
      </c>
      <c r="X4537">
        <v>148.87616352751135</v>
      </c>
      <c r="Y4537">
        <v>0</v>
      </c>
      <c r="Z4537">
        <v>0</v>
      </c>
      <c r="AA4537">
        <v>4.7359874957566497</v>
      </c>
      <c r="AB4537">
        <v>60.949122859687058</v>
      </c>
      <c r="AC4537">
        <v>41.314282786161833</v>
      </c>
      <c r="AD4537">
        <v>74.677206116964115</v>
      </c>
      <c r="AE4537">
        <v>330.55276278608102</v>
      </c>
    </row>
    <row r="4538" spans="1:31" x14ac:dyDescent="0.25">
      <c r="A4538">
        <v>2314651</v>
      </c>
      <c r="B4538">
        <v>1</v>
      </c>
      <c r="C4538" t="s">
        <v>81</v>
      </c>
      <c r="D4538" t="s">
        <v>113</v>
      </c>
      <c r="E4538" t="s">
        <v>141</v>
      </c>
      <c r="F4538" t="s">
        <v>2046</v>
      </c>
      <c r="G4538" t="s">
        <v>134</v>
      </c>
      <c r="H4538" t="s">
        <v>135</v>
      </c>
      <c r="I4538" t="s">
        <v>468</v>
      </c>
      <c r="J4538" t="s">
        <v>137</v>
      </c>
      <c r="K4538" t="s">
        <v>138</v>
      </c>
      <c r="L4538" t="s">
        <v>13229</v>
      </c>
      <c r="M4538" t="s">
        <v>13230</v>
      </c>
      <c r="N4538">
        <v>2.2222222E-2</v>
      </c>
      <c r="O4538">
        <v>0</v>
      </c>
      <c r="P4538">
        <v>1285</v>
      </c>
      <c r="Q4538">
        <v>2</v>
      </c>
      <c r="R4538">
        <v>423</v>
      </c>
      <c r="S4538">
        <v>5</v>
      </c>
      <c r="T4538">
        <v>73</v>
      </c>
      <c r="U4538">
        <v>0</v>
      </c>
      <c r="V4538">
        <v>2</v>
      </c>
      <c r="W4538">
        <v>0</v>
      </c>
      <c r="X4538">
        <v>3.5859854142586656</v>
      </c>
      <c r="Y4538">
        <v>0.92932604646933348</v>
      </c>
      <c r="Z4538">
        <v>5.5474678847259984</v>
      </c>
      <c r="AA4538">
        <v>0.15857830952888891</v>
      </c>
      <c r="AB4538">
        <v>0.98841859010733357</v>
      </c>
      <c r="AC4538">
        <v>0</v>
      </c>
      <c r="AD4538">
        <v>1.9038603637277776</v>
      </c>
      <c r="AE4538">
        <v>13.113636608817995</v>
      </c>
    </row>
    <row r="4539" spans="1:31" x14ac:dyDescent="0.25">
      <c r="A4539">
        <v>2314794</v>
      </c>
      <c r="B4539">
        <v>1</v>
      </c>
      <c r="C4539" t="s">
        <v>81</v>
      </c>
      <c r="D4539" t="s">
        <v>117</v>
      </c>
      <c r="E4539" t="s">
        <v>175</v>
      </c>
      <c r="F4539" t="s">
        <v>13231</v>
      </c>
      <c r="G4539" t="s">
        <v>210</v>
      </c>
      <c r="H4539" t="s">
        <v>135</v>
      </c>
      <c r="I4539" t="s">
        <v>136</v>
      </c>
      <c r="J4539" t="s">
        <v>137</v>
      </c>
      <c r="K4539" t="s">
        <v>138</v>
      </c>
      <c r="L4539" t="s">
        <v>13232</v>
      </c>
      <c r="M4539" t="s">
        <v>13233</v>
      </c>
      <c r="N4539">
        <v>8.4580555549999996</v>
      </c>
      <c r="O4539">
        <v>0</v>
      </c>
      <c r="P4539">
        <v>212</v>
      </c>
      <c r="Q4539">
        <v>4</v>
      </c>
      <c r="R4539">
        <v>2</v>
      </c>
      <c r="S4539">
        <v>1</v>
      </c>
      <c r="T4539">
        <v>23</v>
      </c>
      <c r="U4539">
        <v>0</v>
      </c>
      <c r="V4539">
        <v>0</v>
      </c>
      <c r="W4539">
        <v>0</v>
      </c>
      <c r="X4539">
        <v>211.57939682294685</v>
      </c>
      <c r="Y4539">
        <v>77.216814312402008</v>
      </c>
      <c r="Z4539">
        <v>3.7608617514404412</v>
      </c>
      <c r="AA4539">
        <v>9.971898723946012</v>
      </c>
      <c r="AB4539">
        <v>76.988568811875197</v>
      </c>
      <c r="AC4539">
        <v>0</v>
      </c>
      <c r="AD4539">
        <v>0</v>
      </c>
      <c r="AE4539">
        <v>379.51754042261052</v>
      </c>
    </row>
    <row r="4540" spans="1:31" x14ac:dyDescent="0.25">
      <c r="A4540">
        <v>2314110</v>
      </c>
      <c r="B4540">
        <v>1</v>
      </c>
      <c r="C4540" t="s">
        <v>80</v>
      </c>
      <c r="D4540" t="s">
        <v>83</v>
      </c>
      <c r="E4540" t="s">
        <v>147</v>
      </c>
      <c r="F4540" t="s">
        <v>13234</v>
      </c>
      <c r="G4540" t="s">
        <v>703</v>
      </c>
      <c r="H4540" t="s">
        <v>150</v>
      </c>
      <c r="I4540" t="s">
        <v>136</v>
      </c>
      <c r="J4540" t="s">
        <v>137</v>
      </c>
      <c r="K4540" t="s">
        <v>138</v>
      </c>
      <c r="L4540" t="s">
        <v>13235</v>
      </c>
      <c r="M4540" t="s">
        <v>13236</v>
      </c>
      <c r="N4540">
        <v>9.8727777769999996</v>
      </c>
      <c r="O4540">
        <v>0</v>
      </c>
      <c r="P4540">
        <v>232</v>
      </c>
      <c r="Q4540">
        <v>0</v>
      </c>
      <c r="R4540">
        <v>0</v>
      </c>
      <c r="S4540">
        <v>0</v>
      </c>
      <c r="T4540">
        <v>5</v>
      </c>
      <c r="U4540">
        <v>0</v>
      </c>
      <c r="V4540">
        <v>0</v>
      </c>
      <c r="W4540">
        <v>0</v>
      </c>
      <c r="X4540">
        <v>391.84695938805874</v>
      </c>
      <c r="Y4540">
        <v>0</v>
      </c>
      <c r="Z4540">
        <v>0</v>
      </c>
      <c r="AA4540">
        <v>0</v>
      </c>
      <c r="AB4540">
        <v>17.907296027689245</v>
      </c>
      <c r="AC4540">
        <v>0</v>
      </c>
      <c r="AD4540">
        <v>0</v>
      </c>
      <c r="AE4540">
        <v>409.75425541574799</v>
      </c>
    </row>
    <row r="4541" spans="1:31" x14ac:dyDescent="0.25">
      <c r="A4541">
        <v>2314943</v>
      </c>
      <c r="B4541">
        <v>1</v>
      </c>
      <c r="C4541" t="s">
        <v>80</v>
      </c>
      <c r="D4541" t="s">
        <v>93</v>
      </c>
      <c r="E4541" t="s">
        <v>153</v>
      </c>
      <c r="F4541" t="s">
        <v>13237</v>
      </c>
      <c r="G4541" t="s">
        <v>203</v>
      </c>
      <c r="H4541" t="s">
        <v>150</v>
      </c>
      <c r="I4541" t="s">
        <v>136</v>
      </c>
      <c r="J4541" t="s">
        <v>137</v>
      </c>
      <c r="K4541" t="s">
        <v>138</v>
      </c>
      <c r="L4541" t="s">
        <v>13238</v>
      </c>
      <c r="M4541" t="s">
        <v>13239</v>
      </c>
      <c r="N4541">
        <v>5.7988888879999996</v>
      </c>
      <c r="O4541">
        <v>0</v>
      </c>
      <c r="P4541">
        <v>1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0.12880059092266669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0.12880059092266669</v>
      </c>
    </row>
    <row r="4542" spans="1:31" x14ac:dyDescent="0.25">
      <c r="A4542">
        <v>2314674</v>
      </c>
      <c r="B4542">
        <v>1</v>
      </c>
      <c r="C4542" t="s">
        <v>80</v>
      </c>
      <c r="D4542" t="s">
        <v>98</v>
      </c>
      <c r="E4542" t="s">
        <v>147</v>
      </c>
      <c r="F4542" t="s">
        <v>13240</v>
      </c>
      <c r="G4542" t="s">
        <v>149</v>
      </c>
      <c r="H4542" t="s">
        <v>150</v>
      </c>
      <c r="I4542" t="s">
        <v>136</v>
      </c>
      <c r="J4542" t="s">
        <v>137</v>
      </c>
      <c r="K4542" t="s">
        <v>138</v>
      </c>
      <c r="L4542" t="s">
        <v>13241</v>
      </c>
      <c r="M4542" t="s">
        <v>13242</v>
      </c>
      <c r="N4542">
        <v>3.4683333329999999</v>
      </c>
      <c r="O4542">
        <v>0</v>
      </c>
      <c r="P4542">
        <v>18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7.1776032598304962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7.1776032598304962</v>
      </c>
    </row>
    <row r="4543" spans="1:31" x14ac:dyDescent="0.25">
      <c r="A4543">
        <v>2314482</v>
      </c>
      <c r="B4543">
        <v>1</v>
      </c>
      <c r="C4543" t="s">
        <v>81</v>
      </c>
      <c r="D4543" t="s">
        <v>119</v>
      </c>
      <c r="E4543" t="s">
        <v>147</v>
      </c>
      <c r="F4543" t="s">
        <v>6109</v>
      </c>
      <c r="G4543" t="s">
        <v>149</v>
      </c>
      <c r="H4543" t="s">
        <v>150</v>
      </c>
      <c r="I4543" t="s">
        <v>136</v>
      </c>
      <c r="J4543" t="s">
        <v>137</v>
      </c>
      <c r="K4543" t="s">
        <v>138</v>
      </c>
      <c r="L4543" t="s">
        <v>13243</v>
      </c>
      <c r="M4543" t="s">
        <v>13244</v>
      </c>
      <c r="N4543">
        <v>4.6269444440000003</v>
      </c>
      <c r="O4543">
        <v>0</v>
      </c>
      <c r="P4543">
        <v>9</v>
      </c>
      <c r="Q4543">
        <v>0</v>
      </c>
      <c r="R4543">
        <v>0</v>
      </c>
      <c r="S4543">
        <v>0</v>
      </c>
      <c r="T4543">
        <v>1</v>
      </c>
      <c r="U4543">
        <v>0</v>
      </c>
      <c r="V4543">
        <v>0</v>
      </c>
      <c r="W4543">
        <v>0</v>
      </c>
      <c r="X4543">
        <v>6.223595671214567</v>
      </c>
      <c r="Y4543">
        <v>0</v>
      </c>
      <c r="Z4543">
        <v>0</v>
      </c>
      <c r="AA4543">
        <v>0</v>
      </c>
      <c r="AB4543">
        <v>24.286619054355125</v>
      </c>
      <c r="AC4543">
        <v>0</v>
      </c>
      <c r="AD4543">
        <v>0</v>
      </c>
      <c r="AE4543">
        <v>30.510214725569693</v>
      </c>
    </row>
    <row r="4544" spans="1:31" x14ac:dyDescent="0.25">
      <c r="A4544">
        <v>2314233</v>
      </c>
      <c r="B4544">
        <v>1</v>
      </c>
      <c r="C4544" t="s">
        <v>80</v>
      </c>
      <c r="D4544" t="s">
        <v>88</v>
      </c>
      <c r="E4544" t="s">
        <v>141</v>
      </c>
      <c r="F4544" t="s">
        <v>13245</v>
      </c>
      <c r="G4544" t="s">
        <v>134</v>
      </c>
      <c r="H4544" t="s">
        <v>135</v>
      </c>
      <c r="I4544" t="s">
        <v>136</v>
      </c>
      <c r="J4544" t="s">
        <v>137</v>
      </c>
      <c r="K4544" t="s">
        <v>138</v>
      </c>
      <c r="L4544" t="s">
        <v>13246</v>
      </c>
      <c r="M4544" t="s">
        <v>13247</v>
      </c>
      <c r="N4544">
        <v>0.20277777699999999</v>
      </c>
      <c r="O4544">
        <v>0</v>
      </c>
      <c r="P4544">
        <v>1124</v>
      </c>
      <c r="Q4544">
        <v>0</v>
      </c>
      <c r="R4544">
        <v>0</v>
      </c>
      <c r="S4544">
        <v>0</v>
      </c>
      <c r="T4544">
        <v>42</v>
      </c>
      <c r="U4544">
        <v>0</v>
      </c>
      <c r="V4544">
        <v>0</v>
      </c>
      <c r="W4544">
        <v>0</v>
      </c>
      <c r="X4544">
        <v>48.776780398407787</v>
      </c>
      <c r="Y4544">
        <v>0</v>
      </c>
      <c r="Z4544">
        <v>0</v>
      </c>
      <c r="AA4544">
        <v>0</v>
      </c>
      <c r="AB4544">
        <v>9.6150607362774227</v>
      </c>
      <c r="AC4544">
        <v>0</v>
      </c>
      <c r="AD4544">
        <v>0</v>
      </c>
      <c r="AE4544">
        <v>58.391841134685208</v>
      </c>
    </row>
    <row r="4545" spans="1:31" x14ac:dyDescent="0.25">
      <c r="A4545">
        <v>2314694</v>
      </c>
      <c r="B4545">
        <v>1</v>
      </c>
      <c r="C4545" t="s">
        <v>81</v>
      </c>
      <c r="D4545" t="s">
        <v>117</v>
      </c>
      <c r="E4545" t="s">
        <v>414</v>
      </c>
      <c r="F4545" t="s">
        <v>3358</v>
      </c>
      <c r="G4545" t="s">
        <v>134</v>
      </c>
      <c r="H4545" t="s">
        <v>135</v>
      </c>
      <c r="I4545" t="s">
        <v>468</v>
      </c>
      <c r="J4545" t="s">
        <v>137</v>
      </c>
      <c r="K4545" t="s">
        <v>138</v>
      </c>
      <c r="L4545" t="s">
        <v>13248</v>
      </c>
      <c r="M4545" t="s">
        <v>13249</v>
      </c>
      <c r="N4545">
        <v>3.9283332999999997E-2</v>
      </c>
      <c r="O4545">
        <v>0</v>
      </c>
      <c r="P4545">
        <v>8794</v>
      </c>
      <c r="Q4545">
        <v>14</v>
      </c>
      <c r="R4545">
        <v>673</v>
      </c>
      <c r="S4545">
        <v>68</v>
      </c>
      <c r="T4545">
        <v>978</v>
      </c>
      <c r="U4545">
        <v>3</v>
      </c>
      <c r="V4545">
        <v>2</v>
      </c>
      <c r="W4545">
        <v>0</v>
      </c>
      <c r="X4545">
        <v>41.337042489738955</v>
      </c>
      <c r="Y4545">
        <v>0.73419457806850008</v>
      </c>
      <c r="Z4545">
        <v>8.8844566452040556</v>
      </c>
      <c r="AA4545">
        <v>10.108895204747242</v>
      </c>
      <c r="AB4545">
        <v>18.840556424851968</v>
      </c>
      <c r="AC4545">
        <v>9.7121703200833007</v>
      </c>
      <c r="AD4545">
        <v>5.4392398592703506</v>
      </c>
      <c r="AE4545">
        <v>95.05655552196437</v>
      </c>
    </row>
    <row r="4546" spans="1:31" x14ac:dyDescent="0.25">
      <c r="A4546">
        <v>2314196</v>
      </c>
      <c r="B4546">
        <v>1</v>
      </c>
      <c r="C4546" t="s">
        <v>81</v>
      </c>
      <c r="D4546" t="s">
        <v>119</v>
      </c>
      <c r="E4546" t="s">
        <v>141</v>
      </c>
      <c r="F4546" t="s">
        <v>5196</v>
      </c>
      <c r="G4546" t="s">
        <v>134</v>
      </c>
      <c r="H4546" t="s">
        <v>135</v>
      </c>
      <c r="I4546" t="s">
        <v>468</v>
      </c>
      <c r="J4546" t="s">
        <v>137</v>
      </c>
      <c r="K4546" t="s">
        <v>138</v>
      </c>
      <c r="L4546" t="s">
        <v>13250</v>
      </c>
      <c r="M4546" t="s">
        <v>13251</v>
      </c>
      <c r="N4546">
        <v>2.2499999999999999E-2</v>
      </c>
      <c r="O4546">
        <v>0</v>
      </c>
      <c r="P4546">
        <v>2606</v>
      </c>
      <c r="Q4546">
        <v>153</v>
      </c>
      <c r="R4546">
        <v>333</v>
      </c>
      <c r="S4546">
        <v>10</v>
      </c>
      <c r="T4546">
        <v>200</v>
      </c>
      <c r="U4546">
        <v>0</v>
      </c>
      <c r="V4546">
        <v>2</v>
      </c>
      <c r="W4546">
        <v>0</v>
      </c>
      <c r="X4546">
        <v>7.9884648675130583</v>
      </c>
      <c r="Y4546">
        <v>26.640225539061507</v>
      </c>
      <c r="Z4546">
        <v>34.325685637565869</v>
      </c>
      <c r="AA4546">
        <v>0.48580839433574996</v>
      </c>
      <c r="AB4546">
        <v>1.499075009033848</v>
      </c>
      <c r="AC4546">
        <v>0</v>
      </c>
      <c r="AD4546">
        <v>3.3675200178218998</v>
      </c>
      <c r="AE4546">
        <v>74.306779465331928</v>
      </c>
    </row>
    <row r="4547" spans="1:31" x14ac:dyDescent="0.25">
      <c r="A4547">
        <v>2314239</v>
      </c>
      <c r="B4547">
        <v>1</v>
      </c>
      <c r="C4547" t="s">
        <v>81</v>
      </c>
      <c r="D4547" t="s">
        <v>122</v>
      </c>
      <c r="E4547" t="s">
        <v>132</v>
      </c>
      <c r="F4547" t="s">
        <v>13252</v>
      </c>
      <c r="G4547" t="s">
        <v>872</v>
      </c>
      <c r="H4547" t="s">
        <v>135</v>
      </c>
      <c r="I4547" t="s">
        <v>136</v>
      </c>
      <c r="J4547" t="s">
        <v>137</v>
      </c>
      <c r="K4547" t="s">
        <v>138</v>
      </c>
      <c r="L4547" t="s">
        <v>13253</v>
      </c>
      <c r="M4547" t="s">
        <v>13254</v>
      </c>
      <c r="N4547">
        <v>0.68416666599999998</v>
      </c>
      <c r="O4547">
        <v>0</v>
      </c>
      <c r="P4547">
        <v>134</v>
      </c>
      <c r="Q4547">
        <v>0</v>
      </c>
      <c r="R4547">
        <v>0</v>
      </c>
      <c r="S4547">
        <v>3</v>
      </c>
      <c r="T4547">
        <v>15</v>
      </c>
      <c r="U4547">
        <v>3</v>
      </c>
      <c r="V4547">
        <v>0</v>
      </c>
      <c r="W4547">
        <v>0</v>
      </c>
      <c r="X4547">
        <v>10.788769938182874</v>
      </c>
      <c r="Y4547">
        <v>0</v>
      </c>
      <c r="Z4547">
        <v>0</v>
      </c>
      <c r="AA4547">
        <v>3.4739696907835396</v>
      </c>
      <c r="AB4547">
        <v>4.6802865246012155</v>
      </c>
      <c r="AC4547">
        <v>135.26142590174987</v>
      </c>
      <c r="AD4547">
        <v>0</v>
      </c>
      <c r="AE4547">
        <v>154.20445205531752</v>
      </c>
    </row>
    <row r="4548" spans="1:31" x14ac:dyDescent="0.25">
      <c r="A4548">
        <v>2314617</v>
      </c>
      <c r="B4548">
        <v>1</v>
      </c>
      <c r="C4548" t="s">
        <v>81</v>
      </c>
      <c r="D4548" t="s">
        <v>113</v>
      </c>
      <c r="E4548" t="s">
        <v>175</v>
      </c>
      <c r="F4548" t="s">
        <v>13255</v>
      </c>
      <c r="G4548" t="s">
        <v>134</v>
      </c>
      <c r="H4548" t="s">
        <v>135</v>
      </c>
      <c r="I4548" t="s">
        <v>136</v>
      </c>
      <c r="J4548" t="s">
        <v>137</v>
      </c>
      <c r="K4548" t="s">
        <v>138</v>
      </c>
      <c r="L4548" t="s">
        <v>13256</v>
      </c>
      <c r="M4548" t="s">
        <v>13257</v>
      </c>
      <c r="N4548">
        <v>1.2036111110000001</v>
      </c>
      <c r="O4548">
        <v>0</v>
      </c>
      <c r="P4548">
        <v>760</v>
      </c>
      <c r="Q4548">
        <v>1</v>
      </c>
      <c r="R4548">
        <v>28</v>
      </c>
      <c r="S4548">
        <v>1</v>
      </c>
      <c r="T4548">
        <v>104</v>
      </c>
      <c r="U4548">
        <v>1</v>
      </c>
      <c r="V4548">
        <v>0</v>
      </c>
      <c r="W4548">
        <v>0</v>
      </c>
      <c r="X4548">
        <v>116.74939113148363</v>
      </c>
      <c r="Y4548">
        <v>17.463276588104549</v>
      </c>
      <c r="Z4548">
        <v>15.732515488577478</v>
      </c>
      <c r="AA4548">
        <v>1.7388098624676223</v>
      </c>
      <c r="AB4548">
        <v>67.312689723112143</v>
      </c>
      <c r="AC4548">
        <v>203.73162383246398</v>
      </c>
      <c r="AD4548">
        <v>0</v>
      </c>
      <c r="AE4548">
        <v>422.72830662620942</v>
      </c>
    </row>
    <row r="4549" spans="1:31" x14ac:dyDescent="0.25">
      <c r="A4549">
        <v>2314949</v>
      </c>
      <c r="B4549">
        <v>1</v>
      </c>
      <c r="C4549" t="s">
        <v>80</v>
      </c>
      <c r="D4549" t="s">
        <v>103</v>
      </c>
      <c r="E4549" t="s">
        <v>141</v>
      </c>
      <c r="F4549" t="s">
        <v>8899</v>
      </c>
      <c r="G4549" t="s">
        <v>467</v>
      </c>
      <c r="H4549" t="s">
        <v>135</v>
      </c>
      <c r="I4549" t="s">
        <v>136</v>
      </c>
      <c r="J4549" t="s">
        <v>137</v>
      </c>
      <c r="K4549" t="s">
        <v>138</v>
      </c>
      <c r="L4549" t="s">
        <v>13258</v>
      </c>
      <c r="M4549" t="s">
        <v>13259</v>
      </c>
      <c r="N4549">
        <v>0.41666666600000002</v>
      </c>
      <c r="O4549">
        <v>1</v>
      </c>
      <c r="P4549">
        <v>287</v>
      </c>
      <c r="Q4549">
        <v>18</v>
      </c>
      <c r="R4549">
        <v>107</v>
      </c>
      <c r="S4549">
        <v>9</v>
      </c>
      <c r="T4549">
        <v>47</v>
      </c>
      <c r="U4549">
        <v>5</v>
      </c>
      <c r="V4549">
        <v>0</v>
      </c>
      <c r="W4549">
        <v>0.51735453653852503</v>
      </c>
      <c r="X4549">
        <v>24.65643850342364</v>
      </c>
      <c r="Y4549">
        <v>131.72352208017912</v>
      </c>
      <c r="Z4549">
        <v>110.91774041127508</v>
      </c>
      <c r="AA4549">
        <v>211.84111008216487</v>
      </c>
      <c r="AB4549">
        <v>20.255052967945815</v>
      </c>
      <c r="AC4549">
        <v>9.949939252006601</v>
      </c>
      <c r="AD4549">
        <v>0</v>
      </c>
      <c r="AE4549">
        <v>509.86115783353364</v>
      </c>
    </row>
    <row r="4550" spans="1:31" x14ac:dyDescent="0.25">
      <c r="A4550">
        <v>2314285</v>
      </c>
      <c r="B4550">
        <v>1</v>
      </c>
      <c r="C4550" t="s">
        <v>80</v>
      </c>
      <c r="D4550" t="s">
        <v>89</v>
      </c>
      <c r="E4550" t="s">
        <v>153</v>
      </c>
      <c r="F4550" t="s">
        <v>13260</v>
      </c>
      <c r="G4550" t="s">
        <v>155</v>
      </c>
      <c r="H4550" t="s">
        <v>150</v>
      </c>
      <c r="I4550" t="s">
        <v>136</v>
      </c>
      <c r="J4550" t="s">
        <v>137</v>
      </c>
      <c r="K4550" t="s">
        <v>138</v>
      </c>
      <c r="L4550" t="s">
        <v>13261</v>
      </c>
      <c r="M4550" t="s">
        <v>13262</v>
      </c>
      <c r="N4550">
        <v>0.76111111099999995</v>
      </c>
      <c r="O4550">
        <v>0</v>
      </c>
      <c r="P4550">
        <v>1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0.41664848378773334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0.41664848378773334</v>
      </c>
    </row>
    <row r="4551" spans="1:31" x14ac:dyDescent="0.25">
      <c r="A4551">
        <v>2314926</v>
      </c>
      <c r="B4551">
        <v>1</v>
      </c>
      <c r="C4551" t="s">
        <v>80</v>
      </c>
      <c r="D4551" t="s">
        <v>85</v>
      </c>
      <c r="E4551" t="s">
        <v>153</v>
      </c>
      <c r="F4551" t="s">
        <v>13263</v>
      </c>
      <c r="G4551" t="s">
        <v>155</v>
      </c>
      <c r="H4551" t="s">
        <v>150</v>
      </c>
      <c r="I4551" t="s">
        <v>136</v>
      </c>
      <c r="J4551" t="s">
        <v>137</v>
      </c>
      <c r="K4551" t="s">
        <v>138</v>
      </c>
      <c r="L4551" t="s">
        <v>13264</v>
      </c>
      <c r="M4551" t="s">
        <v>13265</v>
      </c>
      <c r="N4551">
        <v>5.6636111109999998</v>
      </c>
      <c r="O4551">
        <v>0</v>
      </c>
      <c r="P4551">
        <v>11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12.632255075525999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12.632255075525999</v>
      </c>
    </row>
    <row r="4552" spans="1:31" x14ac:dyDescent="0.25">
      <c r="A4552">
        <v>2314408</v>
      </c>
      <c r="B4552">
        <v>1</v>
      </c>
      <c r="C4552" t="s">
        <v>80</v>
      </c>
      <c r="D4552" t="s">
        <v>105</v>
      </c>
      <c r="E4552" t="s">
        <v>175</v>
      </c>
      <c r="F4552" t="s">
        <v>13266</v>
      </c>
      <c r="G4552" t="s">
        <v>210</v>
      </c>
      <c r="H4552" t="s">
        <v>135</v>
      </c>
      <c r="I4552" t="s">
        <v>136</v>
      </c>
      <c r="J4552" t="s">
        <v>137</v>
      </c>
      <c r="K4552" t="s">
        <v>138</v>
      </c>
      <c r="L4552" t="s">
        <v>13267</v>
      </c>
      <c r="M4552" t="s">
        <v>13268</v>
      </c>
      <c r="N4552">
        <v>1.1074999999999999</v>
      </c>
      <c r="O4552">
        <v>0</v>
      </c>
      <c r="P4552">
        <v>56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13.46008652879485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13.46008652879485</v>
      </c>
    </row>
    <row r="4553" spans="1:31" x14ac:dyDescent="0.25">
      <c r="A4553">
        <v>2314995</v>
      </c>
      <c r="B4553">
        <v>1</v>
      </c>
      <c r="C4553" t="s">
        <v>80</v>
      </c>
      <c r="D4553" t="s">
        <v>96</v>
      </c>
      <c r="E4553" t="s">
        <v>153</v>
      </c>
      <c r="F4553" t="s">
        <v>13269</v>
      </c>
      <c r="G4553" t="s">
        <v>254</v>
      </c>
      <c r="H4553" t="s">
        <v>150</v>
      </c>
      <c r="I4553" t="s">
        <v>136</v>
      </c>
      <c r="J4553" t="s">
        <v>137</v>
      </c>
      <c r="K4553" t="s">
        <v>138</v>
      </c>
      <c r="L4553" t="s">
        <v>13270</v>
      </c>
      <c r="M4553" t="s">
        <v>13271</v>
      </c>
      <c r="N4553">
        <v>2.1238888880000002</v>
      </c>
      <c r="O4553">
        <v>0</v>
      </c>
      <c r="P4553">
        <v>5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2.3058815432014996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2.3058815432014996</v>
      </c>
    </row>
    <row r="4554" spans="1:31" x14ac:dyDescent="0.25">
      <c r="A4554">
        <v>2314972</v>
      </c>
      <c r="B4554">
        <v>1</v>
      </c>
      <c r="C4554" t="s">
        <v>80</v>
      </c>
      <c r="D4554" t="s">
        <v>93</v>
      </c>
      <c r="E4554" t="s">
        <v>147</v>
      </c>
      <c r="F4554" t="s">
        <v>13272</v>
      </c>
      <c r="G4554" t="s">
        <v>149</v>
      </c>
      <c r="H4554" t="s">
        <v>150</v>
      </c>
      <c r="I4554" t="s">
        <v>136</v>
      </c>
      <c r="J4554" t="s">
        <v>137</v>
      </c>
      <c r="K4554" t="s">
        <v>138</v>
      </c>
      <c r="L4554" t="s">
        <v>13273</v>
      </c>
      <c r="M4554" t="s">
        <v>13274</v>
      </c>
      <c r="N4554">
        <v>6.2577777770000003</v>
      </c>
      <c r="O4554">
        <v>0</v>
      </c>
      <c r="P4554">
        <v>209</v>
      </c>
      <c r="Q4554">
        <v>0</v>
      </c>
      <c r="R4554">
        <v>0</v>
      </c>
      <c r="S4554">
        <v>0</v>
      </c>
      <c r="T4554">
        <v>3</v>
      </c>
      <c r="U4554">
        <v>0</v>
      </c>
      <c r="V4554">
        <v>0</v>
      </c>
      <c r="W4554">
        <v>0</v>
      </c>
      <c r="X4554">
        <v>213.16004583881548</v>
      </c>
      <c r="Y4554">
        <v>0</v>
      </c>
      <c r="Z4554">
        <v>0</v>
      </c>
      <c r="AA4554">
        <v>0</v>
      </c>
      <c r="AB4554">
        <v>0.79954845487065007</v>
      </c>
      <c r="AC4554">
        <v>0</v>
      </c>
      <c r="AD4554">
        <v>0</v>
      </c>
      <c r="AE4554">
        <v>213.95959429368614</v>
      </c>
    </row>
    <row r="4555" spans="1:31" x14ac:dyDescent="0.25">
      <c r="A4555">
        <v>2314308</v>
      </c>
      <c r="B4555">
        <v>1</v>
      </c>
      <c r="C4555" t="s">
        <v>80</v>
      </c>
      <c r="D4555" t="s">
        <v>83</v>
      </c>
      <c r="E4555" t="s">
        <v>147</v>
      </c>
      <c r="F4555" t="s">
        <v>13275</v>
      </c>
      <c r="G4555" t="s">
        <v>258</v>
      </c>
      <c r="H4555" t="s">
        <v>150</v>
      </c>
      <c r="I4555" t="s">
        <v>136</v>
      </c>
      <c r="J4555" t="s">
        <v>137</v>
      </c>
      <c r="K4555" t="s">
        <v>138</v>
      </c>
      <c r="L4555" t="s">
        <v>13276</v>
      </c>
      <c r="M4555" t="s">
        <v>13277</v>
      </c>
      <c r="N4555">
        <v>4.8811111110000001</v>
      </c>
      <c r="O4555">
        <v>0</v>
      </c>
      <c r="P4555">
        <v>35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41.920274014705548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41.920274014705548</v>
      </c>
    </row>
    <row r="4556" spans="1:31" x14ac:dyDescent="0.25">
      <c r="A4556">
        <v>2314454</v>
      </c>
      <c r="B4556">
        <v>1</v>
      </c>
      <c r="C4556" t="s">
        <v>80</v>
      </c>
      <c r="D4556" t="s">
        <v>110</v>
      </c>
      <c r="E4556" t="s">
        <v>141</v>
      </c>
      <c r="F4556" t="s">
        <v>13278</v>
      </c>
      <c r="G4556" t="s">
        <v>134</v>
      </c>
      <c r="H4556" t="s">
        <v>135</v>
      </c>
      <c r="I4556" t="s">
        <v>136</v>
      </c>
      <c r="J4556" t="s">
        <v>137</v>
      </c>
      <c r="K4556" t="s">
        <v>138</v>
      </c>
      <c r="L4556" t="s">
        <v>13026</v>
      </c>
      <c r="M4556" t="s">
        <v>13279</v>
      </c>
      <c r="N4556">
        <v>0.81722222200000005</v>
      </c>
      <c r="O4556">
        <v>0</v>
      </c>
      <c r="P4556">
        <v>8880</v>
      </c>
      <c r="Q4556">
        <v>0</v>
      </c>
      <c r="R4556">
        <v>0</v>
      </c>
      <c r="S4556">
        <v>6</v>
      </c>
      <c r="T4556">
        <v>631</v>
      </c>
      <c r="U4556">
        <v>1</v>
      </c>
      <c r="V4556">
        <v>3</v>
      </c>
      <c r="W4556">
        <v>0</v>
      </c>
      <c r="X4556">
        <v>1829.7292220984834</v>
      </c>
      <c r="Y4556">
        <v>0</v>
      </c>
      <c r="Z4556">
        <v>0</v>
      </c>
      <c r="AA4556">
        <v>224.6265093254008</v>
      </c>
      <c r="AB4556">
        <v>535.68167418157134</v>
      </c>
      <c r="AC4556">
        <v>5.9651267287333321</v>
      </c>
      <c r="AD4556">
        <v>23.739572243831496</v>
      </c>
      <c r="AE4556">
        <v>2619.7421045780202</v>
      </c>
    </row>
    <row r="4557" spans="1:31" x14ac:dyDescent="0.25">
      <c r="A4557">
        <v>2314162</v>
      </c>
      <c r="B4557">
        <v>1</v>
      </c>
      <c r="C4557" t="s">
        <v>81</v>
      </c>
      <c r="D4557" t="s">
        <v>128</v>
      </c>
      <c r="E4557" t="s">
        <v>132</v>
      </c>
      <c r="F4557" t="s">
        <v>3440</v>
      </c>
      <c r="G4557" t="s">
        <v>134</v>
      </c>
      <c r="H4557" t="s">
        <v>135</v>
      </c>
      <c r="I4557" t="s">
        <v>136</v>
      </c>
      <c r="J4557" t="s">
        <v>137</v>
      </c>
      <c r="K4557" t="s">
        <v>138</v>
      </c>
      <c r="L4557" t="s">
        <v>13280</v>
      </c>
      <c r="M4557" t="s">
        <v>13281</v>
      </c>
      <c r="N4557">
        <v>1.550277777</v>
      </c>
      <c r="O4557">
        <v>0</v>
      </c>
      <c r="P4557">
        <v>0</v>
      </c>
      <c r="Q4557">
        <v>0</v>
      </c>
      <c r="R4557">
        <v>0</v>
      </c>
      <c r="S4557">
        <v>14</v>
      </c>
      <c r="T4557">
        <v>0</v>
      </c>
      <c r="U4557">
        <v>12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115.08515899976396</v>
      </c>
      <c r="AB4557">
        <v>0</v>
      </c>
      <c r="AC4557">
        <v>739.38043010260208</v>
      </c>
      <c r="AD4557">
        <v>0</v>
      </c>
      <c r="AE4557">
        <v>854.46558910236604</v>
      </c>
    </row>
    <row r="4558" spans="1:31" x14ac:dyDescent="0.25">
      <c r="A4558">
        <v>2314909</v>
      </c>
      <c r="B4558">
        <v>1</v>
      </c>
      <c r="C4558" t="s">
        <v>80</v>
      </c>
      <c r="D4558" t="s">
        <v>106</v>
      </c>
      <c r="E4558" t="s">
        <v>132</v>
      </c>
      <c r="F4558" t="s">
        <v>13282</v>
      </c>
      <c r="G4558" t="s">
        <v>134</v>
      </c>
      <c r="H4558" t="s">
        <v>135</v>
      </c>
      <c r="I4558" t="s">
        <v>136</v>
      </c>
      <c r="J4558" t="s">
        <v>137</v>
      </c>
      <c r="K4558" t="s">
        <v>138</v>
      </c>
      <c r="L4558" t="s">
        <v>13283</v>
      </c>
      <c r="M4558" t="s">
        <v>13284</v>
      </c>
      <c r="N4558">
        <v>2.0080555549999999</v>
      </c>
      <c r="O4558">
        <v>0</v>
      </c>
      <c r="P4558">
        <v>1</v>
      </c>
      <c r="Q4558">
        <v>37</v>
      </c>
      <c r="R4558">
        <v>154</v>
      </c>
      <c r="S4558">
        <v>10</v>
      </c>
      <c r="T4558">
        <v>33</v>
      </c>
      <c r="U4558">
        <v>0</v>
      </c>
      <c r="V4558">
        <v>0</v>
      </c>
      <c r="W4558">
        <v>0</v>
      </c>
      <c r="X4558">
        <v>0</v>
      </c>
      <c r="Y4558">
        <v>333.25097127402705</v>
      </c>
      <c r="Z4558">
        <v>991.66895394707217</v>
      </c>
      <c r="AA4558">
        <v>51.73025977501765</v>
      </c>
      <c r="AB4558">
        <v>161.62609615743827</v>
      </c>
      <c r="AC4558">
        <v>0</v>
      </c>
      <c r="AD4558">
        <v>0</v>
      </c>
      <c r="AE4558">
        <v>1538.2762811535551</v>
      </c>
    </row>
    <row r="4559" spans="1:31" x14ac:dyDescent="0.25">
      <c r="A4559">
        <v>2314554</v>
      </c>
      <c r="B4559">
        <v>1</v>
      </c>
      <c r="C4559" t="s">
        <v>80</v>
      </c>
      <c r="D4559" t="s">
        <v>98</v>
      </c>
      <c r="E4559" t="s">
        <v>132</v>
      </c>
      <c r="F4559" t="s">
        <v>9844</v>
      </c>
      <c r="G4559" t="s">
        <v>467</v>
      </c>
      <c r="H4559" t="s">
        <v>135</v>
      </c>
      <c r="I4559" t="s">
        <v>136</v>
      </c>
      <c r="J4559" t="s">
        <v>137</v>
      </c>
      <c r="K4559" t="s">
        <v>138</v>
      </c>
      <c r="L4559" t="s">
        <v>13285</v>
      </c>
      <c r="M4559" t="s">
        <v>13286</v>
      </c>
      <c r="N4559">
        <v>0.55194444399999998</v>
      </c>
      <c r="O4559">
        <v>0</v>
      </c>
      <c r="P4559">
        <v>441</v>
      </c>
      <c r="Q4559">
        <v>22</v>
      </c>
      <c r="R4559">
        <v>48</v>
      </c>
      <c r="S4559">
        <v>7</v>
      </c>
      <c r="T4559">
        <v>131</v>
      </c>
      <c r="U4559">
        <v>1</v>
      </c>
      <c r="V4559">
        <v>0</v>
      </c>
      <c r="W4559">
        <v>0</v>
      </c>
      <c r="X4559">
        <v>53.933211554079307</v>
      </c>
      <c r="Y4559">
        <v>38.255509320075589</v>
      </c>
      <c r="Z4559">
        <v>30.014254166749843</v>
      </c>
      <c r="AA4559">
        <v>9.5079743324410817</v>
      </c>
      <c r="AB4559">
        <v>70.289287734875245</v>
      </c>
      <c r="AC4559">
        <v>3.0502481991999999</v>
      </c>
      <c r="AD4559">
        <v>0</v>
      </c>
      <c r="AE4559">
        <v>205.05048530742107</v>
      </c>
    </row>
    <row r="4560" spans="1:31" x14ac:dyDescent="0.25">
      <c r="A4560">
        <v>2314517</v>
      </c>
      <c r="B4560">
        <v>1</v>
      </c>
      <c r="C4560" t="s">
        <v>80</v>
      </c>
      <c r="D4560" t="s">
        <v>86</v>
      </c>
      <c r="E4560" t="s">
        <v>414</v>
      </c>
      <c r="F4560" t="s">
        <v>13287</v>
      </c>
      <c r="G4560" t="s">
        <v>134</v>
      </c>
      <c r="H4560" t="s">
        <v>135</v>
      </c>
      <c r="I4560" t="s">
        <v>136</v>
      </c>
      <c r="J4560" t="s">
        <v>137</v>
      </c>
      <c r="K4560" t="s">
        <v>138</v>
      </c>
      <c r="L4560" t="s">
        <v>13288</v>
      </c>
      <c r="M4560" t="s">
        <v>13289</v>
      </c>
      <c r="N4560">
        <v>0.1525</v>
      </c>
      <c r="O4560">
        <v>0</v>
      </c>
      <c r="P4560">
        <v>3666</v>
      </c>
      <c r="Q4560">
        <v>0</v>
      </c>
      <c r="R4560">
        <v>0</v>
      </c>
      <c r="S4560">
        <v>0</v>
      </c>
      <c r="T4560">
        <v>109</v>
      </c>
      <c r="U4560">
        <v>0</v>
      </c>
      <c r="V4560">
        <v>0</v>
      </c>
      <c r="W4560">
        <v>0</v>
      </c>
      <c r="X4560">
        <v>156.17341169387259</v>
      </c>
      <c r="Y4560">
        <v>0</v>
      </c>
      <c r="Z4560">
        <v>0</v>
      </c>
      <c r="AA4560">
        <v>0</v>
      </c>
      <c r="AB4560">
        <v>21.192986133669294</v>
      </c>
      <c r="AC4560">
        <v>0</v>
      </c>
      <c r="AD4560">
        <v>0</v>
      </c>
      <c r="AE4560">
        <v>177.3663978275419</v>
      </c>
    </row>
    <row r="4561" spans="1:31" x14ac:dyDescent="0.25">
      <c r="A4561">
        <v>2314849</v>
      </c>
      <c r="B4561">
        <v>1</v>
      </c>
      <c r="C4561" t="s">
        <v>80</v>
      </c>
      <c r="D4561" t="s">
        <v>103</v>
      </c>
      <c r="E4561" t="s">
        <v>175</v>
      </c>
      <c r="F4561" t="s">
        <v>8277</v>
      </c>
      <c r="G4561" t="s">
        <v>210</v>
      </c>
      <c r="H4561" t="s">
        <v>135</v>
      </c>
      <c r="I4561" t="s">
        <v>136</v>
      </c>
      <c r="J4561" t="s">
        <v>137</v>
      </c>
      <c r="K4561" t="s">
        <v>138</v>
      </c>
      <c r="L4561" t="s">
        <v>13290</v>
      </c>
      <c r="M4561" t="s">
        <v>13291</v>
      </c>
      <c r="N4561">
        <v>2.596666666</v>
      </c>
      <c r="O4561">
        <v>0</v>
      </c>
      <c r="P4561">
        <v>0</v>
      </c>
      <c r="Q4561">
        <v>0</v>
      </c>
      <c r="R4561">
        <v>14</v>
      </c>
      <c r="S4561">
        <v>0</v>
      </c>
      <c r="T4561">
        <v>4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99.704015664310234</v>
      </c>
      <c r="AA4561">
        <v>0</v>
      </c>
      <c r="AB4561">
        <v>9.5517898131713999</v>
      </c>
      <c r="AC4561">
        <v>0</v>
      </c>
      <c r="AD4561">
        <v>0</v>
      </c>
      <c r="AE4561">
        <v>109.25580547748163</v>
      </c>
    </row>
    <row r="4562" spans="1:31" x14ac:dyDescent="0.25">
      <c r="A4562">
        <v>2314803</v>
      </c>
      <c r="B4562">
        <v>1</v>
      </c>
      <c r="C4562" t="s">
        <v>80</v>
      </c>
      <c r="D4562" t="s">
        <v>97</v>
      </c>
      <c r="E4562" t="s">
        <v>147</v>
      </c>
      <c r="F4562" t="s">
        <v>13292</v>
      </c>
      <c r="G4562" t="s">
        <v>149</v>
      </c>
      <c r="H4562" t="s">
        <v>150</v>
      </c>
      <c r="I4562" t="s">
        <v>136</v>
      </c>
      <c r="J4562" t="s">
        <v>137</v>
      </c>
      <c r="K4562" t="s">
        <v>138</v>
      </c>
      <c r="L4562" t="s">
        <v>13293</v>
      </c>
      <c r="M4562" t="s">
        <v>13294</v>
      </c>
      <c r="N4562">
        <v>1.8080555549999999</v>
      </c>
      <c r="O4562">
        <v>0</v>
      </c>
      <c r="P4562">
        <v>3</v>
      </c>
      <c r="Q4562">
        <v>0</v>
      </c>
      <c r="R4562">
        <v>7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7.7011549555114174</v>
      </c>
      <c r="Y4562">
        <v>0</v>
      </c>
      <c r="Z4562">
        <v>4.0302054982698667</v>
      </c>
      <c r="AA4562">
        <v>0</v>
      </c>
      <c r="AB4562">
        <v>0</v>
      </c>
      <c r="AC4562">
        <v>0</v>
      </c>
      <c r="AD4562">
        <v>0</v>
      </c>
      <c r="AE4562">
        <v>11.731360453781285</v>
      </c>
    </row>
    <row r="4563" spans="1:31" x14ac:dyDescent="0.25">
      <c r="A4563">
        <v>2314657</v>
      </c>
      <c r="B4563">
        <v>1</v>
      </c>
      <c r="C4563" t="s">
        <v>80</v>
      </c>
      <c r="D4563" t="s">
        <v>86</v>
      </c>
      <c r="E4563" t="s">
        <v>175</v>
      </c>
      <c r="F4563" t="s">
        <v>7175</v>
      </c>
      <c r="G4563" t="s">
        <v>134</v>
      </c>
      <c r="H4563" t="s">
        <v>135</v>
      </c>
      <c r="I4563" t="s">
        <v>136</v>
      </c>
      <c r="J4563" t="s">
        <v>137</v>
      </c>
      <c r="K4563" t="s">
        <v>138</v>
      </c>
      <c r="L4563" t="s">
        <v>13295</v>
      </c>
      <c r="M4563" t="s">
        <v>13296</v>
      </c>
      <c r="N4563">
        <v>0.48361111099999998</v>
      </c>
      <c r="O4563">
        <v>0</v>
      </c>
      <c r="P4563">
        <v>79</v>
      </c>
      <c r="Q4563">
        <v>0</v>
      </c>
      <c r="R4563">
        <v>0</v>
      </c>
      <c r="S4563">
        <v>4</v>
      </c>
      <c r="T4563">
        <v>6</v>
      </c>
      <c r="U4563">
        <v>0</v>
      </c>
      <c r="V4563">
        <v>0</v>
      </c>
      <c r="W4563">
        <v>0</v>
      </c>
      <c r="X4563">
        <v>8.4268085802266803</v>
      </c>
      <c r="Y4563">
        <v>0</v>
      </c>
      <c r="Z4563">
        <v>0</v>
      </c>
      <c r="AA4563">
        <v>140.1107639025247</v>
      </c>
      <c r="AB4563">
        <v>5.3546158965679682</v>
      </c>
      <c r="AC4563">
        <v>0</v>
      </c>
      <c r="AD4563">
        <v>0</v>
      </c>
      <c r="AE4563">
        <v>153.89218837931935</v>
      </c>
    </row>
    <row r="4564" spans="1:31" x14ac:dyDescent="0.25">
      <c r="A4564">
        <v>2314368</v>
      </c>
      <c r="B4564">
        <v>1</v>
      </c>
      <c r="C4564" t="s">
        <v>81</v>
      </c>
      <c r="D4564" t="s">
        <v>116</v>
      </c>
      <c r="E4564" t="s">
        <v>132</v>
      </c>
      <c r="F4564" t="s">
        <v>13297</v>
      </c>
      <c r="G4564" t="s">
        <v>1401</v>
      </c>
      <c r="H4564" t="s">
        <v>135</v>
      </c>
      <c r="I4564" t="s">
        <v>136</v>
      </c>
      <c r="J4564" t="s">
        <v>137</v>
      </c>
      <c r="K4564" t="s">
        <v>138</v>
      </c>
      <c r="L4564" t="s">
        <v>13298</v>
      </c>
      <c r="M4564" t="s">
        <v>13299</v>
      </c>
      <c r="N4564">
        <v>4.3805555549999999</v>
      </c>
      <c r="O4564">
        <v>4</v>
      </c>
      <c r="P4564">
        <v>196</v>
      </c>
      <c r="Q4564">
        <v>112</v>
      </c>
      <c r="R4564">
        <v>135</v>
      </c>
      <c r="S4564">
        <v>9</v>
      </c>
      <c r="T4564">
        <v>18</v>
      </c>
      <c r="U4564">
        <v>0</v>
      </c>
      <c r="V4564">
        <v>0</v>
      </c>
      <c r="W4564">
        <v>0</v>
      </c>
      <c r="X4564">
        <v>71.679205096896865</v>
      </c>
      <c r="Y4564">
        <v>506.21576533944557</v>
      </c>
      <c r="Z4564">
        <v>174.50797366088398</v>
      </c>
      <c r="AA4564">
        <v>67.005685910930097</v>
      </c>
      <c r="AB4564">
        <v>15.777620503860742</v>
      </c>
      <c r="AC4564">
        <v>0</v>
      </c>
      <c r="AD4564">
        <v>0</v>
      </c>
      <c r="AE4564">
        <v>835.18625051201718</v>
      </c>
    </row>
    <row r="4565" spans="1:31" x14ac:dyDescent="0.25">
      <c r="A4565">
        <v>2314156</v>
      </c>
      <c r="B4565">
        <v>1</v>
      </c>
      <c r="C4565" t="s">
        <v>80</v>
      </c>
      <c r="D4565" t="s">
        <v>84</v>
      </c>
      <c r="E4565" t="s">
        <v>153</v>
      </c>
      <c r="F4565" t="s">
        <v>13300</v>
      </c>
      <c r="G4565" t="s">
        <v>155</v>
      </c>
      <c r="H4565" t="s">
        <v>150</v>
      </c>
      <c r="I4565" t="s">
        <v>136</v>
      </c>
      <c r="J4565" t="s">
        <v>137</v>
      </c>
      <c r="K4565" t="s">
        <v>138</v>
      </c>
      <c r="L4565" t="s">
        <v>13301</v>
      </c>
      <c r="M4565" t="s">
        <v>13302</v>
      </c>
      <c r="N4565">
        <v>0.95861111099999996</v>
      </c>
      <c r="O4565">
        <v>0</v>
      </c>
      <c r="P4565">
        <v>1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0.11900872358680001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0.11900872358680001</v>
      </c>
    </row>
    <row r="4566" spans="1:31" x14ac:dyDescent="0.25">
      <c r="A4566">
        <v>2314677</v>
      </c>
      <c r="B4566">
        <v>1</v>
      </c>
      <c r="C4566" t="s">
        <v>81</v>
      </c>
      <c r="D4566" t="s">
        <v>128</v>
      </c>
      <c r="E4566" t="s">
        <v>132</v>
      </c>
      <c r="F4566" t="s">
        <v>13303</v>
      </c>
      <c r="G4566" t="s">
        <v>134</v>
      </c>
      <c r="H4566" t="s">
        <v>135</v>
      </c>
      <c r="I4566" t="s">
        <v>136</v>
      </c>
      <c r="J4566" t="s">
        <v>137</v>
      </c>
      <c r="K4566" t="s">
        <v>138</v>
      </c>
      <c r="L4566" t="s">
        <v>13304</v>
      </c>
      <c r="M4566" t="s">
        <v>13305</v>
      </c>
      <c r="N4566">
        <v>3.7344444440000002</v>
      </c>
      <c r="O4566">
        <v>0</v>
      </c>
      <c r="P4566">
        <v>0</v>
      </c>
      <c r="Q4566">
        <v>0</v>
      </c>
      <c r="R4566">
        <v>0</v>
      </c>
      <c r="S4566">
        <v>14</v>
      </c>
      <c r="T4566">
        <v>0</v>
      </c>
      <c r="U4566">
        <v>12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388.79782295593452</v>
      </c>
      <c r="AB4566">
        <v>0</v>
      </c>
      <c r="AC4566">
        <v>1958.9173453943758</v>
      </c>
      <c r="AD4566">
        <v>0</v>
      </c>
      <c r="AE4566">
        <v>2347.7151683503103</v>
      </c>
    </row>
    <row r="4567" spans="1:31" x14ac:dyDescent="0.25">
      <c r="A4567">
        <v>2314511</v>
      </c>
      <c r="B4567">
        <v>1</v>
      </c>
      <c r="C4567" t="s">
        <v>81</v>
      </c>
      <c r="D4567" t="s">
        <v>123</v>
      </c>
      <c r="E4567" t="s">
        <v>175</v>
      </c>
      <c r="F4567" t="s">
        <v>6057</v>
      </c>
      <c r="G4567" t="s">
        <v>134</v>
      </c>
      <c r="H4567" t="s">
        <v>135</v>
      </c>
      <c r="I4567" t="s">
        <v>136</v>
      </c>
      <c r="J4567" t="s">
        <v>137</v>
      </c>
      <c r="K4567" t="s">
        <v>138</v>
      </c>
      <c r="L4567" t="s">
        <v>13306</v>
      </c>
      <c r="M4567" t="s">
        <v>13307</v>
      </c>
      <c r="N4567">
        <v>0.65500000000000003</v>
      </c>
      <c r="O4567">
        <v>2</v>
      </c>
      <c r="P4567">
        <v>19</v>
      </c>
      <c r="Q4567">
        <v>93</v>
      </c>
      <c r="R4567">
        <v>18</v>
      </c>
      <c r="S4567">
        <v>7</v>
      </c>
      <c r="T4567">
        <v>25</v>
      </c>
      <c r="U4567">
        <v>0</v>
      </c>
      <c r="V4567">
        <v>0</v>
      </c>
      <c r="W4567">
        <v>0.30967624347104999</v>
      </c>
      <c r="X4567">
        <v>2.5761268846373251</v>
      </c>
      <c r="Y4567">
        <v>68.412041326874416</v>
      </c>
      <c r="Z4567">
        <v>7.1430116239145267</v>
      </c>
      <c r="AA4567">
        <v>9.8618958774367513</v>
      </c>
      <c r="AB4567">
        <v>1.7951019244574999</v>
      </c>
      <c r="AC4567">
        <v>0</v>
      </c>
      <c r="AD4567">
        <v>0</v>
      </c>
      <c r="AE4567">
        <v>90.097853880791575</v>
      </c>
    </row>
    <row r="4568" spans="1:31" x14ac:dyDescent="0.25">
      <c r="A4568">
        <v>2314179</v>
      </c>
      <c r="B4568">
        <v>1</v>
      </c>
      <c r="C4568" t="s">
        <v>80</v>
      </c>
      <c r="D4568" t="s">
        <v>108</v>
      </c>
      <c r="E4568" t="s">
        <v>132</v>
      </c>
      <c r="F4568" t="s">
        <v>8204</v>
      </c>
      <c r="G4568" t="s">
        <v>134</v>
      </c>
      <c r="H4568" t="s">
        <v>135</v>
      </c>
      <c r="I4568" t="s">
        <v>136</v>
      </c>
      <c r="J4568" t="s">
        <v>137</v>
      </c>
      <c r="K4568" t="s">
        <v>138</v>
      </c>
      <c r="L4568" t="s">
        <v>13308</v>
      </c>
      <c r="M4568" t="s">
        <v>13309</v>
      </c>
      <c r="N4568">
        <v>3.5158333329999998</v>
      </c>
      <c r="O4568">
        <v>0</v>
      </c>
      <c r="P4568">
        <v>370</v>
      </c>
      <c r="Q4568">
        <v>0</v>
      </c>
      <c r="R4568">
        <v>78</v>
      </c>
      <c r="S4568">
        <v>4</v>
      </c>
      <c r="T4568">
        <v>46</v>
      </c>
      <c r="U4568">
        <v>0</v>
      </c>
      <c r="V4568">
        <v>0</v>
      </c>
      <c r="W4568">
        <v>0</v>
      </c>
      <c r="X4568">
        <v>242.66763370070896</v>
      </c>
      <c r="Y4568">
        <v>0</v>
      </c>
      <c r="Z4568">
        <v>223.14394015499056</v>
      </c>
      <c r="AA4568">
        <v>17.622875074141646</v>
      </c>
      <c r="AB4568">
        <v>92.923460207770646</v>
      </c>
      <c r="AC4568">
        <v>0</v>
      </c>
      <c r="AD4568">
        <v>0</v>
      </c>
      <c r="AE4568">
        <v>576.35790913761184</v>
      </c>
    </row>
    <row r="4569" spans="1:31" x14ac:dyDescent="0.25">
      <c r="A4569">
        <v>2314703</v>
      </c>
      <c r="B4569">
        <v>1</v>
      </c>
      <c r="C4569" t="s">
        <v>80</v>
      </c>
      <c r="D4569" t="s">
        <v>97</v>
      </c>
      <c r="E4569" t="s">
        <v>175</v>
      </c>
      <c r="F4569" t="s">
        <v>13310</v>
      </c>
      <c r="G4569" t="s">
        <v>134</v>
      </c>
      <c r="H4569" t="s">
        <v>135</v>
      </c>
      <c r="I4569" t="s">
        <v>136</v>
      </c>
      <c r="J4569" t="s">
        <v>137</v>
      </c>
      <c r="K4569" t="s">
        <v>138</v>
      </c>
      <c r="L4569" t="s">
        <v>13311</v>
      </c>
      <c r="M4569" t="s">
        <v>13312</v>
      </c>
      <c r="N4569">
        <v>1.415</v>
      </c>
      <c r="O4569">
        <v>6</v>
      </c>
      <c r="P4569">
        <v>912</v>
      </c>
      <c r="Q4569">
        <v>0</v>
      </c>
      <c r="R4569">
        <v>22</v>
      </c>
      <c r="S4569">
        <v>4</v>
      </c>
      <c r="T4569">
        <v>57</v>
      </c>
      <c r="U4569">
        <v>0</v>
      </c>
      <c r="V4569">
        <v>1</v>
      </c>
      <c r="W4569">
        <v>95.698350571475501</v>
      </c>
      <c r="X4569">
        <v>433.21484660394208</v>
      </c>
      <c r="Y4569">
        <v>0</v>
      </c>
      <c r="Z4569">
        <v>16.606675034468168</v>
      </c>
      <c r="AA4569">
        <v>5.8788951581459568</v>
      </c>
      <c r="AB4569">
        <v>85.629406202883047</v>
      </c>
      <c r="AC4569">
        <v>0</v>
      </c>
      <c r="AD4569">
        <v>3.7206152938213006</v>
      </c>
      <c r="AE4569">
        <v>640.74878886473607</v>
      </c>
    </row>
    <row r="4570" spans="1:31" x14ac:dyDescent="0.25">
      <c r="A4570">
        <v>2314371</v>
      </c>
      <c r="B4570">
        <v>1</v>
      </c>
      <c r="C4570" t="s">
        <v>81</v>
      </c>
      <c r="D4570" t="s">
        <v>117</v>
      </c>
      <c r="E4570" t="s">
        <v>175</v>
      </c>
      <c r="F4570" t="s">
        <v>13313</v>
      </c>
      <c r="G4570" t="s">
        <v>134</v>
      </c>
      <c r="H4570" t="s">
        <v>135</v>
      </c>
      <c r="I4570" t="s">
        <v>136</v>
      </c>
      <c r="J4570" t="s">
        <v>137</v>
      </c>
      <c r="K4570" t="s">
        <v>138</v>
      </c>
      <c r="L4570" t="s">
        <v>13314</v>
      </c>
      <c r="M4570" t="s">
        <v>13315</v>
      </c>
      <c r="N4570">
        <v>0.69194444399999999</v>
      </c>
      <c r="O4570">
        <v>0</v>
      </c>
      <c r="P4570">
        <v>98</v>
      </c>
      <c r="Q4570">
        <v>0</v>
      </c>
      <c r="R4570">
        <v>8</v>
      </c>
      <c r="S4570">
        <v>0</v>
      </c>
      <c r="T4570">
        <v>13</v>
      </c>
      <c r="U4570">
        <v>0</v>
      </c>
      <c r="V4570">
        <v>0</v>
      </c>
      <c r="W4570">
        <v>0</v>
      </c>
      <c r="X4570">
        <v>11.110593287087084</v>
      </c>
      <c r="Y4570">
        <v>0</v>
      </c>
      <c r="Z4570">
        <v>2.7297866542718339</v>
      </c>
      <c r="AA4570">
        <v>0</v>
      </c>
      <c r="AB4570">
        <v>5.5638510698844597</v>
      </c>
      <c r="AC4570">
        <v>0</v>
      </c>
      <c r="AD4570">
        <v>0</v>
      </c>
      <c r="AE4570">
        <v>19.404231011243379</v>
      </c>
    </row>
    <row r="4571" spans="1:31" x14ac:dyDescent="0.25">
      <c r="A4571">
        <v>2314889</v>
      </c>
      <c r="B4571">
        <v>1</v>
      </c>
      <c r="C4571" t="s">
        <v>80</v>
      </c>
      <c r="D4571" t="s">
        <v>94</v>
      </c>
      <c r="E4571" t="s">
        <v>141</v>
      </c>
      <c r="F4571" t="s">
        <v>13316</v>
      </c>
      <c r="G4571" t="s">
        <v>134</v>
      </c>
      <c r="H4571" t="s">
        <v>135</v>
      </c>
      <c r="I4571" t="s">
        <v>136</v>
      </c>
      <c r="J4571" t="s">
        <v>137</v>
      </c>
      <c r="K4571" t="s">
        <v>138</v>
      </c>
      <c r="L4571" t="s">
        <v>13317</v>
      </c>
      <c r="M4571" t="s">
        <v>13318</v>
      </c>
      <c r="N4571">
        <v>0.60333333300000003</v>
      </c>
      <c r="O4571">
        <v>3</v>
      </c>
      <c r="P4571">
        <v>2151</v>
      </c>
      <c r="Q4571">
        <v>24</v>
      </c>
      <c r="R4571">
        <v>20</v>
      </c>
      <c r="S4571">
        <v>17</v>
      </c>
      <c r="T4571">
        <v>187</v>
      </c>
      <c r="U4571">
        <v>0</v>
      </c>
      <c r="V4571">
        <v>0</v>
      </c>
      <c r="W4571">
        <v>0.37056576167324995</v>
      </c>
      <c r="X4571">
        <v>113.31696754518542</v>
      </c>
      <c r="Y4571">
        <v>15.479430460310848</v>
      </c>
      <c r="Z4571">
        <v>7.0639671355916667</v>
      </c>
      <c r="AA4571">
        <v>16.664552414805048</v>
      </c>
      <c r="AB4571">
        <v>31.823011009259307</v>
      </c>
      <c r="AC4571">
        <v>0</v>
      </c>
      <c r="AD4571">
        <v>0</v>
      </c>
      <c r="AE4571">
        <v>184.71849432682555</v>
      </c>
    </row>
    <row r="4572" spans="1:31" x14ac:dyDescent="0.25">
      <c r="A4572">
        <v>2314989</v>
      </c>
      <c r="B4572">
        <v>1</v>
      </c>
      <c r="C4572" t="s">
        <v>80</v>
      </c>
      <c r="D4572" t="s">
        <v>105</v>
      </c>
      <c r="E4572" t="s">
        <v>153</v>
      </c>
      <c r="F4572" t="s">
        <v>13319</v>
      </c>
      <c r="G4572" t="s">
        <v>155</v>
      </c>
      <c r="H4572" t="s">
        <v>150</v>
      </c>
      <c r="I4572" t="s">
        <v>136</v>
      </c>
      <c r="J4572" t="s">
        <v>137</v>
      </c>
      <c r="K4572" t="s">
        <v>138</v>
      </c>
      <c r="L4572" t="s">
        <v>13320</v>
      </c>
      <c r="M4572" t="s">
        <v>13321</v>
      </c>
      <c r="N4572">
        <v>2.5608333330000002</v>
      </c>
      <c r="O4572">
        <v>0</v>
      </c>
      <c r="P4572">
        <v>1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1.186337016968775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1.186337016968775</v>
      </c>
    </row>
    <row r="4573" spans="1:31" x14ac:dyDescent="0.25">
      <c r="A4573">
        <v>2314697</v>
      </c>
      <c r="B4573">
        <v>1</v>
      </c>
      <c r="C4573" t="s">
        <v>80</v>
      </c>
      <c r="D4573" t="s">
        <v>101</v>
      </c>
      <c r="E4573" t="s">
        <v>175</v>
      </c>
      <c r="F4573" t="s">
        <v>3208</v>
      </c>
      <c r="G4573" t="s">
        <v>217</v>
      </c>
      <c r="H4573" t="s">
        <v>135</v>
      </c>
      <c r="I4573" t="s">
        <v>136</v>
      </c>
      <c r="J4573" t="s">
        <v>137</v>
      </c>
      <c r="K4573" t="s">
        <v>138</v>
      </c>
      <c r="L4573" t="s">
        <v>13322</v>
      </c>
      <c r="M4573" t="s">
        <v>13323</v>
      </c>
      <c r="N4573">
        <v>4.0658333329999996</v>
      </c>
      <c r="O4573">
        <v>0</v>
      </c>
      <c r="P4573">
        <v>2394</v>
      </c>
      <c r="Q4573">
        <v>0</v>
      </c>
      <c r="R4573">
        <v>40</v>
      </c>
      <c r="S4573">
        <v>2</v>
      </c>
      <c r="T4573">
        <v>142</v>
      </c>
      <c r="U4573">
        <v>1</v>
      </c>
      <c r="V4573">
        <v>0</v>
      </c>
      <c r="W4573">
        <v>0</v>
      </c>
      <c r="X4573">
        <v>2072.5837769281279</v>
      </c>
      <c r="Y4573">
        <v>0</v>
      </c>
      <c r="Z4573">
        <v>78.110898864941973</v>
      </c>
      <c r="AA4573">
        <v>58.095011845728003</v>
      </c>
      <c r="AB4573">
        <v>897.33714289118541</v>
      </c>
      <c r="AC4573">
        <v>344.98846428937662</v>
      </c>
      <c r="AD4573">
        <v>0</v>
      </c>
      <c r="AE4573">
        <v>3451.1152948193603</v>
      </c>
    </row>
    <row r="4574" spans="1:31" x14ac:dyDescent="0.25">
      <c r="A4574">
        <v>2314869</v>
      </c>
      <c r="B4574">
        <v>1</v>
      </c>
      <c r="C4574" t="s">
        <v>81</v>
      </c>
      <c r="D4574" t="s">
        <v>115</v>
      </c>
      <c r="E4574" t="s">
        <v>175</v>
      </c>
      <c r="F4574" t="s">
        <v>13324</v>
      </c>
      <c r="G4574" t="s">
        <v>210</v>
      </c>
      <c r="H4574" t="s">
        <v>135</v>
      </c>
      <c r="I4574" t="s">
        <v>136</v>
      </c>
      <c r="J4574" t="s">
        <v>137</v>
      </c>
      <c r="K4574" t="s">
        <v>138</v>
      </c>
      <c r="L4574" t="s">
        <v>13325</v>
      </c>
      <c r="M4574" t="s">
        <v>13326</v>
      </c>
      <c r="N4574">
        <v>3.1666666659999998</v>
      </c>
      <c r="O4574">
        <v>0</v>
      </c>
      <c r="P4574">
        <v>49</v>
      </c>
      <c r="Q4574">
        <v>0</v>
      </c>
      <c r="R4574">
        <v>2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22.838840298626483</v>
      </c>
      <c r="Y4574">
        <v>0</v>
      </c>
      <c r="Z4574">
        <v>3.769548315284176</v>
      </c>
      <c r="AA4574">
        <v>0</v>
      </c>
      <c r="AB4574">
        <v>0</v>
      </c>
      <c r="AC4574">
        <v>0</v>
      </c>
      <c r="AD4574">
        <v>0</v>
      </c>
      <c r="AE4574">
        <v>26.608388613910659</v>
      </c>
    </row>
    <row r="4575" spans="1:31" x14ac:dyDescent="0.25">
      <c r="A4575">
        <v>2314205</v>
      </c>
      <c r="B4575">
        <v>1</v>
      </c>
      <c r="C4575" t="s">
        <v>80</v>
      </c>
      <c r="D4575" t="s">
        <v>82</v>
      </c>
      <c r="E4575" t="s">
        <v>153</v>
      </c>
      <c r="F4575" t="s">
        <v>13327</v>
      </c>
      <c r="G4575" t="s">
        <v>155</v>
      </c>
      <c r="H4575" t="s">
        <v>150</v>
      </c>
      <c r="I4575" t="s">
        <v>136</v>
      </c>
      <c r="J4575" t="s">
        <v>137</v>
      </c>
      <c r="K4575" t="s">
        <v>138</v>
      </c>
      <c r="L4575" t="s">
        <v>13328</v>
      </c>
      <c r="M4575" t="s">
        <v>13329</v>
      </c>
      <c r="N4575">
        <v>2.3036111109999999</v>
      </c>
      <c r="O4575">
        <v>0</v>
      </c>
      <c r="P4575">
        <v>1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0.34906201202979997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0.34906201202979997</v>
      </c>
    </row>
    <row r="4576" spans="1:31" x14ac:dyDescent="0.25">
      <c r="A4576">
        <v>2314846</v>
      </c>
      <c r="B4576">
        <v>1</v>
      </c>
      <c r="C4576" t="s">
        <v>80</v>
      </c>
      <c r="D4576" t="s">
        <v>89</v>
      </c>
      <c r="E4576" t="s">
        <v>153</v>
      </c>
      <c r="F4576" t="s">
        <v>13330</v>
      </c>
      <c r="G4576" t="s">
        <v>254</v>
      </c>
      <c r="H4576" t="s">
        <v>150</v>
      </c>
      <c r="I4576" t="s">
        <v>136</v>
      </c>
      <c r="J4576" t="s">
        <v>137</v>
      </c>
      <c r="K4576" t="s">
        <v>138</v>
      </c>
      <c r="L4576" t="s">
        <v>13331</v>
      </c>
      <c r="M4576" t="s">
        <v>13332</v>
      </c>
      <c r="N4576">
        <v>2.4652777769999998</v>
      </c>
      <c r="O4576">
        <v>0</v>
      </c>
      <c r="P4576">
        <v>0</v>
      </c>
      <c r="Q4576">
        <v>0</v>
      </c>
      <c r="R4576">
        <v>0</v>
      </c>
      <c r="S4576">
        <v>0</v>
      </c>
      <c r="T4576">
        <v>1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3.2739202344004998</v>
      </c>
      <c r="AC4576">
        <v>0</v>
      </c>
      <c r="AD4576">
        <v>0</v>
      </c>
      <c r="AE4576">
        <v>3.2739202344004998</v>
      </c>
    </row>
    <row r="4577" spans="1:31" x14ac:dyDescent="0.25">
      <c r="A4577">
        <v>2314826</v>
      </c>
      <c r="B4577">
        <v>1</v>
      </c>
      <c r="C4577" t="s">
        <v>80</v>
      </c>
      <c r="D4577" t="s">
        <v>108</v>
      </c>
      <c r="E4577" t="s">
        <v>147</v>
      </c>
      <c r="F4577" t="s">
        <v>13333</v>
      </c>
      <c r="G4577" t="s">
        <v>149</v>
      </c>
      <c r="H4577" t="s">
        <v>150</v>
      </c>
      <c r="I4577" t="s">
        <v>136</v>
      </c>
      <c r="J4577" t="s">
        <v>137</v>
      </c>
      <c r="K4577" t="s">
        <v>138</v>
      </c>
      <c r="L4577" t="s">
        <v>13334</v>
      </c>
      <c r="M4577" t="s">
        <v>13335</v>
      </c>
      <c r="N4577">
        <v>6.7830555549999998</v>
      </c>
      <c r="O4577">
        <v>0</v>
      </c>
      <c r="P4577">
        <v>3</v>
      </c>
      <c r="Q4577">
        <v>0</v>
      </c>
      <c r="R4577">
        <v>2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3.3461290678893669</v>
      </c>
      <c r="Y4577">
        <v>0</v>
      </c>
      <c r="Z4577">
        <v>15.121305012521461</v>
      </c>
      <c r="AA4577">
        <v>0</v>
      </c>
      <c r="AB4577">
        <v>0</v>
      </c>
      <c r="AC4577">
        <v>0</v>
      </c>
      <c r="AD4577">
        <v>0</v>
      </c>
      <c r="AE4577">
        <v>18.467434080410829</v>
      </c>
    </row>
    <row r="4578" spans="1:31" x14ac:dyDescent="0.25">
      <c r="A4578">
        <v>2314448</v>
      </c>
      <c r="B4578">
        <v>1</v>
      </c>
      <c r="C4578" t="s">
        <v>80</v>
      </c>
      <c r="D4578" t="s">
        <v>93</v>
      </c>
      <c r="E4578" t="s">
        <v>153</v>
      </c>
      <c r="F4578" t="s">
        <v>13336</v>
      </c>
      <c r="G4578" t="s">
        <v>336</v>
      </c>
      <c r="H4578" t="s">
        <v>150</v>
      </c>
      <c r="I4578" t="s">
        <v>136</v>
      </c>
      <c r="J4578" t="s">
        <v>137</v>
      </c>
      <c r="K4578" t="s">
        <v>138</v>
      </c>
      <c r="L4578" t="s">
        <v>13337</v>
      </c>
      <c r="M4578" t="s">
        <v>13338</v>
      </c>
      <c r="N4578">
        <v>0.76361111100000001</v>
      </c>
      <c r="O4578">
        <v>0</v>
      </c>
      <c r="P4578">
        <v>0</v>
      </c>
      <c r="Q4578">
        <v>0</v>
      </c>
      <c r="R4578">
        <v>0</v>
      </c>
      <c r="S4578">
        <v>0</v>
      </c>
      <c r="T4578">
        <v>1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4.9614500872083344E-3</v>
      </c>
      <c r="AC4578">
        <v>0</v>
      </c>
      <c r="AD4578">
        <v>0</v>
      </c>
      <c r="AE4578">
        <v>4.9614500872083344E-3</v>
      </c>
    </row>
    <row r="4579" spans="1:31" x14ac:dyDescent="0.25">
      <c r="A4579">
        <v>2314199</v>
      </c>
      <c r="B4579">
        <v>1</v>
      </c>
      <c r="C4579" t="s">
        <v>80</v>
      </c>
      <c r="D4579" t="s">
        <v>97</v>
      </c>
      <c r="E4579" t="s">
        <v>175</v>
      </c>
      <c r="F4579" t="s">
        <v>3881</v>
      </c>
      <c r="G4579" t="s">
        <v>210</v>
      </c>
      <c r="H4579" t="s">
        <v>135</v>
      </c>
      <c r="I4579" t="s">
        <v>136</v>
      </c>
      <c r="J4579" t="s">
        <v>137</v>
      </c>
      <c r="K4579" t="s">
        <v>138</v>
      </c>
      <c r="L4579" t="s">
        <v>13339</v>
      </c>
      <c r="M4579" t="s">
        <v>13340</v>
      </c>
      <c r="N4579">
        <v>2.4452777769999998</v>
      </c>
      <c r="O4579">
        <v>0</v>
      </c>
      <c r="P4579">
        <v>35</v>
      </c>
      <c r="Q4579">
        <v>0</v>
      </c>
      <c r="R4579">
        <v>18</v>
      </c>
      <c r="S4579">
        <v>3</v>
      </c>
      <c r="T4579">
        <v>10</v>
      </c>
      <c r="U4579">
        <v>0</v>
      </c>
      <c r="V4579">
        <v>0</v>
      </c>
      <c r="W4579">
        <v>0</v>
      </c>
      <c r="X4579">
        <v>44.706105554571593</v>
      </c>
      <c r="Y4579">
        <v>0</v>
      </c>
      <c r="Z4579">
        <v>28.319541221013822</v>
      </c>
      <c r="AA4579">
        <v>9.4454311260225996</v>
      </c>
      <c r="AB4579">
        <v>25.628000514898197</v>
      </c>
      <c r="AC4579">
        <v>0</v>
      </c>
      <c r="AD4579">
        <v>0</v>
      </c>
      <c r="AE4579">
        <v>108.09907841650622</v>
      </c>
    </row>
    <row r="4580" spans="1:31" x14ac:dyDescent="0.25">
      <c r="A4580">
        <v>2314740</v>
      </c>
      <c r="B4580">
        <v>1</v>
      </c>
      <c r="C4580" t="s">
        <v>80</v>
      </c>
      <c r="D4580" t="s">
        <v>105</v>
      </c>
      <c r="E4580" t="s">
        <v>141</v>
      </c>
      <c r="F4580" t="s">
        <v>13341</v>
      </c>
      <c r="G4580" t="s">
        <v>134</v>
      </c>
      <c r="H4580" t="s">
        <v>135</v>
      </c>
      <c r="I4580" t="s">
        <v>136</v>
      </c>
      <c r="J4580" t="s">
        <v>137</v>
      </c>
      <c r="K4580" t="s">
        <v>138</v>
      </c>
      <c r="L4580" t="s">
        <v>13342</v>
      </c>
      <c r="M4580" t="s">
        <v>13343</v>
      </c>
      <c r="N4580">
        <v>0.32250000000000001</v>
      </c>
      <c r="O4580">
        <v>35</v>
      </c>
      <c r="P4580">
        <v>29377</v>
      </c>
      <c r="Q4580">
        <v>39</v>
      </c>
      <c r="R4580">
        <v>1080</v>
      </c>
      <c r="S4580">
        <v>109</v>
      </c>
      <c r="T4580">
        <v>2494</v>
      </c>
      <c r="U4580">
        <v>21</v>
      </c>
      <c r="V4580">
        <v>8</v>
      </c>
      <c r="W4580">
        <v>10.90759608606713</v>
      </c>
      <c r="X4580">
        <v>1936.8120286363189</v>
      </c>
      <c r="Y4580">
        <v>88.326092151072046</v>
      </c>
      <c r="Z4580">
        <v>160.16932314275437</v>
      </c>
      <c r="AA4580">
        <v>531.47966439840161</v>
      </c>
      <c r="AB4580">
        <v>719.0955824533745</v>
      </c>
      <c r="AC4580">
        <v>247.89627934222426</v>
      </c>
      <c r="AD4580">
        <v>7.6283630491619245</v>
      </c>
      <c r="AE4580">
        <v>3702.3149292593753</v>
      </c>
    </row>
    <row r="4581" spans="1:31" x14ac:dyDescent="0.25">
      <c r="A4581">
        <v>2314242</v>
      </c>
      <c r="B4581">
        <v>1</v>
      </c>
      <c r="C4581" t="s">
        <v>81</v>
      </c>
      <c r="D4581" t="s">
        <v>116</v>
      </c>
      <c r="E4581" t="s">
        <v>141</v>
      </c>
      <c r="F4581" t="s">
        <v>11740</v>
      </c>
      <c r="G4581" t="s">
        <v>134</v>
      </c>
      <c r="H4581" t="s">
        <v>135</v>
      </c>
      <c r="I4581" t="s">
        <v>136</v>
      </c>
      <c r="J4581" t="s">
        <v>137</v>
      </c>
      <c r="K4581" t="s">
        <v>138</v>
      </c>
      <c r="L4581" t="s">
        <v>13344</v>
      </c>
      <c r="M4581" t="s">
        <v>13345</v>
      </c>
      <c r="N4581">
        <v>2.17</v>
      </c>
      <c r="O4581">
        <v>0</v>
      </c>
      <c r="P4581">
        <v>682</v>
      </c>
      <c r="Q4581">
        <v>51</v>
      </c>
      <c r="R4581">
        <v>75</v>
      </c>
      <c r="S4581">
        <v>8</v>
      </c>
      <c r="T4581">
        <v>55</v>
      </c>
      <c r="U4581">
        <v>3</v>
      </c>
      <c r="V4581">
        <v>0</v>
      </c>
      <c r="W4581">
        <v>0</v>
      </c>
      <c r="X4581">
        <v>198.55619861312118</v>
      </c>
      <c r="Y4581">
        <v>353.68503640527013</v>
      </c>
      <c r="Z4581">
        <v>130.3781503748838</v>
      </c>
      <c r="AA4581">
        <v>44.730499542656119</v>
      </c>
      <c r="AB4581">
        <v>26.943419444356898</v>
      </c>
      <c r="AC4581">
        <v>498.1827387147647</v>
      </c>
      <c r="AD4581">
        <v>0</v>
      </c>
      <c r="AE4581">
        <v>1252.4760430950528</v>
      </c>
    </row>
    <row r="4582" spans="1:31" x14ac:dyDescent="0.25">
      <c r="A4582">
        <v>2314491</v>
      </c>
      <c r="B4582">
        <v>1</v>
      </c>
      <c r="C4582" t="s">
        <v>80</v>
      </c>
      <c r="D4582" t="s">
        <v>98</v>
      </c>
      <c r="E4582" t="s">
        <v>132</v>
      </c>
      <c r="F4582" t="s">
        <v>13346</v>
      </c>
      <c r="G4582" t="s">
        <v>134</v>
      </c>
      <c r="H4582" t="s">
        <v>135</v>
      </c>
      <c r="I4582" t="s">
        <v>468</v>
      </c>
      <c r="J4582" t="s">
        <v>137</v>
      </c>
      <c r="K4582" t="s">
        <v>138</v>
      </c>
      <c r="L4582" t="s">
        <v>13347</v>
      </c>
      <c r="M4582" t="s">
        <v>13348</v>
      </c>
      <c r="N4582">
        <v>1.1111111E-2</v>
      </c>
      <c r="O4582">
        <v>0</v>
      </c>
      <c r="P4582">
        <v>821</v>
      </c>
      <c r="Q4582">
        <v>1</v>
      </c>
      <c r="R4582">
        <v>332</v>
      </c>
      <c r="S4582">
        <v>2</v>
      </c>
      <c r="T4582">
        <v>208</v>
      </c>
      <c r="U4582">
        <v>0</v>
      </c>
      <c r="V4582">
        <v>0</v>
      </c>
      <c r="W4582">
        <v>0</v>
      </c>
      <c r="X4582">
        <v>2.4615274762339947</v>
      </c>
      <c r="Y4582">
        <v>2.1391866669777781E-2</v>
      </c>
      <c r="Z4582">
        <v>5.2581889411444456</v>
      </c>
      <c r="AA4582">
        <v>5.7431361088888896E-2</v>
      </c>
      <c r="AB4582">
        <v>2.7898183982149991</v>
      </c>
      <c r="AC4582">
        <v>0</v>
      </c>
      <c r="AD4582">
        <v>0</v>
      </c>
      <c r="AE4582">
        <v>10.588358043352105</v>
      </c>
    </row>
    <row r="4583" spans="1:31" x14ac:dyDescent="0.25">
      <c r="A4583">
        <v>2314640</v>
      </c>
      <c r="B4583">
        <v>1</v>
      </c>
      <c r="C4583" t="s">
        <v>80</v>
      </c>
      <c r="D4583" t="s">
        <v>109</v>
      </c>
      <c r="E4583" t="s">
        <v>141</v>
      </c>
      <c r="F4583" t="s">
        <v>11043</v>
      </c>
      <c r="G4583" t="s">
        <v>134</v>
      </c>
      <c r="H4583" t="s">
        <v>135</v>
      </c>
      <c r="I4583" t="s">
        <v>136</v>
      </c>
      <c r="J4583" t="s">
        <v>137</v>
      </c>
      <c r="K4583" t="s">
        <v>138</v>
      </c>
      <c r="L4583" t="s">
        <v>13349</v>
      </c>
      <c r="M4583" t="s">
        <v>13350</v>
      </c>
      <c r="N4583">
        <v>0.115833333</v>
      </c>
      <c r="O4583">
        <v>0</v>
      </c>
      <c r="P4583">
        <v>109</v>
      </c>
      <c r="Q4583">
        <v>5</v>
      </c>
      <c r="R4583">
        <v>83</v>
      </c>
      <c r="S4583">
        <v>1</v>
      </c>
      <c r="T4583">
        <v>61</v>
      </c>
      <c r="U4583">
        <v>2</v>
      </c>
      <c r="V4583">
        <v>0</v>
      </c>
      <c r="W4583">
        <v>0</v>
      </c>
      <c r="X4583">
        <v>3.5267029195222017</v>
      </c>
      <c r="Y4583">
        <v>0.72413254964242513</v>
      </c>
      <c r="Z4583">
        <v>10.152423941480933</v>
      </c>
      <c r="AA4583">
        <v>0</v>
      </c>
      <c r="AB4583">
        <v>5.2444257169977497</v>
      </c>
      <c r="AC4583">
        <v>12.077295319631997</v>
      </c>
      <c r="AD4583">
        <v>0</v>
      </c>
      <c r="AE4583">
        <v>31.724980447275307</v>
      </c>
    </row>
    <row r="4584" spans="1:31" x14ac:dyDescent="0.25">
      <c r="A4584">
        <v>2314783</v>
      </c>
      <c r="B4584">
        <v>1</v>
      </c>
      <c r="C4584" t="s">
        <v>80</v>
      </c>
      <c r="D4584" t="s">
        <v>96</v>
      </c>
      <c r="E4584" t="s">
        <v>153</v>
      </c>
      <c r="F4584" t="s">
        <v>12948</v>
      </c>
      <c r="G4584" t="s">
        <v>254</v>
      </c>
      <c r="H4584" t="s">
        <v>150</v>
      </c>
      <c r="I4584" t="s">
        <v>136</v>
      </c>
      <c r="J4584" t="s">
        <v>137</v>
      </c>
      <c r="K4584" t="s">
        <v>138</v>
      </c>
      <c r="L4584" t="s">
        <v>13351</v>
      </c>
      <c r="M4584" t="s">
        <v>13352</v>
      </c>
      <c r="N4584">
        <v>2.7772222219999998</v>
      </c>
      <c r="O4584">
        <v>0</v>
      </c>
      <c r="P4584">
        <v>0</v>
      </c>
      <c r="Q4584">
        <v>0</v>
      </c>
      <c r="R4584">
        <v>0</v>
      </c>
      <c r="S4584">
        <v>0</v>
      </c>
      <c r="T4584">
        <v>5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45.594647622296264</v>
      </c>
      <c r="AC4584">
        <v>0</v>
      </c>
      <c r="AD4584">
        <v>0</v>
      </c>
      <c r="AE4584">
        <v>45.594647622296264</v>
      </c>
    </row>
    <row r="4585" spans="1:31" x14ac:dyDescent="0.25">
      <c r="A4585">
        <v>2315032</v>
      </c>
      <c r="B4585">
        <v>1</v>
      </c>
      <c r="C4585" t="s">
        <v>80</v>
      </c>
      <c r="D4585" t="s">
        <v>93</v>
      </c>
      <c r="E4585" t="s">
        <v>141</v>
      </c>
      <c r="F4585" t="s">
        <v>13353</v>
      </c>
      <c r="G4585" t="s">
        <v>134</v>
      </c>
      <c r="H4585" t="s">
        <v>135</v>
      </c>
      <c r="I4585" t="s">
        <v>136</v>
      </c>
      <c r="J4585" t="s">
        <v>137</v>
      </c>
      <c r="K4585" t="s">
        <v>138</v>
      </c>
      <c r="L4585" t="s">
        <v>13354</v>
      </c>
      <c r="M4585" t="s">
        <v>13355</v>
      </c>
      <c r="N4585">
        <v>2.5449999999999999</v>
      </c>
      <c r="O4585">
        <v>0</v>
      </c>
      <c r="P4585">
        <v>689</v>
      </c>
      <c r="Q4585">
        <v>16</v>
      </c>
      <c r="R4585">
        <v>195</v>
      </c>
      <c r="S4585">
        <v>8</v>
      </c>
      <c r="T4585">
        <v>200</v>
      </c>
      <c r="U4585">
        <v>0</v>
      </c>
      <c r="V4585">
        <v>0</v>
      </c>
      <c r="W4585">
        <v>0</v>
      </c>
      <c r="X4585">
        <v>489.41978868162289</v>
      </c>
      <c r="Y4585">
        <v>114.71271913569599</v>
      </c>
      <c r="Z4585">
        <v>545.32109556268597</v>
      </c>
      <c r="AA4585">
        <v>78.801702928125351</v>
      </c>
      <c r="AB4585">
        <v>348.05198537230626</v>
      </c>
      <c r="AC4585">
        <v>0</v>
      </c>
      <c r="AD4585">
        <v>0</v>
      </c>
      <c r="AE4585">
        <v>1576.3072916804367</v>
      </c>
    </row>
    <row r="4586" spans="1:31" x14ac:dyDescent="0.25">
      <c r="A4586">
        <v>2314574</v>
      </c>
      <c r="B4586">
        <v>1</v>
      </c>
      <c r="C4586" t="s">
        <v>80</v>
      </c>
      <c r="D4586" t="s">
        <v>109</v>
      </c>
      <c r="E4586" t="s">
        <v>141</v>
      </c>
      <c r="F4586" t="s">
        <v>13065</v>
      </c>
      <c r="G4586" t="s">
        <v>134</v>
      </c>
      <c r="H4586" t="s">
        <v>135</v>
      </c>
      <c r="I4586" t="s">
        <v>136</v>
      </c>
      <c r="J4586" t="s">
        <v>137</v>
      </c>
      <c r="K4586" t="s">
        <v>138</v>
      </c>
      <c r="L4586" t="s">
        <v>13356</v>
      </c>
      <c r="M4586" t="s">
        <v>13357</v>
      </c>
      <c r="N4586">
        <v>0.47277777700000001</v>
      </c>
      <c r="O4586">
        <v>0</v>
      </c>
      <c r="P4586">
        <v>3230</v>
      </c>
      <c r="Q4586">
        <v>0</v>
      </c>
      <c r="R4586">
        <v>190</v>
      </c>
      <c r="S4586">
        <v>6</v>
      </c>
      <c r="T4586">
        <v>799</v>
      </c>
      <c r="U4586">
        <v>3</v>
      </c>
      <c r="V4586">
        <v>2</v>
      </c>
      <c r="W4586">
        <v>0</v>
      </c>
      <c r="X4586">
        <v>215.65105973013061</v>
      </c>
      <c r="Y4586">
        <v>0</v>
      </c>
      <c r="Z4586">
        <v>62.067390066547212</v>
      </c>
      <c r="AA4586">
        <v>6.7608773352308997</v>
      </c>
      <c r="AB4586">
        <v>202.35926731680286</v>
      </c>
      <c r="AC4586">
        <v>131.2684740763867</v>
      </c>
      <c r="AD4586">
        <v>2.7029859899375168</v>
      </c>
      <c r="AE4586">
        <v>620.81005451503574</v>
      </c>
    </row>
    <row r="4587" spans="1:31" x14ac:dyDescent="0.25">
      <c r="A4587">
        <v>2314597</v>
      </c>
      <c r="B4587">
        <v>1</v>
      </c>
      <c r="C4587" t="s">
        <v>81</v>
      </c>
      <c r="D4587" t="s">
        <v>124</v>
      </c>
      <c r="E4587" t="s">
        <v>147</v>
      </c>
      <c r="F4587" t="s">
        <v>13358</v>
      </c>
      <c r="G4587" t="s">
        <v>149</v>
      </c>
      <c r="H4587" t="s">
        <v>150</v>
      </c>
      <c r="I4587" t="s">
        <v>136</v>
      </c>
      <c r="J4587" t="s">
        <v>137</v>
      </c>
      <c r="K4587" t="s">
        <v>138</v>
      </c>
      <c r="L4587" t="s">
        <v>13359</v>
      </c>
      <c r="M4587" t="s">
        <v>13360</v>
      </c>
      <c r="N4587">
        <v>0.650277777</v>
      </c>
      <c r="O4587">
        <v>0</v>
      </c>
      <c r="P4587">
        <v>30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2.2142704849031252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2.2142704849031252</v>
      </c>
    </row>
    <row r="4588" spans="1:31" x14ac:dyDescent="0.25">
      <c r="A4588">
        <v>2314282</v>
      </c>
      <c r="B4588">
        <v>1</v>
      </c>
      <c r="C4588" t="s">
        <v>80</v>
      </c>
      <c r="D4588" t="s">
        <v>100</v>
      </c>
      <c r="E4588" t="s">
        <v>147</v>
      </c>
      <c r="F4588" t="s">
        <v>13361</v>
      </c>
      <c r="G4588" t="s">
        <v>149</v>
      </c>
      <c r="H4588" t="s">
        <v>150</v>
      </c>
      <c r="I4588" t="s">
        <v>136</v>
      </c>
      <c r="J4588" t="s">
        <v>137</v>
      </c>
      <c r="K4588" t="s">
        <v>138</v>
      </c>
      <c r="L4588" t="s">
        <v>13362</v>
      </c>
      <c r="M4588" t="s">
        <v>13363</v>
      </c>
      <c r="N4588">
        <v>1.456111111</v>
      </c>
      <c r="O4588">
        <v>0</v>
      </c>
      <c r="P4588">
        <v>20</v>
      </c>
      <c r="Q4588">
        <v>0</v>
      </c>
      <c r="R4588">
        <v>9</v>
      </c>
      <c r="S4588">
        <v>0</v>
      </c>
      <c r="T4588">
        <v>5</v>
      </c>
      <c r="U4588">
        <v>0</v>
      </c>
      <c r="V4588">
        <v>0</v>
      </c>
      <c r="W4588">
        <v>0</v>
      </c>
      <c r="X4588">
        <v>4.214211302911675</v>
      </c>
      <c r="Y4588">
        <v>0</v>
      </c>
      <c r="Z4588">
        <v>1.732240429019533</v>
      </c>
      <c r="AA4588">
        <v>0</v>
      </c>
      <c r="AB4588">
        <v>4.9117880496334614</v>
      </c>
      <c r="AC4588">
        <v>0</v>
      </c>
      <c r="AD4588">
        <v>0</v>
      </c>
      <c r="AE4588">
        <v>10.85823978156467</v>
      </c>
    </row>
    <row r="4589" spans="1:31" x14ac:dyDescent="0.25">
      <c r="A4589">
        <v>2314451</v>
      </c>
      <c r="B4589">
        <v>1</v>
      </c>
      <c r="C4589" t="s">
        <v>81</v>
      </c>
      <c r="D4589" t="s">
        <v>128</v>
      </c>
      <c r="E4589" t="s">
        <v>153</v>
      </c>
      <c r="F4589" t="s">
        <v>13364</v>
      </c>
      <c r="G4589" t="s">
        <v>254</v>
      </c>
      <c r="H4589" t="s">
        <v>150</v>
      </c>
      <c r="I4589" t="s">
        <v>136</v>
      </c>
      <c r="J4589" t="s">
        <v>137</v>
      </c>
      <c r="K4589" t="s">
        <v>138</v>
      </c>
      <c r="L4589" t="s">
        <v>13365</v>
      </c>
      <c r="M4589" t="s">
        <v>13366</v>
      </c>
      <c r="N4589">
        <v>1.596944444</v>
      </c>
      <c r="O4589">
        <v>0</v>
      </c>
      <c r="P4589">
        <v>0</v>
      </c>
      <c r="Q4589">
        <v>0</v>
      </c>
      <c r="R4589">
        <v>0</v>
      </c>
      <c r="S4589">
        <v>0</v>
      </c>
      <c r="T4589">
        <v>10</v>
      </c>
      <c r="U4589">
        <v>0</v>
      </c>
      <c r="V4589">
        <v>2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10.627423633189077</v>
      </c>
      <c r="AC4589">
        <v>0</v>
      </c>
      <c r="AD4589">
        <v>31.39294929468403</v>
      </c>
      <c r="AE4589">
        <v>42.020372927873105</v>
      </c>
    </row>
    <row r="4590" spans="1:31" x14ac:dyDescent="0.25">
      <c r="A4590">
        <v>2314428</v>
      </c>
      <c r="B4590">
        <v>1</v>
      </c>
      <c r="C4590" t="s">
        <v>81</v>
      </c>
      <c r="D4590" t="s">
        <v>124</v>
      </c>
      <c r="E4590" t="s">
        <v>132</v>
      </c>
      <c r="F4590" t="s">
        <v>13367</v>
      </c>
      <c r="G4590" t="s">
        <v>134</v>
      </c>
      <c r="H4590" t="s">
        <v>135</v>
      </c>
      <c r="I4590" t="s">
        <v>136</v>
      </c>
      <c r="J4590" t="s">
        <v>137</v>
      </c>
      <c r="K4590" t="s">
        <v>138</v>
      </c>
      <c r="L4590" t="s">
        <v>13368</v>
      </c>
      <c r="M4590" t="s">
        <v>13369</v>
      </c>
      <c r="N4590">
        <v>1.0366666659999999</v>
      </c>
      <c r="O4590">
        <v>15</v>
      </c>
      <c r="P4590">
        <v>898</v>
      </c>
      <c r="Q4590">
        <v>420</v>
      </c>
      <c r="R4590">
        <v>185</v>
      </c>
      <c r="S4590">
        <v>40</v>
      </c>
      <c r="T4590">
        <v>71</v>
      </c>
      <c r="U4590">
        <v>3</v>
      </c>
      <c r="V4590">
        <v>0</v>
      </c>
      <c r="W4590">
        <v>50.094395676804865</v>
      </c>
      <c r="X4590">
        <v>175.03104571040444</v>
      </c>
      <c r="Y4590">
        <v>1420.2096558121523</v>
      </c>
      <c r="Z4590">
        <v>663.11194933624938</v>
      </c>
      <c r="AA4590">
        <v>1163.2125579400868</v>
      </c>
      <c r="AB4590">
        <v>58.315402083902597</v>
      </c>
      <c r="AC4590">
        <v>99.064351758047508</v>
      </c>
      <c r="AD4590">
        <v>0</v>
      </c>
      <c r="AE4590">
        <v>3629.0393583176474</v>
      </c>
    </row>
    <row r="4591" spans="1:31" x14ac:dyDescent="0.25">
      <c r="A4591">
        <v>2314305</v>
      </c>
      <c r="B4591">
        <v>1</v>
      </c>
      <c r="C4591" t="s">
        <v>80</v>
      </c>
      <c r="D4591" t="s">
        <v>96</v>
      </c>
      <c r="E4591" t="s">
        <v>153</v>
      </c>
      <c r="F4591" t="s">
        <v>13370</v>
      </c>
      <c r="G4591" t="s">
        <v>155</v>
      </c>
      <c r="H4591" t="s">
        <v>150</v>
      </c>
      <c r="I4591" t="s">
        <v>136</v>
      </c>
      <c r="J4591" t="s">
        <v>137</v>
      </c>
      <c r="K4591" t="s">
        <v>138</v>
      </c>
      <c r="L4591" t="s">
        <v>13371</v>
      </c>
      <c r="M4591" t="s">
        <v>13372</v>
      </c>
      <c r="N4591">
        <v>2.7544444440000002</v>
      </c>
      <c r="O4591">
        <v>0</v>
      </c>
      <c r="P4591">
        <v>0</v>
      </c>
      <c r="Q4591">
        <v>0</v>
      </c>
      <c r="R4591">
        <v>0</v>
      </c>
      <c r="S4591">
        <v>0</v>
      </c>
      <c r="T4591">
        <v>2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8.4917878575973518</v>
      </c>
      <c r="AC4591">
        <v>0</v>
      </c>
      <c r="AD4591">
        <v>0</v>
      </c>
      <c r="AE4591">
        <v>8.4917878575973518</v>
      </c>
    </row>
    <row r="4592" spans="1:31" x14ac:dyDescent="0.25">
      <c r="A4592">
        <v>2314969</v>
      </c>
      <c r="B4592">
        <v>1</v>
      </c>
      <c r="C4592" t="s">
        <v>80</v>
      </c>
      <c r="D4592" t="s">
        <v>108</v>
      </c>
      <c r="E4592" t="s">
        <v>147</v>
      </c>
      <c r="F4592" t="s">
        <v>6002</v>
      </c>
      <c r="G4592" t="s">
        <v>149</v>
      </c>
      <c r="H4592" t="s">
        <v>150</v>
      </c>
      <c r="I4592" t="s">
        <v>136</v>
      </c>
      <c r="J4592" t="s">
        <v>137</v>
      </c>
      <c r="K4592" t="s">
        <v>138</v>
      </c>
      <c r="L4592" t="s">
        <v>13373</v>
      </c>
      <c r="M4592" t="s">
        <v>13374</v>
      </c>
      <c r="N4592">
        <v>6.5522222220000002</v>
      </c>
      <c r="O4592">
        <v>0</v>
      </c>
      <c r="P4592">
        <v>10</v>
      </c>
      <c r="Q4592">
        <v>0</v>
      </c>
      <c r="R4592">
        <v>1</v>
      </c>
      <c r="S4592">
        <v>0</v>
      </c>
      <c r="T4592">
        <v>1</v>
      </c>
      <c r="U4592">
        <v>0</v>
      </c>
      <c r="V4592">
        <v>0</v>
      </c>
      <c r="W4592">
        <v>0</v>
      </c>
      <c r="X4592">
        <v>10.719329235814749</v>
      </c>
      <c r="Y4592">
        <v>0</v>
      </c>
      <c r="Z4592">
        <v>4.1314631180308758</v>
      </c>
      <c r="AA4592">
        <v>0</v>
      </c>
      <c r="AB4592">
        <v>0</v>
      </c>
      <c r="AC4592">
        <v>0</v>
      </c>
      <c r="AD4592">
        <v>0</v>
      </c>
      <c r="AE4592">
        <v>14.850792353845625</v>
      </c>
    </row>
    <row r="4593" spans="1:31" x14ac:dyDescent="0.25">
      <c r="A4593">
        <v>2314411</v>
      </c>
      <c r="B4593">
        <v>1</v>
      </c>
      <c r="C4593" t="s">
        <v>80</v>
      </c>
      <c r="D4593" t="s">
        <v>103</v>
      </c>
      <c r="E4593" t="s">
        <v>153</v>
      </c>
      <c r="F4593" t="s">
        <v>13375</v>
      </c>
      <c r="G4593" t="s">
        <v>155</v>
      </c>
      <c r="H4593" t="s">
        <v>150</v>
      </c>
      <c r="I4593" t="s">
        <v>136</v>
      </c>
      <c r="J4593" t="s">
        <v>137</v>
      </c>
      <c r="K4593" t="s">
        <v>138</v>
      </c>
      <c r="L4593" t="s">
        <v>13376</v>
      </c>
      <c r="M4593" t="s">
        <v>13377</v>
      </c>
      <c r="N4593">
        <v>1.2641666659999999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2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3.7008764959396085</v>
      </c>
      <c r="AC4593">
        <v>0</v>
      </c>
      <c r="AD4593">
        <v>0</v>
      </c>
      <c r="AE4593">
        <v>3.7008764959396085</v>
      </c>
    </row>
    <row r="4594" spans="1:31" x14ac:dyDescent="0.25">
      <c r="A4594">
        <v>2315052</v>
      </c>
      <c r="B4594">
        <v>1</v>
      </c>
      <c r="C4594" t="s">
        <v>81</v>
      </c>
      <c r="D4594" t="s">
        <v>118</v>
      </c>
      <c r="E4594" t="s">
        <v>175</v>
      </c>
      <c r="F4594" t="s">
        <v>13378</v>
      </c>
      <c r="G4594" t="s">
        <v>612</v>
      </c>
      <c r="H4594" t="s">
        <v>135</v>
      </c>
      <c r="I4594" t="s">
        <v>136</v>
      </c>
      <c r="J4594" t="s">
        <v>137</v>
      </c>
      <c r="K4594" t="s">
        <v>138</v>
      </c>
      <c r="L4594" t="s">
        <v>13379</v>
      </c>
      <c r="M4594" t="s">
        <v>13380</v>
      </c>
      <c r="N4594">
        <v>6.2397222220000002</v>
      </c>
      <c r="O4594">
        <v>0</v>
      </c>
      <c r="P4594">
        <v>167</v>
      </c>
      <c r="Q4594">
        <v>0</v>
      </c>
      <c r="R4594">
        <v>0</v>
      </c>
      <c r="S4594">
        <v>0</v>
      </c>
      <c r="T4594">
        <v>1</v>
      </c>
      <c r="U4594">
        <v>0</v>
      </c>
      <c r="V4594">
        <v>0</v>
      </c>
      <c r="W4594">
        <v>0</v>
      </c>
      <c r="X4594">
        <v>160.88640530907509</v>
      </c>
      <c r="Y4594">
        <v>0</v>
      </c>
      <c r="Z4594">
        <v>0</v>
      </c>
      <c r="AA4594">
        <v>0</v>
      </c>
      <c r="AB4594">
        <v>4.8618472287591246</v>
      </c>
      <c r="AC4594">
        <v>0</v>
      </c>
      <c r="AD4594">
        <v>0</v>
      </c>
      <c r="AE4594">
        <v>165.74825253783422</v>
      </c>
    </row>
    <row r="4595" spans="1:31" x14ac:dyDescent="0.25">
      <c r="A4595">
        <v>2315015</v>
      </c>
      <c r="B4595">
        <v>1</v>
      </c>
      <c r="C4595" t="s">
        <v>81</v>
      </c>
      <c r="D4595" t="s">
        <v>128</v>
      </c>
      <c r="E4595" t="s">
        <v>147</v>
      </c>
      <c r="F4595" t="s">
        <v>13381</v>
      </c>
      <c r="G4595" t="s">
        <v>149</v>
      </c>
      <c r="H4595" t="s">
        <v>150</v>
      </c>
      <c r="I4595" t="s">
        <v>136</v>
      </c>
      <c r="J4595" t="s">
        <v>137</v>
      </c>
      <c r="K4595" t="s">
        <v>138</v>
      </c>
      <c r="L4595" t="s">
        <v>13382</v>
      </c>
      <c r="M4595" t="s">
        <v>13383</v>
      </c>
      <c r="N4595">
        <v>1.801111111</v>
      </c>
      <c r="O4595">
        <v>0</v>
      </c>
      <c r="P4595">
        <v>87</v>
      </c>
      <c r="Q4595">
        <v>0</v>
      </c>
      <c r="R4595">
        <v>1</v>
      </c>
      <c r="S4595">
        <v>0</v>
      </c>
      <c r="T4595">
        <v>10</v>
      </c>
      <c r="U4595">
        <v>0</v>
      </c>
      <c r="V4595">
        <v>0</v>
      </c>
      <c r="W4595">
        <v>0</v>
      </c>
      <c r="X4595">
        <v>18.524466724060488</v>
      </c>
      <c r="Y4595">
        <v>0</v>
      </c>
      <c r="Z4595">
        <v>0.97926877439343352</v>
      </c>
      <c r="AA4595">
        <v>0</v>
      </c>
      <c r="AB4595">
        <v>3.7106215180939803</v>
      </c>
      <c r="AC4595">
        <v>0</v>
      </c>
      <c r="AD4595">
        <v>0</v>
      </c>
      <c r="AE4595">
        <v>23.214357016547901</v>
      </c>
    </row>
    <row r="4596" spans="1:31" x14ac:dyDescent="0.25">
      <c r="A4596">
        <v>2314720</v>
      </c>
      <c r="B4596">
        <v>1</v>
      </c>
      <c r="C4596" t="s">
        <v>80</v>
      </c>
      <c r="D4596" t="s">
        <v>99</v>
      </c>
      <c r="E4596" t="s">
        <v>153</v>
      </c>
      <c r="F4596" t="s">
        <v>13384</v>
      </c>
      <c r="G4596" t="s">
        <v>336</v>
      </c>
      <c r="H4596" t="s">
        <v>150</v>
      </c>
      <c r="I4596" t="s">
        <v>136</v>
      </c>
      <c r="J4596" t="s">
        <v>137</v>
      </c>
      <c r="K4596" t="s">
        <v>138</v>
      </c>
      <c r="L4596" t="s">
        <v>13385</v>
      </c>
      <c r="M4596" t="s">
        <v>13386</v>
      </c>
      <c r="N4596">
        <v>3.5119444440000001</v>
      </c>
      <c r="O4596">
        <v>0</v>
      </c>
      <c r="P4596">
        <v>1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0.430151002954825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0.430151002954825</v>
      </c>
    </row>
    <row r="4597" spans="1:31" x14ac:dyDescent="0.25">
      <c r="A4597">
        <v>2314912</v>
      </c>
      <c r="B4597">
        <v>1</v>
      </c>
      <c r="C4597" t="s">
        <v>80</v>
      </c>
      <c r="D4597" t="s">
        <v>110</v>
      </c>
      <c r="E4597" t="s">
        <v>285</v>
      </c>
      <c r="F4597" t="s">
        <v>13387</v>
      </c>
      <c r="G4597" t="s">
        <v>149</v>
      </c>
      <c r="H4597" t="s">
        <v>150</v>
      </c>
      <c r="I4597" t="s">
        <v>136</v>
      </c>
      <c r="J4597" t="s">
        <v>137</v>
      </c>
      <c r="K4597" t="s">
        <v>138</v>
      </c>
      <c r="L4597" t="s">
        <v>13388</v>
      </c>
      <c r="M4597" t="s">
        <v>13389</v>
      </c>
      <c r="N4597">
        <v>1.3586111110000001</v>
      </c>
      <c r="O4597">
        <v>0</v>
      </c>
      <c r="P4597">
        <v>51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17.859846757707693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17.859846757707693</v>
      </c>
    </row>
    <row r="4598" spans="1:31" x14ac:dyDescent="0.25">
      <c r="A4598">
        <v>2314806</v>
      </c>
      <c r="B4598">
        <v>1</v>
      </c>
      <c r="C4598" t="s">
        <v>81</v>
      </c>
      <c r="D4598" t="s">
        <v>113</v>
      </c>
      <c r="E4598" t="s">
        <v>132</v>
      </c>
      <c r="F4598" t="s">
        <v>13390</v>
      </c>
      <c r="G4598" t="s">
        <v>217</v>
      </c>
      <c r="H4598" t="s">
        <v>135</v>
      </c>
      <c r="I4598" t="s">
        <v>136</v>
      </c>
      <c r="J4598" t="s">
        <v>137</v>
      </c>
      <c r="K4598" t="s">
        <v>138</v>
      </c>
      <c r="L4598" t="s">
        <v>13391</v>
      </c>
      <c r="M4598" t="s">
        <v>13392</v>
      </c>
      <c r="N4598">
        <v>5.0449999999999999</v>
      </c>
      <c r="O4598">
        <v>0</v>
      </c>
      <c r="P4598">
        <v>198</v>
      </c>
      <c r="Q4598">
        <v>4</v>
      </c>
      <c r="R4598">
        <v>93</v>
      </c>
      <c r="S4598">
        <v>0</v>
      </c>
      <c r="T4598">
        <v>11</v>
      </c>
      <c r="U4598">
        <v>1</v>
      </c>
      <c r="V4598">
        <v>0</v>
      </c>
      <c r="W4598">
        <v>0</v>
      </c>
      <c r="X4598">
        <v>264.41139892541702</v>
      </c>
      <c r="Y4598">
        <v>97.920892668005536</v>
      </c>
      <c r="Z4598">
        <v>809.59988902565919</v>
      </c>
      <c r="AA4598">
        <v>0</v>
      </c>
      <c r="AB4598">
        <v>31.323899356450557</v>
      </c>
      <c r="AC4598">
        <v>76.48959348263601</v>
      </c>
      <c r="AD4598">
        <v>0</v>
      </c>
      <c r="AE4598">
        <v>1279.7456734581683</v>
      </c>
    </row>
    <row r="4599" spans="1:31" x14ac:dyDescent="0.25">
      <c r="A4599">
        <v>2314265</v>
      </c>
      <c r="B4599">
        <v>1</v>
      </c>
      <c r="C4599" t="s">
        <v>81</v>
      </c>
      <c r="D4599" t="s">
        <v>118</v>
      </c>
      <c r="E4599" t="s">
        <v>132</v>
      </c>
      <c r="F4599" t="s">
        <v>13393</v>
      </c>
      <c r="G4599" t="s">
        <v>143</v>
      </c>
      <c r="H4599" t="s">
        <v>135</v>
      </c>
      <c r="I4599" t="s">
        <v>136</v>
      </c>
      <c r="J4599" t="s">
        <v>137</v>
      </c>
      <c r="K4599" t="s">
        <v>144</v>
      </c>
      <c r="L4599" t="s">
        <v>13394</v>
      </c>
      <c r="M4599" t="s">
        <v>13395</v>
      </c>
      <c r="N4599">
        <v>8.6999999999999993</v>
      </c>
      <c r="O4599">
        <v>2</v>
      </c>
      <c r="P4599">
        <v>3026</v>
      </c>
      <c r="Q4599">
        <v>89</v>
      </c>
      <c r="R4599">
        <v>140</v>
      </c>
      <c r="S4599">
        <v>15</v>
      </c>
      <c r="T4599">
        <v>237</v>
      </c>
      <c r="U4599">
        <v>0</v>
      </c>
      <c r="V4599">
        <v>1</v>
      </c>
      <c r="W4599">
        <v>12.939751117074376</v>
      </c>
      <c r="X4599">
        <v>4407.6180824301609</v>
      </c>
      <c r="Y4599">
        <v>2619.2539463615772</v>
      </c>
      <c r="Z4599">
        <v>2011.9335765919</v>
      </c>
      <c r="AA4599">
        <v>442.46814864000157</v>
      </c>
      <c r="AB4599">
        <v>1011.2707329868666</v>
      </c>
      <c r="AC4599">
        <v>0</v>
      </c>
      <c r="AD4599">
        <v>147.15524856380407</v>
      </c>
      <c r="AE4599">
        <v>10652.639486691385</v>
      </c>
    </row>
    <row r="4600" spans="1:31" x14ac:dyDescent="0.25">
      <c r="A4600">
        <v>2314468</v>
      </c>
      <c r="B4600">
        <v>1</v>
      </c>
      <c r="C4600" t="s">
        <v>80</v>
      </c>
      <c r="D4600" t="s">
        <v>83</v>
      </c>
      <c r="E4600" t="s">
        <v>153</v>
      </c>
      <c r="F4600" t="s">
        <v>13396</v>
      </c>
      <c r="G4600" t="s">
        <v>155</v>
      </c>
      <c r="H4600" t="s">
        <v>150</v>
      </c>
      <c r="I4600" t="s">
        <v>136</v>
      </c>
      <c r="J4600" t="s">
        <v>137</v>
      </c>
      <c r="K4600" t="s">
        <v>138</v>
      </c>
      <c r="L4600" t="s">
        <v>13397</v>
      </c>
      <c r="M4600" t="s">
        <v>13398</v>
      </c>
      <c r="N4600">
        <v>7.0647222220000003</v>
      </c>
      <c r="O4600">
        <v>0</v>
      </c>
      <c r="P4600">
        <v>4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5.6975729108376596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5.6975729108376596</v>
      </c>
    </row>
    <row r="4601" spans="1:31" x14ac:dyDescent="0.25">
      <c r="A4601">
        <v>2314614</v>
      </c>
      <c r="B4601">
        <v>1</v>
      </c>
      <c r="C4601" t="s">
        <v>80</v>
      </c>
      <c r="D4601" t="s">
        <v>88</v>
      </c>
      <c r="E4601" t="s">
        <v>175</v>
      </c>
      <c r="F4601" t="s">
        <v>13399</v>
      </c>
      <c r="G4601" t="s">
        <v>134</v>
      </c>
      <c r="H4601" t="s">
        <v>135</v>
      </c>
      <c r="I4601" t="s">
        <v>136</v>
      </c>
      <c r="J4601" t="s">
        <v>137</v>
      </c>
      <c r="K4601" t="s">
        <v>138</v>
      </c>
      <c r="L4601" t="s">
        <v>13400</v>
      </c>
      <c r="M4601" t="s">
        <v>13401</v>
      </c>
      <c r="N4601">
        <v>0.48555555500000003</v>
      </c>
      <c r="O4601">
        <v>1</v>
      </c>
      <c r="P4601">
        <v>496</v>
      </c>
      <c r="Q4601">
        <v>0</v>
      </c>
      <c r="R4601">
        <v>0</v>
      </c>
      <c r="S4601">
        <v>7</v>
      </c>
      <c r="T4601">
        <v>106</v>
      </c>
      <c r="U4601">
        <v>4</v>
      </c>
      <c r="V4601">
        <v>3</v>
      </c>
      <c r="W4601">
        <v>5.5868634029590005</v>
      </c>
      <c r="X4601">
        <v>69.203254921151654</v>
      </c>
      <c r="Y4601">
        <v>0</v>
      </c>
      <c r="Z4601">
        <v>0</v>
      </c>
      <c r="AA4601">
        <v>40.510352916922834</v>
      </c>
      <c r="AB4601">
        <v>79.897424613411971</v>
      </c>
      <c r="AC4601">
        <v>66.850118118884595</v>
      </c>
      <c r="AD4601">
        <v>11.711130883201749</v>
      </c>
      <c r="AE4601">
        <v>273.7591448565318</v>
      </c>
    </row>
    <row r="4602" spans="1:31" x14ac:dyDescent="0.25">
      <c r="A4602">
        <v>2314365</v>
      </c>
      <c r="B4602">
        <v>1</v>
      </c>
      <c r="C4602" t="s">
        <v>80</v>
      </c>
      <c r="D4602" t="s">
        <v>92</v>
      </c>
      <c r="E4602" t="s">
        <v>153</v>
      </c>
      <c r="F4602" t="s">
        <v>13402</v>
      </c>
      <c r="G4602" t="s">
        <v>254</v>
      </c>
      <c r="H4602" t="s">
        <v>150</v>
      </c>
      <c r="I4602" t="s">
        <v>136</v>
      </c>
      <c r="J4602" t="s">
        <v>137</v>
      </c>
      <c r="K4602" t="s">
        <v>138</v>
      </c>
      <c r="L4602" t="s">
        <v>13403</v>
      </c>
      <c r="M4602" t="s">
        <v>13404</v>
      </c>
      <c r="N4602">
        <v>0.80638888799999997</v>
      </c>
      <c r="O4602">
        <v>0</v>
      </c>
      <c r="P4602">
        <v>1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0.59430251077916663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0.59430251077916663</v>
      </c>
    </row>
    <row r="4603" spans="1:31" x14ac:dyDescent="0.25">
      <c r="A4603">
        <v>2314760</v>
      </c>
      <c r="B4603">
        <v>1</v>
      </c>
      <c r="C4603" t="s">
        <v>80</v>
      </c>
      <c r="D4603" t="s">
        <v>88</v>
      </c>
      <c r="E4603" t="s">
        <v>175</v>
      </c>
      <c r="F4603" t="s">
        <v>13405</v>
      </c>
      <c r="G4603" t="s">
        <v>134</v>
      </c>
      <c r="H4603" t="s">
        <v>135</v>
      </c>
      <c r="I4603" t="s">
        <v>136</v>
      </c>
      <c r="J4603" t="s">
        <v>137</v>
      </c>
      <c r="K4603" t="s">
        <v>138</v>
      </c>
      <c r="L4603" t="s">
        <v>13406</v>
      </c>
      <c r="M4603" t="s">
        <v>13407</v>
      </c>
      <c r="N4603">
        <v>1.0888888880000001</v>
      </c>
      <c r="O4603">
        <v>0</v>
      </c>
      <c r="P4603">
        <v>1092</v>
      </c>
      <c r="Q4603">
        <v>0</v>
      </c>
      <c r="R4603">
        <v>0</v>
      </c>
      <c r="S4603">
        <v>0</v>
      </c>
      <c r="T4603">
        <v>519</v>
      </c>
      <c r="U4603">
        <v>0</v>
      </c>
      <c r="V4603">
        <v>7</v>
      </c>
      <c r="W4603">
        <v>0</v>
      </c>
      <c r="X4603">
        <v>255.52502644912758</v>
      </c>
      <c r="Y4603">
        <v>0</v>
      </c>
      <c r="Z4603">
        <v>0</v>
      </c>
      <c r="AA4603">
        <v>0</v>
      </c>
      <c r="AB4603">
        <v>679.57079424551239</v>
      </c>
      <c r="AC4603">
        <v>0</v>
      </c>
      <c r="AD4603">
        <v>244.96722750100588</v>
      </c>
      <c r="AE4603">
        <v>1180.0630481956459</v>
      </c>
    </row>
    <row r="4604" spans="1:31" x14ac:dyDescent="0.25">
      <c r="A4604">
        <v>2314219</v>
      </c>
      <c r="B4604">
        <v>1</v>
      </c>
      <c r="C4604" t="s">
        <v>81</v>
      </c>
      <c r="D4604" t="s">
        <v>116</v>
      </c>
      <c r="E4604" t="s">
        <v>132</v>
      </c>
      <c r="F4604" t="s">
        <v>13297</v>
      </c>
      <c r="G4604" t="s">
        <v>134</v>
      </c>
      <c r="H4604" t="s">
        <v>135</v>
      </c>
      <c r="I4604" t="s">
        <v>136</v>
      </c>
      <c r="J4604" t="s">
        <v>137</v>
      </c>
      <c r="K4604" t="s">
        <v>138</v>
      </c>
      <c r="L4604" t="s">
        <v>13408</v>
      </c>
      <c r="M4604" t="s">
        <v>13409</v>
      </c>
      <c r="N4604">
        <v>1.2452777770000001</v>
      </c>
      <c r="O4604">
        <v>4</v>
      </c>
      <c r="P4604">
        <v>196</v>
      </c>
      <c r="Q4604">
        <v>112</v>
      </c>
      <c r="R4604">
        <v>135</v>
      </c>
      <c r="S4604">
        <v>9</v>
      </c>
      <c r="T4604">
        <v>18</v>
      </c>
      <c r="U4604">
        <v>0</v>
      </c>
      <c r="V4604">
        <v>0</v>
      </c>
      <c r="W4604">
        <v>0</v>
      </c>
      <c r="X4604">
        <v>19.161735803316507</v>
      </c>
      <c r="Y4604">
        <v>132.59437610831907</v>
      </c>
      <c r="Z4604">
        <v>46.443416541957809</v>
      </c>
      <c r="AA4604">
        <v>16.45065052334111</v>
      </c>
      <c r="AB4604">
        <v>3.7574230431741582</v>
      </c>
      <c r="AC4604">
        <v>0</v>
      </c>
      <c r="AD4604">
        <v>0</v>
      </c>
      <c r="AE4604">
        <v>218.40760202010867</v>
      </c>
    </row>
    <row r="4605" spans="1:31" x14ac:dyDescent="0.25">
      <c r="A4605">
        <v>2314514</v>
      </c>
      <c r="B4605">
        <v>1</v>
      </c>
      <c r="C4605" t="s">
        <v>80</v>
      </c>
      <c r="D4605" t="s">
        <v>103</v>
      </c>
      <c r="E4605" t="s">
        <v>158</v>
      </c>
      <c r="F4605" t="s">
        <v>13410</v>
      </c>
      <c r="G4605" t="s">
        <v>453</v>
      </c>
      <c r="H4605" t="s">
        <v>150</v>
      </c>
      <c r="I4605" t="s">
        <v>136</v>
      </c>
      <c r="J4605" t="s">
        <v>137</v>
      </c>
      <c r="K4605" t="s">
        <v>138</v>
      </c>
      <c r="L4605" t="s">
        <v>13411</v>
      </c>
      <c r="M4605" t="s">
        <v>13412</v>
      </c>
      <c r="N4605">
        <v>0.37166666599999998</v>
      </c>
      <c r="O4605">
        <v>0</v>
      </c>
      <c r="P4605">
        <v>157</v>
      </c>
      <c r="Q4605">
        <v>0</v>
      </c>
      <c r="R4605">
        <v>1</v>
      </c>
      <c r="S4605">
        <v>0</v>
      </c>
      <c r="T4605">
        <v>18</v>
      </c>
      <c r="U4605">
        <v>0</v>
      </c>
      <c r="V4605">
        <v>0</v>
      </c>
      <c r="W4605">
        <v>0</v>
      </c>
      <c r="X4605">
        <v>12.156184554332171</v>
      </c>
      <c r="Y4605">
        <v>0</v>
      </c>
      <c r="Z4605">
        <v>1.6516328542534586</v>
      </c>
      <c r="AA4605">
        <v>0</v>
      </c>
      <c r="AB4605">
        <v>23.120566358790899</v>
      </c>
      <c r="AC4605">
        <v>0</v>
      </c>
      <c r="AD4605">
        <v>0</v>
      </c>
      <c r="AE4605">
        <v>36.92838376737653</v>
      </c>
    </row>
    <row r="4606" spans="1:31" x14ac:dyDescent="0.25">
      <c r="A4606">
        <v>2314843</v>
      </c>
      <c r="B4606">
        <v>1</v>
      </c>
      <c r="C4606" t="s">
        <v>81</v>
      </c>
      <c r="D4606" t="s">
        <v>118</v>
      </c>
      <c r="E4606" t="s">
        <v>147</v>
      </c>
      <c r="F4606" t="s">
        <v>13413</v>
      </c>
      <c r="G4606" t="s">
        <v>343</v>
      </c>
      <c r="H4606" t="s">
        <v>150</v>
      </c>
      <c r="I4606" t="s">
        <v>136</v>
      </c>
      <c r="J4606" t="s">
        <v>137</v>
      </c>
      <c r="K4606" t="s">
        <v>138</v>
      </c>
      <c r="L4606" t="s">
        <v>13414</v>
      </c>
      <c r="M4606" t="s">
        <v>13415</v>
      </c>
      <c r="N4606">
        <v>2.3849999999999998</v>
      </c>
      <c r="O4606">
        <v>0</v>
      </c>
      <c r="P4606">
        <v>68</v>
      </c>
      <c r="Q4606">
        <v>0</v>
      </c>
      <c r="R4606">
        <v>2</v>
      </c>
      <c r="S4606">
        <v>0</v>
      </c>
      <c r="T4606">
        <v>5</v>
      </c>
      <c r="U4606">
        <v>0</v>
      </c>
      <c r="V4606">
        <v>0</v>
      </c>
      <c r="W4606">
        <v>0</v>
      </c>
      <c r="X4606">
        <v>28.473288051416237</v>
      </c>
      <c r="Y4606">
        <v>0</v>
      </c>
      <c r="Z4606">
        <v>5.5569974098134178</v>
      </c>
      <c r="AA4606">
        <v>0</v>
      </c>
      <c r="AB4606">
        <v>3.135118822176425</v>
      </c>
      <c r="AC4606">
        <v>0</v>
      </c>
      <c r="AD4606">
        <v>0</v>
      </c>
      <c r="AE4606">
        <v>37.165404283406076</v>
      </c>
    </row>
    <row r="4607" spans="1:31" x14ac:dyDescent="0.25">
      <c r="A4607">
        <v>2315009</v>
      </c>
      <c r="B4607">
        <v>1</v>
      </c>
      <c r="C4607" t="s">
        <v>80</v>
      </c>
      <c r="D4607" t="s">
        <v>83</v>
      </c>
      <c r="E4607" t="s">
        <v>285</v>
      </c>
      <c r="F4607" t="s">
        <v>13416</v>
      </c>
      <c r="G4607" t="s">
        <v>287</v>
      </c>
      <c r="H4607" t="s">
        <v>150</v>
      </c>
      <c r="I4607" t="s">
        <v>136</v>
      </c>
      <c r="J4607" t="s">
        <v>137</v>
      </c>
      <c r="K4607" t="s">
        <v>138</v>
      </c>
      <c r="L4607" t="s">
        <v>13417</v>
      </c>
      <c r="M4607" t="s">
        <v>13418</v>
      </c>
      <c r="N4607">
        <v>4.8677777769999997</v>
      </c>
      <c r="O4607">
        <v>0</v>
      </c>
      <c r="P4607">
        <v>110</v>
      </c>
      <c r="Q4607">
        <v>0</v>
      </c>
      <c r="R4607">
        <v>0</v>
      </c>
      <c r="S4607">
        <v>0</v>
      </c>
      <c r="T4607">
        <v>1</v>
      </c>
      <c r="U4607">
        <v>0</v>
      </c>
      <c r="V4607">
        <v>0</v>
      </c>
      <c r="W4607">
        <v>0</v>
      </c>
      <c r="X4607">
        <v>91.612211713916082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91.612211713916082</v>
      </c>
    </row>
    <row r="4608" spans="1:31" x14ac:dyDescent="0.25">
      <c r="A4608">
        <v>2314866</v>
      </c>
      <c r="B4608">
        <v>1</v>
      </c>
      <c r="C4608" t="s">
        <v>80</v>
      </c>
      <c r="D4608" t="s">
        <v>106</v>
      </c>
      <c r="E4608" t="s">
        <v>132</v>
      </c>
      <c r="F4608" t="s">
        <v>13419</v>
      </c>
      <c r="G4608" t="s">
        <v>467</v>
      </c>
      <c r="H4608" t="s">
        <v>135</v>
      </c>
      <c r="I4608" t="s">
        <v>136</v>
      </c>
      <c r="J4608" t="s">
        <v>137</v>
      </c>
      <c r="K4608" t="s">
        <v>138</v>
      </c>
      <c r="L4608" t="s">
        <v>13420</v>
      </c>
      <c r="M4608" t="s">
        <v>13421</v>
      </c>
      <c r="N4608">
        <v>0.21249999999999999</v>
      </c>
      <c r="O4608">
        <v>0</v>
      </c>
      <c r="P4608">
        <v>0</v>
      </c>
      <c r="Q4608">
        <v>7</v>
      </c>
      <c r="R4608">
        <v>0</v>
      </c>
      <c r="S4608">
        <v>1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46.046118977847001</v>
      </c>
      <c r="Z4608">
        <v>0</v>
      </c>
      <c r="AA4608">
        <v>0.65890030826250001</v>
      </c>
      <c r="AB4608">
        <v>0</v>
      </c>
      <c r="AC4608">
        <v>0</v>
      </c>
      <c r="AD4608">
        <v>0</v>
      </c>
      <c r="AE4608">
        <v>46.705019286109504</v>
      </c>
    </row>
    <row r="4609" spans="1:31" x14ac:dyDescent="0.25">
      <c r="A4609">
        <v>2314557</v>
      </c>
      <c r="B4609">
        <v>1</v>
      </c>
      <c r="C4609" t="s">
        <v>81</v>
      </c>
      <c r="D4609" t="s">
        <v>118</v>
      </c>
      <c r="E4609" t="s">
        <v>175</v>
      </c>
      <c r="F4609" t="s">
        <v>13422</v>
      </c>
      <c r="G4609" t="s">
        <v>716</v>
      </c>
      <c r="H4609" t="s">
        <v>135</v>
      </c>
      <c r="I4609" t="s">
        <v>136</v>
      </c>
      <c r="J4609" t="s">
        <v>137</v>
      </c>
      <c r="K4609" t="s">
        <v>138</v>
      </c>
      <c r="L4609" t="s">
        <v>13423</v>
      </c>
      <c r="M4609" t="s">
        <v>13424</v>
      </c>
      <c r="N4609">
        <v>1.339444444</v>
      </c>
      <c r="O4609">
        <v>0</v>
      </c>
      <c r="P4609">
        <v>108</v>
      </c>
      <c r="Q4609">
        <v>0</v>
      </c>
      <c r="R4609">
        <v>1</v>
      </c>
      <c r="S4609">
        <v>0</v>
      </c>
      <c r="T4609">
        <v>6</v>
      </c>
      <c r="U4609">
        <v>0</v>
      </c>
      <c r="V4609">
        <v>0</v>
      </c>
      <c r="W4609">
        <v>0</v>
      </c>
      <c r="X4609">
        <v>26.764179309209741</v>
      </c>
      <c r="Y4609">
        <v>0</v>
      </c>
      <c r="Z4609">
        <v>5.3855909757433346E-2</v>
      </c>
      <c r="AA4609">
        <v>0</v>
      </c>
      <c r="AB4609">
        <v>19.694707669761204</v>
      </c>
      <c r="AC4609">
        <v>0</v>
      </c>
      <c r="AD4609">
        <v>0</v>
      </c>
      <c r="AE4609">
        <v>46.512742888728383</v>
      </c>
    </row>
    <row r="4610" spans="1:31" x14ac:dyDescent="0.25">
      <c r="A4610">
        <v>2314159</v>
      </c>
      <c r="B4610">
        <v>1</v>
      </c>
      <c r="C4610" t="s">
        <v>81</v>
      </c>
      <c r="D4610" t="s">
        <v>127</v>
      </c>
      <c r="E4610" t="s">
        <v>175</v>
      </c>
      <c r="F4610" t="s">
        <v>6672</v>
      </c>
      <c r="G4610" t="s">
        <v>134</v>
      </c>
      <c r="H4610" t="s">
        <v>135</v>
      </c>
      <c r="I4610" t="s">
        <v>136</v>
      </c>
      <c r="J4610" t="s">
        <v>137</v>
      </c>
      <c r="K4610" t="s">
        <v>138</v>
      </c>
      <c r="L4610" t="s">
        <v>13425</v>
      </c>
      <c r="M4610" t="s">
        <v>13426</v>
      </c>
      <c r="N4610">
        <v>0.63472222199999995</v>
      </c>
      <c r="O4610">
        <v>1</v>
      </c>
      <c r="P4610">
        <v>448</v>
      </c>
      <c r="Q4610">
        <v>141</v>
      </c>
      <c r="R4610">
        <v>81</v>
      </c>
      <c r="S4610">
        <v>10</v>
      </c>
      <c r="T4610">
        <v>60</v>
      </c>
      <c r="U4610">
        <v>0</v>
      </c>
      <c r="V4610">
        <v>1</v>
      </c>
      <c r="W4610">
        <v>9.0102762884749998E-2</v>
      </c>
      <c r="X4610">
        <v>44.717011893865255</v>
      </c>
      <c r="Y4610">
        <v>315.38935735106111</v>
      </c>
      <c r="Z4610">
        <v>39.175394923654004</v>
      </c>
      <c r="AA4610">
        <v>21.350238288035523</v>
      </c>
      <c r="AB4610">
        <v>8.1514472684146089</v>
      </c>
      <c r="AC4610">
        <v>0</v>
      </c>
      <c r="AD4610">
        <v>41.157894063332705</v>
      </c>
      <c r="AE4610">
        <v>470.03144655124794</v>
      </c>
    </row>
    <row r="4611" spans="1:31" x14ac:dyDescent="0.25">
      <c r="A4611">
        <v>2314325</v>
      </c>
      <c r="B4611">
        <v>1</v>
      </c>
      <c r="C4611" t="s">
        <v>80</v>
      </c>
      <c r="D4611" t="s">
        <v>90</v>
      </c>
      <c r="E4611" t="s">
        <v>153</v>
      </c>
      <c r="F4611" t="s">
        <v>13427</v>
      </c>
      <c r="G4611" t="s">
        <v>155</v>
      </c>
      <c r="H4611" t="s">
        <v>150</v>
      </c>
      <c r="I4611" t="s">
        <v>136</v>
      </c>
      <c r="J4611" t="s">
        <v>137</v>
      </c>
      <c r="K4611" t="s">
        <v>138</v>
      </c>
      <c r="L4611" t="s">
        <v>13428</v>
      </c>
      <c r="M4611" t="s">
        <v>13429</v>
      </c>
      <c r="N4611">
        <v>1.8025</v>
      </c>
      <c r="O4611">
        <v>0</v>
      </c>
      <c r="P4611">
        <v>3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1.8927269706749499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1.8927269706749499</v>
      </c>
    </row>
    <row r="4612" spans="1:31" x14ac:dyDescent="0.25">
      <c r="A4612">
        <v>2314182</v>
      </c>
      <c r="B4612">
        <v>1</v>
      </c>
      <c r="C4612" t="s">
        <v>81</v>
      </c>
      <c r="D4612" t="s">
        <v>128</v>
      </c>
      <c r="E4612" t="s">
        <v>141</v>
      </c>
      <c r="F4612" t="s">
        <v>13430</v>
      </c>
      <c r="G4612" t="s">
        <v>134</v>
      </c>
      <c r="H4612" t="s">
        <v>135</v>
      </c>
      <c r="I4612" t="s">
        <v>136</v>
      </c>
      <c r="J4612" t="s">
        <v>137</v>
      </c>
      <c r="K4612" t="s">
        <v>138</v>
      </c>
      <c r="L4612" t="s">
        <v>13431</v>
      </c>
      <c r="M4612" t="s">
        <v>13432</v>
      </c>
      <c r="N4612">
        <v>0.47916666600000002</v>
      </c>
      <c r="O4612">
        <v>0</v>
      </c>
      <c r="P4612">
        <v>0</v>
      </c>
      <c r="Q4612">
        <v>0</v>
      </c>
      <c r="R4612">
        <v>0</v>
      </c>
      <c r="S4612">
        <v>31</v>
      </c>
      <c r="T4612">
        <v>0</v>
      </c>
      <c r="U4612">
        <v>33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94.940623587187162</v>
      </c>
      <c r="AB4612">
        <v>0</v>
      </c>
      <c r="AC4612">
        <v>673.56490423258697</v>
      </c>
      <c r="AD4612">
        <v>0</v>
      </c>
      <c r="AE4612">
        <v>768.5055278197741</v>
      </c>
    </row>
    <row r="4613" spans="1:31" x14ac:dyDescent="0.25">
      <c r="A4613">
        <v>2314723</v>
      </c>
      <c r="B4613">
        <v>1</v>
      </c>
      <c r="C4613" t="s">
        <v>81</v>
      </c>
      <c r="D4613" t="s">
        <v>114</v>
      </c>
      <c r="E4613" t="s">
        <v>132</v>
      </c>
      <c r="F4613" t="s">
        <v>13433</v>
      </c>
      <c r="G4613" t="s">
        <v>134</v>
      </c>
      <c r="H4613" t="s">
        <v>135</v>
      </c>
      <c r="I4613" t="s">
        <v>136</v>
      </c>
      <c r="J4613" t="s">
        <v>137</v>
      </c>
      <c r="K4613" t="s">
        <v>138</v>
      </c>
      <c r="L4613" t="s">
        <v>13434</v>
      </c>
      <c r="M4613" t="s">
        <v>13435</v>
      </c>
      <c r="N4613">
        <v>0.86777777700000003</v>
      </c>
      <c r="O4613">
        <v>0</v>
      </c>
      <c r="P4613">
        <v>51</v>
      </c>
      <c r="Q4613">
        <v>0</v>
      </c>
      <c r="R4613">
        <v>7</v>
      </c>
      <c r="S4613">
        <v>1</v>
      </c>
      <c r="T4613">
        <v>6</v>
      </c>
      <c r="U4613">
        <v>0</v>
      </c>
      <c r="V4613">
        <v>0</v>
      </c>
      <c r="W4613">
        <v>0</v>
      </c>
      <c r="X4613">
        <v>3.7336392001689007</v>
      </c>
      <c r="Y4613">
        <v>0</v>
      </c>
      <c r="Z4613">
        <v>3.7271025956999999E-2</v>
      </c>
      <c r="AA4613">
        <v>1.1776387451062666</v>
      </c>
      <c r="AB4613">
        <v>0.61922287781199992</v>
      </c>
      <c r="AC4613">
        <v>0</v>
      </c>
      <c r="AD4613">
        <v>0</v>
      </c>
      <c r="AE4613">
        <v>5.567771849044167</v>
      </c>
    </row>
    <row r="4614" spans="1:31" x14ac:dyDescent="0.25">
      <c r="A4614">
        <v>2314245</v>
      </c>
      <c r="B4614">
        <v>1</v>
      </c>
      <c r="C4614" t="s">
        <v>80</v>
      </c>
      <c r="D4614" t="s">
        <v>90</v>
      </c>
      <c r="E4614" t="s">
        <v>153</v>
      </c>
      <c r="F4614" t="s">
        <v>13436</v>
      </c>
      <c r="G4614" t="s">
        <v>155</v>
      </c>
      <c r="H4614" t="s">
        <v>150</v>
      </c>
      <c r="I4614" t="s">
        <v>136</v>
      </c>
      <c r="J4614" t="s">
        <v>137</v>
      </c>
      <c r="K4614" t="s">
        <v>138</v>
      </c>
      <c r="L4614" t="s">
        <v>13437</v>
      </c>
      <c r="M4614" t="s">
        <v>13438</v>
      </c>
      <c r="N4614">
        <v>4.2913888880000002</v>
      </c>
      <c r="O4614">
        <v>0</v>
      </c>
      <c r="P4614">
        <v>0</v>
      </c>
      <c r="Q4614">
        <v>0</v>
      </c>
      <c r="R4614">
        <v>0</v>
      </c>
      <c r="S4614">
        <v>0</v>
      </c>
      <c r="T4614">
        <v>2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8.9361002974950005E-2</v>
      </c>
      <c r="AC4614">
        <v>0</v>
      </c>
      <c r="AD4614">
        <v>0</v>
      </c>
      <c r="AE4614">
        <v>8.9361002974950005E-2</v>
      </c>
    </row>
    <row r="4615" spans="1:31" x14ac:dyDescent="0.25">
      <c r="A4615">
        <v>2314494</v>
      </c>
      <c r="B4615">
        <v>1</v>
      </c>
      <c r="C4615" t="s">
        <v>80</v>
      </c>
      <c r="D4615" t="s">
        <v>106</v>
      </c>
      <c r="E4615" t="s">
        <v>141</v>
      </c>
      <c r="F4615" t="s">
        <v>1311</v>
      </c>
      <c r="G4615" t="s">
        <v>134</v>
      </c>
      <c r="H4615" t="s">
        <v>135</v>
      </c>
      <c r="I4615" t="s">
        <v>136</v>
      </c>
      <c r="J4615" t="s">
        <v>137</v>
      </c>
      <c r="K4615" t="s">
        <v>138</v>
      </c>
      <c r="L4615" t="s">
        <v>13439</v>
      </c>
      <c r="M4615" t="s">
        <v>13440</v>
      </c>
      <c r="N4615">
        <v>6.0555554999999997E-2</v>
      </c>
      <c r="O4615">
        <v>0</v>
      </c>
      <c r="P4615">
        <v>4</v>
      </c>
      <c r="Q4615">
        <v>58</v>
      </c>
      <c r="R4615">
        <v>228</v>
      </c>
      <c r="S4615">
        <v>16</v>
      </c>
      <c r="T4615">
        <v>50</v>
      </c>
      <c r="U4615">
        <v>0</v>
      </c>
      <c r="V4615">
        <v>0</v>
      </c>
      <c r="W4615">
        <v>0</v>
      </c>
      <c r="X4615">
        <v>0.255357737315</v>
      </c>
      <c r="Y4615">
        <v>49.264565447985888</v>
      </c>
      <c r="Z4615">
        <v>58.583547200332482</v>
      </c>
      <c r="AA4615">
        <v>3.3118825601632218</v>
      </c>
      <c r="AB4615">
        <v>10.183327503962534</v>
      </c>
      <c r="AC4615">
        <v>0</v>
      </c>
      <c r="AD4615">
        <v>0</v>
      </c>
      <c r="AE4615">
        <v>121.59868044975913</v>
      </c>
    </row>
    <row r="4616" spans="1:31" x14ac:dyDescent="0.25">
      <c r="A4616">
        <v>2314992</v>
      </c>
      <c r="B4616">
        <v>1</v>
      </c>
      <c r="C4616" t="s">
        <v>80</v>
      </c>
      <c r="D4616" t="s">
        <v>108</v>
      </c>
      <c r="E4616" t="s">
        <v>132</v>
      </c>
      <c r="F4616" t="s">
        <v>13441</v>
      </c>
      <c r="G4616" t="s">
        <v>134</v>
      </c>
      <c r="H4616" t="s">
        <v>135</v>
      </c>
      <c r="I4616" t="s">
        <v>136</v>
      </c>
      <c r="J4616" t="s">
        <v>137</v>
      </c>
      <c r="K4616" t="s">
        <v>138</v>
      </c>
      <c r="L4616" t="s">
        <v>13442</v>
      </c>
      <c r="M4616" t="s">
        <v>13443</v>
      </c>
      <c r="N4616">
        <v>1.7241666659999999</v>
      </c>
      <c r="O4616">
        <v>0</v>
      </c>
      <c r="P4616">
        <v>256</v>
      </c>
      <c r="Q4616">
        <v>0</v>
      </c>
      <c r="R4616">
        <v>79</v>
      </c>
      <c r="S4616">
        <v>2</v>
      </c>
      <c r="T4616">
        <v>41</v>
      </c>
      <c r="U4616">
        <v>0</v>
      </c>
      <c r="V4616">
        <v>0</v>
      </c>
      <c r="W4616">
        <v>0</v>
      </c>
      <c r="X4616">
        <v>76.369155673626935</v>
      </c>
      <c r="Y4616">
        <v>0</v>
      </c>
      <c r="Z4616">
        <v>61.621154988589474</v>
      </c>
      <c r="AA4616">
        <v>4.1321633420821557</v>
      </c>
      <c r="AB4616">
        <v>34.734702180780232</v>
      </c>
      <c r="AC4616">
        <v>0</v>
      </c>
      <c r="AD4616">
        <v>0</v>
      </c>
      <c r="AE4616">
        <v>176.8571761850788</v>
      </c>
    </row>
    <row r="4617" spans="1:31" x14ac:dyDescent="0.25">
      <c r="A4617">
        <v>2314886</v>
      </c>
      <c r="B4617">
        <v>1</v>
      </c>
      <c r="C4617" t="s">
        <v>81</v>
      </c>
      <c r="D4617" t="s">
        <v>113</v>
      </c>
      <c r="E4617" t="s">
        <v>147</v>
      </c>
      <c r="F4617" t="s">
        <v>13444</v>
      </c>
      <c r="G4617" t="s">
        <v>149</v>
      </c>
      <c r="H4617" t="s">
        <v>150</v>
      </c>
      <c r="I4617" t="s">
        <v>136</v>
      </c>
      <c r="J4617" t="s">
        <v>137</v>
      </c>
      <c r="K4617" t="s">
        <v>138</v>
      </c>
      <c r="L4617" t="s">
        <v>13445</v>
      </c>
      <c r="M4617" t="s">
        <v>13446</v>
      </c>
      <c r="N4617">
        <v>3.4849999999999999</v>
      </c>
      <c r="O4617">
        <v>0</v>
      </c>
      <c r="P4617">
        <v>0</v>
      </c>
      <c r="Q4617">
        <v>0</v>
      </c>
      <c r="R4617">
        <v>0</v>
      </c>
      <c r="S4617">
        <v>0</v>
      </c>
      <c r="T4617">
        <v>1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4.2180597665002306</v>
      </c>
      <c r="AC4617">
        <v>0</v>
      </c>
      <c r="AD4617">
        <v>0</v>
      </c>
      <c r="AE4617">
        <v>4.2180597665002306</v>
      </c>
    </row>
    <row r="4618" spans="1:31" x14ac:dyDescent="0.25">
      <c r="A4618">
        <v>2314531</v>
      </c>
      <c r="B4618">
        <v>1</v>
      </c>
      <c r="C4618" t="s">
        <v>80</v>
      </c>
      <c r="D4618" t="s">
        <v>106</v>
      </c>
      <c r="E4618" t="s">
        <v>141</v>
      </c>
      <c r="F4618" t="s">
        <v>1842</v>
      </c>
      <c r="G4618" t="s">
        <v>134</v>
      </c>
      <c r="H4618" t="s">
        <v>135</v>
      </c>
      <c r="I4618" t="s">
        <v>136</v>
      </c>
      <c r="J4618" t="s">
        <v>137</v>
      </c>
      <c r="K4618" t="s">
        <v>138</v>
      </c>
      <c r="L4618" t="s">
        <v>13447</v>
      </c>
      <c r="M4618" t="s">
        <v>13448</v>
      </c>
      <c r="N4618">
        <v>5.9722221999999998E-2</v>
      </c>
      <c r="O4618">
        <v>0</v>
      </c>
      <c r="P4618">
        <v>604</v>
      </c>
      <c r="Q4618">
        <v>25</v>
      </c>
      <c r="R4618">
        <v>185</v>
      </c>
      <c r="S4618">
        <v>10</v>
      </c>
      <c r="T4618">
        <v>132</v>
      </c>
      <c r="U4618">
        <v>0</v>
      </c>
      <c r="V4618">
        <v>0</v>
      </c>
      <c r="W4618">
        <v>0</v>
      </c>
      <c r="X4618">
        <v>7.2533345336975881</v>
      </c>
      <c r="Y4618">
        <v>21.897600008174006</v>
      </c>
      <c r="Z4618">
        <v>21.933449233735207</v>
      </c>
      <c r="AA4618">
        <v>1.3813953796923333</v>
      </c>
      <c r="AB4618">
        <v>11.689481340920549</v>
      </c>
      <c r="AC4618">
        <v>0</v>
      </c>
      <c r="AD4618">
        <v>0</v>
      </c>
      <c r="AE4618">
        <v>64.155260496219682</v>
      </c>
    </row>
    <row r="4619" spans="1:31" x14ac:dyDescent="0.25">
      <c r="A4619">
        <v>2314780</v>
      </c>
      <c r="B4619">
        <v>1</v>
      </c>
      <c r="C4619" t="s">
        <v>80</v>
      </c>
      <c r="D4619" t="s">
        <v>97</v>
      </c>
      <c r="E4619" t="s">
        <v>153</v>
      </c>
      <c r="F4619" t="s">
        <v>13449</v>
      </c>
      <c r="G4619" t="s">
        <v>155</v>
      </c>
      <c r="H4619" t="s">
        <v>150</v>
      </c>
      <c r="I4619" t="s">
        <v>136</v>
      </c>
      <c r="J4619" t="s">
        <v>137</v>
      </c>
      <c r="K4619" t="s">
        <v>138</v>
      </c>
      <c r="L4619" t="s">
        <v>13450</v>
      </c>
      <c r="M4619" t="s">
        <v>13451</v>
      </c>
      <c r="N4619">
        <v>3.9669444440000001</v>
      </c>
      <c r="O4619">
        <v>0</v>
      </c>
      <c r="P4619">
        <v>1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2.1895320480894003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2.1895320480894003</v>
      </c>
    </row>
    <row r="4620" spans="1:31" x14ac:dyDescent="0.25">
      <c r="A4620">
        <v>2314139</v>
      </c>
      <c r="B4620">
        <v>1</v>
      </c>
      <c r="C4620" t="s">
        <v>80</v>
      </c>
      <c r="D4620" t="s">
        <v>108</v>
      </c>
      <c r="E4620" t="s">
        <v>132</v>
      </c>
      <c r="F4620" t="s">
        <v>8204</v>
      </c>
      <c r="G4620" t="s">
        <v>134</v>
      </c>
      <c r="H4620" t="s">
        <v>135</v>
      </c>
      <c r="I4620" t="s">
        <v>136</v>
      </c>
      <c r="J4620" t="s">
        <v>137</v>
      </c>
      <c r="K4620" t="s">
        <v>138</v>
      </c>
      <c r="L4620" t="s">
        <v>13452</v>
      </c>
      <c r="M4620" t="s">
        <v>13453</v>
      </c>
      <c r="N4620">
        <v>1.46</v>
      </c>
      <c r="O4620">
        <v>0</v>
      </c>
      <c r="P4620">
        <v>370</v>
      </c>
      <c r="Q4620">
        <v>0</v>
      </c>
      <c r="R4620">
        <v>78</v>
      </c>
      <c r="S4620">
        <v>4</v>
      </c>
      <c r="T4620">
        <v>46</v>
      </c>
      <c r="U4620">
        <v>0</v>
      </c>
      <c r="V4620">
        <v>0</v>
      </c>
      <c r="W4620">
        <v>0</v>
      </c>
      <c r="X4620">
        <v>92.955382084429957</v>
      </c>
      <c r="Y4620">
        <v>0</v>
      </c>
      <c r="Z4620">
        <v>61.548394140383266</v>
      </c>
      <c r="AA4620">
        <v>5.8342878134061325</v>
      </c>
      <c r="AB4620">
        <v>25.122006406907197</v>
      </c>
      <c r="AC4620">
        <v>0</v>
      </c>
      <c r="AD4620">
        <v>0</v>
      </c>
      <c r="AE4620">
        <v>185.46007044512655</v>
      </c>
    </row>
    <row r="4621" spans="1:31" x14ac:dyDescent="0.25">
      <c r="A4621">
        <v>2314829</v>
      </c>
      <c r="B4621">
        <v>1</v>
      </c>
      <c r="C4621" t="s">
        <v>80</v>
      </c>
      <c r="D4621" t="s">
        <v>108</v>
      </c>
      <c r="E4621" t="s">
        <v>147</v>
      </c>
      <c r="F4621" t="s">
        <v>13454</v>
      </c>
      <c r="G4621" t="s">
        <v>149</v>
      </c>
      <c r="H4621" t="s">
        <v>150</v>
      </c>
      <c r="I4621" t="s">
        <v>136</v>
      </c>
      <c r="J4621" t="s">
        <v>137</v>
      </c>
      <c r="K4621" t="s">
        <v>138</v>
      </c>
      <c r="L4621" t="s">
        <v>13455</v>
      </c>
      <c r="M4621" t="s">
        <v>13456</v>
      </c>
      <c r="N4621">
        <v>6.3430555550000003</v>
      </c>
      <c r="O4621">
        <v>0</v>
      </c>
      <c r="P4621">
        <v>7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5.6998454967708341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5.6998454967708341</v>
      </c>
    </row>
    <row r="4622" spans="1:31" x14ac:dyDescent="0.25">
      <c r="A4622">
        <v>2314929</v>
      </c>
      <c r="B4622">
        <v>1</v>
      </c>
      <c r="C4622" t="s">
        <v>80</v>
      </c>
      <c r="D4622" t="s">
        <v>108</v>
      </c>
      <c r="E4622" t="s">
        <v>175</v>
      </c>
      <c r="F4622" t="s">
        <v>13457</v>
      </c>
      <c r="G4622" t="s">
        <v>210</v>
      </c>
      <c r="H4622" t="s">
        <v>135</v>
      </c>
      <c r="I4622" t="s">
        <v>136</v>
      </c>
      <c r="J4622" t="s">
        <v>137</v>
      </c>
      <c r="K4622" t="s">
        <v>138</v>
      </c>
      <c r="L4622" t="s">
        <v>13458</v>
      </c>
      <c r="M4622" t="s">
        <v>13459</v>
      </c>
      <c r="N4622">
        <v>1.6827777770000001</v>
      </c>
      <c r="O4622">
        <v>0</v>
      </c>
      <c r="P4622">
        <v>37</v>
      </c>
      <c r="Q4622">
        <v>0</v>
      </c>
      <c r="R4622">
        <v>16</v>
      </c>
      <c r="S4622">
        <v>0</v>
      </c>
      <c r="T4622">
        <v>6</v>
      </c>
      <c r="U4622">
        <v>0</v>
      </c>
      <c r="V4622">
        <v>0</v>
      </c>
      <c r="W4622">
        <v>0</v>
      </c>
      <c r="X4622">
        <v>10.285893137756352</v>
      </c>
      <c r="Y4622">
        <v>0</v>
      </c>
      <c r="Z4622">
        <v>57.428703797259146</v>
      </c>
      <c r="AA4622">
        <v>0</v>
      </c>
      <c r="AB4622">
        <v>13.931445909289884</v>
      </c>
      <c r="AC4622">
        <v>0</v>
      </c>
      <c r="AD4622">
        <v>0</v>
      </c>
      <c r="AE4622">
        <v>81.646042844305384</v>
      </c>
    </row>
    <row r="4623" spans="1:31" x14ac:dyDescent="0.25">
      <c r="A4623">
        <v>2314537</v>
      </c>
      <c r="B4623">
        <v>1</v>
      </c>
      <c r="C4623" t="s">
        <v>80</v>
      </c>
      <c r="D4623" t="s">
        <v>107</v>
      </c>
      <c r="E4623" t="s">
        <v>153</v>
      </c>
      <c r="F4623" t="s">
        <v>13460</v>
      </c>
      <c r="G4623" t="s">
        <v>336</v>
      </c>
      <c r="H4623" t="s">
        <v>150</v>
      </c>
      <c r="I4623" t="s">
        <v>136</v>
      </c>
      <c r="J4623" t="s">
        <v>137</v>
      </c>
      <c r="K4623" t="s">
        <v>138</v>
      </c>
      <c r="L4623" t="s">
        <v>13461</v>
      </c>
      <c r="M4623" t="s">
        <v>13462</v>
      </c>
      <c r="N4623">
        <v>3.0575000000000001</v>
      </c>
      <c r="O4623">
        <v>0</v>
      </c>
      <c r="P4623">
        <v>0</v>
      </c>
      <c r="Q4623">
        <v>0</v>
      </c>
      <c r="R4623">
        <v>0</v>
      </c>
      <c r="S4623">
        <v>0</v>
      </c>
      <c r="T4623">
        <v>1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6.91793750864E-2</v>
      </c>
      <c r="AC4623">
        <v>0</v>
      </c>
      <c r="AD4623">
        <v>0</v>
      </c>
      <c r="AE4623">
        <v>6.91793750864E-2</v>
      </c>
    </row>
    <row r="4624" spans="1:31" x14ac:dyDescent="0.25">
      <c r="A4624">
        <v>2314786</v>
      </c>
      <c r="B4624">
        <v>1</v>
      </c>
      <c r="C4624" t="s">
        <v>80</v>
      </c>
      <c r="D4624" t="s">
        <v>100</v>
      </c>
      <c r="E4624" t="s">
        <v>153</v>
      </c>
      <c r="F4624" t="s">
        <v>13463</v>
      </c>
      <c r="G4624" t="s">
        <v>155</v>
      </c>
      <c r="H4624" t="s">
        <v>150</v>
      </c>
      <c r="I4624" t="s">
        <v>136</v>
      </c>
      <c r="J4624" t="s">
        <v>137</v>
      </c>
      <c r="K4624" t="s">
        <v>138</v>
      </c>
      <c r="L4624" t="s">
        <v>13464</v>
      </c>
      <c r="M4624" t="s">
        <v>13465</v>
      </c>
      <c r="N4624">
        <v>1.4750000000000001</v>
      </c>
      <c r="O4624">
        <v>0</v>
      </c>
      <c r="P4624">
        <v>1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0.33725967445800004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0.33725967445800004</v>
      </c>
    </row>
    <row r="4625" spans="1:31" x14ac:dyDescent="0.25">
      <c r="A4625">
        <v>2314637</v>
      </c>
      <c r="B4625">
        <v>1</v>
      </c>
      <c r="C4625" t="s">
        <v>80</v>
      </c>
      <c r="D4625" t="s">
        <v>109</v>
      </c>
      <c r="E4625" t="s">
        <v>175</v>
      </c>
      <c r="F4625" t="s">
        <v>13466</v>
      </c>
      <c r="G4625" t="s">
        <v>13467</v>
      </c>
      <c r="H4625" t="s">
        <v>135</v>
      </c>
      <c r="I4625" t="s">
        <v>136</v>
      </c>
      <c r="J4625" t="s">
        <v>137</v>
      </c>
      <c r="K4625" t="s">
        <v>138</v>
      </c>
      <c r="L4625" t="s">
        <v>13468</v>
      </c>
      <c r="M4625" t="s">
        <v>13469</v>
      </c>
      <c r="N4625">
        <v>0.64722222200000001</v>
      </c>
      <c r="O4625">
        <v>0</v>
      </c>
      <c r="P4625">
        <v>123</v>
      </c>
      <c r="Q4625">
        <v>0</v>
      </c>
      <c r="R4625">
        <v>36</v>
      </c>
      <c r="S4625">
        <v>3</v>
      </c>
      <c r="T4625">
        <v>52</v>
      </c>
      <c r="U4625">
        <v>0</v>
      </c>
      <c r="V4625">
        <v>0</v>
      </c>
      <c r="W4625">
        <v>0</v>
      </c>
      <c r="X4625">
        <v>12.046608146671005</v>
      </c>
      <c r="Y4625">
        <v>0</v>
      </c>
      <c r="Z4625">
        <v>27.211359138772558</v>
      </c>
      <c r="AA4625">
        <v>4.0661421158280007</v>
      </c>
      <c r="AB4625">
        <v>17.466507159824836</v>
      </c>
      <c r="AC4625">
        <v>0</v>
      </c>
      <c r="AD4625">
        <v>0</v>
      </c>
      <c r="AE4625">
        <v>60.7906165610964</v>
      </c>
    </row>
    <row r="4626" spans="1:31" x14ac:dyDescent="0.25">
      <c r="A4626">
        <v>2314168</v>
      </c>
      <c r="B4626">
        <v>1</v>
      </c>
      <c r="C4626" t="s">
        <v>81</v>
      </c>
      <c r="D4626" t="s">
        <v>117</v>
      </c>
      <c r="E4626" t="s">
        <v>141</v>
      </c>
      <c r="F4626" t="s">
        <v>4471</v>
      </c>
      <c r="G4626" t="s">
        <v>134</v>
      </c>
      <c r="H4626" t="s">
        <v>135</v>
      </c>
      <c r="I4626" t="s">
        <v>136</v>
      </c>
      <c r="J4626" t="s">
        <v>137</v>
      </c>
      <c r="K4626" t="s">
        <v>138</v>
      </c>
      <c r="L4626" t="s">
        <v>13470</v>
      </c>
      <c r="M4626" t="s">
        <v>13471</v>
      </c>
      <c r="N4626">
        <v>0.44138888799999998</v>
      </c>
      <c r="O4626">
        <v>3</v>
      </c>
      <c r="P4626">
        <v>2197</v>
      </c>
      <c r="Q4626">
        <v>77</v>
      </c>
      <c r="R4626">
        <v>229</v>
      </c>
      <c r="S4626">
        <v>20</v>
      </c>
      <c r="T4626">
        <v>103</v>
      </c>
      <c r="U4626">
        <v>0</v>
      </c>
      <c r="V4626">
        <v>0</v>
      </c>
      <c r="W4626">
        <v>0.18400391933836668</v>
      </c>
      <c r="X4626">
        <v>88.54232763543861</v>
      </c>
      <c r="Y4626">
        <v>22.070472439957815</v>
      </c>
      <c r="Z4626">
        <v>16.212509114334672</v>
      </c>
      <c r="AA4626">
        <v>7.6835341901181122</v>
      </c>
      <c r="AB4626">
        <v>17.459784403539754</v>
      </c>
      <c r="AC4626">
        <v>0</v>
      </c>
      <c r="AD4626">
        <v>0</v>
      </c>
      <c r="AE4626">
        <v>152.15263170272732</v>
      </c>
    </row>
    <row r="4627" spans="1:31" x14ac:dyDescent="0.25">
      <c r="A4627">
        <v>2314500</v>
      </c>
      <c r="B4627">
        <v>1</v>
      </c>
      <c r="C4627" t="s">
        <v>80</v>
      </c>
      <c r="D4627" t="s">
        <v>96</v>
      </c>
      <c r="E4627" t="s">
        <v>153</v>
      </c>
      <c r="F4627" t="s">
        <v>13472</v>
      </c>
      <c r="G4627" t="s">
        <v>254</v>
      </c>
      <c r="H4627" t="s">
        <v>150</v>
      </c>
      <c r="I4627" t="s">
        <v>136</v>
      </c>
      <c r="J4627" t="s">
        <v>137</v>
      </c>
      <c r="K4627" t="s">
        <v>138</v>
      </c>
      <c r="L4627" t="s">
        <v>13473</v>
      </c>
      <c r="M4627" t="s">
        <v>13474</v>
      </c>
      <c r="N4627">
        <v>3.960555555</v>
      </c>
      <c r="O4627">
        <v>0</v>
      </c>
      <c r="P4627">
        <v>0</v>
      </c>
      <c r="Q4627">
        <v>0</v>
      </c>
      <c r="R4627">
        <v>0</v>
      </c>
      <c r="S4627">
        <v>0</v>
      </c>
      <c r="T4627">
        <v>1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5.3352379876707001</v>
      </c>
      <c r="AC4627">
        <v>0</v>
      </c>
      <c r="AD4627">
        <v>0</v>
      </c>
      <c r="AE4627">
        <v>5.3352379876707001</v>
      </c>
    </row>
    <row r="4628" spans="1:31" x14ac:dyDescent="0.25">
      <c r="A4628">
        <v>2314832</v>
      </c>
      <c r="B4628">
        <v>1</v>
      </c>
      <c r="C4628" t="s">
        <v>80</v>
      </c>
      <c r="D4628" t="s">
        <v>107</v>
      </c>
      <c r="E4628" t="s">
        <v>147</v>
      </c>
      <c r="F4628" t="s">
        <v>13475</v>
      </c>
      <c r="G4628" t="s">
        <v>513</v>
      </c>
      <c r="H4628" t="s">
        <v>150</v>
      </c>
      <c r="I4628" t="s">
        <v>136</v>
      </c>
      <c r="J4628" t="s">
        <v>137</v>
      </c>
      <c r="K4628" t="s">
        <v>138</v>
      </c>
      <c r="L4628" t="s">
        <v>13476</v>
      </c>
      <c r="M4628" t="s">
        <v>13477</v>
      </c>
      <c r="N4628">
        <v>2.1047222219999999</v>
      </c>
      <c r="O4628">
        <v>0</v>
      </c>
      <c r="P4628">
        <v>98</v>
      </c>
      <c r="Q4628">
        <v>0</v>
      </c>
      <c r="R4628">
        <v>0</v>
      </c>
      <c r="S4628">
        <v>0</v>
      </c>
      <c r="T4628">
        <v>4</v>
      </c>
      <c r="U4628">
        <v>0</v>
      </c>
      <c r="V4628">
        <v>0</v>
      </c>
      <c r="W4628">
        <v>0</v>
      </c>
      <c r="X4628">
        <v>26.422918171080156</v>
      </c>
      <c r="Y4628">
        <v>0</v>
      </c>
      <c r="Z4628">
        <v>0</v>
      </c>
      <c r="AA4628">
        <v>0</v>
      </c>
      <c r="AB4628">
        <v>3.3483402260671995</v>
      </c>
      <c r="AC4628">
        <v>0</v>
      </c>
      <c r="AD4628">
        <v>0</v>
      </c>
      <c r="AE4628">
        <v>29.771258397147356</v>
      </c>
    </row>
    <row r="4629" spans="1:31" x14ac:dyDescent="0.25">
      <c r="A4629">
        <v>2315024</v>
      </c>
      <c r="B4629">
        <v>1</v>
      </c>
      <c r="C4629" t="s">
        <v>81</v>
      </c>
      <c r="D4629" t="s">
        <v>123</v>
      </c>
      <c r="E4629" t="s">
        <v>175</v>
      </c>
      <c r="F4629" t="s">
        <v>1883</v>
      </c>
      <c r="G4629" t="s">
        <v>134</v>
      </c>
      <c r="H4629" t="s">
        <v>135</v>
      </c>
      <c r="I4629" t="s">
        <v>136</v>
      </c>
      <c r="J4629" t="s">
        <v>137</v>
      </c>
      <c r="K4629" t="s">
        <v>138</v>
      </c>
      <c r="L4629" t="s">
        <v>13478</v>
      </c>
      <c r="M4629" t="s">
        <v>13479</v>
      </c>
      <c r="N4629">
        <v>0.4975</v>
      </c>
      <c r="O4629">
        <v>9</v>
      </c>
      <c r="P4629">
        <v>12</v>
      </c>
      <c r="Q4629">
        <v>199</v>
      </c>
      <c r="R4629">
        <v>143</v>
      </c>
      <c r="S4629">
        <v>49</v>
      </c>
      <c r="T4629">
        <v>21</v>
      </c>
      <c r="U4629">
        <v>0</v>
      </c>
      <c r="V4629">
        <v>0</v>
      </c>
      <c r="W4629">
        <v>3.7763100411121009</v>
      </c>
      <c r="X4629">
        <v>3.687301053417833</v>
      </c>
      <c r="Y4629">
        <v>111.26219040291714</v>
      </c>
      <c r="Z4629">
        <v>85.730753150589607</v>
      </c>
      <c r="AA4629">
        <v>23.339229678719811</v>
      </c>
      <c r="AB4629">
        <v>7.5913870087584359</v>
      </c>
      <c r="AC4629">
        <v>0</v>
      </c>
      <c r="AD4629">
        <v>0</v>
      </c>
      <c r="AE4629">
        <v>235.38717133551492</v>
      </c>
    </row>
    <row r="4630" spans="1:31" x14ac:dyDescent="0.25">
      <c r="A4630">
        <v>2314669</v>
      </c>
      <c r="B4630">
        <v>1</v>
      </c>
      <c r="C4630" t="s">
        <v>80</v>
      </c>
      <c r="D4630" t="s">
        <v>90</v>
      </c>
      <c r="E4630" t="s">
        <v>158</v>
      </c>
      <c r="F4630" t="s">
        <v>13480</v>
      </c>
      <c r="G4630" t="s">
        <v>258</v>
      </c>
      <c r="H4630" t="s">
        <v>150</v>
      </c>
      <c r="I4630" t="s">
        <v>136</v>
      </c>
      <c r="J4630" t="s">
        <v>137</v>
      </c>
      <c r="K4630" t="s">
        <v>138</v>
      </c>
      <c r="L4630" t="s">
        <v>13481</v>
      </c>
      <c r="M4630" t="s">
        <v>13482</v>
      </c>
      <c r="N4630">
        <v>0.56444444400000005</v>
      </c>
      <c r="O4630">
        <v>0</v>
      </c>
      <c r="P4630">
        <v>137</v>
      </c>
      <c r="Q4630">
        <v>0</v>
      </c>
      <c r="R4630">
        <v>0</v>
      </c>
      <c r="S4630">
        <v>0</v>
      </c>
      <c r="T4630">
        <v>15</v>
      </c>
      <c r="U4630">
        <v>0</v>
      </c>
      <c r="V4630">
        <v>0</v>
      </c>
      <c r="W4630">
        <v>0</v>
      </c>
      <c r="X4630">
        <v>21.525330554822055</v>
      </c>
      <c r="Y4630">
        <v>0</v>
      </c>
      <c r="Z4630">
        <v>0</v>
      </c>
      <c r="AA4630">
        <v>0</v>
      </c>
      <c r="AB4630">
        <v>2.91102522901455</v>
      </c>
      <c r="AC4630">
        <v>0</v>
      </c>
      <c r="AD4630">
        <v>0</v>
      </c>
      <c r="AE4630">
        <v>24.436355783836603</v>
      </c>
    </row>
    <row r="4631" spans="1:31" x14ac:dyDescent="0.25">
      <c r="A4631">
        <v>2314646</v>
      </c>
      <c r="B4631">
        <v>1</v>
      </c>
      <c r="C4631" t="s">
        <v>80</v>
      </c>
      <c r="D4631" t="s">
        <v>82</v>
      </c>
      <c r="E4631" t="s">
        <v>153</v>
      </c>
      <c r="F4631" t="s">
        <v>13483</v>
      </c>
      <c r="G4631" t="s">
        <v>155</v>
      </c>
      <c r="H4631" t="s">
        <v>150</v>
      </c>
      <c r="I4631" t="s">
        <v>136</v>
      </c>
      <c r="J4631" t="s">
        <v>137</v>
      </c>
      <c r="K4631" t="s">
        <v>138</v>
      </c>
      <c r="L4631" t="s">
        <v>13484</v>
      </c>
      <c r="M4631" t="s">
        <v>13485</v>
      </c>
      <c r="N4631">
        <v>1.8180555549999999</v>
      </c>
      <c r="O4631">
        <v>0</v>
      </c>
      <c r="P4631">
        <v>6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1.8568013291464167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1.8568013291464167</v>
      </c>
    </row>
    <row r="4632" spans="1:31" x14ac:dyDescent="0.25">
      <c r="A4632">
        <v>2314623</v>
      </c>
      <c r="B4632">
        <v>1</v>
      </c>
      <c r="C4632" t="s">
        <v>81</v>
      </c>
      <c r="D4632" t="s">
        <v>128</v>
      </c>
      <c r="E4632" t="s">
        <v>132</v>
      </c>
      <c r="F4632" t="s">
        <v>3440</v>
      </c>
      <c r="G4632" t="s">
        <v>134</v>
      </c>
      <c r="H4632" t="s">
        <v>135</v>
      </c>
      <c r="I4632" t="s">
        <v>136</v>
      </c>
      <c r="J4632" t="s">
        <v>137</v>
      </c>
      <c r="K4632" t="s">
        <v>138</v>
      </c>
      <c r="L4632" t="s">
        <v>13486</v>
      </c>
      <c r="M4632" t="s">
        <v>13487</v>
      </c>
      <c r="N4632">
        <v>0.67805555500000003</v>
      </c>
      <c r="O4632">
        <v>0</v>
      </c>
      <c r="P4632">
        <v>0</v>
      </c>
      <c r="Q4632">
        <v>0</v>
      </c>
      <c r="R4632">
        <v>0</v>
      </c>
      <c r="S4632">
        <v>14</v>
      </c>
      <c r="T4632">
        <v>0</v>
      </c>
      <c r="U4632">
        <v>12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74.917607482580323</v>
      </c>
      <c r="AB4632">
        <v>0</v>
      </c>
      <c r="AC4632">
        <v>467.29156955317103</v>
      </c>
      <c r="AD4632">
        <v>0</v>
      </c>
      <c r="AE4632">
        <v>542.2091770357514</v>
      </c>
    </row>
    <row r="4633" spans="1:31" x14ac:dyDescent="0.25">
      <c r="A4633">
        <v>2315041</v>
      </c>
      <c r="B4633">
        <v>1</v>
      </c>
      <c r="C4633" t="s">
        <v>80</v>
      </c>
      <c r="D4633" t="s">
        <v>89</v>
      </c>
      <c r="E4633" t="s">
        <v>153</v>
      </c>
      <c r="F4633" t="s">
        <v>13488</v>
      </c>
      <c r="G4633" t="s">
        <v>155</v>
      </c>
      <c r="H4633" t="s">
        <v>150</v>
      </c>
      <c r="I4633" t="s">
        <v>136</v>
      </c>
      <c r="J4633" t="s">
        <v>137</v>
      </c>
      <c r="K4633" t="s">
        <v>138</v>
      </c>
      <c r="L4633" t="s">
        <v>13489</v>
      </c>
      <c r="M4633" t="s">
        <v>13490</v>
      </c>
      <c r="N4633">
        <v>0.98972222200000004</v>
      </c>
      <c r="O4633">
        <v>0</v>
      </c>
      <c r="P4633">
        <v>1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0.85839554587149991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0.85839554587149991</v>
      </c>
    </row>
    <row r="4634" spans="1:31" x14ac:dyDescent="0.25">
      <c r="A4634">
        <v>2314377</v>
      </c>
      <c r="B4634">
        <v>1</v>
      </c>
      <c r="C4634" t="s">
        <v>80</v>
      </c>
      <c r="D4634" t="s">
        <v>83</v>
      </c>
      <c r="E4634" t="s">
        <v>153</v>
      </c>
      <c r="F4634" t="s">
        <v>13491</v>
      </c>
      <c r="G4634" t="s">
        <v>155</v>
      </c>
      <c r="H4634" t="s">
        <v>150</v>
      </c>
      <c r="I4634" t="s">
        <v>136</v>
      </c>
      <c r="J4634" t="s">
        <v>137</v>
      </c>
      <c r="K4634" t="s">
        <v>138</v>
      </c>
      <c r="L4634" t="s">
        <v>13492</v>
      </c>
      <c r="M4634" t="s">
        <v>13493</v>
      </c>
      <c r="N4634">
        <v>5.71</v>
      </c>
      <c r="O4634">
        <v>0</v>
      </c>
      <c r="P4634">
        <v>4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4.4611439246360005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4.4611439246360005</v>
      </c>
    </row>
    <row r="4635" spans="1:31" x14ac:dyDescent="0.25">
      <c r="A4635">
        <v>2314477</v>
      </c>
      <c r="B4635">
        <v>1</v>
      </c>
      <c r="C4635" t="s">
        <v>80</v>
      </c>
      <c r="D4635" t="s">
        <v>94</v>
      </c>
      <c r="E4635" t="s">
        <v>141</v>
      </c>
      <c r="F4635" t="s">
        <v>13494</v>
      </c>
      <c r="G4635" t="s">
        <v>134</v>
      </c>
      <c r="H4635" t="s">
        <v>135</v>
      </c>
      <c r="I4635" t="s">
        <v>136</v>
      </c>
      <c r="J4635" t="s">
        <v>137</v>
      </c>
      <c r="K4635" t="s">
        <v>138</v>
      </c>
      <c r="L4635" t="s">
        <v>13495</v>
      </c>
      <c r="M4635" t="s">
        <v>13496</v>
      </c>
      <c r="N4635">
        <v>0.68638888799999997</v>
      </c>
      <c r="O4635">
        <v>3</v>
      </c>
      <c r="P4635">
        <v>2151</v>
      </c>
      <c r="Q4635">
        <v>24</v>
      </c>
      <c r="R4635">
        <v>20</v>
      </c>
      <c r="S4635">
        <v>17</v>
      </c>
      <c r="T4635">
        <v>187</v>
      </c>
      <c r="U4635">
        <v>0</v>
      </c>
      <c r="V4635">
        <v>0</v>
      </c>
      <c r="W4635">
        <v>0.39928901119245003</v>
      </c>
      <c r="X4635">
        <v>128.07005470194144</v>
      </c>
      <c r="Y4635">
        <v>18.973426427659554</v>
      </c>
      <c r="Z4635">
        <v>7.9427068878147216</v>
      </c>
      <c r="AA4635">
        <v>21.277804924079671</v>
      </c>
      <c r="AB4635">
        <v>41.967171020071241</v>
      </c>
      <c r="AC4635">
        <v>0</v>
      </c>
      <c r="AD4635">
        <v>0</v>
      </c>
      <c r="AE4635">
        <v>218.63045297275909</v>
      </c>
    </row>
    <row r="4636" spans="1:31" x14ac:dyDescent="0.25">
      <c r="A4636">
        <v>2314460</v>
      </c>
      <c r="B4636">
        <v>1</v>
      </c>
      <c r="C4636" t="s">
        <v>80</v>
      </c>
      <c r="D4636" t="s">
        <v>91</v>
      </c>
      <c r="E4636" t="s">
        <v>141</v>
      </c>
      <c r="F4636" t="s">
        <v>13497</v>
      </c>
      <c r="G4636" t="s">
        <v>134</v>
      </c>
      <c r="H4636" t="s">
        <v>135</v>
      </c>
      <c r="I4636" t="s">
        <v>136</v>
      </c>
      <c r="J4636" t="s">
        <v>137</v>
      </c>
      <c r="K4636" t="s">
        <v>138</v>
      </c>
      <c r="L4636" t="s">
        <v>13498</v>
      </c>
      <c r="M4636" t="s">
        <v>13499</v>
      </c>
      <c r="N4636">
        <v>0.73722222199999998</v>
      </c>
      <c r="O4636">
        <v>29</v>
      </c>
      <c r="P4636">
        <v>1388</v>
      </c>
      <c r="Q4636">
        <v>59</v>
      </c>
      <c r="R4636">
        <v>120</v>
      </c>
      <c r="S4636">
        <v>27</v>
      </c>
      <c r="T4636">
        <v>203</v>
      </c>
      <c r="U4636">
        <v>6</v>
      </c>
      <c r="V4636">
        <v>1</v>
      </c>
      <c r="W4636">
        <v>10.334959125225565</v>
      </c>
      <c r="X4636">
        <v>183.18085735237202</v>
      </c>
      <c r="Y4636">
        <v>65.749163600657141</v>
      </c>
      <c r="Z4636">
        <v>63.381000444689079</v>
      </c>
      <c r="AA4636">
        <v>63.525200598101669</v>
      </c>
      <c r="AB4636">
        <v>115.95277022714649</v>
      </c>
      <c r="AC4636">
        <v>63.099745121214994</v>
      </c>
      <c r="AD4636">
        <v>28.2794159693997</v>
      </c>
      <c r="AE4636">
        <v>593.50311243880651</v>
      </c>
    </row>
    <row r="4637" spans="1:31" x14ac:dyDescent="0.25">
      <c r="A4637">
        <v>2314663</v>
      </c>
      <c r="B4637">
        <v>1</v>
      </c>
      <c r="C4637" t="s">
        <v>81</v>
      </c>
      <c r="D4637" t="s">
        <v>120</v>
      </c>
      <c r="E4637" t="s">
        <v>141</v>
      </c>
      <c r="F4637" t="s">
        <v>13500</v>
      </c>
      <c r="G4637" t="s">
        <v>134</v>
      </c>
      <c r="H4637" t="s">
        <v>135</v>
      </c>
      <c r="I4637" t="s">
        <v>136</v>
      </c>
      <c r="J4637" t="s">
        <v>137</v>
      </c>
      <c r="K4637" t="s">
        <v>138</v>
      </c>
      <c r="L4637" t="s">
        <v>13501</v>
      </c>
      <c r="M4637" t="s">
        <v>13502</v>
      </c>
      <c r="N4637">
        <v>0.707777777</v>
      </c>
      <c r="O4637">
        <v>3</v>
      </c>
      <c r="P4637">
        <v>3579</v>
      </c>
      <c r="Q4637">
        <v>314</v>
      </c>
      <c r="R4637">
        <v>307</v>
      </c>
      <c r="S4637">
        <v>62</v>
      </c>
      <c r="T4637">
        <v>471</v>
      </c>
      <c r="U4637">
        <v>4</v>
      </c>
      <c r="V4637">
        <v>1</v>
      </c>
      <c r="W4637">
        <v>0.59798613513686671</v>
      </c>
      <c r="X4637">
        <v>390.11725712470451</v>
      </c>
      <c r="Y4637">
        <v>701.5054236853349</v>
      </c>
      <c r="Z4637">
        <v>843.65605092996691</v>
      </c>
      <c r="AA4637">
        <v>110.58862098263224</v>
      </c>
      <c r="AB4637">
        <v>607.71524994037372</v>
      </c>
      <c r="AC4637">
        <v>75.430674877590207</v>
      </c>
      <c r="AD4637">
        <v>2.4144958088999999E-3</v>
      </c>
      <c r="AE4637">
        <v>2729.6136781715481</v>
      </c>
    </row>
    <row r="4638" spans="1:31" x14ac:dyDescent="0.25">
      <c r="A4638">
        <v>2314414</v>
      </c>
      <c r="B4638">
        <v>1</v>
      </c>
      <c r="C4638" t="s">
        <v>81</v>
      </c>
      <c r="D4638" t="s">
        <v>127</v>
      </c>
      <c r="E4638" t="s">
        <v>147</v>
      </c>
      <c r="F4638" t="s">
        <v>13503</v>
      </c>
      <c r="G4638" t="s">
        <v>149</v>
      </c>
      <c r="H4638" t="s">
        <v>150</v>
      </c>
      <c r="I4638" t="s">
        <v>136</v>
      </c>
      <c r="J4638" t="s">
        <v>137</v>
      </c>
      <c r="K4638" t="s">
        <v>138</v>
      </c>
      <c r="L4638" t="s">
        <v>13504</v>
      </c>
      <c r="M4638" t="s">
        <v>13505</v>
      </c>
      <c r="N4638">
        <v>2.7577777769999998</v>
      </c>
      <c r="O4638">
        <v>0</v>
      </c>
      <c r="P4638">
        <v>6</v>
      </c>
      <c r="Q4638">
        <v>0</v>
      </c>
      <c r="R4638">
        <v>7</v>
      </c>
      <c r="S4638">
        <v>0</v>
      </c>
      <c r="T4638">
        <v>4</v>
      </c>
      <c r="U4638">
        <v>0</v>
      </c>
      <c r="V4638">
        <v>0</v>
      </c>
      <c r="W4638">
        <v>0</v>
      </c>
      <c r="X4638">
        <v>4.0042236079826665</v>
      </c>
      <c r="Y4638">
        <v>0</v>
      </c>
      <c r="Z4638">
        <v>5.6479114145518663</v>
      </c>
      <c r="AA4638">
        <v>0</v>
      </c>
      <c r="AB4638">
        <v>13.647241558838472</v>
      </c>
      <c r="AC4638">
        <v>0</v>
      </c>
      <c r="AD4638">
        <v>0</v>
      </c>
      <c r="AE4638">
        <v>23.299376581373004</v>
      </c>
    </row>
    <row r="4639" spans="1:31" x14ac:dyDescent="0.25">
      <c r="A4639">
        <v>2315001</v>
      </c>
      <c r="B4639">
        <v>1</v>
      </c>
      <c r="C4639" t="s">
        <v>80</v>
      </c>
      <c r="D4639" t="s">
        <v>105</v>
      </c>
      <c r="E4639" t="s">
        <v>175</v>
      </c>
      <c r="F4639" t="s">
        <v>13506</v>
      </c>
      <c r="G4639" t="s">
        <v>210</v>
      </c>
      <c r="H4639" t="s">
        <v>135</v>
      </c>
      <c r="I4639" t="s">
        <v>136</v>
      </c>
      <c r="J4639" t="s">
        <v>137</v>
      </c>
      <c r="K4639" t="s">
        <v>138</v>
      </c>
      <c r="L4639" t="s">
        <v>13507</v>
      </c>
      <c r="M4639" t="s">
        <v>13508</v>
      </c>
      <c r="N4639">
        <v>5.1713888880000001</v>
      </c>
      <c r="O4639">
        <v>0</v>
      </c>
      <c r="P4639">
        <v>0</v>
      </c>
      <c r="Q4639">
        <v>1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11.285055310689302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11.285055310689302</v>
      </c>
    </row>
    <row r="4640" spans="1:31" x14ac:dyDescent="0.25">
      <c r="A4640">
        <v>2314314</v>
      </c>
      <c r="B4640">
        <v>1</v>
      </c>
      <c r="C4640" t="s">
        <v>80</v>
      </c>
      <c r="D4640" t="s">
        <v>105</v>
      </c>
      <c r="E4640" t="s">
        <v>175</v>
      </c>
      <c r="F4640" t="s">
        <v>13509</v>
      </c>
      <c r="G4640" t="s">
        <v>143</v>
      </c>
      <c r="H4640" t="s">
        <v>135</v>
      </c>
      <c r="I4640" t="s">
        <v>136</v>
      </c>
      <c r="J4640" t="s">
        <v>137</v>
      </c>
      <c r="K4640" t="s">
        <v>144</v>
      </c>
      <c r="L4640" t="s">
        <v>13510</v>
      </c>
      <c r="M4640" t="s">
        <v>13511</v>
      </c>
      <c r="N4640">
        <v>7.3552777770000004</v>
      </c>
      <c r="O4640">
        <v>0</v>
      </c>
      <c r="P4640">
        <v>106</v>
      </c>
      <c r="Q4640">
        <v>0</v>
      </c>
      <c r="R4640">
        <v>12</v>
      </c>
      <c r="S4640">
        <v>0</v>
      </c>
      <c r="T4640">
        <v>34</v>
      </c>
      <c r="U4640">
        <v>1</v>
      </c>
      <c r="V4640">
        <v>0</v>
      </c>
      <c r="W4640">
        <v>0</v>
      </c>
      <c r="X4640">
        <v>142.58659780004928</v>
      </c>
      <c r="Y4640">
        <v>0</v>
      </c>
      <c r="Z4640">
        <v>38.328707282735522</v>
      </c>
      <c r="AA4640">
        <v>0</v>
      </c>
      <c r="AB4640">
        <v>303.76848019429696</v>
      </c>
      <c r="AC4640">
        <v>109.4256993612272</v>
      </c>
      <c r="AD4640">
        <v>0</v>
      </c>
      <c r="AE4640">
        <v>594.10948463830891</v>
      </c>
    </row>
    <row r="4641" spans="1:31" x14ac:dyDescent="0.25">
      <c r="A4641">
        <v>2314122</v>
      </c>
      <c r="B4641">
        <v>1</v>
      </c>
      <c r="C4641" t="s">
        <v>80</v>
      </c>
      <c r="D4641" t="s">
        <v>91</v>
      </c>
      <c r="E4641" t="s">
        <v>141</v>
      </c>
      <c r="F4641" t="s">
        <v>13512</v>
      </c>
      <c r="G4641" t="s">
        <v>134</v>
      </c>
      <c r="H4641" t="s">
        <v>135</v>
      </c>
      <c r="I4641" t="s">
        <v>136</v>
      </c>
      <c r="J4641" t="s">
        <v>137</v>
      </c>
      <c r="K4641" t="s">
        <v>138</v>
      </c>
      <c r="L4641" t="s">
        <v>13513</v>
      </c>
      <c r="M4641" t="s">
        <v>13514</v>
      </c>
      <c r="N4641">
        <v>0.67749999999999999</v>
      </c>
      <c r="O4641">
        <v>0</v>
      </c>
      <c r="P4641">
        <v>774</v>
      </c>
      <c r="Q4641">
        <v>0</v>
      </c>
      <c r="R4641">
        <v>21</v>
      </c>
      <c r="S4641">
        <v>0</v>
      </c>
      <c r="T4641">
        <v>119</v>
      </c>
      <c r="U4641">
        <v>0</v>
      </c>
      <c r="V4641">
        <v>0</v>
      </c>
      <c r="W4641">
        <v>0</v>
      </c>
      <c r="X4641">
        <v>83.759109340090305</v>
      </c>
      <c r="Y4641">
        <v>0</v>
      </c>
      <c r="Z4641">
        <v>9.9820535530962768</v>
      </c>
      <c r="AA4641">
        <v>0</v>
      </c>
      <c r="AB4641">
        <v>25.148201854844224</v>
      </c>
      <c r="AC4641">
        <v>0</v>
      </c>
      <c r="AD4641">
        <v>0</v>
      </c>
      <c r="AE4641">
        <v>118.8893647480308</v>
      </c>
    </row>
    <row r="4642" spans="1:31" x14ac:dyDescent="0.25">
      <c r="A4642">
        <v>2314955</v>
      </c>
      <c r="B4642">
        <v>1</v>
      </c>
      <c r="C4642" t="s">
        <v>81</v>
      </c>
      <c r="D4642" t="s">
        <v>122</v>
      </c>
      <c r="E4642" t="s">
        <v>141</v>
      </c>
      <c r="F4642" t="s">
        <v>13515</v>
      </c>
      <c r="G4642" t="s">
        <v>716</v>
      </c>
      <c r="H4642" t="s">
        <v>135</v>
      </c>
      <c r="I4642" t="s">
        <v>136</v>
      </c>
      <c r="J4642" t="s">
        <v>137</v>
      </c>
      <c r="K4642" t="s">
        <v>138</v>
      </c>
      <c r="L4642" t="s">
        <v>13516</v>
      </c>
      <c r="M4642" t="s">
        <v>13517</v>
      </c>
      <c r="N4642">
        <v>0.88861111100000001</v>
      </c>
      <c r="O4642">
        <v>0</v>
      </c>
      <c r="P4642">
        <v>0</v>
      </c>
      <c r="Q4642">
        <v>11</v>
      </c>
      <c r="R4642">
        <v>0</v>
      </c>
      <c r="S4642">
        <v>5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1.5646433335727752</v>
      </c>
      <c r="Z4642">
        <v>0</v>
      </c>
      <c r="AA4642">
        <v>107.04639656367317</v>
      </c>
      <c r="AB4642">
        <v>0</v>
      </c>
      <c r="AC4642">
        <v>0</v>
      </c>
      <c r="AD4642">
        <v>0</v>
      </c>
      <c r="AE4642">
        <v>108.61103989724594</v>
      </c>
    </row>
    <row r="4643" spans="1:31" x14ac:dyDescent="0.25">
      <c r="A4643">
        <v>2314268</v>
      </c>
      <c r="B4643">
        <v>1</v>
      </c>
      <c r="C4643" t="s">
        <v>80</v>
      </c>
      <c r="D4643" t="s">
        <v>97</v>
      </c>
      <c r="E4643" t="s">
        <v>147</v>
      </c>
      <c r="F4643" t="s">
        <v>13518</v>
      </c>
      <c r="G4643" t="s">
        <v>149</v>
      </c>
      <c r="H4643" t="s">
        <v>150</v>
      </c>
      <c r="I4643" t="s">
        <v>136</v>
      </c>
      <c r="J4643" t="s">
        <v>137</v>
      </c>
      <c r="K4643" t="s">
        <v>138</v>
      </c>
      <c r="L4643" t="s">
        <v>13519</v>
      </c>
      <c r="M4643" t="s">
        <v>13520</v>
      </c>
      <c r="N4643">
        <v>1.954722222</v>
      </c>
      <c r="O4643">
        <v>0</v>
      </c>
      <c r="P4643">
        <v>2</v>
      </c>
      <c r="Q4643">
        <v>0</v>
      </c>
      <c r="R4643">
        <v>1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0.48512525111836668</v>
      </c>
      <c r="Y4643">
        <v>0</v>
      </c>
      <c r="Z4643">
        <v>0.2613354725916</v>
      </c>
      <c r="AA4643">
        <v>0</v>
      </c>
      <c r="AB4643">
        <v>0</v>
      </c>
      <c r="AC4643">
        <v>0</v>
      </c>
      <c r="AD4643">
        <v>0</v>
      </c>
      <c r="AE4643">
        <v>0.74646072370996674</v>
      </c>
    </row>
    <row r="4644" spans="1:31" x14ac:dyDescent="0.25">
      <c r="A4644">
        <v>2314726</v>
      </c>
      <c r="B4644">
        <v>1</v>
      </c>
      <c r="C4644" t="s">
        <v>80</v>
      </c>
      <c r="D4644" t="s">
        <v>82</v>
      </c>
      <c r="E4644" t="s">
        <v>153</v>
      </c>
      <c r="F4644" t="s">
        <v>13521</v>
      </c>
      <c r="G4644" t="s">
        <v>155</v>
      </c>
      <c r="H4644" t="s">
        <v>150</v>
      </c>
      <c r="I4644" t="s">
        <v>136</v>
      </c>
      <c r="J4644" t="s">
        <v>137</v>
      </c>
      <c r="K4644" t="s">
        <v>138</v>
      </c>
      <c r="L4644" t="s">
        <v>13522</v>
      </c>
      <c r="M4644" t="s">
        <v>13523</v>
      </c>
      <c r="N4644">
        <v>2.5652777769999999</v>
      </c>
      <c r="O4644">
        <v>0</v>
      </c>
      <c r="P4644">
        <v>8</v>
      </c>
      <c r="Q4644">
        <v>0</v>
      </c>
      <c r="R4644">
        <v>0</v>
      </c>
      <c r="S4644">
        <v>0</v>
      </c>
      <c r="T4644">
        <v>1</v>
      </c>
      <c r="U4644">
        <v>0</v>
      </c>
      <c r="V4644">
        <v>0</v>
      </c>
      <c r="W4644">
        <v>0</v>
      </c>
      <c r="X4644">
        <v>4.0218085642060748</v>
      </c>
      <c r="Y4644">
        <v>0</v>
      </c>
      <c r="Z4644">
        <v>0</v>
      </c>
      <c r="AA4644">
        <v>0</v>
      </c>
      <c r="AB4644">
        <v>1.3211918675031002</v>
      </c>
      <c r="AC4644">
        <v>0</v>
      </c>
      <c r="AD4644">
        <v>0</v>
      </c>
      <c r="AE4644">
        <v>5.343000431709175</v>
      </c>
    </row>
    <row r="4645" spans="1:31" x14ac:dyDescent="0.25">
      <c r="A4645">
        <v>2314560</v>
      </c>
      <c r="B4645">
        <v>1</v>
      </c>
      <c r="C4645" t="s">
        <v>80</v>
      </c>
      <c r="D4645" t="s">
        <v>106</v>
      </c>
      <c r="E4645" t="s">
        <v>141</v>
      </c>
      <c r="F4645" t="s">
        <v>5676</v>
      </c>
      <c r="G4645" t="s">
        <v>134</v>
      </c>
      <c r="H4645" t="s">
        <v>135</v>
      </c>
      <c r="I4645" t="s">
        <v>136</v>
      </c>
      <c r="J4645" t="s">
        <v>137</v>
      </c>
      <c r="K4645" t="s">
        <v>138</v>
      </c>
      <c r="L4645" t="s">
        <v>13524</v>
      </c>
      <c r="M4645" t="s">
        <v>13525</v>
      </c>
      <c r="N4645">
        <v>0.149166666</v>
      </c>
      <c r="O4645">
        <v>0</v>
      </c>
      <c r="P4645">
        <v>3</v>
      </c>
      <c r="Q4645">
        <v>29</v>
      </c>
      <c r="R4645">
        <v>134</v>
      </c>
      <c r="S4645">
        <v>4</v>
      </c>
      <c r="T4645">
        <v>34</v>
      </c>
      <c r="U4645">
        <v>0</v>
      </c>
      <c r="V4645">
        <v>0</v>
      </c>
      <c r="W4645">
        <v>0</v>
      </c>
      <c r="X4645">
        <v>0.26208701092215003</v>
      </c>
      <c r="Y4645">
        <v>50.257980226985822</v>
      </c>
      <c r="Z4645">
        <v>139.93644916004979</v>
      </c>
      <c r="AA4645">
        <v>3.4160917171136003</v>
      </c>
      <c r="AB4645">
        <v>12.66339414498524</v>
      </c>
      <c r="AC4645">
        <v>0</v>
      </c>
      <c r="AD4645">
        <v>0</v>
      </c>
      <c r="AE4645">
        <v>206.53600226005659</v>
      </c>
    </row>
    <row r="4646" spans="1:31" x14ac:dyDescent="0.25">
      <c r="A4646">
        <v>2314228</v>
      </c>
      <c r="B4646">
        <v>1</v>
      </c>
      <c r="C4646" t="s">
        <v>80</v>
      </c>
      <c r="D4646" t="s">
        <v>83</v>
      </c>
      <c r="E4646" t="s">
        <v>175</v>
      </c>
      <c r="F4646" t="s">
        <v>13526</v>
      </c>
      <c r="G4646" t="s">
        <v>134</v>
      </c>
      <c r="H4646" t="s">
        <v>135</v>
      </c>
      <c r="I4646" t="s">
        <v>136</v>
      </c>
      <c r="J4646" t="s">
        <v>137</v>
      </c>
      <c r="K4646" t="s">
        <v>138</v>
      </c>
      <c r="L4646" t="s">
        <v>1389</v>
      </c>
      <c r="M4646" t="s">
        <v>13527</v>
      </c>
      <c r="N4646">
        <v>5.0883333329999996</v>
      </c>
      <c r="O4646">
        <v>0</v>
      </c>
      <c r="P4646">
        <v>8574</v>
      </c>
      <c r="Q4646">
        <v>0</v>
      </c>
      <c r="R4646">
        <v>0</v>
      </c>
      <c r="S4646">
        <v>0</v>
      </c>
      <c r="T4646">
        <v>440</v>
      </c>
      <c r="U4646">
        <v>0</v>
      </c>
      <c r="V4646">
        <v>0</v>
      </c>
      <c r="W4646">
        <v>0</v>
      </c>
      <c r="X4646">
        <v>8616.6724754504921</v>
      </c>
      <c r="Y4646">
        <v>0</v>
      </c>
      <c r="Z4646">
        <v>0</v>
      </c>
      <c r="AA4646">
        <v>0</v>
      </c>
      <c r="AB4646">
        <v>2466.0905481318496</v>
      </c>
      <c r="AC4646">
        <v>0</v>
      </c>
      <c r="AD4646">
        <v>0</v>
      </c>
      <c r="AE4646">
        <v>11082.763023582342</v>
      </c>
    </row>
    <row r="4647" spans="1:31" x14ac:dyDescent="0.25">
      <c r="A4647">
        <v>2314961</v>
      </c>
      <c r="B4647">
        <v>1</v>
      </c>
      <c r="C4647" t="s">
        <v>81</v>
      </c>
      <c r="D4647" t="s">
        <v>116</v>
      </c>
      <c r="E4647" t="s">
        <v>132</v>
      </c>
      <c r="F4647" t="s">
        <v>13528</v>
      </c>
      <c r="G4647" t="s">
        <v>210</v>
      </c>
      <c r="H4647" t="s">
        <v>135</v>
      </c>
      <c r="I4647" t="s">
        <v>136</v>
      </c>
      <c r="J4647" t="s">
        <v>137</v>
      </c>
      <c r="K4647" t="s">
        <v>138</v>
      </c>
      <c r="L4647" t="s">
        <v>13529</v>
      </c>
      <c r="M4647" t="s">
        <v>13530</v>
      </c>
      <c r="N4647">
        <v>6.2055555550000001</v>
      </c>
      <c r="O4647">
        <v>0</v>
      </c>
      <c r="P4647">
        <v>312</v>
      </c>
      <c r="Q4647">
        <v>1</v>
      </c>
      <c r="R4647">
        <v>2</v>
      </c>
      <c r="S4647">
        <v>2</v>
      </c>
      <c r="T4647">
        <v>16</v>
      </c>
      <c r="U4647">
        <v>0</v>
      </c>
      <c r="V4647">
        <v>0</v>
      </c>
      <c r="W4647">
        <v>0</v>
      </c>
      <c r="X4647">
        <v>207.5948099378287</v>
      </c>
      <c r="Y4647">
        <v>6.3011030043303249</v>
      </c>
      <c r="Z4647">
        <v>12.236526003998224</v>
      </c>
      <c r="AA4647">
        <v>7.5316616223446111</v>
      </c>
      <c r="AB4647">
        <v>8.2929198446773338</v>
      </c>
      <c r="AC4647">
        <v>0</v>
      </c>
      <c r="AD4647">
        <v>0</v>
      </c>
      <c r="AE4647">
        <v>241.95702041317918</v>
      </c>
    </row>
    <row r="4648" spans="1:31" x14ac:dyDescent="0.25">
      <c r="A4648">
        <v>2314603</v>
      </c>
      <c r="B4648">
        <v>1</v>
      </c>
      <c r="C4648" t="s">
        <v>81</v>
      </c>
      <c r="D4648" t="s">
        <v>118</v>
      </c>
      <c r="E4648" t="s">
        <v>414</v>
      </c>
      <c r="F4648" t="s">
        <v>13531</v>
      </c>
      <c r="G4648" t="s">
        <v>134</v>
      </c>
      <c r="H4648" t="s">
        <v>135</v>
      </c>
      <c r="I4648" t="s">
        <v>136</v>
      </c>
      <c r="J4648" t="s">
        <v>137</v>
      </c>
      <c r="K4648" t="s">
        <v>138</v>
      </c>
      <c r="L4648" t="s">
        <v>13532</v>
      </c>
      <c r="M4648" t="s">
        <v>13533</v>
      </c>
      <c r="N4648">
        <v>0.16250000000000001</v>
      </c>
      <c r="O4648">
        <v>6</v>
      </c>
      <c r="P4648">
        <v>620</v>
      </c>
      <c r="Q4648">
        <v>139</v>
      </c>
      <c r="R4648">
        <v>35</v>
      </c>
      <c r="S4648">
        <v>35</v>
      </c>
      <c r="T4648">
        <v>60</v>
      </c>
      <c r="U4648">
        <v>0</v>
      </c>
      <c r="V4648">
        <v>0</v>
      </c>
      <c r="W4648">
        <v>0.27560741483925</v>
      </c>
      <c r="X4648">
        <v>18.561107806946264</v>
      </c>
      <c r="Y4648">
        <v>54.551263161927999</v>
      </c>
      <c r="Z4648">
        <v>7.862729675053501</v>
      </c>
      <c r="AA4648">
        <v>45.557994589380002</v>
      </c>
      <c r="AB4648">
        <v>10.190632658581377</v>
      </c>
      <c r="AC4648">
        <v>0</v>
      </c>
      <c r="AD4648">
        <v>0</v>
      </c>
      <c r="AE4648">
        <v>136.9993353067284</v>
      </c>
    </row>
    <row r="4649" spans="1:31" x14ac:dyDescent="0.25">
      <c r="A4649">
        <v>2314105</v>
      </c>
      <c r="B4649">
        <v>1</v>
      </c>
      <c r="C4649" t="s">
        <v>80</v>
      </c>
      <c r="D4649" t="s">
        <v>96</v>
      </c>
      <c r="E4649" t="s">
        <v>153</v>
      </c>
      <c r="F4649" t="s">
        <v>13534</v>
      </c>
      <c r="G4649" t="s">
        <v>203</v>
      </c>
      <c r="H4649" t="s">
        <v>150</v>
      </c>
      <c r="I4649" t="s">
        <v>136</v>
      </c>
      <c r="J4649" t="s">
        <v>137</v>
      </c>
      <c r="K4649" t="s">
        <v>138</v>
      </c>
      <c r="L4649" t="s">
        <v>13535</v>
      </c>
      <c r="M4649" t="s">
        <v>13536</v>
      </c>
      <c r="N4649">
        <v>4.9827777769999999</v>
      </c>
      <c r="O4649">
        <v>0</v>
      </c>
      <c r="P4649">
        <v>1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0.71717428113275006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0.71717428113275006</v>
      </c>
    </row>
    <row r="4650" spans="1:31" x14ac:dyDescent="0.25">
      <c r="A4650">
        <v>2314895</v>
      </c>
      <c r="B4650">
        <v>1</v>
      </c>
      <c r="C4650" t="s">
        <v>80</v>
      </c>
      <c r="D4650" t="s">
        <v>94</v>
      </c>
      <c r="E4650" t="s">
        <v>414</v>
      </c>
      <c r="F4650" t="s">
        <v>13537</v>
      </c>
      <c r="G4650" t="s">
        <v>134</v>
      </c>
      <c r="H4650" t="s">
        <v>135</v>
      </c>
      <c r="I4650" t="s">
        <v>136</v>
      </c>
      <c r="J4650" t="s">
        <v>137</v>
      </c>
      <c r="K4650" t="s">
        <v>138</v>
      </c>
      <c r="L4650" t="s">
        <v>13538</v>
      </c>
      <c r="M4650" t="s">
        <v>13539</v>
      </c>
      <c r="N4650">
        <v>0.23277777699999999</v>
      </c>
      <c r="O4650">
        <v>1</v>
      </c>
      <c r="P4650">
        <v>3148</v>
      </c>
      <c r="Q4650">
        <v>50</v>
      </c>
      <c r="R4650">
        <v>104</v>
      </c>
      <c r="S4650">
        <v>37</v>
      </c>
      <c r="T4650">
        <v>697</v>
      </c>
      <c r="U4650">
        <v>17</v>
      </c>
      <c r="V4650">
        <v>0</v>
      </c>
      <c r="W4650">
        <v>0.20953710803666664</v>
      </c>
      <c r="X4650">
        <v>108.56090731104331</v>
      </c>
      <c r="Y4650">
        <v>10.296516518650488</v>
      </c>
      <c r="Z4650">
        <v>14.630326712546694</v>
      </c>
      <c r="AA4650">
        <v>65.131321578528343</v>
      </c>
      <c r="AB4650">
        <v>68.295006366623838</v>
      </c>
      <c r="AC4650">
        <v>171.52193130016985</v>
      </c>
      <c r="AD4650">
        <v>0</v>
      </c>
      <c r="AE4650">
        <v>438.64554689559918</v>
      </c>
    </row>
    <row r="4651" spans="1:31" x14ac:dyDescent="0.25">
      <c r="A4651">
        <v>2350650</v>
      </c>
      <c r="B4651">
        <v>1</v>
      </c>
      <c r="C4651" t="s">
        <v>81</v>
      </c>
      <c r="D4651" t="s">
        <v>116</v>
      </c>
      <c r="E4651" t="s">
        <v>141</v>
      </c>
      <c r="F4651" t="s">
        <v>13540</v>
      </c>
      <c r="G4651" t="s">
        <v>134</v>
      </c>
      <c r="H4651" t="s">
        <v>135</v>
      </c>
      <c r="I4651" t="s">
        <v>136</v>
      </c>
      <c r="J4651" t="s">
        <v>137</v>
      </c>
      <c r="K4651" t="s">
        <v>138</v>
      </c>
      <c r="L4651" t="s">
        <v>13541</v>
      </c>
      <c r="M4651" t="s">
        <v>13542</v>
      </c>
      <c r="N4651">
        <v>6.6666665999999999E-2</v>
      </c>
      <c r="O4651">
        <v>17</v>
      </c>
      <c r="P4651">
        <v>17033</v>
      </c>
      <c r="Q4651">
        <v>793</v>
      </c>
      <c r="R4651">
        <v>752</v>
      </c>
      <c r="S4651">
        <v>83</v>
      </c>
      <c r="T4651">
        <v>2376</v>
      </c>
      <c r="U4651">
        <v>12</v>
      </c>
      <c r="V4651">
        <v>2</v>
      </c>
      <c r="W4651">
        <v>0.2056332032</v>
      </c>
      <c r="X4651">
        <v>154.0826754063722</v>
      </c>
      <c r="Y4651">
        <v>46.319014947049361</v>
      </c>
      <c r="Z4651">
        <v>14.279060674930658</v>
      </c>
      <c r="AA4651">
        <v>20.653795613202014</v>
      </c>
      <c r="AB4651">
        <v>42.599600452248048</v>
      </c>
      <c r="AC4651">
        <v>47.080466400249328</v>
      </c>
      <c r="AD4651">
        <v>0.206589632242</v>
      </c>
      <c r="AE4651">
        <v>325.42683632949365</v>
      </c>
    </row>
    <row r="4652" spans="1:31" x14ac:dyDescent="0.25">
      <c r="A4652">
        <v>2314875</v>
      </c>
      <c r="B4652">
        <v>1</v>
      </c>
      <c r="C4652" t="s">
        <v>81</v>
      </c>
      <c r="D4652" t="s">
        <v>123</v>
      </c>
      <c r="E4652" t="s">
        <v>175</v>
      </c>
      <c r="F4652" t="s">
        <v>1117</v>
      </c>
      <c r="G4652" t="s">
        <v>134</v>
      </c>
      <c r="H4652" t="s">
        <v>135</v>
      </c>
      <c r="I4652" t="s">
        <v>136</v>
      </c>
      <c r="J4652" t="s">
        <v>137</v>
      </c>
      <c r="K4652" t="s">
        <v>138</v>
      </c>
      <c r="L4652" t="s">
        <v>13543</v>
      </c>
      <c r="M4652" t="s">
        <v>13544</v>
      </c>
      <c r="N4652">
        <v>0.73583333299999998</v>
      </c>
      <c r="O4652">
        <v>9</v>
      </c>
      <c r="P4652">
        <v>12</v>
      </c>
      <c r="Q4652">
        <v>199</v>
      </c>
      <c r="R4652">
        <v>143</v>
      </c>
      <c r="S4652">
        <v>49</v>
      </c>
      <c r="T4652">
        <v>21</v>
      </c>
      <c r="U4652">
        <v>0</v>
      </c>
      <c r="V4652">
        <v>0</v>
      </c>
      <c r="W4652">
        <v>5.385786781722417</v>
      </c>
      <c r="X4652">
        <v>5.1534566661654999</v>
      </c>
      <c r="Y4652">
        <v>196.40898636570216</v>
      </c>
      <c r="Z4652">
        <v>151.88563114797566</v>
      </c>
      <c r="AA4652">
        <v>38.61350117458737</v>
      </c>
      <c r="AB4652">
        <v>15.76746735126904</v>
      </c>
      <c r="AC4652">
        <v>0</v>
      </c>
      <c r="AD4652">
        <v>0</v>
      </c>
      <c r="AE4652">
        <v>413.21482948742215</v>
      </c>
    </row>
    <row r="4653" spans="1:31" x14ac:dyDescent="0.25">
      <c r="A4653">
        <v>2314397</v>
      </c>
      <c r="B4653">
        <v>1</v>
      </c>
      <c r="C4653" t="s">
        <v>80</v>
      </c>
      <c r="D4653" t="s">
        <v>83</v>
      </c>
      <c r="E4653" t="s">
        <v>153</v>
      </c>
      <c r="F4653" t="s">
        <v>13545</v>
      </c>
      <c r="G4653" t="s">
        <v>155</v>
      </c>
      <c r="H4653" t="s">
        <v>150</v>
      </c>
      <c r="I4653" t="s">
        <v>136</v>
      </c>
      <c r="J4653" t="s">
        <v>137</v>
      </c>
      <c r="K4653" t="s">
        <v>138</v>
      </c>
      <c r="L4653" t="s">
        <v>13546</v>
      </c>
      <c r="M4653" t="s">
        <v>13547</v>
      </c>
      <c r="N4653">
        <v>5.7941666659999997</v>
      </c>
      <c r="O4653">
        <v>0</v>
      </c>
      <c r="P4653">
        <v>4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2.3449687446871255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2.3449687446871255</v>
      </c>
    </row>
    <row r="4654" spans="1:31" x14ac:dyDescent="0.25">
      <c r="A4654">
        <v>2314248</v>
      </c>
      <c r="B4654">
        <v>1</v>
      </c>
      <c r="C4654" t="s">
        <v>81</v>
      </c>
      <c r="D4654" t="s">
        <v>128</v>
      </c>
      <c r="E4654" t="s">
        <v>158</v>
      </c>
      <c r="F4654" t="s">
        <v>12763</v>
      </c>
      <c r="G4654" t="s">
        <v>177</v>
      </c>
      <c r="H4654" t="s">
        <v>150</v>
      </c>
      <c r="I4654" t="s">
        <v>136</v>
      </c>
      <c r="J4654" t="s">
        <v>137</v>
      </c>
      <c r="K4654" t="s">
        <v>144</v>
      </c>
      <c r="L4654" t="s">
        <v>13548</v>
      </c>
      <c r="M4654" t="s">
        <v>13549</v>
      </c>
      <c r="N4654">
        <v>7.8513888879999998</v>
      </c>
      <c r="O4654">
        <v>0</v>
      </c>
      <c r="P4654">
        <v>0</v>
      </c>
      <c r="Q4654">
        <v>0</v>
      </c>
      <c r="R4654">
        <v>0</v>
      </c>
      <c r="S4654">
        <v>0</v>
      </c>
      <c r="T4654">
        <v>86</v>
      </c>
      <c r="U4654">
        <v>0</v>
      </c>
      <c r="V4654">
        <v>1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331.97002874053294</v>
      </c>
      <c r="AC4654">
        <v>0</v>
      </c>
      <c r="AD4654">
        <v>923.58432029950757</v>
      </c>
      <c r="AE4654">
        <v>1255.5543490400405</v>
      </c>
    </row>
    <row r="4655" spans="1:31" x14ac:dyDescent="0.25">
      <c r="A4655">
        <v>2314148</v>
      </c>
      <c r="B4655">
        <v>1</v>
      </c>
      <c r="C4655" t="s">
        <v>80</v>
      </c>
      <c r="D4655" t="s">
        <v>92</v>
      </c>
      <c r="E4655" t="s">
        <v>285</v>
      </c>
      <c r="F4655" t="s">
        <v>13550</v>
      </c>
      <c r="G4655" t="s">
        <v>384</v>
      </c>
      <c r="H4655" t="s">
        <v>150</v>
      </c>
      <c r="I4655" t="s">
        <v>136</v>
      </c>
      <c r="J4655" t="s">
        <v>137</v>
      </c>
      <c r="K4655" t="s">
        <v>138</v>
      </c>
      <c r="L4655" t="s">
        <v>13551</v>
      </c>
      <c r="M4655" t="s">
        <v>13552</v>
      </c>
      <c r="N4655">
        <v>3.0208333330000001</v>
      </c>
      <c r="O4655">
        <v>0</v>
      </c>
      <c r="P4655">
        <v>6</v>
      </c>
      <c r="Q4655">
        <v>0</v>
      </c>
      <c r="R4655">
        <v>0</v>
      </c>
      <c r="S4655">
        <v>0</v>
      </c>
      <c r="T4655">
        <v>27</v>
      </c>
      <c r="U4655">
        <v>0</v>
      </c>
      <c r="V4655">
        <v>0</v>
      </c>
      <c r="W4655">
        <v>0</v>
      </c>
      <c r="X4655">
        <v>2.3260528024447082</v>
      </c>
      <c r="Y4655">
        <v>0</v>
      </c>
      <c r="Z4655">
        <v>0</v>
      </c>
      <c r="AA4655">
        <v>0</v>
      </c>
      <c r="AB4655">
        <v>64.983045956412354</v>
      </c>
      <c r="AC4655">
        <v>0</v>
      </c>
      <c r="AD4655">
        <v>0</v>
      </c>
      <c r="AE4655">
        <v>67.309098758857061</v>
      </c>
    </row>
    <row r="4656" spans="1:31" x14ac:dyDescent="0.25">
      <c r="A4656">
        <v>2314540</v>
      </c>
      <c r="B4656">
        <v>1</v>
      </c>
      <c r="C4656" t="s">
        <v>80</v>
      </c>
      <c r="D4656" t="s">
        <v>109</v>
      </c>
      <c r="E4656" t="s">
        <v>158</v>
      </c>
      <c r="F4656" t="s">
        <v>13553</v>
      </c>
      <c r="G4656" t="s">
        <v>463</v>
      </c>
      <c r="H4656" t="s">
        <v>150</v>
      </c>
      <c r="I4656" t="s">
        <v>136</v>
      </c>
      <c r="J4656" t="s">
        <v>137</v>
      </c>
      <c r="K4656" t="s">
        <v>138</v>
      </c>
      <c r="L4656" t="s">
        <v>13554</v>
      </c>
      <c r="M4656" t="s">
        <v>13555</v>
      </c>
      <c r="N4656">
        <v>0.34916666600000001</v>
      </c>
      <c r="O4656">
        <v>0</v>
      </c>
      <c r="P4656">
        <v>31</v>
      </c>
      <c r="Q4656">
        <v>0</v>
      </c>
      <c r="R4656">
        <v>0</v>
      </c>
      <c r="S4656">
        <v>0</v>
      </c>
      <c r="T4656">
        <v>9</v>
      </c>
      <c r="U4656">
        <v>0</v>
      </c>
      <c r="V4656">
        <v>0</v>
      </c>
      <c r="W4656">
        <v>0</v>
      </c>
      <c r="X4656">
        <v>1.1514011704317251</v>
      </c>
      <c r="Y4656">
        <v>0</v>
      </c>
      <c r="Z4656">
        <v>0</v>
      </c>
      <c r="AA4656">
        <v>0</v>
      </c>
      <c r="AB4656">
        <v>0.71953921138535826</v>
      </c>
      <c r="AC4656">
        <v>0</v>
      </c>
      <c r="AD4656">
        <v>0</v>
      </c>
      <c r="AE4656">
        <v>1.8709403818170833</v>
      </c>
    </row>
    <row r="4657" spans="1:31" x14ac:dyDescent="0.25">
      <c r="A4657">
        <v>2314291</v>
      </c>
      <c r="B4657">
        <v>1</v>
      </c>
      <c r="C4657" t="s">
        <v>80</v>
      </c>
      <c r="D4657" t="s">
        <v>83</v>
      </c>
      <c r="E4657" t="s">
        <v>285</v>
      </c>
      <c r="F4657" t="s">
        <v>13556</v>
      </c>
      <c r="G4657" t="s">
        <v>287</v>
      </c>
      <c r="H4657" t="s">
        <v>150</v>
      </c>
      <c r="I4657" t="s">
        <v>136</v>
      </c>
      <c r="J4657" t="s">
        <v>137</v>
      </c>
      <c r="K4657" t="s">
        <v>138</v>
      </c>
      <c r="L4657" t="s">
        <v>13557</v>
      </c>
      <c r="M4657" t="s">
        <v>13558</v>
      </c>
      <c r="N4657">
        <v>1.7136111110000001</v>
      </c>
      <c r="O4657">
        <v>0</v>
      </c>
      <c r="P4657">
        <v>25</v>
      </c>
      <c r="Q4657">
        <v>0</v>
      </c>
      <c r="R4657">
        <v>0</v>
      </c>
      <c r="S4657">
        <v>0</v>
      </c>
      <c r="T4657">
        <v>1</v>
      </c>
      <c r="U4657">
        <v>0</v>
      </c>
      <c r="V4657">
        <v>0</v>
      </c>
      <c r="W4657">
        <v>0</v>
      </c>
      <c r="X4657">
        <v>8.6282706409333088</v>
      </c>
      <c r="Y4657">
        <v>0</v>
      </c>
      <c r="Z4657">
        <v>0</v>
      </c>
      <c r="AA4657">
        <v>0</v>
      </c>
      <c r="AB4657">
        <v>0.126803593514</v>
      </c>
      <c r="AC4657">
        <v>0</v>
      </c>
      <c r="AD4657">
        <v>0</v>
      </c>
      <c r="AE4657">
        <v>8.7550742344473083</v>
      </c>
    </row>
    <row r="4658" spans="1:31" x14ac:dyDescent="0.25">
      <c r="A4658">
        <v>2314440</v>
      </c>
      <c r="B4658">
        <v>1</v>
      </c>
      <c r="C4658" t="s">
        <v>80</v>
      </c>
      <c r="D4658" t="s">
        <v>104</v>
      </c>
      <c r="E4658" t="s">
        <v>153</v>
      </c>
      <c r="F4658" t="s">
        <v>13559</v>
      </c>
      <c r="G4658" t="s">
        <v>155</v>
      </c>
      <c r="H4658" t="s">
        <v>150</v>
      </c>
      <c r="I4658" t="s">
        <v>136</v>
      </c>
      <c r="J4658" t="s">
        <v>137</v>
      </c>
      <c r="K4658" t="s">
        <v>138</v>
      </c>
      <c r="L4658" t="s">
        <v>13560</v>
      </c>
      <c r="M4658" t="s">
        <v>13561</v>
      </c>
      <c r="N4658">
        <v>1.8730555550000001</v>
      </c>
      <c r="O4658">
        <v>0</v>
      </c>
      <c r="P4658">
        <v>2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0.24086188225216665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0.24086188225216665</v>
      </c>
    </row>
    <row r="4659" spans="1:31" x14ac:dyDescent="0.25">
      <c r="A4659">
        <v>2314334</v>
      </c>
      <c r="B4659">
        <v>1</v>
      </c>
      <c r="C4659" t="s">
        <v>81</v>
      </c>
      <c r="D4659" t="s">
        <v>120</v>
      </c>
      <c r="E4659" t="s">
        <v>132</v>
      </c>
      <c r="F4659" t="s">
        <v>13562</v>
      </c>
      <c r="G4659" t="s">
        <v>134</v>
      </c>
      <c r="H4659" t="s">
        <v>135</v>
      </c>
      <c r="I4659" t="s">
        <v>136</v>
      </c>
      <c r="J4659" t="s">
        <v>137</v>
      </c>
      <c r="K4659" t="s">
        <v>138</v>
      </c>
      <c r="L4659" t="s">
        <v>13563</v>
      </c>
      <c r="M4659" t="s">
        <v>13564</v>
      </c>
      <c r="N4659">
        <v>0.91111111099999997</v>
      </c>
      <c r="O4659">
        <v>0</v>
      </c>
      <c r="P4659">
        <v>306</v>
      </c>
      <c r="Q4659">
        <v>3</v>
      </c>
      <c r="R4659">
        <v>26</v>
      </c>
      <c r="S4659">
        <v>0</v>
      </c>
      <c r="T4659">
        <v>30</v>
      </c>
      <c r="U4659">
        <v>0</v>
      </c>
      <c r="V4659">
        <v>0</v>
      </c>
      <c r="W4659">
        <v>0</v>
      </c>
      <c r="X4659">
        <v>54.732488107514399</v>
      </c>
      <c r="Y4659">
        <v>16.233073762923709</v>
      </c>
      <c r="Z4659">
        <v>176.61986724217994</v>
      </c>
      <c r="AA4659">
        <v>0</v>
      </c>
      <c r="AB4659">
        <v>22.255708420574599</v>
      </c>
      <c r="AC4659">
        <v>0</v>
      </c>
      <c r="AD4659">
        <v>0</v>
      </c>
      <c r="AE4659">
        <v>269.84113753319264</v>
      </c>
    </row>
    <row r="4660" spans="1:31" x14ac:dyDescent="0.25">
      <c r="A4660">
        <v>2314357</v>
      </c>
      <c r="B4660">
        <v>1</v>
      </c>
      <c r="C4660" t="s">
        <v>80</v>
      </c>
      <c r="D4660" t="s">
        <v>103</v>
      </c>
      <c r="E4660" t="s">
        <v>147</v>
      </c>
      <c r="F4660" t="s">
        <v>13565</v>
      </c>
      <c r="G4660" t="s">
        <v>149</v>
      </c>
      <c r="H4660" t="s">
        <v>150</v>
      </c>
      <c r="I4660" t="s">
        <v>136</v>
      </c>
      <c r="J4660" t="s">
        <v>137</v>
      </c>
      <c r="K4660" t="s">
        <v>138</v>
      </c>
      <c r="L4660" t="s">
        <v>13566</v>
      </c>
      <c r="M4660" t="s">
        <v>13567</v>
      </c>
      <c r="N4660">
        <v>1.675</v>
      </c>
      <c r="O4660">
        <v>0</v>
      </c>
      <c r="P4660">
        <v>1</v>
      </c>
      <c r="Q4660">
        <v>0</v>
      </c>
      <c r="R4660">
        <v>0</v>
      </c>
      <c r="S4660">
        <v>0</v>
      </c>
      <c r="T4660">
        <v>9</v>
      </c>
      <c r="U4660">
        <v>0</v>
      </c>
      <c r="V4660">
        <v>0</v>
      </c>
      <c r="W4660">
        <v>0</v>
      </c>
      <c r="X4660">
        <v>0.17399017448341669</v>
      </c>
      <c r="Y4660">
        <v>0</v>
      </c>
      <c r="Z4660">
        <v>0</v>
      </c>
      <c r="AA4660">
        <v>0</v>
      </c>
      <c r="AB4660">
        <v>5.1495150715377775</v>
      </c>
      <c r="AC4660">
        <v>0</v>
      </c>
      <c r="AD4660">
        <v>0</v>
      </c>
      <c r="AE4660">
        <v>5.3235052460211945</v>
      </c>
    </row>
    <row r="4661" spans="1:31" x14ac:dyDescent="0.25">
      <c r="A4661">
        <v>2314497</v>
      </c>
      <c r="B4661">
        <v>1</v>
      </c>
      <c r="C4661" t="s">
        <v>81</v>
      </c>
      <c r="D4661" t="s">
        <v>127</v>
      </c>
      <c r="E4661" t="s">
        <v>132</v>
      </c>
      <c r="F4661" t="s">
        <v>13568</v>
      </c>
      <c r="G4661" t="s">
        <v>134</v>
      </c>
      <c r="H4661" t="s">
        <v>135</v>
      </c>
      <c r="I4661" t="s">
        <v>136</v>
      </c>
      <c r="J4661" t="s">
        <v>137</v>
      </c>
      <c r="K4661" t="s">
        <v>138</v>
      </c>
      <c r="L4661" t="s">
        <v>13569</v>
      </c>
      <c r="M4661" t="s">
        <v>13570</v>
      </c>
      <c r="N4661">
        <v>0.35277777700000001</v>
      </c>
      <c r="O4661">
        <v>0</v>
      </c>
      <c r="P4661">
        <v>3</v>
      </c>
      <c r="Q4661">
        <v>39</v>
      </c>
      <c r="R4661">
        <v>34</v>
      </c>
      <c r="S4661">
        <v>7</v>
      </c>
      <c r="T4661">
        <v>2</v>
      </c>
      <c r="U4661">
        <v>0</v>
      </c>
      <c r="V4661">
        <v>0</v>
      </c>
      <c r="W4661">
        <v>0</v>
      </c>
      <c r="X4661">
        <v>0.14295303697966666</v>
      </c>
      <c r="Y4661">
        <v>14.260863178562493</v>
      </c>
      <c r="Z4661">
        <v>24.943458249818462</v>
      </c>
      <c r="AA4661">
        <v>5.81061881603065</v>
      </c>
      <c r="AB4661">
        <v>1.1634976354440445</v>
      </c>
      <c r="AC4661">
        <v>0</v>
      </c>
      <c r="AD4661">
        <v>0</v>
      </c>
      <c r="AE4661">
        <v>46.321390916835313</v>
      </c>
    </row>
    <row r="4662" spans="1:31" x14ac:dyDescent="0.25">
      <c r="A4662">
        <v>2314503</v>
      </c>
      <c r="B4662">
        <v>1</v>
      </c>
      <c r="C4662" t="s">
        <v>80</v>
      </c>
      <c r="D4662" t="s">
        <v>95</v>
      </c>
      <c r="E4662" t="s">
        <v>414</v>
      </c>
      <c r="F4662" t="s">
        <v>13571</v>
      </c>
      <c r="G4662" t="s">
        <v>134</v>
      </c>
      <c r="H4662" t="s">
        <v>135</v>
      </c>
      <c r="I4662" t="s">
        <v>136</v>
      </c>
      <c r="J4662" t="s">
        <v>137</v>
      </c>
      <c r="K4662" t="s">
        <v>138</v>
      </c>
      <c r="L4662" t="s">
        <v>13572</v>
      </c>
      <c r="M4662" t="s">
        <v>13573</v>
      </c>
      <c r="N4662">
        <v>0.47333333300000002</v>
      </c>
      <c r="O4662">
        <v>0</v>
      </c>
      <c r="P4662">
        <v>3750</v>
      </c>
      <c r="Q4662">
        <v>0</v>
      </c>
      <c r="R4662">
        <v>0</v>
      </c>
      <c r="S4662">
        <v>3</v>
      </c>
      <c r="T4662">
        <v>223</v>
      </c>
      <c r="U4662">
        <v>0</v>
      </c>
      <c r="V4662">
        <v>0</v>
      </c>
      <c r="W4662">
        <v>0</v>
      </c>
      <c r="X4662">
        <v>359.96465583104765</v>
      </c>
      <c r="Y4662">
        <v>0</v>
      </c>
      <c r="Z4662">
        <v>0</v>
      </c>
      <c r="AA4662">
        <v>154.93594431386407</v>
      </c>
      <c r="AB4662">
        <v>140.21899861338682</v>
      </c>
      <c r="AC4662">
        <v>0</v>
      </c>
      <c r="AD4662">
        <v>0</v>
      </c>
      <c r="AE4662">
        <v>655.11959875829859</v>
      </c>
    </row>
    <row r="4663" spans="1:31" x14ac:dyDescent="0.25">
      <c r="A4663">
        <v>2314480</v>
      </c>
      <c r="B4663">
        <v>1</v>
      </c>
      <c r="C4663" t="s">
        <v>80</v>
      </c>
      <c r="D4663" t="s">
        <v>93</v>
      </c>
      <c r="E4663" t="s">
        <v>147</v>
      </c>
      <c r="F4663" t="s">
        <v>13574</v>
      </c>
      <c r="G4663" t="s">
        <v>258</v>
      </c>
      <c r="H4663" t="s">
        <v>150</v>
      </c>
      <c r="I4663" t="s">
        <v>136</v>
      </c>
      <c r="J4663" t="s">
        <v>137</v>
      </c>
      <c r="K4663" t="s">
        <v>138</v>
      </c>
      <c r="L4663" t="s">
        <v>13575</v>
      </c>
      <c r="M4663" t="s">
        <v>13576</v>
      </c>
      <c r="N4663">
        <v>0.59833333300000002</v>
      </c>
      <c r="O4663">
        <v>0</v>
      </c>
      <c r="P4663">
        <v>1</v>
      </c>
      <c r="Q4663">
        <v>0</v>
      </c>
      <c r="R4663">
        <v>9</v>
      </c>
      <c r="S4663">
        <v>0</v>
      </c>
      <c r="T4663">
        <v>5</v>
      </c>
      <c r="U4663">
        <v>0</v>
      </c>
      <c r="V4663">
        <v>0</v>
      </c>
      <c r="W4663">
        <v>0</v>
      </c>
      <c r="X4663">
        <v>1.643755125125E-3</v>
      </c>
      <c r="Y4663">
        <v>0</v>
      </c>
      <c r="Z4663">
        <v>17.902867624050497</v>
      </c>
      <c r="AA4663">
        <v>0</v>
      </c>
      <c r="AB4663">
        <v>4.9719225877827329</v>
      </c>
      <c r="AC4663">
        <v>0</v>
      </c>
      <c r="AD4663">
        <v>0</v>
      </c>
      <c r="AE4663">
        <v>22.876433966958356</v>
      </c>
    </row>
    <row r="4664" spans="1:31" x14ac:dyDescent="0.25">
      <c r="A4664">
        <v>2314898</v>
      </c>
      <c r="B4664">
        <v>1</v>
      </c>
      <c r="C4664" t="s">
        <v>80</v>
      </c>
      <c r="D4664" t="s">
        <v>105</v>
      </c>
      <c r="E4664" t="s">
        <v>147</v>
      </c>
      <c r="F4664" t="s">
        <v>13577</v>
      </c>
      <c r="G4664" t="s">
        <v>384</v>
      </c>
      <c r="H4664" t="s">
        <v>150</v>
      </c>
      <c r="I4664" t="s">
        <v>136</v>
      </c>
      <c r="J4664" t="s">
        <v>137</v>
      </c>
      <c r="K4664" t="s">
        <v>138</v>
      </c>
      <c r="L4664" t="s">
        <v>13578</v>
      </c>
      <c r="M4664" t="s">
        <v>13579</v>
      </c>
      <c r="N4664">
        <v>4.4858333330000004</v>
      </c>
      <c r="O4664">
        <v>0</v>
      </c>
      <c r="P4664">
        <v>138</v>
      </c>
      <c r="Q4664">
        <v>0</v>
      </c>
      <c r="R4664">
        <v>0</v>
      </c>
      <c r="S4664">
        <v>0</v>
      </c>
      <c r="T4664">
        <v>3</v>
      </c>
      <c r="U4664">
        <v>0</v>
      </c>
      <c r="V4664">
        <v>0</v>
      </c>
      <c r="W4664">
        <v>0</v>
      </c>
      <c r="X4664">
        <v>167.22671112462214</v>
      </c>
      <c r="Y4664">
        <v>0</v>
      </c>
      <c r="Z4664">
        <v>0</v>
      </c>
      <c r="AA4664">
        <v>0</v>
      </c>
      <c r="AB4664">
        <v>30.969266395465741</v>
      </c>
      <c r="AC4664">
        <v>0</v>
      </c>
      <c r="AD4664">
        <v>0</v>
      </c>
      <c r="AE4664">
        <v>198.19597752008789</v>
      </c>
    </row>
    <row r="4665" spans="1:31" x14ac:dyDescent="0.25">
      <c r="A4665">
        <v>2314211</v>
      </c>
      <c r="B4665">
        <v>1</v>
      </c>
      <c r="C4665" t="s">
        <v>81</v>
      </c>
      <c r="D4665" t="s">
        <v>114</v>
      </c>
      <c r="E4665" t="s">
        <v>141</v>
      </c>
      <c r="F4665" t="s">
        <v>3481</v>
      </c>
      <c r="G4665" t="s">
        <v>134</v>
      </c>
      <c r="H4665" t="s">
        <v>135</v>
      </c>
      <c r="I4665" t="s">
        <v>136</v>
      </c>
      <c r="J4665" t="s">
        <v>137</v>
      </c>
      <c r="K4665" t="s">
        <v>138</v>
      </c>
      <c r="L4665" t="s">
        <v>13580</v>
      </c>
      <c r="M4665" t="s">
        <v>13581</v>
      </c>
      <c r="N4665">
        <v>0.12416666599999999</v>
      </c>
      <c r="O4665">
        <v>0</v>
      </c>
      <c r="P4665">
        <v>770</v>
      </c>
      <c r="Q4665">
        <v>1</v>
      </c>
      <c r="R4665">
        <v>19</v>
      </c>
      <c r="S4665">
        <v>8</v>
      </c>
      <c r="T4665">
        <v>81</v>
      </c>
      <c r="U4665">
        <v>1</v>
      </c>
      <c r="V4665">
        <v>0</v>
      </c>
      <c r="W4665">
        <v>0</v>
      </c>
      <c r="X4665">
        <v>8.1691148823890565</v>
      </c>
      <c r="Y4665">
        <v>0.286729356155</v>
      </c>
      <c r="Z4665">
        <v>0.74484522361518335</v>
      </c>
      <c r="AA4665">
        <v>1.0873290293633167</v>
      </c>
      <c r="AB4665">
        <v>1.9969736706172578</v>
      </c>
      <c r="AC4665">
        <v>12.944720336672956</v>
      </c>
      <c r="AD4665">
        <v>0</v>
      </c>
      <c r="AE4665">
        <v>25.229712498812773</v>
      </c>
    </row>
    <row r="4666" spans="1:31" x14ac:dyDescent="0.25">
      <c r="A4666">
        <v>2314706</v>
      </c>
      <c r="B4666">
        <v>1</v>
      </c>
      <c r="C4666" t="s">
        <v>80</v>
      </c>
      <c r="D4666" t="s">
        <v>104</v>
      </c>
      <c r="E4666" t="s">
        <v>132</v>
      </c>
      <c r="F4666" t="s">
        <v>13582</v>
      </c>
      <c r="G4666" t="s">
        <v>2528</v>
      </c>
      <c r="H4666" t="s">
        <v>135</v>
      </c>
      <c r="I4666" t="s">
        <v>136</v>
      </c>
      <c r="J4666" t="s">
        <v>137</v>
      </c>
      <c r="K4666" t="s">
        <v>138</v>
      </c>
      <c r="L4666" t="s">
        <v>13583</v>
      </c>
      <c r="M4666" t="s">
        <v>13584</v>
      </c>
      <c r="N4666">
        <v>2.1675</v>
      </c>
      <c r="O4666">
        <v>0</v>
      </c>
      <c r="P4666">
        <v>0</v>
      </c>
      <c r="Q4666">
        <v>3</v>
      </c>
      <c r="R4666">
        <v>0</v>
      </c>
      <c r="S4666">
        <v>3</v>
      </c>
      <c r="T4666">
        <v>0</v>
      </c>
      <c r="U4666">
        <v>2</v>
      </c>
      <c r="V4666">
        <v>0</v>
      </c>
      <c r="W4666">
        <v>0</v>
      </c>
      <c r="X4666">
        <v>0</v>
      </c>
      <c r="Y4666">
        <v>8.9742330959567234</v>
      </c>
      <c r="Z4666">
        <v>0</v>
      </c>
      <c r="AA4666">
        <v>30.545844648034098</v>
      </c>
      <c r="AB4666">
        <v>0</v>
      </c>
      <c r="AC4666">
        <v>169.74064849720168</v>
      </c>
      <c r="AD4666">
        <v>0</v>
      </c>
      <c r="AE4666">
        <v>209.26072624119251</v>
      </c>
    </row>
    <row r="4667" spans="1:31" x14ac:dyDescent="0.25">
      <c r="A4667">
        <v>2314374</v>
      </c>
      <c r="B4667">
        <v>1</v>
      </c>
      <c r="C4667" t="s">
        <v>80</v>
      </c>
      <c r="D4667" t="s">
        <v>100</v>
      </c>
      <c r="E4667" t="s">
        <v>175</v>
      </c>
      <c r="F4667" t="s">
        <v>13585</v>
      </c>
      <c r="G4667" t="s">
        <v>210</v>
      </c>
      <c r="H4667" t="s">
        <v>135</v>
      </c>
      <c r="I4667" t="s">
        <v>136</v>
      </c>
      <c r="J4667" t="s">
        <v>137</v>
      </c>
      <c r="K4667" t="s">
        <v>138</v>
      </c>
      <c r="L4667" t="s">
        <v>13586</v>
      </c>
      <c r="M4667" t="s">
        <v>13587</v>
      </c>
      <c r="N4667">
        <v>1.155</v>
      </c>
      <c r="O4667">
        <v>0</v>
      </c>
      <c r="P4667">
        <v>31</v>
      </c>
      <c r="Q4667">
        <v>0</v>
      </c>
      <c r="R4667">
        <v>18</v>
      </c>
      <c r="S4667">
        <v>0</v>
      </c>
      <c r="T4667">
        <v>7</v>
      </c>
      <c r="U4667">
        <v>0</v>
      </c>
      <c r="V4667">
        <v>0</v>
      </c>
      <c r="W4667">
        <v>0</v>
      </c>
      <c r="X4667">
        <v>9.8619417690142015</v>
      </c>
      <c r="Y4667">
        <v>0</v>
      </c>
      <c r="Z4667">
        <v>4.2164508051625162</v>
      </c>
      <c r="AA4667">
        <v>0</v>
      </c>
      <c r="AB4667">
        <v>2.5880917565458335</v>
      </c>
      <c r="AC4667">
        <v>0</v>
      </c>
      <c r="AD4667">
        <v>0</v>
      </c>
      <c r="AE4667">
        <v>16.66648433072255</v>
      </c>
    </row>
    <row r="4668" spans="1:31" x14ac:dyDescent="0.25">
      <c r="A4668">
        <v>2314852</v>
      </c>
      <c r="B4668">
        <v>1</v>
      </c>
      <c r="C4668" t="s">
        <v>81</v>
      </c>
      <c r="D4668" t="s">
        <v>128</v>
      </c>
      <c r="E4668" t="s">
        <v>132</v>
      </c>
      <c r="F4668" t="s">
        <v>5060</v>
      </c>
      <c r="G4668" t="s">
        <v>134</v>
      </c>
      <c r="H4668" t="s">
        <v>135</v>
      </c>
      <c r="I4668" t="s">
        <v>136</v>
      </c>
      <c r="J4668" t="s">
        <v>137</v>
      </c>
      <c r="K4668" t="s">
        <v>138</v>
      </c>
      <c r="L4668" t="s">
        <v>13588</v>
      </c>
      <c r="M4668" t="s">
        <v>13097</v>
      </c>
      <c r="N4668">
        <v>0.143055555</v>
      </c>
      <c r="O4668">
        <v>1</v>
      </c>
      <c r="P4668">
        <v>586</v>
      </c>
      <c r="Q4668">
        <v>4</v>
      </c>
      <c r="R4668">
        <v>3</v>
      </c>
      <c r="S4668">
        <v>9</v>
      </c>
      <c r="T4668">
        <v>48</v>
      </c>
      <c r="U4668">
        <v>0</v>
      </c>
      <c r="V4668">
        <v>0</v>
      </c>
      <c r="W4668">
        <v>4.0333695325000002E-2</v>
      </c>
      <c r="X4668">
        <v>8.8628308211022411</v>
      </c>
      <c r="Y4668">
        <v>1.2591089792259444</v>
      </c>
      <c r="Z4668">
        <v>5.9213015374916668E-2</v>
      </c>
      <c r="AA4668">
        <v>3.2835802672958332</v>
      </c>
      <c r="AB4668">
        <v>3.0215862472068324</v>
      </c>
      <c r="AC4668">
        <v>0</v>
      </c>
      <c r="AD4668">
        <v>0</v>
      </c>
      <c r="AE4668">
        <v>16.52665302553077</v>
      </c>
    </row>
    <row r="4669" spans="1:31" x14ac:dyDescent="0.25">
      <c r="A4669">
        <v>2314520</v>
      </c>
      <c r="B4669">
        <v>1</v>
      </c>
      <c r="C4669" t="s">
        <v>80</v>
      </c>
      <c r="D4669" t="s">
        <v>95</v>
      </c>
      <c r="E4669" t="s">
        <v>175</v>
      </c>
      <c r="F4669" t="s">
        <v>13589</v>
      </c>
      <c r="G4669" t="s">
        <v>134</v>
      </c>
      <c r="H4669" t="s">
        <v>135</v>
      </c>
      <c r="I4669" t="s">
        <v>136</v>
      </c>
      <c r="J4669" t="s">
        <v>137</v>
      </c>
      <c r="K4669" t="s">
        <v>138</v>
      </c>
      <c r="L4669" t="s">
        <v>13590</v>
      </c>
      <c r="M4669" t="s">
        <v>13591</v>
      </c>
      <c r="N4669">
        <v>0.77833333299999996</v>
      </c>
      <c r="O4669">
        <v>0</v>
      </c>
      <c r="P4669">
        <v>451</v>
      </c>
      <c r="Q4669">
        <v>0</v>
      </c>
      <c r="R4669">
        <v>0</v>
      </c>
      <c r="S4669">
        <v>0</v>
      </c>
      <c r="T4669">
        <v>257</v>
      </c>
      <c r="U4669">
        <v>0</v>
      </c>
      <c r="V4669">
        <v>0</v>
      </c>
      <c r="W4669">
        <v>0</v>
      </c>
      <c r="X4669">
        <v>65.527527902527638</v>
      </c>
      <c r="Y4669">
        <v>0</v>
      </c>
      <c r="Z4669">
        <v>0</v>
      </c>
      <c r="AA4669">
        <v>0</v>
      </c>
      <c r="AB4669">
        <v>226.53034053999733</v>
      </c>
      <c r="AC4669">
        <v>0</v>
      </c>
      <c r="AD4669">
        <v>0</v>
      </c>
      <c r="AE4669">
        <v>292.05786844252498</v>
      </c>
    </row>
    <row r="4670" spans="1:31" x14ac:dyDescent="0.25">
      <c r="A4670">
        <v>2314171</v>
      </c>
      <c r="B4670">
        <v>1</v>
      </c>
      <c r="C4670" t="s">
        <v>80</v>
      </c>
      <c r="D4670" t="s">
        <v>104</v>
      </c>
      <c r="E4670" t="s">
        <v>141</v>
      </c>
      <c r="F4670" t="s">
        <v>11081</v>
      </c>
      <c r="G4670" t="s">
        <v>134</v>
      </c>
      <c r="H4670" t="s">
        <v>135</v>
      </c>
      <c r="I4670" t="s">
        <v>136</v>
      </c>
      <c r="J4670" t="s">
        <v>137</v>
      </c>
      <c r="K4670" t="s">
        <v>138</v>
      </c>
      <c r="L4670" t="s">
        <v>13592</v>
      </c>
      <c r="M4670" t="s">
        <v>13593</v>
      </c>
      <c r="N4670">
        <v>0.71222222199999996</v>
      </c>
      <c r="O4670">
        <v>9</v>
      </c>
      <c r="P4670">
        <v>0</v>
      </c>
      <c r="Q4670">
        <v>67</v>
      </c>
      <c r="R4670">
        <v>0</v>
      </c>
      <c r="S4670">
        <v>27</v>
      </c>
      <c r="T4670">
        <v>2</v>
      </c>
      <c r="U4670">
        <v>0</v>
      </c>
      <c r="V4670">
        <v>0</v>
      </c>
      <c r="W4670">
        <v>5.9954413285941737</v>
      </c>
      <c r="X4670">
        <v>0</v>
      </c>
      <c r="Y4670">
        <v>181.25787385074563</v>
      </c>
      <c r="Z4670">
        <v>0</v>
      </c>
      <c r="AA4670">
        <v>140.66170971747749</v>
      </c>
      <c r="AB4670">
        <v>1.3703690891552223</v>
      </c>
      <c r="AC4670">
        <v>0</v>
      </c>
      <c r="AD4670">
        <v>0</v>
      </c>
      <c r="AE4670">
        <v>329.28539398597252</v>
      </c>
    </row>
    <row r="4671" spans="1:31" x14ac:dyDescent="0.25">
      <c r="A4671">
        <v>2314420</v>
      </c>
      <c r="B4671">
        <v>1</v>
      </c>
      <c r="C4671" t="s">
        <v>80</v>
      </c>
      <c r="D4671" t="s">
        <v>83</v>
      </c>
      <c r="E4671" t="s">
        <v>153</v>
      </c>
      <c r="F4671" t="s">
        <v>13594</v>
      </c>
      <c r="G4671" t="s">
        <v>155</v>
      </c>
      <c r="H4671" t="s">
        <v>150</v>
      </c>
      <c r="I4671" t="s">
        <v>136</v>
      </c>
      <c r="J4671" t="s">
        <v>137</v>
      </c>
      <c r="K4671" t="s">
        <v>138</v>
      </c>
      <c r="L4671" t="s">
        <v>13595</v>
      </c>
      <c r="M4671" t="s">
        <v>13596</v>
      </c>
      <c r="N4671">
        <v>5.8216666659999996</v>
      </c>
      <c r="O4671">
        <v>0</v>
      </c>
      <c r="P4671">
        <v>2</v>
      </c>
      <c r="Q4671">
        <v>0</v>
      </c>
      <c r="R4671">
        <v>0</v>
      </c>
      <c r="S4671">
        <v>0</v>
      </c>
      <c r="T4671">
        <v>5</v>
      </c>
      <c r="U4671">
        <v>0</v>
      </c>
      <c r="V4671">
        <v>0</v>
      </c>
      <c r="W4671">
        <v>0</v>
      </c>
      <c r="X4671">
        <v>0.8035868357078001</v>
      </c>
      <c r="Y4671">
        <v>0</v>
      </c>
      <c r="Z4671">
        <v>0</v>
      </c>
      <c r="AA4671">
        <v>0</v>
      </c>
      <c r="AB4671">
        <v>13.781311309139875</v>
      </c>
      <c r="AC4671">
        <v>0</v>
      </c>
      <c r="AD4671">
        <v>0</v>
      </c>
      <c r="AE4671">
        <v>14.584898144847676</v>
      </c>
    </row>
    <row r="4672" spans="1:31" x14ac:dyDescent="0.25">
      <c r="A4672">
        <v>2314812</v>
      </c>
      <c r="B4672">
        <v>1</v>
      </c>
      <c r="C4672" t="s">
        <v>81</v>
      </c>
      <c r="D4672" t="s">
        <v>114</v>
      </c>
      <c r="E4672" t="s">
        <v>175</v>
      </c>
      <c r="F4672" t="s">
        <v>13597</v>
      </c>
      <c r="G4672" t="s">
        <v>210</v>
      </c>
      <c r="H4672" t="s">
        <v>135</v>
      </c>
      <c r="I4672" t="s">
        <v>136</v>
      </c>
      <c r="J4672" t="s">
        <v>137</v>
      </c>
      <c r="K4672" t="s">
        <v>138</v>
      </c>
      <c r="L4672" t="s">
        <v>13598</v>
      </c>
      <c r="M4672" t="s">
        <v>13599</v>
      </c>
      <c r="N4672">
        <v>1.2050000000000001</v>
      </c>
      <c r="O4672">
        <v>0</v>
      </c>
      <c r="P4672">
        <v>30</v>
      </c>
      <c r="Q4672">
        <v>0</v>
      </c>
      <c r="R4672">
        <v>0</v>
      </c>
      <c r="S4672">
        <v>0</v>
      </c>
      <c r="T4672">
        <v>2</v>
      </c>
      <c r="U4672">
        <v>0</v>
      </c>
      <c r="V4672">
        <v>0</v>
      </c>
      <c r="W4672">
        <v>0</v>
      </c>
      <c r="X4672">
        <v>2.4008234319515998</v>
      </c>
      <c r="Y4672">
        <v>0</v>
      </c>
      <c r="Z4672">
        <v>0</v>
      </c>
      <c r="AA4672">
        <v>0</v>
      </c>
      <c r="AB4672">
        <v>1.9897238685476111</v>
      </c>
      <c r="AC4672">
        <v>0</v>
      </c>
      <c r="AD4672">
        <v>0</v>
      </c>
      <c r="AE4672">
        <v>4.390547300499211</v>
      </c>
    </row>
    <row r="4673" spans="1:31" x14ac:dyDescent="0.25">
      <c r="A4673">
        <v>2314271</v>
      </c>
      <c r="B4673">
        <v>1</v>
      </c>
      <c r="C4673" t="s">
        <v>80</v>
      </c>
      <c r="D4673" t="s">
        <v>96</v>
      </c>
      <c r="E4673" t="s">
        <v>153</v>
      </c>
      <c r="F4673" t="s">
        <v>13600</v>
      </c>
      <c r="G4673" t="s">
        <v>203</v>
      </c>
      <c r="H4673" t="s">
        <v>150</v>
      </c>
      <c r="I4673" t="s">
        <v>136</v>
      </c>
      <c r="J4673" t="s">
        <v>137</v>
      </c>
      <c r="K4673" t="s">
        <v>138</v>
      </c>
      <c r="L4673" t="s">
        <v>13601</v>
      </c>
      <c r="M4673" t="s">
        <v>13602</v>
      </c>
      <c r="N4673">
        <v>2.1694444439999998</v>
      </c>
      <c r="O4673">
        <v>0</v>
      </c>
      <c r="P4673">
        <v>1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3.5888717437895004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3.5888717437895004</v>
      </c>
    </row>
    <row r="4674" spans="1:31" x14ac:dyDescent="0.25">
      <c r="A4674">
        <v>2314251</v>
      </c>
      <c r="B4674">
        <v>1</v>
      </c>
      <c r="C4674" t="s">
        <v>80</v>
      </c>
      <c r="D4674" t="s">
        <v>98</v>
      </c>
      <c r="E4674" t="s">
        <v>141</v>
      </c>
      <c r="F4674" t="s">
        <v>11020</v>
      </c>
      <c r="G4674" t="s">
        <v>134</v>
      </c>
      <c r="H4674" t="s">
        <v>135</v>
      </c>
      <c r="I4674" t="s">
        <v>136</v>
      </c>
      <c r="J4674" t="s">
        <v>137</v>
      </c>
      <c r="K4674" t="s">
        <v>138</v>
      </c>
      <c r="L4674" t="s">
        <v>13603</v>
      </c>
      <c r="M4674" t="s">
        <v>13604</v>
      </c>
      <c r="N4674">
        <v>9.1944444E-2</v>
      </c>
      <c r="O4674">
        <v>1</v>
      </c>
      <c r="P4674">
        <v>1210</v>
      </c>
      <c r="Q4674">
        <v>24</v>
      </c>
      <c r="R4674">
        <v>247</v>
      </c>
      <c r="S4674">
        <v>15</v>
      </c>
      <c r="T4674">
        <v>342</v>
      </c>
      <c r="U4674">
        <v>2</v>
      </c>
      <c r="V4674">
        <v>0</v>
      </c>
      <c r="W4674">
        <v>3.4713838781866665E-2</v>
      </c>
      <c r="X4674">
        <v>20.774500254267373</v>
      </c>
      <c r="Y4674">
        <v>6.2187908822144262</v>
      </c>
      <c r="Z4674">
        <v>28.300818371947283</v>
      </c>
      <c r="AA4674">
        <v>3.7626873749480283</v>
      </c>
      <c r="AB4674">
        <v>28.633672106907014</v>
      </c>
      <c r="AC4674">
        <v>0.785877472515075</v>
      </c>
      <c r="AD4674">
        <v>0</v>
      </c>
      <c r="AE4674">
        <v>88.511060301581054</v>
      </c>
    </row>
    <row r="4675" spans="1:31" x14ac:dyDescent="0.25">
      <c r="A4675">
        <v>2314749</v>
      </c>
      <c r="B4675">
        <v>1</v>
      </c>
      <c r="C4675" t="s">
        <v>81</v>
      </c>
      <c r="D4675" t="s">
        <v>119</v>
      </c>
      <c r="E4675" t="s">
        <v>141</v>
      </c>
      <c r="F4675" t="s">
        <v>13605</v>
      </c>
      <c r="G4675" t="s">
        <v>134</v>
      </c>
      <c r="H4675" t="s">
        <v>135</v>
      </c>
      <c r="I4675" t="s">
        <v>136</v>
      </c>
      <c r="J4675" t="s">
        <v>137</v>
      </c>
      <c r="K4675" t="s">
        <v>138</v>
      </c>
      <c r="L4675" t="s">
        <v>13606</v>
      </c>
      <c r="M4675" t="s">
        <v>13607</v>
      </c>
      <c r="N4675">
        <v>4.6927777769999999</v>
      </c>
      <c r="O4675">
        <v>0</v>
      </c>
      <c r="P4675">
        <v>2606</v>
      </c>
      <c r="Q4675">
        <v>153</v>
      </c>
      <c r="R4675">
        <v>333</v>
      </c>
      <c r="S4675">
        <v>10</v>
      </c>
      <c r="T4675">
        <v>200</v>
      </c>
      <c r="U4675">
        <v>0</v>
      </c>
      <c r="V4675">
        <v>2</v>
      </c>
      <c r="W4675">
        <v>0</v>
      </c>
      <c r="X4675">
        <v>1966.6955843819064</v>
      </c>
      <c r="Y4675">
        <v>6698.3700505737288</v>
      </c>
      <c r="Z4675">
        <v>8491.6393276477429</v>
      </c>
      <c r="AA4675">
        <v>137.29541561688725</v>
      </c>
      <c r="AB4675">
        <v>452.64962531470314</v>
      </c>
      <c r="AC4675">
        <v>0</v>
      </c>
      <c r="AD4675">
        <v>527.71582652450354</v>
      </c>
      <c r="AE4675">
        <v>18274.365830059473</v>
      </c>
    </row>
    <row r="4676" spans="1:31" x14ac:dyDescent="0.25">
      <c r="A4676">
        <v>2314417</v>
      </c>
      <c r="B4676">
        <v>1</v>
      </c>
      <c r="C4676" t="s">
        <v>81</v>
      </c>
      <c r="D4676" t="s">
        <v>117</v>
      </c>
      <c r="E4676" t="s">
        <v>153</v>
      </c>
      <c r="F4676" t="s">
        <v>13608</v>
      </c>
      <c r="G4676" t="s">
        <v>155</v>
      </c>
      <c r="H4676" t="s">
        <v>150</v>
      </c>
      <c r="I4676" t="s">
        <v>136</v>
      </c>
      <c r="J4676" t="s">
        <v>137</v>
      </c>
      <c r="K4676" t="s">
        <v>138</v>
      </c>
      <c r="L4676" t="s">
        <v>13609</v>
      </c>
      <c r="M4676" t="s">
        <v>13610</v>
      </c>
      <c r="N4676">
        <v>2.792777777</v>
      </c>
      <c r="O4676">
        <v>0</v>
      </c>
      <c r="P4676">
        <v>1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2.0838521938000001E-3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2.0838521938000001E-3</v>
      </c>
    </row>
    <row r="4677" spans="1:31" x14ac:dyDescent="0.25">
      <c r="A4677">
        <v>2314394</v>
      </c>
      <c r="B4677">
        <v>1</v>
      </c>
      <c r="C4677" t="s">
        <v>80</v>
      </c>
      <c r="D4677" t="s">
        <v>82</v>
      </c>
      <c r="E4677" t="s">
        <v>153</v>
      </c>
      <c r="F4677" t="s">
        <v>13611</v>
      </c>
      <c r="G4677" t="s">
        <v>155</v>
      </c>
      <c r="H4677" t="s">
        <v>150</v>
      </c>
      <c r="I4677" t="s">
        <v>136</v>
      </c>
      <c r="J4677" t="s">
        <v>137</v>
      </c>
      <c r="K4677" t="s">
        <v>138</v>
      </c>
      <c r="L4677" t="s">
        <v>13612</v>
      </c>
      <c r="M4677" t="s">
        <v>13613</v>
      </c>
      <c r="N4677">
        <v>1.2052777770000001</v>
      </c>
      <c r="O4677">
        <v>0</v>
      </c>
      <c r="P4677">
        <v>4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0.711769413278875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0.711769413278875</v>
      </c>
    </row>
    <row r="4678" spans="1:31" x14ac:dyDescent="0.25">
      <c r="A4678">
        <v>2314606</v>
      </c>
      <c r="B4678">
        <v>1</v>
      </c>
      <c r="C4678" t="s">
        <v>80</v>
      </c>
      <c r="D4678" t="s">
        <v>106</v>
      </c>
      <c r="E4678" t="s">
        <v>175</v>
      </c>
      <c r="F4678" t="s">
        <v>13614</v>
      </c>
      <c r="G4678" t="s">
        <v>210</v>
      </c>
      <c r="H4678" t="s">
        <v>135</v>
      </c>
      <c r="I4678" t="s">
        <v>136</v>
      </c>
      <c r="J4678" t="s">
        <v>137</v>
      </c>
      <c r="K4678" t="s">
        <v>138</v>
      </c>
      <c r="L4678" t="s">
        <v>13615</v>
      </c>
      <c r="M4678" t="s">
        <v>13616</v>
      </c>
      <c r="N4678">
        <v>3.1752777769999998</v>
      </c>
      <c r="O4678">
        <v>0</v>
      </c>
      <c r="P4678">
        <v>229</v>
      </c>
      <c r="Q4678">
        <v>5</v>
      </c>
      <c r="R4678">
        <v>146</v>
      </c>
      <c r="S4678">
        <v>4</v>
      </c>
      <c r="T4678">
        <v>90</v>
      </c>
      <c r="U4678">
        <v>0</v>
      </c>
      <c r="V4678">
        <v>0</v>
      </c>
      <c r="W4678">
        <v>0</v>
      </c>
      <c r="X4678">
        <v>215.38353293144738</v>
      </c>
      <c r="Y4678">
        <v>60.741559775195014</v>
      </c>
      <c r="Z4678">
        <v>999.82437195385955</v>
      </c>
      <c r="AA4678">
        <v>33.782613507368801</v>
      </c>
      <c r="AB4678">
        <v>429.96948789053903</v>
      </c>
      <c r="AC4678">
        <v>0</v>
      </c>
      <c r="AD4678">
        <v>0</v>
      </c>
      <c r="AE4678">
        <v>1739.7015660584098</v>
      </c>
    </row>
    <row r="4679" spans="1:31" x14ac:dyDescent="0.25">
      <c r="A4679">
        <v>2314274</v>
      </c>
      <c r="B4679">
        <v>1</v>
      </c>
      <c r="C4679" t="s">
        <v>81</v>
      </c>
      <c r="D4679" t="s">
        <v>123</v>
      </c>
      <c r="E4679" t="s">
        <v>158</v>
      </c>
      <c r="F4679" t="s">
        <v>13617</v>
      </c>
      <c r="G4679" t="s">
        <v>177</v>
      </c>
      <c r="H4679" t="s">
        <v>150</v>
      </c>
      <c r="I4679" t="s">
        <v>136</v>
      </c>
      <c r="J4679" t="s">
        <v>137</v>
      </c>
      <c r="K4679" t="s">
        <v>144</v>
      </c>
      <c r="L4679" t="s">
        <v>13618</v>
      </c>
      <c r="M4679" t="s">
        <v>13619</v>
      </c>
      <c r="N4679">
        <v>7.5086111109999996</v>
      </c>
      <c r="O4679">
        <v>0</v>
      </c>
      <c r="P4679">
        <v>27</v>
      </c>
      <c r="Q4679">
        <v>0</v>
      </c>
      <c r="R4679">
        <v>7</v>
      </c>
      <c r="S4679">
        <v>0</v>
      </c>
      <c r="T4679">
        <v>1</v>
      </c>
      <c r="U4679">
        <v>0</v>
      </c>
      <c r="V4679">
        <v>0</v>
      </c>
      <c r="W4679">
        <v>0</v>
      </c>
      <c r="X4679">
        <v>20.556297558972819</v>
      </c>
      <c r="Y4679">
        <v>0</v>
      </c>
      <c r="Z4679">
        <v>3.7633149815663995</v>
      </c>
      <c r="AA4679">
        <v>0</v>
      </c>
      <c r="AB4679">
        <v>12.174737756955279</v>
      </c>
      <c r="AC4679">
        <v>0</v>
      </c>
      <c r="AD4679">
        <v>0</v>
      </c>
      <c r="AE4679">
        <v>36.494350297494499</v>
      </c>
    </row>
    <row r="4680" spans="1:31" x14ac:dyDescent="0.25">
      <c r="A4680">
        <v>2314872</v>
      </c>
      <c r="B4680">
        <v>1</v>
      </c>
      <c r="C4680" t="s">
        <v>80</v>
      </c>
      <c r="D4680" t="s">
        <v>93</v>
      </c>
      <c r="E4680" t="s">
        <v>175</v>
      </c>
      <c r="F4680" t="s">
        <v>13620</v>
      </c>
      <c r="G4680" t="s">
        <v>774</v>
      </c>
      <c r="H4680" t="s">
        <v>135</v>
      </c>
      <c r="I4680" t="s">
        <v>136</v>
      </c>
      <c r="J4680" t="s">
        <v>137</v>
      </c>
      <c r="K4680" t="s">
        <v>138</v>
      </c>
      <c r="L4680" t="s">
        <v>13621</v>
      </c>
      <c r="M4680" t="s">
        <v>13622</v>
      </c>
      <c r="N4680">
        <v>6.9163888880000002</v>
      </c>
      <c r="O4680">
        <v>0</v>
      </c>
      <c r="P4680">
        <v>11</v>
      </c>
      <c r="Q4680">
        <v>0</v>
      </c>
      <c r="R4680">
        <v>32</v>
      </c>
      <c r="S4680">
        <v>0</v>
      </c>
      <c r="T4680">
        <v>13</v>
      </c>
      <c r="U4680">
        <v>0</v>
      </c>
      <c r="V4680">
        <v>0</v>
      </c>
      <c r="W4680">
        <v>0</v>
      </c>
      <c r="X4680">
        <v>25.170569779725458</v>
      </c>
      <c r="Y4680">
        <v>0</v>
      </c>
      <c r="Z4680">
        <v>502.88705187553387</v>
      </c>
      <c r="AA4680">
        <v>0</v>
      </c>
      <c r="AB4680">
        <v>146.45327740912956</v>
      </c>
      <c r="AC4680">
        <v>0</v>
      </c>
      <c r="AD4680">
        <v>0</v>
      </c>
      <c r="AE4680">
        <v>674.51089906438892</v>
      </c>
    </row>
    <row r="4681" spans="1:31" x14ac:dyDescent="0.25">
      <c r="A4681">
        <v>2314649</v>
      </c>
      <c r="B4681">
        <v>1</v>
      </c>
      <c r="C4681" t="s">
        <v>80</v>
      </c>
      <c r="D4681" t="s">
        <v>89</v>
      </c>
      <c r="E4681" t="s">
        <v>175</v>
      </c>
      <c r="F4681" t="s">
        <v>13623</v>
      </c>
      <c r="G4681" t="s">
        <v>134</v>
      </c>
      <c r="H4681" t="s">
        <v>135</v>
      </c>
      <c r="I4681" t="s">
        <v>136</v>
      </c>
      <c r="J4681" t="s">
        <v>137</v>
      </c>
      <c r="K4681" t="s">
        <v>138</v>
      </c>
      <c r="L4681" t="s">
        <v>13624</v>
      </c>
      <c r="M4681" t="s">
        <v>13625</v>
      </c>
      <c r="N4681">
        <v>1.1005555549999999</v>
      </c>
      <c r="O4681">
        <v>0</v>
      </c>
      <c r="P4681">
        <v>404</v>
      </c>
      <c r="Q4681">
        <v>0</v>
      </c>
      <c r="R4681">
        <v>64</v>
      </c>
      <c r="S4681">
        <v>5</v>
      </c>
      <c r="T4681">
        <v>76</v>
      </c>
      <c r="U4681">
        <v>0</v>
      </c>
      <c r="V4681">
        <v>0</v>
      </c>
      <c r="W4681">
        <v>0</v>
      </c>
      <c r="X4681">
        <v>271.08209330310899</v>
      </c>
      <c r="Y4681">
        <v>0</v>
      </c>
      <c r="Z4681">
        <v>21.078019757060371</v>
      </c>
      <c r="AA4681">
        <v>152.75950708594206</v>
      </c>
      <c r="AB4681">
        <v>188.9903242964528</v>
      </c>
      <c r="AC4681">
        <v>0</v>
      </c>
      <c r="AD4681">
        <v>0</v>
      </c>
      <c r="AE4681">
        <v>633.90994444256421</v>
      </c>
    </row>
    <row r="4682" spans="1:31" x14ac:dyDescent="0.25">
      <c r="A4682">
        <v>2314108</v>
      </c>
      <c r="B4682">
        <v>1</v>
      </c>
      <c r="C4682" t="s">
        <v>80</v>
      </c>
      <c r="D4682" t="s">
        <v>95</v>
      </c>
      <c r="E4682" t="s">
        <v>141</v>
      </c>
      <c r="F4682" t="s">
        <v>13626</v>
      </c>
      <c r="G4682" t="s">
        <v>134</v>
      </c>
      <c r="H4682" t="s">
        <v>135</v>
      </c>
      <c r="I4682" t="s">
        <v>136</v>
      </c>
      <c r="J4682" t="s">
        <v>137</v>
      </c>
      <c r="K4682" t="s">
        <v>138</v>
      </c>
      <c r="L4682" t="s">
        <v>13627</v>
      </c>
      <c r="M4682" t="s">
        <v>13628</v>
      </c>
      <c r="N4682">
        <v>8.6111111000000004E-2</v>
      </c>
      <c r="O4682">
        <v>0</v>
      </c>
      <c r="P4682">
        <v>0</v>
      </c>
      <c r="Q4682">
        <v>0</v>
      </c>
      <c r="R4682">
        <v>0</v>
      </c>
      <c r="S4682">
        <v>1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0.23243982072041666</v>
      </c>
      <c r="AB4682">
        <v>0</v>
      </c>
      <c r="AC4682">
        <v>0</v>
      </c>
      <c r="AD4682">
        <v>0</v>
      </c>
      <c r="AE4682">
        <v>0.23243982072041666</v>
      </c>
    </row>
    <row r="4683" spans="1:31" x14ac:dyDescent="0.25">
      <c r="A4683">
        <v>2314772</v>
      </c>
      <c r="B4683">
        <v>1</v>
      </c>
      <c r="C4683" t="s">
        <v>80</v>
      </c>
      <c r="D4683" t="s">
        <v>100</v>
      </c>
      <c r="E4683" t="s">
        <v>153</v>
      </c>
      <c r="F4683" t="s">
        <v>13629</v>
      </c>
      <c r="G4683" t="s">
        <v>203</v>
      </c>
      <c r="H4683" t="s">
        <v>150</v>
      </c>
      <c r="I4683" t="s">
        <v>136</v>
      </c>
      <c r="J4683" t="s">
        <v>137</v>
      </c>
      <c r="K4683" t="s">
        <v>138</v>
      </c>
      <c r="L4683" t="s">
        <v>13630</v>
      </c>
      <c r="M4683" t="s">
        <v>13631</v>
      </c>
      <c r="N4683">
        <v>2.605555555</v>
      </c>
      <c r="O4683">
        <v>0</v>
      </c>
      <c r="P4683">
        <v>19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8.2461439807092525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8.2461439807092525</v>
      </c>
    </row>
    <row r="4684" spans="1:31" x14ac:dyDescent="0.25">
      <c r="A4684">
        <v>2314400</v>
      </c>
      <c r="B4684">
        <v>1</v>
      </c>
      <c r="C4684" t="s">
        <v>80</v>
      </c>
      <c r="D4684" t="s">
        <v>92</v>
      </c>
      <c r="E4684" t="s">
        <v>153</v>
      </c>
      <c r="F4684" t="s">
        <v>13632</v>
      </c>
      <c r="G4684" t="s">
        <v>254</v>
      </c>
      <c r="H4684" t="s">
        <v>150</v>
      </c>
      <c r="I4684" t="s">
        <v>136</v>
      </c>
      <c r="J4684" t="s">
        <v>137</v>
      </c>
      <c r="K4684" t="s">
        <v>138</v>
      </c>
      <c r="L4684" t="s">
        <v>13633</v>
      </c>
      <c r="M4684" t="s">
        <v>13634</v>
      </c>
      <c r="N4684">
        <v>2.576944444</v>
      </c>
      <c r="O4684">
        <v>0</v>
      </c>
      <c r="P4684">
        <v>8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3.8381881786565324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3.8381881786565324</v>
      </c>
    </row>
    <row r="4685" spans="1:31" x14ac:dyDescent="0.25">
      <c r="A4685">
        <v>2314543</v>
      </c>
      <c r="B4685">
        <v>1</v>
      </c>
      <c r="C4685" t="s">
        <v>80</v>
      </c>
      <c r="D4685" t="s">
        <v>96</v>
      </c>
      <c r="E4685" t="s">
        <v>153</v>
      </c>
      <c r="F4685" t="s">
        <v>13635</v>
      </c>
      <c r="G4685" t="s">
        <v>155</v>
      </c>
      <c r="H4685" t="s">
        <v>150</v>
      </c>
      <c r="I4685" t="s">
        <v>136</v>
      </c>
      <c r="J4685" t="s">
        <v>137</v>
      </c>
      <c r="K4685" t="s">
        <v>138</v>
      </c>
      <c r="L4685" t="s">
        <v>13636</v>
      </c>
      <c r="M4685" t="s">
        <v>13637</v>
      </c>
      <c r="N4685">
        <v>3.54</v>
      </c>
      <c r="O4685">
        <v>0</v>
      </c>
      <c r="P4685">
        <v>2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1.4307302185913997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1.4307302185913997</v>
      </c>
    </row>
    <row r="4686" spans="1:31" x14ac:dyDescent="0.25">
      <c r="A4686">
        <v>2314586</v>
      </c>
      <c r="B4686">
        <v>1</v>
      </c>
      <c r="C4686" t="s">
        <v>80</v>
      </c>
      <c r="D4686" t="s">
        <v>106</v>
      </c>
      <c r="E4686" t="s">
        <v>132</v>
      </c>
      <c r="F4686" t="s">
        <v>1288</v>
      </c>
      <c r="G4686" t="s">
        <v>134</v>
      </c>
      <c r="H4686" t="s">
        <v>135</v>
      </c>
      <c r="I4686" t="s">
        <v>136</v>
      </c>
      <c r="J4686" t="s">
        <v>137</v>
      </c>
      <c r="K4686" t="s">
        <v>138</v>
      </c>
      <c r="L4686" t="s">
        <v>13638</v>
      </c>
      <c r="M4686" t="s">
        <v>13639</v>
      </c>
      <c r="N4686">
        <v>2.102777777</v>
      </c>
      <c r="O4686">
        <v>2</v>
      </c>
      <c r="P4686">
        <v>739</v>
      </c>
      <c r="Q4686">
        <v>87</v>
      </c>
      <c r="R4686">
        <v>161</v>
      </c>
      <c r="S4686">
        <v>10</v>
      </c>
      <c r="T4686">
        <v>109</v>
      </c>
      <c r="U4686">
        <v>1</v>
      </c>
      <c r="V4686">
        <v>0</v>
      </c>
      <c r="W4686">
        <v>1.0645814135057001</v>
      </c>
      <c r="X4686">
        <v>273.96978475554766</v>
      </c>
      <c r="Y4686">
        <v>1087.2221121516932</v>
      </c>
      <c r="Z4686">
        <v>884.82214553602864</v>
      </c>
      <c r="AA4686">
        <v>59.872641726595077</v>
      </c>
      <c r="AB4686">
        <v>244.75386905507966</v>
      </c>
      <c r="AC4686">
        <v>1.1557825779196</v>
      </c>
      <c r="AD4686">
        <v>0</v>
      </c>
      <c r="AE4686">
        <v>2552.8609172163697</v>
      </c>
    </row>
    <row r="4687" spans="1:31" x14ac:dyDescent="0.25">
      <c r="A4687">
        <v>2314337</v>
      </c>
      <c r="B4687">
        <v>1</v>
      </c>
      <c r="C4687" t="s">
        <v>80</v>
      </c>
      <c r="D4687" t="s">
        <v>92</v>
      </c>
      <c r="E4687" t="s">
        <v>153</v>
      </c>
      <c r="F4687" t="s">
        <v>13640</v>
      </c>
      <c r="G4687" t="s">
        <v>254</v>
      </c>
      <c r="H4687" t="s">
        <v>150</v>
      </c>
      <c r="I4687" t="s">
        <v>136</v>
      </c>
      <c r="J4687" t="s">
        <v>137</v>
      </c>
      <c r="K4687" t="s">
        <v>138</v>
      </c>
      <c r="L4687" t="s">
        <v>13641</v>
      </c>
      <c r="M4687" t="s">
        <v>13642</v>
      </c>
      <c r="N4687">
        <v>3.5738888879999999</v>
      </c>
      <c r="O4687">
        <v>0</v>
      </c>
      <c r="P4687">
        <v>25</v>
      </c>
      <c r="Q4687">
        <v>0</v>
      </c>
      <c r="R4687">
        <v>0</v>
      </c>
      <c r="S4687">
        <v>0</v>
      </c>
      <c r="T4687">
        <v>3</v>
      </c>
      <c r="U4687">
        <v>0</v>
      </c>
      <c r="V4687">
        <v>0</v>
      </c>
      <c r="W4687">
        <v>0</v>
      </c>
      <c r="X4687">
        <v>19.688946137437615</v>
      </c>
      <c r="Y4687">
        <v>0</v>
      </c>
      <c r="Z4687">
        <v>0</v>
      </c>
      <c r="AA4687">
        <v>0</v>
      </c>
      <c r="AB4687">
        <v>0.86278709353833349</v>
      </c>
      <c r="AC4687">
        <v>0</v>
      </c>
      <c r="AD4687">
        <v>0</v>
      </c>
      <c r="AE4687">
        <v>20.551733230975948</v>
      </c>
    </row>
    <row r="4688" spans="1:31" x14ac:dyDescent="0.25">
      <c r="A4688">
        <v>2314437</v>
      </c>
      <c r="B4688">
        <v>1</v>
      </c>
      <c r="C4688" t="s">
        <v>81</v>
      </c>
      <c r="D4688" t="s">
        <v>117</v>
      </c>
      <c r="E4688" t="s">
        <v>141</v>
      </c>
      <c r="F4688" t="s">
        <v>11366</v>
      </c>
      <c r="G4688" t="s">
        <v>134</v>
      </c>
      <c r="H4688" t="s">
        <v>135</v>
      </c>
      <c r="I4688" t="s">
        <v>136</v>
      </c>
      <c r="J4688" t="s">
        <v>137</v>
      </c>
      <c r="K4688" t="s">
        <v>138</v>
      </c>
      <c r="L4688" t="s">
        <v>13643</v>
      </c>
      <c r="M4688" t="s">
        <v>13644</v>
      </c>
      <c r="N4688">
        <v>8.4722222E-2</v>
      </c>
      <c r="O4688">
        <v>5</v>
      </c>
      <c r="P4688">
        <v>3771</v>
      </c>
      <c r="Q4688">
        <v>133</v>
      </c>
      <c r="R4688">
        <v>317</v>
      </c>
      <c r="S4688">
        <v>51</v>
      </c>
      <c r="T4688">
        <v>171</v>
      </c>
      <c r="U4688">
        <v>2</v>
      </c>
      <c r="V4688">
        <v>0</v>
      </c>
      <c r="W4688">
        <v>7.6820476595333351E-2</v>
      </c>
      <c r="X4688">
        <v>36.864309354012128</v>
      </c>
      <c r="Y4688">
        <v>34.336243596406185</v>
      </c>
      <c r="Z4688">
        <v>7.6207841495534403</v>
      </c>
      <c r="AA4688">
        <v>13.835168445808563</v>
      </c>
      <c r="AB4688">
        <v>8.5928481742684237</v>
      </c>
      <c r="AC4688">
        <v>13.399464522795206</v>
      </c>
      <c r="AD4688">
        <v>0</v>
      </c>
      <c r="AE4688">
        <v>114.72563871943927</v>
      </c>
    </row>
    <row r="4689" spans="1:31" x14ac:dyDescent="0.25">
      <c r="A4689">
        <v>2314978</v>
      </c>
      <c r="B4689">
        <v>1</v>
      </c>
      <c r="C4689" t="s">
        <v>80</v>
      </c>
      <c r="D4689" t="s">
        <v>105</v>
      </c>
      <c r="E4689" t="s">
        <v>175</v>
      </c>
      <c r="F4689" t="s">
        <v>2130</v>
      </c>
      <c r="G4689" t="s">
        <v>210</v>
      </c>
      <c r="H4689" t="s">
        <v>135</v>
      </c>
      <c r="I4689" t="s">
        <v>136</v>
      </c>
      <c r="J4689" t="s">
        <v>137</v>
      </c>
      <c r="K4689" t="s">
        <v>138</v>
      </c>
      <c r="L4689" t="s">
        <v>13645</v>
      </c>
      <c r="M4689" t="s">
        <v>13646</v>
      </c>
      <c r="N4689">
        <v>1.883888888</v>
      </c>
      <c r="O4689">
        <v>0</v>
      </c>
      <c r="P4689">
        <v>15</v>
      </c>
      <c r="Q4689">
        <v>0</v>
      </c>
      <c r="R4689">
        <v>3</v>
      </c>
      <c r="S4689">
        <v>0</v>
      </c>
      <c r="T4689">
        <v>5</v>
      </c>
      <c r="U4689">
        <v>2</v>
      </c>
      <c r="V4689">
        <v>0</v>
      </c>
      <c r="W4689">
        <v>0</v>
      </c>
      <c r="X4689">
        <v>8.1038094568385493</v>
      </c>
      <c r="Y4689">
        <v>0</v>
      </c>
      <c r="Z4689">
        <v>3.5606672545715998</v>
      </c>
      <c r="AA4689">
        <v>0</v>
      </c>
      <c r="AB4689">
        <v>5.0335971083623665</v>
      </c>
      <c r="AC4689">
        <v>257.39354116396999</v>
      </c>
      <c r="AD4689">
        <v>0</v>
      </c>
      <c r="AE4689">
        <v>274.09161498374249</v>
      </c>
    </row>
    <row r="4690" spans="1:31" x14ac:dyDescent="0.25">
      <c r="A4690">
        <v>2314686</v>
      </c>
      <c r="B4690">
        <v>1</v>
      </c>
      <c r="C4690" t="s">
        <v>80</v>
      </c>
      <c r="D4690" t="s">
        <v>84</v>
      </c>
      <c r="E4690" t="s">
        <v>175</v>
      </c>
      <c r="F4690" t="s">
        <v>1794</v>
      </c>
      <c r="G4690" t="s">
        <v>134</v>
      </c>
      <c r="H4690" t="s">
        <v>135</v>
      </c>
      <c r="I4690" t="s">
        <v>136</v>
      </c>
      <c r="J4690" t="s">
        <v>137</v>
      </c>
      <c r="K4690" t="s">
        <v>138</v>
      </c>
      <c r="L4690" t="s">
        <v>13647</v>
      </c>
      <c r="M4690" t="s">
        <v>13648</v>
      </c>
      <c r="N4690">
        <v>1.5052777770000001</v>
      </c>
      <c r="O4690">
        <v>1</v>
      </c>
      <c r="P4690">
        <v>857</v>
      </c>
      <c r="Q4690">
        <v>2</v>
      </c>
      <c r="R4690">
        <v>41</v>
      </c>
      <c r="S4690">
        <v>3</v>
      </c>
      <c r="T4690">
        <v>101</v>
      </c>
      <c r="U4690">
        <v>0</v>
      </c>
      <c r="V4690">
        <v>0</v>
      </c>
      <c r="W4690">
        <v>0.34757858733509167</v>
      </c>
      <c r="X4690">
        <v>230.41011934564506</v>
      </c>
      <c r="Y4690">
        <v>0.94006135333349172</v>
      </c>
      <c r="Z4690">
        <v>46.223297709070714</v>
      </c>
      <c r="AA4690">
        <v>7.4116184342396165</v>
      </c>
      <c r="AB4690">
        <v>129.40847564449427</v>
      </c>
      <c r="AC4690">
        <v>0</v>
      </c>
      <c r="AD4690">
        <v>0</v>
      </c>
      <c r="AE4690">
        <v>414.74115107411825</v>
      </c>
    </row>
    <row r="4691" spans="1:31" x14ac:dyDescent="0.25">
      <c r="A4691">
        <v>2314738</v>
      </c>
      <c r="B4691">
        <v>1</v>
      </c>
      <c r="C4691" t="s">
        <v>80</v>
      </c>
      <c r="D4691" t="s">
        <v>108</v>
      </c>
      <c r="E4691" t="s">
        <v>175</v>
      </c>
      <c r="F4691" t="s">
        <v>6853</v>
      </c>
      <c r="G4691" t="s">
        <v>210</v>
      </c>
      <c r="H4691" t="s">
        <v>135</v>
      </c>
      <c r="I4691" t="s">
        <v>136</v>
      </c>
      <c r="J4691" t="s">
        <v>137</v>
      </c>
      <c r="K4691" t="s">
        <v>138</v>
      </c>
      <c r="L4691" t="s">
        <v>13649</v>
      </c>
      <c r="M4691" t="s">
        <v>13650</v>
      </c>
      <c r="N4691">
        <v>1.2980555549999999</v>
      </c>
      <c r="O4691">
        <v>0</v>
      </c>
      <c r="P4691">
        <v>72</v>
      </c>
      <c r="Q4691">
        <v>0</v>
      </c>
      <c r="R4691">
        <v>13</v>
      </c>
      <c r="S4691">
        <v>0</v>
      </c>
      <c r="T4691">
        <v>7</v>
      </c>
      <c r="U4691">
        <v>0</v>
      </c>
      <c r="V4691">
        <v>0</v>
      </c>
      <c r="W4691">
        <v>0</v>
      </c>
      <c r="X4691">
        <v>13.300804255280422</v>
      </c>
      <c r="Y4691">
        <v>0</v>
      </c>
      <c r="Z4691">
        <v>6.1962058221116383</v>
      </c>
      <c r="AA4691">
        <v>0</v>
      </c>
      <c r="AB4691">
        <v>2.684917475032611</v>
      </c>
      <c r="AC4691">
        <v>0</v>
      </c>
      <c r="AD4691">
        <v>0</v>
      </c>
      <c r="AE4691">
        <v>22.181927552424675</v>
      </c>
    </row>
    <row r="4692" spans="1:31" x14ac:dyDescent="0.25">
      <c r="A4692">
        <v>2314546</v>
      </c>
      <c r="B4692">
        <v>1</v>
      </c>
      <c r="C4692" t="s">
        <v>81</v>
      </c>
      <c r="D4692" t="s">
        <v>117</v>
      </c>
      <c r="E4692" t="s">
        <v>141</v>
      </c>
      <c r="F4692" t="s">
        <v>3395</v>
      </c>
      <c r="G4692" t="s">
        <v>134</v>
      </c>
      <c r="H4692" t="s">
        <v>135</v>
      </c>
      <c r="I4692" t="s">
        <v>136</v>
      </c>
      <c r="J4692" t="s">
        <v>137</v>
      </c>
      <c r="K4692" t="s">
        <v>138</v>
      </c>
      <c r="L4692" t="s">
        <v>13651</v>
      </c>
      <c r="M4692" t="s">
        <v>13652</v>
      </c>
      <c r="N4692">
        <v>9.8888887999999994E-2</v>
      </c>
      <c r="O4692">
        <v>2</v>
      </c>
      <c r="P4692">
        <v>539</v>
      </c>
      <c r="Q4692">
        <v>12</v>
      </c>
      <c r="R4692">
        <v>40</v>
      </c>
      <c r="S4692">
        <v>13</v>
      </c>
      <c r="T4692">
        <v>23</v>
      </c>
      <c r="U4692">
        <v>1</v>
      </c>
      <c r="V4692">
        <v>0</v>
      </c>
      <c r="W4692">
        <v>0.10467752591146667</v>
      </c>
      <c r="X4692">
        <v>6.5788678582521323</v>
      </c>
      <c r="Y4692">
        <v>0.95885577756393336</v>
      </c>
      <c r="Z4692">
        <v>1.744608367395311</v>
      </c>
      <c r="AA4692">
        <v>2.2115112186391332</v>
      </c>
      <c r="AB4692">
        <v>1.4401879158777444</v>
      </c>
      <c r="AC4692">
        <v>11.441215604966532</v>
      </c>
      <c r="AD4692">
        <v>0</v>
      </c>
      <c r="AE4692">
        <v>24.479924268606254</v>
      </c>
    </row>
    <row r="4693" spans="1:31" x14ac:dyDescent="0.25">
      <c r="A4693">
        <v>2315047</v>
      </c>
      <c r="B4693">
        <v>1</v>
      </c>
      <c r="C4693" t="s">
        <v>80</v>
      </c>
      <c r="D4693" t="s">
        <v>83</v>
      </c>
      <c r="E4693" t="s">
        <v>153</v>
      </c>
      <c r="F4693" t="s">
        <v>13653</v>
      </c>
      <c r="G4693" t="s">
        <v>203</v>
      </c>
      <c r="H4693" t="s">
        <v>150</v>
      </c>
      <c r="I4693" t="s">
        <v>136</v>
      </c>
      <c r="J4693" t="s">
        <v>137</v>
      </c>
      <c r="K4693" t="s">
        <v>138</v>
      </c>
      <c r="L4693" t="s">
        <v>13654</v>
      </c>
      <c r="M4693" t="s">
        <v>13655</v>
      </c>
      <c r="N4693">
        <v>1.815555555</v>
      </c>
      <c r="O4693">
        <v>0</v>
      </c>
      <c r="P4693">
        <v>1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0.66897451716906664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0.66897451716906664</v>
      </c>
    </row>
    <row r="4694" spans="1:31" x14ac:dyDescent="0.25">
      <c r="A4694">
        <v>2314569</v>
      </c>
      <c r="B4694">
        <v>1</v>
      </c>
      <c r="C4694" t="s">
        <v>80</v>
      </c>
      <c r="D4694" t="s">
        <v>97</v>
      </c>
      <c r="E4694" t="s">
        <v>141</v>
      </c>
      <c r="F4694" t="s">
        <v>13656</v>
      </c>
      <c r="G4694" t="s">
        <v>134</v>
      </c>
      <c r="H4694" t="s">
        <v>135</v>
      </c>
      <c r="I4694" t="s">
        <v>136</v>
      </c>
      <c r="J4694" t="s">
        <v>137</v>
      </c>
      <c r="K4694" t="s">
        <v>138</v>
      </c>
      <c r="L4694" t="s">
        <v>13657</v>
      </c>
      <c r="M4694" t="s">
        <v>13658</v>
      </c>
      <c r="N4694">
        <v>0.141666666</v>
      </c>
      <c r="O4694">
        <v>19</v>
      </c>
      <c r="P4694">
        <v>12201</v>
      </c>
      <c r="Q4694">
        <v>15</v>
      </c>
      <c r="R4694">
        <v>305</v>
      </c>
      <c r="S4694">
        <v>52</v>
      </c>
      <c r="T4694">
        <v>1455</v>
      </c>
      <c r="U4694">
        <v>3</v>
      </c>
      <c r="V4694">
        <v>17</v>
      </c>
      <c r="W4694">
        <v>28.780597723517495</v>
      </c>
      <c r="X4694">
        <v>343.03983283169367</v>
      </c>
      <c r="Y4694">
        <v>8.3342677530093319</v>
      </c>
      <c r="Z4694">
        <v>15.284694068865747</v>
      </c>
      <c r="AA4694">
        <v>44.621380866217535</v>
      </c>
      <c r="AB4694">
        <v>225.58926633672891</v>
      </c>
      <c r="AC4694">
        <v>11.183144692690501</v>
      </c>
      <c r="AD4694">
        <v>130.84880786849047</v>
      </c>
      <c r="AE4694">
        <v>807.68199214121353</v>
      </c>
    </row>
    <row r="4695" spans="1:31" x14ac:dyDescent="0.25">
      <c r="A4695">
        <v>2314360</v>
      </c>
      <c r="B4695">
        <v>1</v>
      </c>
      <c r="C4695" t="s">
        <v>81</v>
      </c>
      <c r="D4695" t="s">
        <v>117</v>
      </c>
      <c r="E4695" t="s">
        <v>414</v>
      </c>
      <c r="F4695" t="s">
        <v>13659</v>
      </c>
      <c r="G4695" t="s">
        <v>143</v>
      </c>
      <c r="H4695" t="s">
        <v>135</v>
      </c>
      <c r="I4695" t="s">
        <v>136</v>
      </c>
      <c r="J4695" t="s">
        <v>137</v>
      </c>
      <c r="K4695" t="s">
        <v>144</v>
      </c>
      <c r="L4695" t="s">
        <v>13660</v>
      </c>
      <c r="M4695" t="s">
        <v>13661</v>
      </c>
      <c r="N4695">
        <v>2.5561111109999999</v>
      </c>
      <c r="O4695">
        <v>0</v>
      </c>
      <c r="P4695">
        <v>402</v>
      </c>
      <c r="Q4695">
        <v>37</v>
      </c>
      <c r="R4695">
        <v>44</v>
      </c>
      <c r="S4695">
        <v>6</v>
      </c>
      <c r="T4695">
        <v>31</v>
      </c>
      <c r="U4695">
        <v>1</v>
      </c>
      <c r="V4695">
        <v>0</v>
      </c>
      <c r="W4695">
        <v>0</v>
      </c>
      <c r="X4695">
        <v>145.51060425422605</v>
      </c>
      <c r="Y4695">
        <v>309.78439727658457</v>
      </c>
      <c r="Z4695">
        <v>84.855245658713272</v>
      </c>
      <c r="AA4695">
        <v>291.82979490081044</v>
      </c>
      <c r="AB4695">
        <v>78.719510390967926</v>
      </c>
      <c r="AC4695">
        <v>223.45785943764264</v>
      </c>
      <c r="AD4695">
        <v>0</v>
      </c>
      <c r="AE4695">
        <v>1134.1574119189449</v>
      </c>
    </row>
    <row r="4696" spans="1:31" x14ac:dyDescent="0.25">
      <c r="A4696">
        <v>2314924</v>
      </c>
      <c r="B4696">
        <v>1</v>
      </c>
      <c r="C4696" t="s">
        <v>80</v>
      </c>
      <c r="D4696" t="s">
        <v>100</v>
      </c>
      <c r="E4696" t="s">
        <v>147</v>
      </c>
      <c r="F4696" t="s">
        <v>13662</v>
      </c>
      <c r="G4696" t="s">
        <v>149</v>
      </c>
      <c r="H4696" t="s">
        <v>150</v>
      </c>
      <c r="I4696" t="s">
        <v>136</v>
      </c>
      <c r="J4696" t="s">
        <v>137</v>
      </c>
      <c r="K4696" t="s">
        <v>138</v>
      </c>
      <c r="L4696" t="s">
        <v>13663</v>
      </c>
      <c r="M4696" t="s">
        <v>13664</v>
      </c>
      <c r="N4696">
        <v>0.73750000000000004</v>
      </c>
      <c r="O4696">
        <v>0</v>
      </c>
      <c r="P4696">
        <v>16</v>
      </c>
      <c r="Q4696">
        <v>0</v>
      </c>
      <c r="R4696">
        <v>14</v>
      </c>
      <c r="S4696">
        <v>0</v>
      </c>
      <c r="T4696">
        <v>9</v>
      </c>
      <c r="U4696">
        <v>0</v>
      </c>
      <c r="V4696">
        <v>0</v>
      </c>
      <c r="W4696">
        <v>0</v>
      </c>
      <c r="X4696">
        <v>3.2756392851915006</v>
      </c>
      <c r="Y4696">
        <v>0</v>
      </c>
      <c r="Z4696">
        <v>7.9772795769569997</v>
      </c>
      <c r="AA4696">
        <v>0</v>
      </c>
      <c r="AB4696">
        <v>4.0626601719822499</v>
      </c>
      <c r="AC4696">
        <v>0</v>
      </c>
      <c r="AD4696">
        <v>0</v>
      </c>
      <c r="AE4696">
        <v>15.315579034130751</v>
      </c>
    </row>
    <row r="4697" spans="1:31" x14ac:dyDescent="0.25">
      <c r="A4697">
        <v>2314260</v>
      </c>
      <c r="B4697">
        <v>1</v>
      </c>
      <c r="C4697" t="s">
        <v>80</v>
      </c>
      <c r="D4697" t="s">
        <v>90</v>
      </c>
      <c r="E4697" t="s">
        <v>153</v>
      </c>
      <c r="F4697" t="s">
        <v>13665</v>
      </c>
      <c r="G4697" t="s">
        <v>155</v>
      </c>
      <c r="H4697" t="s">
        <v>150</v>
      </c>
      <c r="I4697" t="s">
        <v>136</v>
      </c>
      <c r="J4697" t="s">
        <v>137</v>
      </c>
      <c r="K4697" t="s">
        <v>138</v>
      </c>
      <c r="L4697" t="s">
        <v>13666</v>
      </c>
      <c r="M4697" t="s">
        <v>13667</v>
      </c>
      <c r="N4697">
        <v>2.548611111</v>
      </c>
      <c r="O4697">
        <v>0</v>
      </c>
      <c r="P4697">
        <v>9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3.7438841770699254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3.7438841770699254</v>
      </c>
    </row>
    <row r="4698" spans="1:31" x14ac:dyDescent="0.25">
      <c r="A4698">
        <v>2314947</v>
      </c>
      <c r="B4698">
        <v>1</v>
      </c>
      <c r="C4698" t="s">
        <v>80</v>
      </c>
      <c r="D4698" t="s">
        <v>93</v>
      </c>
      <c r="E4698" t="s">
        <v>141</v>
      </c>
      <c r="F4698" t="s">
        <v>13668</v>
      </c>
      <c r="G4698" t="s">
        <v>134</v>
      </c>
      <c r="H4698" t="s">
        <v>135</v>
      </c>
      <c r="I4698" t="s">
        <v>136</v>
      </c>
      <c r="J4698" t="s">
        <v>137</v>
      </c>
      <c r="K4698" t="s">
        <v>138</v>
      </c>
      <c r="L4698" t="s">
        <v>13669</v>
      </c>
      <c r="M4698" t="s">
        <v>13670</v>
      </c>
      <c r="N4698">
        <v>0.115833333</v>
      </c>
      <c r="O4698">
        <v>5</v>
      </c>
      <c r="P4698">
        <v>3564</v>
      </c>
      <c r="Q4698">
        <v>100</v>
      </c>
      <c r="R4698">
        <v>600</v>
      </c>
      <c r="S4698">
        <v>38</v>
      </c>
      <c r="T4698">
        <v>827</v>
      </c>
      <c r="U4698">
        <v>5</v>
      </c>
      <c r="V4698">
        <v>3</v>
      </c>
      <c r="W4698">
        <v>3.705369056173125</v>
      </c>
      <c r="X4698">
        <v>85.84806479371143</v>
      </c>
      <c r="Y4698">
        <v>74.364686159002872</v>
      </c>
      <c r="Z4698">
        <v>137.92810903503712</v>
      </c>
      <c r="AA4698">
        <v>14.55191290203042</v>
      </c>
      <c r="AB4698">
        <v>78.897608261986221</v>
      </c>
      <c r="AC4698">
        <v>15.713351724257366</v>
      </c>
      <c r="AD4698">
        <v>5.52512147606165</v>
      </c>
      <c r="AE4698">
        <v>416.53422340826023</v>
      </c>
    </row>
    <row r="4699" spans="1:31" x14ac:dyDescent="0.25">
      <c r="A4699">
        <v>2314755</v>
      </c>
      <c r="B4699">
        <v>1</v>
      </c>
      <c r="C4699" t="s">
        <v>80</v>
      </c>
      <c r="D4699" t="s">
        <v>88</v>
      </c>
      <c r="E4699" t="s">
        <v>141</v>
      </c>
      <c r="F4699" t="s">
        <v>13671</v>
      </c>
      <c r="G4699" t="s">
        <v>134</v>
      </c>
      <c r="H4699" t="s">
        <v>135</v>
      </c>
      <c r="I4699" t="s">
        <v>136</v>
      </c>
      <c r="J4699" t="s">
        <v>137</v>
      </c>
      <c r="K4699" t="s">
        <v>138</v>
      </c>
      <c r="L4699" t="s">
        <v>13672</v>
      </c>
      <c r="M4699" t="s">
        <v>13673</v>
      </c>
      <c r="N4699">
        <v>0.41722222199999998</v>
      </c>
      <c r="O4699">
        <v>1</v>
      </c>
      <c r="P4699">
        <v>263</v>
      </c>
      <c r="Q4699">
        <v>0</v>
      </c>
      <c r="R4699">
        <v>0</v>
      </c>
      <c r="S4699">
        <v>2</v>
      </c>
      <c r="T4699">
        <v>44</v>
      </c>
      <c r="U4699">
        <v>0</v>
      </c>
      <c r="V4699">
        <v>0</v>
      </c>
      <c r="W4699">
        <v>0.10028879239858333</v>
      </c>
      <c r="X4699">
        <v>29.954371352596151</v>
      </c>
      <c r="Y4699">
        <v>0</v>
      </c>
      <c r="Z4699">
        <v>0</v>
      </c>
      <c r="AA4699">
        <v>775.22778163508724</v>
      </c>
      <c r="AB4699">
        <v>39.868051412924281</v>
      </c>
      <c r="AC4699">
        <v>0</v>
      </c>
      <c r="AD4699">
        <v>0</v>
      </c>
      <c r="AE4699">
        <v>845.15049319300624</v>
      </c>
    </row>
    <row r="4700" spans="1:31" x14ac:dyDescent="0.25">
      <c r="A4700">
        <v>2314506</v>
      </c>
      <c r="B4700">
        <v>1</v>
      </c>
      <c r="C4700" t="s">
        <v>81</v>
      </c>
      <c r="D4700" t="s">
        <v>119</v>
      </c>
      <c r="E4700" t="s">
        <v>147</v>
      </c>
      <c r="F4700" t="s">
        <v>13674</v>
      </c>
      <c r="G4700" t="s">
        <v>149</v>
      </c>
      <c r="H4700" t="s">
        <v>150</v>
      </c>
      <c r="I4700" t="s">
        <v>136</v>
      </c>
      <c r="J4700" t="s">
        <v>137</v>
      </c>
      <c r="K4700" t="s">
        <v>138</v>
      </c>
      <c r="L4700" t="s">
        <v>13675</v>
      </c>
      <c r="M4700" t="s">
        <v>13676</v>
      </c>
      <c r="N4700">
        <v>3.41</v>
      </c>
      <c r="O4700">
        <v>0</v>
      </c>
      <c r="P4700">
        <v>2</v>
      </c>
      <c r="Q4700">
        <v>0</v>
      </c>
      <c r="R4700">
        <v>0</v>
      </c>
      <c r="S4700">
        <v>0</v>
      </c>
      <c r="T4700">
        <v>1</v>
      </c>
      <c r="U4700">
        <v>0</v>
      </c>
      <c r="V4700">
        <v>0</v>
      </c>
      <c r="W4700">
        <v>0</v>
      </c>
      <c r="X4700">
        <v>0.40553083465900003</v>
      </c>
      <c r="Y4700">
        <v>0</v>
      </c>
      <c r="Z4700">
        <v>0</v>
      </c>
      <c r="AA4700">
        <v>0</v>
      </c>
      <c r="AB4700">
        <v>0.61383565025374998</v>
      </c>
      <c r="AC4700">
        <v>0</v>
      </c>
      <c r="AD4700">
        <v>0</v>
      </c>
      <c r="AE4700">
        <v>1.0193664849127499</v>
      </c>
    </row>
    <row r="4701" spans="1:31" x14ac:dyDescent="0.25">
      <c r="A4701">
        <v>2314174</v>
      </c>
      <c r="B4701">
        <v>1</v>
      </c>
      <c r="C4701" t="s">
        <v>80</v>
      </c>
      <c r="D4701" t="s">
        <v>82</v>
      </c>
      <c r="E4701" t="s">
        <v>153</v>
      </c>
      <c r="F4701" t="s">
        <v>13677</v>
      </c>
      <c r="G4701" t="s">
        <v>155</v>
      </c>
      <c r="H4701" t="s">
        <v>150</v>
      </c>
      <c r="I4701" t="s">
        <v>136</v>
      </c>
      <c r="J4701" t="s">
        <v>137</v>
      </c>
      <c r="K4701" t="s">
        <v>138</v>
      </c>
      <c r="L4701" t="s">
        <v>13678</v>
      </c>
      <c r="M4701" t="s">
        <v>13679</v>
      </c>
      <c r="N4701">
        <v>2.1016666659999999</v>
      </c>
      <c r="O4701">
        <v>0</v>
      </c>
      <c r="P4701">
        <v>1</v>
      </c>
      <c r="Q4701">
        <v>0</v>
      </c>
      <c r="R4701">
        <v>0</v>
      </c>
      <c r="S4701">
        <v>0</v>
      </c>
      <c r="T4701">
        <v>1</v>
      </c>
      <c r="U4701">
        <v>0</v>
      </c>
      <c r="V4701">
        <v>0</v>
      </c>
      <c r="W4701">
        <v>0</v>
      </c>
      <c r="X4701">
        <v>0.62331270051519994</v>
      </c>
      <c r="Y4701">
        <v>0</v>
      </c>
      <c r="Z4701">
        <v>0</v>
      </c>
      <c r="AA4701">
        <v>0</v>
      </c>
      <c r="AB4701">
        <v>2.4283417100057445</v>
      </c>
      <c r="AC4701">
        <v>0</v>
      </c>
      <c r="AD4701">
        <v>0</v>
      </c>
      <c r="AE4701">
        <v>3.0516544105209444</v>
      </c>
    </row>
    <row r="4702" spans="1:31" x14ac:dyDescent="0.25">
      <c r="A4702">
        <v>2314423</v>
      </c>
      <c r="B4702">
        <v>1</v>
      </c>
      <c r="C4702" t="s">
        <v>80</v>
      </c>
      <c r="D4702" t="s">
        <v>96</v>
      </c>
      <c r="E4702" t="s">
        <v>153</v>
      </c>
      <c r="F4702" t="s">
        <v>13680</v>
      </c>
      <c r="G4702" t="s">
        <v>703</v>
      </c>
      <c r="H4702" t="s">
        <v>150</v>
      </c>
      <c r="I4702" t="s">
        <v>136</v>
      </c>
      <c r="J4702" t="s">
        <v>137</v>
      </c>
      <c r="K4702" t="s">
        <v>138</v>
      </c>
      <c r="L4702" t="s">
        <v>13681</v>
      </c>
      <c r="M4702" t="s">
        <v>13682</v>
      </c>
      <c r="N4702">
        <v>5.4850000000000003</v>
      </c>
      <c r="O4702">
        <v>0</v>
      </c>
      <c r="P4702">
        <v>2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3.2558910247894666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3.2558910247894666</v>
      </c>
    </row>
    <row r="4703" spans="1:31" x14ac:dyDescent="0.25">
      <c r="A4703">
        <v>2314801</v>
      </c>
      <c r="B4703">
        <v>1</v>
      </c>
      <c r="C4703" t="s">
        <v>81</v>
      </c>
      <c r="D4703" t="s">
        <v>113</v>
      </c>
      <c r="E4703" t="s">
        <v>285</v>
      </c>
      <c r="F4703" t="s">
        <v>5967</v>
      </c>
      <c r="G4703" t="s">
        <v>149</v>
      </c>
      <c r="H4703" t="s">
        <v>150</v>
      </c>
      <c r="I4703" t="s">
        <v>136</v>
      </c>
      <c r="J4703" t="s">
        <v>137</v>
      </c>
      <c r="K4703" t="s">
        <v>138</v>
      </c>
      <c r="L4703" t="s">
        <v>13683</v>
      </c>
      <c r="M4703" t="s">
        <v>13684</v>
      </c>
      <c r="N4703">
        <v>6.5791666659999999</v>
      </c>
      <c r="O4703">
        <v>0</v>
      </c>
      <c r="P4703">
        <v>175</v>
      </c>
      <c r="Q4703">
        <v>0</v>
      </c>
      <c r="R4703">
        <v>0</v>
      </c>
      <c r="S4703">
        <v>0</v>
      </c>
      <c r="T4703">
        <v>18</v>
      </c>
      <c r="U4703">
        <v>0</v>
      </c>
      <c r="V4703">
        <v>0</v>
      </c>
      <c r="W4703">
        <v>0</v>
      </c>
      <c r="X4703">
        <v>320.03368988021958</v>
      </c>
      <c r="Y4703">
        <v>0</v>
      </c>
      <c r="Z4703">
        <v>0</v>
      </c>
      <c r="AA4703">
        <v>0</v>
      </c>
      <c r="AB4703">
        <v>163.36829310821363</v>
      </c>
      <c r="AC4703">
        <v>0</v>
      </c>
      <c r="AD4703">
        <v>0</v>
      </c>
      <c r="AE4703">
        <v>483.40198298843325</v>
      </c>
    </row>
    <row r="4704" spans="1:31" x14ac:dyDescent="0.25">
      <c r="A4704">
        <v>2314469</v>
      </c>
      <c r="B4704">
        <v>1</v>
      </c>
      <c r="C4704" t="s">
        <v>80</v>
      </c>
      <c r="D4704" t="s">
        <v>84</v>
      </c>
      <c r="E4704" t="s">
        <v>153</v>
      </c>
      <c r="F4704" t="s">
        <v>13685</v>
      </c>
      <c r="G4704" t="s">
        <v>336</v>
      </c>
      <c r="H4704" t="s">
        <v>150</v>
      </c>
      <c r="I4704" t="s">
        <v>136</v>
      </c>
      <c r="J4704" t="s">
        <v>137</v>
      </c>
      <c r="K4704" t="s">
        <v>138</v>
      </c>
      <c r="L4704" t="s">
        <v>13686</v>
      </c>
      <c r="M4704" t="s">
        <v>13687</v>
      </c>
      <c r="N4704">
        <v>4.2630555550000002</v>
      </c>
      <c r="O4704">
        <v>0</v>
      </c>
      <c r="P4704">
        <v>2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3.418261702015625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3.418261702015625</v>
      </c>
    </row>
    <row r="4705" spans="1:31" x14ac:dyDescent="0.25">
      <c r="A4705">
        <v>2314320</v>
      </c>
      <c r="B4705">
        <v>1</v>
      </c>
      <c r="C4705" t="s">
        <v>81</v>
      </c>
      <c r="D4705" t="s">
        <v>117</v>
      </c>
      <c r="E4705" t="s">
        <v>141</v>
      </c>
      <c r="F4705" t="s">
        <v>3395</v>
      </c>
      <c r="G4705" t="s">
        <v>134</v>
      </c>
      <c r="H4705" t="s">
        <v>135</v>
      </c>
      <c r="I4705" t="s">
        <v>136</v>
      </c>
      <c r="J4705" t="s">
        <v>137</v>
      </c>
      <c r="K4705" t="s">
        <v>138</v>
      </c>
      <c r="L4705" t="s">
        <v>13688</v>
      </c>
      <c r="M4705" t="s">
        <v>13689</v>
      </c>
      <c r="N4705">
        <v>7.3611111000000007E-2</v>
      </c>
      <c r="O4705">
        <v>2</v>
      </c>
      <c r="P4705">
        <v>539</v>
      </c>
      <c r="Q4705">
        <v>12</v>
      </c>
      <c r="R4705">
        <v>40</v>
      </c>
      <c r="S4705">
        <v>13</v>
      </c>
      <c r="T4705">
        <v>23</v>
      </c>
      <c r="U4705">
        <v>1</v>
      </c>
      <c r="V4705">
        <v>0</v>
      </c>
      <c r="W4705">
        <v>7.7836597049333336E-2</v>
      </c>
      <c r="X4705">
        <v>4.8494150581455004</v>
      </c>
      <c r="Y4705">
        <v>0.70949288954961121</v>
      </c>
      <c r="Z4705">
        <v>1.3199997862364166</v>
      </c>
      <c r="AA4705">
        <v>1.5905656759636109</v>
      </c>
      <c r="AB4705">
        <v>1.0462653855400559</v>
      </c>
      <c r="AC4705">
        <v>8.8563255536187491</v>
      </c>
      <c r="AD4705">
        <v>0</v>
      </c>
      <c r="AE4705">
        <v>18.449900946103277</v>
      </c>
    </row>
    <row r="4706" spans="1:31" x14ac:dyDescent="0.25">
      <c r="A4706">
        <v>2314609</v>
      </c>
      <c r="B4706">
        <v>1</v>
      </c>
      <c r="C4706" t="s">
        <v>81</v>
      </c>
      <c r="D4706" t="s">
        <v>113</v>
      </c>
      <c r="E4706" t="s">
        <v>132</v>
      </c>
      <c r="F4706" t="s">
        <v>13690</v>
      </c>
      <c r="G4706" t="s">
        <v>134</v>
      </c>
      <c r="H4706" t="s">
        <v>135</v>
      </c>
      <c r="I4706" t="s">
        <v>136</v>
      </c>
      <c r="J4706" t="s">
        <v>137</v>
      </c>
      <c r="K4706" t="s">
        <v>138</v>
      </c>
      <c r="L4706" t="s">
        <v>13691</v>
      </c>
      <c r="M4706" t="s">
        <v>13692</v>
      </c>
      <c r="N4706">
        <v>5.2777776999999998E-2</v>
      </c>
      <c r="O4706">
        <v>0</v>
      </c>
      <c r="P4706">
        <v>2191</v>
      </c>
      <c r="Q4706">
        <v>25</v>
      </c>
      <c r="R4706">
        <v>343</v>
      </c>
      <c r="S4706">
        <v>10</v>
      </c>
      <c r="T4706">
        <v>148</v>
      </c>
      <c r="U4706">
        <v>1</v>
      </c>
      <c r="V4706">
        <v>0</v>
      </c>
      <c r="W4706">
        <v>0</v>
      </c>
      <c r="X4706">
        <v>17.435222677953711</v>
      </c>
      <c r="Y4706">
        <v>4.6801135047266662</v>
      </c>
      <c r="Z4706">
        <v>34.649118802632522</v>
      </c>
      <c r="AA4706">
        <v>0.52361545373533336</v>
      </c>
      <c r="AB4706">
        <v>6.093963377601078</v>
      </c>
      <c r="AC4706">
        <v>1.22456444532</v>
      </c>
      <c r="AD4706">
        <v>0</v>
      </c>
      <c r="AE4706">
        <v>64.60659826196931</v>
      </c>
    </row>
    <row r="4707" spans="1:31" x14ac:dyDescent="0.25">
      <c r="A4707">
        <v>2314615</v>
      </c>
      <c r="B4707">
        <v>1</v>
      </c>
      <c r="C4707" t="s">
        <v>80</v>
      </c>
      <c r="D4707" t="s">
        <v>93</v>
      </c>
      <c r="E4707" t="s">
        <v>153</v>
      </c>
      <c r="F4707" t="s">
        <v>13693</v>
      </c>
      <c r="G4707" t="s">
        <v>203</v>
      </c>
      <c r="H4707" t="s">
        <v>150</v>
      </c>
      <c r="I4707" t="s">
        <v>136</v>
      </c>
      <c r="J4707" t="s">
        <v>137</v>
      </c>
      <c r="K4707" t="s">
        <v>138</v>
      </c>
      <c r="L4707" t="s">
        <v>13694</v>
      </c>
      <c r="M4707" t="s">
        <v>13695</v>
      </c>
      <c r="N4707">
        <v>1.5508333329999999</v>
      </c>
      <c r="O4707">
        <v>0</v>
      </c>
      <c r="P4707">
        <v>4</v>
      </c>
      <c r="Q4707">
        <v>0</v>
      </c>
      <c r="R4707">
        <v>0</v>
      </c>
      <c r="S4707">
        <v>0</v>
      </c>
      <c r="T4707">
        <v>1</v>
      </c>
      <c r="U4707">
        <v>0</v>
      </c>
      <c r="V4707">
        <v>0</v>
      </c>
      <c r="W4707">
        <v>0</v>
      </c>
      <c r="X4707">
        <v>1.3830881898193497</v>
      </c>
      <c r="Y4707">
        <v>0</v>
      </c>
      <c r="Z4707">
        <v>0</v>
      </c>
      <c r="AA4707">
        <v>0</v>
      </c>
      <c r="AB4707">
        <v>0.30681381313975004</v>
      </c>
      <c r="AC4707">
        <v>0</v>
      </c>
      <c r="AD4707">
        <v>0</v>
      </c>
      <c r="AE4707">
        <v>1.6899020029590996</v>
      </c>
    </row>
    <row r="4708" spans="1:31" x14ac:dyDescent="0.25">
      <c r="A4708">
        <v>2314220</v>
      </c>
      <c r="B4708">
        <v>1</v>
      </c>
      <c r="C4708" t="s">
        <v>80</v>
      </c>
      <c r="D4708" t="s">
        <v>83</v>
      </c>
      <c r="E4708" t="s">
        <v>175</v>
      </c>
      <c r="F4708" t="s">
        <v>13696</v>
      </c>
      <c r="G4708" t="s">
        <v>467</v>
      </c>
      <c r="H4708" t="s">
        <v>135</v>
      </c>
      <c r="I4708" t="s">
        <v>468</v>
      </c>
      <c r="J4708" t="s">
        <v>137</v>
      </c>
      <c r="K4708" t="s">
        <v>138</v>
      </c>
      <c r="L4708" t="s">
        <v>13697</v>
      </c>
      <c r="M4708" t="s">
        <v>13698</v>
      </c>
      <c r="N4708">
        <v>3.3333333E-2</v>
      </c>
      <c r="O4708">
        <v>0</v>
      </c>
      <c r="P4708">
        <v>9611</v>
      </c>
      <c r="Q4708">
        <v>0</v>
      </c>
      <c r="R4708">
        <v>2</v>
      </c>
      <c r="S4708">
        <v>1</v>
      </c>
      <c r="T4708">
        <v>812</v>
      </c>
      <c r="U4708">
        <v>0</v>
      </c>
      <c r="V4708">
        <v>1</v>
      </c>
      <c r="W4708">
        <v>0</v>
      </c>
      <c r="X4708">
        <v>61.525020247381619</v>
      </c>
      <c r="Y4708">
        <v>0</v>
      </c>
      <c r="Z4708">
        <v>0.11761156799733333</v>
      </c>
      <c r="AA4708">
        <v>4.0151480297333335E-2</v>
      </c>
      <c r="AB4708">
        <v>19.308935351262363</v>
      </c>
      <c r="AC4708">
        <v>0</v>
      </c>
      <c r="AD4708">
        <v>3.843185651947</v>
      </c>
      <c r="AE4708">
        <v>84.834904298885647</v>
      </c>
    </row>
    <row r="4709" spans="1:31" x14ac:dyDescent="0.25">
      <c r="A4709">
        <v>2314907</v>
      </c>
      <c r="B4709">
        <v>1</v>
      </c>
      <c r="C4709" t="s">
        <v>81</v>
      </c>
      <c r="D4709" t="s">
        <v>120</v>
      </c>
      <c r="E4709" t="s">
        <v>132</v>
      </c>
      <c r="F4709" t="s">
        <v>13699</v>
      </c>
      <c r="G4709" t="s">
        <v>134</v>
      </c>
      <c r="H4709" t="s">
        <v>135</v>
      </c>
      <c r="I4709" t="s">
        <v>136</v>
      </c>
      <c r="J4709" t="s">
        <v>137</v>
      </c>
      <c r="K4709" t="s">
        <v>138</v>
      </c>
      <c r="L4709" t="s">
        <v>13700</v>
      </c>
      <c r="M4709" t="s">
        <v>13701</v>
      </c>
      <c r="N4709">
        <v>1.6797222220000001</v>
      </c>
      <c r="O4709">
        <v>0</v>
      </c>
      <c r="P4709">
        <v>0</v>
      </c>
      <c r="Q4709">
        <v>91</v>
      </c>
      <c r="R4709">
        <v>0</v>
      </c>
      <c r="S4709">
        <v>12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316.96887797752208</v>
      </c>
      <c r="Z4709">
        <v>0</v>
      </c>
      <c r="AA4709">
        <v>55.123529012629632</v>
      </c>
      <c r="AB4709">
        <v>0</v>
      </c>
      <c r="AC4709">
        <v>0</v>
      </c>
      <c r="AD4709">
        <v>0</v>
      </c>
      <c r="AE4709">
        <v>372.09240699015174</v>
      </c>
    </row>
    <row r="4710" spans="1:31" x14ac:dyDescent="0.25">
      <c r="A4710">
        <v>2315010</v>
      </c>
      <c r="B4710">
        <v>1</v>
      </c>
      <c r="C4710" t="s">
        <v>80</v>
      </c>
      <c r="D4710" t="s">
        <v>93</v>
      </c>
      <c r="E4710" t="s">
        <v>175</v>
      </c>
      <c r="F4710" t="s">
        <v>13702</v>
      </c>
      <c r="G4710" t="s">
        <v>134</v>
      </c>
      <c r="H4710" t="s">
        <v>135</v>
      </c>
      <c r="I4710" t="s">
        <v>136</v>
      </c>
      <c r="J4710" t="s">
        <v>137</v>
      </c>
      <c r="K4710" t="s">
        <v>138</v>
      </c>
      <c r="L4710" t="s">
        <v>13703</v>
      </c>
      <c r="M4710" t="s">
        <v>13704</v>
      </c>
      <c r="N4710">
        <v>0.27805555500000001</v>
      </c>
      <c r="O4710">
        <v>0</v>
      </c>
      <c r="P4710">
        <v>894</v>
      </c>
      <c r="Q4710">
        <v>1</v>
      </c>
      <c r="R4710">
        <v>206</v>
      </c>
      <c r="S4710">
        <v>1</v>
      </c>
      <c r="T4710">
        <v>207</v>
      </c>
      <c r="U4710">
        <v>0</v>
      </c>
      <c r="V4710">
        <v>0</v>
      </c>
      <c r="W4710">
        <v>0</v>
      </c>
      <c r="X4710">
        <v>38.139453106704927</v>
      </c>
      <c r="Y4710">
        <v>0.70368665617250004</v>
      </c>
      <c r="Z4710">
        <v>10.519935333891317</v>
      </c>
      <c r="AA4710">
        <v>0.3315129564190889</v>
      </c>
      <c r="AB4710">
        <v>23.112148463270568</v>
      </c>
      <c r="AC4710">
        <v>0</v>
      </c>
      <c r="AD4710">
        <v>0</v>
      </c>
      <c r="AE4710">
        <v>72.8067365164584</v>
      </c>
    </row>
    <row r="4711" spans="1:31" x14ac:dyDescent="0.25">
      <c r="A4711">
        <v>2314844</v>
      </c>
      <c r="B4711">
        <v>1</v>
      </c>
      <c r="C4711" t="s">
        <v>80</v>
      </c>
      <c r="D4711" t="s">
        <v>97</v>
      </c>
      <c r="E4711" t="s">
        <v>153</v>
      </c>
      <c r="F4711" t="s">
        <v>13705</v>
      </c>
      <c r="G4711" t="s">
        <v>155</v>
      </c>
      <c r="H4711" t="s">
        <v>150</v>
      </c>
      <c r="I4711" t="s">
        <v>136</v>
      </c>
      <c r="J4711" t="s">
        <v>137</v>
      </c>
      <c r="K4711" t="s">
        <v>138</v>
      </c>
      <c r="L4711" t="s">
        <v>13706</v>
      </c>
      <c r="M4711" t="s">
        <v>13707</v>
      </c>
      <c r="N4711">
        <v>3.543055555</v>
      </c>
      <c r="O4711">
        <v>0</v>
      </c>
      <c r="P4711">
        <v>1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1.2196088656665665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1.2196088656665665</v>
      </c>
    </row>
    <row r="4712" spans="1:31" x14ac:dyDescent="0.25">
      <c r="A4712">
        <v>2314297</v>
      </c>
      <c r="B4712">
        <v>1</v>
      </c>
      <c r="C4712" t="s">
        <v>80</v>
      </c>
      <c r="D4712" t="s">
        <v>104</v>
      </c>
      <c r="E4712" t="s">
        <v>175</v>
      </c>
      <c r="F4712" t="s">
        <v>13708</v>
      </c>
      <c r="G4712" t="s">
        <v>177</v>
      </c>
      <c r="H4712" t="s">
        <v>135</v>
      </c>
      <c r="I4712" t="s">
        <v>136</v>
      </c>
      <c r="J4712" t="s">
        <v>137</v>
      </c>
      <c r="K4712" t="s">
        <v>144</v>
      </c>
      <c r="L4712" t="s">
        <v>13709</v>
      </c>
      <c r="M4712" t="s">
        <v>13710</v>
      </c>
      <c r="N4712">
        <v>2.2936111110000001</v>
      </c>
      <c r="O4712">
        <v>0</v>
      </c>
      <c r="P4712">
        <v>0</v>
      </c>
      <c r="Q4712">
        <v>6</v>
      </c>
      <c r="R4712">
        <v>0</v>
      </c>
      <c r="S4712">
        <v>6</v>
      </c>
      <c r="T4712">
        <v>0</v>
      </c>
      <c r="U4712">
        <v>2</v>
      </c>
      <c r="V4712">
        <v>0</v>
      </c>
      <c r="W4712">
        <v>0</v>
      </c>
      <c r="X4712">
        <v>0</v>
      </c>
      <c r="Y4712">
        <v>16.583016331652193</v>
      </c>
      <c r="Z4712">
        <v>0</v>
      </c>
      <c r="AA4712">
        <v>108.49889382521505</v>
      </c>
      <c r="AB4712">
        <v>0</v>
      </c>
      <c r="AC4712">
        <v>481.18785915550359</v>
      </c>
      <c r="AD4712">
        <v>0</v>
      </c>
      <c r="AE4712">
        <v>606.26976931237084</v>
      </c>
    </row>
    <row r="4713" spans="1:31" x14ac:dyDescent="0.25">
      <c r="A4713">
        <v>2314675</v>
      </c>
      <c r="B4713">
        <v>1</v>
      </c>
      <c r="C4713" t="s">
        <v>80</v>
      </c>
      <c r="D4713" t="s">
        <v>97</v>
      </c>
      <c r="E4713" t="s">
        <v>175</v>
      </c>
      <c r="F4713" t="s">
        <v>13711</v>
      </c>
      <c r="G4713" t="s">
        <v>210</v>
      </c>
      <c r="H4713" t="s">
        <v>135</v>
      </c>
      <c r="I4713" t="s">
        <v>136</v>
      </c>
      <c r="J4713" t="s">
        <v>137</v>
      </c>
      <c r="K4713" t="s">
        <v>138</v>
      </c>
      <c r="L4713" t="s">
        <v>13712</v>
      </c>
      <c r="M4713" t="s">
        <v>13713</v>
      </c>
      <c r="N4713">
        <v>2.0963888879999999</v>
      </c>
      <c r="O4713">
        <v>0</v>
      </c>
      <c r="P4713">
        <v>463</v>
      </c>
      <c r="Q4713">
        <v>2</v>
      </c>
      <c r="R4713">
        <v>88</v>
      </c>
      <c r="S4713">
        <v>13</v>
      </c>
      <c r="T4713">
        <v>357</v>
      </c>
      <c r="U4713">
        <v>6</v>
      </c>
      <c r="V4713">
        <v>1</v>
      </c>
      <c r="W4713">
        <v>0</v>
      </c>
      <c r="X4713">
        <v>289.21806916975476</v>
      </c>
      <c r="Y4713">
        <v>36.373843722318185</v>
      </c>
      <c r="Z4713">
        <v>84.403310859921689</v>
      </c>
      <c r="AA4713">
        <v>161.95906788313948</v>
      </c>
      <c r="AB4713">
        <v>733.21206253703883</v>
      </c>
      <c r="AC4713">
        <v>430.62206247541758</v>
      </c>
      <c r="AD4713">
        <v>29.239424655825818</v>
      </c>
      <c r="AE4713">
        <v>1765.0278413034164</v>
      </c>
    </row>
    <row r="4714" spans="1:31" x14ac:dyDescent="0.25">
      <c r="A4714">
        <v>2314652</v>
      </c>
      <c r="B4714">
        <v>1</v>
      </c>
      <c r="C4714" t="s">
        <v>80</v>
      </c>
      <c r="D4714" t="s">
        <v>104</v>
      </c>
      <c r="E4714" t="s">
        <v>414</v>
      </c>
      <c r="F4714" t="s">
        <v>1410</v>
      </c>
      <c r="G4714" t="s">
        <v>134</v>
      </c>
      <c r="H4714" t="s">
        <v>135</v>
      </c>
      <c r="I4714" t="s">
        <v>136</v>
      </c>
      <c r="J4714" t="s">
        <v>137</v>
      </c>
      <c r="K4714" t="s">
        <v>138</v>
      </c>
      <c r="L4714" t="s">
        <v>13714</v>
      </c>
      <c r="M4714" t="s">
        <v>13715</v>
      </c>
      <c r="N4714">
        <v>6.8157222000000003E-2</v>
      </c>
      <c r="O4714">
        <v>3</v>
      </c>
      <c r="P4714">
        <v>218</v>
      </c>
      <c r="Q4714">
        <v>21</v>
      </c>
      <c r="R4714">
        <v>304</v>
      </c>
      <c r="S4714">
        <v>56</v>
      </c>
      <c r="T4714">
        <v>87</v>
      </c>
      <c r="U4714">
        <v>19</v>
      </c>
      <c r="V4714">
        <v>2</v>
      </c>
      <c r="W4714">
        <v>1.4312140521131249</v>
      </c>
      <c r="X4714">
        <v>5.023797014493546</v>
      </c>
      <c r="Y4714">
        <v>1.4115681255605417</v>
      </c>
      <c r="Z4714">
        <v>12.417784460677547</v>
      </c>
      <c r="AA4714">
        <v>70.71458221386105</v>
      </c>
      <c r="AB4714">
        <v>6.3471632764173451</v>
      </c>
      <c r="AC4714">
        <v>245.69519986993564</v>
      </c>
      <c r="AD4714">
        <v>0.21394884858229166</v>
      </c>
      <c r="AE4714">
        <v>343.2552578616411</v>
      </c>
    </row>
    <row r="4715" spans="1:31" x14ac:dyDescent="0.25">
      <c r="A4715">
        <v>2314111</v>
      </c>
      <c r="B4715">
        <v>1</v>
      </c>
      <c r="C4715" t="s">
        <v>80</v>
      </c>
      <c r="D4715" t="s">
        <v>99</v>
      </c>
      <c r="E4715" t="s">
        <v>147</v>
      </c>
      <c r="F4715" t="s">
        <v>13716</v>
      </c>
      <c r="G4715" t="s">
        <v>463</v>
      </c>
      <c r="H4715" t="s">
        <v>150</v>
      </c>
      <c r="I4715" t="s">
        <v>136</v>
      </c>
      <c r="J4715" t="s">
        <v>137</v>
      </c>
      <c r="K4715" t="s">
        <v>138</v>
      </c>
      <c r="L4715" t="s">
        <v>13717</v>
      </c>
      <c r="M4715" t="s">
        <v>13718</v>
      </c>
      <c r="N4715">
        <v>1.4580555550000001</v>
      </c>
      <c r="O4715">
        <v>0</v>
      </c>
      <c r="P4715">
        <v>62</v>
      </c>
      <c r="Q4715">
        <v>0</v>
      </c>
      <c r="R4715">
        <v>0</v>
      </c>
      <c r="S4715">
        <v>0</v>
      </c>
      <c r="T4715">
        <v>2</v>
      </c>
      <c r="U4715">
        <v>0</v>
      </c>
      <c r="V4715">
        <v>0</v>
      </c>
      <c r="W4715">
        <v>0</v>
      </c>
      <c r="X4715">
        <v>15.114813675716762</v>
      </c>
      <c r="Y4715">
        <v>0</v>
      </c>
      <c r="Z4715">
        <v>0</v>
      </c>
      <c r="AA4715">
        <v>0</v>
      </c>
      <c r="AB4715">
        <v>1.3162237047569001</v>
      </c>
      <c r="AC4715">
        <v>0</v>
      </c>
      <c r="AD4715">
        <v>0</v>
      </c>
      <c r="AE4715">
        <v>16.431037380473661</v>
      </c>
    </row>
    <row r="4716" spans="1:31" x14ac:dyDescent="0.25">
      <c r="A4716">
        <v>2314154</v>
      </c>
      <c r="B4716">
        <v>1</v>
      </c>
      <c r="C4716" t="s">
        <v>80</v>
      </c>
      <c r="D4716" t="s">
        <v>105</v>
      </c>
      <c r="E4716" t="s">
        <v>175</v>
      </c>
      <c r="F4716" t="s">
        <v>13719</v>
      </c>
      <c r="G4716" t="s">
        <v>210</v>
      </c>
      <c r="H4716" t="s">
        <v>135</v>
      </c>
      <c r="I4716" t="s">
        <v>136</v>
      </c>
      <c r="J4716" t="s">
        <v>137</v>
      </c>
      <c r="K4716" t="s">
        <v>138</v>
      </c>
      <c r="L4716" t="s">
        <v>13720</v>
      </c>
      <c r="M4716" t="s">
        <v>13721</v>
      </c>
      <c r="N4716">
        <v>1.2036111110000001</v>
      </c>
      <c r="O4716">
        <v>0</v>
      </c>
      <c r="P4716">
        <v>0</v>
      </c>
      <c r="Q4716">
        <v>0</v>
      </c>
      <c r="R4716">
        <v>0</v>
      </c>
      <c r="S4716">
        <v>2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20.723132471972527</v>
      </c>
      <c r="AB4716">
        <v>0</v>
      </c>
      <c r="AC4716">
        <v>0</v>
      </c>
      <c r="AD4716">
        <v>0</v>
      </c>
      <c r="AE4716">
        <v>20.723132471972527</v>
      </c>
    </row>
    <row r="4717" spans="1:31" x14ac:dyDescent="0.25">
      <c r="A4717">
        <v>2314967</v>
      </c>
      <c r="B4717">
        <v>1</v>
      </c>
      <c r="C4717" t="s">
        <v>80</v>
      </c>
      <c r="D4717" t="s">
        <v>88</v>
      </c>
      <c r="E4717" t="s">
        <v>153</v>
      </c>
      <c r="F4717" t="s">
        <v>13722</v>
      </c>
      <c r="G4717" t="s">
        <v>155</v>
      </c>
      <c r="H4717" t="s">
        <v>150</v>
      </c>
      <c r="I4717" t="s">
        <v>136</v>
      </c>
      <c r="J4717" t="s">
        <v>137</v>
      </c>
      <c r="K4717" t="s">
        <v>138</v>
      </c>
      <c r="L4717" t="s">
        <v>13723</v>
      </c>
      <c r="M4717" t="s">
        <v>13724</v>
      </c>
      <c r="N4717">
        <v>4.9558333330000002</v>
      </c>
      <c r="O4717">
        <v>0</v>
      </c>
      <c r="P4717">
        <v>3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4.5198719176908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4.5198719176908</v>
      </c>
    </row>
    <row r="4718" spans="1:31" x14ac:dyDescent="0.25">
      <c r="A4718">
        <v>2314340</v>
      </c>
      <c r="B4718">
        <v>1</v>
      </c>
      <c r="C4718" t="s">
        <v>81</v>
      </c>
      <c r="D4718" t="s">
        <v>121</v>
      </c>
      <c r="E4718" t="s">
        <v>175</v>
      </c>
      <c r="F4718" t="s">
        <v>13725</v>
      </c>
      <c r="G4718" t="s">
        <v>177</v>
      </c>
      <c r="H4718" t="s">
        <v>135</v>
      </c>
      <c r="I4718" t="s">
        <v>136</v>
      </c>
      <c r="J4718" t="s">
        <v>137</v>
      </c>
      <c r="K4718" t="s">
        <v>144</v>
      </c>
      <c r="L4718" t="s">
        <v>13726</v>
      </c>
      <c r="M4718" t="s">
        <v>13727</v>
      </c>
      <c r="N4718">
        <v>3.912222222</v>
      </c>
      <c r="O4718">
        <v>0</v>
      </c>
      <c r="P4718">
        <v>22</v>
      </c>
      <c r="Q4718">
        <v>0</v>
      </c>
      <c r="R4718">
        <v>1</v>
      </c>
      <c r="S4718">
        <v>2</v>
      </c>
      <c r="T4718">
        <v>0</v>
      </c>
      <c r="U4718">
        <v>0</v>
      </c>
      <c r="V4718">
        <v>0</v>
      </c>
      <c r="W4718">
        <v>0</v>
      </c>
      <c r="X4718">
        <v>8.7926855676266644</v>
      </c>
      <c r="Y4718">
        <v>0</v>
      </c>
      <c r="Z4718">
        <v>0.77818985111166672</v>
      </c>
      <c r="AA4718">
        <v>66.091132544634604</v>
      </c>
      <c r="AB4718">
        <v>0</v>
      </c>
      <c r="AC4718">
        <v>0</v>
      </c>
      <c r="AD4718">
        <v>0</v>
      </c>
      <c r="AE4718">
        <v>75.662007963372929</v>
      </c>
    </row>
    <row r="4719" spans="1:31" x14ac:dyDescent="0.25">
      <c r="A4719">
        <v>2314589</v>
      </c>
      <c r="B4719">
        <v>1</v>
      </c>
      <c r="C4719" t="s">
        <v>80</v>
      </c>
      <c r="D4719" t="s">
        <v>83</v>
      </c>
      <c r="E4719" t="s">
        <v>153</v>
      </c>
      <c r="F4719" t="s">
        <v>13728</v>
      </c>
      <c r="G4719" t="s">
        <v>155</v>
      </c>
      <c r="H4719" t="s">
        <v>150</v>
      </c>
      <c r="I4719" t="s">
        <v>136</v>
      </c>
      <c r="J4719" t="s">
        <v>137</v>
      </c>
      <c r="K4719" t="s">
        <v>138</v>
      </c>
      <c r="L4719" t="s">
        <v>13729</v>
      </c>
      <c r="M4719" t="s">
        <v>13730</v>
      </c>
      <c r="N4719">
        <v>2.221944444</v>
      </c>
      <c r="O4719">
        <v>0</v>
      </c>
      <c r="P4719">
        <v>3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2.4704352428811087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2.4704352428811087</v>
      </c>
    </row>
    <row r="4720" spans="1:31" x14ac:dyDescent="0.25">
      <c r="A4720">
        <v>2314234</v>
      </c>
      <c r="B4720">
        <v>1</v>
      </c>
      <c r="C4720" t="s">
        <v>80</v>
      </c>
      <c r="D4720" t="s">
        <v>101</v>
      </c>
      <c r="E4720" t="s">
        <v>132</v>
      </c>
      <c r="F4720" t="s">
        <v>2709</v>
      </c>
      <c r="G4720" t="s">
        <v>134</v>
      </c>
      <c r="H4720" t="s">
        <v>135</v>
      </c>
      <c r="I4720" t="s">
        <v>136</v>
      </c>
      <c r="J4720" t="s">
        <v>137</v>
      </c>
      <c r="K4720" t="s">
        <v>138</v>
      </c>
      <c r="L4720" t="s">
        <v>13731</v>
      </c>
      <c r="M4720" t="s">
        <v>13732</v>
      </c>
      <c r="N4720">
        <v>0.79722222200000004</v>
      </c>
      <c r="O4720">
        <v>6</v>
      </c>
      <c r="P4720">
        <v>2403</v>
      </c>
      <c r="Q4720">
        <v>2</v>
      </c>
      <c r="R4720">
        <v>76</v>
      </c>
      <c r="S4720">
        <v>22</v>
      </c>
      <c r="T4720">
        <v>250</v>
      </c>
      <c r="U4720">
        <v>1</v>
      </c>
      <c r="V4720">
        <v>1</v>
      </c>
      <c r="W4720">
        <v>17.832754333376766</v>
      </c>
      <c r="X4720">
        <v>446.50769545298249</v>
      </c>
      <c r="Y4720">
        <v>2.8574751552348001</v>
      </c>
      <c r="Z4720">
        <v>27.753033720178379</v>
      </c>
      <c r="AA4720">
        <v>47.677820125940777</v>
      </c>
      <c r="AB4720">
        <v>232.05635565456862</v>
      </c>
      <c r="AC4720">
        <v>26.545308991272286</v>
      </c>
      <c r="AD4720">
        <v>0.57930973468546665</v>
      </c>
      <c r="AE4720">
        <v>801.80975316823958</v>
      </c>
    </row>
    <row r="4721" spans="1:31" x14ac:dyDescent="0.25">
      <c r="A4721">
        <v>2314695</v>
      </c>
      <c r="B4721">
        <v>1</v>
      </c>
      <c r="C4721" t="s">
        <v>81</v>
      </c>
      <c r="D4721" t="s">
        <v>122</v>
      </c>
      <c r="E4721" t="s">
        <v>175</v>
      </c>
      <c r="F4721" t="s">
        <v>13733</v>
      </c>
      <c r="G4721" t="s">
        <v>1401</v>
      </c>
      <c r="H4721" t="s">
        <v>135</v>
      </c>
      <c r="I4721" t="s">
        <v>136</v>
      </c>
      <c r="J4721" t="s">
        <v>137</v>
      </c>
      <c r="K4721" t="s">
        <v>138</v>
      </c>
      <c r="L4721" t="s">
        <v>13734</v>
      </c>
      <c r="M4721" t="s">
        <v>13735</v>
      </c>
      <c r="N4721">
        <v>6.9211111110000001</v>
      </c>
      <c r="O4721">
        <v>0</v>
      </c>
      <c r="P4721">
        <v>345</v>
      </c>
      <c r="Q4721">
        <v>13</v>
      </c>
      <c r="R4721">
        <v>15</v>
      </c>
      <c r="S4721">
        <v>1</v>
      </c>
      <c r="T4721">
        <v>42</v>
      </c>
      <c r="U4721">
        <v>0</v>
      </c>
      <c r="V4721">
        <v>0</v>
      </c>
      <c r="W4721">
        <v>0</v>
      </c>
      <c r="X4721">
        <v>325.35417119454905</v>
      </c>
      <c r="Y4721">
        <v>272.11124525087206</v>
      </c>
      <c r="Z4721">
        <v>33.212841233446007</v>
      </c>
      <c r="AA4721">
        <v>8.8979363159332898</v>
      </c>
      <c r="AB4721">
        <v>147.58538560616171</v>
      </c>
      <c r="AC4721">
        <v>0</v>
      </c>
      <c r="AD4721">
        <v>0</v>
      </c>
      <c r="AE4721">
        <v>787.16157960096223</v>
      </c>
    </row>
    <row r="4722" spans="1:31" x14ac:dyDescent="0.25">
      <c r="A4722">
        <v>2314532</v>
      </c>
      <c r="B4722">
        <v>1</v>
      </c>
      <c r="C4722" t="s">
        <v>80</v>
      </c>
      <c r="D4722" t="s">
        <v>105</v>
      </c>
      <c r="E4722" t="s">
        <v>141</v>
      </c>
      <c r="F4722" t="s">
        <v>7251</v>
      </c>
      <c r="G4722" t="s">
        <v>134</v>
      </c>
      <c r="H4722" t="s">
        <v>135</v>
      </c>
      <c r="I4722" t="s">
        <v>136</v>
      </c>
      <c r="J4722" t="s">
        <v>137</v>
      </c>
      <c r="K4722" t="s">
        <v>138</v>
      </c>
      <c r="L4722" t="s">
        <v>13736</v>
      </c>
      <c r="M4722" t="s">
        <v>13737</v>
      </c>
      <c r="N4722">
        <v>1.1330555550000001</v>
      </c>
      <c r="O4722">
        <v>0</v>
      </c>
      <c r="P4722">
        <v>3318</v>
      </c>
      <c r="Q4722">
        <v>0</v>
      </c>
      <c r="R4722">
        <v>0</v>
      </c>
      <c r="S4722">
        <v>3</v>
      </c>
      <c r="T4722">
        <v>236</v>
      </c>
      <c r="U4722">
        <v>2</v>
      </c>
      <c r="V4722">
        <v>6</v>
      </c>
      <c r="W4722">
        <v>0</v>
      </c>
      <c r="X4722">
        <v>848.20656229649796</v>
      </c>
      <c r="Y4722">
        <v>0</v>
      </c>
      <c r="Z4722">
        <v>0</v>
      </c>
      <c r="AA4722">
        <v>27.267165810087771</v>
      </c>
      <c r="AB4722">
        <v>357.14968230049419</v>
      </c>
      <c r="AC4722">
        <v>246.46627000142729</v>
      </c>
      <c r="AD4722">
        <v>444.34008713069665</v>
      </c>
      <c r="AE4722">
        <v>1923.429767539204</v>
      </c>
    </row>
    <row r="4723" spans="1:31" x14ac:dyDescent="0.25">
      <c r="A4723">
        <v>2314446</v>
      </c>
      <c r="B4723">
        <v>1</v>
      </c>
      <c r="C4723" t="s">
        <v>80</v>
      </c>
      <c r="D4723" t="s">
        <v>93</v>
      </c>
      <c r="E4723" t="s">
        <v>153</v>
      </c>
      <c r="F4723" t="s">
        <v>13738</v>
      </c>
      <c r="G4723" t="s">
        <v>203</v>
      </c>
      <c r="H4723" t="s">
        <v>150</v>
      </c>
      <c r="I4723" t="s">
        <v>136</v>
      </c>
      <c r="J4723" t="s">
        <v>137</v>
      </c>
      <c r="K4723" t="s">
        <v>138</v>
      </c>
      <c r="L4723" t="s">
        <v>13739</v>
      </c>
      <c r="M4723" t="s">
        <v>13740</v>
      </c>
      <c r="N4723">
        <v>1.4</v>
      </c>
      <c r="O4723">
        <v>0</v>
      </c>
      <c r="P4723">
        <v>1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0.28987959512049999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0.28987959512049999</v>
      </c>
    </row>
    <row r="4724" spans="1:31" x14ac:dyDescent="0.25">
      <c r="A4724">
        <v>2314595</v>
      </c>
      <c r="B4724">
        <v>1</v>
      </c>
      <c r="C4724" t="s">
        <v>80</v>
      </c>
      <c r="D4724" t="s">
        <v>98</v>
      </c>
      <c r="E4724" t="s">
        <v>147</v>
      </c>
      <c r="F4724" t="s">
        <v>13741</v>
      </c>
      <c r="G4724" t="s">
        <v>149</v>
      </c>
      <c r="H4724" t="s">
        <v>150</v>
      </c>
      <c r="I4724" t="s">
        <v>136</v>
      </c>
      <c r="J4724" t="s">
        <v>137</v>
      </c>
      <c r="K4724" t="s">
        <v>138</v>
      </c>
      <c r="L4724" t="s">
        <v>13742</v>
      </c>
      <c r="M4724" t="s">
        <v>13743</v>
      </c>
      <c r="N4724">
        <v>1.8386111110000001</v>
      </c>
      <c r="O4724">
        <v>0</v>
      </c>
      <c r="P4724">
        <v>52</v>
      </c>
      <c r="Q4724">
        <v>0</v>
      </c>
      <c r="R4724">
        <v>0</v>
      </c>
      <c r="S4724">
        <v>0</v>
      </c>
      <c r="T4724">
        <v>5</v>
      </c>
      <c r="U4724">
        <v>0</v>
      </c>
      <c r="V4724">
        <v>0</v>
      </c>
      <c r="W4724">
        <v>0</v>
      </c>
      <c r="X4724">
        <v>13.5502849427256</v>
      </c>
      <c r="Y4724">
        <v>0</v>
      </c>
      <c r="Z4724">
        <v>0</v>
      </c>
      <c r="AA4724">
        <v>0</v>
      </c>
      <c r="AB4724">
        <v>3.4893147132318756</v>
      </c>
      <c r="AC4724">
        <v>0</v>
      </c>
      <c r="AD4724">
        <v>0</v>
      </c>
      <c r="AE4724">
        <v>17.039599655957474</v>
      </c>
    </row>
    <row r="4725" spans="1:31" x14ac:dyDescent="0.25">
      <c r="A4725">
        <v>2314927</v>
      </c>
      <c r="B4725">
        <v>1</v>
      </c>
      <c r="C4725" t="s">
        <v>81</v>
      </c>
      <c r="D4725" t="s">
        <v>123</v>
      </c>
      <c r="E4725" t="s">
        <v>132</v>
      </c>
      <c r="F4725" t="s">
        <v>13744</v>
      </c>
      <c r="G4725" t="s">
        <v>134</v>
      </c>
      <c r="H4725" t="s">
        <v>135</v>
      </c>
      <c r="I4725" t="s">
        <v>136</v>
      </c>
      <c r="J4725" t="s">
        <v>137</v>
      </c>
      <c r="K4725" t="s">
        <v>138</v>
      </c>
      <c r="L4725" t="s">
        <v>13745</v>
      </c>
      <c r="M4725" t="s">
        <v>13746</v>
      </c>
      <c r="N4725">
        <v>3.471666666</v>
      </c>
      <c r="O4725">
        <v>0</v>
      </c>
      <c r="P4725">
        <v>1</v>
      </c>
      <c r="Q4725">
        <v>1</v>
      </c>
      <c r="R4725">
        <v>38</v>
      </c>
      <c r="S4725">
        <v>0</v>
      </c>
      <c r="T4725">
        <v>6</v>
      </c>
      <c r="U4725">
        <v>0</v>
      </c>
      <c r="V4725">
        <v>0</v>
      </c>
      <c r="W4725">
        <v>0</v>
      </c>
      <c r="X4725">
        <v>1.0396752303282999</v>
      </c>
      <c r="Y4725">
        <v>5.3799854696895668</v>
      </c>
      <c r="Z4725">
        <v>202.53050369967431</v>
      </c>
      <c r="AA4725">
        <v>0</v>
      </c>
      <c r="AB4725">
        <v>21.342030968022677</v>
      </c>
      <c r="AC4725">
        <v>0</v>
      </c>
      <c r="AD4725">
        <v>0</v>
      </c>
      <c r="AE4725">
        <v>230.29219536771484</v>
      </c>
    </row>
    <row r="4726" spans="1:31" x14ac:dyDescent="0.25">
      <c r="A4726">
        <v>2314240</v>
      </c>
      <c r="B4726">
        <v>1</v>
      </c>
      <c r="C4726" t="s">
        <v>80</v>
      </c>
      <c r="D4726" t="s">
        <v>99</v>
      </c>
      <c r="E4726" t="s">
        <v>175</v>
      </c>
      <c r="F4726" t="s">
        <v>13747</v>
      </c>
      <c r="G4726" t="s">
        <v>143</v>
      </c>
      <c r="H4726" t="s">
        <v>135</v>
      </c>
      <c r="I4726" t="s">
        <v>136</v>
      </c>
      <c r="J4726" t="s">
        <v>137</v>
      </c>
      <c r="K4726" t="s">
        <v>144</v>
      </c>
      <c r="L4726" t="s">
        <v>13748</v>
      </c>
      <c r="M4726" t="s">
        <v>13749</v>
      </c>
      <c r="N4726">
        <v>0.58138888799999999</v>
      </c>
      <c r="O4726">
        <v>0</v>
      </c>
      <c r="P4726">
        <v>190</v>
      </c>
      <c r="Q4726">
        <v>0</v>
      </c>
      <c r="R4726">
        <v>2</v>
      </c>
      <c r="S4726">
        <v>0</v>
      </c>
      <c r="T4726">
        <v>34</v>
      </c>
      <c r="U4726">
        <v>0</v>
      </c>
      <c r="V4726">
        <v>0</v>
      </c>
      <c r="W4726">
        <v>0</v>
      </c>
      <c r="X4726">
        <v>27.391191054239943</v>
      </c>
      <c r="Y4726">
        <v>0</v>
      </c>
      <c r="Z4726">
        <v>7.9927315826750001E-2</v>
      </c>
      <c r="AA4726">
        <v>0</v>
      </c>
      <c r="AB4726">
        <v>8.0773268652897503</v>
      </c>
      <c r="AC4726">
        <v>0</v>
      </c>
      <c r="AD4726">
        <v>0</v>
      </c>
      <c r="AE4726">
        <v>35.548445235356446</v>
      </c>
    </row>
    <row r="4727" spans="1:31" x14ac:dyDescent="0.25">
      <c r="A4727">
        <v>2314572</v>
      </c>
      <c r="B4727">
        <v>1</v>
      </c>
      <c r="C4727" t="s">
        <v>81</v>
      </c>
      <c r="D4727" t="s">
        <v>115</v>
      </c>
      <c r="E4727" t="s">
        <v>147</v>
      </c>
      <c r="F4727" t="s">
        <v>13750</v>
      </c>
      <c r="G4727" t="s">
        <v>149</v>
      </c>
      <c r="H4727" t="s">
        <v>150</v>
      </c>
      <c r="I4727" t="s">
        <v>136</v>
      </c>
      <c r="J4727" t="s">
        <v>137</v>
      </c>
      <c r="K4727" t="s">
        <v>138</v>
      </c>
      <c r="L4727" t="s">
        <v>13751</v>
      </c>
      <c r="M4727" t="s">
        <v>13752</v>
      </c>
      <c r="N4727">
        <v>1.791388888</v>
      </c>
      <c r="O4727">
        <v>0</v>
      </c>
      <c r="P4727">
        <v>48</v>
      </c>
      <c r="Q4727">
        <v>0</v>
      </c>
      <c r="R4727">
        <v>0</v>
      </c>
      <c r="S4727">
        <v>0</v>
      </c>
      <c r="T4727">
        <v>2</v>
      </c>
      <c r="U4727">
        <v>0</v>
      </c>
      <c r="V4727">
        <v>0</v>
      </c>
      <c r="W4727">
        <v>0</v>
      </c>
      <c r="X4727">
        <v>10.683690999339733</v>
      </c>
      <c r="Y4727">
        <v>0</v>
      </c>
      <c r="Z4727">
        <v>0</v>
      </c>
      <c r="AA4727">
        <v>0</v>
      </c>
      <c r="AB4727">
        <v>0.52633995411727497</v>
      </c>
      <c r="AC4727">
        <v>0</v>
      </c>
      <c r="AD4727">
        <v>0</v>
      </c>
      <c r="AE4727">
        <v>11.210030953457007</v>
      </c>
    </row>
    <row r="4728" spans="1:31" x14ac:dyDescent="0.25">
      <c r="A4728">
        <v>2314449</v>
      </c>
      <c r="B4728">
        <v>1</v>
      </c>
      <c r="C4728" t="s">
        <v>81</v>
      </c>
      <c r="D4728" t="s">
        <v>118</v>
      </c>
      <c r="E4728" t="s">
        <v>153</v>
      </c>
      <c r="F4728" t="s">
        <v>13753</v>
      </c>
      <c r="G4728" t="s">
        <v>155</v>
      </c>
      <c r="H4728" t="s">
        <v>150</v>
      </c>
      <c r="I4728" t="s">
        <v>136</v>
      </c>
      <c r="J4728" t="s">
        <v>137</v>
      </c>
      <c r="K4728" t="s">
        <v>138</v>
      </c>
      <c r="L4728" t="s">
        <v>13754</v>
      </c>
      <c r="M4728" t="s">
        <v>13755</v>
      </c>
      <c r="N4728">
        <v>8.1875</v>
      </c>
      <c r="O4728">
        <v>0</v>
      </c>
      <c r="P4728">
        <v>1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1.1673784493868333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1.1673784493868333</v>
      </c>
    </row>
    <row r="4729" spans="1:31" x14ac:dyDescent="0.25">
      <c r="A4729">
        <v>2314549</v>
      </c>
      <c r="B4729">
        <v>1</v>
      </c>
      <c r="C4729" t="s">
        <v>81</v>
      </c>
      <c r="D4729" t="s">
        <v>112</v>
      </c>
      <c r="E4729" t="s">
        <v>147</v>
      </c>
      <c r="F4729" t="s">
        <v>13756</v>
      </c>
      <c r="G4729" t="s">
        <v>149</v>
      </c>
      <c r="H4729" t="s">
        <v>150</v>
      </c>
      <c r="I4729" t="s">
        <v>136</v>
      </c>
      <c r="J4729" t="s">
        <v>137</v>
      </c>
      <c r="K4729" t="s">
        <v>138</v>
      </c>
      <c r="L4729" t="s">
        <v>13757</v>
      </c>
      <c r="M4729" t="s">
        <v>13758</v>
      </c>
      <c r="N4729">
        <v>0.77722222200000002</v>
      </c>
      <c r="O4729">
        <v>0</v>
      </c>
      <c r="P4729">
        <v>13</v>
      </c>
      <c r="Q4729">
        <v>0</v>
      </c>
      <c r="R4729">
        <v>7</v>
      </c>
      <c r="S4729">
        <v>0</v>
      </c>
      <c r="T4729">
        <v>3</v>
      </c>
      <c r="U4729">
        <v>0</v>
      </c>
      <c r="V4729">
        <v>0</v>
      </c>
      <c r="W4729">
        <v>0</v>
      </c>
      <c r="X4729">
        <v>2.6614144506516002</v>
      </c>
      <c r="Y4729">
        <v>0</v>
      </c>
      <c r="Z4729">
        <v>1.8412541674906502</v>
      </c>
      <c r="AA4729">
        <v>0</v>
      </c>
      <c r="AB4729">
        <v>3.8973247097500004E-2</v>
      </c>
      <c r="AC4729">
        <v>0</v>
      </c>
      <c r="AD4729">
        <v>0</v>
      </c>
      <c r="AE4729">
        <v>4.5416418652397503</v>
      </c>
    </row>
    <row r="4730" spans="1:31" x14ac:dyDescent="0.25">
      <c r="A4730">
        <v>2314380</v>
      </c>
      <c r="B4730">
        <v>1</v>
      </c>
      <c r="C4730" t="s">
        <v>80</v>
      </c>
      <c r="D4730" t="s">
        <v>96</v>
      </c>
      <c r="E4730" t="s">
        <v>153</v>
      </c>
      <c r="F4730" t="s">
        <v>13759</v>
      </c>
      <c r="G4730" t="s">
        <v>203</v>
      </c>
      <c r="H4730" t="s">
        <v>150</v>
      </c>
      <c r="I4730" t="s">
        <v>136</v>
      </c>
      <c r="J4730" t="s">
        <v>137</v>
      </c>
      <c r="K4730" t="s">
        <v>138</v>
      </c>
      <c r="L4730" t="s">
        <v>13760</v>
      </c>
      <c r="M4730" t="s">
        <v>13761</v>
      </c>
      <c r="N4730">
        <v>5.8588888880000001</v>
      </c>
      <c r="O4730">
        <v>0</v>
      </c>
      <c r="P4730">
        <v>1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3.7680631943103333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3.7680631943103333</v>
      </c>
    </row>
    <row r="4731" spans="1:31" x14ac:dyDescent="0.25">
      <c r="A4731">
        <v>2314403</v>
      </c>
      <c r="B4731">
        <v>1</v>
      </c>
      <c r="C4731" t="s">
        <v>80</v>
      </c>
      <c r="D4731" t="s">
        <v>97</v>
      </c>
      <c r="E4731" t="s">
        <v>141</v>
      </c>
      <c r="F4731" t="s">
        <v>10373</v>
      </c>
      <c r="G4731" t="s">
        <v>134</v>
      </c>
      <c r="H4731" t="s">
        <v>135</v>
      </c>
      <c r="I4731" t="s">
        <v>136</v>
      </c>
      <c r="J4731" t="s">
        <v>137</v>
      </c>
      <c r="K4731" t="s">
        <v>138</v>
      </c>
      <c r="L4731" t="s">
        <v>13762</v>
      </c>
      <c r="M4731" t="s">
        <v>13763</v>
      </c>
      <c r="N4731">
        <v>0.137222222</v>
      </c>
      <c r="O4731">
        <v>4</v>
      </c>
      <c r="P4731">
        <v>1709</v>
      </c>
      <c r="Q4731">
        <v>5</v>
      </c>
      <c r="R4731">
        <v>324</v>
      </c>
      <c r="S4731">
        <v>20</v>
      </c>
      <c r="T4731">
        <v>211</v>
      </c>
      <c r="U4731">
        <v>0</v>
      </c>
      <c r="V4731">
        <v>0</v>
      </c>
      <c r="W4731">
        <v>5.7510581022179998</v>
      </c>
      <c r="X4731">
        <v>66.887874153744264</v>
      </c>
      <c r="Y4731">
        <v>0.47765094430624999</v>
      </c>
      <c r="Z4731">
        <v>23.034687957184694</v>
      </c>
      <c r="AA4731">
        <v>44.392738999993611</v>
      </c>
      <c r="AB4731">
        <v>27.036073410694808</v>
      </c>
      <c r="AC4731">
        <v>0</v>
      </c>
      <c r="AD4731">
        <v>0</v>
      </c>
      <c r="AE4731">
        <v>167.58008356814162</v>
      </c>
    </row>
    <row r="4732" spans="1:31" x14ac:dyDescent="0.25">
      <c r="A4732">
        <v>2314257</v>
      </c>
      <c r="B4732">
        <v>1</v>
      </c>
      <c r="C4732" t="s">
        <v>80</v>
      </c>
      <c r="D4732" t="s">
        <v>90</v>
      </c>
      <c r="E4732" t="s">
        <v>158</v>
      </c>
      <c r="F4732" t="s">
        <v>13764</v>
      </c>
      <c r="G4732" t="s">
        <v>453</v>
      </c>
      <c r="H4732" t="s">
        <v>150</v>
      </c>
      <c r="I4732" t="s">
        <v>136</v>
      </c>
      <c r="J4732" t="s">
        <v>137</v>
      </c>
      <c r="K4732" t="s">
        <v>138</v>
      </c>
      <c r="L4732" t="s">
        <v>13765</v>
      </c>
      <c r="M4732" t="s">
        <v>13766</v>
      </c>
      <c r="N4732">
        <v>4.7147222219999998</v>
      </c>
      <c r="O4732">
        <v>0</v>
      </c>
      <c r="P4732">
        <v>398</v>
      </c>
      <c r="Q4732">
        <v>0</v>
      </c>
      <c r="R4732">
        <v>0</v>
      </c>
      <c r="S4732">
        <v>0</v>
      </c>
      <c r="T4732">
        <v>86</v>
      </c>
      <c r="U4732">
        <v>0</v>
      </c>
      <c r="V4732">
        <v>1</v>
      </c>
      <c r="W4732">
        <v>0</v>
      </c>
      <c r="X4732">
        <v>376.42500063408079</v>
      </c>
      <c r="Y4732">
        <v>0</v>
      </c>
      <c r="Z4732">
        <v>0</v>
      </c>
      <c r="AA4732">
        <v>0</v>
      </c>
      <c r="AB4732">
        <v>364.78595919753315</v>
      </c>
      <c r="AC4732">
        <v>0</v>
      </c>
      <c r="AD4732">
        <v>604.28050207577144</v>
      </c>
      <c r="AE4732">
        <v>1345.4914619073854</v>
      </c>
    </row>
    <row r="4733" spans="1:31" x14ac:dyDescent="0.25">
      <c r="A4733">
        <v>2314672</v>
      </c>
      <c r="B4733">
        <v>1</v>
      </c>
      <c r="C4733" t="s">
        <v>80</v>
      </c>
      <c r="D4733" t="s">
        <v>97</v>
      </c>
      <c r="E4733" t="s">
        <v>158</v>
      </c>
      <c r="F4733" t="s">
        <v>13767</v>
      </c>
      <c r="G4733" t="s">
        <v>453</v>
      </c>
      <c r="H4733" t="s">
        <v>150</v>
      </c>
      <c r="I4733" t="s">
        <v>136</v>
      </c>
      <c r="J4733" t="s">
        <v>137</v>
      </c>
      <c r="K4733" t="s">
        <v>138</v>
      </c>
      <c r="L4733" t="s">
        <v>13768</v>
      </c>
      <c r="M4733" t="s">
        <v>13769</v>
      </c>
      <c r="N4733">
        <v>2.0388888879999998</v>
      </c>
      <c r="O4733">
        <v>0</v>
      </c>
      <c r="P4733">
        <v>140</v>
      </c>
      <c r="Q4733">
        <v>0</v>
      </c>
      <c r="R4733">
        <v>0</v>
      </c>
      <c r="S4733">
        <v>0</v>
      </c>
      <c r="T4733">
        <v>6</v>
      </c>
      <c r="U4733">
        <v>0</v>
      </c>
      <c r="V4733">
        <v>0</v>
      </c>
      <c r="W4733">
        <v>0</v>
      </c>
      <c r="X4733">
        <v>102.12909532143617</v>
      </c>
      <c r="Y4733">
        <v>0</v>
      </c>
      <c r="Z4733">
        <v>0</v>
      </c>
      <c r="AA4733">
        <v>0</v>
      </c>
      <c r="AB4733">
        <v>14.325733297599225</v>
      </c>
      <c r="AC4733">
        <v>0</v>
      </c>
      <c r="AD4733">
        <v>0</v>
      </c>
      <c r="AE4733">
        <v>116.4548286190354</v>
      </c>
    </row>
    <row r="4734" spans="1:31" x14ac:dyDescent="0.25">
      <c r="A4734">
        <v>2314363</v>
      </c>
      <c r="B4734">
        <v>1</v>
      </c>
      <c r="C4734" t="s">
        <v>80</v>
      </c>
      <c r="D4734" t="s">
        <v>83</v>
      </c>
      <c r="E4734" t="s">
        <v>153</v>
      </c>
      <c r="F4734" t="s">
        <v>13770</v>
      </c>
      <c r="G4734" t="s">
        <v>203</v>
      </c>
      <c r="H4734" t="s">
        <v>150</v>
      </c>
      <c r="I4734" t="s">
        <v>136</v>
      </c>
      <c r="J4734" t="s">
        <v>137</v>
      </c>
      <c r="K4734" t="s">
        <v>138</v>
      </c>
      <c r="L4734" t="s">
        <v>13771</v>
      </c>
      <c r="M4734" t="s">
        <v>13772</v>
      </c>
      <c r="N4734">
        <v>2.1583333329999999</v>
      </c>
      <c r="O4734">
        <v>0</v>
      </c>
      <c r="P4734">
        <v>1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0.72757411830249996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0.72757411830249996</v>
      </c>
    </row>
    <row r="4735" spans="1:31" x14ac:dyDescent="0.25">
      <c r="A4735">
        <v>2314718</v>
      </c>
      <c r="B4735">
        <v>1</v>
      </c>
      <c r="C4735" t="s">
        <v>81</v>
      </c>
      <c r="D4735" t="s">
        <v>127</v>
      </c>
      <c r="E4735" t="s">
        <v>132</v>
      </c>
      <c r="F4735" t="s">
        <v>13773</v>
      </c>
      <c r="G4735" t="s">
        <v>134</v>
      </c>
      <c r="H4735" t="s">
        <v>135</v>
      </c>
      <c r="I4735" t="s">
        <v>136</v>
      </c>
      <c r="J4735" t="s">
        <v>137</v>
      </c>
      <c r="K4735" t="s">
        <v>138</v>
      </c>
      <c r="L4735" t="s">
        <v>13649</v>
      </c>
      <c r="M4735" t="s">
        <v>13774</v>
      </c>
      <c r="N4735">
        <v>3.9355555550000001</v>
      </c>
      <c r="O4735">
        <v>0</v>
      </c>
      <c r="P4735">
        <v>0</v>
      </c>
      <c r="Q4735">
        <v>10</v>
      </c>
      <c r="R4735">
        <v>19</v>
      </c>
      <c r="S4735">
        <v>10</v>
      </c>
      <c r="T4735">
        <v>3</v>
      </c>
      <c r="U4735">
        <v>3</v>
      </c>
      <c r="V4735">
        <v>0</v>
      </c>
      <c r="W4735">
        <v>0</v>
      </c>
      <c r="X4735">
        <v>0</v>
      </c>
      <c r="Y4735">
        <v>99.086306176292396</v>
      </c>
      <c r="Z4735">
        <v>147.08602688418696</v>
      </c>
      <c r="AA4735">
        <v>655.60076717499885</v>
      </c>
      <c r="AB4735">
        <v>28.033322257455161</v>
      </c>
      <c r="AC4735">
        <v>94.459106438498537</v>
      </c>
      <c r="AD4735">
        <v>0</v>
      </c>
      <c r="AE4735">
        <v>1024.2655289314318</v>
      </c>
    </row>
    <row r="4736" spans="1:31" x14ac:dyDescent="0.25">
      <c r="A4736">
        <v>2315050</v>
      </c>
      <c r="B4736">
        <v>1</v>
      </c>
      <c r="C4736" t="s">
        <v>80</v>
      </c>
      <c r="D4736" t="s">
        <v>93</v>
      </c>
      <c r="E4736" t="s">
        <v>141</v>
      </c>
      <c r="F4736" t="s">
        <v>317</v>
      </c>
      <c r="G4736" t="s">
        <v>134</v>
      </c>
      <c r="H4736" t="s">
        <v>135</v>
      </c>
      <c r="I4736" t="s">
        <v>136</v>
      </c>
      <c r="J4736" t="s">
        <v>137</v>
      </c>
      <c r="K4736" t="s">
        <v>138</v>
      </c>
      <c r="L4736" t="s">
        <v>13775</v>
      </c>
      <c r="M4736" t="s">
        <v>13776</v>
      </c>
      <c r="N4736">
        <v>0.12694444399999999</v>
      </c>
      <c r="O4736">
        <v>0</v>
      </c>
      <c r="P4736">
        <v>694</v>
      </c>
      <c r="Q4736">
        <v>8</v>
      </c>
      <c r="R4736">
        <v>240</v>
      </c>
      <c r="S4736">
        <v>22</v>
      </c>
      <c r="T4736">
        <v>144</v>
      </c>
      <c r="U4736">
        <v>0</v>
      </c>
      <c r="V4736">
        <v>0</v>
      </c>
      <c r="W4736">
        <v>0</v>
      </c>
      <c r="X4736">
        <v>15.70323711604069</v>
      </c>
      <c r="Y4736">
        <v>7.5950373845016665</v>
      </c>
      <c r="Z4736">
        <v>38.843249620378607</v>
      </c>
      <c r="AA4736">
        <v>20.670995641975761</v>
      </c>
      <c r="AB4736">
        <v>10.360720474927783</v>
      </c>
      <c r="AC4736">
        <v>0</v>
      </c>
      <c r="AD4736">
        <v>0</v>
      </c>
      <c r="AE4736">
        <v>93.173240237824515</v>
      </c>
    </row>
    <row r="4737" spans="1:31" x14ac:dyDescent="0.25">
      <c r="A4737">
        <v>2314864</v>
      </c>
      <c r="B4737">
        <v>1</v>
      </c>
      <c r="C4737" t="s">
        <v>81</v>
      </c>
      <c r="D4737" t="s">
        <v>116</v>
      </c>
      <c r="E4737" t="s">
        <v>147</v>
      </c>
      <c r="F4737" t="s">
        <v>13777</v>
      </c>
      <c r="G4737" t="s">
        <v>149</v>
      </c>
      <c r="H4737" t="s">
        <v>150</v>
      </c>
      <c r="I4737" t="s">
        <v>136</v>
      </c>
      <c r="J4737" t="s">
        <v>137</v>
      </c>
      <c r="K4737" t="s">
        <v>138</v>
      </c>
      <c r="L4737" t="s">
        <v>13778</v>
      </c>
      <c r="M4737" t="s">
        <v>13779</v>
      </c>
      <c r="N4737">
        <v>2.0841666659999998</v>
      </c>
      <c r="O4737">
        <v>0</v>
      </c>
      <c r="P4737">
        <v>16</v>
      </c>
      <c r="Q4737">
        <v>0</v>
      </c>
      <c r="R4737">
        <v>0</v>
      </c>
      <c r="S4737">
        <v>0</v>
      </c>
      <c r="T4737">
        <v>1</v>
      </c>
      <c r="U4737">
        <v>0</v>
      </c>
      <c r="V4737">
        <v>0</v>
      </c>
      <c r="W4737">
        <v>0</v>
      </c>
      <c r="X4737">
        <v>4.5698143991170666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4.5698143991170666</v>
      </c>
    </row>
    <row r="4738" spans="1:31" x14ac:dyDescent="0.25">
      <c r="A4738">
        <v>2314509</v>
      </c>
      <c r="B4738">
        <v>1</v>
      </c>
      <c r="C4738" t="s">
        <v>80</v>
      </c>
      <c r="D4738" t="s">
        <v>91</v>
      </c>
      <c r="E4738" t="s">
        <v>141</v>
      </c>
      <c r="F4738" t="s">
        <v>13780</v>
      </c>
      <c r="G4738" t="s">
        <v>134</v>
      </c>
      <c r="H4738" t="s">
        <v>135</v>
      </c>
      <c r="I4738" t="s">
        <v>136</v>
      </c>
      <c r="J4738" t="s">
        <v>137</v>
      </c>
      <c r="K4738" t="s">
        <v>138</v>
      </c>
      <c r="L4738" t="s">
        <v>13781</v>
      </c>
      <c r="M4738" t="s">
        <v>13782</v>
      </c>
      <c r="N4738">
        <v>3.5502777769999998</v>
      </c>
      <c r="O4738">
        <v>0</v>
      </c>
      <c r="P4738">
        <v>2780</v>
      </c>
      <c r="Q4738">
        <v>0</v>
      </c>
      <c r="R4738">
        <v>21</v>
      </c>
      <c r="S4738">
        <v>0</v>
      </c>
      <c r="T4738">
        <v>236</v>
      </c>
      <c r="U4738">
        <v>0</v>
      </c>
      <c r="V4738">
        <v>1</v>
      </c>
      <c r="W4738">
        <v>0</v>
      </c>
      <c r="X4738">
        <v>1885.1980194090997</v>
      </c>
      <c r="Y4738">
        <v>0</v>
      </c>
      <c r="Z4738">
        <v>33.196162153680866</v>
      </c>
      <c r="AA4738">
        <v>0</v>
      </c>
      <c r="AB4738">
        <v>848.70767179509096</v>
      </c>
      <c r="AC4738">
        <v>0</v>
      </c>
      <c r="AD4738">
        <v>0.26024095941610004</v>
      </c>
      <c r="AE4738">
        <v>2767.3620943172878</v>
      </c>
    </row>
    <row r="4739" spans="1:31" x14ac:dyDescent="0.25">
      <c r="A4739">
        <v>2314758</v>
      </c>
      <c r="B4739">
        <v>1</v>
      </c>
      <c r="C4739" t="s">
        <v>80</v>
      </c>
      <c r="D4739" t="s">
        <v>96</v>
      </c>
      <c r="E4739" t="s">
        <v>153</v>
      </c>
      <c r="F4739" t="s">
        <v>13783</v>
      </c>
      <c r="G4739" t="s">
        <v>254</v>
      </c>
      <c r="H4739" t="s">
        <v>150</v>
      </c>
      <c r="I4739" t="s">
        <v>136</v>
      </c>
      <c r="J4739" t="s">
        <v>137</v>
      </c>
      <c r="K4739" t="s">
        <v>138</v>
      </c>
      <c r="L4739" t="s">
        <v>13784</v>
      </c>
      <c r="M4739" t="s">
        <v>13785</v>
      </c>
      <c r="N4739">
        <v>0.93083333300000004</v>
      </c>
      <c r="O4739">
        <v>0</v>
      </c>
      <c r="P4739">
        <v>1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0.55459838048768328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0.55459838048768328</v>
      </c>
    </row>
    <row r="4740" spans="1:31" x14ac:dyDescent="0.25">
      <c r="A4740">
        <v>2314300</v>
      </c>
      <c r="B4740">
        <v>1</v>
      </c>
      <c r="C4740" t="s">
        <v>80</v>
      </c>
      <c r="D4740" t="s">
        <v>90</v>
      </c>
      <c r="E4740" t="s">
        <v>153</v>
      </c>
      <c r="F4740" t="s">
        <v>13786</v>
      </c>
      <c r="G4740" t="s">
        <v>703</v>
      </c>
      <c r="H4740" t="s">
        <v>150</v>
      </c>
      <c r="I4740" t="s">
        <v>136</v>
      </c>
      <c r="J4740" t="s">
        <v>137</v>
      </c>
      <c r="K4740" t="s">
        <v>138</v>
      </c>
      <c r="L4740" t="s">
        <v>13787</v>
      </c>
      <c r="M4740" t="s">
        <v>13788</v>
      </c>
      <c r="N4740">
        <v>4.7072222220000004</v>
      </c>
      <c r="O4740">
        <v>0</v>
      </c>
      <c r="P4740">
        <v>2</v>
      </c>
      <c r="Q4740">
        <v>0</v>
      </c>
      <c r="R4740">
        <v>0</v>
      </c>
      <c r="S4740">
        <v>0</v>
      </c>
      <c r="T4740">
        <v>2</v>
      </c>
      <c r="U4740">
        <v>0</v>
      </c>
      <c r="V4740">
        <v>0</v>
      </c>
      <c r="W4740">
        <v>0</v>
      </c>
      <c r="X4740">
        <v>3.056815936596375</v>
      </c>
      <c r="Y4740">
        <v>0</v>
      </c>
      <c r="Z4740">
        <v>0</v>
      </c>
      <c r="AA4740">
        <v>0</v>
      </c>
      <c r="AB4740">
        <v>6.0044296799900004E-2</v>
      </c>
      <c r="AC4740">
        <v>0</v>
      </c>
      <c r="AD4740">
        <v>0</v>
      </c>
      <c r="AE4740">
        <v>3.1168602333962752</v>
      </c>
    </row>
    <row r="4741" spans="1:31" x14ac:dyDescent="0.25">
      <c r="A4741">
        <v>2314655</v>
      </c>
      <c r="B4741">
        <v>1</v>
      </c>
      <c r="C4741" t="s">
        <v>81</v>
      </c>
      <c r="D4741" t="s">
        <v>122</v>
      </c>
      <c r="E4741" t="s">
        <v>141</v>
      </c>
      <c r="F4741" t="s">
        <v>13515</v>
      </c>
      <c r="G4741" t="s">
        <v>134</v>
      </c>
      <c r="H4741" t="s">
        <v>135</v>
      </c>
      <c r="I4741" t="s">
        <v>136</v>
      </c>
      <c r="J4741" t="s">
        <v>137</v>
      </c>
      <c r="K4741" t="s">
        <v>138</v>
      </c>
      <c r="L4741" t="s">
        <v>13789</v>
      </c>
      <c r="M4741" t="s">
        <v>13790</v>
      </c>
      <c r="N4741">
        <v>9.2222222000000006E-2</v>
      </c>
      <c r="O4741">
        <v>0</v>
      </c>
      <c r="P4741">
        <v>0</v>
      </c>
      <c r="Q4741">
        <v>11</v>
      </c>
      <c r="R4741">
        <v>0</v>
      </c>
      <c r="S4741">
        <v>5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0.1857926597483</v>
      </c>
      <c r="Z4741">
        <v>0</v>
      </c>
      <c r="AA4741">
        <v>12.474454568252888</v>
      </c>
      <c r="AB4741">
        <v>0</v>
      </c>
      <c r="AC4741">
        <v>0</v>
      </c>
      <c r="AD4741">
        <v>0</v>
      </c>
      <c r="AE4741">
        <v>12.660247228001188</v>
      </c>
    </row>
    <row r="4742" spans="1:31" x14ac:dyDescent="0.25">
      <c r="A4742">
        <v>2314323</v>
      </c>
      <c r="B4742">
        <v>1</v>
      </c>
      <c r="C4742" t="s">
        <v>80</v>
      </c>
      <c r="D4742" t="s">
        <v>90</v>
      </c>
      <c r="E4742" t="s">
        <v>153</v>
      </c>
      <c r="F4742" t="s">
        <v>13791</v>
      </c>
      <c r="G4742" t="s">
        <v>155</v>
      </c>
      <c r="H4742" t="s">
        <v>150</v>
      </c>
      <c r="I4742" t="s">
        <v>136</v>
      </c>
      <c r="J4742" t="s">
        <v>137</v>
      </c>
      <c r="K4742" t="s">
        <v>138</v>
      </c>
      <c r="L4742" t="s">
        <v>13792</v>
      </c>
      <c r="M4742" t="s">
        <v>13793</v>
      </c>
      <c r="N4742">
        <v>3.9083333329999999</v>
      </c>
      <c r="O4742">
        <v>0</v>
      </c>
      <c r="P4742">
        <v>5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4.4645628433348499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4.4645628433348499</v>
      </c>
    </row>
    <row r="4743" spans="1:31" x14ac:dyDescent="0.25">
      <c r="A4743">
        <v>2314990</v>
      </c>
      <c r="B4743">
        <v>1</v>
      </c>
      <c r="C4743" t="s">
        <v>80</v>
      </c>
      <c r="D4743" t="s">
        <v>83</v>
      </c>
      <c r="E4743" t="s">
        <v>153</v>
      </c>
      <c r="F4743" t="s">
        <v>13794</v>
      </c>
      <c r="G4743" t="s">
        <v>336</v>
      </c>
      <c r="H4743" t="s">
        <v>150</v>
      </c>
      <c r="I4743" t="s">
        <v>136</v>
      </c>
      <c r="J4743" t="s">
        <v>137</v>
      </c>
      <c r="K4743" t="s">
        <v>138</v>
      </c>
      <c r="L4743" t="s">
        <v>13795</v>
      </c>
      <c r="M4743" t="s">
        <v>13796</v>
      </c>
      <c r="N4743">
        <v>6.6086111110000001</v>
      </c>
      <c r="O4743">
        <v>0</v>
      </c>
      <c r="P4743">
        <v>1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2.3031496632162667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2.3031496632162667</v>
      </c>
    </row>
    <row r="4744" spans="1:31" x14ac:dyDescent="0.25">
      <c r="A4744">
        <v>2314131</v>
      </c>
      <c r="B4744">
        <v>1</v>
      </c>
      <c r="C4744" t="s">
        <v>81</v>
      </c>
      <c r="D4744" t="s">
        <v>123</v>
      </c>
      <c r="E4744" t="s">
        <v>158</v>
      </c>
      <c r="F4744" t="s">
        <v>13797</v>
      </c>
      <c r="G4744" t="s">
        <v>336</v>
      </c>
      <c r="H4744" t="s">
        <v>150</v>
      </c>
      <c r="I4744" t="s">
        <v>136</v>
      </c>
      <c r="J4744" t="s">
        <v>137</v>
      </c>
      <c r="K4744" t="s">
        <v>138</v>
      </c>
      <c r="L4744" t="s">
        <v>13798</v>
      </c>
      <c r="M4744" t="s">
        <v>13799</v>
      </c>
      <c r="N4744">
        <v>1.3302777770000001</v>
      </c>
      <c r="O4744">
        <v>0</v>
      </c>
      <c r="P4744">
        <v>0</v>
      </c>
      <c r="Q4744">
        <v>0</v>
      </c>
      <c r="R4744">
        <v>0</v>
      </c>
      <c r="S4744">
        <v>0</v>
      </c>
      <c r="T4744">
        <v>40</v>
      </c>
      <c r="U4744">
        <v>0</v>
      </c>
      <c r="V4744">
        <v>1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28.28698116902795</v>
      </c>
      <c r="AC4744">
        <v>0</v>
      </c>
      <c r="AD4744">
        <v>12.947938956666992</v>
      </c>
      <c r="AE4744">
        <v>41.234920125694941</v>
      </c>
    </row>
    <row r="4745" spans="1:31" x14ac:dyDescent="0.25">
      <c r="A4745">
        <v>2314698</v>
      </c>
      <c r="B4745">
        <v>1</v>
      </c>
      <c r="C4745" t="s">
        <v>80</v>
      </c>
      <c r="D4745" t="s">
        <v>93</v>
      </c>
      <c r="E4745" t="s">
        <v>141</v>
      </c>
      <c r="F4745" t="s">
        <v>628</v>
      </c>
      <c r="G4745" t="s">
        <v>134</v>
      </c>
      <c r="H4745" t="s">
        <v>135</v>
      </c>
      <c r="I4745" t="s">
        <v>136</v>
      </c>
      <c r="J4745" t="s">
        <v>137</v>
      </c>
      <c r="K4745" t="s">
        <v>138</v>
      </c>
      <c r="L4745" t="s">
        <v>13800</v>
      </c>
      <c r="M4745" t="s">
        <v>13801</v>
      </c>
      <c r="N4745">
        <v>1.676111111</v>
      </c>
      <c r="O4745">
        <v>0</v>
      </c>
      <c r="P4745">
        <v>45</v>
      </c>
      <c r="Q4745">
        <v>49</v>
      </c>
      <c r="R4745">
        <v>145</v>
      </c>
      <c r="S4745">
        <v>3</v>
      </c>
      <c r="T4745">
        <v>61</v>
      </c>
      <c r="U4745">
        <v>2</v>
      </c>
      <c r="V4745">
        <v>0</v>
      </c>
      <c r="W4745">
        <v>0</v>
      </c>
      <c r="X4745">
        <v>30.323166261156182</v>
      </c>
      <c r="Y4745">
        <v>994.53602756351427</v>
      </c>
      <c r="Z4745">
        <v>801.5698450637567</v>
      </c>
      <c r="AA4745">
        <v>49.347130931728806</v>
      </c>
      <c r="AB4745">
        <v>197.15309233980599</v>
      </c>
      <c r="AC4745">
        <v>176.53164526479136</v>
      </c>
      <c r="AD4745">
        <v>0</v>
      </c>
      <c r="AE4745">
        <v>2249.4609074247533</v>
      </c>
    </row>
    <row r="4746" spans="1:31" x14ac:dyDescent="0.25">
      <c r="A4746">
        <v>2314157</v>
      </c>
      <c r="B4746">
        <v>1</v>
      </c>
      <c r="C4746" t="s">
        <v>81</v>
      </c>
      <c r="D4746" t="s">
        <v>123</v>
      </c>
      <c r="E4746" t="s">
        <v>158</v>
      </c>
      <c r="F4746" t="s">
        <v>13802</v>
      </c>
      <c r="G4746" t="s">
        <v>453</v>
      </c>
      <c r="H4746" t="s">
        <v>150</v>
      </c>
      <c r="I4746" t="s">
        <v>136</v>
      </c>
      <c r="J4746" t="s">
        <v>137</v>
      </c>
      <c r="K4746" t="s">
        <v>138</v>
      </c>
      <c r="L4746" t="s">
        <v>13803</v>
      </c>
      <c r="M4746" t="s">
        <v>13804</v>
      </c>
      <c r="N4746">
        <v>1.4627777769999999</v>
      </c>
      <c r="O4746">
        <v>0</v>
      </c>
      <c r="P4746">
        <v>32</v>
      </c>
      <c r="Q4746">
        <v>0</v>
      </c>
      <c r="R4746">
        <v>10</v>
      </c>
      <c r="S4746">
        <v>0</v>
      </c>
      <c r="T4746">
        <v>2</v>
      </c>
      <c r="U4746">
        <v>0</v>
      </c>
      <c r="V4746">
        <v>0</v>
      </c>
      <c r="W4746">
        <v>0</v>
      </c>
      <c r="X4746">
        <v>4.2314574077632843</v>
      </c>
      <c r="Y4746">
        <v>0</v>
      </c>
      <c r="Z4746">
        <v>49.452468301676255</v>
      </c>
      <c r="AA4746">
        <v>0</v>
      </c>
      <c r="AB4746">
        <v>2.6297375516200887</v>
      </c>
      <c r="AC4746">
        <v>0</v>
      </c>
      <c r="AD4746">
        <v>0</v>
      </c>
      <c r="AE4746">
        <v>56.313663261059631</v>
      </c>
    </row>
    <row r="4747" spans="1:31" x14ac:dyDescent="0.25">
      <c r="A4747">
        <v>2314821</v>
      </c>
      <c r="B4747">
        <v>1</v>
      </c>
      <c r="C4747" t="s">
        <v>81</v>
      </c>
      <c r="D4747" t="s">
        <v>128</v>
      </c>
      <c r="E4747" t="s">
        <v>153</v>
      </c>
      <c r="F4747" t="s">
        <v>13805</v>
      </c>
      <c r="G4747" t="s">
        <v>155</v>
      </c>
      <c r="H4747" t="s">
        <v>150</v>
      </c>
      <c r="I4747" t="s">
        <v>136</v>
      </c>
      <c r="J4747" t="s">
        <v>137</v>
      </c>
      <c r="K4747" t="s">
        <v>138</v>
      </c>
      <c r="L4747" t="s">
        <v>13806</v>
      </c>
      <c r="M4747" t="s">
        <v>13807</v>
      </c>
      <c r="N4747">
        <v>3.7297222219999999</v>
      </c>
      <c r="O4747">
        <v>0</v>
      </c>
      <c r="P4747">
        <v>1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9.7563307939595667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9.7563307939595667</v>
      </c>
    </row>
    <row r="4748" spans="1:31" x14ac:dyDescent="0.25">
      <c r="A4748">
        <v>2314280</v>
      </c>
      <c r="B4748">
        <v>1</v>
      </c>
      <c r="C4748" t="s">
        <v>80</v>
      </c>
      <c r="D4748" t="s">
        <v>89</v>
      </c>
      <c r="E4748" t="s">
        <v>153</v>
      </c>
      <c r="F4748" t="s">
        <v>13808</v>
      </c>
      <c r="G4748" t="s">
        <v>155</v>
      </c>
      <c r="H4748" t="s">
        <v>150</v>
      </c>
      <c r="I4748" t="s">
        <v>136</v>
      </c>
      <c r="J4748" t="s">
        <v>137</v>
      </c>
      <c r="K4748" t="s">
        <v>138</v>
      </c>
      <c r="L4748" t="s">
        <v>13809</v>
      </c>
      <c r="M4748" t="s">
        <v>13810</v>
      </c>
      <c r="N4748">
        <v>2.1402777770000001</v>
      </c>
      <c r="O4748">
        <v>0</v>
      </c>
      <c r="P4748">
        <v>1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0.36573659939166669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0.36573659939166669</v>
      </c>
    </row>
    <row r="4749" spans="1:31" x14ac:dyDescent="0.25">
      <c r="A4749">
        <v>2314921</v>
      </c>
      <c r="B4749">
        <v>1</v>
      </c>
      <c r="C4749" t="s">
        <v>80</v>
      </c>
      <c r="D4749" t="s">
        <v>103</v>
      </c>
      <c r="E4749" t="s">
        <v>147</v>
      </c>
      <c r="F4749" t="s">
        <v>13811</v>
      </c>
      <c r="G4749" t="s">
        <v>149</v>
      </c>
      <c r="H4749" t="s">
        <v>150</v>
      </c>
      <c r="I4749" t="s">
        <v>136</v>
      </c>
      <c r="J4749" t="s">
        <v>137</v>
      </c>
      <c r="K4749" t="s">
        <v>138</v>
      </c>
      <c r="L4749" t="s">
        <v>13812</v>
      </c>
      <c r="M4749" t="s">
        <v>13813</v>
      </c>
      <c r="N4749">
        <v>2.46</v>
      </c>
      <c r="O4749">
        <v>0</v>
      </c>
      <c r="P4749">
        <v>44</v>
      </c>
      <c r="Q4749">
        <v>0</v>
      </c>
      <c r="R4749">
        <v>0</v>
      </c>
      <c r="S4749">
        <v>0</v>
      </c>
      <c r="T4749">
        <v>1</v>
      </c>
      <c r="U4749">
        <v>0</v>
      </c>
      <c r="V4749">
        <v>0</v>
      </c>
      <c r="W4749">
        <v>0</v>
      </c>
      <c r="X4749">
        <v>19.628354695175396</v>
      </c>
      <c r="Y4749">
        <v>0</v>
      </c>
      <c r="Z4749">
        <v>0</v>
      </c>
      <c r="AA4749">
        <v>0</v>
      </c>
      <c r="AB4749">
        <v>1.6457797096650668</v>
      </c>
      <c r="AC4749">
        <v>0</v>
      </c>
      <c r="AD4749">
        <v>0</v>
      </c>
      <c r="AE4749">
        <v>21.274134404840463</v>
      </c>
    </row>
    <row r="4750" spans="1:31" x14ac:dyDescent="0.25">
      <c r="A4750">
        <v>2315027</v>
      </c>
      <c r="B4750">
        <v>1</v>
      </c>
      <c r="C4750" t="s">
        <v>80</v>
      </c>
      <c r="D4750" t="s">
        <v>96</v>
      </c>
      <c r="E4750" t="s">
        <v>153</v>
      </c>
      <c r="F4750" t="s">
        <v>13783</v>
      </c>
      <c r="G4750" t="s">
        <v>254</v>
      </c>
      <c r="H4750" t="s">
        <v>150</v>
      </c>
      <c r="I4750" t="s">
        <v>136</v>
      </c>
      <c r="J4750" t="s">
        <v>137</v>
      </c>
      <c r="K4750" t="s">
        <v>138</v>
      </c>
      <c r="L4750" t="s">
        <v>13814</v>
      </c>
      <c r="M4750" t="s">
        <v>13815</v>
      </c>
      <c r="N4750">
        <v>2.1497222219999998</v>
      </c>
      <c r="O4750">
        <v>0</v>
      </c>
      <c r="P4750">
        <v>1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1.2999713449337333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1.2999713449337333</v>
      </c>
    </row>
    <row r="4751" spans="1:31" x14ac:dyDescent="0.25">
      <c r="A4751">
        <v>2314529</v>
      </c>
      <c r="B4751">
        <v>1</v>
      </c>
      <c r="C4751" t="s">
        <v>81</v>
      </c>
      <c r="D4751" t="s">
        <v>112</v>
      </c>
      <c r="E4751" t="s">
        <v>153</v>
      </c>
      <c r="F4751" t="s">
        <v>13816</v>
      </c>
      <c r="G4751" t="s">
        <v>155</v>
      </c>
      <c r="H4751" t="s">
        <v>150</v>
      </c>
      <c r="I4751" t="s">
        <v>136</v>
      </c>
      <c r="J4751" t="s">
        <v>137</v>
      </c>
      <c r="K4751" t="s">
        <v>138</v>
      </c>
      <c r="L4751" t="s">
        <v>13817</v>
      </c>
      <c r="M4751" t="s">
        <v>13818</v>
      </c>
      <c r="N4751">
        <v>1.765833333</v>
      </c>
      <c r="O4751">
        <v>0</v>
      </c>
      <c r="P4751">
        <v>1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0.20045370559766668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0.20045370559766668</v>
      </c>
    </row>
    <row r="4752" spans="1:31" x14ac:dyDescent="0.25">
      <c r="A4752">
        <v>2314137</v>
      </c>
      <c r="B4752">
        <v>1</v>
      </c>
      <c r="C4752" t="s">
        <v>81</v>
      </c>
      <c r="D4752" t="s">
        <v>116</v>
      </c>
      <c r="E4752" t="s">
        <v>141</v>
      </c>
      <c r="F4752" t="s">
        <v>13819</v>
      </c>
      <c r="G4752" t="s">
        <v>134</v>
      </c>
      <c r="H4752" t="s">
        <v>135</v>
      </c>
      <c r="I4752" t="s">
        <v>136</v>
      </c>
      <c r="J4752" t="s">
        <v>137</v>
      </c>
      <c r="K4752" t="s">
        <v>138</v>
      </c>
      <c r="L4752" t="s">
        <v>13820</v>
      </c>
      <c r="M4752" t="s">
        <v>13821</v>
      </c>
      <c r="N4752">
        <v>0.68333333299999999</v>
      </c>
      <c r="O4752">
        <v>17</v>
      </c>
      <c r="P4752">
        <v>16371</v>
      </c>
      <c r="Q4752">
        <v>782</v>
      </c>
      <c r="R4752">
        <v>705</v>
      </c>
      <c r="S4752">
        <v>81</v>
      </c>
      <c r="T4752">
        <v>2150</v>
      </c>
      <c r="U4752">
        <v>11</v>
      </c>
      <c r="V4752">
        <v>2</v>
      </c>
      <c r="W4752">
        <v>2.0290553847249999</v>
      </c>
      <c r="X4752">
        <v>1462.8608841468849</v>
      </c>
      <c r="Y4752">
        <v>451.20687731525828</v>
      </c>
      <c r="Z4752">
        <v>131.79551697629992</v>
      </c>
      <c r="AA4752">
        <v>205.27906241192429</v>
      </c>
      <c r="AB4752">
        <v>396.5887306477959</v>
      </c>
      <c r="AC4752">
        <v>457.64731849610382</v>
      </c>
      <c r="AD4752">
        <v>2.0585665832960003</v>
      </c>
      <c r="AE4752">
        <v>3109.4660119622877</v>
      </c>
    </row>
    <row r="4753" spans="1:31" x14ac:dyDescent="0.25">
      <c r="A4753">
        <v>2314386</v>
      </c>
      <c r="B4753">
        <v>1</v>
      </c>
      <c r="C4753" t="s">
        <v>80</v>
      </c>
      <c r="D4753" t="s">
        <v>97</v>
      </c>
      <c r="E4753" t="s">
        <v>153</v>
      </c>
      <c r="F4753" t="s">
        <v>13822</v>
      </c>
      <c r="G4753" t="s">
        <v>254</v>
      </c>
      <c r="H4753" t="s">
        <v>150</v>
      </c>
      <c r="I4753" t="s">
        <v>136</v>
      </c>
      <c r="J4753" t="s">
        <v>137</v>
      </c>
      <c r="K4753" t="s">
        <v>138</v>
      </c>
      <c r="L4753" t="s">
        <v>13823</v>
      </c>
      <c r="M4753" t="s">
        <v>13824</v>
      </c>
      <c r="N4753">
        <v>9.2680555550000001</v>
      </c>
      <c r="O4753">
        <v>0</v>
      </c>
      <c r="P4753">
        <v>1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1.9072291107569082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1.9072291107569082</v>
      </c>
    </row>
    <row r="4754" spans="1:31" x14ac:dyDescent="0.25">
      <c r="A4754">
        <v>2314151</v>
      </c>
      <c r="B4754">
        <v>1</v>
      </c>
      <c r="C4754" t="s">
        <v>80</v>
      </c>
      <c r="D4754" t="s">
        <v>83</v>
      </c>
      <c r="E4754" t="s">
        <v>153</v>
      </c>
      <c r="F4754" t="s">
        <v>13825</v>
      </c>
      <c r="G4754" t="s">
        <v>155</v>
      </c>
      <c r="H4754" t="s">
        <v>150</v>
      </c>
      <c r="I4754" t="s">
        <v>136</v>
      </c>
      <c r="J4754" t="s">
        <v>137</v>
      </c>
      <c r="K4754" t="s">
        <v>138</v>
      </c>
      <c r="L4754" t="s">
        <v>13826</v>
      </c>
      <c r="M4754" t="s">
        <v>13827</v>
      </c>
      <c r="N4754">
        <v>1.8330555550000001</v>
      </c>
      <c r="O4754">
        <v>0</v>
      </c>
      <c r="P4754">
        <v>5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1.3975709472005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1.3975709472005</v>
      </c>
    </row>
    <row r="4755" spans="1:31" x14ac:dyDescent="0.25">
      <c r="A4755">
        <v>2314778</v>
      </c>
      <c r="B4755">
        <v>1</v>
      </c>
      <c r="C4755" t="s">
        <v>80</v>
      </c>
      <c r="D4755" t="s">
        <v>96</v>
      </c>
      <c r="E4755" t="s">
        <v>147</v>
      </c>
      <c r="F4755" t="s">
        <v>13828</v>
      </c>
      <c r="G4755" t="s">
        <v>463</v>
      </c>
      <c r="H4755" t="s">
        <v>150</v>
      </c>
      <c r="I4755" t="s">
        <v>136</v>
      </c>
      <c r="J4755" t="s">
        <v>137</v>
      </c>
      <c r="K4755" t="s">
        <v>138</v>
      </c>
      <c r="L4755" t="s">
        <v>13829</v>
      </c>
      <c r="M4755" t="s">
        <v>13830</v>
      </c>
      <c r="N4755">
        <v>2.1036111110000002</v>
      </c>
      <c r="O4755">
        <v>0</v>
      </c>
      <c r="P4755">
        <v>71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55.600457895921352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55.600457895921352</v>
      </c>
    </row>
    <row r="4756" spans="1:31" x14ac:dyDescent="0.25">
      <c r="A4756">
        <v>2314592</v>
      </c>
      <c r="B4756">
        <v>1</v>
      </c>
      <c r="C4756" t="s">
        <v>80</v>
      </c>
      <c r="D4756" t="s">
        <v>88</v>
      </c>
      <c r="E4756" t="s">
        <v>175</v>
      </c>
      <c r="F4756" t="s">
        <v>2019</v>
      </c>
      <c r="G4756" t="s">
        <v>134</v>
      </c>
      <c r="H4756" t="s">
        <v>135</v>
      </c>
      <c r="I4756" t="s">
        <v>136</v>
      </c>
      <c r="J4756" t="s">
        <v>137</v>
      </c>
      <c r="K4756" t="s">
        <v>138</v>
      </c>
      <c r="L4756" t="s">
        <v>13166</v>
      </c>
      <c r="M4756" t="s">
        <v>13831</v>
      </c>
      <c r="N4756">
        <v>0.17333333300000001</v>
      </c>
      <c r="O4756">
        <v>0</v>
      </c>
      <c r="P4756">
        <v>647</v>
      </c>
      <c r="Q4756">
        <v>0</v>
      </c>
      <c r="R4756">
        <v>0</v>
      </c>
      <c r="S4756">
        <v>7</v>
      </c>
      <c r="T4756">
        <v>182</v>
      </c>
      <c r="U4756">
        <v>2</v>
      </c>
      <c r="V4756">
        <v>0</v>
      </c>
      <c r="W4756">
        <v>0</v>
      </c>
      <c r="X4756">
        <v>35.013973374400827</v>
      </c>
      <c r="Y4756">
        <v>0</v>
      </c>
      <c r="Z4756">
        <v>0</v>
      </c>
      <c r="AA4756">
        <v>33.085777780691998</v>
      </c>
      <c r="AB4756">
        <v>28.50000588346429</v>
      </c>
      <c r="AC4756">
        <v>4.1603245149959998</v>
      </c>
      <c r="AD4756">
        <v>0</v>
      </c>
      <c r="AE4756">
        <v>100.76008155355314</v>
      </c>
    </row>
    <row r="4757" spans="1:31" x14ac:dyDescent="0.25">
      <c r="A4757">
        <v>2314343</v>
      </c>
      <c r="B4757">
        <v>1</v>
      </c>
      <c r="C4757" t="s">
        <v>80</v>
      </c>
      <c r="D4757" t="s">
        <v>88</v>
      </c>
      <c r="E4757" t="s">
        <v>414</v>
      </c>
      <c r="F4757" t="s">
        <v>13832</v>
      </c>
      <c r="G4757" t="s">
        <v>703</v>
      </c>
      <c r="H4757" t="s">
        <v>135</v>
      </c>
      <c r="I4757" t="s">
        <v>136</v>
      </c>
      <c r="J4757" t="s">
        <v>3</v>
      </c>
      <c r="K4757" t="s">
        <v>138</v>
      </c>
      <c r="L4757" t="s">
        <v>13833</v>
      </c>
      <c r="M4757" t="s">
        <v>13834</v>
      </c>
      <c r="N4757">
        <v>1.0449999999999999</v>
      </c>
      <c r="O4757">
        <v>0</v>
      </c>
      <c r="P4757">
        <v>4879</v>
      </c>
      <c r="Q4757">
        <v>0</v>
      </c>
      <c r="R4757">
        <v>1</v>
      </c>
      <c r="S4757">
        <v>1</v>
      </c>
      <c r="T4757">
        <v>327</v>
      </c>
      <c r="U4757">
        <v>0</v>
      </c>
      <c r="V4757">
        <v>0</v>
      </c>
      <c r="W4757">
        <v>0</v>
      </c>
      <c r="X4757">
        <v>1293.825346573142</v>
      </c>
      <c r="Y4757">
        <v>0</v>
      </c>
      <c r="Z4757">
        <v>0.99202407354959998</v>
      </c>
      <c r="AA4757">
        <v>13.968464387339999</v>
      </c>
      <c r="AB4757">
        <v>481.17952415595317</v>
      </c>
      <c r="AC4757">
        <v>0</v>
      </c>
      <c r="AD4757">
        <v>0</v>
      </c>
      <c r="AE4757">
        <v>1789.9653591899848</v>
      </c>
    </row>
    <row r="4758" spans="1:31" x14ac:dyDescent="0.25">
      <c r="A4758">
        <v>2314443</v>
      </c>
      <c r="B4758">
        <v>1</v>
      </c>
      <c r="C4758" t="s">
        <v>80</v>
      </c>
      <c r="D4758" t="s">
        <v>110</v>
      </c>
      <c r="E4758" t="s">
        <v>153</v>
      </c>
      <c r="F4758" t="s">
        <v>13835</v>
      </c>
      <c r="G4758" t="s">
        <v>155</v>
      </c>
      <c r="H4758" t="s">
        <v>150</v>
      </c>
      <c r="I4758" t="s">
        <v>136</v>
      </c>
      <c r="J4758" t="s">
        <v>137</v>
      </c>
      <c r="K4758" t="s">
        <v>138</v>
      </c>
      <c r="L4758" t="s">
        <v>13836</v>
      </c>
      <c r="M4758" t="s">
        <v>13837</v>
      </c>
      <c r="N4758">
        <v>5.0625</v>
      </c>
      <c r="O4758">
        <v>0</v>
      </c>
      <c r="P4758">
        <v>1</v>
      </c>
      <c r="Q4758">
        <v>0</v>
      </c>
      <c r="R4758">
        <v>0</v>
      </c>
      <c r="S4758">
        <v>0</v>
      </c>
      <c r="T4758">
        <v>1</v>
      </c>
      <c r="U4758">
        <v>0</v>
      </c>
      <c r="V4758">
        <v>0</v>
      </c>
      <c r="W4758">
        <v>0</v>
      </c>
      <c r="X4758">
        <v>1.5142233892239751</v>
      </c>
      <c r="Y4758">
        <v>0</v>
      </c>
      <c r="Z4758">
        <v>0</v>
      </c>
      <c r="AA4758">
        <v>0</v>
      </c>
      <c r="AB4758">
        <v>8.1604793855126339</v>
      </c>
      <c r="AC4758">
        <v>0</v>
      </c>
      <c r="AD4758">
        <v>0</v>
      </c>
      <c r="AE4758">
        <v>9.674702774736609</v>
      </c>
    </row>
    <row r="4759" spans="1:31" x14ac:dyDescent="0.25">
      <c r="A4759">
        <v>2314635</v>
      </c>
      <c r="B4759">
        <v>1</v>
      </c>
      <c r="C4759" t="s">
        <v>80</v>
      </c>
      <c r="D4759" t="s">
        <v>88</v>
      </c>
      <c r="E4759" t="s">
        <v>414</v>
      </c>
      <c r="F4759" t="s">
        <v>13838</v>
      </c>
      <c r="G4759" t="s">
        <v>134</v>
      </c>
      <c r="H4759" t="s">
        <v>135</v>
      </c>
      <c r="I4759" t="s">
        <v>136</v>
      </c>
      <c r="J4759" t="s">
        <v>137</v>
      </c>
      <c r="K4759" t="s">
        <v>138</v>
      </c>
      <c r="L4759" t="s">
        <v>13839</v>
      </c>
      <c r="M4759" t="s">
        <v>13840</v>
      </c>
      <c r="N4759">
        <v>1.0241666659999999</v>
      </c>
      <c r="O4759">
        <v>2</v>
      </c>
      <c r="P4759">
        <v>1050</v>
      </c>
      <c r="Q4759">
        <v>0</v>
      </c>
      <c r="R4759">
        <v>0</v>
      </c>
      <c r="S4759">
        <v>20</v>
      </c>
      <c r="T4759">
        <v>214</v>
      </c>
      <c r="U4759">
        <v>9</v>
      </c>
      <c r="V4759">
        <v>2</v>
      </c>
      <c r="W4759">
        <v>86.251427785551002</v>
      </c>
      <c r="X4759">
        <v>537.42185458966651</v>
      </c>
      <c r="Y4759">
        <v>0</v>
      </c>
      <c r="Z4759">
        <v>0</v>
      </c>
      <c r="AA4759">
        <v>513.43684485417202</v>
      </c>
      <c r="AB4759">
        <v>343.21423141999651</v>
      </c>
      <c r="AC4759">
        <v>845.62296091922872</v>
      </c>
      <c r="AD4759">
        <v>106.24325255813216</v>
      </c>
      <c r="AE4759">
        <v>2432.1905721267467</v>
      </c>
    </row>
    <row r="4760" spans="1:31" x14ac:dyDescent="0.25">
      <c r="A4760">
        <v>2314884</v>
      </c>
      <c r="B4760">
        <v>1</v>
      </c>
      <c r="C4760" t="s">
        <v>81</v>
      </c>
      <c r="D4760" t="s">
        <v>117</v>
      </c>
      <c r="E4760" t="s">
        <v>147</v>
      </c>
      <c r="F4760" t="s">
        <v>13841</v>
      </c>
      <c r="G4760" t="s">
        <v>258</v>
      </c>
      <c r="H4760" t="s">
        <v>150</v>
      </c>
      <c r="I4760" t="s">
        <v>136</v>
      </c>
      <c r="J4760" t="s">
        <v>137</v>
      </c>
      <c r="K4760" t="s">
        <v>138</v>
      </c>
      <c r="L4760" t="s">
        <v>13842</v>
      </c>
      <c r="M4760" t="s">
        <v>13843</v>
      </c>
      <c r="N4760">
        <v>2.213333333</v>
      </c>
      <c r="O4760">
        <v>0</v>
      </c>
      <c r="P4760">
        <v>78</v>
      </c>
      <c r="Q4760">
        <v>0</v>
      </c>
      <c r="R4760">
        <v>1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20.607238013487564</v>
      </c>
      <c r="Y4760">
        <v>0</v>
      </c>
      <c r="Z4760">
        <v>1.23079791324</v>
      </c>
      <c r="AA4760">
        <v>0</v>
      </c>
      <c r="AB4760">
        <v>0</v>
      </c>
      <c r="AC4760">
        <v>0</v>
      </c>
      <c r="AD4760">
        <v>0</v>
      </c>
      <c r="AE4760">
        <v>21.838035926727564</v>
      </c>
    </row>
    <row r="4761" spans="1:31" x14ac:dyDescent="0.25">
      <c r="A4761">
        <v>2314194</v>
      </c>
      <c r="B4761">
        <v>1</v>
      </c>
      <c r="C4761" t="s">
        <v>80</v>
      </c>
      <c r="D4761" t="s">
        <v>103</v>
      </c>
      <c r="E4761" t="s">
        <v>158</v>
      </c>
      <c r="F4761" t="s">
        <v>13844</v>
      </c>
      <c r="G4761" t="s">
        <v>453</v>
      </c>
      <c r="H4761" t="s">
        <v>150</v>
      </c>
      <c r="I4761" t="s">
        <v>136</v>
      </c>
      <c r="J4761" t="s">
        <v>137</v>
      </c>
      <c r="K4761" t="s">
        <v>138</v>
      </c>
      <c r="L4761" t="s">
        <v>13845</v>
      </c>
      <c r="M4761" t="s">
        <v>13846</v>
      </c>
      <c r="N4761">
        <v>1.6955555550000001</v>
      </c>
      <c r="O4761">
        <v>0</v>
      </c>
      <c r="P4761">
        <v>275</v>
      </c>
      <c r="Q4761">
        <v>0</v>
      </c>
      <c r="R4761">
        <v>13</v>
      </c>
      <c r="S4761">
        <v>0</v>
      </c>
      <c r="T4761">
        <v>53</v>
      </c>
      <c r="U4761">
        <v>0</v>
      </c>
      <c r="V4761">
        <v>0</v>
      </c>
      <c r="W4761">
        <v>0</v>
      </c>
      <c r="X4761">
        <v>64.281347174671893</v>
      </c>
      <c r="Y4761">
        <v>0</v>
      </c>
      <c r="Z4761">
        <v>4.3082508055009496</v>
      </c>
      <c r="AA4761">
        <v>0</v>
      </c>
      <c r="AB4761">
        <v>34.605682075331707</v>
      </c>
      <c r="AC4761">
        <v>0</v>
      </c>
      <c r="AD4761">
        <v>0</v>
      </c>
      <c r="AE4761">
        <v>103.19528005550455</v>
      </c>
    </row>
    <row r="4762" spans="1:31" x14ac:dyDescent="0.25">
      <c r="A4762">
        <v>2314429</v>
      </c>
      <c r="B4762">
        <v>1</v>
      </c>
      <c r="C4762" t="s">
        <v>81</v>
      </c>
      <c r="D4762" t="s">
        <v>122</v>
      </c>
      <c r="E4762" t="s">
        <v>153</v>
      </c>
      <c r="F4762" t="s">
        <v>13847</v>
      </c>
      <c r="G4762" t="s">
        <v>155</v>
      </c>
      <c r="H4762" t="s">
        <v>150</v>
      </c>
      <c r="I4762" t="s">
        <v>136</v>
      </c>
      <c r="J4762" t="s">
        <v>137</v>
      </c>
      <c r="K4762" t="s">
        <v>138</v>
      </c>
      <c r="L4762" t="s">
        <v>13848</v>
      </c>
      <c r="M4762" t="s">
        <v>13849</v>
      </c>
      <c r="N4762">
        <v>2.8288888879999998</v>
      </c>
      <c r="O4762">
        <v>0</v>
      </c>
      <c r="P4762">
        <v>1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0.58932256897651658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0.58932256897651658</v>
      </c>
    </row>
    <row r="4763" spans="1:31" x14ac:dyDescent="0.25">
      <c r="A4763">
        <v>2314976</v>
      </c>
      <c r="B4763">
        <v>1</v>
      </c>
      <c r="C4763" t="s">
        <v>80</v>
      </c>
      <c r="D4763" t="s">
        <v>83</v>
      </c>
      <c r="E4763" t="s">
        <v>153</v>
      </c>
      <c r="F4763" t="s">
        <v>13850</v>
      </c>
      <c r="G4763" t="s">
        <v>155</v>
      </c>
      <c r="H4763" t="s">
        <v>150</v>
      </c>
      <c r="I4763" t="s">
        <v>136</v>
      </c>
      <c r="J4763" t="s">
        <v>137</v>
      </c>
      <c r="K4763" t="s">
        <v>138</v>
      </c>
      <c r="L4763" t="s">
        <v>13851</v>
      </c>
      <c r="M4763" t="s">
        <v>13852</v>
      </c>
      <c r="N4763">
        <v>4.0858333330000001</v>
      </c>
      <c r="O4763">
        <v>0</v>
      </c>
      <c r="P4763">
        <v>1</v>
      </c>
      <c r="Q4763">
        <v>0</v>
      </c>
      <c r="R4763">
        <v>0</v>
      </c>
      <c r="S4763">
        <v>0</v>
      </c>
      <c r="T4763">
        <v>1</v>
      </c>
      <c r="U4763">
        <v>0</v>
      </c>
      <c r="V4763">
        <v>0</v>
      </c>
      <c r="W4763">
        <v>0</v>
      </c>
      <c r="X4763">
        <v>1.2671453281652665</v>
      </c>
      <c r="Y4763">
        <v>0</v>
      </c>
      <c r="Z4763">
        <v>0</v>
      </c>
      <c r="AA4763">
        <v>0</v>
      </c>
      <c r="AB4763">
        <v>1.5728160204045585</v>
      </c>
      <c r="AC4763">
        <v>0</v>
      </c>
      <c r="AD4763">
        <v>0</v>
      </c>
      <c r="AE4763">
        <v>2.8399613485698252</v>
      </c>
    </row>
    <row r="4764" spans="1:31" x14ac:dyDescent="0.25">
      <c r="A4764">
        <v>2314644</v>
      </c>
      <c r="B4764">
        <v>1</v>
      </c>
      <c r="C4764" t="s">
        <v>80</v>
      </c>
      <c r="D4764" t="s">
        <v>103</v>
      </c>
      <c r="E4764" t="s">
        <v>175</v>
      </c>
      <c r="F4764" t="s">
        <v>13853</v>
      </c>
      <c r="G4764" t="s">
        <v>134</v>
      </c>
      <c r="H4764" t="s">
        <v>135</v>
      </c>
      <c r="I4764" t="s">
        <v>136</v>
      </c>
      <c r="J4764" t="s">
        <v>137</v>
      </c>
      <c r="K4764" t="s">
        <v>138</v>
      </c>
      <c r="L4764" t="s">
        <v>1392</v>
      </c>
      <c r="M4764" t="s">
        <v>13854</v>
      </c>
      <c r="N4764">
        <v>0.95361111099999996</v>
      </c>
      <c r="O4764">
        <v>0</v>
      </c>
      <c r="P4764">
        <v>206</v>
      </c>
      <c r="Q4764">
        <v>0</v>
      </c>
      <c r="R4764">
        <v>0</v>
      </c>
      <c r="S4764">
        <v>0</v>
      </c>
      <c r="T4764">
        <v>17</v>
      </c>
      <c r="U4764">
        <v>0</v>
      </c>
      <c r="V4764">
        <v>0</v>
      </c>
      <c r="W4764">
        <v>0</v>
      </c>
      <c r="X4764">
        <v>37.943263671368797</v>
      </c>
      <c r="Y4764">
        <v>0</v>
      </c>
      <c r="Z4764">
        <v>0</v>
      </c>
      <c r="AA4764">
        <v>0</v>
      </c>
      <c r="AB4764">
        <v>15.531371671239128</v>
      </c>
      <c r="AC4764">
        <v>0</v>
      </c>
      <c r="AD4764">
        <v>0</v>
      </c>
      <c r="AE4764">
        <v>53.474635342607925</v>
      </c>
    </row>
    <row r="4765" spans="1:31" x14ac:dyDescent="0.25">
      <c r="A4765">
        <v>2314621</v>
      </c>
      <c r="B4765">
        <v>1</v>
      </c>
      <c r="C4765" t="s">
        <v>80</v>
      </c>
      <c r="D4765" t="s">
        <v>88</v>
      </c>
      <c r="E4765" t="s">
        <v>175</v>
      </c>
      <c r="F4765" t="s">
        <v>13855</v>
      </c>
      <c r="G4765" t="s">
        <v>134</v>
      </c>
      <c r="H4765" t="s">
        <v>135</v>
      </c>
      <c r="I4765" t="s">
        <v>136</v>
      </c>
      <c r="J4765" t="s">
        <v>137</v>
      </c>
      <c r="K4765" t="s">
        <v>138</v>
      </c>
      <c r="L4765" t="s">
        <v>13856</v>
      </c>
      <c r="M4765" t="s">
        <v>13857</v>
      </c>
      <c r="N4765">
        <v>1.1375</v>
      </c>
      <c r="O4765">
        <v>0</v>
      </c>
      <c r="P4765">
        <v>11400</v>
      </c>
      <c r="Q4765">
        <v>0</v>
      </c>
      <c r="R4765">
        <v>0</v>
      </c>
      <c r="S4765">
        <v>2</v>
      </c>
      <c r="T4765">
        <v>936</v>
      </c>
      <c r="U4765">
        <v>0</v>
      </c>
      <c r="V4765">
        <v>7</v>
      </c>
      <c r="W4765">
        <v>0</v>
      </c>
      <c r="X4765">
        <v>3102.438186792222</v>
      </c>
      <c r="Y4765">
        <v>0</v>
      </c>
      <c r="Z4765">
        <v>0</v>
      </c>
      <c r="AA4765">
        <v>359.63263758932101</v>
      </c>
      <c r="AB4765">
        <v>1391.895187449591</v>
      </c>
      <c r="AC4765">
        <v>0</v>
      </c>
      <c r="AD4765">
        <v>374.38895587801443</v>
      </c>
      <c r="AE4765">
        <v>5228.3549677091487</v>
      </c>
    </row>
    <row r="4766" spans="1:31" x14ac:dyDescent="0.25">
      <c r="A4766">
        <v>2314475</v>
      </c>
      <c r="B4766">
        <v>1</v>
      </c>
      <c r="C4766" t="s">
        <v>81</v>
      </c>
      <c r="D4766" t="s">
        <v>118</v>
      </c>
      <c r="E4766" t="s">
        <v>175</v>
      </c>
      <c r="F4766" t="s">
        <v>13858</v>
      </c>
      <c r="G4766" t="s">
        <v>210</v>
      </c>
      <c r="H4766" t="s">
        <v>135</v>
      </c>
      <c r="I4766" t="s">
        <v>136</v>
      </c>
      <c r="J4766" t="s">
        <v>137</v>
      </c>
      <c r="K4766" t="s">
        <v>138</v>
      </c>
      <c r="L4766" t="s">
        <v>13859</v>
      </c>
      <c r="M4766" t="s">
        <v>13860</v>
      </c>
      <c r="N4766">
        <v>2.7580555549999999</v>
      </c>
      <c r="O4766">
        <v>0</v>
      </c>
      <c r="P4766">
        <v>72</v>
      </c>
      <c r="Q4766">
        <v>8</v>
      </c>
      <c r="R4766">
        <v>4</v>
      </c>
      <c r="S4766">
        <v>2</v>
      </c>
      <c r="T4766">
        <v>11</v>
      </c>
      <c r="U4766">
        <v>4</v>
      </c>
      <c r="V4766">
        <v>0</v>
      </c>
      <c r="W4766">
        <v>0</v>
      </c>
      <c r="X4766">
        <v>24.500797930144643</v>
      </c>
      <c r="Y4766">
        <v>65.485345265367542</v>
      </c>
      <c r="Z4766">
        <v>12.3231137033048</v>
      </c>
      <c r="AA4766">
        <v>39.325456773468716</v>
      </c>
      <c r="AB4766">
        <v>34.425777917028753</v>
      </c>
      <c r="AC4766">
        <v>1320.0776449577943</v>
      </c>
      <c r="AD4766">
        <v>0</v>
      </c>
      <c r="AE4766">
        <v>1496.1381365471088</v>
      </c>
    </row>
    <row r="4767" spans="1:31" x14ac:dyDescent="0.25">
      <c r="A4767">
        <v>2314306</v>
      </c>
      <c r="B4767">
        <v>1</v>
      </c>
      <c r="C4767" t="s">
        <v>80</v>
      </c>
      <c r="D4767" t="s">
        <v>107</v>
      </c>
      <c r="E4767" t="s">
        <v>141</v>
      </c>
      <c r="F4767" t="s">
        <v>13861</v>
      </c>
      <c r="G4767" t="s">
        <v>177</v>
      </c>
      <c r="H4767" t="s">
        <v>135</v>
      </c>
      <c r="I4767" t="s">
        <v>136</v>
      </c>
      <c r="J4767" t="s">
        <v>137</v>
      </c>
      <c r="K4767" t="s">
        <v>144</v>
      </c>
      <c r="L4767" t="s">
        <v>13862</v>
      </c>
      <c r="M4767" t="s">
        <v>13863</v>
      </c>
      <c r="N4767">
        <v>1.051388888</v>
      </c>
      <c r="O4767">
        <v>2</v>
      </c>
      <c r="P4767">
        <v>237</v>
      </c>
      <c r="Q4767">
        <v>67</v>
      </c>
      <c r="R4767">
        <v>107</v>
      </c>
      <c r="S4767">
        <v>26</v>
      </c>
      <c r="T4767">
        <v>32</v>
      </c>
      <c r="U4767">
        <v>2</v>
      </c>
      <c r="V4767">
        <v>0</v>
      </c>
      <c r="W4767">
        <v>0.36259589122863334</v>
      </c>
      <c r="X4767">
        <v>30.925705430918526</v>
      </c>
      <c r="Y4767">
        <v>423.99867475198732</v>
      </c>
      <c r="Z4767">
        <v>83.876197264260256</v>
      </c>
      <c r="AA4767">
        <v>66.634581350575488</v>
      </c>
      <c r="AB4767">
        <v>23.667616080706225</v>
      </c>
      <c r="AC4767">
        <v>3.692951749704001</v>
      </c>
      <c r="AD4767">
        <v>0</v>
      </c>
      <c r="AE4767">
        <v>633.15832251938036</v>
      </c>
    </row>
    <row r="4768" spans="1:31" x14ac:dyDescent="0.25">
      <c r="A4768">
        <v>2314329</v>
      </c>
      <c r="B4768">
        <v>1</v>
      </c>
      <c r="C4768" t="s">
        <v>80</v>
      </c>
      <c r="D4768" t="s">
        <v>82</v>
      </c>
      <c r="E4768" t="s">
        <v>285</v>
      </c>
      <c r="F4768" t="s">
        <v>13864</v>
      </c>
      <c r="G4768" t="s">
        <v>149</v>
      </c>
      <c r="H4768" t="s">
        <v>150</v>
      </c>
      <c r="I4768" t="s">
        <v>136</v>
      </c>
      <c r="J4768" t="s">
        <v>137</v>
      </c>
      <c r="K4768" t="s">
        <v>138</v>
      </c>
      <c r="L4768" t="s">
        <v>13865</v>
      </c>
      <c r="M4768" t="s">
        <v>13866</v>
      </c>
      <c r="N4768">
        <v>0.57305555500000005</v>
      </c>
      <c r="O4768">
        <v>0</v>
      </c>
      <c r="P4768">
        <v>60</v>
      </c>
      <c r="Q4768">
        <v>0</v>
      </c>
      <c r="R4768">
        <v>0</v>
      </c>
      <c r="S4768">
        <v>0</v>
      </c>
      <c r="T4768">
        <v>12</v>
      </c>
      <c r="U4768">
        <v>0</v>
      </c>
      <c r="V4768">
        <v>0</v>
      </c>
      <c r="W4768">
        <v>0</v>
      </c>
      <c r="X4768">
        <v>9.2340919596721456</v>
      </c>
      <c r="Y4768">
        <v>0</v>
      </c>
      <c r="Z4768">
        <v>0</v>
      </c>
      <c r="AA4768">
        <v>0</v>
      </c>
      <c r="AB4768">
        <v>5.760315529339362</v>
      </c>
      <c r="AC4768">
        <v>0</v>
      </c>
      <c r="AD4768">
        <v>0</v>
      </c>
      <c r="AE4768">
        <v>14.994407489011508</v>
      </c>
    </row>
    <row r="4769" spans="1:31" x14ac:dyDescent="0.25">
      <c r="A4769">
        <v>2314707</v>
      </c>
      <c r="B4769">
        <v>1</v>
      </c>
      <c r="C4769" t="s">
        <v>80</v>
      </c>
      <c r="D4769" t="s">
        <v>103</v>
      </c>
      <c r="E4769" t="s">
        <v>141</v>
      </c>
      <c r="F4769" t="s">
        <v>8899</v>
      </c>
      <c r="G4769" t="s">
        <v>134</v>
      </c>
      <c r="H4769" t="s">
        <v>135</v>
      </c>
      <c r="I4769" t="s">
        <v>136</v>
      </c>
      <c r="J4769" t="s">
        <v>137</v>
      </c>
      <c r="K4769" t="s">
        <v>138</v>
      </c>
      <c r="L4769" t="s">
        <v>13867</v>
      </c>
      <c r="M4769" t="s">
        <v>13868</v>
      </c>
      <c r="N4769">
        <v>0.41194444400000002</v>
      </c>
      <c r="O4769">
        <v>1</v>
      </c>
      <c r="P4769">
        <v>287</v>
      </c>
      <c r="Q4769">
        <v>18</v>
      </c>
      <c r="R4769">
        <v>107</v>
      </c>
      <c r="S4769">
        <v>9</v>
      </c>
      <c r="T4769">
        <v>47</v>
      </c>
      <c r="U4769">
        <v>5</v>
      </c>
      <c r="V4769">
        <v>0</v>
      </c>
      <c r="W4769">
        <v>0.43546442951742498</v>
      </c>
      <c r="X4769">
        <v>21.752383514127217</v>
      </c>
      <c r="Y4769">
        <v>142.077575227761</v>
      </c>
      <c r="Z4769">
        <v>113.16676704715276</v>
      </c>
      <c r="AA4769">
        <v>223.14020352947438</v>
      </c>
      <c r="AB4769">
        <v>24.740793291888529</v>
      </c>
      <c r="AC4769">
        <v>11.968690879656135</v>
      </c>
      <c r="AD4769">
        <v>0</v>
      </c>
      <c r="AE4769">
        <v>537.28187791957748</v>
      </c>
    </row>
    <row r="4770" spans="1:31" x14ac:dyDescent="0.25">
      <c r="A4770">
        <v>2314515</v>
      </c>
      <c r="B4770">
        <v>1</v>
      </c>
      <c r="C4770" t="s">
        <v>80</v>
      </c>
      <c r="D4770" t="s">
        <v>101</v>
      </c>
      <c r="E4770" t="s">
        <v>175</v>
      </c>
      <c r="F4770" t="s">
        <v>3208</v>
      </c>
      <c r="G4770" t="s">
        <v>217</v>
      </c>
      <c r="H4770" t="s">
        <v>135</v>
      </c>
      <c r="I4770" t="s">
        <v>136</v>
      </c>
      <c r="J4770" t="s">
        <v>137</v>
      </c>
      <c r="K4770" t="s">
        <v>138</v>
      </c>
      <c r="L4770" t="s">
        <v>13869</v>
      </c>
      <c r="M4770" t="s">
        <v>13870</v>
      </c>
      <c r="N4770">
        <v>1.448611111</v>
      </c>
      <c r="O4770">
        <v>0</v>
      </c>
      <c r="P4770">
        <v>2394</v>
      </c>
      <c r="Q4770">
        <v>0</v>
      </c>
      <c r="R4770">
        <v>40</v>
      </c>
      <c r="S4770">
        <v>2</v>
      </c>
      <c r="T4770">
        <v>142</v>
      </c>
      <c r="U4770">
        <v>1</v>
      </c>
      <c r="V4770">
        <v>0</v>
      </c>
      <c r="W4770">
        <v>0</v>
      </c>
      <c r="X4770">
        <v>752.31553943272399</v>
      </c>
      <c r="Y4770">
        <v>0</v>
      </c>
      <c r="Z4770">
        <v>27.576549814151445</v>
      </c>
      <c r="AA4770">
        <v>22.263936155031999</v>
      </c>
      <c r="AB4770">
        <v>342.0473818255528</v>
      </c>
      <c r="AC4770">
        <v>163.90328734373918</v>
      </c>
      <c r="AD4770">
        <v>0</v>
      </c>
      <c r="AE4770">
        <v>1308.1066945711996</v>
      </c>
    </row>
    <row r="4771" spans="1:31" x14ac:dyDescent="0.25">
      <c r="A4771">
        <v>2314661</v>
      </c>
      <c r="B4771">
        <v>1</v>
      </c>
      <c r="C4771" t="s">
        <v>80</v>
      </c>
      <c r="D4771" t="s">
        <v>93</v>
      </c>
      <c r="E4771" t="s">
        <v>141</v>
      </c>
      <c r="F4771" t="s">
        <v>13871</v>
      </c>
      <c r="G4771" t="s">
        <v>134</v>
      </c>
      <c r="H4771" t="s">
        <v>135</v>
      </c>
      <c r="I4771" t="s">
        <v>136</v>
      </c>
      <c r="J4771" t="s">
        <v>137</v>
      </c>
      <c r="K4771" t="s">
        <v>138</v>
      </c>
      <c r="L4771" t="s">
        <v>13872</v>
      </c>
      <c r="M4771" t="s">
        <v>13873</v>
      </c>
      <c r="N4771">
        <v>3.1891666660000002</v>
      </c>
      <c r="O4771">
        <v>3</v>
      </c>
      <c r="P4771">
        <v>260</v>
      </c>
      <c r="Q4771">
        <v>40</v>
      </c>
      <c r="R4771">
        <v>30</v>
      </c>
      <c r="S4771">
        <v>6</v>
      </c>
      <c r="T4771">
        <v>35</v>
      </c>
      <c r="U4771">
        <v>0</v>
      </c>
      <c r="V4771">
        <v>0</v>
      </c>
      <c r="W4771">
        <v>11.194863614337802</v>
      </c>
      <c r="X4771">
        <v>157.10788659546296</v>
      </c>
      <c r="Y4771">
        <v>555.47883062464552</v>
      </c>
      <c r="Z4771">
        <v>347.91571610064062</v>
      </c>
      <c r="AA4771">
        <v>93.819170529449693</v>
      </c>
      <c r="AB4771">
        <v>129.85938880499396</v>
      </c>
      <c r="AC4771">
        <v>0</v>
      </c>
      <c r="AD4771">
        <v>0</v>
      </c>
      <c r="AE4771">
        <v>1295.3758562695302</v>
      </c>
    </row>
    <row r="4772" spans="1:31" x14ac:dyDescent="0.25">
      <c r="A4772">
        <v>2314346</v>
      </c>
      <c r="B4772">
        <v>1</v>
      </c>
      <c r="C4772" t="s">
        <v>80</v>
      </c>
      <c r="D4772" t="s">
        <v>103</v>
      </c>
      <c r="E4772" t="s">
        <v>175</v>
      </c>
      <c r="F4772" t="s">
        <v>13874</v>
      </c>
      <c r="G4772" t="s">
        <v>716</v>
      </c>
      <c r="H4772" t="s">
        <v>135</v>
      </c>
      <c r="I4772" t="s">
        <v>136</v>
      </c>
      <c r="J4772" t="s">
        <v>137</v>
      </c>
      <c r="K4772" t="s">
        <v>138</v>
      </c>
      <c r="L4772" t="s">
        <v>13875</v>
      </c>
      <c r="M4772" t="s">
        <v>13876</v>
      </c>
      <c r="N4772">
        <v>0.72416666600000001</v>
      </c>
      <c r="O4772">
        <v>0</v>
      </c>
      <c r="P4772">
        <v>83</v>
      </c>
      <c r="Q4772">
        <v>0</v>
      </c>
      <c r="R4772">
        <v>8</v>
      </c>
      <c r="S4772">
        <v>0</v>
      </c>
      <c r="T4772">
        <v>37</v>
      </c>
      <c r="U4772">
        <v>0</v>
      </c>
      <c r="V4772">
        <v>0</v>
      </c>
      <c r="W4772">
        <v>0</v>
      </c>
      <c r="X4772">
        <v>9.9051490974276533</v>
      </c>
      <c r="Y4772">
        <v>0</v>
      </c>
      <c r="Z4772">
        <v>2.8981299799623668</v>
      </c>
      <c r="AA4772">
        <v>0</v>
      </c>
      <c r="AB4772">
        <v>10.44332352638911</v>
      </c>
      <c r="AC4772">
        <v>0</v>
      </c>
      <c r="AD4772">
        <v>0</v>
      </c>
      <c r="AE4772">
        <v>23.246602603779131</v>
      </c>
    </row>
    <row r="4773" spans="1:31" x14ac:dyDescent="0.25">
      <c r="A4773">
        <v>2314701</v>
      </c>
      <c r="B4773">
        <v>1</v>
      </c>
      <c r="C4773" t="s">
        <v>80</v>
      </c>
      <c r="D4773" t="s">
        <v>105</v>
      </c>
      <c r="E4773" t="s">
        <v>141</v>
      </c>
      <c r="F4773" t="s">
        <v>13877</v>
      </c>
      <c r="G4773" t="s">
        <v>143</v>
      </c>
      <c r="H4773" t="s">
        <v>135</v>
      </c>
      <c r="I4773" t="s">
        <v>136</v>
      </c>
      <c r="J4773" t="s">
        <v>137</v>
      </c>
      <c r="K4773" t="s">
        <v>144</v>
      </c>
      <c r="L4773" t="s">
        <v>13878</v>
      </c>
      <c r="M4773" t="s">
        <v>13879</v>
      </c>
      <c r="N4773">
        <v>0.73861111099999999</v>
      </c>
      <c r="O4773">
        <v>0</v>
      </c>
      <c r="P4773">
        <v>977</v>
      </c>
      <c r="Q4773">
        <v>0</v>
      </c>
      <c r="R4773">
        <v>1</v>
      </c>
      <c r="S4773">
        <v>0</v>
      </c>
      <c r="T4773">
        <v>114</v>
      </c>
      <c r="U4773">
        <v>0</v>
      </c>
      <c r="V4773">
        <v>0</v>
      </c>
      <c r="W4773">
        <v>0</v>
      </c>
      <c r="X4773">
        <v>168.14053906642818</v>
      </c>
      <c r="Y4773">
        <v>0</v>
      </c>
      <c r="Z4773">
        <v>0.82982487654373327</v>
      </c>
      <c r="AA4773">
        <v>0</v>
      </c>
      <c r="AB4773">
        <v>95.127142322660589</v>
      </c>
      <c r="AC4773">
        <v>0</v>
      </c>
      <c r="AD4773">
        <v>0</v>
      </c>
      <c r="AE4773">
        <v>264.09750626563249</v>
      </c>
    </row>
    <row r="4774" spans="1:31" x14ac:dyDescent="0.25">
      <c r="A4774">
        <v>2314867</v>
      </c>
      <c r="B4774">
        <v>1</v>
      </c>
      <c r="C4774" t="s">
        <v>81</v>
      </c>
      <c r="D4774" t="s">
        <v>119</v>
      </c>
      <c r="E4774" t="s">
        <v>158</v>
      </c>
      <c r="F4774" t="s">
        <v>13880</v>
      </c>
      <c r="G4774" t="s">
        <v>453</v>
      </c>
      <c r="H4774" t="s">
        <v>150</v>
      </c>
      <c r="I4774" t="s">
        <v>136</v>
      </c>
      <c r="J4774" t="s">
        <v>137</v>
      </c>
      <c r="K4774" t="s">
        <v>138</v>
      </c>
      <c r="L4774" t="s">
        <v>13881</v>
      </c>
      <c r="M4774" t="s">
        <v>13882</v>
      </c>
      <c r="N4774">
        <v>5.2641666660000004</v>
      </c>
      <c r="O4774">
        <v>0</v>
      </c>
      <c r="P4774">
        <v>94</v>
      </c>
      <c r="Q4774">
        <v>0</v>
      </c>
      <c r="R4774">
        <v>11</v>
      </c>
      <c r="S4774">
        <v>0</v>
      </c>
      <c r="T4774">
        <v>3</v>
      </c>
      <c r="U4774">
        <v>0</v>
      </c>
      <c r="V4774">
        <v>0</v>
      </c>
      <c r="W4774">
        <v>0</v>
      </c>
      <c r="X4774">
        <v>85.245173256228426</v>
      </c>
      <c r="Y4774">
        <v>0</v>
      </c>
      <c r="Z4774">
        <v>140.75583241619171</v>
      </c>
      <c r="AA4774">
        <v>0</v>
      </c>
      <c r="AB4774">
        <v>7.4425797201504995</v>
      </c>
      <c r="AC4774">
        <v>0</v>
      </c>
      <c r="AD4774">
        <v>0</v>
      </c>
      <c r="AE4774">
        <v>233.44358539257064</v>
      </c>
    </row>
    <row r="4775" spans="1:31" x14ac:dyDescent="0.25">
      <c r="A4775">
        <v>2314369</v>
      </c>
      <c r="B4775">
        <v>1</v>
      </c>
      <c r="C4775" t="s">
        <v>80</v>
      </c>
      <c r="D4775" t="s">
        <v>84</v>
      </c>
      <c r="E4775" t="s">
        <v>153</v>
      </c>
      <c r="F4775" t="s">
        <v>13883</v>
      </c>
      <c r="G4775" t="s">
        <v>155</v>
      </c>
      <c r="H4775" t="s">
        <v>150</v>
      </c>
      <c r="I4775" t="s">
        <v>136</v>
      </c>
      <c r="J4775" t="s">
        <v>137</v>
      </c>
      <c r="K4775" t="s">
        <v>138</v>
      </c>
      <c r="L4775" t="s">
        <v>13884</v>
      </c>
      <c r="M4775" t="s">
        <v>13885</v>
      </c>
      <c r="N4775">
        <v>3.426388888</v>
      </c>
      <c r="O4775">
        <v>0</v>
      </c>
      <c r="P4775">
        <v>3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1.3771885813169917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1.3771885813169917</v>
      </c>
    </row>
    <row r="4776" spans="1:31" x14ac:dyDescent="0.25">
      <c r="A4776">
        <v>2314226</v>
      </c>
      <c r="B4776">
        <v>1</v>
      </c>
      <c r="C4776" t="s">
        <v>80</v>
      </c>
      <c r="D4776" t="s">
        <v>82</v>
      </c>
      <c r="E4776" t="s">
        <v>147</v>
      </c>
      <c r="F4776" t="s">
        <v>13886</v>
      </c>
      <c r="G4776" t="s">
        <v>143</v>
      </c>
      <c r="H4776" t="s">
        <v>150</v>
      </c>
      <c r="I4776" t="s">
        <v>136</v>
      </c>
      <c r="J4776" t="s">
        <v>137</v>
      </c>
      <c r="K4776" t="s">
        <v>144</v>
      </c>
      <c r="L4776" t="s">
        <v>13887</v>
      </c>
      <c r="M4776" t="s">
        <v>13888</v>
      </c>
      <c r="N4776">
        <v>1.991944444</v>
      </c>
      <c r="O4776">
        <v>0</v>
      </c>
      <c r="P4776">
        <v>214</v>
      </c>
      <c r="Q4776">
        <v>0</v>
      </c>
      <c r="R4776">
        <v>0</v>
      </c>
      <c r="S4776">
        <v>0</v>
      </c>
      <c r="T4776">
        <v>4</v>
      </c>
      <c r="U4776">
        <v>0</v>
      </c>
      <c r="V4776">
        <v>0</v>
      </c>
      <c r="W4776">
        <v>0</v>
      </c>
      <c r="X4776">
        <v>91.540332284547702</v>
      </c>
      <c r="Y4776">
        <v>0</v>
      </c>
      <c r="Z4776">
        <v>0</v>
      </c>
      <c r="AA4776">
        <v>0</v>
      </c>
      <c r="AB4776">
        <v>4.1138398993633079</v>
      </c>
      <c r="AC4776">
        <v>0</v>
      </c>
      <c r="AD4776">
        <v>0</v>
      </c>
      <c r="AE4776">
        <v>95.654172183911015</v>
      </c>
    </row>
    <row r="4777" spans="1:31" x14ac:dyDescent="0.25">
      <c r="A4777">
        <v>2314581</v>
      </c>
      <c r="B4777">
        <v>1</v>
      </c>
      <c r="C4777" t="s">
        <v>80</v>
      </c>
      <c r="D4777" t="s">
        <v>96</v>
      </c>
      <c r="E4777" t="s">
        <v>153</v>
      </c>
      <c r="F4777" t="s">
        <v>13889</v>
      </c>
      <c r="G4777" t="s">
        <v>254</v>
      </c>
      <c r="H4777" t="s">
        <v>150</v>
      </c>
      <c r="I4777" t="s">
        <v>136</v>
      </c>
      <c r="J4777" t="s">
        <v>137</v>
      </c>
      <c r="K4777" t="s">
        <v>138</v>
      </c>
      <c r="L4777" t="s">
        <v>13890</v>
      </c>
      <c r="M4777" t="s">
        <v>13891</v>
      </c>
      <c r="N4777">
        <v>3.8455555549999998</v>
      </c>
      <c r="O4777">
        <v>0</v>
      </c>
      <c r="P4777">
        <v>1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1.76813264469285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1.76813264469285</v>
      </c>
    </row>
    <row r="4778" spans="1:31" x14ac:dyDescent="0.25">
      <c r="A4778">
        <v>2315036</v>
      </c>
      <c r="B4778">
        <v>1</v>
      </c>
      <c r="C4778" t="s">
        <v>80</v>
      </c>
      <c r="D4778" t="s">
        <v>93</v>
      </c>
      <c r="E4778" t="s">
        <v>153</v>
      </c>
      <c r="F4778" t="s">
        <v>13892</v>
      </c>
      <c r="G4778" t="s">
        <v>203</v>
      </c>
      <c r="H4778" t="s">
        <v>150</v>
      </c>
      <c r="I4778" t="s">
        <v>136</v>
      </c>
      <c r="J4778" t="s">
        <v>137</v>
      </c>
      <c r="K4778" t="s">
        <v>138</v>
      </c>
      <c r="L4778" t="s">
        <v>13893</v>
      </c>
      <c r="M4778" t="s">
        <v>13894</v>
      </c>
      <c r="N4778">
        <v>10.443333333</v>
      </c>
      <c r="O4778">
        <v>0</v>
      </c>
      <c r="P4778">
        <v>0</v>
      </c>
      <c r="Q4778">
        <v>0</v>
      </c>
      <c r="R4778">
        <v>1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4.4573995124000003E-2</v>
      </c>
      <c r="AA4778">
        <v>0</v>
      </c>
      <c r="AB4778">
        <v>0</v>
      </c>
      <c r="AC4778">
        <v>0</v>
      </c>
      <c r="AD4778">
        <v>0</v>
      </c>
      <c r="AE4778">
        <v>4.4573995124000003E-2</v>
      </c>
    </row>
    <row r="4779" spans="1:31" x14ac:dyDescent="0.25">
      <c r="A4779">
        <v>2314183</v>
      </c>
      <c r="B4779">
        <v>1</v>
      </c>
      <c r="C4779" t="s">
        <v>80</v>
      </c>
      <c r="D4779" t="s">
        <v>105</v>
      </c>
      <c r="E4779" t="s">
        <v>141</v>
      </c>
      <c r="F4779" t="s">
        <v>9656</v>
      </c>
      <c r="G4779" t="s">
        <v>134</v>
      </c>
      <c r="H4779" t="s">
        <v>135</v>
      </c>
      <c r="I4779" t="s">
        <v>136</v>
      </c>
      <c r="J4779" t="s">
        <v>137</v>
      </c>
      <c r="K4779" t="s">
        <v>138</v>
      </c>
      <c r="L4779" t="s">
        <v>13895</v>
      </c>
      <c r="M4779" t="s">
        <v>13896</v>
      </c>
      <c r="N4779">
        <v>0.446111111</v>
      </c>
      <c r="O4779">
        <v>18</v>
      </c>
      <c r="P4779">
        <v>818</v>
      </c>
      <c r="Q4779">
        <v>10</v>
      </c>
      <c r="R4779">
        <v>46</v>
      </c>
      <c r="S4779">
        <v>39</v>
      </c>
      <c r="T4779">
        <v>125</v>
      </c>
      <c r="U4779">
        <v>11</v>
      </c>
      <c r="V4779">
        <v>0</v>
      </c>
      <c r="W4779">
        <v>3.2039122742571999</v>
      </c>
      <c r="X4779">
        <v>70.569093399967912</v>
      </c>
      <c r="Y4779">
        <v>17.562214256656848</v>
      </c>
      <c r="Z4779">
        <v>11.284149106865557</v>
      </c>
      <c r="AA4779">
        <v>102.46587178236607</v>
      </c>
      <c r="AB4779">
        <v>36.163548776442141</v>
      </c>
      <c r="AC4779">
        <v>124.48834829913295</v>
      </c>
      <c r="AD4779">
        <v>0</v>
      </c>
      <c r="AE4779">
        <v>365.7371378956887</v>
      </c>
    </row>
    <row r="4780" spans="1:31" x14ac:dyDescent="0.25">
      <c r="A4780">
        <v>2314326</v>
      </c>
      <c r="B4780">
        <v>1</v>
      </c>
      <c r="C4780" t="s">
        <v>80</v>
      </c>
      <c r="D4780" t="s">
        <v>100</v>
      </c>
      <c r="E4780" t="s">
        <v>158</v>
      </c>
      <c r="F4780" t="s">
        <v>1413</v>
      </c>
      <c r="G4780" t="s">
        <v>503</v>
      </c>
      <c r="H4780" t="s">
        <v>150</v>
      </c>
      <c r="I4780" t="s">
        <v>136</v>
      </c>
      <c r="J4780" t="s">
        <v>137</v>
      </c>
      <c r="K4780" t="s">
        <v>138</v>
      </c>
      <c r="L4780" t="s">
        <v>13897</v>
      </c>
      <c r="M4780" t="s">
        <v>13898</v>
      </c>
      <c r="N4780">
        <v>0.49694444399999999</v>
      </c>
      <c r="O4780">
        <v>0</v>
      </c>
      <c r="P4780">
        <v>87</v>
      </c>
      <c r="Q4780">
        <v>0</v>
      </c>
      <c r="R4780">
        <v>0</v>
      </c>
      <c r="S4780">
        <v>0</v>
      </c>
      <c r="T4780">
        <v>1</v>
      </c>
      <c r="U4780">
        <v>0</v>
      </c>
      <c r="V4780">
        <v>0</v>
      </c>
      <c r="W4780">
        <v>0</v>
      </c>
      <c r="X4780">
        <v>12.838677525163877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12.838677525163877</v>
      </c>
    </row>
    <row r="4781" spans="1:31" x14ac:dyDescent="0.25">
      <c r="A4781">
        <v>2314893</v>
      </c>
      <c r="B4781">
        <v>1</v>
      </c>
      <c r="C4781" t="s">
        <v>80</v>
      </c>
      <c r="D4781" t="s">
        <v>103</v>
      </c>
      <c r="E4781" t="s">
        <v>147</v>
      </c>
      <c r="F4781" t="s">
        <v>13899</v>
      </c>
      <c r="G4781" t="s">
        <v>149</v>
      </c>
      <c r="H4781" t="s">
        <v>150</v>
      </c>
      <c r="I4781" t="s">
        <v>136</v>
      </c>
      <c r="J4781" t="s">
        <v>137</v>
      </c>
      <c r="K4781" t="s">
        <v>138</v>
      </c>
      <c r="L4781" t="s">
        <v>13900</v>
      </c>
      <c r="M4781" t="s">
        <v>13901</v>
      </c>
      <c r="N4781">
        <v>2.628055555</v>
      </c>
      <c r="O4781">
        <v>0</v>
      </c>
      <c r="P4781">
        <v>2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0.46856599930269993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0.46856599930269993</v>
      </c>
    </row>
    <row r="4782" spans="1:31" x14ac:dyDescent="0.25">
      <c r="A4782">
        <v>2314352</v>
      </c>
      <c r="B4782">
        <v>1</v>
      </c>
      <c r="C4782" t="s">
        <v>80</v>
      </c>
      <c r="D4782" t="s">
        <v>108</v>
      </c>
      <c r="E4782" t="s">
        <v>153</v>
      </c>
      <c r="F4782" t="s">
        <v>13902</v>
      </c>
      <c r="G4782" t="s">
        <v>155</v>
      </c>
      <c r="H4782" t="s">
        <v>150</v>
      </c>
      <c r="I4782" t="s">
        <v>136</v>
      </c>
      <c r="J4782" t="s">
        <v>137</v>
      </c>
      <c r="K4782" t="s">
        <v>138</v>
      </c>
      <c r="L4782" t="s">
        <v>13903</v>
      </c>
      <c r="M4782" t="s">
        <v>13904</v>
      </c>
      <c r="N4782">
        <v>4.5599999999999996</v>
      </c>
      <c r="O4782">
        <v>0</v>
      </c>
      <c r="P4782">
        <v>1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0.41654515660360003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0.41654515660360003</v>
      </c>
    </row>
    <row r="4783" spans="1:31" x14ac:dyDescent="0.25">
      <c r="A4783">
        <v>2314246</v>
      </c>
      <c r="B4783">
        <v>1</v>
      </c>
      <c r="C4783" t="s">
        <v>81</v>
      </c>
      <c r="D4783" t="s">
        <v>127</v>
      </c>
      <c r="E4783" t="s">
        <v>175</v>
      </c>
      <c r="F4783" t="s">
        <v>13905</v>
      </c>
      <c r="G4783" t="s">
        <v>134</v>
      </c>
      <c r="H4783" t="s">
        <v>135</v>
      </c>
      <c r="I4783" t="s">
        <v>136</v>
      </c>
      <c r="J4783" t="s">
        <v>137</v>
      </c>
      <c r="K4783" t="s">
        <v>138</v>
      </c>
      <c r="L4783" t="s">
        <v>13906</v>
      </c>
      <c r="M4783" t="s">
        <v>13907</v>
      </c>
      <c r="N4783">
        <v>2.3286111109999998</v>
      </c>
      <c r="O4783">
        <v>0</v>
      </c>
      <c r="P4783">
        <v>339</v>
      </c>
      <c r="Q4783">
        <v>0</v>
      </c>
      <c r="R4783">
        <v>2</v>
      </c>
      <c r="S4783">
        <v>4</v>
      </c>
      <c r="T4783">
        <v>13</v>
      </c>
      <c r="U4783">
        <v>0</v>
      </c>
      <c r="V4783">
        <v>0</v>
      </c>
      <c r="W4783">
        <v>0</v>
      </c>
      <c r="X4783">
        <v>151.19096969380462</v>
      </c>
      <c r="Y4783">
        <v>0</v>
      </c>
      <c r="Z4783">
        <v>0.91618703925389999</v>
      </c>
      <c r="AA4783">
        <v>103.81247638978066</v>
      </c>
      <c r="AB4783">
        <v>15.316548596711689</v>
      </c>
      <c r="AC4783">
        <v>0</v>
      </c>
      <c r="AD4783">
        <v>0</v>
      </c>
      <c r="AE4783">
        <v>271.23618171955087</v>
      </c>
    </row>
    <row r="4784" spans="1:31" x14ac:dyDescent="0.25">
      <c r="A4784">
        <v>2314887</v>
      </c>
      <c r="B4784">
        <v>1</v>
      </c>
      <c r="C4784" t="s">
        <v>80</v>
      </c>
      <c r="D4784" t="s">
        <v>84</v>
      </c>
      <c r="E4784" t="s">
        <v>175</v>
      </c>
      <c r="F4784" t="s">
        <v>13908</v>
      </c>
      <c r="G4784" t="s">
        <v>134</v>
      </c>
      <c r="H4784" t="s">
        <v>135</v>
      </c>
      <c r="I4784" t="s">
        <v>136</v>
      </c>
      <c r="J4784" t="s">
        <v>137</v>
      </c>
      <c r="K4784" t="s">
        <v>138</v>
      </c>
      <c r="L4784" t="s">
        <v>13909</v>
      </c>
      <c r="M4784" t="s">
        <v>13910</v>
      </c>
      <c r="N4784">
        <v>2.5297222220000002</v>
      </c>
      <c r="O4784">
        <v>0</v>
      </c>
      <c r="P4784">
        <v>124</v>
      </c>
      <c r="Q4784">
        <v>0</v>
      </c>
      <c r="R4784">
        <v>2</v>
      </c>
      <c r="S4784">
        <v>0</v>
      </c>
      <c r="T4784">
        <v>5</v>
      </c>
      <c r="U4784">
        <v>0</v>
      </c>
      <c r="V4784">
        <v>0</v>
      </c>
      <c r="W4784">
        <v>0</v>
      </c>
      <c r="X4784">
        <v>82.728585179379323</v>
      </c>
      <c r="Y4784">
        <v>0</v>
      </c>
      <c r="Z4784">
        <v>2.4277486642213999</v>
      </c>
      <c r="AA4784">
        <v>0</v>
      </c>
      <c r="AB4784">
        <v>9.7533550860856657</v>
      </c>
      <c r="AC4784">
        <v>0</v>
      </c>
      <c r="AD4784">
        <v>0</v>
      </c>
      <c r="AE4784">
        <v>94.909688929686382</v>
      </c>
    </row>
    <row r="4785" spans="1:31" x14ac:dyDescent="0.25">
      <c r="A4785">
        <v>2314681</v>
      </c>
      <c r="B4785">
        <v>1</v>
      </c>
      <c r="C4785" t="s">
        <v>80</v>
      </c>
      <c r="D4785" t="s">
        <v>90</v>
      </c>
      <c r="E4785" t="s">
        <v>147</v>
      </c>
      <c r="F4785" t="s">
        <v>13911</v>
      </c>
      <c r="G4785" t="s">
        <v>149</v>
      </c>
      <c r="H4785" t="s">
        <v>150</v>
      </c>
      <c r="I4785" t="s">
        <v>136</v>
      </c>
      <c r="J4785" t="s">
        <v>137</v>
      </c>
      <c r="K4785" t="s">
        <v>138</v>
      </c>
      <c r="L4785" t="s">
        <v>13912</v>
      </c>
      <c r="M4785" t="s">
        <v>13913</v>
      </c>
      <c r="N4785">
        <v>2.1855555550000001</v>
      </c>
      <c r="O4785">
        <v>0</v>
      </c>
      <c r="P4785">
        <v>56</v>
      </c>
      <c r="Q4785">
        <v>0</v>
      </c>
      <c r="R4785">
        <v>0</v>
      </c>
      <c r="S4785">
        <v>0</v>
      </c>
      <c r="T4785">
        <v>31</v>
      </c>
      <c r="U4785">
        <v>0</v>
      </c>
      <c r="V4785">
        <v>0</v>
      </c>
      <c r="W4785">
        <v>0</v>
      </c>
      <c r="X4785">
        <v>29.193960933303003</v>
      </c>
      <c r="Y4785">
        <v>0</v>
      </c>
      <c r="Z4785">
        <v>0</v>
      </c>
      <c r="AA4785">
        <v>0</v>
      </c>
      <c r="AB4785">
        <v>82.252658237306889</v>
      </c>
      <c r="AC4785">
        <v>0</v>
      </c>
      <c r="AD4785">
        <v>0</v>
      </c>
      <c r="AE4785">
        <v>111.44661917060989</v>
      </c>
    </row>
    <row r="4786" spans="1:31" x14ac:dyDescent="0.25">
      <c r="A4786">
        <v>2314930</v>
      </c>
      <c r="B4786">
        <v>1</v>
      </c>
      <c r="C4786" t="s">
        <v>80</v>
      </c>
      <c r="D4786" t="s">
        <v>106</v>
      </c>
      <c r="E4786" t="s">
        <v>153</v>
      </c>
      <c r="F4786" t="s">
        <v>13914</v>
      </c>
      <c r="G4786" t="s">
        <v>203</v>
      </c>
      <c r="H4786" t="s">
        <v>150</v>
      </c>
      <c r="I4786" t="s">
        <v>136</v>
      </c>
      <c r="J4786" t="s">
        <v>137</v>
      </c>
      <c r="K4786" t="s">
        <v>138</v>
      </c>
      <c r="L4786" t="s">
        <v>13915</v>
      </c>
      <c r="M4786" t="s">
        <v>13916</v>
      </c>
      <c r="N4786">
        <v>4.7044444439999999</v>
      </c>
      <c r="O4786">
        <v>0</v>
      </c>
      <c r="P4786">
        <v>3</v>
      </c>
      <c r="Q4786">
        <v>0</v>
      </c>
      <c r="R4786">
        <v>0</v>
      </c>
      <c r="S4786">
        <v>0</v>
      </c>
      <c r="T4786">
        <v>2</v>
      </c>
      <c r="U4786">
        <v>0</v>
      </c>
      <c r="V4786">
        <v>0</v>
      </c>
      <c r="W4786">
        <v>0</v>
      </c>
      <c r="X4786">
        <v>2.019266155445</v>
      </c>
      <c r="Y4786">
        <v>0</v>
      </c>
      <c r="Z4786">
        <v>0</v>
      </c>
      <c r="AA4786">
        <v>0</v>
      </c>
      <c r="AB4786">
        <v>15.023705334952668</v>
      </c>
      <c r="AC4786">
        <v>0</v>
      </c>
      <c r="AD4786">
        <v>0</v>
      </c>
      <c r="AE4786">
        <v>17.042971490397669</v>
      </c>
    </row>
    <row r="4787" spans="1:31" x14ac:dyDescent="0.25">
      <c r="A4787">
        <v>2314830</v>
      </c>
      <c r="B4787">
        <v>1</v>
      </c>
      <c r="C4787" t="s">
        <v>80</v>
      </c>
      <c r="D4787" t="s">
        <v>105</v>
      </c>
      <c r="E4787" t="s">
        <v>132</v>
      </c>
      <c r="F4787" t="s">
        <v>8582</v>
      </c>
      <c r="G4787" t="s">
        <v>134</v>
      </c>
      <c r="H4787" t="s">
        <v>135</v>
      </c>
      <c r="I4787" t="s">
        <v>136</v>
      </c>
      <c r="J4787" t="s">
        <v>137</v>
      </c>
      <c r="K4787" t="s">
        <v>138</v>
      </c>
      <c r="L4787" t="s">
        <v>13917</v>
      </c>
      <c r="M4787" t="s">
        <v>13918</v>
      </c>
      <c r="N4787">
        <v>1.3319444439999999</v>
      </c>
      <c r="O4787">
        <v>13</v>
      </c>
      <c r="P4787">
        <v>33</v>
      </c>
      <c r="Q4787">
        <v>3</v>
      </c>
      <c r="R4787">
        <v>71</v>
      </c>
      <c r="S4787">
        <v>10</v>
      </c>
      <c r="T4787">
        <v>20</v>
      </c>
      <c r="U4787">
        <v>1</v>
      </c>
      <c r="V4787">
        <v>1</v>
      </c>
      <c r="W4787">
        <v>12.811239087753659</v>
      </c>
      <c r="X4787">
        <v>16.606365163021252</v>
      </c>
      <c r="Y4787">
        <v>1.4474958708267001</v>
      </c>
      <c r="Z4787">
        <v>46.413911274784269</v>
      </c>
      <c r="AA4787">
        <v>129.82152660695098</v>
      </c>
      <c r="AB4787">
        <v>18.100017944153695</v>
      </c>
      <c r="AC4787">
        <v>121.12260287116666</v>
      </c>
      <c r="AD4787">
        <v>1.3022430857006666</v>
      </c>
      <c r="AE4787">
        <v>347.62540190435789</v>
      </c>
    </row>
    <row r="4788" spans="1:31" x14ac:dyDescent="0.25">
      <c r="A4788">
        <v>2314638</v>
      </c>
      <c r="B4788">
        <v>1</v>
      </c>
      <c r="C4788" t="s">
        <v>80</v>
      </c>
      <c r="D4788" t="s">
        <v>108</v>
      </c>
      <c r="E4788" t="s">
        <v>132</v>
      </c>
      <c r="F4788" t="s">
        <v>8204</v>
      </c>
      <c r="G4788" t="s">
        <v>134</v>
      </c>
      <c r="H4788" t="s">
        <v>135</v>
      </c>
      <c r="I4788" t="s">
        <v>136</v>
      </c>
      <c r="J4788" t="s">
        <v>137</v>
      </c>
      <c r="K4788" t="s">
        <v>138</v>
      </c>
      <c r="L4788" t="s">
        <v>13919</v>
      </c>
      <c r="M4788" t="s">
        <v>13920</v>
      </c>
      <c r="N4788">
        <v>3.349722222</v>
      </c>
      <c r="O4788">
        <v>0</v>
      </c>
      <c r="P4788">
        <v>370</v>
      </c>
      <c r="Q4788">
        <v>0</v>
      </c>
      <c r="R4788">
        <v>78</v>
      </c>
      <c r="S4788">
        <v>4</v>
      </c>
      <c r="T4788">
        <v>46</v>
      </c>
      <c r="U4788">
        <v>0</v>
      </c>
      <c r="V4788">
        <v>0</v>
      </c>
      <c r="W4788">
        <v>0</v>
      </c>
      <c r="X4788">
        <v>241.21871372360826</v>
      </c>
      <c r="Y4788">
        <v>0</v>
      </c>
      <c r="Z4788">
        <v>223.02757570549539</v>
      </c>
      <c r="AA4788">
        <v>18.636697006020803</v>
      </c>
      <c r="AB4788">
        <v>101.56863705847086</v>
      </c>
      <c r="AC4788">
        <v>0</v>
      </c>
      <c r="AD4788">
        <v>0</v>
      </c>
      <c r="AE4788">
        <v>584.45162349359532</v>
      </c>
    </row>
    <row r="4789" spans="1:31" x14ac:dyDescent="0.25">
      <c r="A4789">
        <v>2314389</v>
      </c>
      <c r="B4789">
        <v>1</v>
      </c>
      <c r="C4789" t="s">
        <v>80</v>
      </c>
      <c r="D4789" t="s">
        <v>100</v>
      </c>
      <c r="E4789" t="s">
        <v>153</v>
      </c>
      <c r="F4789" t="s">
        <v>13921</v>
      </c>
      <c r="G4789" t="s">
        <v>254</v>
      </c>
      <c r="H4789" t="s">
        <v>150</v>
      </c>
      <c r="I4789" t="s">
        <v>136</v>
      </c>
      <c r="J4789" t="s">
        <v>137</v>
      </c>
      <c r="K4789" t="s">
        <v>138</v>
      </c>
      <c r="L4789" t="s">
        <v>13922</v>
      </c>
      <c r="M4789" t="s">
        <v>13923</v>
      </c>
      <c r="N4789">
        <v>1.01</v>
      </c>
      <c r="O4789">
        <v>0</v>
      </c>
      <c r="P4789">
        <v>2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0.15316059136038332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0.15316059136038332</v>
      </c>
    </row>
    <row r="4790" spans="1:31" x14ac:dyDescent="0.25">
      <c r="A4790">
        <v>2314538</v>
      </c>
      <c r="B4790">
        <v>1</v>
      </c>
      <c r="C4790" t="s">
        <v>81</v>
      </c>
      <c r="D4790" t="s">
        <v>120</v>
      </c>
      <c r="E4790" t="s">
        <v>158</v>
      </c>
      <c r="F4790" t="s">
        <v>13924</v>
      </c>
      <c r="G4790" t="s">
        <v>453</v>
      </c>
      <c r="H4790" t="s">
        <v>150</v>
      </c>
      <c r="I4790" t="s">
        <v>136</v>
      </c>
      <c r="J4790" t="s">
        <v>137</v>
      </c>
      <c r="K4790" t="s">
        <v>138</v>
      </c>
      <c r="L4790" t="s">
        <v>13925</v>
      </c>
      <c r="M4790" t="s">
        <v>13856</v>
      </c>
      <c r="N4790">
        <v>1.4413888880000001</v>
      </c>
      <c r="O4790">
        <v>0</v>
      </c>
      <c r="P4790">
        <v>245</v>
      </c>
      <c r="Q4790">
        <v>0</v>
      </c>
      <c r="R4790">
        <v>2</v>
      </c>
      <c r="S4790">
        <v>0</v>
      </c>
      <c r="T4790">
        <v>67</v>
      </c>
      <c r="U4790">
        <v>0</v>
      </c>
      <c r="V4790">
        <v>0</v>
      </c>
      <c r="W4790">
        <v>0</v>
      </c>
      <c r="X4790">
        <v>50.689640008056067</v>
      </c>
      <c r="Y4790">
        <v>0</v>
      </c>
      <c r="Z4790">
        <v>4.2076636178275759</v>
      </c>
      <c r="AA4790">
        <v>0</v>
      </c>
      <c r="AB4790">
        <v>42.60852019251432</v>
      </c>
      <c r="AC4790">
        <v>0</v>
      </c>
      <c r="AD4790">
        <v>0</v>
      </c>
      <c r="AE4790">
        <v>97.505823818397971</v>
      </c>
    </row>
    <row r="4791" spans="1:31" x14ac:dyDescent="0.25">
      <c r="A4791">
        <v>2314309</v>
      </c>
      <c r="B4791">
        <v>1</v>
      </c>
      <c r="C4791" t="s">
        <v>81</v>
      </c>
      <c r="D4791" t="s">
        <v>122</v>
      </c>
      <c r="E4791" t="s">
        <v>175</v>
      </c>
      <c r="F4791" t="s">
        <v>13926</v>
      </c>
      <c r="G4791" t="s">
        <v>143</v>
      </c>
      <c r="H4791" t="s">
        <v>135</v>
      </c>
      <c r="I4791" t="s">
        <v>136</v>
      </c>
      <c r="J4791" t="s">
        <v>137</v>
      </c>
      <c r="K4791" t="s">
        <v>144</v>
      </c>
      <c r="L4791" t="s">
        <v>13927</v>
      </c>
      <c r="M4791" t="s">
        <v>13928</v>
      </c>
      <c r="N4791">
        <v>8.8036111110000004</v>
      </c>
      <c r="O4791">
        <v>0</v>
      </c>
      <c r="P4791">
        <v>22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18.3039782288038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18.3039782288038</v>
      </c>
    </row>
    <row r="4792" spans="1:31" x14ac:dyDescent="0.25">
      <c r="A4792">
        <v>2314286</v>
      </c>
      <c r="B4792">
        <v>1</v>
      </c>
      <c r="C4792" t="s">
        <v>81</v>
      </c>
      <c r="D4792" t="s">
        <v>113</v>
      </c>
      <c r="E4792" t="s">
        <v>175</v>
      </c>
      <c r="F4792" t="s">
        <v>13929</v>
      </c>
      <c r="G4792" t="s">
        <v>134</v>
      </c>
      <c r="H4792" t="s">
        <v>135</v>
      </c>
      <c r="I4792" t="s">
        <v>136</v>
      </c>
      <c r="J4792" t="s">
        <v>137</v>
      </c>
      <c r="K4792" t="s">
        <v>138</v>
      </c>
      <c r="L4792" t="s">
        <v>13930</v>
      </c>
      <c r="M4792" t="s">
        <v>13931</v>
      </c>
      <c r="N4792">
        <v>1.466388888</v>
      </c>
      <c r="O4792">
        <v>4</v>
      </c>
      <c r="P4792">
        <v>120</v>
      </c>
      <c r="Q4792">
        <v>18</v>
      </c>
      <c r="R4792">
        <v>39</v>
      </c>
      <c r="S4792">
        <v>3</v>
      </c>
      <c r="T4792">
        <v>48</v>
      </c>
      <c r="U4792">
        <v>1</v>
      </c>
      <c r="V4792">
        <v>0</v>
      </c>
      <c r="W4792">
        <v>9.8211651676546001</v>
      </c>
      <c r="X4792">
        <v>29.937210084606175</v>
      </c>
      <c r="Y4792">
        <v>237.82206528447145</v>
      </c>
      <c r="Z4792">
        <v>107.93667005701994</v>
      </c>
      <c r="AA4792">
        <v>8.3884312934853043</v>
      </c>
      <c r="AB4792">
        <v>27.554187700874404</v>
      </c>
      <c r="AC4792">
        <v>1.9758088806375003</v>
      </c>
      <c r="AD4792">
        <v>0</v>
      </c>
      <c r="AE4792">
        <v>423.43553846874937</v>
      </c>
    </row>
    <row r="4793" spans="1:31" x14ac:dyDescent="0.25">
      <c r="A4793">
        <v>2314950</v>
      </c>
      <c r="B4793">
        <v>1</v>
      </c>
      <c r="C4793" t="s">
        <v>81</v>
      </c>
      <c r="D4793" t="s">
        <v>113</v>
      </c>
      <c r="E4793" t="s">
        <v>158</v>
      </c>
      <c r="F4793" t="s">
        <v>13932</v>
      </c>
      <c r="G4793" t="s">
        <v>453</v>
      </c>
      <c r="H4793" t="s">
        <v>150</v>
      </c>
      <c r="I4793" t="s">
        <v>136</v>
      </c>
      <c r="J4793" t="s">
        <v>137</v>
      </c>
      <c r="K4793" t="s">
        <v>138</v>
      </c>
      <c r="L4793" t="s">
        <v>13933</v>
      </c>
      <c r="M4793" t="s">
        <v>13934</v>
      </c>
      <c r="N4793">
        <v>4.2933333329999996</v>
      </c>
      <c r="O4793">
        <v>0</v>
      </c>
      <c r="P4793">
        <v>85</v>
      </c>
      <c r="Q4793">
        <v>0</v>
      </c>
      <c r="R4793">
        <v>7</v>
      </c>
      <c r="S4793">
        <v>0</v>
      </c>
      <c r="T4793">
        <v>9</v>
      </c>
      <c r="U4793">
        <v>0</v>
      </c>
      <c r="V4793">
        <v>0</v>
      </c>
      <c r="W4793">
        <v>0</v>
      </c>
      <c r="X4793">
        <v>80.579860796080055</v>
      </c>
      <c r="Y4793">
        <v>0</v>
      </c>
      <c r="Z4793">
        <v>69.563677119544025</v>
      </c>
      <c r="AA4793">
        <v>0</v>
      </c>
      <c r="AB4793">
        <v>14.922830444031199</v>
      </c>
      <c r="AC4793">
        <v>0</v>
      </c>
      <c r="AD4793">
        <v>0</v>
      </c>
      <c r="AE4793">
        <v>165.06636835965529</v>
      </c>
    </row>
    <row r="4794" spans="1:31" x14ac:dyDescent="0.25">
      <c r="A4794">
        <v>2314432</v>
      </c>
      <c r="B4794">
        <v>1</v>
      </c>
      <c r="C4794" t="s">
        <v>81</v>
      </c>
      <c r="D4794" t="s">
        <v>127</v>
      </c>
      <c r="E4794" t="s">
        <v>175</v>
      </c>
      <c r="F4794" t="s">
        <v>13935</v>
      </c>
      <c r="G4794" t="s">
        <v>134</v>
      </c>
      <c r="H4794" t="s">
        <v>135</v>
      </c>
      <c r="I4794" t="s">
        <v>136</v>
      </c>
      <c r="J4794" t="s">
        <v>137</v>
      </c>
      <c r="K4794" t="s">
        <v>138</v>
      </c>
      <c r="L4794" t="s">
        <v>13936</v>
      </c>
      <c r="M4794" t="s">
        <v>13937</v>
      </c>
      <c r="N4794">
        <v>2.2241666659999999</v>
      </c>
      <c r="O4794">
        <v>1</v>
      </c>
      <c r="P4794">
        <v>1120</v>
      </c>
      <c r="Q4794">
        <v>142</v>
      </c>
      <c r="R4794">
        <v>93</v>
      </c>
      <c r="S4794">
        <v>11</v>
      </c>
      <c r="T4794">
        <v>135</v>
      </c>
      <c r="U4794">
        <v>0</v>
      </c>
      <c r="V4794">
        <v>2</v>
      </c>
      <c r="W4794">
        <v>0.52426801057736661</v>
      </c>
      <c r="X4794">
        <v>492.04494656942023</v>
      </c>
      <c r="Y4794">
        <v>1617.3541266758268</v>
      </c>
      <c r="Z4794">
        <v>255.74598105564118</v>
      </c>
      <c r="AA4794">
        <v>123.56491588904154</v>
      </c>
      <c r="AB4794">
        <v>175.41280481750283</v>
      </c>
      <c r="AC4794">
        <v>0</v>
      </c>
      <c r="AD4794">
        <v>506.15399823989918</v>
      </c>
      <c r="AE4794">
        <v>3170.8010412579088</v>
      </c>
    </row>
    <row r="4795" spans="1:31" x14ac:dyDescent="0.25">
      <c r="A4795">
        <v>2314332</v>
      </c>
      <c r="B4795">
        <v>1</v>
      </c>
      <c r="C4795" t="s">
        <v>81</v>
      </c>
      <c r="D4795" t="s">
        <v>118</v>
      </c>
      <c r="E4795" t="s">
        <v>132</v>
      </c>
      <c r="F4795" t="s">
        <v>13938</v>
      </c>
      <c r="G4795" t="s">
        <v>143</v>
      </c>
      <c r="H4795" t="s">
        <v>135</v>
      </c>
      <c r="I4795" t="s">
        <v>136</v>
      </c>
      <c r="J4795" t="s">
        <v>137</v>
      </c>
      <c r="K4795" t="s">
        <v>144</v>
      </c>
      <c r="L4795" t="s">
        <v>13939</v>
      </c>
      <c r="M4795" t="s">
        <v>13940</v>
      </c>
      <c r="N4795">
        <v>6.4880555549999999</v>
      </c>
      <c r="O4795">
        <v>1</v>
      </c>
      <c r="P4795">
        <v>395</v>
      </c>
      <c r="Q4795">
        <v>48</v>
      </c>
      <c r="R4795">
        <v>38</v>
      </c>
      <c r="S4795">
        <v>15</v>
      </c>
      <c r="T4795">
        <v>41</v>
      </c>
      <c r="U4795">
        <v>0</v>
      </c>
      <c r="V4795">
        <v>0</v>
      </c>
      <c r="W4795">
        <v>3.2663972538599997</v>
      </c>
      <c r="X4795">
        <v>308.23961772139955</v>
      </c>
      <c r="Y4795">
        <v>3011.3211037001274</v>
      </c>
      <c r="Z4795">
        <v>81.749685808002624</v>
      </c>
      <c r="AA4795">
        <v>428.0910174361432</v>
      </c>
      <c r="AB4795">
        <v>196.90460634804705</v>
      </c>
      <c r="AC4795">
        <v>0</v>
      </c>
      <c r="AD4795">
        <v>0</v>
      </c>
      <c r="AE4795">
        <v>4029.5724282675797</v>
      </c>
    </row>
    <row r="4796" spans="1:31" x14ac:dyDescent="0.25">
      <c r="A4796">
        <v>2314455</v>
      </c>
      <c r="B4796">
        <v>1</v>
      </c>
      <c r="C4796" t="s">
        <v>80</v>
      </c>
      <c r="D4796" t="s">
        <v>91</v>
      </c>
      <c r="E4796" t="s">
        <v>141</v>
      </c>
      <c r="F4796" t="s">
        <v>13941</v>
      </c>
      <c r="G4796" t="s">
        <v>134</v>
      </c>
      <c r="H4796" t="s">
        <v>135</v>
      </c>
      <c r="I4796" t="s">
        <v>136</v>
      </c>
      <c r="J4796" t="s">
        <v>137</v>
      </c>
      <c r="K4796" t="s">
        <v>138</v>
      </c>
      <c r="L4796" t="s">
        <v>13942</v>
      </c>
      <c r="M4796" t="s">
        <v>13937</v>
      </c>
      <c r="N4796">
        <v>1.6188888880000001</v>
      </c>
      <c r="O4796">
        <v>0</v>
      </c>
      <c r="P4796">
        <v>774</v>
      </c>
      <c r="Q4796">
        <v>0</v>
      </c>
      <c r="R4796">
        <v>21</v>
      </c>
      <c r="S4796">
        <v>0</v>
      </c>
      <c r="T4796">
        <v>119</v>
      </c>
      <c r="U4796">
        <v>0</v>
      </c>
      <c r="V4796">
        <v>0</v>
      </c>
      <c r="W4796">
        <v>0</v>
      </c>
      <c r="X4796">
        <v>221.05826183911776</v>
      </c>
      <c r="Y4796">
        <v>0</v>
      </c>
      <c r="Z4796">
        <v>36.444142115027802</v>
      </c>
      <c r="AA4796">
        <v>0</v>
      </c>
      <c r="AB4796">
        <v>109.55654732880603</v>
      </c>
      <c r="AC4796">
        <v>0</v>
      </c>
      <c r="AD4796">
        <v>0</v>
      </c>
      <c r="AE4796">
        <v>367.05895128295163</v>
      </c>
    </row>
    <row r="4797" spans="1:31" x14ac:dyDescent="0.25">
      <c r="A4797">
        <v>2314269</v>
      </c>
      <c r="B4797">
        <v>1</v>
      </c>
      <c r="C4797" t="s">
        <v>80</v>
      </c>
      <c r="D4797" t="s">
        <v>82</v>
      </c>
      <c r="E4797" t="s">
        <v>153</v>
      </c>
      <c r="F4797" t="s">
        <v>13943</v>
      </c>
      <c r="G4797" t="s">
        <v>254</v>
      </c>
      <c r="H4797" t="s">
        <v>150</v>
      </c>
      <c r="I4797" t="s">
        <v>136</v>
      </c>
      <c r="J4797" t="s">
        <v>137</v>
      </c>
      <c r="K4797" t="s">
        <v>138</v>
      </c>
      <c r="L4797" t="s">
        <v>13944</v>
      </c>
      <c r="M4797" t="s">
        <v>13945</v>
      </c>
      <c r="N4797">
        <v>2.6116666660000001</v>
      </c>
      <c r="O4797">
        <v>0</v>
      </c>
      <c r="P4797">
        <v>4</v>
      </c>
      <c r="Q4797">
        <v>0</v>
      </c>
      <c r="R4797">
        <v>0</v>
      </c>
      <c r="S4797">
        <v>0</v>
      </c>
      <c r="T4797">
        <v>1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</v>
      </c>
    </row>
    <row r="4798" spans="1:31" x14ac:dyDescent="0.25">
      <c r="A4798">
        <v>2314850</v>
      </c>
      <c r="B4798">
        <v>1</v>
      </c>
      <c r="C4798" t="s">
        <v>81</v>
      </c>
      <c r="D4798" t="s">
        <v>117</v>
      </c>
      <c r="E4798" t="s">
        <v>175</v>
      </c>
      <c r="F4798" t="s">
        <v>13946</v>
      </c>
      <c r="G4798" t="s">
        <v>210</v>
      </c>
      <c r="H4798" t="s">
        <v>135</v>
      </c>
      <c r="I4798" t="s">
        <v>136</v>
      </c>
      <c r="J4798" t="s">
        <v>137</v>
      </c>
      <c r="K4798" t="s">
        <v>138</v>
      </c>
      <c r="L4798" t="s">
        <v>13947</v>
      </c>
      <c r="M4798" t="s">
        <v>13948</v>
      </c>
      <c r="N4798">
        <v>5.465833333</v>
      </c>
      <c r="O4798">
        <v>0</v>
      </c>
      <c r="P4798">
        <v>43</v>
      </c>
      <c r="Q4798">
        <v>0</v>
      </c>
      <c r="R4798">
        <v>1</v>
      </c>
      <c r="S4798">
        <v>0</v>
      </c>
      <c r="T4798">
        <v>3</v>
      </c>
      <c r="U4798">
        <v>0</v>
      </c>
      <c r="V4798">
        <v>0</v>
      </c>
      <c r="W4798">
        <v>0</v>
      </c>
      <c r="X4798">
        <v>33.985958149835739</v>
      </c>
      <c r="Y4798">
        <v>0</v>
      </c>
      <c r="Z4798">
        <v>9.3062014798848338</v>
      </c>
      <c r="AA4798">
        <v>0</v>
      </c>
      <c r="AB4798">
        <v>9.538469134464</v>
      </c>
      <c r="AC4798">
        <v>0</v>
      </c>
      <c r="AD4798">
        <v>0</v>
      </c>
      <c r="AE4798">
        <v>52.830628764184574</v>
      </c>
    </row>
    <row r="4799" spans="1:31" x14ac:dyDescent="0.25">
      <c r="A4799">
        <v>2314910</v>
      </c>
      <c r="B4799">
        <v>1</v>
      </c>
      <c r="C4799" t="s">
        <v>80</v>
      </c>
      <c r="D4799" t="s">
        <v>83</v>
      </c>
      <c r="E4799" t="s">
        <v>285</v>
      </c>
      <c r="F4799" t="s">
        <v>13949</v>
      </c>
      <c r="G4799" t="s">
        <v>287</v>
      </c>
      <c r="H4799" t="s">
        <v>150</v>
      </c>
      <c r="I4799" t="s">
        <v>136</v>
      </c>
      <c r="J4799" t="s">
        <v>137</v>
      </c>
      <c r="K4799" t="s">
        <v>138</v>
      </c>
      <c r="L4799" t="s">
        <v>13950</v>
      </c>
      <c r="M4799" t="s">
        <v>13951</v>
      </c>
      <c r="N4799">
        <v>1.8791666659999999</v>
      </c>
      <c r="O4799">
        <v>0</v>
      </c>
      <c r="P4799">
        <v>50</v>
      </c>
      <c r="Q4799">
        <v>0</v>
      </c>
      <c r="R4799">
        <v>0</v>
      </c>
      <c r="S4799">
        <v>0</v>
      </c>
      <c r="T4799">
        <v>1</v>
      </c>
      <c r="U4799">
        <v>0</v>
      </c>
      <c r="V4799">
        <v>0</v>
      </c>
      <c r="W4799">
        <v>0</v>
      </c>
      <c r="X4799">
        <v>28.822556651220804</v>
      </c>
      <c r="Y4799">
        <v>0</v>
      </c>
      <c r="Z4799">
        <v>0</v>
      </c>
      <c r="AA4799">
        <v>0</v>
      </c>
      <c r="AB4799">
        <v>0.93569295407759989</v>
      </c>
      <c r="AC4799">
        <v>0</v>
      </c>
      <c r="AD4799">
        <v>0</v>
      </c>
      <c r="AE4799">
        <v>29.758249605298403</v>
      </c>
    </row>
    <row r="4800" spans="1:31" x14ac:dyDescent="0.25">
      <c r="A4800">
        <v>2314472</v>
      </c>
      <c r="B4800">
        <v>1</v>
      </c>
      <c r="C4800" t="s">
        <v>81</v>
      </c>
      <c r="D4800" t="s">
        <v>120</v>
      </c>
      <c r="E4800" t="s">
        <v>158</v>
      </c>
      <c r="F4800" t="s">
        <v>13952</v>
      </c>
      <c r="G4800" t="s">
        <v>453</v>
      </c>
      <c r="H4800" t="s">
        <v>150</v>
      </c>
      <c r="I4800" t="s">
        <v>136</v>
      </c>
      <c r="J4800" t="s">
        <v>137</v>
      </c>
      <c r="K4800" t="s">
        <v>138</v>
      </c>
      <c r="L4800" t="s">
        <v>13953</v>
      </c>
      <c r="M4800" t="s">
        <v>13954</v>
      </c>
      <c r="N4800">
        <v>0.85277777700000001</v>
      </c>
      <c r="O4800">
        <v>0</v>
      </c>
      <c r="P4800">
        <v>175</v>
      </c>
      <c r="Q4800">
        <v>0</v>
      </c>
      <c r="R4800">
        <v>10</v>
      </c>
      <c r="S4800">
        <v>0</v>
      </c>
      <c r="T4800">
        <v>21</v>
      </c>
      <c r="U4800">
        <v>0</v>
      </c>
      <c r="V4800">
        <v>0</v>
      </c>
      <c r="W4800">
        <v>0</v>
      </c>
      <c r="X4800">
        <v>28.763914028077359</v>
      </c>
      <c r="Y4800">
        <v>0</v>
      </c>
      <c r="Z4800">
        <v>13.229442898243125</v>
      </c>
      <c r="AA4800">
        <v>0</v>
      </c>
      <c r="AB4800">
        <v>8.6384704772571492</v>
      </c>
      <c r="AC4800">
        <v>0</v>
      </c>
      <c r="AD4800">
        <v>0</v>
      </c>
      <c r="AE4800">
        <v>50.631827403577638</v>
      </c>
    </row>
    <row r="4801" spans="1:31" x14ac:dyDescent="0.25">
      <c r="A4801">
        <v>2314163</v>
      </c>
      <c r="B4801">
        <v>1</v>
      </c>
      <c r="C4801" t="s">
        <v>81</v>
      </c>
      <c r="D4801" t="s">
        <v>128</v>
      </c>
      <c r="E4801" t="s">
        <v>132</v>
      </c>
      <c r="F4801" t="s">
        <v>1572</v>
      </c>
      <c r="G4801" t="s">
        <v>134</v>
      </c>
      <c r="H4801" t="s">
        <v>135</v>
      </c>
      <c r="I4801" t="s">
        <v>136</v>
      </c>
      <c r="J4801" t="s">
        <v>137</v>
      </c>
      <c r="K4801" t="s">
        <v>138</v>
      </c>
      <c r="L4801" t="s">
        <v>13955</v>
      </c>
      <c r="M4801" t="s">
        <v>13956</v>
      </c>
      <c r="N4801">
        <v>0.52611111099999996</v>
      </c>
      <c r="O4801">
        <v>7</v>
      </c>
      <c r="P4801">
        <v>1324</v>
      </c>
      <c r="Q4801">
        <v>25</v>
      </c>
      <c r="R4801">
        <v>19</v>
      </c>
      <c r="S4801">
        <v>22</v>
      </c>
      <c r="T4801">
        <v>113</v>
      </c>
      <c r="U4801">
        <v>1</v>
      </c>
      <c r="V4801">
        <v>0</v>
      </c>
      <c r="W4801">
        <v>0.89528912021009999</v>
      </c>
      <c r="X4801">
        <v>71.923596922741936</v>
      </c>
      <c r="Y4801">
        <v>52.292494118460851</v>
      </c>
      <c r="Z4801">
        <v>4.319795656815467</v>
      </c>
      <c r="AA4801">
        <v>27.606100757955041</v>
      </c>
      <c r="AB4801">
        <v>14.665705535413469</v>
      </c>
      <c r="AC4801">
        <v>28.946844266566565</v>
      </c>
      <c r="AD4801">
        <v>0</v>
      </c>
      <c r="AE4801">
        <v>200.64982637816343</v>
      </c>
    </row>
    <row r="4802" spans="1:31" x14ac:dyDescent="0.25">
      <c r="A4802">
        <v>2314409</v>
      </c>
      <c r="B4802">
        <v>1</v>
      </c>
      <c r="C4802" t="s">
        <v>81</v>
      </c>
      <c r="D4802" t="s">
        <v>122</v>
      </c>
      <c r="E4802" t="s">
        <v>153</v>
      </c>
      <c r="F4802" t="s">
        <v>13957</v>
      </c>
      <c r="G4802" t="s">
        <v>155</v>
      </c>
      <c r="H4802" t="s">
        <v>150</v>
      </c>
      <c r="I4802" t="s">
        <v>136</v>
      </c>
      <c r="J4802" t="s">
        <v>137</v>
      </c>
      <c r="K4802" t="s">
        <v>138</v>
      </c>
      <c r="L4802" t="s">
        <v>13958</v>
      </c>
      <c r="M4802" t="s">
        <v>13959</v>
      </c>
      <c r="N4802">
        <v>1.9216666659999999</v>
      </c>
      <c r="O4802">
        <v>0</v>
      </c>
      <c r="P4802">
        <v>0</v>
      </c>
      <c r="Q4802">
        <v>0</v>
      </c>
      <c r="R4802">
        <v>1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9.7586362510874991E-2</v>
      </c>
      <c r="AA4802">
        <v>0</v>
      </c>
      <c r="AB4802">
        <v>0</v>
      </c>
      <c r="AC4802">
        <v>0</v>
      </c>
      <c r="AD4802">
        <v>0</v>
      </c>
      <c r="AE4802">
        <v>9.7586362510874991E-2</v>
      </c>
    </row>
    <row r="4803" spans="1:31" x14ac:dyDescent="0.25">
      <c r="A4803">
        <v>2314123</v>
      </c>
      <c r="B4803">
        <v>1</v>
      </c>
      <c r="C4803" t="s">
        <v>80</v>
      </c>
      <c r="D4803" t="s">
        <v>83</v>
      </c>
      <c r="E4803" t="s">
        <v>141</v>
      </c>
      <c r="F4803" t="s">
        <v>13960</v>
      </c>
      <c r="G4803" t="s">
        <v>467</v>
      </c>
      <c r="H4803" t="s">
        <v>135</v>
      </c>
      <c r="I4803" t="s">
        <v>468</v>
      </c>
      <c r="J4803" t="s">
        <v>137</v>
      </c>
      <c r="K4803" t="s">
        <v>144</v>
      </c>
      <c r="L4803" t="s">
        <v>13961</v>
      </c>
      <c r="M4803" t="s">
        <v>13962</v>
      </c>
      <c r="N4803">
        <v>4.6111111000000003E-2</v>
      </c>
      <c r="O4803">
        <v>1</v>
      </c>
      <c r="P4803">
        <v>1908</v>
      </c>
      <c r="Q4803">
        <v>0</v>
      </c>
      <c r="R4803">
        <v>0</v>
      </c>
      <c r="S4803">
        <v>17</v>
      </c>
      <c r="T4803">
        <v>140</v>
      </c>
      <c r="U4803">
        <v>4</v>
      </c>
      <c r="V4803">
        <v>1</v>
      </c>
      <c r="W4803">
        <v>0.12982284757986667</v>
      </c>
      <c r="X4803">
        <v>16.681844790427803</v>
      </c>
      <c r="Y4803">
        <v>0</v>
      </c>
      <c r="Z4803">
        <v>0</v>
      </c>
      <c r="AA4803">
        <v>4.1076788149107886</v>
      </c>
      <c r="AB4803">
        <v>3.4645913412404368</v>
      </c>
      <c r="AC4803">
        <v>0.4918074454746667</v>
      </c>
      <c r="AD4803">
        <v>0.63659637703155003</v>
      </c>
      <c r="AE4803">
        <v>25.512341616665111</v>
      </c>
    </row>
    <row r="4804" spans="1:31" x14ac:dyDescent="0.25">
      <c r="A4804">
        <v>2314415</v>
      </c>
      <c r="B4804">
        <v>1</v>
      </c>
      <c r="C4804" t="s">
        <v>81</v>
      </c>
      <c r="D4804" t="s">
        <v>112</v>
      </c>
      <c r="E4804" t="s">
        <v>153</v>
      </c>
      <c r="F4804" t="s">
        <v>13963</v>
      </c>
      <c r="G4804" t="s">
        <v>155</v>
      </c>
      <c r="H4804" t="s">
        <v>150</v>
      </c>
      <c r="I4804" t="s">
        <v>136</v>
      </c>
      <c r="J4804" t="s">
        <v>137</v>
      </c>
      <c r="K4804" t="s">
        <v>138</v>
      </c>
      <c r="L4804" t="s">
        <v>13964</v>
      </c>
      <c r="M4804" t="s">
        <v>13965</v>
      </c>
      <c r="N4804">
        <v>1.9358333329999999</v>
      </c>
      <c r="O4804">
        <v>0</v>
      </c>
      <c r="P4804">
        <v>1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2.0272820398000001E-3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2.0272820398000001E-3</v>
      </c>
    </row>
    <row r="4805" spans="1:31" x14ac:dyDescent="0.25">
      <c r="A4805">
        <v>2314180</v>
      </c>
      <c r="B4805">
        <v>1</v>
      </c>
      <c r="C4805" t="s">
        <v>80</v>
      </c>
      <c r="D4805" t="s">
        <v>90</v>
      </c>
      <c r="E4805" t="s">
        <v>153</v>
      </c>
      <c r="F4805" t="s">
        <v>13966</v>
      </c>
      <c r="G4805" t="s">
        <v>155</v>
      </c>
      <c r="H4805" t="s">
        <v>150</v>
      </c>
      <c r="I4805" t="s">
        <v>136</v>
      </c>
      <c r="J4805" t="s">
        <v>137</v>
      </c>
      <c r="K4805" t="s">
        <v>138</v>
      </c>
      <c r="L4805" t="s">
        <v>13967</v>
      </c>
      <c r="M4805" t="s">
        <v>13968</v>
      </c>
      <c r="N4805">
        <v>2.0491666660000001</v>
      </c>
      <c r="O4805">
        <v>0</v>
      </c>
      <c r="P4805">
        <v>2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0.5649535141442501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0.5649535141442501</v>
      </c>
    </row>
    <row r="4806" spans="1:31" x14ac:dyDescent="0.25">
      <c r="A4806">
        <v>2314535</v>
      </c>
      <c r="B4806">
        <v>1</v>
      </c>
      <c r="C4806" t="s">
        <v>80</v>
      </c>
      <c r="D4806" t="s">
        <v>93</v>
      </c>
      <c r="E4806" t="s">
        <v>141</v>
      </c>
      <c r="F4806" t="s">
        <v>13969</v>
      </c>
      <c r="G4806" t="s">
        <v>134</v>
      </c>
      <c r="H4806" t="s">
        <v>135</v>
      </c>
      <c r="I4806" t="s">
        <v>136</v>
      </c>
      <c r="J4806" t="s">
        <v>137</v>
      </c>
      <c r="K4806" t="s">
        <v>138</v>
      </c>
      <c r="L4806" t="s">
        <v>13970</v>
      </c>
      <c r="M4806" t="s">
        <v>13971</v>
      </c>
      <c r="N4806">
        <v>0.94361111099999995</v>
      </c>
      <c r="O4806">
        <v>0</v>
      </c>
      <c r="P4806">
        <v>69</v>
      </c>
      <c r="Q4806">
        <v>4</v>
      </c>
      <c r="R4806">
        <v>96</v>
      </c>
      <c r="S4806">
        <v>2</v>
      </c>
      <c r="T4806">
        <v>41</v>
      </c>
      <c r="U4806">
        <v>0</v>
      </c>
      <c r="V4806">
        <v>0</v>
      </c>
      <c r="W4806">
        <v>0</v>
      </c>
      <c r="X4806">
        <v>13.619601731821058</v>
      </c>
      <c r="Y4806">
        <v>36.712884053734427</v>
      </c>
      <c r="Z4806">
        <v>287.19712496944908</v>
      </c>
      <c r="AA4806">
        <v>19.409630802914947</v>
      </c>
      <c r="AB4806">
        <v>93.531691042209346</v>
      </c>
      <c r="AC4806">
        <v>0</v>
      </c>
      <c r="AD4806">
        <v>0</v>
      </c>
      <c r="AE4806">
        <v>450.47093260012883</v>
      </c>
    </row>
    <row r="4807" spans="1:31" x14ac:dyDescent="0.25">
      <c r="A4807">
        <v>2315033</v>
      </c>
      <c r="B4807">
        <v>1</v>
      </c>
      <c r="C4807" t="s">
        <v>80</v>
      </c>
      <c r="D4807" t="s">
        <v>91</v>
      </c>
      <c r="E4807" t="s">
        <v>153</v>
      </c>
      <c r="F4807" t="s">
        <v>13972</v>
      </c>
      <c r="G4807" t="s">
        <v>254</v>
      </c>
      <c r="H4807" t="s">
        <v>150</v>
      </c>
      <c r="I4807" t="s">
        <v>136</v>
      </c>
      <c r="J4807" t="s">
        <v>137</v>
      </c>
      <c r="K4807" t="s">
        <v>138</v>
      </c>
      <c r="L4807" t="s">
        <v>13973</v>
      </c>
      <c r="M4807" t="s">
        <v>13974</v>
      </c>
      <c r="N4807">
        <v>2.3080555550000001</v>
      </c>
      <c r="O4807">
        <v>0</v>
      </c>
      <c r="P4807">
        <v>1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0.40526546836587507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0.40526546836587507</v>
      </c>
    </row>
    <row r="4808" spans="1:31" x14ac:dyDescent="0.25">
      <c r="A4808">
        <v>2314727</v>
      </c>
      <c r="B4808">
        <v>1</v>
      </c>
      <c r="C4808" t="s">
        <v>80</v>
      </c>
      <c r="D4808" t="s">
        <v>96</v>
      </c>
      <c r="E4808" t="s">
        <v>153</v>
      </c>
      <c r="F4808" t="s">
        <v>13975</v>
      </c>
      <c r="G4808" t="s">
        <v>203</v>
      </c>
      <c r="H4808" t="s">
        <v>150</v>
      </c>
      <c r="I4808" t="s">
        <v>136</v>
      </c>
      <c r="J4808" t="s">
        <v>137</v>
      </c>
      <c r="K4808" t="s">
        <v>138</v>
      </c>
      <c r="L4808" t="s">
        <v>13976</v>
      </c>
      <c r="M4808" t="s">
        <v>13977</v>
      </c>
      <c r="N4808">
        <v>3.0113888879999999</v>
      </c>
      <c r="O4808">
        <v>0</v>
      </c>
      <c r="P4808">
        <v>1</v>
      </c>
      <c r="Q4808">
        <v>0</v>
      </c>
      <c r="R4808">
        <v>0</v>
      </c>
      <c r="S4808">
        <v>0</v>
      </c>
      <c r="T4808">
        <v>1</v>
      </c>
      <c r="U4808">
        <v>0</v>
      </c>
      <c r="V4808">
        <v>0</v>
      </c>
      <c r="W4808">
        <v>0</v>
      </c>
      <c r="X4808">
        <v>1.6817962729244749</v>
      </c>
      <c r="Y4808">
        <v>0</v>
      </c>
      <c r="Z4808">
        <v>0</v>
      </c>
      <c r="AA4808">
        <v>0</v>
      </c>
      <c r="AB4808">
        <v>3.5652803948620582</v>
      </c>
      <c r="AC4808">
        <v>0</v>
      </c>
      <c r="AD4808">
        <v>0</v>
      </c>
      <c r="AE4808">
        <v>5.2470766677865335</v>
      </c>
    </row>
    <row r="4809" spans="1:31" x14ac:dyDescent="0.25">
      <c r="A4809">
        <v>2314890</v>
      </c>
      <c r="B4809">
        <v>1</v>
      </c>
      <c r="C4809" t="s">
        <v>80</v>
      </c>
      <c r="D4809" t="s">
        <v>97</v>
      </c>
      <c r="E4809" t="s">
        <v>153</v>
      </c>
      <c r="F4809" t="s">
        <v>13978</v>
      </c>
      <c r="G4809" t="s">
        <v>155</v>
      </c>
      <c r="H4809" t="s">
        <v>150</v>
      </c>
      <c r="I4809" t="s">
        <v>136</v>
      </c>
      <c r="J4809" t="s">
        <v>137</v>
      </c>
      <c r="K4809" t="s">
        <v>138</v>
      </c>
      <c r="L4809" t="s">
        <v>13979</v>
      </c>
      <c r="M4809" t="s">
        <v>13980</v>
      </c>
      <c r="N4809">
        <v>2.102777777</v>
      </c>
      <c r="O4809">
        <v>0</v>
      </c>
      <c r="P4809">
        <v>1</v>
      </c>
      <c r="Q4809">
        <v>0</v>
      </c>
      <c r="R4809">
        <v>1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0.9644009768849332</v>
      </c>
      <c r="Y4809">
        <v>0</v>
      </c>
      <c r="Z4809">
        <v>2.7067685364333335E-3</v>
      </c>
      <c r="AA4809">
        <v>0</v>
      </c>
      <c r="AB4809">
        <v>0</v>
      </c>
      <c r="AC4809">
        <v>0</v>
      </c>
      <c r="AD4809">
        <v>0</v>
      </c>
      <c r="AE4809">
        <v>0.96710774542136657</v>
      </c>
    </row>
    <row r="4810" spans="1:31" x14ac:dyDescent="0.25">
      <c r="A4810">
        <v>2314372</v>
      </c>
      <c r="B4810">
        <v>1</v>
      </c>
      <c r="C4810" t="s">
        <v>80</v>
      </c>
      <c r="D4810" t="s">
        <v>83</v>
      </c>
      <c r="E4810" t="s">
        <v>285</v>
      </c>
      <c r="F4810" t="s">
        <v>13981</v>
      </c>
      <c r="G4810" t="s">
        <v>287</v>
      </c>
      <c r="H4810" t="s">
        <v>150</v>
      </c>
      <c r="I4810" t="s">
        <v>136</v>
      </c>
      <c r="J4810" t="s">
        <v>137</v>
      </c>
      <c r="K4810" t="s">
        <v>138</v>
      </c>
      <c r="L4810" t="s">
        <v>13982</v>
      </c>
      <c r="M4810" t="s">
        <v>13983</v>
      </c>
      <c r="N4810">
        <v>5.8763888880000001</v>
      </c>
      <c r="O4810">
        <v>0</v>
      </c>
      <c r="P4810">
        <v>5</v>
      </c>
      <c r="Q4810">
        <v>0</v>
      </c>
      <c r="R4810">
        <v>0</v>
      </c>
      <c r="S4810">
        <v>0</v>
      </c>
      <c r="T4810">
        <v>2</v>
      </c>
      <c r="U4810">
        <v>0</v>
      </c>
      <c r="V4810">
        <v>0</v>
      </c>
      <c r="W4810">
        <v>0</v>
      </c>
      <c r="X4810">
        <v>6.7462455139062509</v>
      </c>
      <c r="Y4810">
        <v>0</v>
      </c>
      <c r="Z4810">
        <v>0</v>
      </c>
      <c r="AA4810">
        <v>0</v>
      </c>
      <c r="AB4810">
        <v>7.4172591611459255</v>
      </c>
      <c r="AC4810">
        <v>0</v>
      </c>
      <c r="AD4810">
        <v>0</v>
      </c>
      <c r="AE4810">
        <v>14.163504675052177</v>
      </c>
    </row>
    <row r="4811" spans="1:31" x14ac:dyDescent="0.25">
      <c r="A4811">
        <v>2314913</v>
      </c>
      <c r="B4811">
        <v>1</v>
      </c>
      <c r="C4811" t="s">
        <v>80</v>
      </c>
      <c r="D4811" t="s">
        <v>110</v>
      </c>
      <c r="E4811" t="s">
        <v>153</v>
      </c>
      <c r="F4811" t="s">
        <v>13984</v>
      </c>
      <c r="G4811" t="s">
        <v>155</v>
      </c>
      <c r="H4811" t="s">
        <v>150</v>
      </c>
      <c r="I4811" t="s">
        <v>136</v>
      </c>
      <c r="J4811" t="s">
        <v>137</v>
      </c>
      <c r="K4811" t="s">
        <v>138</v>
      </c>
      <c r="L4811" t="s">
        <v>13985</v>
      </c>
      <c r="M4811" t="s">
        <v>13986</v>
      </c>
      <c r="N4811">
        <v>1.7575000000000001</v>
      </c>
      <c r="O4811">
        <v>0</v>
      </c>
      <c r="P4811">
        <v>5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2.2527627846556002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2.2527627846556002</v>
      </c>
    </row>
    <row r="4812" spans="1:31" x14ac:dyDescent="0.25">
      <c r="A4812">
        <v>2314349</v>
      </c>
      <c r="B4812">
        <v>1</v>
      </c>
      <c r="C4812" t="s">
        <v>80</v>
      </c>
      <c r="D4812" t="s">
        <v>83</v>
      </c>
      <c r="E4812" t="s">
        <v>175</v>
      </c>
      <c r="F4812" t="s">
        <v>13987</v>
      </c>
      <c r="G4812" t="s">
        <v>134</v>
      </c>
      <c r="H4812" t="s">
        <v>135</v>
      </c>
      <c r="I4812" t="s">
        <v>136</v>
      </c>
      <c r="J4812" t="s">
        <v>137</v>
      </c>
      <c r="K4812" t="s">
        <v>138</v>
      </c>
      <c r="L4812" t="s">
        <v>13988</v>
      </c>
      <c r="M4812" t="s">
        <v>13989</v>
      </c>
      <c r="N4812">
        <v>1.3316666660000001</v>
      </c>
      <c r="O4812">
        <v>0</v>
      </c>
      <c r="P4812">
        <v>0</v>
      </c>
      <c r="Q4812">
        <v>0</v>
      </c>
      <c r="R4812">
        <v>0</v>
      </c>
      <c r="S4812">
        <v>1</v>
      </c>
      <c r="T4812">
        <v>0</v>
      </c>
      <c r="U4812">
        <v>4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20.224906410386666</v>
      </c>
      <c r="AB4812">
        <v>0</v>
      </c>
      <c r="AC4812">
        <v>479.26494821621344</v>
      </c>
      <c r="AD4812">
        <v>0</v>
      </c>
      <c r="AE4812">
        <v>499.48985462660011</v>
      </c>
    </row>
    <row r="4813" spans="1:31" x14ac:dyDescent="0.25">
      <c r="A4813">
        <v>2314847</v>
      </c>
      <c r="B4813">
        <v>1</v>
      </c>
      <c r="C4813" t="s">
        <v>80</v>
      </c>
      <c r="D4813" t="s">
        <v>93</v>
      </c>
      <c r="E4813" t="s">
        <v>147</v>
      </c>
      <c r="F4813" t="s">
        <v>13990</v>
      </c>
      <c r="G4813" t="s">
        <v>149</v>
      </c>
      <c r="H4813" t="s">
        <v>150</v>
      </c>
      <c r="I4813" t="s">
        <v>136</v>
      </c>
      <c r="J4813" t="s">
        <v>137</v>
      </c>
      <c r="K4813" t="s">
        <v>138</v>
      </c>
      <c r="L4813" t="s">
        <v>13991</v>
      </c>
      <c r="M4813" t="s">
        <v>13992</v>
      </c>
      <c r="N4813">
        <v>5.6211111110000003</v>
      </c>
      <c r="O4813">
        <v>0</v>
      </c>
      <c r="P4813">
        <v>0</v>
      </c>
      <c r="Q4813">
        <v>0</v>
      </c>
      <c r="R4813">
        <v>0</v>
      </c>
      <c r="S4813">
        <v>0</v>
      </c>
      <c r="T4813">
        <v>1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7.5636532845441327</v>
      </c>
      <c r="AC4813">
        <v>0</v>
      </c>
      <c r="AD4813">
        <v>0</v>
      </c>
      <c r="AE4813">
        <v>7.5636532845441327</v>
      </c>
    </row>
    <row r="4814" spans="1:31" x14ac:dyDescent="0.25">
      <c r="A4814">
        <v>2314747</v>
      </c>
      <c r="B4814">
        <v>1</v>
      </c>
      <c r="C4814" t="s">
        <v>80</v>
      </c>
      <c r="D4814" t="s">
        <v>97</v>
      </c>
      <c r="E4814" t="s">
        <v>158</v>
      </c>
      <c r="F4814" t="s">
        <v>13993</v>
      </c>
      <c r="G4814" t="s">
        <v>453</v>
      </c>
      <c r="H4814" t="s">
        <v>150</v>
      </c>
      <c r="I4814" t="s">
        <v>136</v>
      </c>
      <c r="J4814" t="s">
        <v>137</v>
      </c>
      <c r="K4814" t="s">
        <v>138</v>
      </c>
      <c r="L4814" t="s">
        <v>13994</v>
      </c>
      <c r="M4814" t="s">
        <v>13995</v>
      </c>
      <c r="N4814">
        <v>1.590833333</v>
      </c>
      <c r="O4814">
        <v>0</v>
      </c>
      <c r="P4814">
        <v>201</v>
      </c>
      <c r="Q4814">
        <v>0</v>
      </c>
      <c r="R4814">
        <v>1</v>
      </c>
      <c r="S4814">
        <v>0</v>
      </c>
      <c r="T4814">
        <v>17</v>
      </c>
      <c r="U4814">
        <v>0</v>
      </c>
      <c r="V4814">
        <v>0</v>
      </c>
      <c r="W4814">
        <v>0</v>
      </c>
      <c r="X4814">
        <v>83.210475892519284</v>
      </c>
      <c r="Y4814">
        <v>0</v>
      </c>
      <c r="Z4814">
        <v>1.0282499176698001</v>
      </c>
      <c r="AA4814">
        <v>0</v>
      </c>
      <c r="AB4814">
        <v>13.138520223147619</v>
      </c>
      <c r="AC4814">
        <v>0</v>
      </c>
      <c r="AD4814">
        <v>0</v>
      </c>
      <c r="AE4814">
        <v>97.377246033336704</v>
      </c>
    </row>
    <row r="4815" spans="1:31" x14ac:dyDescent="0.25">
      <c r="A4815">
        <v>2314206</v>
      </c>
      <c r="B4815">
        <v>1</v>
      </c>
      <c r="C4815" t="s">
        <v>80</v>
      </c>
      <c r="D4815" t="s">
        <v>104</v>
      </c>
      <c r="E4815" t="s">
        <v>175</v>
      </c>
      <c r="F4815" t="s">
        <v>11767</v>
      </c>
      <c r="G4815" t="s">
        <v>134</v>
      </c>
      <c r="H4815" t="s">
        <v>135</v>
      </c>
      <c r="I4815" t="s">
        <v>136</v>
      </c>
      <c r="J4815" t="s">
        <v>137</v>
      </c>
      <c r="K4815" t="s">
        <v>138</v>
      </c>
      <c r="L4815" t="s">
        <v>13996</v>
      </c>
      <c r="M4815" t="s">
        <v>13997</v>
      </c>
      <c r="N4815">
        <v>2.0816666659999998</v>
      </c>
      <c r="O4815">
        <v>10</v>
      </c>
      <c r="P4815">
        <v>33</v>
      </c>
      <c r="Q4815">
        <v>56</v>
      </c>
      <c r="R4815">
        <v>201</v>
      </c>
      <c r="S4815">
        <v>22</v>
      </c>
      <c r="T4815">
        <v>50</v>
      </c>
      <c r="U4815">
        <v>6</v>
      </c>
      <c r="V4815">
        <v>0</v>
      </c>
      <c r="W4815">
        <v>5.7053533688529008</v>
      </c>
      <c r="X4815">
        <v>18.561172103688506</v>
      </c>
      <c r="Y4815">
        <v>238.27256466914554</v>
      </c>
      <c r="Z4815">
        <v>190.38585245090275</v>
      </c>
      <c r="AA4815">
        <v>86.422212404019604</v>
      </c>
      <c r="AB4815">
        <v>145.74128083113737</v>
      </c>
      <c r="AC4815">
        <v>1064.7549516677404</v>
      </c>
      <c r="AD4815">
        <v>0</v>
      </c>
      <c r="AE4815">
        <v>1749.8433874954871</v>
      </c>
    </row>
    <row r="4816" spans="1:31" x14ac:dyDescent="0.25">
      <c r="A4816">
        <v>2314186</v>
      </c>
      <c r="B4816">
        <v>1</v>
      </c>
      <c r="C4816" t="s">
        <v>81</v>
      </c>
      <c r="D4816" t="s">
        <v>128</v>
      </c>
      <c r="E4816" t="s">
        <v>132</v>
      </c>
      <c r="F4816" t="s">
        <v>1255</v>
      </c>
      <c r="G4816" t="s">
        <v>134</v>
      </c>
      <c r="H4816" t="s">
        <v>135</v>
      </c>
      <c r="I4816" t="s">
        <v>136</v>
      </c>
      <c r="J4816" t="s">
        <v>137</v>
      </c>
      <c r="K4816" t="s">
        <v>138</v>
      </c>
      <c r="L4816" t="s">
        <v>13998</v>
      </c>
      <c r="M4816" t="s">
        <v>13999</v>
      </c>
      <c r="N4816">
        <v>0.137222222</v>
      </c>
      <c r="O4816">
        <v>0</v>
      </c>
      <c r="P4816">
        <v>1229</v>
      </c>
      <c r="Q4816">
        <v>4</v>
      </c>
      <c r="R4816">
        <v>2</v>
      </c>
      <c r="S4816">
        <v>10</v>
      </c>
      <c r="T4816">
        <v>89</v>
      </c>
      <c r="U4816">
        <v>1</v>
      </c>
      <c r="V4816">
        <v>0</v>
      </c>
      <c r="W4816">
        <v>0</v>
      </c>
      <c r="X4816">
        <v>15.436286857536349</v>
      </c>
      <c r="Y4816">
        <v>0.59939495974792778</v>
      </c>
      <c r="Z4816">
        <v>0.29799871202833339</v>
      </c>
      <c r="AA4816">
        <v>1.3602461987197776</v>
      </c>
      <c r="AB4816">
        <v>1.2348264915649003</v>
      </c>
      <c r="AC4816">
        <v>9.3489073116198487</v>
      </c>
      <c r="AD4816">
        <v>0</v>
      </c>
      <c r="AE4816">
        <v>28.277660531217137</v>
      </c>
    </row>
    <row r="4817" spans="1:31" x14ac:dyDescent="0.25">
      <c r="A4817">
        <v>2314684</v>
      </c>
      <c r="B4817">
        <v>1</v>
      </c>
      <c r="C4817" t="s">
        <v>80</v>
      </c>
      <c r="D4817" t="s">
        <v>97</v>
      </c>
      <c r="E4817" t="s">
        <v>153</v>
      </c>
      <c r="F4817" t="s">
        <v>14000</v>
      </c>
      <c r="G4817" t="s">
        <v>336</v>
      </c>
      <c r="H4817" t="s">
        <v>150</v>
      </c>
      <c r="I4817" t="s">
        <v>136</v>
      </c>
      <c r="J4817" t="s">
        <v>137</v>
      </c>
      <c r="K4817" t="s">
        <v>138</v>
      </c>
      <c r="L4817" t="s">
        <v>14001</v>
      </c>
      <c r="M4817" t="s">
        <v>14002</v>
      </c>
      <c r="N4817">
        <v>5.7266666659999999</v>
      </c>
      <c r="O4817">
        <v>0</v>
      </c>
      <c r="P4817">
        <v>1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1.10134421234325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1.10134421234325</v>
      </c>
    </row>
    <row r="4818" spans="1:31" x14ac:dyDescent="0.25">
      <c r="A4818">
        <v>2314578</v>
      </c>
      <c r="B4818">
        <v>1</v>
      </c>
      <c r="C4818" t="s">
        <v>80</v>
      </c>
      <c r="D4818" t="s">
        <v>92</v>
      </c>
      <c r="E4818" t="s">
        <v>147</v>
      </c>
      <c r="F4818" t="s">
        <v>14003</v>
      </c>
      <c r="G4818" t="s">
        <v>149</v>
      </c>
      <c r="H4818" t="s">
        <v>150</v>
      </c>
      <c r="I4818" t="s">
        <v>136</v>
      </c>
      <c r="J4818" t="s">
        <v>137</v>
      </c>
      <c r="K4818" t="s">
        <v>138</v>
      </c>
      <c r="L4818" t="s">
        <v>14004</v>
      </c>
      <c r="M4818" t="s">
        <v>14005</v>
      </c>
      <c r="N4818">
        <v>1.461944444</v>
      </c>
      <c r="O4818">
        <v>0</v>
      </c>
      <c r="P4818">
        <v>54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14.415346925245705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14.415346925245705</v>
      </c>
    </row>
    <row r="4819" spans="1:31" x14ac:dyDescent="0.25">
      <c r="A4819">
        <v>2314827</v>
      </c>
      <c r="B4819">
        <v>1</v>
      </c>
      <c r="C4819" t="s">
        <v>81</v>
      </c>
      <c r="D4819" t="s">
        <v>113</v>
      </c>
      <c r="E4819" t="s">
        <v>158</v>
      </c>
      <c r="F4819" t="s">
        <v>14006</v>
      </c>
      <c r="G4819" t="s">
        <v>453</v>
      </c>
      <c r="H4819" t="s">
        <v>150</v>
      </c>
      <c r="I4819" t="s">
        <v>136</v>
      </c>
      <c r="J4819" t="s">
        <v>137</v>
      </c>
      <c r="K4819" t="s">
        <v>138</v>
      </c>
      <c r="L4819" t="s">
        <v>14007</v>
      </c>
      <c r="M4819" t="s">
        <v>14008</v>
      </c>
      <c r="N4819">
        <v>3.8619444440000001</v>
      </c>
      <c r="O4819">
        <v>0</v>
      </c>
      <c r="P4819">
        <v>45</v>
      </c>
      <c r="Q4819">
        <v>0</v>
      </c>
      <c r="R4819">
        <v>9</v>
      </c>
      <c r="S4819">
        <v>0</v>
      </c>
      <c r="T4819">
        <v>2</v>
      </c>
      <c r="U4819">
        <v>0</v>
      </c>
      <c r="V4819">
        <v>0</v>
      </c>
      <c r="W4819">
        <v>0</v>
      </c>
      <c r="X4819">
        <v>25.766010650643306</v>
      </c>
      <c r="Y4819">
        <v>0</v>
      </c>
      <c r="Z4819">
        <v>38.664612495574623</v>
      </c>
      <c r="AA4819">
        <v>0</v>
      </c>
      <c r="AB4819">
        <v>4.7413588288566668</v>
      </c>
      <c r="AC4819">
        <v>0</v>
      </c>
      <c r="AD4819">
        <v>0</v>
      </c>
      <c r="AE4819">
        <v>69.171981975074587</v>
      </c>
    </row>
    <row r="4820" spans="1:31" x14ac:dyDescent="0.25">
      <c r="A4820">
        <v>2314492</v>
      </c>
      <c r="B4820">
        <v>1</v>
      </c>
      <c r="C4820" t="s">
        <v>81</v>
      </c>
      <c r="D4820" t="s">
        <v>119</v>
      </c>
      <c r="E4820" t="s">
        <v>175</v>
      </c>
      <c r="F4820" t="s">
        <v>14009</v>
      </c>
      <c r="G4820" t="s">
        <v>716</v>
      </c>
      <c r="H4820" t="s">
        <v>135</v>
      </c>
      <c r="I4820" t="s">
        <v>136</v>
      </c>
      <c r="J4820" t="s">
        <v>137</v>
      </c>
      <c r="K4820" t="s">
        <v>138</v>
      </c>
      <c r="L4820" t="s">
        <v>14010</v>
      </c>
      <c r="M4820" t="s">
        <v>14011</v>
      </c>
      <c r="N4820">
        <v>1.8461111109999999</v>
      </c>
      <c r="O4820">
        <v>0</v>
      </c>
      <c r="P4820">
        <v>0</v>
      </c>
      <c r="Q4820">
        <v>2</v>
      </c>
      <c r="R4820">
        <v>19</v>
      </c>
      <c r="S4820">
        <v>0</v>
      </c>
      <c r="T4820">
        <v>1</v>
      </c>
      <c r="U4820">
        <v>0</v>
      </c>
      <c r="V4820">
        <v>0</v>
      </c>
      <c r="W4820">
        <v>0</v>
      </c>
      <c r="X4820">
        <v>0</v>
      </c>
      <c r="Y4820">
        <v>25.975993713934951</v>
      </c>
      <c r="Z4820">
        <v>132.23419127957317</v>
      </c>
      <c r="AA4820">
        <v>0</v>
      </c>
      <c r="AB4820">
        <v>3.0357083894397556</v>
      </c>
      <c r="AC4820">
        <v>0</v>
      </c>
      <c r="AD4820">
        <v>0</v>
      </c>
      <c r="AE4820">
        <v>161.24589338294786</v>
      </c>
    </row>
    <row r="4821" spans="1:31" x14ac:dyDescent="0.25">
      <c r="A4821">
        <v>2314143</v>
      </c>
      <c r="B4821">
        <v>1</v>
      </c>
      <c r="C4821" t="s">
        <v>81</v>
      </c>
      <c r="D4821" t="s">
        <v>122</v>
      </c>
      <c r="E4821" t="s">
        <v>132</v>
      </c>
      <c r="F4821" t="s">
        <v>14012</v>
      </c>
      <c r="G4821" t="s">
        <v>872</v>
      </c>
      <c r="H4821" t="s">
        <v>135</v>
      </c>
      <c r="I4821" t="s">
        <v>136</v>
      </c>
      <c r="J4821" t="s">
        <v>137</v>
      </c>
      <c r="K4821" t="s">
        <v>138</v>
      </c>
      <c r="L4821" t="s">
        <v>14013</v>
      </c>
      <c r="M4821" t="s">
        <v>14014</v>
      </c>
      <c r="N4821">
        <v>6.2644444439999996</v>
      </c>
      <c r="O4821">
        <v>0</v>
      </c>
      <c r="P4821">
        <v>134</v>
      </c>
      <c r="Q4821">
        <v>0</v>
      </c>
      <c r="R4821">
        <v>0</v>
      </c>
      <c r="S4821">
        <v>3</v>
      </c>
      <c r="T4821">
        <v>15</v>
      </c>
      <c r="U4821">
        <v>3</v>
      </c>
      <c r="V4821">
        <v>0</v>
      </c>
      <c r="W4821">
        <v>0</v>
      </c>
      <c r="X4821">
        <v>88.267708780069668</v>
      </c>
      <c r="Y4821">
        <v>0</v>
      </c>
      <c r="Z4821">
        <v>0</v>
      </c>
      <c r="AA4821">
        <v>25.701300857744322</v>
      </c>
      <c r="AB4821">
        <v>32.497852097957278</v>
      </c>
      <c r="AC4821">
        <v>845.46220193237207</v>
      </c>
      <c r="AD4821">
        <v>0</v>
      </c>
      <c r="AE4821">
        <v>991.92906366814327</v>
      </c>
    </row>
    <row r="4822" spans="1:31" x14ac:dyDescent="0.25">
      <c r="A4822">
        <v>2314784</v>
      </c>
      <c r="B4822">
        <v>1</v>
      </c>
      <c r="C4822" t="s">
        <v>81</v>
      </c>
      <c r="D4822" t="s">
        <v>113</v>
      </c>
      <c r="E4822" t="s">
        <v>147</v>
      </c>
      <c r="F4822" t="s">
        <v>14015</v>
      </c>
      <c r="G4822" t="s">
        <v>258</v>
      </c>
      <c r="H4822" t="s">
        <v>150</v>
      </c>
      <c r="I4822" t="s">
        <v>136</v>
      </c>
      <c r="J4822" t="s">
        <v>137</v>
      </c>
      <c r="K4822" t="s">
        <v>138</v>
      </c>
      <c r="L4822" t="s">
        <v>14016</v>
      </c>
      <c r="M4822" t="s">
        <v>14017</v>
      </c>
      <c r="N4822">
        <v>5.82</v>
      </c>
      <c r="O4822">
        <v>0</v>
      </c>
      <c r="P4822">
        <v>109</v>
      </c>
      <c r="Q4822">
        <v>0</v>
      </c>
      <c r="R4822">
        <v>1</v>
      </c>
      <c r="S4822">
        <v>0</v>
      </c>
      <c r="T4822">
        <v>20</v>
      </c>
      <c r="U4822">
        <v>0</v>
      </c>
      <c r="V4822">
        <v>0</v>
      </c>
      <c r="W4822">
        <v>0</v>
      </c>
      <c r="X4822">
        <v>116.52367754483036</v>
      </c>
      <c r="Y4822">
        <v>0</v>
      </c>
      <c r="Z4822">
        <v>0.13856763654686668</v>
      </c>
      <c r="AA4822">
        <v>0</v>
      </c>
      <c r="AB4822">
        <v>57.868650227871896</v>
      </c>
      <c r="AC4822">
        <v>0</v>
      </c>
      <c r="AD4822">
        <v>0</v>
      </c>
      <c r="AE4822">
        <v>174.53089540924913</v>
      </c>
    </row>
    <row r="4823" spans="1:31" x14ac:dyDescent="0.25">
      <c r="A4823">
        <v>2314358</v>
      </c>
      <c r="B4823">
        <v>1</v>
      </c>
      <c r="C4823" t="s">
        <v>80</v>
      </c>
      <c r="D4823" t="s">
        <v>105</v>
      </c>
      <c r="E4823" t="s">
        <v>158</v>
      </c>
      <c r="F4823" t="s">
        <v>14018</v>
      </c>
      <c r="G4823" t="s">
        <v>143</v>
      </c>
      <c r="H4823" t="s">
        <v>150</v>
      </c>
      <c r="I4823" t="s">
        <v>136</v>
      </c>
      <c r="J4823" t="s">
        <v>137</v>
      </c>
      <c r="K4823" t="s">
        <v>144</v>
      </c>
      <c r="L4823" t="s">
        <v>14019</v>
      </c>
      <c r="M4823" t="s">
        <v>14020</v>
      </c>
      <c r="N4823">
        <v>6.7649999999999997</v>
      </c>
      <c r="O4823">
        <v>0</v>
      </c>
      <c r="P4823">
        <v>99</v>
      </c>
      <c r="Q4823">
        <v>0</v>
      </c>
      <c r="R4823">
        <v>7</v>
      </c>
      <c r="S4823">
        <v>0</v>
      </c>
      <c r="T4823">
        <v>8</v>
      </c>
      <c r="U4823">
        <v>0</v>
      </c>
      <c r="V4823">
        <v>0</v>
      </c>
      <c r="W4823">
        <v>0</v>
      </c>
      <c r="X4823">
        <v>156.27737725732669</v>
      </c>
      <c r="Y4823">
        <v>0</v>
      </c>
      <c r="Z4823">
        <v>19.277907052271903</v>
      </c>
      <c r="AA4823">
        <v>0</v>
      </c>
      <c r="AB4823">
        <v>243.27790752963475</v>
      </c>
      <c r="AC4823">
        <v>0</v>
      </c>
      <c r="AD4823">
        <v>0</v>
      </c>
      <c r="AE4823">
        <v>418.83319183923334</v>
      </c>
    </row>
    <row r="4824" spans="1:31" x14ac:dyDescent="0.25">
      <c r="A4824">
        <v>2314713</v>
      </c>
      <c r="B4824">
        <v>1</v>
      </c>
      <c r="C4824" t="s">
        <v>81</v>
      </c>
      <c r="D4824" t="s">
        <v>117</v>
      </c>
      <c r="E4824" t="s">
        <v>141</v>
      </c>
      <c r="F4824" t="s">
        <v>14021</v>
      </c>
      <c r="G4824" t="s">
        <v>134</v>
      </c>
      <c r="H4824" t="s">
        <v>135</v>
      </c>
      <c r="I4824" t="s">
        <v>136</v>
      </c>
      <c r="J4824" t="s">
        <v>137</v>
      </c>
      <c r="K4824" t="s">
        <v>138</v>
      </c>
      <c r="L4824" t="s">
        <v>14022</v>
      </c>
      <c r="M4824" t="s">
        <v>14023</v>
      </c>
      <c r="N4824">
        <v>1.4311111110000001</v>
      </c>
      <c r="O4824">
        <v>0</v>
      </c>
      <c r="P4824">
        <v>1228</v>
      </c>
      <c r="Q4824">
        <v>21</v>
      </c>
      <c r="R4824">
        <v>33</v>
      </c>
      <c r="S4824">
        <v>15</v>
      </c>
      <c r="T4824">
        <v>58</v>
      </c>
      <c r="U4824">
        <v>1</v>
      </c>
      <c r="V4824">
        <v>0</v>
      </c>
      <c r="W4824">
        <v>0</v>
      </c>
      <c r="X4824">
        <v>180.79414298071453</v>
      </c>
      <c r="Y4824">
        <v>183.93050686121992</v>
      </c>
      <c r="Z4824">
        <v>23.754052420319983</v>
      </c>
      <c r="AA4824">
        <v>85.78098477972199</v>
      </c>
      <c r="AB4824">
        <v>29.681922932055066</v>
      </c>
      <c r="AC4824">
        <v>72.302399815840019</v>
      </c>
      <c r="AD4824">
        <v>0</v>
      </c>
      <c r="AE4824">
        <v>576.24400978987148</v>
      </c>
    </row>
    <row r="4825" spans="1:31" x14ac:dyDescent="0.25">
      <c r="A4825">
        <v>2315045</v>
      </c>
      <c r="B4825">
        <v>1</v>
      </c>
      <c r="C4825" t="s">
        <v>80</v>
      </c>
      <c r="D4825" t="s">
        <v>107</v>
      </c>
      <c r="E4825" t="s">
        <v>153</v>
      </c>
      <c r="F4825" t="s">
        <v>14024</v>
      </c>
      <c r="G4825" t="s">
        <v>155</v>
      </c>
      <c r="H4825" t="s">
        <v>150</v>
      </c>
      <c r="I4825" t="s">
        <v>136</v>
      </c>
      <c r="J4825" t="s">
        <v>137</v>
      </c>
      <c r="K4825" t="s">
        <v>138</v>
      </c>
      <c r="L4825" t="s">
        <v>14025</v>
      </c>
      <c r="M4825" t="s">
        <v>14026</v>
      </c>
      <c r="N4825">
        <v>2.560277777</v>
      </c>
      <c r="O4825">
        <v>0</v>
      </c>
      <c r="P4825">
        <v>1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4.1958044681575005E-2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4.1958044681575005E-2</v>
      </c>
    </row>
    <row r="4826" spans="1:31" x14ac:dyDescent="0.25">
      <c r="A4826">
        <v>2314381</v>
      </c>
      <c r="B4826">
        <v>1</v>
      </c>
      <c r="C4826" t="s">
        <v>81</v>
      </c>
      <c r="D4826" t="s">
        <v>118</v>
      </c>
      <c r="E4826" t="s">
        <v>147</v>
      </c>
      <c r="F4826" t="s">
        <v>14027</v>
      </c>
      <c r="G4826" t="s">
        <v>149</v>
      </c>
      <c r="H4826" t="s">
        <v>150</v>
      </c>
      <c r="I4826" t="s">
        <v>136</v>
      </c>
      <c r="J4826" t="s">
        <v>137</v>
      </c>
      <c r="K4826" t="s">
        <v>138</v>
      </c>
      <c r="L4826" t="s">
        <v>14028</v>
      </c>
      <c r="M4826" t="s">
        <v>14029</v>
      </c>
      <c r="N4826">
        <v>3.440555555</v>
      </c>
      <c r="O4826">
        <v>0</v>
      </c>
      <c r="P4826">
        <v>9</v>
      </c>
      <c r="Q4826">
        <v>0</v>
      </c>
      <c r="R4826">
        <v>2</v>
      </c>
      <c r="S4826">
        <v>0</v>
      </c>
      <c r="T4826">
        <v>2</v>
      </c>
      <c r="U4826">
        <v>0</v>
      </c>
      <c r="V4826">
        <v>0</v>
      </c>
      <c r="W4826">
        <v>0</v>
      </c>
      <c r="X4826">
        <v>8.244542309977799</v>
      </c>
      <c r="Y4826">
        <v>0</v>
      </c>
      <c r="Z4826">
        <v>0.25560607897183335</v>
      </c>
      <c r="AA4826">
        <v>0</v>
      </c>
      <c r="AB4826">
        <v>1.6595073483595832</v>
      </c>
      <c r="AC4826">
        <v>0</v>
      </c>
      <c r="AD4826">
        <v>0</v>
      </c>
      <c r="AE4826">
        <v>10.159655737309215</v>
      </c>
    </row>
    <row r="4827" spans="1:31" x14ac:dyDescent="0.25">
      <c r="A4827">
        <v>2314312</v>
      </c>
      <c r="B4827">
        <v>1</v>
      </c>
      <c r="C4827" t="s">
        <v>80</v>
      </c>
      <c r="D4827" t="s">
        <v>105</v>
      </c>
      <c r="E4827" t="s">
        <v>141</v>
      </c>
      <c r="F4827" t="s">
        <v>5566</v>
      </c>
      <c r="G4827" t="s">
        <v>134</v>
      </c>
      <c r="H4827" t="s">
        <v>135</v>
      </c>
      <c r="I4827" t="s">
        <v>136</v>
      </c>
      <c r="J4827" t="s">
        <v>137</v>
      </c>
      <c r="K4827" t="s">
        <v>138</v>
      </c>
      <c r="L4827" t="s">
        <v>14030</v>
      </c>
      <c r="M4827" t="s">
        <v>14031</v>
      </c>
      <c r="N4827">
        <v>1.0175000000000001</v>
      </c>
      <c r="O4827">
        <v>18</v>
      </c>
      <c r="P4827">
        <v>712</v>
      </c>
      <c r="Q4827">
        <v>10</v>
      </c>
      <c r="R4827">
        <v>34</v>
      </c>
      <c r="S4827">
        <v>39</v>
      </c>
      <c r="T4827">
        <v>91</v>
      </c>
      <c r="U4827">
        <v>11</v>
      </c>
      <c r="V4827">
        <v>0</v>
      </c>
      <c r="W4827">
        <v>11.305501921689203</v>
      </c>
      <c r="X4827">
        <v>169.63306843201875</v>
      </c>
      <c r="Y4827">
        <v>52.432704253427502</v>
      </c>
      <c r="Z4827">
        <v>25.90268618243703</v>
      </c>
      <c r="AA4827">
        <v>347.13166108515952</v>
      </c>
      <c r="AB4827">
        <v>92.447250650332279</v>
      </c>
      <c r="AC4827">
        <v>507.21640782768907</v>
      </c>
      <c r="AD4827">
        <v>0</v>
      </c>
      <c r="AE4827">
        <v>1206.0692803527534</v>
      </c>
    </row>
    <row r="4828" spans="1:31" x14ac:dyDescent="0.25">
      <c r="A4828">
        <v>2314335</v>
      </c>
      <c r="B4828">
        <v>1</v>
      </c>
      <c r="C4828" t="s">
        <v>80</v>
      </c>
      <c r="D4828" t="s">
        <v>85</v>
      </c>
      <c r="E4828" t="s">
        <v>147</v>
      </c>
      <c r="F4828" t="s">
        <v>14032</v>
      </c>
      <c r="G4828" t="s">
        <v>384</v>
      </c>
      <c r="H4828" t="s">
        <v>150</v>
      </c>
      <c r="I4828" t="s">
        <v>136</v>
      </c>
      <c r="J4828" t="s">
        <v>137</v>
      </c>
      <c r="K4828" t="s">
        <v>138</v>
      </c>
      <c r="L4828" t="s">
        <v>14033</v>
      </c>
      <c r="M4828" t="s">
        <v>14034</v>
      </c>
      <c r="N4828">
        <v>8.449166666</v>
      </c>
      <c r="O4828">
        <v>0</v>
      </c>
      <c r="P4828">
        <v>189</v>
      </c>
      <c r="Q4828">
        <v>0</v>
      </c>
      <c r="R4828">
        <v>0</v>
      </c>
      <c r="S4828">
        <v>0</v>
      </c>
      <c r="T4828">
        <v>6</v>
      </c>
      <c r="U4828">
        <v>0</v>
      </c>
      <c r="V4828">
        <v>0</v>
      </c>
      <c r="W4828">
        <v>0</v>
      </c>
      <c r="X4828">
        <v>342.07232830083461</v>
      </c>
      <c r="Y4828">
        <v>0</v>
      </c>
      <c r="Z4828">
        <v>0</v>
      </c>
      <c r="AA4828">
        <v>0</v>
      </c>
      <c r="AB4828">
        <v>8.3454641071557596</v>
      </c>
      <c r="AC4828">
        <v>0</v>
      </c>
      <c r="AD4828">
        <v>0</v>
      </c>
      <c r="AE4828">
        <v>350.41779240799036</v>
      </c>
    </row>
    <row r="4829" spans="1:31" x14ac:dyDescent="0.25">
      <c r="A4829">
        <v>2314667</v>
      </c>
      <c r="B4829">
        <v>1</v>
      </c>
      <c r="C4829" t="s">
        <v>81</v>
      </c>
      <c r="D4829" t="s">
        <v>119</v>
      </c>
      <c r="E4829" t="s">
        <v>141</v>
      </c>
      <c r="F4829" t="s">
        <v>1481</v>
      </c>
      <c r="G4829" t="s">
        <v>134</v>
      </c>
      <c r="H4829" t="s">
        <v>135</v>
      </c>
      <c r="I4829" t="s">
        <v>136</v>
      </c>
      <c r="J4829" t="s">
        <v>137</v>
      </c>
      <c r="K4829" t="s">
        <v>138</v>
      </c>
      <c r="L4829" t="s">
        <v>14035</v>
      </c>
      <c r="M4829" t="s">
        <v>14036</v>
      </c>
      <c r="N4829">
        <v>0.20166666599999999</v>
      </c>
      <c r="O4829">
        <v>0</v>
      </c>
      <c r="P4829">
        <v>513</v>
      </c>
      <c r="Q4829">
        <v>54</v>
      </c>
      <c r="R4829">
        <v>120</v>
      </c>
      <c r="S4829">
        <v>5</v>
      </c>
      <c r="T4829">
        <v>21</v>
      </c>
      <c r="U4829">
        <v>2</v>
      </c>
      <c r="V4829">
        <v>0</v>
      </c>
      <c r="W4829">
        <v>0</v>
      </c>
      <c r="X4829">
        <v>13.52280870577451</v>
      </c>
      <c r="Y4829">
        <v>49.727868092420294</v>
      </c>
      <c r="Z4829">
        <v>73.163888632665547</v>
      </c>
      <c r="AA4829">
        <v>1.4445118406253332</v>
      </c>
      <c r="AB4829">
        <v>1.8539136064069501</v>
      </c>
      <c r="AC4829">
        <v>39.131859105443866</v>
      </c>
      <c r="AD4829">
        <v>0</v>
      </c>
      <c r="AE4829">
        <v>178.84484998333653</v>
      </c>
    </row>
    <row r="4830" spans="1:31" x14ac:dyDescent="0.25">
      <c r="A4830">
        <v>2314527</v>
      </c>
      <c r="B4830">
        <v>1</v>
      </c>
      <c r="C4830" t="s">
        <v>80</v>
      </c>
      <c r="D4830" t="s">
        <v>106</v>
      </c>
      <c r="E4830" t="s">
        <v>132</v>
      </c>
      <c r="F4830" t="s">
        <v>14037</v>
      </c>
      <c r="G4830" t="s">
        <v>134</v>
      </c>
      <c r="H4830" t="s">
        <v>135</v>
      </c>
      <c r="I4830" t="s">
        <v>136</v>
      </c>
      <c r="J4830" t="s">
        <v>137</v>
      </c>
      <c r="K4830" t="s">
        <v>138</v>
      </c>
      <c r="L4830" t="s">
        <v>14038</v>
      </c>
      <c r="M4830" t="s">
        <v>14039</v>
      </c>
      <c r="N4830">
        <v>4.7327777769999999</v>
      </c>
      <c r="O4830">
        <v>0</v>
      </c>
      <c r="P4830">
        <v>0</v>
      </c>
      <c r="Q4830">
        <v>1</v>
      </c>
      <c r="R4830">
        <v>37</v>
      </c>
      <c r="S4830">
        <v>1</v>
      </c>
      <c r="T4830">
        <v>4</v>
      </c>
      <c r="U4830">
        <v>0</v>
      </c>
      <c r="V4830">
        <v>0</v>
      </c>
      <c r="W4830">
        <v>0</v>
      </c>
      <c r="X4830">
        <v>0</v>
      </c>
      <c r="Y4830">
        <v>71.257340849509092</v>
      </c>
      <c r="Z4830">
        <v>737.8404119203351</v>
      </c>
      <c r="AA4830">
        <v>6.7253300446050996</v>
      </c>
      <c r="AB4830">
        <v>121.99467251227705</v>
      </c>
      <c r="AC4830">
        <v>0</v>
      </c>
      <c r="AD4830">
        <v>0</v>
      </c>
      <c r="AE4830">
        <v>937.81775532672634</v>
      </c>
    </row>
    <row r="4831" spans="1:31" x14ac:dyDescent="0.25">
      <c r="A4831">
        <v>2314504</v>
      </c>
      <c r="B4831">
        <v>1</v>
      </c>
      <c r="C4831" t="s">
        <v>80</v>
      </c>
      <c r="D4831" t="s">
        <v>82</v>
      </c>
      <c r="E4831" t="s">
        <v>153</v>
      </c>
      <c r="F4831" t="s">
        <v>14040</v>
      </c>
      <c r="G4831" t="s">
        <v>336</v>
      </c>
      <c r="H4831" t="s">
        <v>150</v>
      </c>
      <c r="I4831" t="s">
        <v>136</v>
      </c>
      <c r="J4831" t="s">
        <v>137</v>
      </c>
      <c r="K4831" t="s">
        <v>138</v>
      </c>
      <c r="L4831" t="s">
        <v>14041</v>
      </c>
      <c r="M4831" t="s">
        <v>14042</v>
      </c>
      <c r="N4831">
        <v>2.0177777770000001</v>
      </c>
      <c r="O4831">
        <v>0</v>
      </c>
      <c r="P4831">
        <v>1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4.8730944707550003E-2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4.8730944707550003E-2</v>
      </c>
    </row>
    <row r="4832" spans="1:31" x14ac:dyDescent="0.25">
      <c r="A4832">
        <v>2314375</v>
      </c>
      <c r="B4832">
        <v>1</v>
      </c>
      <c r="C4832" t="s">
        <v>80</v>
      </c>
      <c r="D4832" t="s">
        <v>107</v>
      </c>
      <c r="E4832" t="s">
        <v>153</v>
      </c>
      <c r="F4832" t="s">
        <v>14043</v>
      </c>
      <c r="G4832" t="s">
        <v>336</v>
      </c>
      <c r="H4832" t="s">
        <v>150</v>
      </c>
      <c r="I4832" t="s">
        <v>136</v>
      </c>
      <c r="J4832" t="s">
        <v>137</v>
      </c>
      <c r="K4832" t="s">
        <v>138</v>
      </c>
      <c r="L4832" t="s">
        <v>14044</v>
      </c>
      <c r="M4832" t="s">
        <v>14045</v>
      </c>
      <c r="N4832">
        <v>0.753611111</v>
      </c>
      <c r="O4832">
        <v>0</v>
      </c>
      <c r="P4832">
        <v>6</v>
      </c>
      <c r="Q4832">
        <v>0</v>
      </c>
      <c r="R4832">
        <v>0</v>
      </c>
      <c r="S4832">
        <v>0</v>
      </c>
      <c r="T4832">
        <v>2</v>
      </c>
      <c r="U4832">
        <v>0</v>
      </c>
      <c r="V4832">
        <v>0</v>
      </c>
      <c r="W4832">
        <v>0</v>
      </c>
      <c r="X4832">
        <v>1.1633931172004168</v>
      </c>
      <c r="Y4832">
        <v>0</v>
      </c>
      <c r="Z4832">
        <v>0</v>
      </c>
      <c r="AA4832">
        <v>0</v>
      </c>
      <c r="AB4832">
        <v>0.95971742287312511</v>
      </c>
      <c r="AC4832">
        <v>0</v>
      </c>
      <c r="AD4832">
        <v>0</v>
      </c>
      <c r="AE4832">
        <v>2.1231105400735419</v>
      </c>
    </row>
    <row r="4833" spans="1:31" x14ac:dyDescent="0.25">
      <c r="A4833">
        <v>2314813</v>
      </c>
      <c r="B4833">
        <v>1</v>
      </c>
      <c r="C4833" t="s">
        <v>80</v>
      </c>
      <c r="D4833" t="s">
        <v>100</v>
      </c>
      <c r="E4833" t="s">
        <v>175</v>
      </c>
      <c r="F4833" t="s">
        <v>12922</v>
      </c>
      <c r="G4833" t="s">
        <v>134</v>
      </c>
      <c r="H4833" t="s">
        <v>135</v>
      </c>
      <c r="I4833" t="s">
        <v>136</v>
      </c>
      <c r="J4833" t="s">
        <v>137</v>
      </c>
      <c r="K4833" t="s">
        <v>138</v>
      </c>
      <c r="L4833" t="s">
        <v>14046</v>
      </c>
      <c r="M4833" t="s">
        <v>14047</v>
      </c>
      <c r="N4833">
        <v>0.512222222</v>
      </c>
      <c r="O4833">
        <v>0</v>
      </c>
      <c r="P4833">
        <v>745</v>
      </c>
      <c r="Q4833">
        <v>0</v>
      </c>
      <c r="R4833">
        <v>0</v>
      </c>
      <c r="S4833">
        <v>3</v>
      </c>
      <c r="T4833">
        <v>21</v>
      </c>
      <c r="U4833">
        <v>0</v>
      </c>
      <c r="V4833">
        <v>0</v>
      </c>
      <c r="W4833">
        <v>0</v>
      </c>
      <c r="X4833">
        <v>73.982851510201641</v>
      </c>
      <c r="Y4833">
        <v>0</v>
      </c>
      <c r="Z4833">
        <v>0</v>
      </c>
      <c r="AA4833">
        <v>12.205829858098262</v>
      </c>
      <c r="AB4833">
        <v>10.107494003625645</v>
      </c>
      <c r="AC4833">
        <v>0</v>
      </c>
      <c r="AD4833">
        <v>0</v>
      </c>
      <c r="AE4833">
        <v>96.296175371925557</v>
      </c>
    </row>
    <row r="4834" spans="1:31" x14ac:dyDescent="0.25">
      <c r="A4834">
        <v>2314899</v>
      </c>
      <c r="B4834">
        <v>1</v>
      </c>
      <c r="C4834" t="s">
        <v>81</v>
      </c>
      <c r="D4834" t="s">
        <v>117</v>
      </c>
      <c r="E4834" t="s">
        <v>141</v>
      </c>
      <c r="F4834" t="s">
        <v>402</v>
      </c>
      <c r="G4834" t="s">
        <v>134</v>
      </c>
      <c r="H4834" t="s">
        <v>135</v>
      </c>
      <c r="I4834" t="s">
        <v>136</v>
      </c>
      <c r="J4834" t="s">
        <v>137</v>
      </c>
      <c r="K4834" t="s">
        <v>138</v>
      </c>
      <c r="L4834" t="s">
        <v>14048</v>
      </c>
      <c r="M4834" t="s">
        <v>14049</v>
      </c>
      <c r="N4834">
        <v>0.08</v>
      </c>
      <c r="O4834">
        <v>1</v>
      </c>
      <c r="P4834">
        <v>2400</v>
      </c>
      <c r="Q4834">
        <v>38</v>
      </c>
      <c r="R4834">
        <v>83</v>
      </c>
      <c r="S4834">
        <v>18</v>
      </c>
      <c r="T4834">
        <v>232</v>
      </c>
      <c r="U4834">
        <v>8</v>
      </c>
      <c r="V4834">
        <v>1</v>
      </c>
      <c r="W4834">
        <v>1.9734828959999999E-2</v>
      </c>
      <c r="X4834">
        <v>23.328366207397575</v>
      </c>
      <c r="Y4834">
        <v>24.447957100192003</v>
      </c>
      <c r="Z4834">
        <v>3.3777786849280003</v>
      </c>
      <c r="AA4834">
        <v>5.5022087295311994</v>
      </c>
      <c r="AB4834">
        <v>7.9497833607935995</v>
      </c>
      <c r="AC4834">
        <v>29.025046754928002</v>
      </c>
      <c r="AD4834">
        <v>9.3885266620800004E-2</v>
      </c>
      <c r="AE4834">
        <v>93.744760933351174</v>
      </c>
    </row>
    <row r="4835" spans="1:31" x14ac:dyDescent="0.25">
      <c r="A4835">
        <v>2314567</v>
      </c>
      <c r="B4835">
        <v>1</v>
      </c>
      <c r="C4835" t="s">
        <v>80</v>
      </c>
      <c r="D4835" t="s">
        <v>108</v>
      </c>
      <c r="E4835" t="s">
        <v>147</v>
      </c>
      <c r="F4835" t="s">
        <v>14050</v>
      </c>
      <c r="G4835" t="s">
        <v>258</v>
      </c>
      <c r="H4835" t="s">
        <v>150</v>
      </c>
      <c r="I4835" t="s">
        <v>136</v>
      </c>
      <c r="J4835" t="s">
        <v>137</v>
      </c>
      <c r="K4835" t="s">
        <v>138</v>
      </c>
      <c r="L4835" t="s">
        <v>14051</v>
      </c>
      <c r="M4835" t="s">
        <v>14052</v>
      </c>
      <c r="N4835">
        <v>5.9722222220000001</v>
      </c>
      <c r="O4835">
        <v>0</v>
      </c>
      <c r="P4835">
        <v>28</v>
      </c>
      <c r="Q4835">
        <v>0</v>
      </c>
      <c r="R4835">
        <v>5</v>
      </c>
      <c r="S4835">
        <v>0</v>
      </c>
      <c r="T4835">
        <v>3</v>
      </c>
      <c r="U4835">
        <v>0</v>
      </c>
      <c r="V4835">
        <v>0</v>
      </c>
      <c r="W4835">
        <v>0</v>
      </c>
      <c r="X4835">
        <v>23.80150365964532</v>
      </c>
      <c r="Y4835">
        <v>0</v>
      </c>
      <c r="Z4835">
        <v>22.035985793301148</v>
      </c>
      <c r="AA4835">
        <v>0</v>
      </c>
      <c r="AB4835">
        <v>4.8250942364122658</v>
      </c>
      <c r="AC4835">
        <v>0</v>
      </c>
      <c r="AD4835">
        <v>0</v>
      </c>
      <c r="AE4835">
        <v>50.66258368935874</v>
      </c>
    </row>
    <row r="4836" spans="1:31" x14ac:dyDescent="0.25">
      <c r="A4836">
        <v>2314126</v>
      </c>
      <c r="B4836">
        <v>1</v>
      </c>
      <c r="C4836" t="s">
        <v>81</v>
      </c>
      <c r="D4836" t="s">
        <v>122</v>
      </c>
      <c r="E4836" t="s">
        <v>141</v>
      </c>
      <c r="F4836" t="s">
        <v>7553</v>
      </c>
      <c r="G4836" t="s">
        <v>134</v>
      </c>
      <c r="H4836" t="s">
        <v>135</v>
      </c>
      <c r="I4836" t="s">
        <v>136</v>
      </c>
      <c r="J4836" t="s">
        <v>137</v>
      </c>
      <c r="K4836" t="s">
        <v>138</v>
      </c>
      <c r="L4836" t="s">
        <v>14053</v>
      </c>
      <c r="M4836" t="s">
        <v>14054</v>
      </c>
      <c r="N4836">
        <v>1.328888888</v>
      </c>
      <c r="O4836">
        <v>24</v>
      </c>
      <c r="P4836">
        <v>838</v>
      </c>
      <c r="Q4836">
        <v>69</v>
      </c>
      <c r="R4836">
        <v>36</v>
      </c>
      <c r="S4836">
        <v>23</v>
      </c>
      <c r="T4836">
        <v>53</v>
      </c>
      <c r="U4836">
        <v>0</v>
      </c>
      <c r="V4836">
        <v>2</v>
      </c>
      <c r="W4836">
        <v>6.5317935027764165</v>
      </c>
      <c r="X4836">
        <v>138.12326260009121</v>
      </c>
      <c r="Y4836">
        <v>70.340602749193948</v>
      </c>
      <c r="Z4836">
        <v>17.619795199123445</v>
      </c>
      <c r="AA4836">
        <v>71.876414573898785</v>
      </c>
      <c r="AB4836">
        <v>17.383731994833482</v>
      </c>
      <c r="AC4836">
        <v>0</v>
      </c>
      <c r="AD4836">
        <v>88.259502664268183</v>
      </c>
      <c r="AE4836">
        <v>410.13510328418556</v>
      </c>
    </row>
    <row r="4837" spans="1:31" x14ac:dyDescent="0.25">
      <c r="A4837">
        <v>2314421</v>
      </c>
      <c r="B4837">
        <v>1</v>
      </c>
      <c r="C4837" t="s">
        <v>80</v>
      </c>
      <c r="D4837" t="s">
        <v>105</v>
      </c>
      <c r="E4837" t="s">
        <v>147</v>
      </c>
      <c r="F4837" t="s">
        <v>14055</v>
      </c>
      <c r="G4837" t="s">
        <v>336</v>
      </c>
      <c r="H4837" t="s">
        <v>150</v>
      </c>
      <c r="I4837" t="s">
        <v>136</v>
      </c>
      <c r="J4837" t="s">
        <v>137</v>
      </c>
      <c r="K4837" t="s">
        <v>138</v>
      </c>
      <c r="L4837" t="s">
        <v>14056</v>
      </c>
      <c r="M4837" t="s">
        <v>14057</v>
      </c>
      <c r="N4837">
        <v>1.05</v>
      </c>
      <c r="O4837">
        <v>0</v>
      </c>
      <c r="P4837">
        <v>108</v>
      </c>
      <c r="Q4837">
        <v>0</v>
      </c>
      <c r="R4837">
        <v>0</v>
      </c>
      <c r="S4837">
        <v>0</v>
      </c>
      <c r="T4837">
        <v>6</v>
      </c>
      <c r="U4837">
        <v>0</v>
      </c>
      <c r="V4837">
        <v>0</v>
      </c>
      <c r="W4837">
        <v>0</v>
      </c>
      <c r="X4837">
        <v>21.29640104423704</v>
      </c>
      <c r="Y4837">
        <v>0</v>
      </c>
      <c r="Z4837">
        <v>0</v>
      </c>
      <c r="AA4837">
        <v>0</v>
      </c>
      <c r="AB4837">
        <v>5.2223737195401556</v>
      </c>
      <c r="AC4837">
        <v>0</v>
      </c>
      <c r="AD4837">
        <v>0</v>
      </c>
      <c r="AE4837">
        <v>26.518774763777195</v>
      </c>
    </row>
    <row r="4838" spans="1:31" x14ac:dyDescent="0.25">
      <c r="A4838">
        <v>2314272</v>
      </c>
      <c r="B4838">
        <v>1</v>
      </c>
      <c r="C4838" t="s">
        <v>80</v>
      </c>
      <c r="D4838" t="s">
        <v>106</v>
      </c>
      <c r="E4838" t="s">
        <v>132</v>
      </c>
      <c r="F4838" t="s">
        <v>14058</v>
      </c>
      <c r="G4838" t="s">
        <v>143</v>
      </c>
      <c r="H4838" t="s">
        <v>135</v>
      </c>
      <c r="I4838" t="s">
        <v>136</v>
      </c>
      <c r="J4838" t="s">
        <v>137</v>
      </c>
      <c r="K4838" t="s">
        <v>144</v>
      </c>
      <c r="L4838" t="s">
        <v>14059</v>
      </c>
      <c r="M4838" t="s">
        <v>14060</v>
      </c>
      <c r="N4838">
        <v>7.6680555549999996</v>
      </c>
      <c r="O4838">
        <v>0</v>
      </c>
      <c r="P4838">
        <v>792</v>
      </c>
      <c r="Q4838">
        <v>1</v>
      </c>
      <c r="R4838">
        <v>90</v>
      </c>
      <c r="S4838">
        <v>5</v>
      </c>
      <c r="T4838">
        <v>125</v>
      </c>
      <c r="U4838">
        <v>0</v>
      </c>
      <c r="V4838">
        <v>1</v>
      </c>
      <c r="W4838">
        <v>0</v>
      </c>
      <c r="X4838">
        <v>843.63441649713025</v>
      </c>
      <c r="Y4838">
        <v>3.8066238414983249</v>
      </c>
      <c r="Z4838">
        <v>375.00249150497973</v>
      </c>
      <c r="AA4838">
        <v>58.969874748166539</v>
      </c>
      <c r="AB4838">
        <v>397.09164136754623</v>
      </c>
      <c r="AC4838">
        <v>0</v>
      </c>
      <c r="AD4838">
        <v>898.78648629861959</v>
      </c>
      <c r="AE4838">
        <v>2577.2915342579408</v>
      </c>
    </row>
    <row r="4839" spans="1:31" x14ac:dyDescent="0.25">
      <c r="A4839">
        <v>2314859</v>
      </c>
      <c r="B4839">
        <v>1</v>
      </c>
      <c r="C4839" t="s">
        <v>80</v>
      </c>
      <c r="D4839" t="s">
        <v>93</v>
      </c>
      <c r="E4839" t="s">
        <v>175</v>
      </c>
      <c r="F4839" t="s">
        <v>14061</v>
      </c>
      <c r="G4839" t="s">
        <v>1721</v>
      </c>
      <c r="H4839" t="s">
        <v>135</v>
      </c>
      <c r="I4839" t="s">
        <v>136</v>
      </c>
      <c r="J4839" t="s">
        <v>137</v>
      </c>
      <c r="K4839" t="s">
        <v>138</v>
      </c>
      <c r="L4839" t="s">
        <v>14062</v>
      </c>
      <c r="M4839" t="s">
        <v>14063</v>
      </c>
      <c r="N4839">
        <v>6.653611111</v>
      </c>
      <c r="O4839">
        <v>0</v>
      </c>
      <c r="P4839">
        <v>56</v>
      </c>
      <c r="Q4839">
        <v>0</v>
      </c>
      <c r="R4839">
        <v>24</v>
      </c>
      <c r="S4839">
        <v>0</v>
      </c>
      <c r="T4839">
        <v>22</v>
      </c>
      <c r="U4839">
        <v>0</v>
      </c>
      <c r="V4839">
        <v>0</v>
      </c>
      <c r="W4839">
        <v>0</v>
      </c>
      <c r="X4839">
        <v>105.76990625267324</v>
      </c>
      <c r="Y4839">
        <v>0</v>
      </c>
      <c r="Z4839">
        <v>130.06750638121954</v>
      </c>
      <c r="AA4839">
        <v>0</v>
      </c>
      <c r="AB4839">
        <v>74.380487496611252</v>
      </c>
      <c r="AC4839">
        <v>0</v>
      </c>
      <c r="AD4839">
        <v>0</v>
      </c>
      <c r="AE4839">
        <v>310.21790013050401</v>
      </c>
    </row>
    <row r="4840" spans="1:31" x14ac:dyDescent="0.25">
      <c r="A4840">
        <v>2314853</v>
      </c>
      <c r="B4840">
        <v>1</v>
      </c>
      <c r="C4840" t="s">
        <v>80</v>
      </c>
      <c r="D4840" t="s">
        <v>106</v>
      </c>
      <c r="E4840" t="s">
        <v>153</v>
      </c>
      <c r="F4840" t="s">
        <v>14064</v>
      </c>
      <c r="G4840" t="s">
        <v>155</v>
      </c>
      <c r="H4840" t="s">
        <v>150</v>
      </c>
      <c r="I4840" t="s">
        <v>136</v>
      </c>
      <c r="J4840" t="s">
        <v>137</v>
      </c>
      <c r="K4840" t="s">
        <v>138</v>
      </c>
      <c r="L4840" t="s">
        <v>14065</v>
      </c>
      <c r="M4840" t="s">
        <v>14066</v>
      </c>
      <c r="N4840">
        <v>3.9358333330000002</v>
      </c>
      <c r="O4840">
        <v>0</v>
      </c>
      <c r="P4840">
        <v>0</v>
      </c>
      <c r="Q4840">
        <v>0</v>
      </c>
      <c r="R4840">
        <v>0</v>
      </c>
      <c r="S4840">
        <v>0</v>
      </c>
      <c r="T4840">
        <v>1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4.7896464453460883</v>
      </c>
      <c r="AC4840">
        <v>0</v>
      </c>
      <c r="AD4840">
        <v>0</v>
      </c>
      <c r="AE4840">
        <v>4.7896464453460883</v>
      </c>
    </row>
    <row r="4841" spans="1:31" x14ac:dyDescent="0.25">
      <c r="A4841">
        <v>2314172</v>
      </c>
      <c r="B4841">
        <v>1</v>
      </c>
      <c r="C4841" t="s">
        <v>80</v>
      </c>
      <c r="D4841" t="s">
        <v>83</v>
      </c>
      <c r="E4841" t="s">
        <v>175</v>
      </c>
      <c r="F4841" t="s">
        <v>14067</v>
      </c>
      <c r="G4841" t="s">
        <v>134</v>
      </c>
      <c r="H4841" t="s">
        <v>135</v>
      </c>
      <c r="I4841" t="s">
        <v>136</v>
      </c>
      <c r="J4841" t="s">
        <v>137</v>
      </c>
      <c r="K4841" t="s">
        <v>138</v>
      </c>
      <c r="L4841" t="s">
        <v>14068</v>
      </c>
      <c r="M4841" t="s">
        <v>14069</v>
      </c>
      <c r="N4841">
        <v>1.7527777769999999</v>
      </c>
      <c r="O4841">
        <v>0</v>
      </c>
      <c r="P4841">
        <v>4070</v>
      </c>
      <c r="Q4841">
        <v>0</v>
      </c>
      <c r="R4841">
        <v>0</v>
      </c>
      <c r="S4841">
        <v>0</v>
      </c>
      <c r="T4841">
        <v>253</v>
      </c>
      <c r="U4841">
        <v>0</v>
      </c>
      <c r="V4841">
        <v>0</v>
      </c>
      <c r="W4841">
        <v>0</v>
      </c>
      <c r="X4841">
        <v>1352.7555821756418</v>
      </c>
      <c r="Y4841">
        <v>0</v>
      </c>
      <c r="Z4841">
        <v>0</v>
      </c>
      <c r="AA4841">
        <v>0</v>
      </c>
      <c r="AB4841">
        <v>351.49585718562997</v>
      </c>
      <c r="AC4841">
        <v>0</v>
      </c>
      <c r="AD4841">
        <v>0</v>
      </c>
      <c r="AE4841">
        <v>1704.2514393612719</v>
      </c>
    </row>
    <row r="4842" spans="1:31" x14ac:dyDescent="0.25">
      <c r="A4842">
        <v>2315005</v>
      </c>
      <c r="B4842">
        <v>1</v>
      </c>
      <c r="C4842" t="s">
        <v>80</v>
      </c>
      <c r="D4842" t="s">
        <v>102</v>
      </c>
      <c r="E4842" t="s">
        <v>153</v>
      </c>
      <c r="F4842" t="s">
        <v>14070</v>
      </c>
      <c r="G4842" t="s">
        <v>155</v>
      </c>
      <c r="H4842" t="s">
        <v>150</v>
      </c>
      <c r="I4842" t="s">
        <v>136</v>
      </c>
      <c r="J4842" t="s">
        <v>137</v>
      </c>
      <c r="K4842" t="s">
        <v>138</v>
      </c>
      <c r="L4842" t="s">
        <v>14071</v>
      </c>
      <c r="M4842" t="s">
        <v>14072</v>
      </c>
      <c r="N4842">
        <v>1.112222222</v>
      </c>
      <c r="O4842">
        <v>0</v>
      </c>
      <c r="P4842">
        <v>2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0.2529004875691333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0.2529004875691333</v>
      </c>
    </row>
    <row r="4843" spans="1:31" x14ac:dyDescent="0.25">
      <c r="A4843">
        <v>2314109</v>
      </c>
      <c r="B4843">
        <v>1</v>
      </c>
      <c r="C4843" t="s">
        <v>81</v>
      </c>
      <c r="D4843" t="s">
        <v>127</v>
      </c>
      <c r="E4843" t="s">
        <v>132</v>
      </c>
      <c r="F4843" t="s">
        <v>14073</v>
      </c>
      <c r="G4843" t="s">
        <v>134</v>
      </c>
      <c r="H4843" t="s">
        <v>135</v>
      </c>
      <c r="I4843" t="s">
        <v>136</v>
      </c>
      <c r="J4843" t="s">
        <v>137</v>
      </c>
      <c r="K4843" t="s">
        <v>138</v>
      </c>
      <c r="L4843" t="s">
        <v>14074</v>
      </c>
      <c r="M4843" t="s">
        <v>14075</v>
      </c>
      <c r="N4843">
        <v>0.74638888800000003</v>
      </c>
      <c r="O4843">
        <v>1</v>
      </c>
      <c r="P4843">
        <v>1142</v>
      </c>
      <c r="Q4843">
        <v>147</v>
      </c>
      <c r="R4843">
        <v>98</v>
      </c>
      <c r="S4843">
        <v>11</v>
      </c>
      <c r="T4843">
        <v>136</v>
      </c>
      <c r="U4843">
        <v>3</v>
      </c>
      <c r="V4843">
        <v>2</v>
      </c>
      <c r="W4843">
        <v>0.14667392883033331</v>
      </c>
      <c r="X4843">
        <v>156.43168972628271</v>
      </c>
      <c r="Y4843">
        <v>392.39925977060733</v>
      </c>
      <c r="Z4843">
        <v>61.223462463629637</v>
      </c>
      <c r="AA4843">
        <v>30.06837182501986</v>
      </c>
      <c r="AB4843">
        <v>33.325047986141186</v>
      </c>
      <c r="AC4843">
        <v>150.52146699728598</v>
      </c>
      <c r="AD4843">
        <v>98.633608452577704</v>
      </c>
      <c r="AE4843">
        <v>922.74958115037475</v>
      </c>
    </row>
    <row r="4844" spans="1:31" x14ac:dyDescent="0.25">
      <c r="A4844">
        <v>2314275</v>
      </c>
      <c r="B4844">
        <v>1</v>
      </c>
      <c r="C4844" t="s">
        <v>80</v>
      </c>
      <c r="D4844" t="s">
        <v>92</v>
      </c>
      <c r="E4844" t="s">
        <v>285</v>
      </c>
      <c r="F4844" t="s">
        <v>5900</v>
      </c>
      <c r="G4844" t="s">
        <v>384</v>
      </c>
      <c r="H4844" t="s">
        <v>150</v>
      </c>
      <c r="I4844" t="s">
        <v>136</v>
      </c>
      <c r="J4844" t="s">
        <v>137</v>
      </c>
      <c r="K4844" t="s">
        <v>138</v>
      </c>
      <c r="L4844" t="s">
        <v>14076</v>
      </c>
      <c r="M4844" t="s">
        <v>14077</v>
      </c>
      <c r="N4844">
        <v>1.945277777</v>
      </c>
      <c r="O4844">
        <v>0</v>
      </c>
      <c r="P4844">
        <v>18</v>
      </c>
      <c r="Q4844">
        <v>0</v>
      </c>
      <c r="R4844">
        <v>0</v>
      </c>
      <c r="S4844">
        <v>0</v>
      </c>
      <c r="T4844">
        <v>1</v>
      </c>
      <c r="U4844">
        <v>0</v>
      </c>
      <c r="V4844">
        <v>0</v>
      </c>
      <c r="W4844">
        <v>0</v>
      </c>
      <c r="X4844">
        <v>4.3651040348043191</v>
      </c>
      <c r="Y4844">
        <v>0</v>
      </c>
      <c r="Z4844">
        <v>0</v>
      </c>
      <c r="AA4844">
        <v>0</v>
      </c>
      <c r="AB4844">
        <v>1.1093075100355834</v>
      </c>
      <c r="AC4844">
        <v>0</v>
      </c>
      <c r="AD4844">
        <v>0</v>
      </c>
      <c r="AE4844">
        <v>5.4744115448399029</v>
      </c>
    </row>
    <row r="4845" spans="1:31" x14ac:dyDescent="0.25">
      <c r="A4845">
        <v>2314750</v>
      </c>
      <c r="B4845">
        <v>1</v>
      </c>
      <c r="C4845" t="s">
        <v>80</v>
      </c>
      <c r="D4845" t="s">
        <v>100</v>
      </c>
      <c r="E4845" t="s">
        <v>175</v>
      </c>
      <c r="F4845" t="s">
        <v>13585</v>
      </c>
      <c r="G4845" t="s">
        <v>210</v>
      </c>
      <c r="H4845" t="s">
        <v>135</v>
      </c>
      <c r="I4845" t="s">
        <v>136</v>
      </c>
      <c r="J4845" t="s">
        <v>137</v>
      </c>
      <c r="K4845" t="s">
        <v>138</v>
      </c>
      <c r="L4845" t="s">
        <v>14078</v>
      </c>
      <c r="M4845" t="s">
        <v>14079</v>
      </c>
      <c r="N4845">
        <v>3.2519444439999998</v>
      </c>
      <c r="O4845">
        <v>0</v>
      </c>
      <c r="P4845">
        <v>31</v>
      </c>
      <c r="Q4845">
        <v>0</v>
      </c>
      <c r="R4845">
        <v>18</v>
      </c>
      <c r="S4845">
        <v>0</v>
      </c>
      <c r="T4845">
        <v>7</v>
      </c>
      <c r="U4845">
        <v>0</v>
      </c>
      <c r="V4845">
        <v>0</v>
      </c>
      <c r="W4845">
        <v>0</v>
      </c>
      <c r="X4845">
        <v>26.971564721318117</v>
      </c>
      <c r="Y4845">
        <v>0</v>
      </c>
      <c r="Z4845">
        <v>11.052105610989869</v>
      </c>
      <c r="AA4845">
        <v>0</v>
      </c>
      <c r="AB4845">
        <v>6.7982044720918058</v>
      </c>
      <c r="AC4845">
        <v>0</v>
      </c>
      <c r="AD4845">
        <v>0</v>
      </c>
      <c r="AE4845">
        <v>44.821874804399791</v>
      </c>
    </row>
    <row r="4846" spans="1:31" x14ac:dyDescent="0.25">
      <c r="A4846">
        <v>2314418</v>
      </c>
      <c r="B4846">
        <v>1</v>
      </c>
      <c r="C4846" t="s">
        <v>80</v>
      </c>
      <c r="D4846" t="s">
        <v>111</v>
      </c>
      <c r="E4846" t="s">
        <v>285</v>
      </c>
      <c r="F4846" t="s">
        <v>14080</v>
      </c>
      <c r="G4846" t="s">
        <v>287</v>
      </c>
      <c r="H4846" t="s">
        <v>150</v>
      </c>
      <c r="I4846" t="s">
        <v>136</v>
      </c>
      <c r="J4846" t="s">
        <v>137</v>
      </c>
      <c r="K4846" t="s">
        <v>138</v>
      </c>
      <c r="L4846" t="s">
        <v>14081</v>
      </c>
      <c r="M4846" t="s">
        <v>14082</v>
      </c>
      <c r="N4846">
        <v>0.69027777700000004</v>
      </c>
      <c r="O4846">
        <v>0</v>
      </c>
      <c r="P4846">
        <v>8</v>
      </c>
      <c r="Q4846">
        <v>0</v>
      </c>
      <c r="R4846">
        <v>0</v>
      </c>
      <c r="S4846">
        <v>0</v>
      </c>
      <c r="T4846">
        <v>1</v>
      </c>
      <c r="U4846">
        <v>0</v>
      </c>
      <c r="V4846">
        <v>0</v>
      </c>
      <c r="W4846">
        <v>0</v>
      </c>
      <c r="X4846">
        <v>0.75635184208966666</v>
      </c>
      <c r="Y4846">
        <v>0</v>
      </c>
      <c r="Z4846">
        <v>0</v>
      </c>
      <c r="AA4846">
        <v>0</v>
      </c>
      <c r="AB4846">
        <v>1.1385154382719445</v>
      </c>
      <c r="AC4846">
        <v>0</v>
      </c>
      <c r="AD4846">
        <v>0</v>
      </c>
      <c r="AE4846">
        <v>1.8948672803616111</v>
      </c>
    </row>
    <row r="4847" spans="1:31" x14ac:dyDescent="0.25">
      <c r="A4847">
        <v>2314395</v>
      </c>
      <c r="B4847">
        <v>1</v>
      </c>
      <c r="C4847" t="s">
        <v>80</v>
      </c>
      <c r="D4847" t="s">
        <v>82</v>
      </c>
      <c r="E4847" t="s">
        <v>153</v>
      </c>
      <c r="F4847" t="s">
        <v>14083</v>
      </c>
      <c r="G4847" t="s">
        <v>155</v>
      </c>
      <c r="H4847" t="s">
        <v>150</v>
      </c>
      <c r="I4847" t="s">
        <v>136</v>
      </c>
      <c r="J4847" t="s">
        <v>137</v>
      </c>
      <c r="K4847" t="s">
        <v>138</v>
      </c>
      <c r="L4847" t="s">
        <v>14084</v>
      </c>
      <c r="M4847" t="s">
        <v>14085</v>
      </c>
      <c r="N4847">
        <v>2.111388888</v>
      </c>
      <c r="O4847">
        <v>0</v>
      </c>
      <c r="P4847">
        <v>1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0.62578190593874994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0.62578190593874994</v>
      </c>
    </row>
    <row r="4848" spans="1:31" x14ac:dyDescent="0.25">
      <c r="A4848">
        <v>2314942</v>
      </c>
      <c r="B4848">
        <v>1</v>
      </c>
      <c r="C4848" t="s">
        <v>80</v>
      </c>
      <c r="D4848" t="s">
        <v>98</v>
      </c>
      <c r="E4848" t="s">
        <v>141</v>
      </c>
      <c r="F4848" t="s">
        <v>593</v>
      </c>
      <c r="G4848" t="s">
        <v>467</v>
      </c>
      <c r="H4848" t="s">
        <v>135</v>
      </c>
      <c r="I4848" t="s">
        <v>136</v>
      </c>
      <c r="J4848" t="s">
        <v>137</v>
      </c>
      <c r="K4848" t="s">
        <v>138</v>
      </c>
      <c r="L4848" t="s">
        <v>14086</v>
      </c>
      <c r="M4848" t="s">
        <v>14087</v>
      </c>
      <c r="N4848">
        <v>0.29333333299999997</v>
      </c>
      <c r="O4848">
        <v>0</v>
      </c>
      <c r="P4848">
        <v>0</v>
      </c>
      <c r="Q4848">
        <v>9</v>
      </c>
      <c r="R4848">
        <v>95</v>
      </c>
      <c r="S4848">
        <v>5</v>
      </c>
      <c r="T4848">
        <v>25</v>
      </c>
      <c r="U4848">
        <v>1</v>
      </c>
      <c r="V4848">
        <v>0</v>
      </c>
      <c r="W4848">
        <v>0</v>
      </c>
      <c r="X4848">
        <v>0</v>
      </c>
      <c r="Y4848">
        <v>25.828983356327779</v>
      </c>
      <c r="Z4848">
        <v>113.50746909697543</v>
      </c>
      <c r="AA4848">
        <v>3.2289878554590223</v>
      </c>
      <c r="AB4848">
        <v>17.809095041215784</v>
      </c>
      <c r="AC4848">
        <v>13.357082791080003</v>
      </c>
      <c r="AD4848">
        <v>0</v>
      </c>
      <c r="AE4848">
        <v>173.73161814105799</v>
      </c>
    </row>
    <row r="4849" spans="1:31" x14ac:dyDescent="0.25">
      <c r="A4849">
        <v>2314793</v>
      </c>
      <c r="B4849">
        <v>1</v>
      </c>
      <c r="C4849" t="s">
        <v>80</v>
      </c>
      <c r="D4849" t="s">
        <v>98</v>
      </c>
      <c r="E4849" t="s">
        <v>175</v>
      </c>
      <c r="F4849" t="s">
        <v>14088</v>
      </c>
      <c r="G4849" t="s">
        <v>716</v>
      </c>
      <c r="H4849" t="s">
        <v>135</v>
      </c>
      <c r="I4849" t="s">
        <v>136</v>
      </c>
      <c r="J4849" t="s">
        <v>137</v>
      </c>
      <c r="K4849" t="s">
        <v>138</v>
      </c>
      <c r="L4849" t="s">
        <v>14089</v>
      </c>
      <c r="M4849" t="s">
        <v>14090</v>
      </c>
      <c r="N4849">
        <v>2.7263888879999998</v>
      </c>
      <c r="O4849">
        <v>0</v>
      </c>
      <c r="P4849">
        <v>0</v>
      </c>
      <c r="Q4849">
        <v>0</v>
      </c>
      <c r="R4849">
        <v>5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62.92756113516139</v>
      </c>
      <c r="AA4849">
        <v>0</v>
      </c>
      <c r="AB4849">
        <v>0</v>
      </c>
      <c r="AC4849">
        <v>0</v>
      </c>
      <c r="AD4849">
        <v>0</v>
      </c>
      <c r="AE4849">
        <v>62.92756113516139</v>
      </c>
    </row>
    <row r="4850" spans="1:31" x14ac:dyDescent="0.25">
      <c r="A4850">
        <v>2314232</v>
      </c>
      <c r="B4850">
        <v>1</v>
      </c>
      <c r="C4850" t="s">
        <v>81</v>
      </c>
      <c r="D4850" t="s">
        <v>120</v>
      </c>
      <c r="E4850" t="s">
        <v>141</v>
      </c>
      <c r="F4850" t="s">
        <v>8507</v>
      </c>
      <c r="G4850" t="s">
        <v>134</v>
      </c>
      <c r="H4850" t="s">
        <v>135</v>
      </c>
      <c r="I4850" t="s">
        <v>136</v>
      </c>
      <c r="J4850" t="s">
        <v>137</v>
      </c>
      <c r="K4850" t="s">
        <v>138</v>
      </c>
      <c r="L4850" t="s">
        <v>14091</v>
      </c>
      <c r="M4850" t="s">
        <v>14092</v>
      </c>
      <c r="N4850">
        <v>0.66666666600000002</v>
      </c>
      <c r="O4850">
        <v>0</v>
      </c>
      <c r="P4850">
        <v>1118</v>
      </c>
      <c r="Q4850">
        <v>0</v>
      </c>
      <c r="R4850">
        <v>8</v>
      </c>
      <c r="S4850">
        <v>1</v>
      </c>
      <c r="T4850">
        <v>140</v>
      </c>
      <c r="U4850">
        <v>0</v>
      </c>
      <c r="V4850">
        <v>0</v>
      </c>
      <c r="W4850">
        <v>0</v>
      </c>
      <c r="X4850">
        <v>122.02844055683795</v>
      </c>
      <c r="Y4850">
        <v>0</v>
      </c>
      <c r="Z4850">
        <v>12.867607076949335</v>
      </c>
      <c r="AA4850">
        <v>1.7881942691999999</v>
      </c>
      <c r="AB4850">
        <v>39.903121677576664</v>
      </c>
      <c r="AC4850">
        <v>0</v>
      </c>
      <c r="AD4850">
        <v>0</v>
      </c>
      <c r="AE4850">
        <v>176.58736358056393</v>
      </c>
    </row>
    <row r="4851" spans="1:31" x14ac:dyDescent="0.25">
      <c r="A4851">
        <v>2314650</v>
      </c>
      <c r="B4851">
        <v>1</v>
      </c>
      <c r="C4851" t="s">
        <v>80</v>
      </c>
      <c r="D4851" t="s">
        <v>101</v>
      </c>
      <c r="E4851" t="s">
        <v>175</v>
      </c>
      <c r="F4851" t="s">
        <v>14093</v>
      </c>
      <c r="G4851" t="s">
        <v>4051</v>
      </c>
      <c r="H4851" t="s">
        <v>135</v>
      </c>
      <c r="I4851" t="s">
        <v>136</v>
      </c>
      <c r="J4851" t="s">
        <v>137</v>
      </c>
      <c r="K4851" t="s">
        <v>138</v>
      </c>
      <c r="L4851" t="s">
        <v>14094</v>
      </c>
      <c r="M4851" t="s">
        <v>14095</v>
      </c>
      <c r="N4851">
        <v>3.2197222220000001</v>
      </c>
      <c r="O4851">
        <v>0</v>
      </c>
      <c r="P4851">
        <v>627</v>
      </c>
      <c r="Q4851">
        <v>0</v>
      </c>
      <c r="R4851">
        <v>1</v>
      </c>
      <c r="S4851">
        <v>0</v>
      </c>
      <c r="T4851">
        <v>173</v>
      </c>
      <c r="U4851">
        <v>0</v>
      </c>
      <c r="V4851">
        <v>0</v>
      </c>
      <c r="W4851">
        <v>0</v>
      </c>
      <c r="X4851">
        <v>365.15109661580408</v>
      </c>
      <c r="Y4851">
        <v>0</v>
      </c>
      <c r="Z4851">
        <v>0</v>
      </c>
      <c r="AA4851">
        <v>0</v>
      </c>
      <c r="AB4851">
        <v>431.53729323651078</v>
      </c>
      <c r="AC4851">
        <v>0</v>
      </c>
      <c r="AD4851">
        <v>0</v>
      </c>
      <c r="AE4851">
        <v>796.68838985231491</v>
      </c>
    </row>
    <row r="4852" spans="1:31" x14ac:dyDescent="0.25">
      <c r="A4852">
        <v>2314132</v>
      </c>
      <c r="B4852">
        <v>1</v>
      </c>
      <c r="C4852" t="s">
        <v>80</v>
      </c>
      <c r="D4852" t="s">
        <v>105</v>
      </c>
      <c r="E4852" t="s">
        <v>132</v>
      </c>
      <c r="F4852" t="s">
        <v>1466</v>
      </c>
      <c r="G4852" t="s">
        <v>210</v>
      </c>
      <c r="H4852" t="s">
        <v>135</v>
      </c>
      <c r="I4852" t="s">
        <v>136</v>
      </c>
      <c r="J4852" t="s">
        <v>137</v>
      </c>
      <c r="K4852" t="s">
        <v>138</v>
      </c>
      <c r="L4852" t="s">
        <v>14096</v>
      </c>
      <c r="M4852" t="s">
        <v>14097</v>
      </c>
      <c r="N4852">
        <v>2.0750000000000002</v>
      </c>
      <c r="O4852">
        <v>0</v>
      </c>
      <c r="P4852">
        <v>399</v>
      </c>
      <c r="Q4852">
        <v>0</v>
      </c>
      <c r="R4852">
        <v>0</v>
      </c>
      <c r="S4852">
        <v>4</v>
      </c>
      <c r="T4852">
        <v>9</v>
      </c>
      <c r="U4852">
        <v>0</v>
      </c>
      <c r="V4852">
        <v>0</v>
      </c>
      <c r="W4852">
        <v>0</v>
      </c>
      <c r="X4852">
        <v>170.92554559015608</v>
      </c>
      <c r="Y4852">
        <v>0</v>
      </c>
      <c r="Z4852">
        <v>0</v>
      </c>
      <c r="AA4852">
        <v>19.0893884302461</v>
      </c>
      <c r="AB4852">
        <v>4.904018267768766</v>
      </c>
      <c r="AC4852">
        <v>0</v>
      </c>
      <c r="AD4852">
        <v>0</v>
      </c>
      <c r="AE4852">
        <v>194.91895228817094</v>
      </c>
    </row>
    <row r="4853" spans="1:31" x14ac:dyDescent="0.25">
      <c r="A4853">
        <v>2314673</v>
      </c>
      <c r="B4853">
        <v>1</v>
      </c>
      <c r="C4853" t="s">
        <v>80</v>
      </c>
      <c r="D4853" t="s">
        <v>93</v>
      </c>
      <c r="E4853" t="s">
        <v>153</v>
      </c>
      <c r="F4853" t="s">
        <v>14098</v>
      </c>
      <c r="G4853" t="s">
        <v>203</v>
      </c>
      <c r="H4853" t="s">
        <v>150</v>
      </c>
      <c r="I4853" t="s">
        <v>136</v>
      </c>
      <c r="J4853" t="s">
        <v>137</v>
      </c>
      <c r="K4853" t="s">
        <v>138</v>
      </c>
      <c r="L4853" t="s">
        <v>14099</v>
      </c>
      <c r="M4853" t="s">
        <v>14100</v>
      </c>
      <c r="N4853">
        <v>2.2769444440000002</v>
      </c>
      <c r="O4853">
        <v>0</v>
      </c>
      <c r="P4853">
        <v>6</v>
      </c>
      <c r="Q4853">
        <v>0</v>
      </c>
      <c r="R4853">
        <v>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2.4062195512483506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2.4062195512483506</v>
      </c>
    </row>
    <row r="4854" spans="1:31" x14ac:dyDescent="0.25">
      <c r="A4854">
        <v>2314481</v>
      </c>
      <c r="B4854">
        <v>1</v>
      </c>
      <c r="C4854" t="s">
        <v>80</v>
      </c>
      <c r="D4854" t="s">
        <v>97</v>
      </c>
      <c r="E4854" t="s">
        <v>147</v>
      </c>
      <c r="F4854" t="s">
        <v>14101</v>
      </c>
      <c r="G4854" t="s">
        <v>149</v>
      </c>
      <c r="H4854" t="s">
        <v>150</v>
      </c>
      <c r="I4854" t="s">
        <v>136</v>
      </c>
      <c r="J4854" t="s">
        <v>137</v>
      </c>
      <c r="K4854" t="s">
        <v>138</v>
      </c>
      <c r="L4854" t="s">
        <v>14102</v>
      </c>
      <c r="M4854" t="s">
        <v>14103</v>
      </c>
      <c r="N4854">
        <v>8.3302777769999992</v>
      </c>
      <c r="O4854">
        <v>0</v>
      </c>
      <c r="P4854">
        <v>75</v>
      </c>
      <c r="Q4854">
        <v>0</v>
      </c>
      <c r="R4854">
        <v>13</v>
      </c>
      <c r="S4854">
        <v>0</v>
      </c>
      <c r="T4854">
        <v>16</v>
      </c>
      <c r="U4854">
        <v>0</v>
      </c>
      <c r="V4854">
        <v>0</v>
      </c>
      <c r="W4854">
        <v>0</v>
      </c>
      <c r="X4854">
        <v>254.07188461805538</v>
      </c>
      <c r="Y4854">
        <v>0</v>
      </c>
      <c r="Z4854">
        <v>53.555798951355214</v>
      </c>
      <c r="AA4854">
        <v>0</v>
      </c>
      <c r="AB4854">
        <v>128.55072914617389</v>
      </c>
      <c r="AC4854">
        <v>0</v>
      </c>
      <c r="AD4854">
        <v>0</v>
      </c>
      <c r="AE4854">
        <v>436.1784127155845</v>
      </c>
    </row>
    <row r="4855" spans="1:31" x14ac:dyDescent="0.25">
      <c r="A4855">
        <v>2314152</v>
      </c>
      <c r="B4855">
        <v>1</v>
      </c>
      <c r="C4855" t="s">
        <v>80</v>
      </c>
      <c r="D4855" t="s">
        <v>97</v>
      </c>
      <c r="E4855" t="s">
        <v>141</v>
      </c>
      <c r="F4855" t="s">
        <v>14104</v>
      </c>
      <c r="G4855" t="s">
        <v>143</v>
      </c>
      <c r="H4855" t="s">
        <v>135</v>
      </c>
      <c r="I4855" t="s">
        <v>136</v>
      </c>
      <c r="J4855" t="s">
        <v>137</v>
      </c>
      <c r="K4855" t="s">
        <v>144</v>
      </c>
      <c r="L4855" t="s">
        <v>14105</v>
      </c>
      <c r="M4855" t="s">
        <v>14106</v>
      </c>
      <c r="N4855">
        <v>0.62666666599999998</v>
      </c>
      <c r="O4855">
        <v>7</v>
      </c>
      <c r="P4855">
        <v>737</v>
      </c>
      <c r="Q4855">
        <v>9</v>
      </c>
      <c r="R4855">
        <v>93</v>
      </c>
      <c r="S4855">
        <v>21</v>
      </c>
      <c r="T4855">
        <v>110</v>
      </c>
      <c r="U4855">
        <v>0</v>
      </c>
      <c r="V4855">
        <v>0</v>
      </c>
      <c r="W4855">
        <v>303.56223588845</v>
      </c>
      <c r="X4855">
        <v>124.42772782420573</v>
      </c>
      <c r="Y4855">
        <v>192.83166176729975</v>
      </c>
      <c r="Z4855">
        <v>13.728058431858004</v>
      </c>
      <c r="AA4855">
        <v>165.4588922072069</v>
      </c>
      <c r="AB4855">
        <v>57.329217965526453</v>
      </c>
      <c r="AC4855">
        <v>0</v>
      </c>
      <c r="AD4855">
        <v>0</v>
      </c>
      <c r="AE4855">
        <v>857.33779408454677</v>
      </c>
    </row>
    <row r="4856" spans="1:31" x14ac:dyDescent="0.25">
      <c r="A4856">
        <v>2314730</v>
      </c>
      <c r="B4856">
        <v>1</v>
      </c>
      <c r="C4856" t="s">
        <v>81</v>
      </c>
      <c r="D4856" t="s">
        <v>120</v>
      </c>
      <c r="E4856" t="s">
        <v>132</v>
      </c>
      <c r="F4856" t="s">
        <v>14107</v>
      </c>
      <c r="G4856" t="s">
        <v>134</v>
      </c>
      <c r="H4856" t="s">
        <v>135</v>
      </c>
      <c r="I4856" t="s">
        <v>136</v>
      </c>
      <c r="J4856" t="s">
        <v>137</v>
      </c>
      <c r="K4856" t="s">
        <v>138</v>
      </c>
      <c r="L4856" t="s">
        <v>14108</v>
      </c>
      <c r="M4856" t="s">
        <v>14109</v>
      </c>
      <c r="N4856">
        <v>1.5347222220000001</v>
      </c>
      <c r="O4856">
        <v>0</v>
      </c>
      <c r="P4856">
        <v>0</v>
      </c>
      <c r="Q4856">
        <v>10</v>
      </c>
      <c r="R4856">
        <v>32</v>
      </c>
      <c r="S4856">
        <v>1</v>
      </c>
      <c r="T4856">
        <v>1</v>
      </c>
      <c r="U4856">
        <v>1</v>
      </c>
      <c r="V4856">
        <v>0</v>
      </c>
      <c r="W4856">
        <v>0</v>
      </c>
      <c r="X4856">
        <v>0</v>
      </c>
      <c r="Y4856">
        <v>276.93698764194363</v>
      </c>
      <c r="Z4856">
        <v>280.84913852544855</v>
      </c>
      <c r="AA4856">
        <v>27.073719767153801</v>
      </c>
      <c r="AB4856">
        <v>2.2612820580131667</v>
      </c>
      <c r="AC4856">
        <v>43.331476588218003</v>
      </c>
      <c r="AD4856">
        <v>0</v>
      </c>
      <c r="AE4856">
        <v>630.45260458077723</v>
      </c>
    </row>
    <row r="4857" spans="1:31" x14ac:dyDescent="0.25">
      <c r="A4857">
        <v>2314544</v>
      </c>
      <c r="B4857">
        <v>1</v>
      </c>
      <c r="C4857" t="s">
        <v>80</v>
      </c>
      <c r="D4857" t="s">
        <v>85</v>
      </c>
      <c r="E4857" t="s">
        <v>147</v>
      </c>
      <c r="F4857" t="s">
        <v>14110</v>
      </c>
      <c r="G4857" t="s">
        <v>149</v>
      </c>
      <c r="H4857" t="s">
        <v>150</v>
      </c>
      <c r="I4857" t="s">
        <v>136</v>
      </c>
      <c r="J4857" t="s">
        <v>137</v>
      </c>
      <c r="K4857" t="s">
        <v>138</v>
      </c>
      <c r="L4857" t="s">
        <v>14111</v>
      </c>
      <c r="M4857" t="s">
        <v>14112</v>
      </c>
      <c r="N4857">
        <v>1.733055555</v>
      </c>
      <c r="O4857">
        <v>0</v>
      </c>
      <c r="P4857">
        <v>50</v>
      </c>
      <c r="Q4857">
        <v>0</v>
      </c>
      <c r="R4857">
        <v>0</v>
      </c>
      <c r="S4857">
        <v>0</v>
      </c>
      <c r="T4857">
        <v>1</v>
      </c>
      <c r="U4857">
        <v>0</v>
      </c>
      <c r="V4857">
        <v>0</v>
      </c>
      <c r="W4857">
        <v>0</v>
      </c>
      <c r="X4857">
        <v>17.113090994855078</v>
      </c>
      <c r="Y4857">
        <v>0</v>
      </c>
      <c r="Z4857">
        <v>0</v>
      </c>
      <c r="AA4857">
        <v>0</v>
      </c>
      <c r="AB4857">
        <v>2.8107890515289222</v>
      </c>
      <c r="AC4857">
        <v>0</v>
      </c>
      <c r="AD4857">
        <v>0</v>
      </c>
      <c r="AE4857">
        <v>19.923880046383999</v>
      </c>
    </row>
    <row r="4858" spans="1:31" x14ac:dyDescent="0.25">
      <c r="A4858">
        <v>2314687</v>
      </c>
      <c r="B4858">
        <v>1</v>
      </c>
      <c r="C4858" t="s">
        <v>80</v>
      </c>
      <c r="D4858" t="s">
        <v>98</v>
      </c>
      <c r="E4858" t="s">
        <v>132</v>
      </c>
      <c r="F4858" t="s">
        <v>2457</v>
      </c>
      <c r="G4858" t="s">
        <v>134</v>
      </c>
      <c r="H4858" t="s">
        <v>135</v>
      </c>
      <c r="I4858" t="s">
        <v>136</v>
      </c>
      <c r="J4858" t="s">
        <v>137</v>
      </c>
      <c r="K4858" t="s">
        <v>138</v>
      </c>
      <c r="L4858" t="s">
        <v>14113</v>
      </c>
      <c r="M4858" t="s">
        <v>14114</v>
      </c>
      <c r="N4858">
        <v>0.949722222</v>
      </c>
      <c r="O4858">
        <v>0</v>
      </c>
      <c r="P4858">
        <v>21</v>
      </c>
      <c r="Q4858">
        <v>12</v>
      </c>
      <c r="R4858">
        <v>126</v>
      </c>
      <c r="S4858">
        <v>4</v>
      </c>
      <c r="T4858">
        <v>35</v>
      </c>
      <c r="U4858">
        <v>2</v>
      </c>
      <c r="V4858">
        <v>0</v>
      </c>
      <c r="W4858">
        <v>0</v>
      </c>
      <c r="X4858">
        <v>8.5189684313946259</v>
      </c>
      <c r="Y4858">
        <v>167.78813315975154</v>
      </c>
      <c r="Z4858">
        <v>545.52967804813727</v>
      </c>
      <c r="AA4858">
        <v>55.105546854706894</v>
      </c>
      <c r="AB4858">
        <v>103.31667258309318</v>
      </c>
      <c r="AC4858">
        <v>111.572495299206</v>
      </c>
      <c r="AD4858">
        <v>0</v>
      </c>
      <c r="AE4858">
        <v>991.83149437628947</v>
      </c>
    </row>
    <row r="4859" spans="1:31" x14ac:dyDescent="0.25">
      <c r="A4859">
        <v>2314189</v>
      </c>
      <c r="B4859">
        <v>1</v>
      </c>
      <c r="C4859" t="s">
        <v>81</v>
      </c>
      <c r="D4859" t="s">
        <v>127</v>
      </c>
      <c r="E4859" t="s">
        <v>175</v>
      </c>
      <c r="F4859" t="s">
        <v>13935</v>
      </c>
      <c r="G4859" t="s">
        <v>134</v>
      </c>
      <c r="H4859" t="s">
        <v>135</v>
      </c>
      <c r="I4859" t="s">
        <v>136</v>
      </c>
      <c r="J4859" t="s">
        <v>137</v>
      </c>
      <c r="K4859" t="s">
        <v>138</v>
      </c>
      <c r="L4859" t="s">
        <v>14115</v>
      </c>
      <c r="M4859" t="s">
        <v>14116</v>
      </c>
      <c r="N4859">
        <v>4.2286111110000002</v>
      </c>
      <c r="O4859">
        <v>1</v>
      </c>
      <c r="P4859">
        <v>1120</v>
      </c>
      <c r="Q4859">
        <v>142</v>
      </c>
      <c r="R4859">
        <v>93</v>
      </c>
      <c r="S4859">
        <v>11</v>
      </c>
      <c r="T4859">
        <v>135</v>
      </c>
      <c r="U4859">
        <v>0</v>
      </c>
      <c r="V4859">
        <v>2</v>
      </c>
      <c r="W4859">
        <v>0.89096930949114161</v>
      </c>
      <c r="X4859">
        <v>890.85494164790259</v>
      </c>
      <c r="Y4859">
        <v>2890.8320010969851</v>
      </c>
      <c r="Z4859">
        <v>465.27857028137481</v>
      </c>
      <c r="AA4859">
        <v>209.08255082999298</v>
      </c>
      <c r="AB4859">
        <v>291.20402860485814</v>
      </c>
      <c r="AC4859">
        <v>0</v>
      </c>
      <c r="AD4859">
        <v>1048.2620565866821</v>
      </c>
      <c r="AE4859">
        <v>5796.4051183572865</v>
      </c>
    </row>
    <row r="4860" spans="1:31" x14ac:dyDescent="0.25">
      <c r="A4860">
        <v>2314444</v>
      </c>
      <c r="B4860">
        <v>1</v>
      </c>
      <c r="C4860" t="s">
        <v>80</v>
      </c>
      <c r="D4860" t="s">
        <v>88</v>
      </c>
      <c r="E4860" t="s">
        <v>153</v>
      </c>
      <c r="F4860" t="s">
        <v>14117</v>
      </c>
      <c r="G4860" t="s">
        <v>703</v>
      </c>
      <c r="H4860" t="s">
        <v>150</v>
      </c>
      <c r="I4860" t="s">
        <v>136</v>
      </c>
      <c r="J4860" t="s">
        <v>3</v>
      </c>
      <c r="K4860" t="s">
        <v>138</v>
      </c>
      <c r="L4860" t="s">
        <v>14118</v>
      </c>
      <c r="M4860" t="s">
        <v>14119</v>
      </c>
      <c r="N4860">
        <v>4.7222222220000001</v>
      </c>
      <c r="O4860">
        <v>0</v>
      </c>
      <c r="P4860">
        <v>4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3.0238314538763253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3.0238314538763253</v>
      </c>
    </row>
    <row r="4861" spans="1:31" x14ac:dyDescent="0.25">
      <c r="A4861">
        <v>2314146</v>
      </c>
      <c r="B4861">
        <v>1</v>
      </c>
      <c r="C4861" t="s">
        <v>81</v>
      </c>
      <c r="D4861" t="s">
        <v>127</v>
      </c>
      <c r="E4861" t="s">
        <v>132</v>
      </c>
      <c r="F4861" t="s">
        <v>14073</v>
      </c>
      <c r="G4861" t="s">
        <v>134</v>
      </c>
      <c r="H4861" t="s">
        <v>135</v>
      </c>
      <c r="I4861" t="s">
        <v>136</v>
      </c>
      <c r="J4861" t="s">
        <v>137</v>
      </c>
      <c r="K4861" t="s">
        <v>138</v>
      </c>
      <c r="L4861" t="s">
        <v>14120</v>
      </c>
      <c r="M4861" t="s">
        <v>14121</v>
      </c>
      <c r="N4861">
        <v>0.81305555500000004</v>
      </c>
      <c r="O4861">
        <v>1</v>
      </c>
      <c r="P4861">
        <v>1142</v>
      </c>
      <c r="Q4861">
        <v>147</v>
      </c>
      <c r="R4861">
        <v>98</v>
      </c>
      <c r="S4861">
        <v>11</v>
      </c>
      <c r="T4861">
        <v>136</v>
      </c>
      <c r="U4861">
        <v>3</v>
      </c>
      <c r="V4861">
        <v>2</v>
      </c>
      <c r="W4861">
        <v>0.12095465230088333</v>
      </c>
      <c r="X4861">
        <v>156.6020547830355</v>
      </c>
      <c r="Y4861">
        <v>388.70817721493074</v>
      </c>
      <c r="Z4861">
        <v>62.335065743190327</v>
      </c>
      <c r="AA4861">
        <v>29.802378684018276</v>
      </c>
      <c r="AB4861">
        <v>34.364965847761184</v>
      </c>
      <c r="AC4861">
        <v>147.05751272038748</v>
      </c>
      <c r="AD4861">
        <v>103.626335912868</v>
      </c>
      <c r="AE4861">
        <v>922.61744555849236</v>
      </c>
    </row>
    <row r="4862" spans="1:31" x14ac:dyDescent="0.25">
      <c r="A4862">
        <v>2314587</v>
      </c>
      <c r="B4862">
        <v>1</v>
      </c>
      <c r="C4862" t="s">
        <v>80</v>
      </c>
      <c r="D4862" t="s">
        <v>101</v>
      </c>
      <c r="E4862" t="s">
        <v>147</v>
      </c>
      <c r="F4862" t="s">
        <v>14122</v>
      </c>
      <c r="G4862" t="s">
        <v>343</v>
      </c>
      <c r="H4862" t="s">
        <v>150</v>
      </c>
      <c r="I4862" t="s">
        <v>136</v>
      </c>
      <c r="J4862" t="s">
        <v>137</v>
      </c>
      <c r="K4862" t="s">
        <v>138</v>
      </c>
      <c r="L4862" t="s">
        <v>14123</v>
      </c>
      <c r="M4862" t="s">
        <v>14124</v>
      </c>
      <c r="N4862">
        <v>2.3622222220000002</v>
      </c>
      <c r="O4862">
        <v>0</v>
      </c>
      <c r="P4862">
        <v>23</v>
      </c>
      <c r="Q4862">
        <v>0</v>
      </c>
      <c r="R4862">
        <v>0</v>
      </c>
      <c r="S4862">
        <v>0</v>
      </c>
      <c r="T4862">
        <v>1</v>
      </c>
      <c r="U4862">
        <v>0</v>
      </c>
      <c r="V4862">
        <v>0</v>
      </c>
      <c r="W4862">
        <v>0</v>
      </c>
      <c r="X4862">
        <v>12.153437517932097</v>
      </c>
      <c r="Y4862">
        <v>0</v>
      </c>
      <c r="Z4862">
        <v>0</v>
      </c>
      <c r="AA4862">
        <v>0</v>
      </c>
      <c r="AB4862">
        <v>0.38522100406973336</v>
      </c>
      <c r="AC4862">
        <v>0</v>
      </c>
      <c r="AD4862">
        <v>0</v>
      </c>
      <c r="AE4862">
        <v>12.53865852200183</v>
      </c>
    </row>
    <row r="4863" spans="1:31" x14ac:dyDescent="0.25">
      <c r="A4863">
        <v>2314524</v>
      </c>
      <c r="B4863">
        <v>1</v>
      </c>
      <c r="C4863" t="s">
        <v>80</v>
      </c>
      <c r="D4863" t="s">
        <v>83</v>
      </c>
      <c r="E4863" t="s">
        <v>153</v>
      </c>
      <c r="F4863" t="s">
        <v>14125</v>
      </c>
      <c r="G4863" t="s">
        <v>155</v>
      </c>
      <c r="H4863" t="s">
        <v>150</v>
      </c>
      <c r="I4863" t="s">
        <v>136</v>
      </c>
      <c r="J4863" t="s">
        <v>137</v>
      </c>
      <c r="K4863" t="s">
        <v>138</v>
      </c>
      <c r="L4863" t="s">
        <v>14126</v>
      </c>
      <c r="M4863" t="s">
        <v>14127</v>
      </c>
      <c r="N4863">
        <v>3.2422222220000001</v>
      </c>
      <c r="O4863">
        <v>0</v>
      </c>
      <c r="P4863">
        <v>2</v>
      </c>
      <c r="Q4863">
        <v>0</v>
      </c>
      <c r="R4863">
        <v>0</v>
      </c>
      <c r="S4863">
        <v>0</v>
      </c>
      <c r="T4863">
        <v>1</v>
      </c>
      <c r="U4863">
        <v>0</v>
      </c>
      <c r="V4863">
        <v>0</v>
      </c>
      <c r="W4863">
        <v>0</v>
      </c>
      <c r="X4863">
        <v>1.8396468323627999</v>
      </c>
      <c r="Y4863">
        <v>0</v>
      </c>
      <c r="Z4863">
        <v>0</v>
      </c>
      <c r="AA4863">
        <v>0</v>
      </c>
      <c r="AB4863">
        <v>0.99025627931960003</v>
      </c>
      <c r="AC4863">
        <v>0</v>
      </c>
      <c r="AD4863">
        <v>0</v>
      </c>
      <c r="AE4863">
        <v>2.8299031116824001</v>
      </c>
    </row>
    <row r="4864" spans="1:31" x14ac:dyDescent="0.25">
      <c r="A4864">
        <v>2314192</v>
      </c>
      <c r="B4864">
        <v>1</v>
      </c>
      <c r="C4864" t="s">
        <v>80</v>
      </c>
      <c r="D4864" t="s">
        <v>90</v>
      </c>
      <c r="E4864" t="s">
        <v>153</v>
      </c>
      <c r="F4864" t="s">
        <v>14128</v>
      </c>
      <c r="G4864" t="s">
        <v>155</v>
      </c>
      <c r="H4864" t="s">
        <v>150</v>
      </c>
      <c r="I4864" t="s">
        <v>136</v>
      </c>
      <c r="J4864" t="s">
        <v>137</v>
      </c>
      <c r="K4864" t="s">
        <v>138</v>
      </c>
      <c r="L4864" t="s">
        <v>14129</v>
      </c>
      <c r="M4864" t="s">
        <v>14130</v>
      </c>
      <c r="N4864">
        <v>1.7155555549999999</v>
      </c>
      <c r="O4864">
        <v>0</v>
      </c>
      <c r="P4864">
        <v>3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1.6740881504556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1.6740881504556</v>
      </c>
    </row>
    <row r="4865" spans="1:31" x14ac:dyDescent="0.25">
      <c r="A4865">
        <v>2314879</v>
      </c>
      <c r="B4865">
        <v>1</v>
      </c>
      <c r="C4865" t="s">
        <v>80</v>
      </c>
      <c r="D4865" t="s">
        <v>82</v>
      </c>
      <c r="E4865" t="s">
        <v>158</v>
      </c>
      <c r="F4865" t="s">
        <v>14131</v>
      </c>
      <c r="G4865" t="s">
        <v>353</v>
      </c>
      <c r="H4865" t="s">
        <v>150</v>
      </c>
      <c r="I4865" t="s">
        <v>136</v>
      </c>
      <c r="J4865" t="s">
        <v>137</v>
      </c>
      <c r="K4865" t="s">
        <v>138</v>
      </c>
      <c r="L4865" t="s">
        <v>13317</v>
      </c>
      <c r="M4865" t="s">
        <v>14132</v>
      </c>
      <c r="N4865">
        <v>0.59166666599999995</v>
      </c>
      <c r="O4865">
        <v>0</v>
      </c>
      <c r="P4865">
        <v>409</v>
      </c>
      <c r="Q4865">
        <v>0</v>
      </c>
      <c r="R4865">
        <v>0</v>
      </c>
      <c r="S4865">
        <v>0</v>
      </c>
      <c r="T4865">
        <v>76</v>
      </c>
      <c r="U4865">
        <v>0</v>
      </c>
      <c r="V4865">
        <v>0</v>
      </c>
      <c r="W4865">
        <v>0</v>
      </c>
      <c r="X4865">
        <v>49.913039264851129</v>
      </c>
      <c r="Y4865">
        <v>0</v>
      </c>
      <c r="Z4865">
        <v>0</v>
      </c>
      <c r="AA4865">
        <v>0</v>
      </c>
      <c r="AB4865">
        <v>43.829702535296143</v>
      </c>
      <c r="AC4865">
        <v>0</v>
      </c>
      <c r="AD4865">
        <v>0</v>
      </c>
      <c r="AE4865">
        <v>93.742741800147272</v>
      </c>
    </row>
    <row r="4866" spans="1:31" x14ac:dyDescent="0.25">
      <c r="A4866">
        <v>2314693</v>
      </c>
      <c r="B4866">
        <v>1</v>
      </c>
      <c r="C4866" t="s">
        <v>80</v>
      </c>
      <c r="D4866" t="s">
        <v>83</v>
      </c>
      <c r="E4866" t="s">
        <v>414</v>
      </c>
      <c r="F4866" t="s">
        <v>14133</v>
      </c>
      <c r="G4866" t="s">
        <v>134</v>
      </c>
      <c r="H4866" t="s">
        <v>135</v>
      </c>
      <c r="I4866" t="s">
        <v>136</v>
      </c>
      <c r="J4866" t="s">
        <v>137</v>
      </c>
      <c r="K4866" t="s">
        <v>138</v>
      </c>
      <c r="L4866" t="s">
        <v>14134</v>
      </c>
      <c r="M4866" t="s">
        <v>14135</v>
      </c>
      <c r="N4866">
        <v>0.998578611</v>
      </c>
      <c r="O4866">
        <v>0</v>
      </c>
      <c r="P4866">
        <v>2398</v>
      </c>
      <c r="Q4866">
        <v>0</v>
      </c>
      <c r="R4866">
        <v>0</v>
      </c>
      <c r="S4866">
        <v>37</v>
      </c>
      <c r="T4866">
        <v>217</v>
      </c>
      <c r="U4866">
        <v>8</v>
      </c>
      <c r="V4866">
        <v>3</v>
      </c>
      <c r="W4866">
        <v>0</v>
      </c>
      <c r="X4866">
        <v>673.05148712514767</v>
      </c>
      <c r="Y4866">
        <v>0</v>
      </c>
      <c r="Z4866">
        <v>0</v>
      </c>
      <c r="AA4866">
        <v>2630.6649639641714</v>
      </c>
      <c r="AB4866">
        <v>399.54002119078655</v>
      </c>
      <c r="AC4866">
        <v>4060.5443161028256</v>
      </c>
      <c r="AD4866">
        <v>7.359740146909151</v>
      </c>
      <c r="AE4866">
        <v>7771.1605285298392</v>
      </c>
    </row>
    <row r="4867" spans="1:31" x14ac:dyDescent="0.25">
      <c r="A4867">
        <v>2314355</v>
      </c>
      <c r="B4867">
        <v>1</v>
      </c>
      <c r="C4867" t="s">
        <v>80</v>
      </c>
      <c r="D4867" t="s">
        <v>94</v>
      </c>
      <c r="E4867" t="s">
        <v>147</v>
      </c>
      <c r="F4867" t="s">
        <v>14136</v>
      </c>
      <c r="G4867" t="s">
        <v>149</v>
      </c>
      <c r="H4867" t="s">
        <v>150</v>
      </c>
      <c r="I4867" t="s">
        <v>136</v>
      </c>
      <c r="J4867" t="s">
        <v>137</v>
      </c>
      <c r="K4867" t="s">
        <v>138</v>
      </c>
      <c r="L4867" t="s">
        <v>14137</v>
      </c>
      <c r="M4867" t="s">
        <v>14138</v>
      </c>
      <c r="N4867">
        <v>4.239166666</v>
      </c>
      <c r="O4867">
        <v>0</v>
      </c>
      <c r="P4867">
        <v>28</v>
      </c>
      <c r="Q4867">
        <v>0</v>
      </c>
      <c r="R4867">
        <v>0</v>
      </c>
      <c r="S4867">
        <v>0</v>
      </c>
      <c r="T4867">
        <v>6</v>
      </c>
      <c r="U4867">
        <v>0</v>
      </c>
      <c r="V4867">
        <v>0</v>
      </c>
      <c r="W4867">
        <v>0</v>
      </c>
      <c r="X4867">
        <v>10.904561044838653</v>
      </c>
      <c r="Y4867">
        <v>0</v>
      </c>
      <c r="Z4867">
        <v>0</v>
      </c>
      <c r="AA4867">
        <v>0</v>
      </c>
      <c r="AB4867">
        <v>7.8241458409206244</v>
      </c>
      <c r="AC4867">
        <v>0</v>
      </c>
      <c r="AD4867">
        <v>0</v>
      </c>
      <c r="AE4867">
        <v>18.728706885759276</v>
      </c>
    </row>
    <row r="4868" spans="1:31" x14ac:dyDescent="0.25">
      <c r="A4868">
        <v>2314647</v>
      </c>
      <c r="B4868">
        <v>1</v>
      </c>
      <c r="C4868" t="s">
        <v>80</v>
      </c>
      <c r="D4868" t="s">
        <v>83</v>
      </c>
      <c r="E4868" t="s">
        <v>175</v>
      </c>
      <c r="F4868" t="s">
        <v>14139</v>
      </c>
      <c r="G4868" t="s">
        <v>177</v>
      </c>
      <c r="H4868" t="s">
        <v>135</v>
      </c>
      <c r="I4868" t="s">
        <v>136</v>
      </c>
      <c r="J4868" t="s">
        <v>137</v>
      </c>
      <c r="K4868" t="s">
        <v>144</v>
      </c>
      <c r="L4868" t="s">
        <v>14140</v>
      </c>
      <c r="M4868" t="s">
        <v>14141</v>
      </c>
      <c r="N4868">
        <v>2.3161111110000001</v>
      </c>
      <c r="O4868">
        <v>0</v>
      </c>
      <c r="P4868">
        <v>113</v>
      </c>
      <c r="Q4868">
        <v>0</v>
      </c>
      <c r="R4868">
        <v>1</v>
      </c>
      <c r="S4868">
        <v>0</v>
      </c>
      <c r="T4868">
        <v>12</v>
      </c>
      <c r="U4868">
        <v>0</v>
      </c>
      <c r="V4868">
        <v>0</v>
      </c>
      <c r="W4868">
        <v>0</v>
      </c>
      <c r="X4868">
        <v>64.214550580465811</v>
      </c>
      <c r="Y4868">
        <v>0</v>
      </c>
      <c r="Z4868">
        <v>0.63314171260970009</v>
      </c>
      <c r="AA4868">
        <v>0</v>
      </c>
      <c r="AB4868">
        <v>20.027955255610074</v>
      </c>
      <c r="AC4868">
        <v>0</v>
      </c>
      <c r="AD4868">
        <v>0</v>
      </c>
      <c r="AE4868">
        <v>84.875647548685578</v>
      </c>
    </row>
    <row r="4869" spans="1:31" x14ac:dyDescent="0.25">
      <c r="A4869">
        <v>2315065</v>
      </c>
      <c r="B4869">
        <v>1</v>
      </c>
      <c r="C4869" t="s">
        <v>81</v>
      </c>
      <c r="D4869" t="s">
        <v>118</v>
      </c>
      <c r="E4869" t="s">
        <v>132</v>
      </c>
      <c r="F4869" t="s">
        <v>8970</v>
      </c>
      <c r="G4869" t="s">
        <v>210</v>
      </c>
      <c r="H4869" t="s">
        <v>135</v>
      </c>
      <c r="I4869" t="s">
        <v>136</v>
      </c>
      <c r="J4869" t="s">
        <v>137</v>
      </c>
      <c r="K4869" t="s">
        <v>138</v>
      </c>
      <c r="L4869" t="s">
        <v>14142</v>
      </c>
      <c r="M4869" t="s">
        <v>14143</v>
      </c>
      <c r="N4869">
        <v>3.61</v>
      </c>
      <c r="O4869">
        <v>0</v>
      </c>
      <c r="P4869">
        <v>67</v>
      </c>
      <c r="Q4869">
        <v>29</v>
      </c>
      <c r="R4869">
        <v>41</v>
      </c>
      <c r="S4869">
        <v>0</v>
      </c>
      <c r="T4869">
        <v>8</v>
      </c>
      <c r="U4869">
        <v>0</v>
      </c>
      <c r="V4869">
        <v>2</v>
      </c>
      <c r="W4869">
        <v>0</v>
      </c>
      <c r="X4869">
        <v>50.420566788372312</v>
      </c>
      <c r="Y4869">
        <v>464.18216823668683</v>
      </c>
      <c r="Z4869">
        <v>589.13106447602547</v>
      </c>
      <c r="AA4869">
        <v>0</v>
      </c>
      <c r="AB4869">
        <v>40.39746494600584</v>
      </c>
      <c r="AC4869">
        <v>0</v>
      </c>
      <c r="AD4869">
        <v>37.18960859293226</v>
      </c>
      <c r="AE4869">
        <v>1181.3208730400227</v>
      </c>
    </row>
    <row r="4870" spans="1:31" x14ac:dyDescent="0.25">
      <c r="A4870">
        <v>2314624</v>
      </c>
      <c r="B4870">
        <v>1</v>
      </c>
      <c r="C4870" t="s">
        <v>80</v>
      </c>
      <c r="D4870" t="s">
        <v>91</v>
      </c>
      <c r="E4870" t="s">
        <v>132</v>
      </c>
      <c r="F4870" t="s">
        <v>14144</v>
      </c>
      <c r="G4870" t="s">
        <v>134</v>
      </c>
      <c r="H4870" t="s">
        <v>135</v>
      </c>
      <c r="I4870" t="s">
        <v>136</v>
      </c>
      <c r="J4870" t="s">
        <v>137</v>
      </c>
      <c r="K4870" t="s">
        <v>138</v>
      </c>
      <c r="L4870" t="s">
        <v>14145</v>
      </c>
      <c r="M4870" t="s">
        <v>14146</v>
      </c>
      <c r="N4870">
        <v>1.7102777769999999</v>
      </c>
      <c r="O4870">
        <v>2</v>
      </c>
      <c r="P4870">
        <v>519</v>
      </c>
      <c r="Q4870">
        <v>0</v>
      </c>
      <c r="R4870">
        <v>35</v>
      </c>
      <c r="S4870">
        <v>0</v>
      </c>
      <c r="T4870">
        <v>52</v>
      </c>
      <c r="U4870">
        <v>0</v>
      </c>
      <c r="V4870">
        <v>1</v>
      </c>
      <c r="W4870">
        <v>0.3901639318597917</v>
      </c>
      <c r="X4870">
        <v>148.63417606297253</v>
      </c>
      <c r="Y4870">
        <v>0</v>
      </c>
      <c r="Z4870">
        <v>18.188368313473006</v>
      </c>
      <c r="AA4870">
        <v>0</v>
      </c>
      <c r="AB4870">
        <v>38.065828588264438</v>
      </c>
      <c r="AC4870">
        <v>0</v>
      </c>
      <c r="AD4870">
        <v>47.935390814666931</v>
      </c>
      <c r="AE4870">
        <v>253.21392771123672</v>
      </c>
    </row>
    <row r="4871" spans="1:31" x14ac:dyDescent="0.25">
      <c r="A4871">
        <v>2314501</v>
      </c>
      <c r="B4871">
        <v>1</v>
      </c>
      <c r="C4871" t="s">
        <v>80</v>
      </c>
      <c r="D4871" t="s">
        <v>92</v>
      </c>
      <c r="E4871" t="s">
        <v>158</v>
      </c>
      <c r="F4871" t="s">
        <v>1554</v>
      </c>
      <c r="G4871" t="s">
        <v>384</v>
      </c>
      <c r="H4871" t="s">
        <v>150</v>
      </c>
      <c r="I4871" t="s">
        <v>136</v>
      </c>
      <c r="J4871" t="s">
        <v>137</v>
      </c>
      <c r="K4871" t="s">
        <v>138</v>
      </c>
      <c r="L4871" t="s">
        <v>14147</v>
      </c>
      <c r="M4871" t="s">
        <v>14148</v>
      </c>
      <c r="N4871">
        <v>1.2636111109999999</v>
      </c>
      <c r="O4871">
        <v>0</v>
      </c>
      <c r="P4871">
        <v>176</v>
      </c>
      <c r="Q4871">
        <v>0</v>
      </c>
      <c r="R4871">
        <v>0</v>
      </c>
      <c r="S4871">
        <v>0</v>
      </c>
      <c r="T4871">
        <v>6</v>
      </c>
      <c r="U4871">
        <v>0</v>
      </c>
      <c r="V4871">
        <v>0</v>
      </c>
      <c r="W4871">
        <v>0</v>
      </c>
      <c r="X4871">
        <v>44.057113393794445</v>
      </c>
      <c r="Y4871">
        <v>0</v>
      </c>
      <c r="Z4871">
        <v>0</v>
      </c>
      <c r="AA4871">
        <v>0</v>
      </c>
      <c r="AB4871">
        <v>7.9207936591588339</v>
      </c>
      <c r="AC4871">
        <v>0</v>
      </c>
      <c r="AD4871">
        <v>0</v>
      </c>
      <c r="AE4871">
        <v>51.977907052953277</v>
      </c>
    </row>
    <row r="4872" spans="1:31" x14ac:dyDescent="0.25">
      <c r="A4872">
        <v>2315042</v>
      </c>
      <c r="B4872">
        <v>1</v>
      </c>
      <c r="C4872" t="s">
        <v>81</v>
      </c>
      <c r="D4872" t="s">
        <v>119</v>
      </c>
      <c r="E4872" t="s">
        <v>141</v>
      </c>
      <c r="F4872" t="s">
        <v>4150</v>
      </c>
      <c r="G4872" t="s">
        <v>134</v>
      </c>
      <c r="H4872" t="s">
        <v>135</v>
      </c>
      <c r="I4872" t="s">
        <v>136</v>
      </c>
      <c r="J4872" t="s">
        <v>137</v>
      </c>
      <c r="K4872" t="s">
        <v>138</v>
      </c>
      <c r="L4872" t="s">
        <v>14149</v>
      </c>
      <c r="M4872" t="s">
        <v>14150</v>
      </c>
      <c r="N4872">
        <v>0.100555555</v>
      </c>
      <c r="O4872">
        <v>0</v>
      </c>
      <c r="P4872">
        <v>1005</v>
      </c>
      <c r="Q4872">
        <v>19</v>
      </c>
      <c r="R4872">
        <v>241</v>
      </c>
      <c r="S4872">
        <v>2</v>
      </c>
      <c r="T4872">
        <v>66</v>
      </c>
      <c r="U4872">
        <v>0</v>
      </c>
      <c r="V4872">
        <v>0</v>
      </c>
      <c r="W4872">
        <v>0</v>
      </c>
      <c r="X4872">
        <v>16.400548607930666</v>
      </c>
      <c r="Y4872">
        <v>6.8439127404873767</v>
      </c>
      <c r="Z4872">
        <v>54.095804072198746</v>
      </c>
      <c r="AA4872">
        <v>0.22908401975168888</v>
      </c>
      <c r="AB4872">
        <v>1.9796553285250444</v>
      </c>
      <c r="AC4872">
        <v>0</v>
      </c>
      <c r="AD4872">
        <v>0</v>
      </c>
      <c r="AE4872">
        <v>79.549004768893525</v>
      </c>
    </row>
    <row r="4873" spans="1:31" x14ac:dyDescent="0.25">
      <c r="A4873">
        <v>2314576</v>
      </c>
      <c r="B4873">
        <v>1</v>
      </c>
      <c r="C4873" t="s">
        <v>80</v>
      </c>
      <c r="D4873" t="s">
        <v>91</v>
      </c>
      <c r="E4873" t="s">
        <v>141</v>
      </c>
      <c r="F4873" t="s">
        <v>13941</v>
      </c>
      <c r="G4873" t="s">
        <v>1401</v>
      </c>
      <c r="H4873" t="s">
        <v>135</v>
      </c>
      <c r="I4873" t="s">
        <v>136</v>
      </c>
      <c r="J4873" t="s">
        <v>137</v>
      </c>
      <c r="K4873" t="s">
        <v>138</v>
      </c>
      <c r="L4873" t="s">
        <v>14151</v>
      </c>
      <c r="M4873" t="s">
        <v>14152</v>
      </c>
      <c r="N4873">
        <v>1.3136111109999999</v>
      </c>
      <c r="O4873">
        <v>0</v>
      </c>
      <c r="P4873">
        <v>774</v>
      </c>
      <c r="Q4873">
        <v>0</v>
      </c>
      <c r="R4873">
        <v>21</v>
      </c>
      <c r="S4873">
        <v>0</v>
      </c>
      <c r="T4873">
        <v>119</v>
      </c>
      <c r="U4873">
        <v>0</v>
      </c>
      <c r="V4873">
        <v>0</v>
      </c>
      <c r="W4873">
        <v>0</v>
      </c>
      <c r="X4873">
        <v>176.68322357546205</v>
      </c>
      <c r="Y4873">
        <v>0</v>
      </c>
      <c r="Z4873">
        <v>28.50760085338591</v>
      </c>
      <c r="AA4873">
        <v>0</v>
      </c>
      <c r="AB4873">
        <v>86.850218494128441</v>
      </c>
      <c r="AC4873">
        <v>0</v>
      </c>
      <c r="AD4873">
        <v>0</v>
      </c>
      <c r="AE4873">
        <v>292.04104292297643</v>
      </c>
    </row>
    <row r="4874" spans="1:31" x14ac:dyDescent="0.25">
      <c r="A4874">
        <v>2314115</v>
      </c>
      <c r="B4874">
        <v>1</v>
      </c>
      <c r="C4874" t="s">
        <v>80</v>
      </c>
      <c r="D4874" t="s">
        <v>96</v>
      </c>
      <c r="E4874" t="s">
        <v>141</v>
      </c>
      <c r="F4874" t="s">
        <v>14153</v>
      </c>
      <c r="G4874" t="s">
        <v>1401</v>
      </c>
      <c r="H4874" t="s">
        <v>135</v>
      </c>
      <c r="I4874" t="s">
        <v>136</v>
      </c>
      <c r="J4874" t="s">
        <v>137</v>
      </c>
      <c r="K4874" t="s">
        <v>138</v>
      </c>
      <c r="L4874" t="s">
        <v>14154</v>
      </c>
      <c r="M4874" t="s">
        <v>14155</v>
      </c>
      <c r="N4874">
        <v>2.773055555</v>
      </c>
      <c r="O4874">
        <v>2</v>
      </c>
      <c r="P4874">
        <v>89</v>
      </c>
      <c r="Q4874">
        <v>3</v>
      </c>
      <c r="R4874">
        <v>0</v>
      </c>
      <c r="S4874">
        <v>7</v>
      </c>
      <c r="T4874">
        <v>1</v>
      </c>
      <c r="U4874">
        <v>0</v>
      </c>
      <c r="V4874">
        <v>0</v>
      </c>
      <c r="W4874">
        <v>5.3736912714369174</v>
      </c>
      <c r="X4874">
        <v>44.735066873366513</v>
      </c>
      <c r="Y4874">
        <v>9.2442392447153843</v>
      </c>
      <c r="Z4874">
        <v>0</v>
      </c>
      <c r="AA4874">
        <v>235.63346989509844</v>
      </c>
      <c r="AB4874">
        <v>12.089289761262453</v>
      </c>
      <c r="AC4874">
        <v>0</v>
      </c>
      <c r="AD4874">
        <v>0</v>
      </c>
      <c r="AE4874">
        <v>307.07575704587975</v>
      </c>
    </row>
    <row r="4875" spans="1:31" x14ac:dyDescent="0.25">
      <c r="A4875">
        <v>2314862</v>
      </c>
      <c r="B4875">
        <v>1</v>
      </c>
      <c r="C4875" t="s">
        <v>80</v>
      </c>
      <c r="D4875" t="s">
        <v>89</v>
      </c>
      <c r="E4875" t="s">
        <v>153</v>
      </c>
      <c r="F4875" t="s">
        <v>14156</v>
      </c>
      <c r="G4875" t="s">
        <v>155</v>
      </c>
      <c r="H4875" t="s">
        <v>150</v>
      </c>
      <c r="I4875" t="s">
        <v>136</v>
      </c>
      <c r="J4875" t="s">
        <v>137</v>
      </c>
      <c r="K4875" t="s">
        <v>138</v>
      </c>
      <c r="L4875" t="s">
        <v>14157</v>
      </c>
      <c r="M4875" t="s">
        <v>14158</v>
      </c>
      <c r="N4875">
        <v>1.0858333330000001</v>
      </c>
      <c r="O4875">
        <v>0</v>
      </c>
      <c r="P4875">
        <v>1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0.47798032329994999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0.47798032329994999</v>
      </c>
    </row>
    <row r="4876" spans="1:31" x14ac:dyDescent="0.25">
      <c r="A4876">
        <v>2314553</v>
      </c>
      <c r="B4876">
        <v>1</v>
      </c>
      <c r="C4876" t="s">
        <v>80</v>
      </c>
      <c r="D4876" t="s">
        <v>95</v>
      </c>
      <c r="E4876" t="s">
        <v>414</v>
      </c>
      <c r="F4876" t="s">
        <v>14159</v>
      </c>
      <c r="G4876" t="s">
        <v>134</v>
      </c>
      <c r="H4876" t="s">
        <v>135</v>
      </c>
      <c r="I4876" t="s">
        <v>136</v>
      </c>
      <c r="J4876" t="s">
        <v>137</v>
      </c>
      <c r="K4876" t="s">
        <v>138</v>
      </c>
      <c r="L4876" t="s">
        <v>14160</v>
      </c>
      <c r="M4876" t="s">
        <v>14161</v>
      </c>
      <c r="N4876">
        <v>6.1944444000000001E-2</v>
      </c>
      <c r="O4876">
        <v>10</v>
      </c>
      <c r="P4876">
        <v>4035</v>
      </c>
      <c r="Q4876">
        <v>15</v>
      </c>
      <c r="R4876">
        <v>160</v>
      </c>
      <c r="S4876">
        <v>90</v>
      </c>
      <c r="T4876">
        <v>372</v>
      </c>
      <c r="U4876">
        <v>16</v>
      </c>
      <c r="V4876">
        <v>2</v>
      </c>
      <c r="W4876">
        <v>0.42435594932640008</v>
      </c>
      <c r="X4876">
        <v>49.588965473153202</v>
      </c>
      <c r="Y4876">
        <v>12.910937476208403</v>
      </c>
      <c r="Z4876">
        <v>4.2576979810101925</v>
      </c>
      <c r="AA4876">
        <v>136.16880577781916</v>
      </c>
      <c r="AB4876">
        <v>22.535503559294735</v>
      </c>
      <c r="AC4876">
        <v>100.77873298506054</v>
      </c>
      <c r="AD4876">
        <v>0.84336861858835011</v>
      </c>
      <c r="AE4876">
        <v>327.50836782046099</v>
      </c>
    </row>
    <row r="4877" spans="1:31" x14ac:dyDescent="0.25">
      <c r="A4877">
        <v>2314507</v>
      </c>
      <c r="B4877">
        <v>1</v>
      </c>
      <c r="C4877" t="s">
        <v>80</v>
      </c>
      <c r="D4877" t="s">
        <v>106</v>
      </c>
      <c r="E4877" t="s">
        <v>141</v>
      </c>
      <c r="F4877" t="s">
        <v>1093</v>
      </c>
      <c r="G4877" t="s">
        <v>134</v>
      </c>
      <c r="H4877" t="s">
        <v>135</v>
      </c>
      <c r="I4877" t="s">
        <v>468</v>
      </c>
      <c r="J4877" t="s">
        <v>137</v>
      </c>
      <c r="K4877" t="s">
        <v>138</v>
      </c>
      <c r="L4877" t="s">
        <v>13125</v>
      </c>
      <c r="M4877" t="s">
        <v>14162</v>
      </c>
      <c r="N4877">
        <v>4.3611111000000001E-2</v>
      </c>
      <c r="O4877">
        <v>0</v>
      </c>
      <c r="P4877">
        <v>746</v>
      </c>
      <c r="Q4877">
        <v>42</v>
      </c>
      <c r="R4877">
        <v>107</v>
      </c>
      <c r="S4877">
        <v>16</v>
      </c>
      <c r="T4877">
        <v>112</v>
      </c>
      <c r="U4877">
        <v>1</v>
      </c>
      <c r="V4877">
        <v>0</v>
      </c>
      <c r="W4877">
        <v>0</v>
      </c>
      <c r="X4877">
        <v>7.3011549495654897</v>
      </c>
      <c r="Y4877">
        <v>25.233473703750306</v>
      </c>
      <c r="Z4877">
        <v>14.923506933992279</v>
      </c>
      <c r="AA4877">
        <v>6.4461329068780557</v>
      </c>
      <c r="AB4877">
        <v>4.594768035836216</v>
      </c>
      <c r="AC4877">
        <v>0.66588383486624991</v>
      </c>
      <c r="AD4877">
        <v>0</v>
      </c>
      <c r="AE4877">
        <v>59.164920364888594</v>
      </c>
    </row>
    <row r="4878" spans="1:31" x14ac:dyDescent="0.25">
      <c r="A4878">
        <v>2314470</v>
      </c>
      <c r="B4878">
        <v>1</v>
      </c>
      <c r="C4878" t="s">
        <v>80</v>
      </c>
      <c r="D4878" t="s">
        <v>104</v>
      </c>
      <c r="E4878" t="s">
        <v>175</v>
      </c>
      <c r="F4878" t="s">
        <v>14163</v>
      </c>
      <c r="G4878" t="s">
        <v>210</v>
      </c>
      <c r="H4878" t="s">
        <v>135</v>
      </c>
      <c r="I4878" t="s">
        <v>136</v>
      </c>
      <c r="J4878" t="s">
        <v>137</v>
      </c>
      <c r="K4878" t="s">
        <v>138</v>
      </c>
      <c r="L4878" t="s">
        <v>14164</v>
      </c>
      <c r="M4878" t="s">
        <v>14165</v>
      </c>
      <c r="N4878">
        <v>1.6827777770000001</v>
      </c>
      <c r="O4878">
        <v>0</v>
      </c>
      <c r="P4878">
        <v>0</v>
      </c>
      <c r="Q4878">
        <v>0</v>
      </c>
      <c r="R4878">
        <v>0</v>
      </c>
      <c r="S4878">
        <v>1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2.5310986238341777</v>
      </c>
      <c r="AB4878">
        <v>0</v>
      </c>
      <c r="AC4878">
        <v>0</v>
      </c>
      <c r="AD4878">
        <v>0</v>
      </c>
      <c r="AE4878">
        <v>2.5310986238341777</v>
      </c>
    </row>
    <row r="4879" spans="1:31" x14ac:dyDescent="0.25">
      <c r="A4879">
        <v>2314616</v>
      </c>
      <c r="B4879">
        <v>1</v>
      </c>
      <c r="C4879" t="s">
        <v>81</v>
      </c>
      <c r="D4879" t="s">
        <v>127</v>
      </c>
      <c r="E4879" t="s">
        <v>175</v>
      </c>
      <c r="F4879" t="s">
        <v>14166</v>
      </c>
      <c r="G4879" t="s">
        <v>134</v>
      </c>
      <c r="H4879" t="s">
        <v>135</v>
      </c>
      <c r="I4879" t="s">
        <v>136</v>
      </c>
      <c r="J4879" t="s">
        <v>137</v>
      </c>
      <c r="K4879" t="s">
        <v>138</v>
      </c>
      <c r="L4879" t="s">
        <v>14167</v>
      </c>
      <c r="M4879" t="s">
        <v>14168</v>
      </c>
      <c r="N4879">
        <v>3.5449999999999999</v>
      </c>
      <c r="O4879">
        <v>4</v>
      </c>
      <c r="P4879">
        <v>552</v>
      </c>
      <c r="Q4879">
        <v>102</v>
      </c>
      <c r="R4879">
        <v>51</v>
      </c>
      <c r="S4879">
        <v>16</v>
      </c>
      <c r="T4879">
        <v>54</v>
      </c>
      <c r="U4879">
        <v>0</v>
      </c>
      <c r="V4879">
        <v>0</v>
      </c>
      <c r="W4879">
        <v>6.336006499890102</v>
      </c>
      <c r="X4879">
        <v>320.21711290286851</v>
      </c>
      <c r="Y4879">
        <v>647.46278259619987</v>
      </c>
      <c r="Z4879">
        <v>239.88852233798104</v>
      </c>
      <c r="AA4879">
        <v>368.07153893545507</v>
      </c>
      <c r="AB4879">
        <v>102.14877355043404</v>
      </c>
      <c r="AC4879">
        <v>0</v>
      </c>
      <c r="AD4879">
        <v>0</v>
      </c>
      <c r="AE4879">
        <v>1684.1247368228285</v>
      </c>
    </row>
    <row r="4880" spans="1:31" x14ac:dyDescent="0.25">
      <c r="A4880">
        <v>2315008</v>
      </c>
      <c r="B4880">
        <v>1</v>
      </c>
      <c r="C4880" t="s">
        <v>80</v>
      </c>
      <c r="D4880" t="s">
        <v>93</v>
      </c>
      <c r="E4880" t="s">
        <v>141</v>
      </c>
      <c r="F4880" t="s">
        <v>14169</v>
      </c>
      <c r="G4880" t="s">
        <v>134</v>
      </c>
      <c r="H4880" t="s">
        <v>135</v>
      </c>
      <c r="I4880" t="s">
        <v>468</v>
      </c>
      <c r="J4880" t="s">
        <v>137</v>
      </c>
      <c r="K4880" t="s">
        <v>138</v>
      </c>
      <c r="L4880" t="s">
        <v>14170</v>
      </c>
      <c r="M4880" t="s">
        <v>14171</v>
      </c>
      <c r="N4880">
        <v>1.0555554999999999E-2</v>
      </c>
      <c r="O4880">
        <v>0</v>
      </c>
      <c r="P4880">
        <v>191</v>
      </c>
      <c r="Q4880">
        <v>37</v>
      </c>
      <c r="R4880">
        <v>275</v>
      </c>
      <c r="S4880">
        <v>4</v>
      </c>
      <c r="T4880">
        <v>114</v>
      </c>
      <c r="U4880">
        <v>0</v>
      </c>
      <c r="V4880">
        <v>0</v>
      </c>
      <c r="W4880">
        <v>0</v>
      </c>
      <c r="X4880">
        <v>0.70525036916749995</v>
      </c>
      <c r="Y4880">
        <v>2.5786353557437001</v>
      </c>
      <c r="Z4880">
        <v>6.9466894677018018</v>
      </c>
      <c r="AA4880">
        <v>0.17811094915314443</v>
      </c>
      <c r="AB4880">
        <v>1.6397046049726847</v>
      </c>
      <c r="AC4880">
        <v>0</v>
      </c>
      <c r="AD4880">
        <v>0</v>
      </c>
      <c r="AE4880">
        <v>12.048390746738832</v>
      </c>
    </row>
    <row r="4881" spans="1:31" x14ac:dyDescent="0.25">
      <c r="A4881">
        <v>2314988</v>
      </c>
      <c r="B4881">
        <v>1</v>
      </c>
      <c r="C4881" t="s">
        <v>80</v>
      </c>
      <c r="D4881" t="s">
        <v>100</v>
      </c>
      <c r="E4881" t="s">
        <v>175</v>
      </c>
      <c r="F4881" t="s">
        <v>8221</v>
      </c>
      <c r="G4881" t="s">
        <v>612</v>
      </c>
      <c r="H4881" t="s">
        <v>135</v>
      </c>
      <c r="I4881" t="s">
        <v>136</v>
      </c>
      <c r="J4881" t="s">
        <v>137</v>
      </c>
      <c r="K4881" t="s">
        <v>138</v>
      </c>
      <c r="L4881" t="s">
        <v>14172</v>
      </c>
      <c r="M4881" t="s">
        <v>14173</v>
      </c>
      <c r="N4881">
        <v>0.6</v>
      </c>
      <c r="O4881">
        <v>0</v>
      </c>
      <c r="P4881">
        <v>15</v>
      </c>
      <c r="Q4881">
        <v>0</v>
      </c>
      <c r="R4881">
        <v>6</v>
      </c>
      <c r="S4881">
        <v>0</v>
      </c>
      <c r="T4881">
        <v>1</v>
      </c>
      <c r="U4881">
        <v>0</v>
      </c>
      <c r="V4881">
        <v>0</v>
      </c>
      <c r="W4881">
        <v>0</v>
      </c>
      <c r="X4881">
        <v>1.7114138437884583</v>
      </c>
      <c r="Y4881">
        <v>0</v>
      </c>
      <c r="Z4881">
        <v>1.7062971708344583</v>
      </c>
      <c r="AA4881">
        <v>0</v>
      </c>
      <c r="AB4881">
        <v>3.0392417595750006E-2</v>
      </c>
      <c r="AC4881">
        <v>0</v>
      </c>
      <c r="AD4881">
        <v>0</v>
      </c>
      <c r="AE4881">
        <v>3.4481034322186668</v>
      </c>
    </row>
    <row r="4882" spans="1:31" x14ac:dyDescent="0.25">
      <c r="A4882">
        <v>2314653</v>
      </c>
      <c r="B4882">
        <v>1</v>
      </c>
      <c r="C4882" t="s">
        <v>80</v>
      </c>
      <c r="D4882" t="s">
        <v>90</v>
      </c>
      <c r="E4882" t="s">
        <v>153</v>
      </c>
      <c r="F4882" t="s">
        <v>14174</v>
      </c>
      <c r="G4882" t="s">
        <v>155</v>
      </c>
      <c r="H4882" t="s">
        <v>150</v>
      </c>
      <c r="I4882" t="s">
        <v>136</v>
      </c>
      <c r="J4882" t="s">
        <v>137</v>
      </c>
      <c r="K4882" t="s">
        <v>138</v>
      </c>
      <c r="L4882" t="s">
        <v>14175</v>
      </c>
      <c r="M4882" t="s">
        <v>14176</v>
      </c>
      <c r="N4882">
        <v>4.2569444440000002</v>
      </c>
      <c r="O4882">
        <v>0</v>
      </c>
      <c r="P4882">
        <v>2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1.4707501629693749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1.4707501629693749</v>
      </c>
    </row>
    <row r="4883" spans="1:31" x14ac:dyDescent="0.25">
      <c r="A4883">
        <v>2314321</v>
      </c>
      <c r="B4883">
        <v>1</v>
      </c>
      <c r="C4883" t="s">
        <v>81</v>
      </c>
      <c r="D4883" t="s">
        <v>118</v>
      </c>
      <c r="E4883" t="s">
        <v>175</v>
      </c>
      <c r="F4883" t="s">
        <v>14177</v>
      </c>
      <c r="G4883" t="s">
        <v>210</v>
      </c>
      <c r="H4883" t="s">
        <v>135</v>
      </c>
      <c r="I4883" t="s">
        <v>136</v>
      </c>
      <c r="J4883" t="s">
        <v>137</v>
      </c>
      <c r="K4883" t="s">
        <v>138</v>
      </c>
      <c r="L4883" t="s">
        <v>14178</v>
      </c>
      <c r="M4883" t="s">
        <v>14179</v>
      </c>
      <c r="N4883">
        <v>3.4027777769999998</v>
      </c>
      <c r="O4883">
        <v>0</v>
      </c>
      <c r="P4883">
        <v>16</v>
      </c>
      <c r="Q4883">
        <v>0</v>
      </c>
      <c r="R4883">
        <v>10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16.83075154920985</v>
      </c>
      <c r="Y4883">
        <v>0</v>
      </c>
      <c r="Z4883">
        <v>30.745198547346497</v>
      </c>
      <c r="AA4883">
        <v>0</v>
      </c>
      <c r="AB4883">
        <v>0</v>
      </c>
      <c r="AC4883">
        <v>0</v>
      </c>
      <c r="AD4883">
        <v>0</v>
      </c>
      <c r="AE4883">
        <v>47.575950096556348</v>
      </c>
    </row>
    <row r="4884" spans="1:31" x14ac:dyDescent="0.25">
      <c r="A4884">
        <v>2314347</v>
      </c>
      <c r="B4884">
        <v>1</v>
      </c>
      <c r="C4884" t="s">
        <v>80</v>
      </c>
      <c r="D4884" t="s">
        <v>89</v>
      </c>
      <c r="E4884" t="s">
        <v>153</v>
      </c>
      <c r="F4884" t="s">
        <v>14180</v>
      </c>
      <c r="G4884" t="s">
        <v>203</v>
      </c>
      <c r="H4884" t="s">
        <v>150</v>
      </c>
      <c r="I4884" t="s">
        <v>136</v>
      </c>
      <c r="J4884" t="s">
        <v>137</v>
      </c>
      <c r="K4884" t="s">
        <v>138</v>
      </c>
      <c r="L4884" t="s">
        <v>14181</v>
      </c>
      <c r="M4884" t="s">
        <v>14182</v>
      </c>
      <c r="N4884">
        <v>1.776944444</v>
      </c>
      <c r="O4884">
        <v>0</v>
      </c>
      <c r="P4884">
        <v>7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1.7316460154015003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1.7316460154015003</v>
      </c>
    </row>
    <row r="4885" spans="1:31" x14ac:dyDescent="0.25">
      <c r="A4885">
        <v>2314112</v>
      </c>
      <c r="B4885">
        <v>1</v>
      </c>
      <c r="C4885" t="s">
        <v>80</v>
      </c>
      <c r="D4885" t="s">
        <v>96</v>
      </c>
      <c r="E4885" t="s">
        <v>141</v>
      </c>
      <c r="F4885" t="s">
        <v>14153</v>
      </c>
      <c r="G4885" t="s">
        <v>134</v>
      </c>
      <c r="H4885" t="s">
        <v>135</v>
      </c>
      <c r="I4885" t="s">
        <v>136</v>
      </c>
      <c r="J4885" t="s">
        <v>137</v>
      </c>
      <c r="K4885" t="s">
        <v>138</v>
      </c>
      <c r="L4885" t="s">
        <v>14183</v>
      </c>
      <c r="M4885" t="s">
        <v>14184</v>
      </c>
      <c r="N4885">
        <v>0.152777777</v>
      </c>
      <c r="O4885">
        <v>2</v>
      </c>
      <c r="P4885">
        <v>89</v>
      </c>
      <c r="Q4885">
        <v>3</v>
      </c>
      <c r="R4885">
        <v>0</v>
      </c>
      <c r="S4885">
        <v>7</v>
      </c>
      <c r="T4885">
        <v>1</v>
      </c>
      <c r="U4885">
        <v>0</v>
      </c>
      <c r="V4885">
        <v>0</v>
      </c>
      <c r="W4885">
        <v>0.36796904232916672</v>
      </c>
      <c r="X4885">
        <v>2.6504412184800001</v>
      </c>
      <c r="Y4885">
        <v>0.54423327495625007</v>
      </c>
      <c r="Z4885">
        <v>0</v>
      </c>
      <c r="AA4885">
        <v>13.864366950218892</v>
      </c>
      <c r="AB4885">
        <v>0.70489977104250023</v>
      </c>
      <c r="AC4885">
        <v>0</v>
      </c>
      <c r="AD4885">
        <v>0</v>
      </c>
      <c r="AE4885">
        <v>18.13191025702681</v>
      </c>
    </row>
    <row r="4886" spans="1:31" x14ac:dyDescent="0.25">
      <c r="A4886">
        <v>2314178</v>
      </c>
      <c r="B4886">
        <v>1</v>
      </c>
      <c r="C4886" t="s">
        <v>80</v>
      </c>
      <c r="D4886" t="s">
        <v>100</v>
      </c>
      <c r="E4886" t="s">
        <v>132</v>
      </c>
      <c r="F4886" t="s">
        <v>1055</v>
      </c>
      <c r="G4886" t="s">
        <v>134</v>
      </c>
      <c r="H4886" t="s">
        <v>135</v>
      </c>
      <c r="I4886" t="s">
        <v>136</v>
      </c>
      <c r="J4886" t="s">
        <v>137</v>
      </c>
      <c r="K4886" t="s">
        <v>138</v>
      </c>
      <c r="L4886" t="s">
        <v>14185</v>
      </c>
      <c r="M4886" t="s">
        <v>14186</v>
      </c>
      <c r="N4886">
        <v>2.400833333</v>
      </c>
      <c r="O4886">
        <v>4</v>
      </c>
      <c r="P4886">
        <v>153</v>
      </c>
      <c r="Q4886">
        <v>6</v>
      </c>
      <c r="R4886">
        <v>60</v>
      </c>
      <c r="S4886">
        <v>12</v>
      </c>
      <c r="T4886">
        <v>62</v>
      </c>
      <c r="U4886">
        <v>2</v>
      </c>
      <c r="V4886">
        <v>1</v>
      </c>
      <c r="W4886">
        <v>5.1244918716014265</v>
      </c>
      <c r="X4886">
        <v>78.936030664236966</v>
      </c>
      <c r="Y4886">
        <v>41.132644358156547</v>
      </c>
      <c r="Z4886">
        <v>103.97711278876753</v>
      </c>
      <c r="AA4886">
        <v>156.30039342441324</v>
      </c>
      <c r="AB4886">
        <v>73.627117900286933</v>
      </c>
      <c r="AC4886">
        <v>165.54740025031333</v>
      </c>
      <c r="AD4886">
        <v>12.478440785139451</v>
      </c>
      <c r="AE4886">
        <v>637.12363204291535</v>
      </c>
    </row>
    <row r="4887" spans="1:31" x14ac:dyDescent="0.25">
      <c r="A4887">
        <v>2314135</v>
      </c>
      <c r="B4887">
        <v>1</v>
      </c>
      <c r="C4887" t="s">
        <v>80</v>
      </c>
      <c r="D4887" t="s">
        <v>83</v>
      </c>
      <c r="E4887" t="s">
        <v>285</v>
      </c>
      <c r="F4887" t="s">
        <v>1448</v>
      </c>
      <c r="G4887" t="s">
        <v>384</v>
      </c>
      <c r="H4887" t="s">
        <v>150</v>
      </c>
      <c r="I4887" t="s">
        <v>136</v>
      </c>
      <c r="J4887" t="s">
        <v>137</v>
      </c>
      <c r="K4887" t="s">
        <v>138</v>
      </c>
      <c r="L4887" t="s">
        <v>14187</v>
      </c>
      <c r="M4887" t="s">
        <v>14188</v>
      </c>
      <c r="N4887">
        <v>6.6702777769999999</v>
      </c>
      <c r="O4887">
        <v>0</v>
      </c>
      <c r="P4887">
        <v>125</v>
      </c>
      <c r="Q4887">
        <v>0</v>
      </c>
      <c r="R4887">
        <v>0</v>
      </c>
      <c r="S4887">
        <v>0</v>
      </c>
      <c r="T4887">
        <v>4</v>
      </c>
      <c r="U4887">
        <v>0</v>
      </c>
      <c r="V4887">
        <v>0</v>
      </c>
      <c r="W4887">
        <v>0</v>
      </c>
      <c r="X4887">
        <v>144.47700954003548</v>
      </c>
      <c r="Y4887">
        <v>0</v>
      </c>
      <c r="Z4887">
        <v>0</v>
      </c>
      <c r="AA4887">
        <v>0</v>
      </c>
      <c r="AB4887">
        <v>11.321351641010398</v>
      </c>
      <c r="AC4887">
        <v>0</v>
      </c>
      <c r="AD4887">
        <v>0</v>
      </c>
      <c r="AE4887">
        <v>155.79836118104589</v>
      </c>
    </row>
    <row r="4888" spans="1:31" x14ac:dyDescent="0.25">
      <c r="A4888">
        <v>2314676</v>
      </c>
      <c r="B4888">
        <v>1</v>
      </c>
      <c r="C4888" t="s">
        <v>80</v>
      </c>
      <c r="D4888" t="s">
        <v>93</v>
      </c>
      <c r="E4888" t="s">
        <v>147</v>
      </c>
      <c r="F4888" t="s">
        <v>14189</v>
      </c>
      <c r="G4888" t="s">
        <v>503</v>
      </c>
      <c r="H4888" t="s">
        <v>150</v>
      </c>
      <c r="I4888" t="s">
        <v>136</v>
      </c>
      <c r="J4888" t="s">
        <v>137</v>
      </c>
      <c r="K4888" t="s">
        <v>138</v>
      </c>
      <c r="L4888" t="s">
        <v>14190</v>
      </c>
      <c r="M4888" t="s">
        <v>14191</v>
      </c>
      <c r="N4888">
        <v>3.5480555549999999</v>
      </c>
      <c r="O4888">
        <v>0</v>
      </c>
      <c r="P4888">
        <v>11</v>
      </c>
      <c r="Q4888">
        <v>0</v>
      </c>
      <c r="R4888">
        <v>0</v>
      </c>
      <c r="S4888">
        <v>0</v>
      </c>
      <c r="T4888">
        <v>1</v>
      </c>
      <c r="U4888">
        <v>0</v>
      </c>
      <c r="V4888">
        <v>0</v>
      </c>
      <c r="W4888">
        <v>0</v>
      </c>
      <c r="X4888">
        <v>10.390457827362068</v>
      </c>
      <c r="Y4888">
        <v>0</v>
      </c>
      <c r="Z4888">
        <v>0</v>
      </c>
      <c r="AA4888">
        <v>0</v>
      </c>
      <c r="AB4888">
        <v>5.3858515837571446</v>
      </c>
      <c r="AC4888">
        <v>0</v>
      </c>
      <c r="AD4888">
        <v>0</v>
      </c>
      <c r="AE4888">
        <v>15.776309411119213</v>
      </c>
    </row>
    <row r="4889" spans="1:31" x14ac:dyDescent="0.25">
      <c r="A4889">
        <v>2314155</v>
      </c>
      <c r="B4889">
        <v>1</v>
      </c>
      <c r="C4889" t="s">
        <v>80</v>
      </c>
      <c r="D4889" t="s">
        <v>97</v>
      </c>
      <c r="E4889" t="s">
        <v>147</v>
      </c>
      <c r="F4889" t="s">
        <v>14192</v>
      </c>
      <c r="G4889" t="s">
        <v>900</v>
      </c>
      <c r="H4889" t="s">
        <v>150</v>
      </c>
      <c r="I4889" t="s">
        <v>136</v>
      </c>
      <c r="J4889" t="s">
        <v>137</v>
      </c>
      <c r="K4889" t="s">
        <v>138</v>
      </c>
      <c r="L4889" t="s">
        <v>14193</v>
      </c>
      <c r="M4889" t="s">
        <v>14194</v>
      </c>
      <c r="N4889">
        <v>6.1191666659999999</v>
      </c>
      <c r="O4889">
        <v>0</v>
      </c>
      <c r="P4889">
        <v>4</v>
      </c>
      <c r="Q4889">
        <v>0</v>
      </c>
      <c r="R4889">
        <v>0</v>
      </c>
      <c r="S4889">
        <v>0</v>
      </c>
      <c r="T4889">
        <v>1</v>
      </c>
      <c r="U4889">
        <v>0</v>
      </c>
      <c r="V4889">
        <v>0</v>
      </c>
      <c r="W4889">
        <v>0</v>
      </c>
      <c r="X4889">
        <v>4.5150063087160923</v>
      </c>
      <c r="Y4889">
        <v>0</v>
      </c>
      <c r="Z4889">
        <v>0</v>
      </c>
      <c r="AA4889">
        <v>0</v>
      </c>
      <c r="AB4889">
        <v>0.597299107</v>
      </c>
      <c r="AC4889">
        <v>0</v>
      </c>
      <c r="AD4889">
        <v>0</v>
      </c>
      <c r="AE4889">
        <v>5.1123054157160919</v>
      </c>
    </row>
    <row r="4890" spans="1:31" x14ac:dyDescent="0.25">
      <c r="A4890">
        <v>2314198</v>
      </c>
      <c r="B4890">
        <v>1</v>
      </c>
      <c r="C4890" t="s">
        <v>80</v>
      </c>
      <c r="D4890" t="s">
        <v>105</v>
      </c>
      <c r="E4890" t="s">
        <v>175</v>
      </c>
      <c r="F4890" t="s">
        <v>14195</v>
      </c>
      <c r="G4890" t="s">
        <v>210</v>
      </c>
      <c r="H4890" t="s">
        <v>135</v>
      </c>
      <c r="I4890" t="s">
        <v>136</v>
      </c>
      <c r="J4890" t="s">
        <v>137</v>
      </c>
      <c r="K4890" t="s">
        <v>138</v>
      </c>
      <c r="L4890" t="s">
        <v>14196</v>
      </c>
      <c r="M4890" t="s">
        <v>14197</v>
      </c>
      <c r="N4890">
        <v>1.2741666659999999</v>
      </c>
      <c r="O4890">
        <v>0</v>
      </c>
      <c r="P4890">
        <v>0</v>
      </c>
      <c r="Q4890">
        <v>0</v>
      </c>
      <c r="R4890">
        <v>0</v>
      </c>
      <c r="S4890">
        <v>1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18.85215218014125</v>
      </c>
      <c r="AB4890">
        <v>0</v>
      </c>
      <c r="AC4890">
        <v>0</v>
      </c>
      <c r="AD4890">
        <v>0</v>
      </c>
      <c r="AE4890">
        <v>18.85215218014125</v>
      </c>
    </row>
    <row r="4891" spans="1:31" x14ac:dyDescent="0.25">
      <c r="A4891">
        <v>2314696</v>
      </c>
      <c r="B4891">
        <v>1</v>
      </c>
      <c r="C4891" t="s">
        <v>81</v>
      </c>
      <c r="D4891" t="s">
        <v>126</v>
      </c>
      <c r="E4891" t="s">
        <v>132</v>
      </c>
      <c r="F4891" t="s">
        <v>199</v>
      </c>
      <c r="G4891" t="s">
        <v>134</v>
      </c>
      <c r="H4891" t="s">
        <v>135</v>
      </c>
      <c r="I4891" t="s">
        <v>136</v>
      </c>
      <c r="J4891" t="s">
        <v>137</v>
      </c>
      <c r="K4891" t="s">
        <v>138</v>
      </c>
      <c r="L4891" t="s">
        <v>14198</v>
      </c>
      <c r="M4891" t="s">
        <v>14199</v>
      </c>
      <c r="N4891">
        <v>1.298333333</v>
      </c>
      <c r="O4891">
        <v>0</v>
      </c>
      <c r="P4891">
        <v>893</v>
      </c>
      <c r="Q4891">
        <v>47</v>
      </c>
      <c r="R4891">
        <v>128</v>
      </c>
      <c r="S4891">
        <v>14</v>
      </c>
      <c r="T4891">
        <v>60</v>
      </c>
      <c r="U4891">
        <v>1</v>
      </c>
      <c r="V4891">
        <v>0</v>
      </c>
      <c r="W4891">
        <v>0</v>
      </c>
      <c r="X4891">
        <v>114.17677578737623</v>
      </c>
      <c r="Y4891">
        <v>363.63609281372743</v>
      </c>
      <c r="Z4891">
        <v>63.837616749342374</v>
      </c>
      <c r="AA4891">
        <v>20.468340623768572</v>
      </c>
      <c r="AB4891">
        <v>34.275417328226801</v>
      </c>
      <c r="AC4891">
        <v>101.78094130496589</v>
      </c>
      <c r="AD4891">
        <v>0</v>
      </c>
      <c r="AE4891">
        <v>698.17518460740735</v>
      </c>
    </row>
    <row r="4892" spans="1:31" x14ac:dyDescent="0.25">
      <c r="A4892">
        <v>2314447</v>
      </c>
      <c r="B4892">
        <v>1</v>
      </c>
      <c r="C4892" t="s">
        <v>80</v>
      </c>
      <c r="D4892" t="s">
        <v>82</v>
      </c>
      <c r="E4892" t="s">
        <v>153</v>
      </c>
      <c r="F4892" t="s">
        <v>14200</v>
      </c>
      <c r="G4892" t="s">
        <v>155</v>
      </c>
      <c r="H4892" t="s">
        <v>150</v>
      </c>
      <c r="I4892" t="s">
        <v>136</v>
      </c>
      <c r="J4892" t="s">
        <v>137</v>
      </c>
      <c r="K4892" t="s">
        <v>138</v>
      </c>
      <c r="L4892" t="s">
        <v>14201</v>
      </c>
      <c r="M4892" t="s">
        <v>14202</v>
      </c>
      <c r="N4892">
        <v>2.1524999999999999</v>
      </c>
      <c r="O4892">
        <v>0</v>
      </c>
      <c r="P4892">
        <v>1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</row>
    <row r="4893" spans="1:31" x14ac:dyDescent="0.25">
      <c r="A4893">
        <v>2314825</v>
      </c>
      <c r="B4893">
        <v>1</v>
      </c>
      <c r="C4893" t="s">
        <v>80</v>
      </c>
      <c r="D4893" t="s">
        <v>105</v>
      </c>
      <c r="E4893" t="s">
        <v>175</v>
      </c>
      <c r="F4893" t="s">
        <v>13719</v>
      </c>
      <c r="G4893" t="s">
        <v>210</v>
      </c>
      <c r="H4893" t="s">
        <v>135</v>
      </c>
      <c r="I4893" t="s">
        <v>136</v>
      </c>
      <c r="J4893" t="s">
        <v>137</v>
      </c>
      <c r="K4893" t="s">
        <v>138</v>
      </c>
      <c r="L4893" t="s">
        <v>14203</v>
      </c>
      <c r="M4893" t="s">
        <v>14204</v>
      </c>
      <c r="N4893">
        <v>0.72250000000000003</v>
      </c>
      <c r="O4893">
        <v>0</v>
      </c>
      <c r="P4893">
        <v>0</v>
      </c>
      <c r="Q4893">
        <v>0</v>
      </c>
      <c r="R4893">
        <v>0</v>
      </c>
      <c r="S4893">
        <v>2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17.701061394667196</v>
      </c>
      <c r="AB4893">
        <v>0</v>
      </c>
      <c r="AC4893">
        <v>0</v>
      </c>
      <c r="AD4893">
        <v>0</v>
      </c>
      <c r="AE4893">
        <v>17.701061394667196</v>
      </c>
    </row>
    <row r="4894" spans="1:31" x14ac:dyDescent="0.25">
      <c r="A4894">
        <v>2314888</v>
      </c>
      <c r="B4894">
        <v>1</v>
      </c>
      <c r="C4894" t="s">
        <v>80</v>
      </c>
      <c r="D4894" t="s">
        <v>105</v>
      </c>
      <c r="E4894" t="s">
        <v>153</v>
      </c>
      <c r="F4894" t="s">
        <v>14205</v>
      </c>
      <c r="G4894" t="s">
        <v>155</v>
      </c>
      <c r="H4894" t="s">
        <v>150</v>
      </c>
      <c r="I4894" t="s">
        <v>136</v>
      </c>
      <c r="J4894" t="s">
        <v>137</v>
      </c>
      <c r="K4894" t="s">
        <v>138</v>
      </c>
      <c r="L4894" t="s">
        <v>14206</v>
      </c>
      <c r="M4894" t="s">
        <v>14207</v>
      </c>
      <c r="N4894">
        <v>2.2036111109999998</v>
      </c>
      <c r="O4894">
        <v>0</v>
      </c>
      <c r="P4894">
        <v>2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0.7705527109214001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0.7705527109214001</v>
      </c>
    </row>
    <row r="4895" spans="1:31" x14ac:dyDescent="0.25">
      <c r="A4895">
        <v>2314533</v>
      </c>
      <c r="B4895">
        <v>1</v>
      </c>
      <c r="C4895" t="s">
        <v>80</v>
      </c>
      <c r="D4895" t="s">
        <v>98</v>
      </c>
      <c r="E4895" t="s">
        <v>141</v>
      </c>
      <c r="F4895" t="s">
        <v>14208</v>
      </c>
      <c r="G4895" t="s">
        <v>134</v>
      </c>
      <c r="H4895" t="s">
        <v>135</v>
      </c>
      <c r="I4895" t="s">
        <v>136</v>
      </c>
      <c r="J4895" t="s">
        <v>137</v>
      </c>
      <c r="K4895" t="s">
        <v>138</v>
      </c>
      <c r="L4895" t="s">
        <v>14209</v>
      </c>
      <c r="M4895" t="s">
        <v>14210</v>
      </c>
      <c r="N4895">
        <v>0.32611111100000001</v>
      </c>
      <c r="O4895">
        <v>0</v>
      </c>
      <c r="P4895">
        <v>2310</v>
      </c>
      <c r="Q4895">
        <v>25</v>
      </c>
      <c r="R4895">
        <v>690</v>
      </c>
      <c r="S4895">
        <v>41</v>
      </c>
      <c r="T4895">
        <v>662</v>
      </c>
      <c r="U4895">
        <v>3</v>
      </c>
      <c r="V4895">
        <v>0</v>
      </c>
      <c r="W4895">
        <v>0</v>
      </c>
      <c r="X4895">
        <v>165.11346645863796</v>
      </c>
      <c r="Y4895">
        <v>34.213312012199204</v>
      </c>
      <c r="Z4895">
        <v>321.90633152840076</v>
      </c>
      <c r="AA4895">
        <v>43.260109526358249</v>
      </c>
      <c r="AB4895">
        <v>229.24121712492979</v>
      </c>
      <c r="AC4895">
        <v>126.59138804108602</v>
      </c>
      <c r="AD4895">
        <v>0</v>
      </c>
      <c r="AE4895">
        <v>920.32582469161207</v>
      </c>
    </row>
    <row r="4896" spans="1:31" x14ac:dyDescent="0.25">
      <c r="A4896">
        <v>2315031</v>
      </c>
      <c r="B4896">
        <v>1</v>
      </c>
      <c r="C4896" t="s">
        <v>81</v>
      </c>
      <c r="D4896" t="s">
        <v>118</v>
      </c>
      <c r="E4896" t="s">
        <v>175</v>
      </c>
      <c r="F4896" t="s">
        <v>14211</v>
      </c>
      <c r="G4896" t="s">
        <v>210</v>
      </c>
      <c r="H4896" t="s">
        <v>135</v>
      </c>
      <c r="I4896" t="s">
        <v>136</v>
      </c>
      <c r="J4896" t="s">
        <v>137</v>
      </c>
      <c r="K4896" t="s">
        <v>138</v>
      </c>
      <c r="L4896" t="s">
        <v>14212</v>
      </c>
      <c r="M4896" t="s">
        <v>14213</v>
      </c>
      <c r="N4896">
        <v>5.6113888879999996</v>
      </c>
      <c r="O4896">
        <v>1</v>
      </c>
      <c r="P4896">
        <v>1</v>
      </c>
      <c r="Q4896">
        <v>3</v>
      </c>
      <c r="R4896">
        <v>11</v>
      </c>
      <c r="S4896">
        <v>0</v>
      </c>
      <c r="T4896">
        <v>1</v>
      </c>
      <c r="U4896">
        <v>0</v>
      </c>
      <c r="V4896">
        <v>0</v>
      </c>
      <c r="W4896">
        <v>0.93171428028110848</v>
      </c>
      <c r="X4896">
        <v>2.7675720640622004</v>
      </c>
      <c r="Y4896">
        <v>210.44788025812022</v>
      </c>
      <c r="Z4896">
        <v>64.627152056877605</v>
      </c>
      <c r="AA4896">
        <v>0</v>
      </c>
      <c r="AB4896">
        <v>4.9471051325120223</v>
      </c>
      <c r="AC4896">
        <v>0</v>
      </c>
      <c r="AD4896">
        <v>0</v>
      </c>
      <c r="AE4896">
        <v>283.72142379185317</v>
      </c>
    </row>
    <row r="4897" spans="1:31" x14ac:dyDescent="0.25">
      <c r="A4897">
        <v>2314633</v>
      </c>
      <c r="B4897">
        <v>1</v>
      </c>
      <c r="C4897" t="s">
        <v>80</v>
      </c>
      <c r="D4897" t="s">
        <v>97</v>
      </c>
      <c r="E4897" t="s">
        <v>141</v>
      </c>
      <c r="F4897" t="s">
        <v>14214</v>
      </c>
      <c r="G4897" t="s">
        <v>134</v>
      </c>
      <c r="H4897" t="s">
        <v>135</v>
      </c>
      <c r="I4897" t="s">
        <v>136</v>
      </c>
      <c r="J4897" t="s">
        <v>137</v>
      </c>
      <c r="K4897" t="s">
        <v>138</v>
      </c>
      <c r="L4897" t="s">
        <v>14215</v>
      </c>
      <c r="M4897" t="s">
        <v>14216</v>
      </c>
      <c r="N4897">
        <v>1.0561111110000001</v>
      </c>
      <c r="O4897">
        <v>8</v>
      </c>
      <c r="P4897">
        <v>2063</v>
      </c>
      <c r="Q4897">
        <v>0</v>
      </c>
      <c r="R4897">
        <v>27</v>
      </c>
      <c r="S4897">
        <v>5</v>
      </c>
      <c r="T4897">
        <v>199</v>
      </c>
      <c r="U4897">
        <v>0</v>
      </c>
      <c r="V4897">
        <v>1</v>
      </c>
      <c r="W4897">
        <v>225.09900713871326</v>
      </c>
      <c r="X4897">
        <v>698.08489475036595</v>
      </c>
      <c r="Y4897">
        <v>0</v>
      </c>
      <c r="Z4897">
        <v>15.617646034010569</v>
      </c>
      <c r="AA4897">
        <v>39.233766758582938</v>
      </c>
      <c r="AB4897">
        <v>168.52442142195775</v>
      </c>
      <c r="AC4897">
        <v>0</v>
      </c>
      <c r="AD4897">
        <v>3.5717452150820996</v>
      </c>
      <c r="AE4897">
        <v>1150.1314813187125</v>
      </c>
    </row>
    <row r="4898" spans="1:31" x14ac:dyDescent="0.25">
      <c r="A4898">
        <v>2314490</v>
      </c>
      <c r="B4898">
        <v>1</v>
      </c>
      <c r="C4898" t="s">
        <v>80</v>
      </c>
      <c r="D4898" t="s">
        <v>95</v>
      </c>
      <c r="E4898" t="s">
        <v>141</v>
      </c>
      <c r="F4898" t="s">
        <v>14217</v>
      </c>
      <c r="G4898" t="s">
        <v>134</v>
      </c>
      <c r="H4898" t="s">
        <v>135</v>
      </c>
      <c r="I4898" t="s">
        <v>136</v>
      </c>
      <c r="J4898" t="s">
        <v>137</v>
      </c>
      <c r="K4898" t="s">
        <v>138</v>
      </c>
      <c r="L4898" t="s">
        <v>14218</v>
      </c>
      <c r="M4898" t="s">
        <v>14219</v>
      </c>
      <c r="N4898">
        <v>3.5961111109999999</v>
      </c>
      <c r="O4898">
        <v>5</v>
      </c>
      <c r="P4898">
        <v>397</v>
      </c>
      <c r="Q4898">
        <v>8</v>
      </c>
      <c r="R4898">
        <v>2</v>
      </c>
      <c r="S4898">
        <v>32</v>
      </c>
      <c r="T4898">
        <v>16</v>
      </c>
      <c r="U4898">
        <v>3</v>
      </c>
      <c r="V4898">
        <v>0</v>
      </c>
      <c r="W4898">
        <v>7.9821765228094996</v>
      </c>
      <c r="X4898">
        <v>324.71578026597308</v>
      </c>
      <c r="Y4898">
        <v>476.44626922812103</v>
      </c>
      <c r="Z4898">
        <v>11.273465921206666</v>
      </c>
      <c r="AA4898">
        <v>1331.0508804255624</v>
      </c>
      <c r="AB4898">
        <v>38.339430874603792</v>
      </c>
      <c r="AC4898">
        <v>831.51057890669006</v>
      </c>
      <c r="AD4898">
        <v>0</v>
      </c>
      <c r="AE4898">
        <v>3021.3185821449665</v>
      </c>
    </row>
    <row r="4899" spans="1:31" x14ac:dyDescent="0.25">
      <c r="A4899">
        <v>2314241</v>
      </c>
      <c r="B4899">
        <v>1</v>
      </c>
      <c r="C4899" t="s">
        <v>80</v>
      </c>
      <c r="D4899" t="s">
        <v>110</v>
      </c>
      <c r="E4899" t="s">
        <v>153</v>
      </c>
      <c r="F4899" t="s">
        <v>14220</v>
      </c>
      <c r="G4899" t="s">
        <v>155</v>
      </c>
      <c r="H4899" t="s">
        <v>150</v>
      </c>
      <c r="I4899" t="s">
        <v>136</v>
      </c>
      <c r="J4899" t="s">
        <v>137</v>
      </c>
      <c r="K4899" t="s">
        <v>138</v>
      </c>
      <c r="L4899" t="s">
        <v>14221</v>
      </c>
      <c r="M4899" t="s">
        <v>14222</v>
      </c>
      <c r="N4899">
        <v>1.0774999999999999</v>
      </c>
      <c r="O4899">
        <v>0</v>
      </c>
      <c r="P4899">
        <v>5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1.3889462548257252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1.3889462548257252</v>
      </c>
    </row>
    <row r="4900" spans="1:31" x14ac:dyDescent="0.25">
      <c r="A4900">
        <v>2314882</v>
      </c>
      <c r="B4900">
        <v>1</v>
      </c>
      <c r="C4900" t="s">
        <v>80</v>
      </c>
      <c r="D4900" t="s">
        <v>88</v>
      </c>
      <c r="E4900" t="s">
        <v>175</v>
      </c>
      <c r="F4900" t="s">
        <v>14223</v>
      </c>
      <c r="G4900" t="s">
        <v>872</v>
      </c>
      <c r="H4900" t="s">
        <v>135</v>
      </c>
      <c r="I4900" t="s">
        <v>136</v>
      </c>
      <c r="J4900" t="s">
        <v>137</v>
      </c>
      <c r="K4900" t="s">
        <v>138</v>
      </c>
      <c r="L4900" t="s">
        <v>14224</v>
      </c>
      <c r="M4900" t="s">
        <v>14225</v>
      </c>
      <c r="N4900">
        <v>0.85333333300000003</v>
      </c>
      <c r="O4900">
        <v>0</v>
      </c>
      <c r="P4900">
        <v>5083</v>
      </c>
      <c r="Q4900">
        <v>0</v>
      </c>
      <c r="R4900">
        <v>0</v>
      </c>
      <c r="S4900">
        <v>5</v>
      </c>
      <c r="T4900">
        <v>485</v>
      </c>
      <c r="U4900">
        <v>0</v>
      </c>
      <c r="V4900">
        <v>0</v>
      </c>
      <c r="W4900">
        <v>0</v>
      </c>
      <c r="X4900">
        <v>1107.9983234256251</v>
      </c>
      <c r="Y4900">
        <v>0</v>
      </c>
      <c r="Z4900">
        <v>0</v>
      </c>
      <c r="AA4900">
        <v>2252.3789408766875</v>
      </c>
      <c r="AB4900">
        <v>564.26468267463952</v>
      </c>
      <c r="AC4900">
        <v>0</v>
      </c>
      <c r="AD4900">
        <v>0</v>
      </c>
      <c r="AE4900">
        <v>3924.6419469769521</v>
      </c>
    </row>
    <row r="4901" spans="1:31" x14ac:dyDescent="0.25">
      <c r="A4901">
        <v>2314341</v>
      </c>
      <c r="B4901">
        <v>1</v>
      </c>
      <c r="C4901" t="s">
        <v>80</v>
      </c>
      <c r="D4901" t="s">
        <v>83</v>
      </c>
      <c r="E4901" t="s">
        <v>153</v>
      </c>
      <c r="F4901" t="s">
        <v>14226</v>
      </c>
      <c r="G4901" t="s">
        <v>155</v>
      </c>
      <c r="H4901" t="s">
        <v>150</v>
      </c>
      <c r="I4901" t="s">
        <v>136</v>
      </c>
      <c r="J4901" t="s">
        <v>137</v>
      </c>
      <c r="K4901" t="s">
        <v>138</v>
      </c>
      <c r="L4901" t="s">
        <v>14227</v>
      </c>
      <c r="M4901" t="s">
        <v>14228</v>
      </c>
      <c r="N4901">
        <v>1.464722222</v>
      </c>
      <c r="O4901">
        <v>0</v>
      </c>
      <c r="P4901">
        <v>2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0.61607519089941676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0.61607519089941676</v>
      </c>
    </row>
    <row r="4902" spans="1:31" x14ac:dyDescent="0.25">
      <c r="A4902">
        <v>2315306</v>
      </c>
      <c r="B4902">
        <v>1</v>
      </c>
      <c r="C4902" t="s">
        <v>80</v>
      </c>
      <c r="D4902" t="s">
        <v>90</v>
      </c>
      <c r="E4902" t="s">
        <v>175</v>
      </c>
      <c r="F4902" t="s">
        <v>14229</v>
      </c>
      <c r="G4902" t="s">
        <v>143</v>
      </c>
      <c r="H4902" t="s">
        <v>135</v>
      </c>
      <c r="I4902" t="s">
        <v>136</v>
      </c>
      <c r="J4902" t="s">
        <v>137</v>
      </c>
      <c r="K4902" t="s">
        <v>144</v>
      </c>
      <c r="L4902" t="s">
        <v>14230</v>
      </c>
      <c r="M4902" t="s">
        <v>14231</v>
      </c>
      <c r="N4902">
        <v>5.3338888879999997</v>
      </c>
      <c r="O4902">
        <v>0</v>
      </c>
      <c r="P4902">
        <v>543</v>
      </c>
      <c r="Q4902">
        <v>0</v>
      </c>
      <c r="R4902">
        <v>0</v>
      </c>
      <c r="S4902">
        <v>2</v>
      </c>
      <c r="T4902">
        <v>65</v>
      </c>
      <c r="U4902">
        <v>0</v>
      </c>
      <c r="V4902">
        <v>0</v>
      </c>
      <c r="W4902">
        <v>0</v>
      </c>
      <c r="X4902">
        <v>497.49527569942654</v>
      </c>
      <c r="Y4902">
        <v>0</v>
      </c>
      <c r="Z4902">
        <v>0</v>
      </c>
      <c r="AA4902">
        <v>249.42984365023872</v>
      </c>
      <c r="AB4902">
        <v>295.65988803511419</v>
      </c>
      <c r="AC4902">
        <v>0</v>
      </c>
      <c r="AD4902">
        <v>0</v>
      </c>
      <c r="AE4902">
        <v>1042.5850073847794</v>
      </c>
    </row>
    <row r="4903" spans="1:31" x14ac:dyDescent="0.25">
      <c r="A4903">
        <v>2315329</v>
      </c>
      <c r="B4903">
        <v>1</v>
      </c>
      <c r="C4903" t="s">
        <v>81</v>
      </c>
      <c r="D4903" t="s">
        <v>118</v>
      </c>
      <c r="E4903" t="s">
        <v>175</v>
      </c>
      <c r="F4903" t="s">
        <v>14232</v>
      </c>
      <c r="G4903" t="s">
        <v>210</v>
      </c>
      <c r="H4903" t="s">
        <v>135</v>
      </c>
      <c r="I4903" t="s">
        <v>136</v>
      </c>
      <c r="J4903" t="s">
        <v>137</v>
      </c>
      <c r="K4903" t="s">
        <v>138</v>
      </c>
      <c r="L4903" t="s">
        <v>14233</v>
      </c>
      <c r="M4903" t="s">
        <v>14234</v>
      </c>
      <c r="N4903">
        <v>1.966388888</v>
      </c>
      <c r="O4903">
        <v>0</v>
      </c>
      <c r="P4903">
        <v>1</v>
      </c>
      <c r="Q4903">
        <v>2</v>
      </c>
      <c r="R4903">
        <v>56</v>
      </c>
      <c r="S4903">
        <v>2</v>
      </c>
      <c r="T4903">
        <v>4</v>
      </c>
      <c r="U4903">
        <v>0</v>
      </c>
      <c r="V4903">
        <v>0</v>
      </c>
      <c r="W4903">
        <v>0</v>
      </c>
      <c r="X4903">
        <v>0.18341232113770001</v>
      </c>
      <c r="Y4903">
        <v>37.512194734173143</v>
      </c>
      <c r="Z4903">
        <v>187.05348873734579</v>
      </c>
      <c r="AA4903">
        <v>10.995658394717942</v>
      </c>
      <c r="AB4903">
        <v>4.5008787076319257</v>
      </c>
      <c r="AC4903">
        <v>0</v>
      </c>
      <c r="AD4903">
        <v>0</v>
      </c>
      <c r="AE4903">
        <v>240.24563289500651</v>
      </c>
    </row>
    <row r="4904" spans="1:31" x14ac:dyDescent="0.25">
      <c r="A4904">
        <v>2315661</v>
      </c>
      <c r="B4904">
        <v>1</v>
      </c>
      <c r="C4904" t="s">
        <v>80</v>
      </c>
      <c r="D4904" t="s">
        <v>82</v>
      </c>
      <c r="E4904" t="s">
        <v>153</v>
      </c>
      <c r="F4904" t="s">
        <v>14235</v>
      </c>
      <c r="G4904" t="s">
        <v>155</v>
      </c>
      <c r="H4904" t="s">
        <v>150</v>
      </c>
      <c r="I4904" t="s">
        <v>136</v>
      </c>
      <c r="J4904" t="s">
        <v>137</v>
      </c>
      <c r="K4904" t="s">
        <v>138</v>
      </c>
      <c r="L4904" t="s">
        <v>14236</v>
      </c>
      <c r="M4904" t="s">
        <v>14237</v>
      </c>
      <c r="N4904">
        <v>2.2549999999999999</v>
      </c>
      <c r="O4904">
        <v>0</v>
      </c>
      <c r="P4904">
        <v>1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0.32290099205613337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0.32290099205613337</v>
      </c>
    </row>
    <row r="4905" spans="1:31" x14ac:dyDescent="0.25">
      <c r="A4905">
        <v>2315807</v>
      </c>
      <c r="B4905">
        <v>1</v>
      </c>
      <c r="C4905" t="s">
        <v>81</v>
      </c>
      <c r="D4905" t="s">
        <v>113</v>
      </c>
      <c r="E4905" t="s">
        <v>158</v>
      </c>
      <c r="F4905" t="s">
        <v>14238</v>
      </c>
      <c r="G4905" t="s">
        <v>453</v>
      </c>
      <c r="H4905" t="s">
        <v>150</v>
      </c>
      <c r="I4905" t="s">
        <v>136</v>
      </c>
      <c r="J4905" t="s">
        <v>137</v>
      </c>
      <c r="K4905" t="s">
        <v>138</v>
      </c>
      <c r="L4905" t="s">
        <v>14239</v>
      </c>
      <c r="M4905" t="s">
        <v>14240</v>
      </c>
      <c r="N4905">
        <v>5.4813888879999997</v>
      </c>
      <c r="O4905">
        <v>0</v>
      </c>
      <c r="P4905">
        <v>3</v>
      </c>
      <c r="Q4905">
        <v>0</v>
      </c>
      <c r="R4905">
        <v>10</v>
      </c>
      <c r="S4905">
        <v>0</v>
      </c>
      <c r="T4905">
        <v>42</v>
      </c>
      <c r="U4905">
        <v>0</v>
      </c>
      <c r="V4905">
        <v>0</v>
      </c>
      <c r="W4905">
        <v>0</v>
      </c>
      <c r="X4905">
        <v>4.4069294189184998</v>
      </c>
      <c r="Y4905">
        <v>0</v>
      </c>
      <c r="Z4905">
        <v>176.23404757857816</v>
      </c>
      <c r="AA4905">
        <v>0</v>
      </c>
      <c r="AB4905">
        <v>42.913802968673856</v>
      </c>
      <c r="AC4905">
        <v>0</v>
      </c>
      <c r="AD4905">
        <v>0</v>
      </c>
      <c r="AE4905">
        <v>223.55477996617051</v>
      </c>
    </row>
    <row r="4906" spans="1:31" x14ac:dyDescent="0.25">
      <c r="A4906">
        <v>2315143</v>
      </c>
      <c r="B4906">
        <v>1</v>
      </c>
      <c r="C4906" t="s">
        <v>80</v>
      </c>
      <c r="D4906" t="s">
        <v>105</v>
      </c>
      <c r="E4906" t="s">
        <v>175</v>
      </c>
      <c r="F4906" t="s">
        <v>14241</v>
      </c>
      <c r="G4906" t="s">
        <v>210</v>
      </c>
      <c r="H4906" t="s">
        <v>135</v>
      </c>
      <c r="I4906" t="s">
        <v>136</v>
      </c>
      <c r="J4906" t="s">
        <v>137</v>
      </c>
      <c r="K4906" t="s">
        <v>138</v>
      </c>
      <c r="L4906" t="s">
        <v>14242</v>
      </c>
      <c r="M4906" t="s">
        <v>14243</v>
      </c>
      <c r="N4906">
        <v>3.2552777769999999</v>
      </c>
      <c r="O4906">
        <v>0</v>
      </c>
      <c r="P4906">
        <v>2</v>
      </c>
      <c r="Q4906">
        <v>0</v>
      </c>
      <c r="R4906">
        <v>2</v>
      </c>
      <c r="S4906">
        <v>0</v>
      </c>
      <c r="T4906">
        <v>1</v>
      </c>
      <c r="U4906">
        <v>0</v>
      </c>
      <c r="V4906">
        <v>0</v>
      </c>
      <c r="W4906">
        <v>0</v>
      </c>
      <c r="X4906">
        <v>2.6589642483221998</v>
      </c>
      <c r="Y4906">
        <v>0</v>
      </c>
      <c r="Z4906">
        <v>1.9079486746769418</v>
      </c>
      <c r="AA4906">
        <v>0</v>
      </c>
      <c r="AB4906">
        <v>1.0309103143814</v>
      </c>
      <c r="AC4906">
        <v>0</v>
      </c>
      <c r="AD4906">
        <v>0</v>
      </c>
      <c r="AE4906">
        <v>5.5978232373805419</v>
      </c>
    </row>
    <row r="4907" spans="1:31" x14ac:dyDescent="0.25">
      <c r="A4907">
        <v>2315707</v>
      </c>
      <c r="B4907">
        <v>1</v>
      </c>
      <c r="C4907" t="s">
        <v>80</v>
      </c>
      <c r="D4907" t="s">
        <v>85</v>
      </c>
      <c r="E4907" t="s">
        <v>414</v>
      </c>
      <c r="F4907" t="s">
        <v>14244</v>
      </c>
      <c r="G4907" t="s">
        <v>872</v>
      </c>
      <c r="H4907" t="s">
        <v>135</v>
      </c>
      <c r="I4907" t="s">
        <v>136</v>
      </c>
      <c r="J4907" t="s">
        <v>137</v>
      </c>
      <c r="K4907" t="s">
        <v>138</v>
      </c>
      <c r="L4907" t="s">
        <v>14245</v>
      </c>
      <c r="M4907" t="s">
        <v>14246</v>
      </c>
      <c r="N4907">
        <v>1.546944444</v>
      </c>
      <c r="O4907">
        <v>0</v>
      </c>
      <c r="P4907">
        <v>11452</v>
      </c>
      <c r="Q4907">
        <v>0</v>
      </c>
      <c r="R4907">
        <v>0</v>
      </c>
      <c r="S4907">
        <v>1</v>
      </c>
      <c r="T4907">
        <v>948</v>
      </c>
      <c r="U4907">
        <v>0</v>
      </c>
      <c r="V4907">
        <v>3</v>
      </c>
      <c r="W4907">
        <v>0</v>
      </c>
      <c r="X4907">
        <v>4153.5023945793946</v>
      </c>
      <c r="Y4907">
        <v>0</v>
      </c>
      <c r="Z4907">
        <v>0</v>
      </c>
      <c r="AA4907">
        <v>38.88642484627875</v>
      </c>
      <c r="AB4907">
        <v>1125.2591121300668</v>
      </c>
      <c r="AC4907">
        <v>0</v>
      </c>
      <c r="AD4907">
        <v>3.8584349910379165</v>
      </c>
      <c r="AE4907">
        <v>5321.5063665467778</v>
      </c>
    </row>
    <row r="4908" spans="1:31" x14ac:dyDescent="0.25">
      <c r="A4908">
        <v>2315312</v>
      </c>
      <c r="B4908">
        <v>1</v>
      </c>
      <c r="C4908" t="s">
        <v>80</v>
      </c>
      <c r="D4908" t="s">
        <v>96</v>
      </c>
      <c r="E4908" t="s">
        <v>153</v>
      </c>
      <c r="F4908" t="s">
        <v>14247</v>
      </c>
      <c r="G4908" t="s">
        <v>155</v>
      </c>
      <c r="H4908" t="s">
        <v>150</v>
      </c>
      <c r="I4908" t="s">
        <v>136</v>
      </c>
      <c r="J4908" t="s">
        <v>137</v>
      </c>
      <c r="K4908" t="s">
        <v>138</v>
      </c>
      <c r="L4908" t="s">
        <v>14248</v>
      </c>
      <c r="M4908" t="s">
        <v>14249</v>
      </c>
      <c r="N4908">
        <v>1.8563888879999999</v>
      </c>
      <c r="O4908">
        <v>0</v>
      </c>
      <c r="P4908">
        <v>2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1.5716773189782001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1.5716773189782001</v>
      </c>
    </row>
    <row r="4909" spans="1:31" x14ac:dyDescent="0.25">
      <c r="A4909">
        <v>2315538</v>
      </c>
      <c r="B4909">
        <v>1</v>
      </c>
      <c r="C4909" t="s">
        <v>81</v>
      </c>
      <c r="D4909" t="s">
        <v>120</v>
      </c>
      <c r="E4909" t="s">
        <v>132</v>
      </c>
      <c r="F4909" t="s">
        <v>14250</v>
      </c>
      <c r="G4909" t="s">
        <v>134</v>
      </c>
      <c r="H4909" t="s">
        <v>135</v>
      </c>
      <c r="I4909" t="s">
        <v>136</v>
      </c>
      <c r="J4909" t="s">
        <v>137</v>
      </c>
      <c r="K4909" t="s">
        <v>138</v>
      </c>
      <c r="L4909" t="s">
        <v>14251</v>
      </c>
      <c r="M4909" t="s">
        <v>14252</v>
      </c>
      <c r="N4909">
        <v>0.78388888800000001</v>
      </c>
      <c r="O4909">
        <v>1</v>
      </c>
      <c r="P4909">
        <v>472</v>
      </c>
      <c r="Q4909">
        <v>30</v>
      </c>
      <c r="R4909">
        <v>42</v>
      </c>
      <c r="S4909">
        <v>7</v>
      </c>
      <c r="T4909">
        <v>36</v>
      </c>
      <c r="U4909">
        <v>1</v>
      </c>
      <c r="V4909">
        <v>0</v>
      </c>
      <c r="W4909">
        <v>0</v>
      </c>
      <c r="X4909">
        <v>49.126732612490294</v>
      </c>
      <c r="Y4909">
        <v>25.457112291363124</v>
      </c>
      <c r="Z4909">
        <v>11.520183693581737</v>
      </c>
      <c r="AA4909">
        <v>6.2771389597626115</v>
      </c>
      <c r="AB4909">
        <v>6.2536289448633609</v>
      </c>
      <c r="AC4909">
        <v>25.599843565443933</v>
      </c>
      <c r="AD4909">
        <v>0</v>
      </c>
      <c r="AE4909">
        <v>124.23464006750507</v>
      </c>
    </row>
    <row r="4910" spans="1:31" x14ac:dyDescent="0.25">
      <c r="A4910">
        <v>2315160</v>
      </c>
      <c r="B4910">
        <v>1</v>
      </c>
      <c r="C4910" t="s">
        <v>80</v>
      </c>
      <c r="D4910" t="s">
        <v>92</v>
      </c>
      <c r="E4910" t="s">
        <v>141</v>
      </c>
      <c r="F4910" t="s">
        <v>9250</v>
      </c>
      <c r="G4910" t="s">
        <v>134</v>
      </c>
      <c r="H4910" t="s">
        <v>135</v>
      </c>
      <c r="I4910" t="s">
        <v>136</v>
      </c>
      <c r="J4910" t="s">
        <v>137</v>
      </c>
      <c r="K4910" t="s">
        <v>138</v>
      </c>
      <c r="L4910" t="s">
        <v>14253</v>
      </c>
      <c r="M4910" t="s">
        <v>14254</v>
      </c>
      <c r="N4910">
        <v>0.77222222200000001</v>
      </c>
      <c r="O4910">
        <v>0</v>
      </c>
      <c r="P4910">
        <v>909</v>
      </c>
      <c r="Q4910">
        <v>2</v>
      </c>
      <c r="R4910">
        <v>318</v>
      </c>
      <c r="S4910">
        <v>7</v>
      </c>
      <c r="T4910">
        <v>90</v>
      </c>
      <c r="U4910">
        <v>0</v>
      </c>
      <c r="V4910">
        <v>1</v>
      </c>
      <c r="W4910">
        <v>0</v>
      </c>
      <c r="X4910">
        <v>113.35046092780649</v>
      </c>
      <c r="Y4910">
        <v>0.53172734701216662</v>
      </c>
      <c r="Z4910">
        <v>92.139832355733731</v>
      </c>
      <c r="AA4910">
        <v>7.2195738729643493</v>
      </c>
      <c r="AB4910">
        <v>23.772183462738731</v>
      </c>
      <c r="AC4910">
        <v>0</v>
      </c>
      <c r="AD4910">
        <v>3.1347470619733336E-2</v>
      </c>
      <c r="AE4910">
        <v>237.0451254368752</v>
      </c>
    </row>
    <row r="4911" spans="1:31" x14ac:dyDescent="0.25">
      <c r="A4911">
        <v>2315060</v>
      </c>
      <c r="B4911">
        <v>1</v>
      </c>
      <c r="C4911" t="s">
        <v>80</v>
      </c>
      <c r="D4911" t="s">
        <v>109</v>
      </c>
      <c r="E4911" t="s">
        <v>153</v>
      </c>
      <c r="F4911" t="s">
        <v>14255</v>
      </c>
      <c r="G4911" t="s">
        <v>155</v>
      </c>
      <c r="H4911" t="s">
        <v>150</v>
      </c>
      <c r="I4911" t="s">
        <v>136</v>
      </c>
      <c r="J4911" t="s">
        <v>137</v>
      </c>
      <c r="K4911" t="s">
        <v>138</v>
      </c>
      <c r="L4911" t="s">
        <v>14256</v>
      </c>
      <c r="M4911" t="s">
        <v>14257</v>
      </c>
      <c r="N4911">
        <v>3.4555555550000001</v>
      </c>
      <c r="O4911">
        <v>0</v>
      </c>
      <c r="P4911">
        <v>1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0.44100018486333326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0.44100018486333326</v>
      </c>
    </row>
    <row r="4912" spans="1:31" x14ac:dyDescent="0.25">
      <c r="A4912">
        <v>2315790</v>
      </c>
      <c r="B4912">
        <v>1</v>
      </c>
      <c r="C4912" t="s">
        <v>80</v>
      </c>
      <c r="D4912" t="s">
        <v>93</v>
      </c>
      <c r="E4912" t="s">
        <v>147</v>
      </c>
      <c r="F4912" t="s">
        <v>14258</v>
      </c>
      <c r="G4912" t="s">
        <v>336</v>
      </c>
      <c r="H4912" t="s">
        <v>150</v>
      </c>
      <c r="I4912" t="s">
        <v>136</v>
      </c>
      <c r="J4912" t="s">
        <v>137</v>
      </c>
      <c r="K4912" t="s">
        <v>138</v>
      </c>
      <c r="L4912" t="s">
        <v>14259</v>
      </c>
      <c r="M4912" t="s">
        <v>14260</v>
      </c>
      <c r="N4912">
        <v>1.086944444</v>
      </c>
      <c r="O4912">
        <v>0</v>
      </c>
      <c r="P4912">
        <v>238</v>
      </c>
      <c r="Q4912">
        <v>0</v>
      </c>
      <c r="R4912">
        <v>0</v>
      </c>
      <c r="S4912">
        <v>0</v>
      </c>
      <c r="T4912">
        <v>13</v>
      </c>
      <c r="U4912">
        <v>0</v>
      </c>
      <c r="V4912">
        <v>0</v>
      </c>
      <c r="W4912">
        <v>0</v>
      </c>
      <c r="X4912">
        <v>48.288122037725742</v>
      </c>
      <c r="Y4912">
        <v>0</v>
      </c>
      <c r="Z4912">
        <v>0</v>
      </c>
      <c r="AA4912">
        <v>0</v>
      </c>
      <c r="AB4912">
        <v>8.0444313909542942</v>
      </c>
      <c r="AC4912">
        <v>0</v>
      </c>
      <c r="AD4912">
        <v>0</v>
      </c>
      <c r="AE4912">
        <v>56.332553428680036</v>
      </c>
    </row>
    <row r="4913" spans="1:31" x14ac:dyDescent="0.25">
      <c r="A4913">
        <v>2315498</v>
      </c>
      <c r="B4913">
        <v>1</v>
      </c>
      <c r="C4913" t="s">
        <v>80</v>
      </c>
      <c r="D4913" t="s">
        <v>82</v>
      </c>
      <c r="E4913" t="s">
        <v>175</v>
      </c>
      <c r="F4913" t="s">
        <v>14261</v>
      </c>
      <c r="G4913" t="s">
        <v>143</v>
      </c>
      <c r="H4913" t="s">
        <v>135</v>
      </c>
      <c r="I4913" t="s">
        <v>136</v>
      </c>
      <c r="J4913" t="s">
        <v>137</v>
      </c>
      <c r="K4913" t="s">
        <v>144</v>
      </c>
      <c r="L4913" t="s">
        <v>14262</v>
      </c>
      <c r="M4913" t="s">
        <v>14263</v>
      </c>
      <c r="N4913">
        <v>2.3597222219999998</v>
      </c>
      <c r="O4913">
        <v>0</v>
      </c>
      <c r="P4913">
        <v>10</v>
      </c>
      <c r="Q4913">
        <v>0</v>
      </c>
      <c r="R4913">
        <v>0</v>
      </c>
      <c r="S4913">
        <v>0</v>
      </c>
      <c r="T4913">
        <v>178</v>
      </c>
      <c r="U4913">
        <v>0</v>
      </c>
      <c r="V4913">
        <v>2</v>
      </c>
      <c r="W4913">
        <v>0</v>
      </c>
      <c r="X4913">
        <v>1.3448746062613997</v>
      </c>
      <c r="Y4913">
        <v>0</v>
      </c>
      <c r="Z4913">
        <v>0</v>
      </c>
      <c r="AA4913">
        <v>0</v>
      </c>
      <c r="AB4913">
        <v>477.48317675247313</v>
      </c>
      <c r="AC4913">
        <v>0</v>
      </c>
      <c r="AD4913">
        <v>12.419308424255853</v>
      </c>
      <c r="AE4913">
        <v>491.24735978299037</v>
      </c>
    </row>
    <row r="4914" spans="1:31" x14ac:dyDescent="0.25">
      <c r="A4914">
        <v>2315389</v>
      </c>
      <c r="B4914">
        <v>1</v>
      </c>
      <c r="C4914" t="s">
        <v>81</v>
      </c>
      <c r="D4914" t="s">
        <v>116</v>
      </c>
      <c r="E4914" t="s">
        <v>175</v>
      </c>
      <c r="F4914" t="s">
        <v>12735</v>
      </c>
      <c r="G4914" t="s">
        <v>1401</v>
      </c>
      <c r="H4914" t="s">
        <v>135</v>
      </c>
      <c r="I4914" t="s">
        <v>136</v>
      </c>
      <c r="J4914" t="s">
        <v>137</v>
      </c>
      <c r="K4914" t="s">
        <v>138</v>
      </c>
      <c r="L4914" t="s">
        <v>14264</v>
      </c>
      <c r="M4914" t="s">
        <v>14265</v>
      </c>
      <c r="N4914">
        <v>1.2522222220000001</v>
      </c>
      <c r="O4914">
        <v>0</v>
      </c>
      <c r="P4914">
        <v>121</v>
      </c>
      <c r="Q4914">
        <v>0</v>
      </c>
      <c r="R4914">
        <v>0</v>
      </c>
      <c r="S4914">
        <v>0</v>
      </c>
      <c r="T4914">
        <v>4</v>
      </c>
      <c r="U4914">
        <v>0</v>
      </c>
      <c r="V4914">
        <v>0</v>
      </c>
      <c r="W4914">
        <v>0</v>
      </c>
      <c r="X4914">
        <v>15.301076340937948</v>
      </c>
      <c r="Y4914">
        <v>0</v>
      </c>
      <c r="Z4914">
        <v>0</v>
      </c>
      <c r="AA4914">
        <v>0</v>
      </c>
      <c r="AB4914">
        <v>0.62647446086591674</v>
      </c>
      <c r="AC4914">
        <v>0</v>
      </c>
      <c r="AD4914">
        <v>0</v>
      </c>
      <c r="AE4914">
        <v>15.927550801803864</v>
      </c>
    </row>
    <row r="4915" spans="1:31" x14ac:dyDescent="0.25">
      <c r="A4915">
        <v>2315057</v>
      </c>
      <c r="B4915">
        <v>1</v>
      </c>
      <c r="C4915" t="s">
        <v>81</v>
      </c>
      <c r="D4915" t="s">
        <v>128</v>
      </c>
      <c r="E4915" t="s">
        <v>153</v>
      </c>
      <c r="F4915" t="s">
        <v>14266</v>
      </c>
      <c r="G4915" t="s">
        <v>254</v>
      </c>
      <c r="H4915" t="s">
        <v>150</v>
      </c>
      <c r="I4915" t="s">
        <v>136</v>
      </c>
      <c r="J4915" t="s">
        <v>137</v>
      </c>
      <c r="K4915" t="s">
        <v>138</v>
      </c>
      <c r="L4915" t="s">
        <v>14267</v>
      </c>
      <c r="M4915" t="s">
        <v>14268</v>
      </c>
      <c r="N4915">
        <v>4.3425000000000002</v>
      </c>
      <c r="O4915">
        <v>0</v>
      </c>
      <c r="P4915">
        <v>25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27.933949496644093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27.933949496644093</v>
      </c>
    </row>
    <row r="4916" spans="1:31" x14ac:dyDescent="0.25">
      <c r="A4916">
        <v>2315269</v>
      </c>
      <c r="B4916">
        <v>1</v>
      </c>
      <c r="C4916" t="s">
        <v>81</v>
      </c>
      <c r="D4916" t="s">
        <v>123</v>
      </c>
      <c r="E4916" t="s">
        <v>175</v>
      </c>
      <c r="F4916" t="s">
        <v>14269</v>
      </c>
      <c r="G4916" t="s">
        <v>143</v>
      </c>
      <c r="H4916" t="s">
        <v>135</v>
      </c>
      <c r="I4916" t="s">
        <v>136</v>
      </c>
      <c r="J4916" t="s">
        <v>137</v>
      </c>
      <c r="K4916" t="s">
        <v>144</v>
      </c>
      <c r="L4916" t="s">
        <v>14270</v>
      </c>
      <c r="M4916" t="s">
        <v>14271</v>
      </c>
      <c r="N4916">
        <v>7.4611111110000001</v>
      </c>
      <c r="O4916">
        <v>0</v>
      </c>
      <c r="P4916">
        <v>2326</v>
      </c>
      <c r="Q4916">
        <v>0</v>
      </c>
      <c r="R4916">
        <v>10</v>
      </c>
      <c r="S4916">
        <v>4</v>
      </c>
      <c r="T4916">
        <v>107</v>
      </c>
      <c r="U4916">
        <v>3</v>
      </c>
      <c r="V4916">
        <v>1</v>
      </c>
      <c r="W4916">
        <v>0</v>
      </c>
      <c r="X4916">
        <v>3479.3572366335211</v>
      </c>
      <c r="Y4916">
        <v>0</v>
      </c>
      <c r="Z4916">
        <v>28.53439011455449</v>
      </c>
      <c r="AA4916">
        <v>55.997350418883308</v>
      </c>
      <c r="AB4916">
        <v>516.74417457888978</v>
      </c>
      <c r="AC4916">
        <v>593.36033338010498</v>
      </c>
      <c r="AD4916">
        <v>27.799477155242471</v>
      </c>
      <c r="AE4916">
        <v>4701.7929622811953</v>
      </c>
    </row>
    <row r="4917" spans="1:31" x14ac:dyDescent="0.25">
      <c r="A4917">
        <v>2315604</v>
      </c>
      <c r="B4917">
        <v>1</v>
      </c>
      <c r="C4917" t="s">
        <v>80</v>
      </c>
      <c r="D4917" t="s">
        <v>108</v>
      </c>
      <c r="E4917" t="s">
        <v>175</v>
      </c>
      <c r="F4917" t="s">
        <v>14272</v>
      </c>
      <c r="G4917" t="s">
        <v>210</v>
      </c>
      <c r="H4917" t="s">
        <v>135</v>
      </c>
      <c r="I4917" t="s">
        <v>136</v>
      </c>
      <c r="J4917" t="s">
        <v>137</v>
      </c>
      <c r="K4917" t="s">
        <v>138</v>
      </c>
      <c r="L4917" t="s">
        <v>14273</v>
      </c>
      <c r="M4917" t="s">
        <v>14274</v>
      </c>
      <c r="N4917">
        <v>2.8033333329999999</v>
      </c>
      <c r="O4917">
        <v>0</v>
      </c>
      <c r="P4917">
        <v>18</v>
      </c>
      <c r="Q4917">
        <v>0</v>
      </c>
      <c r="R4917">
        <v>1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7.7740635506339952</v>
      </c>
      <c r="Y4917">
        <v>0</v>
      </c>
      <c r="Z4917">
        <v>0.32334199145820003</v>
      </c>
      <c r="AA4917">
        <v>0</v>
      </c>
      <c r="AB4917">
        <v>0</v>
      </c>
      <c r="AC4917">
        <v>0</v>
      </c>
      <c r="AD4917">
        <v>0</v>
      </c>
      <c r="AE4917">
        <v>8.0974055420921953</v>
      </c>
    </row>
    <row r="4918" spans="1:31" x14ac:dyDescent="0.25">
      <c r="A4918">
        <v>2315289</v>
      </c>
      <c r="B4918">
        <v>1</v>
      </c>
      <c r="C4918" t="s">
        <v>80</v>
      </c>
      <c r="D4918" t="s">
        <v>94</v>
      </c>
      <c r="E4918" t="s">
        <v>141</v>
      </c>
      <c r="F4918" t="s">
        <v>4279</v>
      </c>
      <c r="G4918" t="s">
        <v>134</v>
      </c>
      <c r="H4918" t="s">
        <v>135</v>
      </c>
      <c r="I4918" t="s">
        <v>468</v>
      </c>
      <c r="J4918" t="s">
        <v>137</v>
      </c>
      <c r="K4918" t="s">
        <v>138</v>
      </c>
      <c r="L4918" t="s">
        <v>14275</v>
      </c>
      <c r="M4918" t="s">
        <v>14276</v>
      </c>
      <c r="N4918">
        <v>1.3888888E-2</v>
      </c>
      <c r="O4918">
        <v>0</v>
      </c>
      <c r="P4918">
        <v>3428</v>
      </c>
      <c r="Q4918">
        <v>97</v>
      </c>
      <c r="R4918">
        <v>662</v>
      </c>
      <c r="S4918">
        <v>20</v>
      </c>
      <c r="T4918">
        <v>451</v>
      </c>
      <c r="U4918">
        <v>5</v>
      </c>
      <c r="V4918">
        <v>2</v>
      </c>
      <c r="W4918">
        <v>0</v>
      </c>
      <c r="X4918">
        <v>5.9904031318766773</v>
      </c>
      <c r="Y4918">
        <v>2.2186712491075009</v>
      </c>
      <c r="Z4918">
        <v>9.7243267347394422</v>
      </c>
      <c r="AA4918">
        <v>0.4214946594834722</v>
      </c>
      <c r="AB4918">
        <v>2.6036367892555523</v>
      </c>
      <c r="AC4918">
        <v>0.6099439775783333</v>
      </c>
      <c r="AD4918">
        <v>7.1357454800000004E-3</v>
      </c>
      <c r="AE4918">
        <v>21.575612287520975</v>
      </c>
    </row>
    <row r="4919" spans="1:31" x14ac:dyDescent="0.25">
      <c r="A4919">
        <v>2315561</v>
      </c>
      <c r="B4919">
        <v>1</v>
      </c>
      <c r="C4919" t="s">
        <v>81</v>
      </c>
      <c r="D4919" t="s">
        <v>118</v>
      </c>
      <c r="E4919" t="s">
        <v>175</v>
      </c>
      <c r="F4919" t="s">
        <v>14277</v>
      </c>
      <c r="G4919" t="s">
        <v>134</v>
      </c>
      <c r="H4919" t="s">
        <v>135</v>
      </c>
      <c r="I4919" t="s">
        <v>136</v>
      </c>
      <c r="J4919" t="s">
        <v>137</v>
      </c>
      <c r="K4919" t="s">
        <v>138</v>
      </c>
      <c r="L4919" t="s">
        <v>14278</v>
      </c>
      <c r="M4919" t="s">
        <v>14279</v>
      </c>
      <c r="N4919">
        <v>0.48194444400000003</v>
      </c>
      <c r="O4919">
        <v>0</v>
      </c>
      <c r="P4919">
        <v>2686</v>
      </c>
      <c r="Q4919">
        <v>0</v>
      </c>
      <c r="R4919">
        <v>0</v>
      </c>
      <c r="S4919">
        <v>0</v>
      </c>
      <c r="T4919">
        <v>43</v>
      </c>
      <c r="U4919">
        <v>0</v>
      </c>
      <c r="V4919">
        <v>0</v>
      </c>
      <c r="W4919">
        <v>0</v>
      </c>
      <c r="X4919">
        <v>225.7732291168349</v>
      </c>
      <c r="Y4919">
        <v>0</v>
      </c>
      <c r="Z4919">
        <v>0</v>
      </c>
      <c r="AA4919">
        <v>0</v>
      </c>
      <c r="AB4919">
        <v>15.34899888399003</v>
      </c>
      <c r="AC4919">
        <v>0</v>
      </c>
      <c r="AD4919">
        <v>0</v>
      </c>
      <c r="AE4919">
        <v>241.12222800082492</v>
      </c>
    </row>
    <row r="4920" spans="1:31" x14ac:dyDescent="0.25">
      <c r="A4920">
        <v>2315432</v>
      </c>
      <c r="B4920">
        <v>1</v>
      </c>
      <c r="C4920" t="s">
        <v>80</v>
      </c>
      <c r="D4920" t="s">
        <v>105</v>
      </c>
      <c r="E4920" t="s">
        <v>147</v>
      </c>
      <c r="F4920" t="s">
        <v>14280</v>
      </c>
      <c r="G4920" t="s">
        <v>336</v>
      </c>
      <c r="H4920" t="s">
        <v>150</v>
      </c>
      <c r="I4920" t="s">
        <v>136</v>
      </c>
      <c r="J4920" t="s">
        <v>137</v>
      </c>
      <c r="K4920" t="s">
        <v>138</v>
      </c>
      <c r="L4920" t="s">
        <v>14281</v>
      </c>
      <c r="M4920" t="s">
        <v>14282</v>
      </c>
      <c r="N4920">
        <v>1.078888888</v>
      </c>
      <c r="O4920">
        <v>0</v>
      </c>
      <c r="P4920">
        <v>96</v>
      </c>
      <c r="Q4920">
        <v>0</v>
      </c>
      <c r="R4920">
        <v>23</v>
      </c>
      <c r="S4920">
        <v>0</v>
      </c>
      <c r="T4920">
        <v>7</v>
      </c>
      <c r="U4920">
        <v>0</v>
      </c>
      <c r="V4920">
        <v>0</v>
      </c>
      <c r="W4920">
        <v>0</v>
      </c>
      <c r="X4920">
        <v>29.804689316098958</v>
      </c>
      <c r="Y4920">
        <v>0</v>
      </c>
      <c r="Z4920">
        <v>10.012432964514934</v>
      </c>
      <c r="AA4920">
        <v>0</v>
      </c>
      <c r="AB4920">
        <v>6.4227442666462</v>
      </c>
      <c r="AC4920">
        <v>0</v>
      </c>
      <c r="AD4920">
        <v>0</v>
      </c>
      <c r="AE4920">
        <v>46.239866547260092</v>
      </c>
    </row>
    <row r="4921" spans="1:31" x14ac:dyDescent="0.25">
      <c r="A4921">
        <v>2315183</v>
      </c>
      <c r="B4921">
        <v>1</v>
      </c>
      <c r="C4921" t="s">
        <v>80</v>
      </c>
      <c r="D4921" t="s">
        <v>93</v>
      </c>
      <c r="E4921" t="s">
        <v>153</v>
      </c>
      <c r="F4921" t="s">
        <v>14283</v>
      </c>
      <c r="G4921" t="s">
        <v>155</v>
      </c>
      <c r="H4921" t="s">
        <v>150</v>
      </c>
      <c r="I4921" t="s">
        <v>136</v>
      </c>
      <c r="J4921" t="s">
        <v>137</v>
      </c>
      <c r="K4921" t="s">
        <v>138</v>
      </c>
      <c r="L4921" t="s">
        <v>14284</v>
      </c>
      <c r="M4921" t="s">
        <v>14285</v>
      </c>
      <c r="N4921">
        <v>2.0669444440000002</v>
      </c>
      <c r="O4921">
        <v>0</v>
      </c>
      <c r="P4921">
        <v>0</v>
      </c>
      <c r="Q4921">
        <v>0</v>
      </c>
      <c r="R4921">
        <v>1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3.6360717073835334</v>
      </c>
      <c r="AA4921">
        <v>0</v>
      </c>
      <c r="AB4921">
        <v>0</v>
      </c>
      <c r="AC4921">
        <v>0</v>
      </c>
      <c r="AD4921">
        <v>0</v>
      </c>
      <c r="AE4921">
        <v>3.6360717073835334</v>
      </c>
    </row>
    <row r="4922" spans="1:31" x14ac:dyDescent="0.25">
      <c r="A4922">
        <v>2315369</v>
      </c>
      <c r="B4922">
        <v>1</v>
      </c>
      <c r="C4922" t="s">
        <v>81</v>
      </c>
      <c r="D4922" t="s">
        <v>128</v>
      </c>
      <c r="E4922" t="s">
        <v>153</v>
      </c>
      <c r="F4922" t="s">
        <v>14286</v>
      </c>
      <c r="G4922" t="s">
        <v>203</v>
      </c>
      <c r="H4922" t="s">
        <v>150</v>
      </c>
      <c r="I4922" t="s">
        <v>136</v>
      </c>
      <c r="J4922" t="s">
        <v>137</v>
      </c>
      <c r="K4922" t="s">
        <v>138</v>
      </c>
      <c r="L4922" t="s">
        <v>14287</v>
      </c>
      <c r="M4922" t="s">
        <v>14288</v>
      </c>
      <c r="N4922">
        <v>0.95611111100000001</v>
      </c>
      <c r="O4922">
        <v>0</v>
      </c>
      <c r="P4922">
        <v>6</v>
      </c>
      <c r="Q4922">
        <v>0</v>
      </c>
      <c r="R4922">
        <v>0</v>
      </c>
      <c r="S4922">
        <v>0</v>
      </c>
      <c r="T4922">
        <v>2</v>
      </c>
      <c r="U4922">
        <v>0</v>
      </c>
      <c r="V4922">
        <v>0</v>
      </c>
      <c r="W4922">
        <v>0</v>
      </c>
      <c r="X4922">
        <v>1.2414924171354167</v>
      </c>
      <c r="Y4922">
        <v>0</v>
      </c>
      <c r="Z4922">
        <v>0</v>
      </c>
      <c r="AA4922">
        <v>0</v>
      </c>
      <c r="AB4922">
        <v>1.1247700959101334</v>
      </c>
      <c r="AC4922">
        <v>0</v>
      </c>
      <c r="AD4922">
        <v>0</v>
      </c>
      <c r="AE4922">
        <v>2.3662625130455499</v>
      </c>
    </row>
    <row r="4923" spans="1:31" x14ac:dyDescent="0.25">
      <c r="A4923">
        <v>2315475</v>
      </c>
      <c r="B4923">
        <v>1</v>
      </c>
      <c r="C4923" t="s">
        <v>81</v>
      </c>
      <c r="D4923" t="s">
        <v>113</v>
      </c>
      <c r="E4923" t="s">
        <v>147</v>
      </c>
      <c r="F4923" t="s">
        <v>14289</v>
      </c>
      <c r="G4923" t="s">
        <v>149</v>
      </c>
      <c r="H4923" t="s">
        <v>150</v>
      </c>
      <c r="I4923" t="s">
        <v>136</v>
      </c>
      <c r="J4923" t="s">
        <v>137</v>
      </c>
      <c r="K4923" t="s">
        <v>138</v>
      </c>
      <c r="L4923" t="s">
        <v>14290</v>
      </c>
      <c r="M4923" t="s">
        <v>14291</v>
      </c>
      <c r="N4923">
        <v>0.62694444400000005</v>
      </c>
      <c r="O4923">
        <v>0</v>
      </c>
      <c r="P4923">
        <v>2</v>
      </c>
      <c r="Q4923">
        <v>0</v>
      </c>
      <c r="R4923">
        <v>0</v>
      </c>
      <c r="S4923">
        <v>0</v>
      </c>
      <c r="T4923">
        <v>1</v>
      </c>
      <c r="U4923">
        <v>0</v>
      </c>
      <c r="V4923">
        <v>0</v>
      </c>
      <c r="W4923">
        <v>0</v>
      </c>
      <c r="X4923">
        <v>0.27374458043405003</v>
      </c>
      <c r="Y4923">
        <v>0</v>
      </c>
      <c r="Z4923">
        <v>0</v>
      </c>
      <c r="AA4923">
        <v>0</v>
      </c>
      <c r="AB4923">
        <v>7.3727560140100012E-2</v>
      </c>
      <c r="AC4923">
        <v>0</v>
      </c>
      <c r="AD4923">
        <v>0</v>
      </c>
      <c r="AE4923">
        <v>0.34747214057415005</v>
      </c>
    </row>
    <row r="4924" spans="1:31" x14ac:dyDescent="0.25">
      <c r="A4924">
        <v>2315226</v>
      </c>
      <c r="B4924">
        <v>1</v>
      </c>
      <c r="C4924" t="s">
        <v>80</v>
      </c>
      <c r="D4924" t="s">
        <v>107</v>
      </c>
      <c r="E4924" t="s">
        <v>175</v>
      </c>
      <c r="F4924" t="s">
        <v>14292</v>
      </c>
      <c r="G4924" t="s">
        <v>143</v>
      </c>
      <c r="H4924" t="s">
        <v>135</v>
      </c>
      <c r="I4924" t="s">
        <v>136</v>
      </c>
      <c r="J4924" t="s">
        <v>137</v>
      </c>
      <c r="K4924" t="s">
        <v>144</v>
      </c>
      <c r="L4924" t="s">
        <v>14293</v>
      </c>
      <c r="M4924" t="s">
        <v>14294</v>
      </c>
      <c r="N4924">
        <v>8.1191666659999999</v>
      </c>
      <c r="O4924">
        <v>0</v>
      </c>
      <c r="P4924">
        <v>39</v>
      </c>
      <c r="Q4924">
        <v>0</v>
      </c>
      <c r="R4924">
        <v>0</v>
      </c>
      <c r="S4924">
        <v>0</v>
      </c>
      <c r="T4924">
        <v>3</v>
      </c>
      <c r="U4924">
        <v>0</v>
      </c>
      <c r="V4924">
        <v>0</v>
      </c>
      <c r="W4924">
        <v>0</v>
      </c>
      <c r="X4924">
        <v>36.464115440177387</v>
      </c>
      <c r="Y4924">
        <v>0</v>
      </c>
      <c r="Z4924">
        <v>0</v>
      </c>
      <c r="AA4924">
        <v>0</v>
      </c>
      <c r="AB4924">
        <v>9.8817763674599988</v>
      </c>
      <c r="AC4924">
        <v>0</v>
      </c>
      <c r="AD4924">
        <v>0</v>
      </c>
      <c r="AE4924">
        <v>46.345891807637386</v>
      </c>
    </row>
    <row r="4925" spans="1:31" x14ac:dyDescent="0.25">
      <c r="A4925">
        <v>2315624</v>
      </c>
      <c r="B4925">
        <v>1</v>
      </c>
      <c r="C4925" t="s">
        <v>81</v>
      </c>
      <c r="D4925" t="s">
        <v>127</v>
      </c>
      <c r="E4925" t="s">
        <v>132</v>
      </c>
      <c r="F4925" t="s">
        <v>14295</v>
      </c>
      <c r="G4925" t="s">
        <v>134</v>
      </c>
      <c r="H4925" t="s">
        <v>135</v>
      </c>
      <c r="I4925" t="s">
        <v>136</v>
      </c>
      <c r="J4925" t="s">
        <v>137</v>
      </c>
      <c r="K4925" t="s">
        <v>138</v>
      </c>
      <c r="L4925" t="s">
        <v>14296</v>
      </c>
      <c r="M4925" t="s">
        <v>14297</v>
      </c>
      <c r="N4925">
        <v>1.9227777770000001</v>
      </c>
      <c r="O4925">
        <v>0</v>
      </c>
      <c r="P4925">
        <v>497</v>
      </c>
      <c r="Q4925">
        <v>6</v>
      </c>
      <c r="R4925">
        <v>22</v>
      </c>
      <c r="S4925">
        <v>4</v>
      </c>
      <c r="T4925">
        <v>93</v>
      </c>
      <c r="U4925">
        <v>6</v>
      </c>
      <c r="V4925">
        <v>2</v>
      </c>
      <c r="W4925">
        <v>0</v>
      </c>
      <c r="X4925">
        <v>182.37537892842403</v>
      </c>
      <c r="Y4925">
        <v>23.584437439800801</v>
      </c>
      <c r="Z4925">
        <v>57.014282280669249</v>
      </c>
      <c r="AA4925">
        <v>710.17860607829732</v>
      </c>
      <c r="AB4925">
        <v>65.958199662481533</v>
      </c>
      <c r="AC4925">
        <v>543.82685423464056</v>
      </c>
      <c r="AD4925">
        <v>1.2603728862394998</v>
      </c>
      <c r="AE4925">
        <v>1584.1981315105531</v>
      </c>
    </row>
    <row r="4926" spans="1:31" x14ac:dyDescent="0.25">
      <c r="A4926">
        <v>2315083</v>
      </c>
      <c r="B4926">
        <v>1</v>
      </c>
      <c r="C4926" t="s">
        <v>80</v>
      </c>
      <c r="D4926" t="s">
        <v>85</v>
      </c>
      <c r="E4926" t="s">
        <v>153</v>
      </c>
      <c r="F4926" t="s">
        <v>14298</v>
      </c>
      <c r="G4926" t="s">
        <v>203</v>
      </c>
      <c r="H4926" t="s">
        <v>150</v>
      </c>
      <c r="I4926" t="s">
        <v>136</v>
      </c>
      <c r="J4926" t="s">
        <v>137</v>
      </c>
      <c r="K4926" t="s">
        <v>138</v>
      </c>
      <c r="L4926" t="s">
        <v>14299</v>
      </c>
      <c r="M4926" t="s">
        <v>14300</v>
      </c>
      <c r="N4926">
        <v>1.630833333</v>
      </c>
      <c r="O4926">
        <v>0</v>
      </c>
      <c r="P4926">
        <v>70</v>
      </c>
      <c r="Q4926">
        <v>0</v>
      </c>
      <c r="R4926">
        <v>0</v>
      </c>
      <c r="S4926">
        <v>0</v>
      </c>
      <c r="T4926">
        <v>1</v>
      </c>
      <c r="U4926">
        <v>0</v>
      </c>
      <c r="V4926">
        <v>0</v>
      </c>
      <c r="W4926">
        <v>0</v>
      </c>
      <c r="X4926">
        <v>29.494133266019002</v>
      </c>
      <c r="Y4926">
        <v>0</v>
      </c>
      <c r="Z4926">
        <v>0</v>
      </c>
      <c r="AA4926">
        <v>0</v>
      </c>
      <c r="AB4926">
        <v>7.1776067836799989E-2</v>
      </c>
      <c r="AC4926">
        <v>0</v>
      </c>
      <c r="AD4926">
        <v>0</v>
      </c>
      <c r="AE4926">
        <v>29.565909333855803</v>
      </c>
    </row>
    <row r="4927" spans="1:31" x14ac:dyDescent="0.25">
      <c r="A4927">
        <v>2315077</v>
      </c>
      <c r="B4927">
        <v>1</v>
      </c>
      <c r="C4927" t="s">
        <v>80</v>
      </c>
      <c r="D4927" t="s">
        <v>93</v>
      </c>
      <c r="E4927" t="s">
        <v>132</v>
      </c>
      <c r="F4927" t="s">
        <v>1956</v>
      </c>
      <c r="G4927" t="s">
        <v>467</v>
      </c>
      <c r="H4927" t="s">
        <v>135</v>
      </c>
      <c r="I4927" t="s">
        <v>136</v>
      </c>
      <c r="J4927" t="s">
        <v>137</v>
      </c>
      <c r="K4927" t="s">
        <v>138</v>
      </c>
      <c r="L4927" t="s">
        <v>14301</v>
      </c>
      <c r="M4927" t="s">
        <v>14302</v>
      </c>
      <c r="N4927">
        <v>1.4983333329999999</v>
      </c>
      <c r="O4927">
        <v>1</v>
      </c>
      <c r="P4927">
        <v>281</v>
      </c>
      <c r="Q4927">
        <v>21</v>
      </c>
      <c r="R4927">
        <v>127</v>
      </c>
      <c r="S4927">
        <v>3</v>
      </c>
      <c r="T4927">
        <v>74</v>
      </c>
      <c r="U4927">
        <v>0</v>
      </c>
      <c r="V4927">
        <v>0</v>
      </c>
      <c r="W4927">
        <v>1.65906101292875</v>
      </c>
      <c r="X4927">
        <v>77.375344119637745</v>
      </c>
      <c r="Y4927">
        <v>399.82345388610406</v>
      </c>
      <c r="Z4927">
        <v>405.87494451613958</v>
      </c>
      <c r="AA4927">
        <v>4.890306566819917</v>
      </c>
      <c r="AB4927">
        <v>113.08305798490733</v>
      </c>
      <c r="AC4927">
        <v>0</v>
      </c>
      <c r="AD4927">
        <v>0</v>
      </c>
      <c r="AE4927">
        <v>1002.7061680865373</v>
      </c>
    </row>
    <row r="4928" spans="1:31" x14ac:dyDescent="0.25">
      <c r="A4928">
        <v>2315618</v>
      </c>
      <c r="B4928">
        <v>1</v>
      </c>
      <c r="C4928" t="s">
        <v>80</v>
      </c>
      <c r="D4928" t="s">
        <v>96</v>
      </c>
      <c r="E4928" t="s">
        <v>153</v>
      </c>
      <c r="F4928" t="s">
        <v>14303</v>
      </c>
      <c r="G4928" t="s">
        <v>254</v>
      </c>
      <c r="H4928" t="s">
        <v>150</v>
      </c>
      <c r="I4928" t="s">
        <v>136</v>
      </c>
      <c r="J4928" t="s">
        <v>137</v>
      </c>
      <c r="K4928" t="s">
        <v>138</v>
      </c>
      <c r="L4928" t="s">
        <v>14304</v>
      </c>
      <c r="M4928" t="s">
        <v>14305</v>
      </c>
      <c r="N4928">
        <v>9.2338888879999992</v>
      </c>
      <c r="O4928">
        <v>0</v>
      </c>
      <c r="P4928">
        <v>1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7.3629959921889663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7.3629959921889663</v>
      </c>
    </row>
    <row r="4929" spans="1:31" x14ac:dyDescent="0.25">
      <c r="A4929">
        <v>2315140</v>
      </c>
      <c r="B4929">
        <v>1</v>
      </c>
      <c r="C4929" t="s">
        <v>81</v>
      </c>
      <c r="D4929" t="s">
        <v>112</v>
      </c>
      <c r="E4929" t="s">
        <v>141</v>
      </c>
      <c r="F4929" t="s">
        <v>14306</v>
      </c>
      <c r="G4929" t="s">
        <v>134</v>
      </c>
      <c r="H4929" t="s">
        <v>135</v>
      </c>
      <c r="I4929" t="s">
        <v>136</v>
      </c>
      <c r="J4929" t="s">
        <v>137</v>
      </c>
      <c r="K4929" t="s">
        <v>138</v>
      </c>
      <c r="L4929" t="s">
        <v>14307</v>
      </c>
      <c r="M4929" t="s">
        <v>14308</v>
      </c>
      <c r="N4929">
        <v>1.496388888</v>
      </c>
      <c r="O4929">
        <v>0</v>
      </c>
      <c r="P4929">
        <v>219</v>
      </c>
      <c r="Q4929">
        <v>139</v>
      </c>
      <c r="R4929">
        <v>245</v>
      </c>
      <c r="S4929">
        <v>27</v>
      </c>
      <c r="T4929">
        <v>28</v>
      </c>
      <c r="U4929">
        <v>7</v>
      </c>
      <c r="V4929">
        <v>0</v>
      </c>
      <c r="W4929">
        <v>0</v>
      </c>
      <c r="X4929">
        <v>34.652113457219635</v>
      </c>
      <c r="Y4929">
        <v>132.0374740431684</v>
      </c>
      <c r="Z4929">
        <v>111.31377753666052</v>
      </c>
      <c r="AA4929">
        <v>69.227956724354243</v>
      </c>
      <c r="AB4929">
        <v>18.766756214447131</v>
      </c>
      <c r="AC4929">
        <v>278.66019155609598</v>
      </c>
      <c r="AD4929">
        <v>0</v>
      </c>
      <c r="AE4929">
        <v>644.65826953194596</v>
      </c>
    </row>
    <row r="4930" spans="1:31" x14ac:dyDescent="0.25">
      <c r="A4930">
        <v>2315495</v>
      </c>
      <c r="B4930">
        <v>1</v>
      </c>
      <c r="C4930" t="s">
        <v>80</v>
      </c>
      <c r="D4930" t="s">
        <v>96</v>
      </c>
      <c r="E4930" t="s">
        <v>132</v>
      </c>
      <c r="F4930" t="s">
        <v>6413</v>
      </c>
      <c r="G4930" t="s">
        <v>210</v>
      </c>
      <c r="H4930" t="s">
        <v>135</v>
      </c>
      <c r="I4930" t="s">
        <v>136</v>
      </c>
      <c r="J4930" t="s">
        <v>137</v>
      </c>
      <c r="K4930" t="s">
        <v>138</v>
      </c>
      <c r="L4930" t="s">
        <v>14309</v>
      </c>
      <c r="M4930" t="s">
        <v>14310</v>
      </c>
      <c r="N4930">
        <v>4.5466666660000001</v>
      </c>
      <c r="O4930">
        <v>2</v>
      </c>
      <c r="P4930">
        <v>121</v>
      </c>
      <c r="Q4930">
        <v>1</v>
      </c>
      <c r="R4930">
        <v>181</v>
      </c>
      <c r="S4930">
        <v>1</v>
      </c>
      <c r="T4930">
        <v>39</v>
      </c>
      <c r="U4930">
        <v>0</v>
      </c>
      <c r="V4930">
        <v>0</v>
      </c>
      <c r="W4930">
        <v>325.2516533824234</v>
      </c>
      <c r="X4930">
        <v>288.35910572057168</v>
      </c>
      <c r="Y4930">
        <v>6.7404526656677008</v>
      </c>
      <c r="Z4930">
        <v>772.25014386539237</v>
      </c>
      <c r="AA4930">
        <v>95.403546638997895</v>
      </c>
      <c r="AB4930">
        <v>293.85312560871347</v>
      </c>
      <c r="AC4930">
        <v>0</v>
      </c>
      <c r="AD4930">
        <v>0</v>
      </c>
      <c r="AE4930">
        <v>1781.8580278817665</v>
      </c>
    </row>
    <row r="4931" spans="1:31" x14ac:dyDescent="0.25">
      <c r="A4931">
        <v>2315827</v>
      </c>
      <c r="B4931">
        <v>1</v>
      </c>
      <c r="C4931" t="s">
        <v>81</v>
      </c>
      <c r="D4931" t="s">
        <v>128</v>
      </c>
      <c r="E4931" t="s">
        <v>132</v>
      </c>
      <c r="F4931" t="s">
        <v>3595</v>
      </c>
      <c r="G4931" t="s">
        <v>134</v>
      </c>
      <c r="H4931" t="s">
        <v>135</v>
      </c>
      <c r="I4931" t="s">
        <v>468</v>
      </c>
      <c r="J4931" t="s">
        <v>137</v>
      </c>
      <c r="K4931" t="s">
        <v>138</v>
      </c>
      <c r="L4931" t="s">
        <v>14311</v>
      </c>
      <c r="M4931" t="s">
        <v>14312</v>
      </c>
      <c r="N4931">
        <v>2.1666666000000001E-2</v>
      </c>
      <c r="O4931">
        <v>0</v>
      </c>
      <c r="P4931">
        <v>0</v>
      </c>
      <c r="Q4931">
        <v>0</v>
      </c>
      <c r="R4931">
        <v>0</v>
      </c>
      <c r="S4931">
        <v>19</v>
      </c>
      <c r="T4931">
        <v>0</v>
      </c>
      <c r="U4931">
        <v>16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6.7907756692533328</v>
      </c>
      <c r="AB4931">
        <v>0</v>
      </c>
      <c r="AC4931">
        <v>22.698432179561024</v>
      </c>
      <c r="AD4931">
        <v>0</v>
      </c>
      <c r="AE4931">
        <v>29.489207848814356</v>
      </c>
    </row>
    <row r="4932" spans="1:31" x14ac:dyDescent="0.25">
      <c r="A4932">
        <v>2315163</v>
      </c>
      <c r="B4932">
        <v>1</v>
      </c>
      <c r="C4932" t="s">
        <v>80</v>
      </c>
      <c r="D4932" t="s">
        <v>100</v>
      </c>
      <c r="E4932" t="s">
        <v>175</v>
      </c>
      <c r="F4932" t="s">
        <v>14313</v>
      </c>
      <c r="G4932" t="s">
        <v>210</v>
      </c>
      <c r="H4932" t="s">
        <v>135</v>
      </c>
      <c r="I4932" t="s">
        <v>136</v>
      </c>
      <c r="J4932" t="s">
        <v>137</v>
      </c>
      <c r="K4932" t="s">
        <v>138</v>
      </c>
      <c r="L4932" t="s">
        <v>14314</v>
      </c>
      <c r="M4932" t="s">
        <v>14315</v>
      </c>
      <c r="N4932">
        <v>1.4197222220000001</v>
      </c>
      <c r="O4932">
        <v>0</v>
      </c>
      <c r="P4932">
        <v>224</v>
      </c>
      <c r="Q4932">
        <v>0</v>
      </c>
      <c r="R4932">
        <v>0</v>
      </c>
      <c r="S4932">
        <v>0</v>
      </c>
      <c r="T4932">
        <v>12</v>
      </c>
      <c r="U4932">
        <v>0</v>
      </c>
      <c r="V4932">
        <v>0</v>
      </c>
      <c r="W4932">
        <v>0</v>
      </c>
      <c r="X4932">
        <v>54.698639756967722</v>
      </c>
      <c r="Y4932">
        <v>0</v>
      </c>
      <c r="Z4932">
        <v>0</v>
      </c>
      <c r="AA4932">
        <v>0</v>
      </c>
      <c r="AB4932">
        <v>11.911005445230371</v>
      </c>
      <c r="AC4932">
        <v>0</v>
      </c>
      <c r="AD4932">
        <v>0</v>
      </c>
      <c r="AE4932">
        <v>66.609645202198095</v>
      </c>
    </row>
    <row r="4933" spans="1:31" x14ac:dyDescent="0.25">
      <c r="A4933">
        <v>2315687</v>
      </c>
      <c r="B4933">
        <v>1</v>
      </c>
      <c r="C4933" t="s">
        <v>81</v>
      </c>
      <c r="D4933" t="s">
        <v>112</v>
      </c>
      <c r="E4933" t="s">
        <v>414</v>
      </c>
      <c r="F4933" t="s">
        <v>14316</v>
      </c>
      <c r="G4933" t="s">
        <v>467</v>
      </c>
      <c r="H4933" t="s">
        <v>2425</v>
      </c>
      <c r="I4933" t="s">
        <v>136</v>
      </c>
      <c r="J4933" t="s">
        <v>137</v>
      </c>
      <c r="K4933" t="s">
        <v>144</v>
      </c>
      <c r="L4933" t="s">
        <v>14317</v>
      </c>
      <c r="M4933" t="s">
        <v>14318</v>
      </c>
      <c r="N4933">
        <v>1.258888888</v>
      </c>
      <c r="O4933">
        <v>8</v>
      </c>
      <c r="P4933">
        <v>38938</v>
      </c>
      <c r="Q4933">
        <v>352</v>
      </c>
      <c r="R4933">
        <v>1633</v>
      </c>
      <c r="S4933">
        <v>223</v>
      </c>
      <c r="T4933">
        <v>4836</v>
      </c>
      <c r="U4933">
        <v>33</v>
      </c>
      <c r="V4933">
        <v>22</v>
      </c>
      <c r="W4933">
        <v>31.287852014344754</v>
      </c>
      <c r="X4933">
        <v>6984.6328383319051</v>
      </c>
      <c r="Y4933">
        <v>1267.9022926737186</v>
      </c>
      <c r="Z4933">
        <v>1317.542890537308</v>
      </c>
      <c r="AA4933">
        <v>1797.624979004242</v>
      </c>
      <c r="AB4933">
        <v>2493.9953130252316</v>
      </c>
      <c r="AC4933">
        <v>1604.1726730637274</v>
      </c>
      <c r="AD4933">
        <v>196.6244778692043</v>
      </c>
      <c r="AE4933">
        <v>15693.783316519681</v>
      </c>
    </row>
    <row r="4934" spans="1:31" x14ac:dyDescent="0.25">
      <c r="A4934">
        <v>2315541</v>
      </c>
      <c r="B4934">
        <v>1</v>
      </c>
      <c r="C4934" t="s">
        <v>81</v>
      </c>
      <c r="D4934" t="s">
        <v>114</v>
      </c>
      <c r="E4934" t="s">
        <v>141</v>
      </c>
      <c r="F4934" t="s">
        <v>3694</v>
      </c>
      <c r="G4934" t="s">
        <v>134</v>
      </c>
      <c r="H4934" t="s">
        <v>135</v>
      </c>
      <c r="I4934" t="s">
        <v>136</v>
      </c>
      <c r="J4934" t="s">
        <v>137</v>
      </c>
      <c r="K4934" t="s">
        <v>138</v>
      </c>
      <c r="L4934" t="s">
        <v>14319</v>
      </c>
      <c r="M4934" t="s">
        <v>14320</v>
      </c>
      <c r="N4934">
        <v>8.7499999999999994E-2</v>
      </c>
      <c r="O4934">
        <v>0</v>
      </c>
      <c r="P4934">
        <v>1816</v>
      </c>
      <c r="Q4934">
        <v>0</v>
      </c>
      <c r="R4934">
        <v>48</v>
      </c>
      <c r="S4934">
        <v>8</v>
      </c>
      <c r="T4934">
        <v>163</v>
      </c>
      <c r="U4934">
        <v>1</v>
      </c>
      <c r="V4934">
        <v>1</v>
      </c>
      <c r="W4934">
        <v>0</v>
      </c>
      <c r="X4934">
        <v>13.469774212923006</v>
      </c>
      <c r="Y4934">
        <v>0</v>
      </c>
      <c r="Z4934">
        <v>0.68068214104799996</v>
      </c>
      <c r="AA4934">
        <v>0.681475815890625</v>
      </c>
      <c r="AB4934">
        <v>2.6133930538485002</v>
      </c>
      <c r="AC4934">
        <v>5.1234889385662497</v>
      </c>
      <c r="AD4934">
        <v>0</v>
      </c>
      <c r="AE4934">
        <v>22.568814162276382</v>
      </c>
    </row>
    <row r="4935" spans="1:31" x14ac:dyDescent="0.25">
      <c r="A4935">
        <v>2315209</v>
      </c>
      <c r="B4935">
        <v>1</v>
      </c>
      <c r="C4935" t="s">
        <v>80</v>
      </c>
      <c r="D4935" t="s">
        <v>93</v>
      </c>
      <c r="E4935" t="s">
        <v>153</v>
      </c>
      <c r="F4935" t="s">
        <v>14321</v>
      </c>
      <c r="G4935" t="s">
        <v>254</v>
      </c>
      <c r="H4935" t="s">
        <v>150</v>
      </c>
      <c r="I4935" t="s">
        <v>136</v>
      </c>
      <c r="J4935" t="s">
        <v>137</v>
      </c>
      <c r="K4935" t="s">
        <v>138</v>
      </c>
      <c r="L4935" t="s">
        <v>14322</v>
      </c>
      <c r="M4935" t="s">
        <v>14323</v>
      </c>
      <c r="N4935">
        <v>4.5494444439999997</v>
      </c>
      <c r="O4935">
        <v>0</v>
      </c>
      <c r="P4935">
        <v>9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5.5215779823264164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5.5215779823264164</v>
      </c>
    </row>
    <row r="4936" spans="1:31" x14ac:dyDescent="0.25">
      <c r="A4936">
        <v>2315332</v>
      </c>
      <c r="B4936">
        <v>1</v>
      </c>
      <c r="C4936" t="s">
        <v>80</v>
      </c>
      <c r="D4936" t="s">
        <v>84</v>
      </c>
      <c r="E4936" t="s">
        <v>153</v>
      </c>
      <c r="F4936" t="s">
        <v>14324</v>
      </c>
      <c r="G4936" t="s">
        <v>155</v>
      </c>
      <c r="H4936" t="s">
        <v>150</v>
      </c>
      <c r="I4936" t="s">
        <v>136</v>
      </c>
      <c r="J4936" t="s">
        <v>137</v>
      </c>
      <c r="K4936" t="s">
        <v>138</v>
      </c>
      <c r="L4936" t="s">
        <v>14325</v>
      </c>
      <c r="M4936" t="s">
        <v>14326</v>
      </c>
      <c r="N4936">
        <v>0.83611111100000002</v>
      </c>
      <c r="O4936">
        <v>0</v>
      </c>
      <c r="P4936">
        <v>2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0.64596214679632502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0.64596214679632502</v>
      </c>
    </row>
    <row r="4937" spans="1:31" x14ac:dyDescent="0.25">
      <c r="A4937">
        <v>2315309</v>
      </c>
      <c r="B4937">
        <v>1</v>
      </c>
      <c r="C4937" t="s">
        <v>80</v>
      </c>
      <c r="D4937" t="s">
        <v>93</v>
      </c>
      <c r="E4937" t="s">
        <v>147</v>
      </c>
      <c r="F4937" t="s">
        <v>14327</v>
      </c>
      <c r="G4937" t="s">
        <v>177</v>
      </c>
      <c r="H4937" t="s">
        <v>150</v>
      </c>
      <c r="I4937" t="s">
        <v>136</v>
      </c>
      <c r="J4937" t="s">
        <v>137</v>
      </c>
      <c r="K4937" t="s">
        <v>144</v>
      </c>
      <c r="L4937" t="s">
        <v>14328</v>
      </c>
      <c r="M4937" t="s">
        <v>14329</v>
      </c>
      <c r="N4937">
        <v>7.2497222219999999</v>
      </c>
      <c r="O4937">
        <v>0</v>
      </c>
      <c r="P4937">
        <v>19</v>
      </c>
      <c r="Q4937">
        <v>0</v>
      </c>
      <c r="R4937">
        <v>2</v>
      </c>
      <c r="S4937">
        <v>0</v>
      </c>
      <c r="T4937">
        <v>6</v>
      </c>
      <c r="U4937">
        <v>0</v>
      </c>
      <c r="V4937">
        <v>0</v>
      </c>
      <c r="W4937">
        <v>0</v>
      </c>
      <c r="X4937">
        <v>39.201162956172865</v>
      </c>
      <c r="Y4937">
        <v>0</v>
      </c>
      <c r="Z4937">
        <v>4.8274017479071665</v>
      </c>
      <c r="AA4937">
        <v>0</v>
      </c>
      <c r="AB4937">
        <v>28.706645434569872</v>
      </c>
      <c r="AC4937">
        <v>0</v>
      </c>
      <c r="AD4937">
        <v>0</v>
      </c>
      <c r="AE4937">
        <v>72.735210138649904</v>
      </c>
    </row>
    <row r="4938" spans="1:31" x14ac:dyDescent="0.25">
      <c r="A4938">
        <v>2315286</v>
      </c>
      <c r="B4938">
        <v>1</v>
      </c>
      <c r="C4938" t="s">
        <v>80</v>
      </c>
      <c r="D4938" t="s">
        <v>106</v>
      </c>
      <c r="E4938" t="s">
        <v>175</v>
      </c>
      <c r="F4938" t="s">
        <v>14330</v>
      </c>
      <c r="G4938" t="s">
        <v>210</v>
      </c>
      <c r="H4938" t="s">
        <v>135</v>
      </c>
      <c r="I4938" t="s">
        <v>136</v>
      </c>
      <c r="J4938" t="s">
        <v>137</v>
      </c>
      <c r="K4938" t="s">
        <v>138</v>
      </c>
      <c r="L4938" t="s">
        <v>14331</v>
      </c>
      <c r="M4938" t="s">
        <v>14332</v>
      </c>
      <c r="N4938">
        <v>2.4075000000000002</v>
      </c>
      <c r="O4938">
        <v>0</v>
      </c>
      <c r="P4938">
        <v>0</v>
      </c>
      <c r="Q4938">
        <v>1</v>
      </c>
      <c r="R4938">
        <v>0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6.611344973671609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6.611344973671609</v>
      </c>
    </row>
    <row r="4939" spans="1:31" x14ac:dyDescent="0.25">
      <c r="A4939">
        <v>2315704</v>
      </c>
      <c r="B4939">
        <v>1</v>
      </c>
      <c r="C4939" t="s">
        <v>81</v>
      </c>
      <c r="D4939" t="s">
        <v>123</v>
      </c>
      <c r="E4939" t="s">
        <v>175</v>
      </c>
      <c r="F4939" t="s">
        <v>14333</v>
      </c>
      <c r="G4939" t="s">
        <v>134</v>
      </c>
      <c r="H4939" t="s">
        <v>135</v>
      </c>
      <c r="I4939" t="s">
        <v>136</v>
      </c>
      <c r="J4939" t="s">
        <v>137</v>
      </c>
      <c r="K4939" t="s">
        <v>138</v>
      </c>
      <c r="L4939" t="s">
        <v>14334</v>
      </c>
      <c r="M4939" t="s">
        <v>14335</v>
      </c>
      <c r="N4939">
        <v>0.205555555</v>
      </c>
      <c r="O4939">
        <v>0</v>
      </c>
      <c r="P4939">
        <v>397</v>
      </c>
      <c r="Q4939">
        <v>0</v>
      </c>
      <c r="R4939">
        <v>0</v>
      </c>
      <c r="S4939">
        <v>0</v>
      </c>
      <c r="T4939">
        <v>8</v>
      </c>
      <c r="U4939">
        <v>0</v>
      </c>
      <c r="V4939">
        <v>1</v>
      </c>
      <c r="W4939">
        <v>0</v>
      </c>
      <c r="X4939">
        <v>18.356136268819167</v>
      </c>
      <c r="Y4939">
        <v>0</v>
      </c>
      <c r="Z4939">
        <v>0</v>
      </c>
      <c r="AA4939">
        <v>0</v>
      </c>
      <c r="AB4939">
        <v>1.2025316702240001</v>
      </c>
      <c r="AC4939">
        <v>0</v>
      </c>
      <c r="AD4939">
        <v>2.3402166692098332</v>
      </c>
      <c r="AE4939">
        <v>21.898884608253002</v>
      </c>
    </row>
    <row r="4940" spans="1:31" x14ac:dyDescent="0.25">
      <c r="A4940">
        <v>2315249</v>
      </c>
      <c r="B4940">
        <v>1</v>
      </c>
      <c r="C4940" t="s">
        <v>80</v>
      </c>
      <c r="D4940" t="s">
        <v>83</v>
      </c>
      <c r="E4940" t="s">
        <v>153</v>
      </c>
      <c r="F4940" t="s">
        <v>14336</v>
      </c>
      <c r="G4940" t="s">
        <v>155</v>
      </c>
      <c r="H4940" t="s">
        <v>150</v>
      </c>
      <c r="I4940" t="s">
        <v>136</v>
      </c>
      <c r="J4940" t="s">
        <v>137</v>
      </c>
      <c r="K4940" t="s">
        <v>138</v>
      </c>
      <c r="L4940" t="s">
        <v>14337</v>
      </c>
      <c r="M4940" t="s">
        <v>14338</v>
      </c>
      <c r="N4940">
        <v>5.6541666660000001</v>
      </c>
      <c r="O4940">
        <v>0</v>
      </c>
      <c r="P4940">
        <v>1</v>
      </c>
      <c r="Q4940">
        <v>0</v>
      </c>
      <c r="R4940">
        <v>0</v>
      </c>
      <c r="S4940">
        <v>0</v>
      </c>
      <c r="T4940">
        <v>5</v>
      </c>
      <c r="U4940">
        <v>0</v>
      </c>
      <c r="V4940">
        <v>0</v>
      </c>
      <c r="W4940">
        <v>0</v>
      </c>
      <c r="X4940">
        <v>1.1888896602802501</v>
      </c>
      <c r="Y4940">
        <v>0</v>
      </c>
      <c r="Z4940">
        <v>0</v>
      </c>
      <c r="AA4940">
        <v>0</v>
      </c>
      <c r="AB4940">
        <v>99.450600973521588</v>
      </c>
      <c r="AC4940">
        <v>0</v>
      </c>
      <c r="AD4940">
        <v>0</v>
      </c>
      <c r="AE4940">
        <v>100.63949063380184</v>
      </c>
    </row>
    <row r="4941" spans="1:31" x14ac:dyDescent="0.25">
      <c r="A4941">
        <v>2315349</v>
      </c>
      <c r="B4941">
        <v>1</v>
      </c>
      <c r="C4941" t="s">
        <v>80</v>
      </c>
      <c r="D4941" t="s">
        <v>93</v>
      </c>
      <c r="E4941" t="s">
        <v>175</v>
      </c>
      <c r="F4941" t="s">
        <v>13620</v>
      </c>
      <c r="G4941" t="s">
        <v>210</v>
      </c>
      <c r="H4941" t="s">
        <v>135</v>
      </c>
      <c r="I4941" t="s">
        <v>136</v>
      </c>
      <c r="J4941" t="s">
        <v>137</v>
      </c>
      <c r="K4941" t="s">
        <v>138</v>
      </c>
      <c r="L4941" t="s">
        <v>14339</v>
      </c>
      <c r="M4941" t="s">
        <v>14340</v>
      </c>
      <c r="N4941">
        <v>8.4722222219999992</v>
      </c>
      <c r="O4941">
        <v>0</v>
      </c>
      <c r="P4941">
        <v>11</v>
      </c>
      <c r="Q4941">
        <v>0</v>
      </c>
      <c r="R4941">
        <v>32</v>
      </c>
      <c r="S4941">
        <v>0</v>
      </c>
      <c r="T4941">
        <v>13</v>
      </c>
      <c r="U4941">
        <v>0</v>
      </c>
      <c r="V4941">
        <v>0</v>
      </c>
      <c r="W4941">
        <v>0</v>
      </c>
      <c r="X4941">
        <v>30.714219157971616</v>
      </c>
      <c r="Y4941">
        <v>0</v>
      </c>
      <c r="Z4941">
        <v>746.52741301533899</v>
      </c>
      <c r="AA4941">
        <v>0</v>
      </c>
      <c r="AB4941">
        <v>201.54644281078734</v>
      </c>
      <c r="AC4941">
        <v>0</v>
      </c>
      <c r="AD4941">
        <v>0</v>
      </c>
      <c r="AE4941">
        <v>978.78807498409788</v>
      </c>
    </row>
    <row r="4942" spans="1:31" x14ac:dyDescent="0.25">
      <c r="A4942">
        <v>2315203</v>
      </c>
      <c r="B4942">
        <v>1</v>
      </c>
      <c r="C4942" t="s">
        <v>81</v>
      </c>
      <c r="D4942" t="s">
        <v>119</v>
      </c>
      <c r="E4942" t="s">
        <v>147</v>
      </c>
      <c r="F4942" t="s">
        <v>14341</v>
      </c>
      <c r="G4942" t="s">
        <v>149</v>
      </c>
      <c r="H4942" t="s">
        <v>150</v>
      </c>
      <c r="I4942" t="s">
        <v>136</v>
      </c>
      <c r="J4942" t="s">
        <v>137</v>
      </c>
      <c r="K4942" t="s">
        <v>138</v>
      </c>
      <c r="L4942" t="s">
        <v>14342</v>
      </c>
      <c r="M4942" t="s">
        <v>14343</v>
      </c>
      <c r="N4942">
        <v>1.221666666</v>
      </c>
      <c r="O4942">
        <v>0</v>
      </c>
      <c r="P4942">
        <v>0</v>
      </c>
      <c r="Q4942">
        <v>0</v>
      </c>
      <c r="R4942">
        <v>1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2.0293751745735999</v>
      </c>
      <c r="AA4942">
        <v>0</v>
      </c>
      <c r="AB4942">
        <v>0</v>
      </c>
      <c r="AC4942">
        <v>0</v>
      </c>
      <c r="AD4942">
        <v>0</v>
      </c>
      <c r="AE4942">
        <v>2.0293751745735999</v>
      </c>
    </row>
    <row r="4943" spans="1:31" x14ac:dyDescent="0.25">
      <c r="A4943">
        <v>2315223</v>
      </c>
      <c r="B4943">
        <v>1</v>
      </c>
      <c r="C4943" t="s">
        <v>80</v>
      </c>
      <c r="D4943" t="s">
        <v>83</v>
      </c>
      <c r="E4943" t="s">
        <v>175</v>
      </c>
      <c r="F4943" t="s">
        <v>14344</v>
      </c>
      <c r="G4943" t="s">
        <v>467</v>
      </c>
      <c r="H4943" t="s">
        <v>135</v>
      </c>
      <c r="I4943" t="s">
        <v>136</v>
      </c>
      <c r="J4943" t="s">
        <v>137</v>
      </c>
      <c r="K4943" t="s">
        <v>144</v>
      </c>
      <c r="L4943" t="s">
        <v>14345</v>
      </c>
      <c r="M4943" t="s">
        <v>14346</v>
      </c>
      <c r="N4943">
        <v>9.4166665999999996E-2</v>
      </c>
      <c r="O4943">
        <v>0</v>
      </c>
      <c r="P4943">
        <v>0</v>
      </c>
      <c r="Q4943">
        <v>0</v>
      </c>
      <c r="R4943">
        <v>0</v>
      </c>
      <c r="S4943">
        <v>0</v>
      </c>
      <c r="T4943">
        <v>793</v>
      </c>
      <c r="U4943">
        <v>0</v>
      </c>
      <c r="V4943">
        <v>6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17.049110618559062</v>
      </c>
      <c r="AC4943">
        <v>0</v>
      </c>
      <c r="AD4943">
        <v>4.8537347597746914</v>
      </c>
      <c r="AE4943">
        <v>21.902845378333755</v>
      </c>
    </row>
    <row r="4944" spans="1:31" x14ac:dyDescent="0.25">
      <c r="A4944">
        <v>2315558</v>
      </c>
      <c r="B4944">
        <v>1</v>
      </c>
      <c r="C4944" t="s">
        <v>81</v>
      </c>
      <c r="D4944" t="s">
        <v>113</v>
      </c>
      <c r="E4944" t="s">
        <v>147</v>
      </c>
      <c r="F4944" t="s">
        <v>14347</v>
      </c>
      <c r="G4944" t="s">
        <v>258</v>
      </c>
      <c r="H4944" t="s">
        <v>150</v>
      </c>
      <c r="I4944" t="s">
        <v>136</v>
      </c>
      <c r="J4944" t="s">
        <v>137</v>
      </c>
      <c r="K4944" t="s">
        <v>138</v>
      </c>
      <c r="L4944" t="s">
        <v>14348</v>
      </c>
      <c r="M4944" t="s">
        <v>14349</v>
      </c>
      <c r="N4944">
        <v>4.7847222220000001</v>
      </c>
      <c r="O4944">
        <v>0</v>
      </c>
      <c r="P4944">
        <v>7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2.7930618776041665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2.7930618776041665</v>
      </c>
    </row>
    <row r="4945" spans="1:31" x14ac:dyDescent="0.25">
      <c r="A4945">
        <v>2315292</v>
      </c>
      <c r="B4945">
        <v>1</v>
      </c>
      <c r="C4945" t="s">
        <v>81</v>
      </c>
      <c r="D4945" t="s">
        <v>113</v>
      </c>
      <c r="E4945" t="s">
        <v>153</v>
      </c>
      <c r="F4945" t="s">
        <v>14350</v>
      </c>
      <c r="G4945" t="s">
        <v>203</v>
      </c>
      <c r="H4945" t="s">
        <v>150</v>
      </c>
      <c r="I4945" t="s">
        <v>136</v>
      </c>
      <c r="J4945" t="s">
        <v>137</v>
      </c>
      <c r="K4945" t="s">
        <v>138</v>
      </c>
      <c r="L4945" t="s">
        <v>14351</v>
      </c>
      <c r="M4945" t="s">
        <v>14352</v>
      </c>
      <c r="N4945">
        <v>4.017222222</v>
      </c>
      <c r="O4945">
        <v>0</v>
      </c>
      <c r="P4945">
        <v>0</v>
      </c>
      <c r="Q4945">
        <v>0</v>
      </c>
      <c r="R4945">
        <v>1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2.2480192853194998</v>
      </c>
      <c r="AA4945">
        <v>0</v>
      </c>
      <c r="AB4945">
        <v>0</v>
      </c>
      <c r="AC4945">
        <v>0</v>
      </c>
      <c r="AD4945">
        <v>0</v>
      </c>
      <c r="AE4945">
        <v>2.2480192853194998</v>
      </c>
    </row>
    <row r="4946" spans="1:31" x14ac:dyDescent="0.25">
      <c r="A4946">
        <v>2315266</v>
      </c>
      <c r="B4946">
        <v>1</v>
      </c>
      <c r="C4946" t="s">
        <v>81</v>
      </c>
      <c r="D4946" t="s">
        <v>118</v>
      </c>
      <c r="E4946" t="s">
        <v>175</v>
      </c>
      <c r="F4946" t="s">
        <v>14353</v>
      </c>
      <c r="G4946" t="s">
        <v>1463</v>
      </c>
      <c r="H4946" t="s">
        <v>135</v>
      </c>
      <c r="I4946" t="s">
        <v>136</v>
      </c>
      <c r="J4946" t="s">
        <v>137</v>
      </c>
      <c r="K4946" t="s">
        <v>138</v>
      </c>
      <c r="L4946" t="s">
        <v>14354</v>
      </c>
      <c r="M4946" t="s">
        <v>14355</v>
      </c>
      <c r="N4946">
        <v>0.78166666600000001</v>
      </c>
      <c r="O4946">
        <v>0</v>
      </c>
      <c r="P4946">
        <v>69</v>
      </c>
      <c r="Q4946">
        <v>0</v>
      </c>
      <c r="R4946">
        <v>2</v>
      </c>
      <c r="S4946">
        <v>0</v>
      </c>
      <c r="T4946">
        <v>15</v>
      </c>
      <c r="U4946">
        <v>0</v>
      </c>
      <c r="V4946">
        <v>0</v>
      </c>
      <c r="W4946">
        <v>0</v>
      </c>
      <c r="X4946">
        <v>10.254628686020947</v>
      </c>
      <c r="Y4946">
        <v>0</v>
      </c>
      <c r="Z4946">
        <v>6.6778276796686002</v>
      </c>
      <c r="AA4946">
        <v>0</v>
      </c>
      <c r="AB4946">
        <v>7.472043081739133</v>
      </c>
      <c r="AC4946">
        <v>0</v>
      </c>
      <c r="AD4946">
        <v>0</v>
      </c>
      <c r="AE4946">
        <v>24.40449944742868</v>
      </c>
    </row>
    <row r="4947" spans="1:31" x14ac:dyDescent="0.25">
      <c r="A4947">
        <v>2315727</v>
      </c>
      <c r="B4947">
        <v>1</v>
      </c>
      <c r="C4947" t="s">
        <v>80</v>
      </c>
      <c r="D4947" t="s">
        <v>103</v>
      </c>
      <c r="E4947" t="s">
        <v>132</v>
      </c>
      <c r="F4947" t="s">
        <v>14356</v>
      </c>
      <c r="G4947" t="s">
        <v>134</v>
      </c>
      <c r="H4947" t="s">
        <v>135</v>
      </c>
      <c r="I4947" t="s">
        <v>136</v>
      </c>
      <c r="J4947" t="s">
        <v>137</v>
      </c>
      <c r="K4947" t="s">
        <v>138</v>
      </c>
      <c r="L4947" t="s">
        <v>14357</v>
      </c>
      <c r="M4947" t="s">
        <v>14358</v>
      </c>
      <c r="N4947">
        <v>0.91194444399999997</v>
      </c>
      <c r="O4947">
        <v>21</v>
      </c>
      <c r="P4947">
        <v>2572</v>
      </c>
      <c r="Q4947">
        <v>33</v>
      </c>
      <c r="R4947">
        <v>191</v>
      </c>
      <c r="S4947">
        <v>55</v>
      </c>
      <c r="T4947">
        <v>690</v>
      </c>
      <c r="U4947">
        <v>7</v>
      </c>
      <c r="V4947">
        <v>1</v>
      </c>
      <c r="W4947">
        <v>16.947909767133339</v>
      </c>
      <c r="X4947">
        <v>385.27086243830479</v>
      </c>
      <c r="Y4947">
        <v>115.27498378442641</v>
      </c>
      <c r="Z4947">
        <v>62.444880986485906</v>
      </c>
      <c r="AA4947">
        <v>191.90789262791037</v>
      </c>
      <c r="AB4947">
        <v>223.91407948829584</v>
      </c>
      <c r="AC4947">
        <v>141.81936207948633</v>
      </c>
      <c r="AD4947">
        <v>3.5424444393250671</v>
      </c>
      <c r="AE4947">
        <v>1141.1224156113681</v>
      </c>
    </row>
    <row r="4948" spans="1:31" x14ac:dyDescent="0.25">
      <c r="A4948">
        <v>2315372</v>
      </c>
      <c r="B4948">
        <v>1</v>
      </c>
      <c r="C4948" t="s">
        <v>80</v>
      </c>
      <c r="D4948" t="s">
        <v>83</v>
      </c>
      <c r="E4948" t="s">
        <v>153</v>
      </c>
      <c r="F4948" t="s">
        <v>13653</v>
      </c>
      <c r="G4948" t="s">
        <v>254</v>
      </c>
      <c r="H4948" t="s">
        <v>150</v>
      </c>
      <c r="I4948" t="s">
        <v>136</v>
      </c>
      <c r="J4948" t="s">
        <v>137</v>
      </c>
      <c r="K4948" t="s">
        <v>138</v>
      </c>
      <c r="L4948" t="s">
        <v>14359</v>
      </c>
      <c r="M4948" t="s">
        <v>14360</v>
      </c>
      <c r="N4948">
        <v>3.8616666660000001</v>
      </c>
      <c r="O4948">
        <v>0</v>
      </c>
      <c r="P4948">
        <v>1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1.4200256249566752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1.4200256249566752</v>
      </c>
    </row>
    <row r="4949" spans="1:31" x14ac:dyDescent="0.25">
      <c r="A4949">
        <v>2315764</v>
      </c>
      <c r="B4949">
        <v>1</v>
      </c>
      <c r="C4949" t="s">
        <v>81</v>
      </c>
      <c r="D4949" t="s">
        <v>120</v>
      </c>
      <c r="E4949" t="s">
        <v>132</v>
      </c>
      <c r="F4949" t="s">
        <v>14361</v>
      </c>
      <c r="G4949" t="s">
        <v>134</v>
      </c>
      <c r="H4949" t="s">
        <v>135</v>
      </c>
      <c r="I4949" t="s">
        <v>136</v>
      </c>
      <c r="J4949" t="s">
        <v>137</v>
      </c>
      <c r="K4949" t="s">
        <v>138</v>
      </c>
      <c r="L4949" t="s">
        <v>14362</v>
      </c>
      <c r="M4949" t="s">
        <v>14363</v>
      </c>
      <c r="N4949">
        <v>0.30305555499999998</v>
      </c>
      <c r="O4949">
        <v>0</v>
      </c>
      <c r="P4949">
        <v>624</v>
      </c>
      <c r="Q4949">
        <v>8</v>
      </c>
      <c r="R4949">
        <v>12</v>
      </c>
      <c r="S4949">
        <v>3</v>
      </c>
      <c r="T4949">
        <v>70</v>
      </c>
      <c r="U4949">
        <v>2</v>
      </c>
      <c r="V4949">
        <v>0</v>
      </c>
      <c r="W4949">
        <v>0</v>
      </c>
      <c r="X4949">
        <v>33.100068790693591</v>
      </c>
      <c r="Y4949">
        <v>5.7930498466790663</v>
      </c>
      <c r="Z4949">
        <v>9.3194027689618739</v>
      </c>
      <c r="AA4949">
        <v>1.9345448928477333</v>
      </c>
      <c r="AB4949">
        <v>11.056791714741321</v>
      </c>
      <c r="AC4949">
        <v>23.382300407998336</v>
      </c>
      <c r="AD4949">
        <v>0</v>
      </c>
      <c r="AE4949">
        <v>84.586158421921922</v>
      </c>
    </row>
    <row r="4950" spans="1:31" x14ac:dyDescent="0.25">
      <c r="A4950">
        <v>2315515</v>
      </c>
      <c r="B4950">
        <v>1</v>
      </c>
      <c r="C4950" t="s">
        <v>81</v>
      </c>
      <c r="D4950" t="s">
        <v>117</v>
      </c>
      <c r="E4950" t="s">
        <v>153</v>
      </c>
      <c r="F4950" t="s">
        <v>14364</v>
      </c>
      <c r="G4950" t="s">
        <v>336</v>
      </c>
      <c r="H4950" t="s">
        <v>150</v>
      </c>
      <c r="I4950" t="s">
        <v>136</v>
      </c>
      <c r="J4950" t="s">
        <v>137</v>
      </c>
      <c r="K4950" t="s">
        <v>138</v>
      </c>
      <c r="L4950" t="s">
        <v>14365</v>
      </c>
      <c r="M4950" t="s">
        <v>14366</v>
      </c>
      <c r="N4950">
        <v>2.4894444440000001</v>
      </c>
      <c r="O4950">
        <v>0</v>
      </c>
      <c r="P4950">
        <v>1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0.35660741812041669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0.35660741812041669</v>
      </c>
    </row>
    <row r="4951" spans="1:31" x14ac:dyDescent="0.25">
      <c r="A4951">
        <v>2315123</v>
      </c>
      <c r="B4951">
        <v>1</v>
      </c>
      <c r="C4951" t="s">
        <v>80</v>
      </c>
      <c r="D4951" t="s">
        <v>105</v>
      </c>
      <c r="E4951" t="s">
        <v>141</v>
      </c>
      <c r="F4951" t="s">
        <v>14367</v>
      </c>
      <c r="G4951" t="s">
        <v>134</v>
      </c>
      <c r="H4951" t="s">
        <v>135</v>
      </c>
      <c r="I4951" t="s">
        <v>136</v>
      </c>
      <c r="J4951" t="s">
        <v>137</v>
      </c>
      <c r="K4951" t="s">
        <v>138</v>
      </c>
      <c r="L4951" t="s">
        <v>14368</v>
      </c>
      <c r="M4951" t="s">
        <v>14369</v>
      </c>
      <c r="N4951">
        <v>1.6955555550000001</v>
      </c>
      <c r="O4951">
        <v>11</v>
      </c>
      <c r="P4951">
        <v>1503</v>
      </c>
      <c r="Q4951">
        <v>18</v>
      </c>
      <c r="R4951">
        <v>657</v>
      </c>
      <c r="S4951">
        <v>22</v>
      </c>
      <c r="T4951">
        <v>177</v>
      </c>
      <c r="U4951">
        <v>0</v>
      </c>
      <c r="V4951">
        <v>1</v>
      </c>
      <c r="W4951">
        <v>3.8691911793696008</v>
      </c>
      <c r="X4951">
        <v>410.37826817419932</v>
      </c>
      <c r="Y4951">
        <v>24.543672371133134</v>
      </c>
      <c r="Z4951">
        <v>347.88923247512014</v>
      </c>
      <c r="AA4951">
        <v>638.37990764085953</v>
      </c>
      <c r="AB4951">
        <v>123.47857486753912</v>
      </c>
      <c r="AC4951">
        <v>0</v>
      </c>
      <c r="AD4951">
        <v>3.4193620086731999</v>
      </c>
      <c r="AE4951">
        <v>1551.958208716894</v>
      </c>
    </row>
    <row r="4952" spans="1:31" x14ac:dyDescent="0.25">
      <c r="A4952">
        <v>2315770</v>
      </c>
      <c r="B4952">
        <v>1</v>
      </c>
      <c r="C4952" t="s">
        <v>80</v>
      </c>
      <c r="D4952" t="s">
        <v>99</v>
      </c>
      <c r="E4952" t="s">
        <v>175</v>
      </c>
      <c r="F4952" t="s">
        <v>14370</v>
      </c>
      <c r="G4952" t="s">
        <v>467</v>
      </c>
      <c r="H4952" t="s">
        <v>135</v>
      </c>
      <c r="I4952" t="s">
        <v>136</v>
      </c>
      <c r="J4952" t="s">
        <v>137</v>
      </c>
      <c r="K4952" t="s">
        <v>138</v>
      </c>
      <c r="L4952" t="s">
        <v>14371</v>
      </c>
      <c r="M4952" t="s">
        <v>14372</v>
      </c>
      <c r="N4952">
        <v>0.52361111100000002</v>
      </c>
      <c r="O4952">
        <v>0</v>
      </c>
      <c r="P4952">
        <v>380</v>
      </c>
      <c r="Q4952">
        <v>0</v>
      </c>
      <c r="R4952">
        <v>8</v>
      </c>
      <c r="S4952">
        <v>2</v>
      </c>
      <c r="T4952">
        <v>38</v>
      </c>
      <c r="U4952">
        <v>0</v>
      </c>
      <c r="V4952">
        <v>1</v>
      </c>
      <c r="W4952">
        <v>0</v>
      </c>
      <c r="X4952">
        <v>57.138800827158995</v>
      </c>
      <c r="Y4952">
        <v>0</v>
      </c>
      <c r="Z4952">
        <v>0.71124017530366679</v>
      </c>
      <c r="AA4952">
        <v>4.7924605146020429</v>
      </c>
      <c r="AB4952">
        <v>25.224370876434172</v>
      </c>
      <c r="AC4952">
        <v>0</v>
      </c>
      <c r="AD4952">
        <v>0.23885610188970832</v>
      </c>
      <c r="AE4952">
        <v>88.10572849538859</v>
      </c>
    </row>
    <row r="4953" spans="1:31" x14ac:dyDescent="0.25">
      <c r="A4953">
        <v>2315621</v>
      </c>
      <c r="B4953">
        <v>1</v>
      </c>
      <c r="C4953" t="s">
        <v>80</v>
      </c>
      <c r="D4953" t="s">
        <v>93</v>
      </c>
      <c r="E4953" t="s">
        <v>147</v>
      </c>
      <c r="F4953" t="s">
        <v>14373</v>
      </c>
      <c r="G4953" t="s">
        <v>149</v>
      </c>
      <c r="H4953" t="s">
        <v>150</v>
      </c>
      <c r="I4953" t="s">
        <v>136</v>
      </c>
      <c r="J4953" t="s">
        <v>137</v>
      </c>
      <c r="K4953" t="s">
        <v>138</v>
      </c>
      <c r="L4953" t="s">
        <v>14374</v>
      </c>
      <c r="M4953" t="s">
        <v>14375</v>
      </c>
      <c r="N4953">
        <v>1.652222222</v>
      </c>
      <c r="O4953">
        <v>0</v>
      </c>
      <c r="P4953">
        <v>0</v>
      </c>
      <c r="Q4953">
        <v>0</v>
      </c>
      <c r="R4953">
        <v>6</v>
      </c>
      <c r="S4953">
        <v>0</v>
      </c>
      <c r="T4953">
        <v>2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32.59248226296728</v>
      </c>
      <c r="AA4953">
        <v>0</v>
      </c>
      <c r="AB4953">
        <v>12.378723539954201</v>
      </c>
      <c r="AC4953">
        <v>0</v>
      </c>
      <c r="AD4953">
        <v>0</v>
      </c>
      <c r="AE4953">
        <v>44.971205802921482</v>
      </c>
    </row>
    <row r="4954" spans="1:31" x14ac:dyDescent="0.25">
      <c r="A4954">
        <v>2315235</v>
      </c>
      <c r="B4954">
        <v>1</v>
      </c>
      <c r="C4954" t="s">
        <v>80</v>
      </c>
      <c r="D4954" t="s">
        <v>82</v>
      </c>
      <c r="E4954" t="s">
        <v>175</v>
      </c>
      <c r="F4954" t="s">
        <v>14376</v>
      </c>
      <c r="G4954" t="s">
        <v>143</v>
      </c>
      <c r="H4954" t="s">
        <v>135</v>
      </c>
      <c r="I4954" t="s">
        <v>136</v>
      </c>
      <c r="J4954" t="s">
        <v>137</v>
      </c>
      <c r="K4954" t="s">
        <v>144</v>
      </c>
      <c r="L4954" t="s">
        <v>14377</v>
      </c>
      <c r="M4954" t="s">
        <v>14378</v>
      </c>
      <c r="N4954">
        <v>9.9075000000000006</v>
      </c>
      <c r="O4954">
        <v>0</v>
      </c>
      <c r="P4954">
        <v>2935</v>
      </c>
      <c r="Q4954">
        <v>0</v>
      </c>
      <c r="R4954">
        <v>0</v>
      </c>
      <c r="S4954">
        <v>0</v>
      </c>
      <c r="T4954">
        <v>331</v>
      </c>
      <c r="U4954">
        <v>0</v>
      </c>
      <c r="V4954">
        <v>1</v>
      </c>
      <c r="W4954">
        <v>0</v>
      </c>
      <c r="X4954">
        <v>5902.2928410000113</v>
      </c>
      <c r="Y4954">
        <v>0</v>
      </c>
      <c r="Z4954">
        <v>0</v>
      </c>
      <c r="AA4954">
        <v>0</v>
      </c>
      <c r="AB4954">
        <v>8375.9794340584231</v>
      </c>
      <c r="AC4954">
        <v>0</v>
      </c>
      <c r="AD4954">
        <v>15.414088887353476</v>
      </c>
      <c r="AE4954">
        <v>14293.686363945788</v>
      </c>
    </row>
    <row r="4955" spans="1:31" x14ac:dyDescent="0.25">
      <c r="A4955">
        <v>2315567</v>
      </c>
      <c r="B4955">
        <v>1</v>
      </c>
      <c r="C4955" t="s">
        <v>81</v>
      </c>
      <c r="D4955" t="s">
        <v>127</v>
      </c>
      <c r="E4955" t="s">
        <v>147</v>
      </c>
      <c r="F4955" t="s">
        <v>14379</v>
      </c>
      <c r="G4955" t="s">
        <v>149</v>
      </c>
      <c r="H4955" t="s">
        <v>150</v>
      </c>
      <c r="I4955" t="s">
        <v>136</v>
      </c>
      <c r="J4955" t="s">
        <v>137</v>
      </c>
      <c r="K4955" t="s">
        <v>138</v>
      </c>
      <c r="L4955" t="s">
        <v>14380</v>
      </c>
      <c r="M4955" t="s">
        <v>14381</v>
      </c>
      <c r="N4955">
        <v>3.6483333330000001</v>
      </c>
      <c r="O4955">
        <v>0</v>
      </c>
      <c r="P4955">
        <v>4</v>
      </c>
      <c r="Q4955">
        <v>0</v>
      </c>
      <c r="R4955">
        <v>8</v>
      </c>
      <c r="S4955">
        <v>0</v>
      </c>
      <c r="T4955">
        <v>1</v>
      </c>
      <c r="U4955">
        <v>0</v>
      </c>
      <c r="V4955">
        <v>0</v>
      </c>
      <c r="W4955">
        <v>0</v>
      </c>
      <c r="X4955">
        <v>2.2929983038398332</v>
      </c>
      <c r="Y4955">
        <v>0</v>
      </c>
      <c r="Z4955">
        <v>32.447370536496415</v>
      </c>
      <c r="AA4955">
        <v>0</v>
      </c>
      <c r="AB4955">
        <v>4.0221642343176001</v>
      </c>
      <c r="AC4955">
        <v>0</v>
      </c>
      <c r="AD4955">
        <v>0</v>
      </c>
      <c r="AE4955">
        <v>38.762533074653845</v>
      </c>
    </row>
    <row r="4956" spans="1:31" x14ac:dyDescent="0.25">
      <c r="A4956">
        <v>2315212</v>
      </c>
      <c r="B4956">
        <v>1</v>
      </c>
      <c r="C4956" t="s">
        <v>80</v>
      </c>
      <c r="D4956" t="s">
        <v>101</v>
      </c>
      <c r="E4956" t="s">
        <v>147</v>
      </c>
      <c r="F4956" t="s">
        <v>14382</v>
      </c>
      <c r="G4956" t="s">
        <v>503</v>
      </c>
      <c r="H4956" t="s">
        <v>150</v>
      </c>
      <c r="I4956" t="s">
        <v>136</v>
      </c>
      <c r="J4956" t="s">
        <v>137</v>
      </c>
      <c r="K4956" t="s">
        <v>138</v>
      </c>
      <c r="L4956" t="s">
        <v>14383</v>
      </c>
      <c r="M4956" t="s">
        <v>14384</v>
      </c>
      <c r="N4956">
        <v>0.71</v>
      </c>
      <c r="O4956">
        <v>0</v>
      </c>
      <c r="P4956">
        <v>97</v>
      </c>
      <c r="Q4956">
        <v>0</v>
      </c>
      <c r="R4956">
        <v>0</v>
      </c>
      <c r="S4956">
        <v>0</v>
      </c>
      <c r="T4956">
        <v>1</v>
      </c>
      <c r="U4956">
        <v>0</v>
      </c>
      <c r="V4956">
        <v>0</v>
      </c>
      <c r="W4956">
        <v>0</v>
      </c>
      <c r="X4956">
        <v>14.556587428868392</v>
      </c>
      <c r="Y4956">
        <v>0</v>
      </c>
      <c r="Z4956">
        <v>0</v>
      </c>
      <c r="AA4956">
        <v>0</v>
      </c>
      <c r="AB4956">
        <v>0.7694852305680111</v>
      </c>
      <c r="AC4956">
        <v>0</v>
      </c>
      <c r="AD4956">
        <v>0</v>
      </c>
      <c r="AE4956">
        <v>15.326072659436402</v>
      </c>
    </row>
    <row r="4957" spans="1:31" x14ac:dyDescent="0.25">
      <c r="A4957">
        <v>2315590</v>
      </c>
      <c r="B4957">
        <v>1</v>
      </c>
      <c r="C4957" t="s">
        <v>81</v>
      </c>
      <c r="D4957" t="s">
        <v>128</v>
      </c>
      <c r="E4957" t="s">
        <v>141</v>
      </c>
      <c r="F4957" t="s">
        <v>8011</v>
      </c>
      <c r="G4957" t="s">
        <v>134</v>
      </c>
      <c r="H4957" t="s">
        <v>135</v>
      </c>
      <c r="I4957" t="s">
        <v>136</v>
      </c>
      <c r="J4957" t="s">
        <v>137</v>
      </c>
      <c r="K4957" t="s">
        <v>138</v>
      </c>
      <c r="L4957" t="s">
        <v>14385</v>
      </c>
      <c r="M4957" t="s">
        <v>14386</v>
      </c>
      <c r="N4957">
        <v>8.7222222000000002E-2</v>
      </c>
      <c r="O4957">
        <v>51</v>
      </c>
      <c r="P4957">
        <v>1549</v>
      </c>
      <c r="Q4957">
        <v>66</v>
      </c>
      <c r="R4957">
        <v>101</v>
      </c>
      <c r="S4957">
        <v>15</v>
      </c>
      <c r="T4957">
        <v>128</v>
      </c>
      <c r="U4957">
        <v>3</v>
      </c>
      <c r="V4957">
        <v>1</v>
      </c>
      <c r="W4957">
        <v>1.1604364056889171</v>
      </c>
      <c r="X4957">
        <v>19.372221715345535</v>
      </c>
      <c r="Y4957">
        <v>4.8055102607961668</v>
      </c>
      <c r="Z4957">
        <v>7.9423102168587745</v>
      </c>
      <c r="AA4957">
        <v>17.87841530173603</v>
      </c>
      <c r="AB4957">
        <v>4.0433502654170743</v>
      </c>
      <c r="AC4957">
        <v>0.16258338060136668</v>
      </c>
      <c r="AD4957">
        <v>3.6307616653024337</v>
      </c>
      <c r="AE4957">
        <v>58.995589211746307</v>
      </c>
    </row>
    <row r="4958" spans="1:31" x14ac:dyDescent="0.25">
      <c r="A4958">
        <v>2315258</v>
      </c>
      <c r="B4958">
        <v>1</v>
      </c>
      <c r="C4958" t="s">
        <v>80</v>
      </c>
      <c r="D4958" t="s">
        <v>83</v>
      </c>
      <c r="E4958" t="s">
        <v>147</v>
      </c>
      <c r="F4958" t="s">
        <v>14387</v>
      </c>
      <c r="G4958" t="s">
        <v>143</v>
      </c>
      <c r="H4958" t="s">
        <v>150</v>
      </c>
      <c r="I4958" t="s">
        <v>136</v>
      </c>
      <c r="J4958" t="s">
        <v>137</v>
      </c>
      <c r="K4958" t="s">
        <v>144</v>
      </c>
      <c r="L4958" t="s">
        <v>14388</v>
      </c>
      <c r="M4958" t="s">
        <v>14389</v>
      </c>
      <c r="N4958">
        <v>4.2513888880000001</v>
      </c>
      <c r="O4958">
        <v>0</v>
      </c>
      <c r="P4958">
        <v>108</v>
      </c>
      <c r="Q4958">
        <v>0</v>
      </c>
      <c r="R4958">
        <v>0</v>
      </c>
      <c r="S4958">
        <v>0</v>
      </c>
      <c r="T4958">
        <v>16</v>
      </c>
      <c r="U4958">
        <v>0</v>
      </c>
      <c r="V4958">
        <v>0</v>
      </c>
      <c r="W4958">
        <v>0</v>
      </c>
      <c r="X4958">
        <v>114.37117857780908</v>
      </c>
      <c r="Y4958">
        <v>0</v>
      </c>
      <c r="Z4958">
        <v>0</v>
      </c>
      <c r="AA4958">
        <v>0</v>
      </c>
      <c r="AB4958">
        <v>14.784912543651346</v>
      </c>
      <c r="AC4958">
        <v>0</v>
      </c>
      <c r="AD4958">
        <v>0</v>
      </c>
      <c r="AE4958">
        <v>129.15609112146043</v>
      </c>
    </row>
    <row r="4959" spans="1:31" x14ac:dyDescent="0.25">
      <c r="A4959">
        <v>2315736</v>
      </c>
      <c r="B4959">
        <v>1</v>
      </c>
      <c r="C4959" t="s">
        <v>81</v>
      </c>
      <c r="D4959" t="s">
        <v>117</v>
      </c>
      <c r="E4959" t="s">
        <v>147</v>
      </c>
      <c r="F4959" t="s">
        <v>14390</v>
      </c>
      <c r="G4959" t="s">
        <v>353</v>
      </c>
      <c r="H4959" t="s">
        <v>150</v>
      </c>
      <c r="I4959" t="s">
        <v>136</v>
      </c>
      <c r="J4959" t="s">
        <v>137</v>
      </c>
      <c r="K4959" t="s">
        <v>138</v>
      </c>
      <c r="L4959" t="s">
        <v>14391</v>
      </c>
      <c r="M4959" t="s">
        <v>14392</v>
      </c>
      <c r="N4959">
        <v>1.782777777</v>
      </c>
      <c r="O4959">
        <v>0</v>
      </c>
      <c r="P4959">
        <v>9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1.5350874665765002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1.5350874665765002</v>
      </c>
    </row>
    <row r="4960" spans="1:31" x14ac:dyDescent="0.25">
      <c r="A4960">
        <v>2315189</v>
      </c>
      <c r="B4960">
        <v>1</v>
      </c>
      <c r="C4960" t="s">
        <v>80</v>
      </c>
      <c r="D4960" t="s">
        <v>94</v>
      </c>
      <c r="E4960" t="s">
        <v>158</v>
      </c>
      <c r="F4960" t="s">
        <v>14393</v>
      </c>
      <c r="G4960" t="s">
        <v>453</v>
      </c>
      <c r="H4960" t="s">
        <v>150</v>
      </c>
      <c r="I4960" t="s">
        <v>136</v>
      </c>
      <c r="J4960" t="s">
        <v>137</v>
      </c>
      <c r="K4960" t="s">
        <v>138</v>
      </c>
      <c r="L4960" t="s">
        <v>14394</v>
      </c>
      <c r="M4960" t="s">
        <v>14395</v>
      </c>
      <c r="N4960">
        <v>0.78388888800000001</v>
      </c>
      <c r="O4960">
        <v>0</v>
      </c>
      <c r="P4960">
        <v>0</v>
      </c>
      <c r="Q4960">
        <v>0</v>
      </c>
      <c r="R4960">
        <v>10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23.166456239228296</v>
      </c>
      <c r="AA4960">
        <v>0</v>
      </c>
      <c r="AB4960">
        <v>0</v>
      </c>
      <c r="AC4960">
        <v>0</v>
      </c>
      <c r="AD4960">
        <v>0</v>
      </c>
      <c r="AE4960">
        <v>23.166456239228296</v>
      </c>
    </row>
    <row r="4961" spans="1:31" x14ac:dyDescent="0.25">
      <c r="A4961">
        <v>2315444</v>
      </c>
      <c r="B4961">
        <v>1</v>
      </c>
      <c r="C4961" t="s">
        <v>81</v>
      </c>
      <c r="D4961" t="s">
        <v>118</v>
      </c>
      <c r="E4961" t="s">
        <v>175</v>
      </c>
      <c r="F4961" t="s">
        <v>14396</v>
      </c>
      <c r="G4961" t="s">
        <v>872</v>
      </c>
      <c r="H4961" t="s">
        <v>135</v>
      </c>
      <c r="I4961" t="s">
        <v>136</v>
      </c>
      <c r="J4961" t="s">
        <v>137</v>
      </c>
      <c r="K4961" t="s">
        <v>138</v>
      </c>
      <c r="L4961" t="s">
        <v>14397</v>
      </c>
      <c r="M4961" t="s">
        <v>14398</v>
      </c>
      <c r="N4961">
        <v>5.0747222220000001</v>
      </c>
      <c r="O4961">
        <v>0</v>
      </c>
      <c r="P4961">
        <v>0</v>
      </c>
      <c r="Q4961">
        <v>0</v>
      </c>
      <c r="R4961">
        <v>0</v>
      </c>
      <c r="S4961">
        <v>0</v>
      </c>
      <c r="T4961">
        <v>35</v>
      </c>
      <c r="U4961">
        <v>0</v>
      </c>
      <c r="V4961">
        <v>1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90.264084444700998</v>
      </c>
      <c r="AC4961">
        <v>0</v>
      </c>
      <c r="AD4961">
        <v>1.4742130220917751</v>
      </c>
      <c r="AE4961">
        <v>91.738297466792773</v>
      </c>
    </row>
    <row r="4962" spans="1:31" x14ac:dyDescent="0.25">
      <c r="A4962">
        <v>2315358</v>
      </c>
      <c r="B4962">
        <v>1</v>
      </c>
      <c r="C4962" t="s">
        <v>80</v>
      </c>
      <c r="D4962" t="s">
        <v>103</v>
      </c>
      <c r="E4962" t="s">
        <v>132</v>
      </c>
      <c r="F4962" t="s">
        <v>5380</v>
      </c>
      <c r="G4962" t="s">
        <v>467</v>
      </c>
      <c r="H4962" t="s">
        <v>135</v>
      </c>
      <c r="I4962" t="s">
        <v>468</v>
      </c>
      <c r="J4962" t="s">
        <v>137</v>
      </c>
      <c r="K4962" t="s">
        <v>138</v>
      </c>
      <c r="L4962" t="s">
        <v>14399</v>
      </c>
      <c r="M4962" t="s">
        <v>14400</v>
      </c>
      <c r="N4962">
        <v>7.2222220000000004E-3</v>
      </c>
      <c r="O4962">
        <v>0</v>
      </c>
      <c r="P4962">
        <v>0</v>
      </c>
      <c r="Q4962">
        <v>5</v>
      </c>
      <c r="R4962">
        <v>21</v>
      </c>
      <c r="S4962">
        <v>10</v>
      </c>
      <c r="T4962">
        <v>6</v>
      </c>
      <c r="U4962">
        <v>5</v>
      </c>
      <c r="V4962">
        <v>0</v>
      </c>
      <c r="W4962">
        <v>0</v>
      </c>
      <c r="X4962">
        <v>0</v>
      </c>
      <c r="Y4962">
        <v>0.23205095826639996</v>
      </c>
      <c r="Z4962">
        <v>0.5659227838691554</v>
      </c>
      <c r="AA4962">
        <v>0.28139758698768891</v>
      </c>
      <c r="AB4962">
        <v>0.1251472358955</v>
      </c>
      <c r="AC4962">
        <v>0.77523228582518333</v>
      </c>
      <c r="AD4962">
        <v>0</v>
      </c>
      <c r="AE4962">
        <v>1.9797508508439274</v>
      </c>
    </row>
    <row r="4963" spans="1:31" x14ac:dyDescent="0.25">
      <c r="A4963">
        <v>2315195</v>
      </c>
      <c r="B4963">
        <v>1</v>
      </c>
      <c r="C4963" t="s">
        <v>81</v>
      </c>
      <c r="D4963" t="s">
        <v>117</v>
      </c>
      <c r="E4963" t="s">
        <v>175</v>
      </c>
      <c r="F4963" t="s">
        <v>14401</v>
      </c>
      <c r="G4963" t="s">
        <v>134</v>
      </c>
      <c r="H4963" t="s">
        <v>135</v>
      </c>
      <c r="I4963" t="s">
        <v>136</v>
      </c>
      <c r="J4963" t="s">
        <v>137</v>
      </c>
      <c r="K4963" t="s">
        <v>138</v>
      </c>
      <c r="L4963" t="s">
        <v>14402</v>
      </c>
      <c r="M4963" t="s">
        <v>14403</v>
      </c>
      <c r="N4963">
        <v>5</v>
      </c>
      <c r="O4963">
        <v>0</v>
      </c>
      <c r="P4963">
        <v>164</v>
      </c>
      <c r="Q4963">
        <v>0</v>
      </c>
      <c r="R4963">
        <v>0</v>
      </c>
      <c r="S4963">
        <v>0</v>
      </c>
      <c r="T4963">
        <v>2</v>
      </c>
      <c r="U4963">
        <v>0</v>
      </c>
      <c r="V4963">
        <v>0</v>
      </c>
      <c r="W4963">
        <v>0</v>
      </c>
      <c r="X4963">
        <v>103.06332050380263</v>
      </c>
      <c r="Y4963">
        <v>0</v>
      </c>
      <c r="Z4963">
        <v>0</v>
      </c>
      <c r="AA4963">
        <v>0</v>
      </c>
      <c r="AB4963">
        <v>4.6444970208600003</v>
      </c>
      <c r="AC4963">
        <v>0</v>
      </c>
      <c r="AD4963">
        <v>0</v>
      </c>
      <c r="AE4963">
        <v>107.70781752466263</v>
      </c>
    </row>
    <row r="4964" spans="1:31" x14ac:dyDescent="0.25">
      <c r="A4964">
        <v>2315504</v>
      </c>
      <c r="B4964">
        <v>1</v>
      </c>
      <c r="C4964" t="s">
        <v>80</v>
      </c>
      <c r="D4964" t="s">
        <v>104</v>
      </c>
      <c r="E4964" t="s">
        <v>414</v>
      </c>
      <c r="F4964" t="s">
        <v>14404</v>
      </c>
      <c r="G4964" t="s">
        <v>134</v>
      </c>
      <c r="H4964" t="s">
        <v>2425</v>
      </c>
      <c r="I4964" t="s">
        <v>136</v>
      </c>
      <c r="J4964" t="s">
        <v>137</v>
      </c>
      <c r="K4964" t="s">
        <v>138</v>
      </c>
      <c r="L4964" t="s">
        <v>14405</v>
      </c>
      <c r="M4964" t="s">
        <v>14406</v>
      </c>
      <c r="N4964">
        <v>0.119736944</v>
      </c>
      <c r="O4964">
        <v>0</v>
      </c>
      <c r="P4964">
        <v>18287</v>
      </c>
      <c r="Q4964">
        <v>6</v>
      </c>
      <c r="R4964">
        <v>95</v>
      </c>
      <c r="S4964">
        <v>10</v>
      </c>
      <c r="T4964">
        <v>2395</v>
      </c>
      <c r="U4964">
        <v>7</v>
      </c>
      <c r="V4964">
        <v>6</v>
      </c>
      <c r="W4964">
        <v>0</v>
      </c>
      <c r="X4964">
        <v>412.25279138329563</v>
      </c>
      <c r="Y4964">
        <v>0.8920612906622416</v>
      </c>
      <c r="Z4964">
        <v>8.9137073699476783</v>
      </c>
      <c r="AA4964">
        <v>24.348066054338926</v>
      </c>
      <c r="AB4964">
        <v>176.68272055906837</v>
      </c>
      <c r="AC4964">
        <v>57.795355228625439</v>
      </c>
      <c r="AD4964">
        <v>9.2100795632058343</v>
      </c>
      <c r="AE4964">
        <v>690.09478144914408</v>
      </c>
    </row>
    <row r="4965" spans="1:31" x14ac:dyDescent="0.25">
      <c r="A4965">
        <v>2315799</v>
      </c>
      <c r="B4965">
        <v>1</v>
      </c>
      <c r="C4965" t="s">
        <v>80</v>
      </c>
      <c r="D4965" t="s">
        <v>106</v>
      </c>
      <c r="E4965" t="s">
        <v>147</v>
      </c>
      <c r="F4965" t="s">
        <v>14407</v>
      </c>
      <c r="G4965" t="s">
        <v>149</v>
      </c>
      <c r="H4965" t="s">
        <v>150</v>
      </c>
      <c r="I4965" t="s">
        <v>136</v>
      </c>
      <c r="J4965" t="s">
        <v>137</v>
      </c>
      <c r="K4965" t="s">
        <v>138</v>
      </c>
      <c r="L4965" t="s">
        <v>14408</v>
      </c>
      <c r="M4965" t="s">
        <v>14409</v>
      </c>
      <c r="N4965">
        <v>2.8774999999999999</v>
      </c>
      <c r="O4965">
        <v>0</v>
      </c>
      <c r="P4965">
        <v>0</v>
      </c>
      <c r="Q4965">
        <v>0</v>
      </c>
      <c r="R4965">
        <v>6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46.599664294976378</v>
      </c>
      <c r="AA4965">
        <v>0</v>
      </c>
      <c r="AB4965">
        <v>0</v>
      </c>
      <c r="AC4965">
        <v>0</v>
      </c>
      <c r="AD4965">
        <v>0</v>
      </c>
      <c r="AE4965">
        <v>46.599664294976378</v>
      </c>
    </row>
    <row r="4966" spans="1:31" x14ac:dyDescent="0.25">
      <c r="A4966">
        <v>2315398</v>
      </c>
      <c r="B4966">
        <v>1</v>
      </c>
      <c r="C4966" t="s">
        <v>80</v>
      </c>
      <c r="D4966" t="s">
        <v>103</v>
      </c>
      <c r="E4966" t="s">
        <v>158</v>
      </c>
      <c r="F4966" t="s">
        <v>14410</v>
      </c>
      <c r="G4966" t="s">
        <v>453</v>
      </c>
      <c r="H4966" t="s">
        <v>150</v>
      </c>
      <c r="I4966" t="s">
        <v>136</v>
      </c>
      <c r="J4966" t="s">
        <v>137</v>
      </c>
      <c r="K4966" t="s">
        <v>138</v>
      </c>
      <c r="L4966" t="s">
        <v>14411</v>
      </c>
      <c r="M4966" t="s">
        <v>14412</v>
      </c>
      <c r="N4966">
        <v>1.423611111</v>
      </c>
      <c r="O4966">
        <v>0</v>
      </c>
      <c r="P4966">
        <v>156</v>
      </c>
      <c r="Q4966">
        <v>0</v>
      </c>
      <c r="R4966">
        <v>3</v>
      </c>
      <c r="S4966">
        <v>0</v>
      </c>
      <c r="T4966">
        <v>31</v>
      </c>
      <c r="U4966">
        <v>0</v>
      </c>
      <c r="V4966">
        <v>0</v>
      </c>
      <c r="W4966">
        <v>0</v>
      </c>
      <c r="X4966">
        <v>49.635363646054394</v>
      </c>
      <c r="Y4966">
        <v>0</v>
      </c>
      <c r="Z4966">
        <v>2.026663644380625</v>
      </c>
      <c r="AA4966">
        <v>0</v>
      </c>
      <c r="AB4966">
        <v>43.733148834809469</v>
      </c>
      <c r="AC4966">
        <v>0</v>
      </c>
      <c r="AD4966">
        <v>0</v>
      </c>
      <c r="AE4966">
        <v>95.39517612524449</v>
      </c>
    </row>
    <row r="4967" spans="1:31" x14ac:dyDescent="0.25">
      <c r="A4967">
        <v>2315149</v>
      </c>
      <c r="B4967">
        <v>1</v>
      </c>
      <c r="C4967" t="s">
        <v>81</v>
      </c>
      <c r="D4967" t="s">
        <v>120</v>
      </c>
      <c r="E4967" t="s">
        <v>141</v>
      </c>
      <c r="F4967" t="s">
        <v>14413</v>
      </c>
      <c r="G4967" t="s">
        <v>134</v>
      </c>
      <c r="H4967" t="s">
        <v>135</v>
      </c>
      <c r="I4967" t="s">
        <v>136</v>
      </c>
      <c r="J4967" t="s">
        <v>137</v>
      </c>
      <c r="K4967" t="s">
        <v>138</v>
      </c>
      <c r="L4967" t="s">
        <v>14414</v>
      </c>
      <c r="M4967" t="s">
        <v>14415</v>
      </c>
      <c r="N4967">
        <v>1.596944444</v>
      </c>
      <c r="O4967">
        <v>0</v>
      </c>
      <c r="P4967">
        <v>0</v>
      </c>
      <c r="Q4967">
        <v>20</v>
      </c>
      <c r="R4967">
        <v>68</v>
      </c>
      <c r="S4967">
        <v>5</v>
      </c>
      <c r="T4967">
        <v>3</v>
      </c>
      <c r="U4967">
        <v>0</v>
      </c>
      <c r="V4967">
        <v>0</v>
      </c>
      <c r="W4967">
        <v>0</v>
      </c>
      <c r="X4967">
        <v>0</v>
      </c>
      <c r="Y4967">
        <v>131.68328282053432</v>
      </c>
      <c r="Z4967">
        <v>417.72940565577898</v>
      </c>
      <c r="AA4967">
        <v>12.872439485913262</v>
      </c>
      <c r="AB4967">
        <v>11.708841018376834</v>
      </c>
      <c r="AC4967">
        <v>0</v>
      </c>
      <c r="AD4967">
        <v>0</v>
      </c>
      <c r="AE4967">
        <v>573.99396898060331</v>
      </c>
    </row>
    <row r="4968" spans="1:31" x14ac:dyDescent="0.25">
      <c r="A4968">
        <v>2315404</v>
      </c>
      <c r="B4968">
        <v>1</v>
      </c>
      <c r="C4968" t="s">
        <v>80</v>
      </c>
      <c r="D4968" t="s">
        <v>86</v>
      </c>
      <c r="E4968" t="s">
        <v>153</v>
      </c>
      <c r="F4968" t="s">
        <v>14416</v>
      </c>
      <c r="G4968" t="s">
        <v>254</v>
      </c>
      <c r="H4968" t="s">
        <v>150</v>
      </c>
      <c r="I4968" t="s">
        <v>136</v>
      </c>
      <c r="J4968" t="s">
        <v>137</v>
      </c>
      <c r="K4968" t="s">
        <v>138</v>
      </c>
      <c r="L4968" t="s">
        <v>14417</v>
      </c>
      <c r="M4968" t="s">
        <v>14418</v>
      </c>
      <c r="N4968">
        <v>8.3630555550000008</v>
      </c>
      <c r="O4968">
        <v>0</v>
      </c>
      <c r="P4968">
        <v>21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42.136465737048297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42.136465737048297</v>
      </c>
    </row>
    <row r="4969" spans="1:31" x14ac:dyDescent="0.25">
      <c r="A4969">
        <v>2315298</v>
      </c>
      <c r="B4969">
        <v>1</v>
      </c>
      <c r="C4969" t="s">
        <v>80</v>
      </c>
      <c r="D4969" t="s">
        <v>100</v>
      </c>
      <c r="E4969" t="s">
        <v>158</v>
      </c>
      <c r="F4969" t="s">
        <v>14419</v>
      </c>
      <c r="G4969" t="s">
        <v>453</v>
      </c>
      <c r="H4969" t="s">
        <v>150</v>
      </c>
      <c r="I4969" t="s">
        <v>136</v>
      </c>
      <c r="J4969" t="s">
        <v>137</v>
      </c>
      <c r="K4969" t="s">
        <v>138</v>
      </c>
      <c r="L4969" t="s">
        <v>14420</v>
      </c>
      <c r="M4969" t="s">
        <v>14421</v>
      </c>
      <c r="N4969">
        <v>2.7583333329999999</v>
      </c>
      <c r="O4969">
        <v>0</v>
      </c>
      <c r="P4969">
        <v>182</v>
      </c>
      <c r="Q4969">
        <v>0</v>
      </c>
      <c r="R4969">
        <v>3</v>
      </c>
      <c r="S4969">
        <v>0</v>
      </c>
      <c r="T4969">
        <v>29</v>
      </c>
      <c r="U4969">
        <v>0</v>
      </c>
      <c r="V4969">
        <v>0</v>
      </c>
      <c r="W4969">
        <v>0</v>
      </c>
      <c r="X4969">
        <v>162.13371955153636</v>
      </c>
      <c r="Y4969">
        <v>0</v>
      </c>
      <c r="Z4969">
        <v>1.3708425246293752</v>
      </c>
      <c r="AA4969">
        <v>0</v>
      </c>
      <c r="AB4969">
        <v>59.375607027325806</v>
      </c>
      <c r="AC4969">
        <v>0</v>
      </c>
      <c r="AD4969">
        <v>0</v>
      </c>
      <c r="AE4969">
        <v>222.88016910349154</v>
      </c>
    </row>
    <row r="4970" spans="1:31" x14ac:dyDescent="0.25">
      <c r="A4970">
        <v>2315106</v>
      </c>
      <c r="B4970">
        <v>1</v>
      </c>
      <c r="C4970" t="s">
        <v>80</v>
      </c>
      <c r="D4970" t="s">
        <v>88</v>
      </c>
      <c r="E4970" t="s">
        <v>158</v>
      </c>
      <c r="F4970" t="s">
        <v>11410</v>
      </c>
      <c r="G4970" t="s">
        <v>1915</v>
      </c>
      <c r="H4970" t="s">
        <v>150</v>
      </c>
      <c r="I4970" t="s">
        <v>136</v>
      </c>
      <c r="J4970" t="s">
        <v>137</v>
      </c>
      <c r="K4970" t="s">
        <v>138</v>
      </c>
      <c r="L4970" t="s">
        <v>14422</v>
      </c>
      <c r="M4970" t="s">
        <v>14423</v>
      </c>
      <c r="N4970">
        <v>0.50027777699999998</v>
      </c>
      <c r="O4970">
        <v>0</v>
      </c>
      <c r="P4970">
        <v>792</v>
      </c>
      <c r="Q4970">
        <v>0</v>
      </c>
      <c r="R4970">
        <v>1</v>
      </c>
      <c r="S4970">
        <v>0</v>
      </c>
      <c r="T4970">
        <v>108</v>
      </c>
      <c r="U4970">
        <v>0</v>
      </c>
      <c r="V4970">
        <v>0</v>
      </c>
      <c r="W4970">
        <v>0</v>
      </c>
      <c r="X4970">
        <v>62.489213489682285</v>
      </c>
      <c r="Y4970">
        <v>0</v>
      </c>
      <c r="Z4970">
        <v>0.11873763233139169</v>
      </c>
      <c r="AA4970">
        <v>0</v>
      </c>
      <c r="AB4970">
        <v>33.486034865501146</v>
      </c>
      <c r="AC4970">
        <v>0</v>
      </c>
      <c r="AD4970">
        <v>0</v>
      </c>
      <c r="AE4970">
        <v>96.093985987514827</v>
      </c>
    </row>
    <row r="4971" spans="1:31" x14ac:dyDescent="0.25">
      <c r="A4971">
        <v>2315793</v>
      </c>
      <c r="B4971">
        <v>1</v>
      </c>
      <c r="C4971" t="s">
        <v>81</v>
      </c>
      <c r="D4971" t="s">
        <v>113</v>
      </c>
      <c r="E4971" t="s">
        <v>175</v>
      </c>
      <c r="F4971" t="s">
        <v>1162</v>
      </c>
      <c r="G4971" t="s">
        <v>134</v>
      </c>
      <c r="H4971" t="s">
        <v>135</v>
      </c>
      <c r="I4971" t="s">
        <v>136</v>
      </c>
      <c r="J4971" t="s">
        <v>137</v>
      </c>
      <c r="K4971" t="s">
        <v>138</v>
      </c>
      <c r="L4971" t="s">
        <v>14424</v>
      </c>
      <c r="M4971" t="s">
        <v>14425</v>
      </c>
      <c r="N4971">
        <v>0.85583333299999997</v>
      </c>
      <c r="O4971">
        <v>4</v>
      </c>
      <c r="P4971">
        <v>120</v>
      </c>
      <c r="Q4971">
        <v>18</v>
      </c>
      <c r="R4971">
        <v>39</v>
      </c>
      <c r="S4971">
        <v>3</v>
      </c>
      <c r="T4971">
        <v>48</v>
      </c>
      <c r="U4971">
        <v>1</v>
      </c>
      <c r="V4971">
        <v>0</v>
      </c>
      <c r="W4971">
        <v>6.714130418260325</v>
      </c>
      <c r="X4971">
        <v>19.254463615857791</v>
      </c>
      <c r="Y4971">
        <v>117.11161572601998</v>
      </c>
      <c r="Z4971">
        <v>52.777925153978373</v>
      </c>
      <c r="AA4971">
        <v>3.9521093289808382</v>
      </c>
      <c r="AB4971">
        <v>9.6078008729027626</v>
      </c>
      <c r="AC4971">
        <v>0.46146546371249997</v>
      </c>
      <c r="AD4971">
        <v>0</v>
      </c>
      <c r="AE4971">
        <v>209.87951057971259</v>
      </c>
    </row>
    <row r="4972" spans="1:31" x14ac:dyDescent="0.25">
      <c r="A4972">
        <v>2315318</v>
      </c>
      <c r="B4972">
        <v>1</v>
      </c>
      <c r="C4972" t="s">
        <v>80</v>
      </c>
      <c r="D4972" t="s">
        <v>104</v>
      </c>
      <c r="E4972" t="s">
        <v>175</v>
      </c>
      <c r="F4972" t="s">
        <v>14426</v>
      </c>
      <c r="G4972" t="s">
        <v>143</v>
      </c>
      <c r="H4972" t="s">
        <v>135</v>
      </c>
      <c r="I4972" t="s">
        <v>136</v>
      </c>
      <c r="J4972" t="s">
        <v>137</v>
      </c>
      <c r="K4972" t="s">
        <v>144</v>
      </c>
      <c r="L4972" t="s">
        <v>14427</v>
      </c>
      <c r="M4972" t="s">
        <v>14428</v>
      </c>
      <c r="N4972">
        <v>7.6091666660000001</v>
      </c>
      <c r="O4972">
        <v>0</v>
      </c>
      <c r="P4972">
        <v>278</v>
      </c>
      <c r="Q4972">
        <v>0</v>
      </c>
      <c r="R4972">
        <v>0</v>
      </c>
      <c r="S4972">
        <v>0</v>
      </c>
      <c r="T4972">
        <v>33</v>
      </c>
      <c r="U4972">
        <v>0</v>
      </c>
      <c r="V4972">
        <v>1</v>
      </c>
      <c r="W4972">
        <v>0</v>
      </c>
      <c r="X4972">
        <v>486.95203426306017</v>
      </c>
      <c r="Y4972">
        <v>0</v>
      </c>
      <c r="Z4972">
        <v>0</v>
      </c>
      <c r="AA4972">
        <v>0</v>
      </c>
      <c r="AB4972">
        <v>214.45343596939833</v>
      </c>
      <c r="AC4972">
        <v>0</v>
      </c>
      <c r="AD4972">
        <v>16.189524787501902</v>
      </c>
      <c r="AE4972">
        <v>717.59499501996038</v>
      </c>
    </row>
    <row r="4973" spans="1:31" x14ac:dyDescent="0.25">
      <c r="A4973">
        <v>2315816</v>
      </c>
      <c r="B4973">
        <v>1</v>
      </c>
      <c r="C4973" t="s">
        <v>80</v>
      </c>
      <c r="D4973" t="s">
        <v>96</v>
      </c>
      <c r="E4973" t="s">
        <v>153</v>
      </c>
      <c r="F4973" t="s">
        <v>14429</v>
      </c>
      <c r="G4973" t="s">
        <v>203</v>
      </c>
      <c r="H4973" t="s">
        <v>150</v>
      </c>
      <c r="I4973" t="s">
        <v>136</v>
      </c>
      <c r="J4973" t="s">
        <v>137</v>
      </c>
      <c r="K4973" t="s">
        <v>138</v>
      </c>
      <c r="L4973" t="s">
        <v>14430</v>
      </c>
      <c r="M4973" t="s">
        <v>14431</v>
      </c>
      <c r="N4973">
        <v>2.9388888880000001</v>
      </c>
      <c r="O4973">
        <v>0</v>
      </c>
      <c r="P4973">
        <v>2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1.5429696700225333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1.5429696700225333</v>
      </c>
    </row>
    <row r="4974" spans="1:31" x14ac:dyDescent="0.25">
      <c r="A4974">
        <v>2315673</v>
      </c>
      <c r="B4974">
        <v>1</v>
      </c>
      <c r="C4974" t="s">
        <v>81</v>
      </c>
      <c r="D4974" t="s">
        <v>116</v>
      </c>
      <c r="E4974" t="s">
        <v>132</v>
      </c>
      <c r="F4974" t="s">
        <v>7257</v>
      </c>
      <c r="G4974" t="s">
        <v>467</v>
      </c>
      <c r="H4974" t="s">
        <v>135</v>
      </c>
      <c r="I4974" t="s">
        <v>136</v>
      </c>
      <c r="J4974" t="s">
        <v>137</v>
      </c>
      <c r="K4974" t="s">
        <v>144</v>
      </c>
      <c r="L4974" t="s">
        <v>14432</v>
      </c>
      <c r="M4974" t="s">
        <v>14433</v>
      </c>
      <c r="N4974">
        <v>0.260833333</v>
      </c>
      <c r="O4974">
        <v>1</v>
      </c>
      <c r="P4974">
        <v>2969</v>
      </c>
      <c r="Q4974">
        <v>141</v>
      </c>
      <c r="R4974">
        <v>233</v>
      </c>
      <c r="S4974">
        <v>9</v>
      </c>
      <c r="T4974">
        <v>418</v>
      </c>
      <c r="U4974">
        <v>2</v>
      </c>
      <c r="V4974">
        <v>0</v>
      </c>
      <c r="W4974">
        <v>1.1682725078249998E-2</v>
      </c>
      <c r="X4974">
        <v>110.58193318118572</v>
      </c>
      <c r="Y4974">
        <v>31.72938940057044</v>
      </c>
      <c r="Z4974">
        <v>22.048960263060781</v>
      </c>
      <c r="AA4974">
        <v>11.638496914298617</v>
      </c>
      <c r="AB4974">
        <v>25.027095300307508</v>
      </c>
      <c r="AC4974">
        <v>24.152795079133647</v>
      </c>
      <c r="AD4974">
        <v>0</v>
      </c>
      <c r="AE4974">
        <v>225.19035286363498</v>
      </c>
    </row>
    <row r="4975" spans="1:31" x14ac:dyDescent="0.25">
      <c r="A4975">
        <v>2315175</v>
      </c>
      <c r="B4975">
        <v>1</v>
      </c>
      <c r="C4975" t="s">
        <v>81</v>
      </c>
      <c r="D4975" t="s">
        <v>127</v>
      </c>
      <c r="E4975" t="s">
        <v>158</v>
      </c>
      <c r="F4975" t="s">
        <v>14434</v>
      </c>
      <c r="G4975" t="s">
        <v>453</v>
      </c>
      <c r="H4975" t="s">
        <v>150</v>
      </c>
      <c r="I4975" t="s">
        <v>136</v>
      </c>
      <c r="J4975" t="s">
        <v>137</v>
      </c>
      <c r="K4975" t="s">
        <v>138</v>
      </c>
      <c r="L4975" t="s">
        <v>14435</v>
      </c>
      <c r="M4975" t="s">
        <v>14436</v>
      </c>
      <c r="N4975">
        <v>0.65666666600000001</v>
      </c>
      <c r="O4975">
        <v>0</v>
      </c>
      <c r="P4975">
        <v>0</v>
      </c>
      <c r="Q4975">
        <v>2</v>
      </c>
      <c r="R4975">
        <v>2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2.0550437422704002</v>
      </c>
      <c r="Z4975">
        <v>2.7365671707821995</v>
      </c>
      <c r="AA4975">
        <v>0</v>
      </c>
      <c r="AB4975">
        <v>0</v>
      </c>
      <c r="AC4975">
        <v>0</v>
      </c>
      <c r="AD4975">
        <v>0</v>
      </c>
      <c r="AE4975">
        <v>4.7916109130525992</v>
      </c>
    </row>
    <row r="4976" spans="1:31" x14ac:dyDescent="0.25">
      <c r="A4976">
        <v>2315295</v>
      </c>
      <c r="B4976">
        <v>1</v>
      </c>
      <c r="C4976" t="s">
        <v>81</v>
      </c>
      <c r="D4976" t="s">
        <v>113</v>
      </c>
      <c r="E4976" t="s">
        <v>158</v>
      </c>
      <c r="F4976" t="s">
        <v>14437</v>
      </c>
      <c r="G4976" t="s">
        <v>1721</v>
      </c>
      <c r="H4976" t="s">
        <v>135</v>
      </c>
      <c r="I4976" t="s">
        <v>136</v>
      </c>
      <c r="J4976" t="s">
        <v>137</v>
      </c>
      <c r="K4976" t="s">
        <v>138</v>
      </c>
      <c r="L4976" t="s">
        <v>14438</v>
      </c>
      <c r="M4976" t="s">
        <v>14439</v>
      </c>
      <c r="N4976">
        <v>7.2638888880000003</v>
      </c>
      <c r="O4976">
        <v>0</v>
      </c>
      <c r="P4976">
        <v>0</v>
      </c>
      <c r="Q4976">
        <v>0</v>
      </c>
      <c r="R4976">
        <v>9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258.26741645315252</v>
      </c>
      <c r="AA4976">
        <v>0</v>
      </c>
      <c r="AB4976">
        <v>0</v>
      </c>
      <c r="AC4976">
        <v>0</v>
      </c>
      <c r="AD4976">
        <v>0</v>
      </c>
      <c r="AE4976">
        <v>258.26741645315252</v>
      </c>
    </row>
    <row r="4977" spans="1:31" x14ac:dyDescent="0.25">
      <c r="A4977">
        <v>2315487</v>
      </c>
      <c r="B4977">
        <v>1</v>
      </c>
      <c r="C4977" t="s">
        <v>80</v>
      </c>
      <c r="D4977" t="s">
        <v>93</v>
      </c>
      <c r="E4977" t="s">
        <v>147</v>
      </c>
      <c r="F4977" t="s">
        <v>1061</v>
      </c>
      <c r="G4977" t="s">
        <v>149</v>
      </c>
      <c r="H4977" t="s">
        <v>150</v>
      </c>
      <c r="I4977" t="s">
        <v>136</v>
      </c>
      <c r="J4977" t="s">
        <v>137</v>
      </c>
      <c r="K4977" t="s">
        <v>138</v>
      </c>
      <c r="L4977" t="s">
        <v>14440</v>
      </c>
      <c r="M4977" t="s">
        <v>14441</v>
      </c>
      <c r="N4977">
        <v>6.5313888880000004</v>
      </c>
      <c r="O4977">
        <v>0</v>
      </c>
      <c r="P4977">
        <v>0</v>
      </c>
      <c r="Q4977">
        <v>0</v>
      </c>
      <c r="R4977">
        <v>12</v>
      </c>
      <c r="S4977">
        <v>0</v>
      </c>
      <c r="T4977">
        <v>1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22.25110975317595</v>
      </c>
      <c r="AA4977">
        <v>0</v>
      </c>
      <c r="AB4977">
        <v>8.0819936862500021E-3</v>
      </c>
      <c r="AC4977">
        <v>0</v>
      </c>
      <c r="AD4977">
        <v>0</v>
      </c>
      <c r="AE4977">
        <v>22.2591917468622</v>
      </c>
    </row>
    <row r="4978" spans="1:31" x14ac:dyDescent="0.25">
      <c r="A4978">
        <v>2315653</v>
      </c>
      <c r="B4978">
        <v>1</v>
      </c>
      <c r="C4978" t="s">
        <v>80</v>
      </c>
      <c r="D4978" t="s">
        <v>93</v>
      </c>
      <c r="E4978" t="s">
        <v>175</v>
      </c>
      <c r="F4978" t="s">
        <v>14442</v>
      </c>
      <c r="G4978" t="s">
        <v>6834</v>
      </c>
      <c r="H4978" t="s">
        <v>135</v>
      </c>
      <c r="I4978" t="s">
        <v>136</v>
      </c>
      <c r="J4978" t="s">
        <v>137</v>
      </c>
      <c r="K4978" t="s">
        <v>138</v>
      </c>
      <c r="L4978" t="s">
        <v>14443</v>
      </c>
      <c r="M4978" t="s">
        <v>14444</v>
      </c>
      <c r="N4978">
        <v>3.1413888879999998</v>
      </c>
      <c r="O4978">
        <v>0</v>
      </c>
      <c r="P4978">
        <v>170</v>
      </c>
      <c r="Q4978">
        <v>0</v>
      </c>
      <c r="R4978">
        <v>0</v>
      </c>
      <c r="S4978">
        <v>0</v>
      </c>
      <c r="T4978">
        <v>28</v>
      </c>
      <c r="U4978">
        <v>0</v>
      </c>
      <c r="V4978">
        <v>0</v>
      </c>
      <c r="W4978">
        <v>0</v>
      </c>
      <c r="X4978">
        <v>117.13265675622169</v>
      </c>
      <c r="Y4978">
        <v>0</v>
      </c>
      <c r="Z4978">
        <v>0</v>
      </c>
      <c r="AA4978">
        <v>0</v>
      </c>
      <c r="AB4978">
        <v>160.75084528910492</v>
      </c>
      <c r="AC4978">
        <v>0</v>
      </c>
      <c r="AD4978">
        <v>0</v>
      </c>
      <c r="AE4978">
        <v>277.88350204532662</v>
      </c>
    </row>
    <row r="4979" spans="1:31" x14ac:dyDescent="0.25">
      <c r="A4979">
        <v>2315481</v>
      </c>
      <c r="B4979">
        <v>1</v>
      </c>
      <c r="C4979" t="s">
        <v>80</v>
      </c>
      <c r="D4979" t="s">
        <v>110</v>
      </c>
      <c r="E4979" t="s">
        <v>153</v>
      </c>
      <c r="F4979" t="s">
        <v>14445</v>
      </c>
      <c r="G4979" t="s">
        <v>155</v>
      </c>
      <c r="H4979" t="s">
        <v>150</v>
      </c>
      <c r="I4979" t="s">
        <v>136</v>
      </c>
      <c r="J4979" t="s">
        <v>137</v>
      </c>
      <c r="K4979" t="s">
        <v>138</v>
      </c>
      <c r="L4979" t="s">
        <v>14446</v>
      </c>
      <c r="M4979" t="s">
        <v>14447</v>
      </c>
      <c r="N4979">
        <v>3.7208333329999999</v>
      </c>
      <c r="O4979">
        <v>0</v>
      </c>
      <c r="P4979">
        <v>1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1.308301386237875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1.308301386237875</v>
      </c>
    </row>
    <row r="4980" spans="1:31" x14ac:dyDescent="0.25">
      <c r="A4980">
        <v>2315630</v>
      </c>
      <c r="B4980">
        <v>1</v>
      </c>
      <c r="C4980" t="s">
        <v>80</v>
      </c>
      <c r="D4980" t="s">
        <v>93</v>
      </c>
      <c r="E4980" t="s">
        <v>175</v>
      </c>
      <c r="F4980" t="s">
        <v>14448</v>
      </c>
      <c r="G4980" t="s">
        <v>134</v>
      </c>
      <c r="H4980" t="s">
        <v>135</v>
      </c>
      <c r="I4980" t="s">
        <v>136</v>
      </c>
      <c r="J4980" t="s">
        <v>137</v>
      </c>
      <c r="K4980" t="s">
        <v>138</v>
      </c>
      <c r="L4980" t="s">
        <v>14449</v>
      </c>
      <c r="M4980" t="s">
        <v>14450</v>
      </c>
      <c r="N4980">
        <v>0.37833333299999999</v>
      </c>
      <c r="O4980">
        <v>0</v>
      </c>
      <c r="P4980">
        <v>6525</v>
      </c>
      <c r="Q4980">
        <v>0</v>
      </c>
      <c r="R4980">
        <v>1</v>
      </c>
      <c r="S4980">
        <v>4</v>
      </c>
      <c r="T4980">
        <v>444</v>
      </c>
      <c r="U4980">
        <v>0</v>
      </c>
      <c r="V4980">
        <v>0</v>
      </c>
      <c r="W4980">
        <v>0</v>
      </c>
      <c r="X4980">
        <v>425.04897782132537</v>
      </c>
      <c r="Y4980">
        <v>0</v>
      </c>
      <c r="Z4980">
        <v>1.110823395645</v>
      </c>
      <c r="AA4980">
        <v>13.173564204874369</v>
      </c>
      <c r="AB4980">
        <v>125.50396413668877</v>
      </c>
      <c r="AC4980">
        <v>0</v>
      </c>
      <c r="AD4980">
        <v>0</v>
      </c>
      <c r="AE4980">
        <v>564.8373295585335</v>
      </c>
    </row>
    <row r="4981" spans="1:31" x14ac:dyDescent="0.25">
      <c r="A4981">
        <v>2315461</v>
      </c>
      <c r="B4981">
        <v>1</v>
      </c>
      <c r="C4981" t="s">
        <v>80</v>
      </c>
      <c r="D4981" t="s">
        <v>90</v>
      </c>
      <c r="E4981" t="s">
        <v>158</v>
      </c>
      <c r="F4981" t="s">
        <v>14451</v>
      </c>
      <c r="G4981" t="s">
        <v>453</v>
      </c>
      <c r="H4981" t="s">
        <v>150</v>
      </c>
      <c r="I4981" t="s">
        <v>136</v>
      </c>
      <c r="J4981" t="s">
        <v>137</v>
      </c>
      <c r="K4981" t="s">
        <v>138</v>
      </c>
      <c r="L4981" t="s">
        <v>14452</v>
      </c>
      <c r="M4981" t="s">
        <v>14453</v>
      </c>
      <c r="N4981">
        <v>0.78527777700000001</v>
      </c>
      <c r="O4981">
        <v>0</v>
      </c>
      <c r="P4981">
        <v>809</v>
      </c>
      <c r="Q4981">
        <v>0</v>
      </c>
      <c r="R4981">
        <v>0</v>
      </c>
      <c r="S4981">
        <v>0</v>
      </c>
      <c r="T4981">
        <v>22</v>
      </c>
      <c r="U4981">
        <v>0</v>
      </c>
      <c r="V4981">
        <v>0</v>
      </c>
      <c r="W4981">
        <v>0</v>
      </c>
      <c r="X4981">
        <v>148.17530637354281</v>
      </c>
      <c r="Y4981">
        <v>0</v>
      </c>
      <c r="Z4981">
        <v>0</v>
      </c>
      <c r="AA4981">
        <v>0</v>
      </c>
      <c r="AB4981">
        <v>2.7045105521980677</v>
      </c>
      <c r="AC4981">
        <v>0</v>
      </c>
      <c r="AD4981">
        <v>0</v>
      </c>
      <c r="AE4981">
        <v>150.87981692574087</v>
      </c>
    </row>
    <row r="4982" spans="1:31" x14ac:dyDescent="0.25">
      <c r="A4982">
        <v>2315716</v>
      </c>
      <c r="B4982">
        <v>1</v>
      </c>
      <c r="C4982" t="s">
        <v>80</v>
      </c>
      <c r="D4982" t="s">
        <v>100</v>
      </c>
      <c r="E4982" t="s">
        <v>132</v>
      </c>
      <c r="F4982" t="s">
        <v>1258</v>
      </c>
      <c r="G4982" t="s">
        <v>134</v>
      </c>
      <c r="H4982" t="s">
        <v>135</v>
      </c>
      <c r="I4982" t="s">
        <v>136</v>
      </c>
      <c r="J4982" t="s">
        <v>137</v>
      </c>
      <c r="K4982" t="s">
        <v>138</v>
      </c>
      <c r="L4982" t="s">
        <v>14454</v>
      </c>
      <c r="M4982" t="s">
        <v>14455</v>
      </c>
      <c r="N4982">
        <v>1.1658333329999999</v>
      </c>
      <c r="O4982">
        <v>1</v>
      </c>
      <c r="P4982">
        <v>13</v>
      </c>
      <c r="Q4982">
        <v>4</v>
      </c>
      <c r="R4982">
        <v>31</v>
      </c>
      <c r="S4982">
        <v>17</v>
      </c>
      <c r="T4982">
        <v>12</v>
      </c>
      <c r="U4982">
        <v>1</v>
      </c>
      <c r="V4982">
        <v>0</v>
      </c>
      <c r="W4982">
        <v>1.0851673203524999</v>
      </c>
      <c r="X4982">
        <v>9.4533298934230512</v>
      </c>
      <c r="Y4982">
        <v>5.2876074180116666</v>
      </c>
      <c r="Z4982">
        <v>66.316439686979464</v>
      </c>
      <c r="AA4982">
        <v>116.97696163120854</v>
      </c>
      <c r="AB4982">
        <v>9.5045803505634154</v>
      </c>
      <c r="AC4982">
        <v>7.1085156582477254</v>
      </c>
      <c r="AD4982">
        <v>0</v>
      </c>
      <c r="AE4982">
        <v>215.73260195878635</v>
      </c>
    </row>
    <row r="4983" spans="1:31" x14ac:dyDescent="0.25">
      <c r="A4983">
        <v>2315169</v>
      </c>
      <c r="B4983">
        <v>1</v>
      </c>
      <c r="C4983" t="s">
        <v>81</v>
      </c>
      <c r="D4983" t="s">
        <v>113</v>
      </c>
      <c r="E4983" t="s">
        <v>158</v>
      </c>
      <c r="F4983" t="s">
        <v>14456</v>
      </c>
      <c r="G4983" t="s">
        <v>453</v>
      </c>
      <c r="H4983" t="s">
        <v>150</v>
      </c>
      <c r="I4983" t="s">
        <v>136</v>
      </c>
      <c r="J4983" t="s">
        <v>137</v>
      </c>
      <c r="K4983" t="s">
        <v>138</v>
      </c>
      <c r="L4983" t="s">
        <v>14457</v>
      </c>
      <c r="M4983" t="s">
        <v>14458</v>
      </c>
      <c r="N4983">
        <v>3.1186111109999999</v>
      </c>
      <c r="O4983">
        <v>0</v>
      </c>
      <c r="P4983">
        <v>0</v>
      </c>
      <c r="Q4983">
        <v>0</v>
      </c>
      <c r="R4983">
        <v>25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136.12021694194297</v>
      </c>
      <c r="AA4983">
        <v>0</v>
      </c>
      <c r="AB4983">
        <v>0</v>
      </c>
      <c r="AC4983">
        <v>0</v>
      </c>
      <c r="AD4983">
        <v>0</v>
      </c>
      <c r="AE4983">
        <v>136.12021694194297</v>
      </c>
    </row>
    <row r="4984" spans="1:31" x14ac:dyDescent="0.25">
      <c r="A4984">
        <v>2315773</v>
      </c>
      <c r="B4984">
        <v>1</v>
      </c>
      <c r="C4984" t="s">
        <v>81</v>
      </c>
      <c r="D4984" t="s">
        <v>116</v>
      </c>
      <c r="E4984" t="s">
        <v>175</v>
      </c>
      <c r="F4984" t="s">
        <v>14459</v>
      </c>
      <c r="G4984" t="s">
        <v>210</v>
      </c>
      <c r="H4984" t="s">
        <v>135</v>
      </c>
      <c r="I4984" t="s">
        <v>136</v>
      </c>
      <c r="J4984" t="s">
        <v>137</v>
      </c>
      <c r="K4984" t="s">
        <v>138</v>
      </c>
      <c r="L4984" t="s">
        <v>14460</v>
      </c>
      <c r="M4984" t="s">
        <v>14461</v>
      </c>
      <c r="N4984">
        <v>2.3199999999999998</v>
      </c>
      <c r="O4984">
        <v>0</v>
      </c>
      <c r="P4984">
        <v>130</v>
      </c>
      <c r="Q4984">
        <v>0</v>
      </c>
      <c r="R4984">
        <v>0</v>
      </c>
      <c r="S4984">
        <v>0</v>
      </c>
      <c r="T4984">
        <v>2</v>
      </c>
      <c r="U4984">
        <v>0</v>
      </c>
      <c r="V4984">
        <v>0</v>
      </c>
      <c r="W4984">
        <v>0</v>
      </c>
      <c r="X4984">
        <v>24.278667377389606</v>
      </c>
      <c r="Y4984">
        <v>0</v>
      </c>
      <c r="Z4984">
        <v>0</v>
      </c>
      <c r="AA4984">
        <v>0</v>
      </c>
      <c r="AB4984">
        <v>4.567766041214667</v>
      </c>
      <c r="AC4984">
        <v>0</v>
      </c>
      <c r="AD4984">
        <v>0</v>
      </c>
      <c r="AE4984">
        <v>28.846433418604274</v>
      </c>
    </row>
    <row r="4985" spans="1:31" x14ac:dyDescent="0.25">
      <c r="A4985">
        <v>2315232</v>
      </c>
      <c r="B4985">
        <v>1</v>
      </c>
      <c r="C4985" t="s">
        <v>80</v>
      </c>
      <c r="D4985" t="s">
        <v>98</v>
      </c>
      <c r="E4985" t="s">
        <v>175</v>
      </c>
      <c r="F4985" t="s">
        <v>1478</v>
      </c>
      <c r="G4985" t="s">
        <v>210</v>
      </c>
      <c r="H4985" t="s">
        <v>135</v>
      </c>
      <c r="I4985" t="s">
        <v>136</v>
      </c>
      <c r="J4985" t="s">
        <v>137</v>
      </c>
      <c r="K4985" t="s">
        <v>138</v>
      </c>
      <c r="L4985" t="s">
        <v>14462</v>
      </c>
      <c r="M4985" t="s">
        <v>14463</v>
      </c>
      <c r="N4985">
        <v>5.8327777770000004</v>
      </c>
      <c r="O4985">
        <v>0</v>
      </c>
      <c r="P4985">
        <v>0</v>
      </c>
      <c r="Q4985">
        <v>7</v>
      </c>
      <c r="R4985">
        <v>21</v>
      </c>
      <c r="S4985">
        <v>6</v>
      </c>
      <c r="T4985">
        <v>13</v>
      </c>
      <c r="U4985">
        <v>0</v>
      </c>
      <c r="V4985">
        <v>0</v>
      </c>
      <c r="W4985">
        <v>0</v>
      </c>
      <c r="X4985">
        <v>0</v>
      </c>
      <c r="Y4985">
        <v>189.67648966205357</v>
      </c>
      <c r="Z4985">
        <v>191.88105284790223</v>
      </c>
      <c r="AA4985">
        <v>45.902866191490233</v>
      </c>
      <c r="AB4985">
        <v>127.99744945252127</v>
      </c>
      <c r="AC4985">
        <v>0</v>
      </c>
      <c r="AD4985">
        <v>0</v>
      </c>
      <c r="AE4985">
        <v>555.45785815396721</v>
      </c>
    </row>
    <row r="4986" spans="1:31" x14ac:dyDescent="0.25">
      <c r="A4986">
        <v>2315126</v>
      </c>
      <c r="B4986">
        <v>1</v>
      </c>
      <c r="C4986" t="s">
        <v>81</v>
      </c>
      <c r="D4986" t="s">
        <v>128</v>
      </c>
      <c r="E4986" t="s">
        <v>175</v>
      </c>
      <c r="F4986" t="s">
        <v>14464</v>
      </c>
      <c r="G4986" t="s">
        <v>134</v>
      </c>
      <c r="H4986" t="s">
        <v>135</v>
      </c>
      <c r="I4986" t="s">
        <v>136</v>
      </c>
      <c r="J4986" t="s">
        <v>137</v>
      </c>
      <c r="K4986" t="s">
        <v>138</v>
      </c>
      <c r="L4986" t="s">
        <v>14465</v>
      </c>
      <c r="M4986" t="s">
        <v>14466</v>
      </c>
      <c r="N4986">
        <v>1.173333333</v>
      </c>
      <c r="O4986">
        <v>0</v>
      </c>
      <c r="P4986">
        <v>15</v>
      </c>
      <c r="Q4986">
        <v>0</v>
      </c>
      <c r="R4986">
        <v>20</v>
      </c>
      <c r="S4986">
        <v>10</v>
      </c>
      <c r="T4986">
        <v>6</v>
      </c>
      <c r="U4986">
        <v>2</v>
      </c>
      <c r="V4986">
        <v>0</v>
      </c>
      <c r="W4986">
        <v>0</v>
      </c>
      <c r="X4986">
        <v>3.82213518943135</v>
      </c>
      <c r="Y4986">
        <v>0</v>
      </c>
      <c r="Z4986">
        <v>18.989409416627471</v>
      </c>
      <c r="AA4986">
        <v>669.8027583475822</v>
      </c>
      <c r="AB4986">
        <v>7.8557299980477087</v>
      </c>
      <c r="AC4986">
        <v>26.489064209534664</v>
      </c>
      <c r="AD4986">
        <v>0</v>
      </c>
      <c r="AE4986">
        <v>726.95909716122355</v>
      </c>
    </row>
    <row r="4987" spans="1:31" x14ac:dyDescent="0.25">
      <c r="A4987">
        <v>2315524</v>
      </c>
      <c r="B4987">
        <v>1</v>
      </c>
      <c r="C4987" t="s">
        <v>80</v>
      </c>
      <c r="D4987" t="s">
        <v>104</v>
      </c>
      <c r="E4987" t="s">
        <v>414</v>
      </c>
      <c r="F4987" t="s">
        <v>1410</v>
      </c>
      <c r="G4987" t="s">
        <v>134</v>
      </c>
      <c r="H4987" t="s">
        <v>2425</v>
      </c>
      <c r="I4987" t="s">
        <v>136</v>
      </c>
      <c r="J4987" t="s">
        <v>137</v>
      </c>
      <c r="K4987" t="s">
        <v>138</v>
      </c>
      <c r="L4987" t="s">
        <v>14467</v>
      </c>
      <c r="M4987" t="s">
        <v>14468</v>
      </c>
      <c r="N4987">
        <v>5.0394444439999999</v>
      </c>
      <c r="O4987">
        <v>0</v>
      </c>
      <c r="P4987">
        <v>29</v>
      </c>
      <c r="Q4987">
        <v>2</v>
      </c>
      <c r="R4987">
        <v>64</v>
      </c>
      <c r="S4987">
        <v>41</v>
      </c>
      <c r="T4987">
        <v>13</v>
      </c>
      <c r="U4987">
        <v>15</v>
      </c>
      <c r="V4987">
        <v>2</v>
      </c>
      <c r="W4987">
        <v>0</v>
      </c>
      <c r="X4987">
        <v>46.169856207591927</v>
      </c>
      <c r="Y4987">
        <v>7.5725983327221345</v>
      </c>
      <c r="Z4987">
        <v>225.19634337526392</v>
      </c>
      <c r="AA4987">
        <v>4583.893786896766</v>
      </c>
      <c r="AB4987">
        <v>33.873045954111113</v>
      </c>
      <c r="AC4987">
        <v>10110.447113962087</v>
      </c>
      <c r="AD4987">
        <v>7.2194583404083001</v>
      </c>
      <c r="AE4987">
        <v>15014.372203068951</v>
      </c>
    </row>
    <row r="4988" spans="1:31" x14ac:dyDescent="0.25">
      <c r="A4988">
        <v>2315275</v>
      </c>
      <c r="B4988">
        <v>1</v>
      </c>
      <c r="C4988" t="s">
        <v>80</v>
      </c>
      <c r="D4988" t="s">
        <v>90</v>
      </c>
      <c r="E4988" t="s">
        <v>153</v>
      </c>
      <c r="F4988" t="s">
        <v>14469</v>
      </c>
      <c r="G4988" t="s">
        <v>155</v>
      </c>
      <c r="H4988" t="s">
        <v>150</v>
      </c>
      <c r="I4988" t="s">
        <v>136</v>
      </c>
      <c r="J4988" t="s">
        <v>137</v>
      </c>
      <c r="K4988" t="s">
        <v>138</v>
      </c>
      <c r="L4988" t="s">
        <v>14470</v>
      </c>
      <c r="M4988" t="s">
        <v>14471</v>
      </c>
      <c r="N4988">
        <v>6.6686111109999997</v>
      </c>
      <c r="O4988">
        <v>0</v>
      </c>
      <c r="P4988">
        <v>3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6.3645398062563334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6.3645398062563334</v>
      </c>
    </row>
    <row r="4989" spans="1:31" x14ac:dyDescent="0.25">
      <c r="A4989">
        <v>2315424</v>
      </c>
      <c r="B4989">
        <v>1</v>
      </c>
      <c r="C4989" t="s">
        <v>80</v>
      </c>
      <c r="D4989" t="s">
        <v>88</v>
      </c>
      <c r="E4989" t="s">
        <v>153</v>
      </c>
      <c r="F4989" t="s">
        <v>14472</v>
      </c>
      <c r="G4989" t="s">
        <v>203</v>
      </c>
      <c r="H4989" t="s">
        <v>150</v>
      </c>
      <c r="I4989" t="s">
        <v>136</v>
      </c>
      <c r="J4989" t="s">
        <v>137</v>
      </c>
      <c r="K4989" t="s">
        <v>138</v>
      </c>
      <c r="L4989" t="s">
        <v>14473</v>
      </c>
      <c r="M4989" t="s">
        <v>14474</v>
      </c>
      <c r="N4989">
        <v>2.4541666659999999</v>
      </c>
      <c r="O4989">
        <v>0</v>
      </c>
      <c r="P4989">
        <v>5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4.5686213225799994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4.5686213225799994</v>
      </c>
    </row>
    <row r="4990" spans="1:31" x14ac:dyDescent="0.25">
      <c r="A4990">
        <v>2315378</v>
      </c>
      <c r="B4990">
        <v>1</v>
      </c>
      <c r="C4990" t="s">
        <v>80</v>
      </c>
      <c r="D4990" t="s">
        <v>83</v>
      </c>
      <c r="E4990" t="s">
        <v>153</v>
      </c>
      <c r="F4990" t="s">
        <v>14475</v>
      </c>
      <c r="G4990" t="s">
        <v>155</v>
      </c>
      <c r="H4990" t="s">
        <v>150</v>
      </c>
      <c r="I4990" t="s">
        <v>136</v>
      </c>
      <c r="J4990" t="s">
        <v>137</v>
      </c>
      <c r="K4990" t="s">
        <v>138</v>
      </c>
      <c r="L4990" t="s">
        <v>14476</v>
      </c>
      <c r="M4990" t="s">
        <v>14477</v>
      </c>
      <c r="N4990">
        <v>7.4127777769999996</v>
      </c>
      <c r="O4990">
        <v>0</v>
      </c>
      <c r="P4990">
        <v>3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9.9441566815363984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9.9441566815363984</v>
      </c>
    </row>
    <row r="4991" spans="1:31" x14ac:dyDescent="0.25">
      <c r="A4991">
        <v>2315355</v>
      </c>
      <c r="B4991">
        <v>1</v>
      </c>
      <c r="C4991" t="s">
        <v>80</v>
      </c>
      <c r="D4991" t="s">
        <v>109</v>
      </c>
      <c r="E4991" t="s">
        <v>153</v>
      </c>
      <c r="F4991" t="s">
        <v>14478</v>
      </c>
      <c r="G4991" t="s">
        <v>155</v>
      </c>
      <c r="H4991" t="s">
        <v>150</v>
      </c>
      <c r="I4991" t="s">
        <v>136</v>
      </c>
      <c r="J4991" t="s">
        <v>137</v>
      </c>
      <c r="K4991" t="s">
        <v>138</v>
      </c>
      <c r="L4991" t="s">
        <v>14479</v>
      </c>
      <c r="M4991" t="s">
        <v>14480</v>
      </c>
      <c r="N4991">
        <v>3.5194444439999999</v>
      </c>
      <c r="O4991">
        <v>0</v>
      </c>
      <c r="P4991">
        <v>1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0.49712044687955004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0.49712044687955004</v>
      </c>
    </row>
    <row r="4992" spans="1:31" x14ac:dyDescent="0.25">
      <c r="A4992">
        <v>2315587</v>
      </c>
      <c r="B4992">
        <v>1</v>
      </c>
      <c r="C4992" t="s">
        <v>80</v>
      </c>
      <c r="D4992" t="s">
        <v>88</v>
      </c>
      <c r="E4992" t="s">
        <v>175</v>
      </c>
      <c r="F4992" t="s">
        <v>14481</v>
      </c>
      <c r="G4992" t="s">
        <v>467</v>
      </c>
      <c r="H4992" t="s">
        <v>135</v>
      </c>
      <c r="I4992" t="s">
        <v>468</v>
      </c>
      <c r="J4992" t="s">
        <v>137</v>
      </c>
      <c r="K4992" t="s">
        <v>138</v>
      </c>
      <c r="L4992" t="s">
        <v>14482</v>
      </c>
      <c r="M4992" t="s">
        <v>14483</v>
      </c>
      <c r="N4992">
        <v>8.3333330000000001E-3</v>
      </c>
      <c r="O4992">
        <v>0</v>
      </c>
      <c r="P4992">
        <v>0</v>
      </c>
      <c r="Q4992">
        <v>0</v>
      </c>
      <c r="R4992">
        <v>0</v>
      </c>
      <c r="S4992">
        <v>6</v>
      </c>
      <c r="T4992">
        <v>4</v>
      </c>
      <c r="U4992">
        <v>5</v>
      </c>
      <c r="V4992">
        <v>1</v>
      </c>
      <c r="W4992">
        <v>0</v>
      </c>
      <c r="X4992">
        <v>0</v>
      </c>
      <c r="Y4992">
        <v>0</v>
      </c>
      <c r="Z4992">
        <v>0</v>
      </c>
      <c r="AA4992">
        <v>0.21995547210933339</v>
      </c>
      <c r="AB4992">
        <v>0.90894287363083337</v>
      </c>
      <c r="AC4992">
        <v>2.0797468640748331</v>
      </c>
      <c r="AD4992">
        <v>0.38084000016000003</v>
      </c>
      <c r="AE4992">
        <v>3.5894852099749999</v>
      </c>
    </row>
    <row r="4993" spans="1:31" x14ac:dyDescent="0.25">
      <c r="A4993">
        <v>2315192</v>
      </c>
      <c r="B4993">
        <v>1</v>
      </c>
      <c r="C4993" t="s">
        <v>80</v>
      </c>
      <c r="D4993" t="s">
        <v>108</v>
      </c>
      <c r="E4993" t="s">
        <v>175</v>
      </c>
      <c r="F4993" t="s">
        <v>14484</v>
      </c>
      <c r="G4993" t="s">
        <v>210</v>
      </c>
      <c r="H4993" t="s">
        <v>135</v>
      </c>
      <c r="I4993" t="s">
        <v>136</v>
      </c>
      <c r="J4993" t="s">
        <v>137</v>
      </c>
      <c r="K4993" t="s">
        <v>138</v>
      </c>
      <c r="L4993" t="s">
        <v>14485</v>
      </c>
      <c r="M4993" t="s">
        <v>14486</v>
      </c>
      <c r="N4993">
        <v>2.346666666</v>
      </c>
      <c r="O4993">
        <v>0</v>
      </c>
      <c r="P4993">
        <v>35</v>
      </c>
      <c r="Q4993">
        <v>0</v>
      </c>
      <c r="R4993">
        <v>5</v>
      </c>
      <c r="S4993">
        <v>0</v>
      </c>
      <c r="T4993">
        <v>5</v>
      </c>
      <c r="U4993">
        <v>0</v>
      </c>
      <c r="V4993">
        <v>0</v>
      </c>
      <c r="W4993">
        <v>0</v>
      </c>
      <c r="X4993">
        <v>8.7518868118015973</v>
      </c>
      <c r="Y4993">
        <v>0</v>
      </c>
      <c r="Z4993">
        <v>2.3798406302468003</v>
      </c>
      <c r="AA4993">
        <v>0</v>
      </c>
      <c r="AB4993">
        <v>5.4524022150764004</v>
      </c>
      <c r="AC4993">
        <v>0</v>
      </c>
      <c r="AD4993">
        <v>0</v>
      </c>
      <c r="AE4993">
        <v>16.584129657124798</v>
      </c>
    </row>
    <row r="4994" spans="1:31" x14ac:dyDescent="0.25">
      <c r="A4994">
        <v>2315610</v>
      </c>
      <c r="B4994">
        <v>1</v>
      </c>
      <c r="C4994" t="s">
        <v>80</v>
      </c>
      <c r="D4994" t="s">
        <v>96</v>
      </c>
      <c r="E4994" t="s">
        <v>153</v>
      </c>
      <c r="F4994" t="s">
        <v>14487</v>
      </c>
      <c r="G4994" t="s">
        <v>336</v>
      </c>
      <c r="H4994" t="s">
        <v>150</v>
      </c>
      <c r="I4994" t="s">
        <v>136</v>
      </c>
      <c r="J4994" t="s">
        <v>137</v>
      </c>
      <c r="K4994" t="s">
        <v>138</v>
      </c>
      <c r="L4994" t="s">
        <v>14488</v>
      </c>
      <c r="M4994" t="s">
        <v>14489</v>
      </c>
      <c r="N4994">
        <v>3.5816666659999998</v>
      </c>
      <c r="O4994">
        <v>0</v>
      </c>
      <c r="P4994">
        <v>0</v>
      </c>
      <c r="Q4994">
        <v>0</v>
      </c>
      <c r="R4994">
        <v>1</v>
      </c>
      <c r="S4994">
        <v>0</v>
      </c>
      <c r="T4994">
        <v>1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28.439622234223375</v>
      </c>
      <c r="AC4994">
        <v>0</v>
      </c>
      <c r="AD4994">
        <v>0</v>
      </c>
      <c r="AE4994">
        <v>28.439622234223375</v>
      </c>
    </row>
    <row r="4995" spans="1:31" x14ac:dyDescent="0.25">
      <c r="A4995">
        <v>2315092</v>
      </c>
      <c r="B4995">
        <v>1</v>
      </c>
      <c r="C4995" t="s">
        <v>80</v>
      </c>
      <c r="D4995" t="s">
        <v>88</v>
      </c>
      <c r="E4995" t="s">
        <v>132</v>
      </c>
      <c r="F4995" t="s">
        <v>13165</v>
      </c>
      <c r="G4995" t="s">
        <v>134</v>
      </c>
      <c r="H4995" t="s">
        <v>135</v>
      </c>
      <c r="I4995" t="s">
        <v>136</v>
      </c>
      <c r="J4995" t="s">
        <v>137</v>
      </c>
      <c r="K4995" t="s">
        <v>138</v>
      </c>
      <c r="L4995" t="s">
        <v>14490</v>
      </c>
      <c r="M4995" t="s">
        <v>14491</v>
      </c>
      <c r="N4995">
        <v>0.15</v>
      </c>
      <c r="O4995">
        <v>0</v>
      </c>
      <c r="P4995">
        <v>0</v>
      </c>
      <c r="Q4995">
        <v>0</v>
      </c>
      <c r="R4995">
        <v>0</v>
      </c>
      <c r="S4995">
        <v>8</v>
      </c>
      <c r="T4995">
        <v>8</v>
      </c>
      <c r="U4995">
        <v>7</v>
      </c>
      <c r="V4995">
        <v>2</v>
      </c>
      <c r="W4995">
        <v>0</v>
      </c>
      <c r="X4995">
        <v>0</v>
      </c>
      <c r="Y4995">
        <v>0</v>
      </c>
      <c r="Z4995">
        <v>0</v>
      </c>
      <c r="AA4995">
        <v>12.982949306586001</v>
      </c>
      <c r="AB4995">
        <v>11.392390067711998</v>
      </c>
      <c r="AC4995">
        <v>70.25797891016849</v>
      </c>
      <c r="AD4995">
        <v>7.3090512888300001</v>
      </c>
      <c r="AE4995">
        <v>101.9423695732965</v>
      </c>
    </row>
    <row r="4996" spans="1:31" x14ac:dyDescent="0.25">
      <c r="A4996">
        <v>2315633</v>
      </c>
      <c r="B4996">
        <v>1</v>
      </c>
      <c r="C4996" t="s">
        <v>80</v>
      </c>
      <c r="D4996" t="s">
        <v>105</v>
      </c>
      <c r="E4996" t="s">
        <v>153</v>
      </c>
      <c r="F4996" t="s">
        <v>14492</v>
      </c>
      <c r="G4996" t="s">
        <v>203</v>
      </c>
      <c r="H4996" t="s">
        <v>150</v>
      </c>
      <c r="I4996" t="s">
        <v>136</v>
      </c>
      <c r="J4996" t="s">
        <v>137</v>
      </c>
      <c r="K4996" t="s">
        <v>138</v>
      </c>
      <c r="L4996" t="s">
        <v>14493</v>
      </c>
      <c r="M4996" t="s">
        <v>14494</v>
      </c>
      <c r="N4996">
        <v>2.7441666659999999</v>
      </c>
      <c r="O4996">
        <v>0</v>
      </c>
      <c r="P4996">
        <v>0</v>
      </c>
      <c r="Q4996">
        <v>0</v>
      </c>
      <c r="R4996">
        <v>1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0.39871736739263341</v>
      </c>
      <c r="AA4996">
        <v>0</v>
      </c>
      <c r="AB4996">
        <v>0</v>
      </c>
      <c r="AC4996">
        <v>0</v>
      </c>
      <c r="AD4996">
        <v>0</v>
      </c>
      <c r="AE4996">
        <v>0.39871736739263341</v>
      </c>
    </row>
    <row r="4997" spans="1:31" x14ac:dyDescent="0.25">
      <c r="A4997">
        <v>2315109</v>
      </c>
      <c r="B4997">
        <v>1</v>
      </c>
      <c r="C4997" t="s">
        <v>80</v>
      </c>
      <c r="D4997" t="s">
        <v>96</v>
      </c>
      <c r="E4997" t="s">
        <v>175</v>
      </c>
      <c r="F4997" t="s">
        <v>14495</v>
      </c>
      <c r="G4997" t="s">
        <v>143</v>
      </c>
      <c r="H4997" t="s">
        <v>135</v>
      </c>
      <c r="I4997" t="s">
        <v>136</v>
      </c>
      <c r="J4997" t="s">
        <v>137</v>
      </c>
      <c r="K4997" t="s">
        <v>144</v>
      </c>
      <c r="L4997" t="s">
        <v>14496</v>
      </c>
      <c r="M4997" t="s">
        <v>14497</v>
      </c>
      <c r="N4997">
        <v>2.5447222219999999</v>
      </c>
      <c r="O4997">
        <v>3</v>
      </c>
      <c r="P4997">
        <v>2997</v>
      </c>
      <c r="Q4997">
        <v>1</v>
      </c>
      <c r="R4997">
        <v>208</v>
      </c>
      <c r="S4997">
        <v>5</v>
      </c>
      <c r="T4997">
        <v>565</v>
      </c>
      <c r="U4997">
        <v>1</v>
      </c>
      <c r="V4997">
        <v>0</v>
      </c>
      <c r="W4997">
        <v>108.9439842544527</v>
      </c>
      <c r="X4997">
        <v>1714.6701739394373</v>
      </c>
      <c r="Y4997">
        <v>2.4710299054326086</v>
      </c>
      <c r="Z4997">
        <v>327.57793430177497</v>
      </c>
      <c r="AA4997">
        <v>217.54670400242134</v>
      </c>
      <c r="AB4997">
        <v>1200.5237087586293</v>
      </c>
      <c r="AC4997">
        <v>4.9468421694719993</v>
      </c>
      <c r="AD4997">
        <v>0</v>
      </c>
      <c r="AE4997">
        <v>3576.6803773316201</v>
      </c>
    </row>
    <row r="4998" spans="1:31" x14ac:dyDescent="0.25">
      <c r="A4998">
        <v>2315255</v>
      </c>
      <c r="B4998">
        <v>1</v>
      </c>
      <c r="C4998" t="s">
        <v>80</v>
      </c>
      <c r="D4998" t="s">
        <v>108</v>
      </c>
      <c r="E4998" t="s">
        <v>147</v>
      </c>
      <c r="F4998" t="s">
        <v>14498</v>
      </c>
      <c r="G4998" t="s">
        <v>149</v>
      </c>
      <c r="H4998" t="s">
        <v>150</v>
      </c>
      <c r="I4998" t="s">
        <v>136</v>
      </c>
      <c r="J4998" t="s">
        <v>137</v>
      </c>
      <c r="K4998" t="s">
        <v>138</v>
      </c>
      <c r="L4998" t="s">
        <v>14499</v>
      </c>
      <c r="M4998" t="s">
        <v>14500</v>
      </c>
      <c r="N4998">
        <v>1.8733333329999999</v>
      </c>
      <c r="O4998">
        <v>0</v>
      </c>
      <c r="P4998">
        <v>3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0.52902449212080005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0.52902449212080005</v>
      </c>
    </row>
    <row r="4999" spans="1:31" x14ac:dyDescent="0.25">
      <c r="A4999">
        <v>2315547</v>
      </c>
      <c r="B4999">
        <v>1</v>
      </c>
      <c r="C4999" t="s">
        <v>80</v>
      </c>
      <c r="D4999" t="s">
        <v>93</v>
      </c>
      <c r="E4999" t="s">
        <v>175</v>
      </c>
      <c r="F4999" t="s">
        <v>14501</v>
      </c>
      <c r="G4999" t="s">
        <v>210</v>
      </c>
      <c r="H4999" t="s">
        <v>135</v>
      </c>
      <c r="I4999" t="s">
        <v>136</v>
      </c>
      <c r="J4999" t="s">
        <v>137</v>
      </c>
      <c r="K4999" t="s">
        <v>138</v>
      </c>
      <c r="L4999" t="s">
        <v>14502</v>
      </c>
      <c r="M4999" t="s">
        <v>14503</v>
      </c>
      <c r="N4999">
        <v>1.724722222</v>
      </c>
      <c r="O4999">
        <v>0</v>
      </c>
      <c r="P4999">
        <v>38</v>
      </c>
      <c r="Q4999">
        <v>0</v>
      </c>
      <c r="R4999">
        <v>22</v>
      </c>
      <c r="S4999">
        <v>0</v>
      </c>
      <c r="T4999">
        <v>12</v>
      </c>
      <c r="U4999">
        <v>0</v>
      </c>
      <c r="V4999">
        <v>0</v>
      </c>
      <c r="W4999">
        <v>0</v>
      </c>
      <c r="X4999">
        <v>22.18607804745433</v>
      </c>
      <c r="Y4999">
        <v>0</v>
      </c>
      <c r="Z4999">
        <v>69.028907249045005</v>
      </c>
      <c r="AA4999">
        <v>0</v>
      </c>
      <c r="AB4999">
        <v>20.143005939595003</v>
      </c>
      <c r="AC4999">
        <v>0</v>
      </c>
      <c r="AD4999">
        <v>0</v>
      </c>
      <c r="AE4999">
        <v>111.35799123609434</v>
      </c>
    </row>
    <row r="5000" spans="1:31" x14ac:dyDescent="0.25">
      <c r="A5000">
        <v>2315484</v>
      </c>
      <c r="B5000">
        <v>1</v>
      </c>
      <c r="C5000" t="s">
        <v>80</v>
      </c>
      <c r="D5000" t="s">
        <v>101</v>
      </c>
      <c r="E5000" t="s">
        <v>147</v>
      </c>
      <c r="F5000" t="s">
        <v>14504</v>
      </c>
      <c r="G5000" t="s">
        <v>353</v>
      </c>
      <c r="H5000" t="s">
        <v>150</v>
      </c>
      <c r="I5000" t="s">
        <v>136</v>
      </c>
      <c r="J5000" t="s">
        <v>137</v>
      </c>
      <c r="K5000" t="s">
        <v>138</v>
      </c>
      <c r="L5000" t="s">
        <v>14505</v>
      </c>
      <c r="M5000" t="s">
        <v>14506</v>
      </c>
      <c r="N5000">
        <v>5.1066666659999997</v>
      </c>
      <c r="O5000">
        <v>0</v>
      </c>
      <c r="P5000">
        <v>86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81.185331714989587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81.185331714989587</v>
      </c>
    </row>
    <row r="5001" spans="1:31" x14ac:dyDescent="0.25">
      <c r="A5001">
        <v>2315341</v>
      </c>
      <c r="B5001">
        <v>1</v>
      </c>
      <c r="C5001" t="s">
        <v>81</v>
      </c>
      <c r="D5001" t="s">
        <v>123</v>
      </c>
      <c r="E5001" t="s">
        <v>141</v>
      </c>
      <c r="F5001" t="s">
        <v>14507</v>
      </c>
      <c r="G5001" t="s">
        <v>143</v>
      </c>
      <c r="H5001" t="s">
        <v>135</v>
      </c>
      <c r="I5001" t="s">
        <v>136</v>
      </c>
      <c r="J5001" t="s">
        <v>137</v>
      </c>
      <c r="K5001" t="s">
        <v>144</v>
      </c>
      <c r="L5001" t="s">
        <v>14508</v>
      </c>
      <c r="M5001" t="s">
        <v>14509</v>
      </c>
      <c r="N5001">
        <v>7.4008333329999996</v>
      </c>
      <c r="O5001">
        <v>0</v>
      </c>
      <c r="P5001">
        <v>3</v>
      </c>
      <c r="Q5001">
        <v>1</v>
      </c>
      <c r="R5001">
        <v>1</v>
      </c>
      <c r="S5001">
        <v>6</v>
      </c>
      <c r="T5001">
        <v>141</v>
      </c>
      <c r="U5001">
        <v>11</v>
      </c>
      <c r="V5001">
        <v>1</v>
      </c>
      <c r="W5001">
        <v>0</v>
      </c>
      <c r="X5001">
        <v>2.5697985732495998</v>
      </c>
      <c r="Y5001">
        <v>13.150320206140174</v>
      </c>
      <c r="Z5001">
        <v>7.4437832271200008</v>
      </c>
      <c r="AA5001">
        <v>5119.2705979454977</v>
      </c>
      <c r="AB5001">
        <v>596.80050761041105</v>
      </c>
      <c r="AC5001">
        <v>5009.4753973701072</v>
      </c>
      <c r="AD5001">
        <v>81.000653328221645</v>
      </c>
      <c r="AE5001">
        <v>10829.711058260746</v>
      </c>
    </row>
    <row r="5002" spans="1:31" x14ac:dyDescent="0.25">
      <c r="A5002">
        <v>2315315</v>
      </c>
      <c r="B5002">
        <v>1</v>
      </c>
      <c r="C5002" t="s">
        <v>80</v>
      </c>
      <c r="D5002" t="s">
        <v>103</v>
      </c>
      <c r="E5002" t="s">
        <v>414</v>
      </c>
      <c r="F5002" t="s">
        <v>5107</v>
      </c>
      <c r="G5002" t="s">
        <v>134</v>
      </c>
      <c r="H5002" t="s">
        <v>135</v>
      </c>
      <c r="I5002" t="s">
        <v>468</v>
      </c>
      <c r="J5002" t="s">
        <v>137</v>
      </c>
      <c r="K5002" t="s">
        <v>138</v>
      </c>
      <c r="L5002" t="s">
        <v>14510</v>
      </c>
      <c r="M5002" t="s">
        <v>14511</v>
      </c>
      <c r="N5002">
        <v>3.5831387999999999E-2</v>
      </c>
      <c r="O5002">
        <v>2</v>
      </c>
      <c r="P5002">
        <v>466</v>
      </c>
      <c r="Q5002">
        <v>133</v>
      </c>
      <c r="R5002">
        <v>18</v>
      </c>
      <c r="S5002">
        <v>45</v>
      </c>
      <c r="T5002">
        <v>36</v>
      </c>
      <c r="U5002">
        <v>1</v>
      </c>
      <c r="V5002">
        <v>0</v>
      </c>
      <c r="W5002">
        <v>5.1317012723200002E-2</v>
      </c>
      <c r="X5002">
        <v>2.5759223027584013</v>
      </c>
      <c r="Y5002">
        <v>41.730596657312361</v>
      </c>
      <c r="Z5002">
        <v>2.8042575180700453</v>
      </c>
      <c r="AA5002">
        <v>7.8055520994328891</v>
      </c>
      <c r="AB5002">
        <v>0.78528124854400017</v>
      </c>
      <c r="AC5002">
        <v>4.4942668288000004E-2</v>
      </c>
      <c r="AD5002">
        <v>0</v>
      </c>
      <c r="AE5002">
        <v>55.797869507128901</v>
      </c>
    </row>
    <row r="5003" spans="1:31" x14ac:dyDescent="0.25">
      <c r="A5003">
        <v>2315464</v>
      </c>
      <c r="B5003">
        <v>1</v>
      </c>
      <c r="C5003" t="s">
        <v>80</v>
      </c>
      <c r="D5003" t="s">
        <v>84</v>
      </c>
      <c r="E5003" t="s">
        <v>158</v>
      </c>
      <c r="F5003" t="s">
        <v>14512</v>
      </c>
      <c r="G5003" t="s">
        <v>143</v>
      </c>
      <c r="H5003" t="s">
        <v>150</v>
      </c>
      <c r="I5003" t="s">
        <v>136</v>
      </c>
      <c r="J5003" t="s">
        <v>137</v>
      </c>
      <c r="K5003" t="s">
        <v>144</v>
      </c>
      <c r="L5003" t="s">
        <v>14513</v>
      </c>
      <c r="M5003" t="s">
        <v>14514</v>
      </c>
      <c r="N5003">
        <v>3.8594444440000002</v>
      </c>
      <c r="O5003">
        <v>0</v>
      </c>
      <c r="P5003">
        <v>203</v>
      </c>
      <c r="Q5003">
        <v>0</v>
      </c>
      <c r="R5003">
        <v>0</v>
      </c>
      <c r="S5003">
        <v>0</v>
      </c>
      <c r="T5003">
        <v>104</v>
      </c>
      <c r="U5003">
        <v>0</v>
      </c>
      <c r="V5003">
        <v>2</v>
      </c>
      <c r="W5003">
        <v>0</v>
      </c>
      <c r="X5003">
        <v>225.87951324026136</v>
      </c>
      <c r="Y5003">
        <v>0</v>
      </c>
      <c r="Z5003">
        <v>0</v>
      </c>
      <c r="AA5003">
        <v>0</v>
      </c>
      <c r="AB5003">
        <v>290.71381356072953</v>
      </c>
      <c r="AC5003">
        <v>0</v>
      </c>
      <c r="AD5003">
        <v>339.79334803028866</v>
      </c>
      <c r="AE5003">
        <v>856.38667483127961</v>
      </c>
    </row>
    <row r="5004" spans="1:31" x14ac:dyDescent="0.25">
      <c r="A5004">
        <v>2315607</v>
      </c>
      <c r="B5004">
        <v>1</v>
      </c>
      <c r="C5004" t="s">
        <v>80</v>
      </c>
      <c r="D5004" t="s">
        <v>82</v>
      </c>
      <c r="E5004" t="s">
        <v>153</v>
      </c>
      <c r="F5004" t="s">
        <v>14515</v>
      </c>
      <c r="G5004" t="s">
        <v>155</v>
      </c>
      <c r="H5004" t="s">
        <v>150</v>
      </c>
      <c r="I5004" t="s">
        <v>136</v>
      </c>
      <c r="J5004" t="s">
        <v>137</v>
      </c>
      <c r="K5004" t="s">
        <v>138</v>
      </c>
      <c r="L5004" t="s">
        <v>14516</v>
      </c>
      <c r="M5004" t="s">
        <v>14517</v>
      </c>
      <c r="N5004">
        <v>1.411944444</v>
      </c>
      <c r="O5004">
        <v>0</v>
      </c>
      <c r="P5004">
        <v>1</v>
      </c>
      <c r="Q5004">
        <v>0</v>
      </c>
      <c r="R5004">
        <v>0</v>
      </c>
      <c r="S5004">
        <v>0</v>
      </c>
      <c r="T5004">
        <v>1</v>
      </c>
      <c r="U5004">
        <v>0</v>
      </c>
      <c r="V5004">
        <v>0</v>
      </c>
      <c r="W5004">
        <v>0</v>
      </c>
      <c r="X5004">
        <v>0.56450954859424995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0.56450954859424995</v>
      </c>
    </row>
    <row r="5005" spans="1:31" x14ac:dyDescent="0.25">
      <c r="A5005">
        <v>2315584</v>
      </c>
      <c r="B5005">
        <v>1</v>
      </c>
      <c r="C5005" t="s">
        <v>81</v>
      </c>
      <c r="D5005" t="s">
        <v>128</v>
      </c>
      <c r="E5005" t="s">
        <v>175</v>
      </c>
      <c r="F5005" t="s">
        <v>1756</v>
      </c>
      <c r="G5005" t="s">
        <v>134</v>
      </c>
      <c r="H5005" t="s">
        <v>135</v>
      </c>
      <c r="I5005" t="s">
        <v>468</v>
      </c>
      <c r="J5005" t="s">
        <v>137</v>
      </c>
      <c r="K5005" t="s">
        <v>138</v>
      </c>
      <c r="L5005" t="s">
        <v>14518</v>
      </c>
      <c r="M5005" t="s">
        <v>14519</v>
      </c>
      <c r="N5005">
        <v>6.6666659999999999E-3</v>
      </c>
      <c r="O5005">
        <v>0</v>
      </c>
      <c r="P5005">
        <v>542</v>
      </c>
      <c r="Q5005">
        <v>3</v>
      </c>
      <c r="R5005">
        <v>28</v>
      </c>
      <c r="S5005">
        <v>3</v>
      </c>
      <c r="T5005">
        <v>70</v>
      </c>
      <c r="U5005">
        <v>0</v>
      </c>
      <c r="V5005">
        <v>0</v>
      </c>
      <c r="W5005">
        <v>0</v>
      </c>
      <c r="X5005">
        <v>0.60417560221220001</v>
      </c>
      <c r="Y5005">
        <v>5.0288725291200001E-2</v>
      </c>
      <c r="Z5005">
        <v>8.9440387214666656E-2</v>
      </c>
      <c r="AA5005">
        <v>2.0034068321866671E-2</v>
      </c>
      <c r="AB5005">
        <v>0.1856510694259334</v>
      </c>
      <c r="AC5005">
        <v>0</v>
      </c>
      <c r="AD5005">
        <v>0</v>
      </c>
      <c r="AE5005">
        <v>0.9495898524658668</v>
      </c>
    </row>
    <row r="5006" spans="1:31" x14ac:dyDescent="0.25">
      <c r="A5006">
        <v>2315335</v>
      </c>
      <c r="B5006">
        <v>1</v>
      </c>
      <c r="C5006" t="s">
        <v>80</v>
      </c>
      <c r="D5006" t="s">
        <v>105</v>
      </c>
      <c r="E5006" t="s">
        <v>153</v>
      </c>
      <c r="F5006" t="s">
        <v>14520</v>
      </c>
      <c r="G5006" t="s">
        <v>155</v>
      </c>
      <c r="H5006" t="s">
        <v>150</v>
      </c>
      <c r="I5006" t="s">
        <v>136</v>
      </c>
      <c r="J5006" t="s">
        <v>137</v>
      </c>
      <c r="K5006" t="s">
        <v>138</v>
      </c>
      <c r="L5006" t="s">
        <v>14521</v>
      </c>
      <c r="M5006" t="s">
        <v>14522</v>
      </c>
      <c r="N5006">
        <v>1.9522222220000001</v>
      </c>
      <c r="O5006">
        <v>0</v>
      </c>
      <c r="P5006">
        <v>1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4.6393295874300008E-2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4.6393295874300008E-2</v>
      </c>
    </row>
    <row r="5007" spans="1:31" x14ac:dyDescent="0.25">
      <c r="A5007">
        <v>2315527</v>
      </c>
      <c r="B5007">
        <v>1</v>
      </c>
      <c r="C5007" t="s">
        <v>80</v>
      </c>
      <c r="D5007" t="s">
        <v>93</v>
      </c>
      <c r="E5007" t="s">
        <v>153</v>
      </c>
      <c r="F5007" t="s">
        <v>14523</v>
      </c>
      <c r="G5007" t="s">
        <v>203</v>
      </c>
      <c r="H5007" t="s">
        <v>150</v>
      </c>
      <c r="I5007" t="s">
        <v>136</v>
      </c>
      <c r="J5007" t="s">
        <v>137</v>
      </c>
      <c r="K5007" t="s">
        <v>138</v>
      </c>
      <c r="L5007" t="s">
        <v>14524</v>
      </c>
      <c r="M5007" t="s">
        <v>14525</v>
      </c>
      <c r="N5007">
        <v>6.2983333330000004</v>
      </c>
      <c r="O5007">
        <v>0</v>
      </c>
      <c r="P5007">
        <v>5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6.4972748332070678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6.4972748332070678</v>
      </c>
    </row>
    <row r="5008" spans="1:31" x14ac:dyDescent="0.25">
      <c r="A5008">
        <v>2315172</v>
      </c>
      <c r="B5008">
        <v>1</v>
      </c>
      <c r="C5008" t="s">
        <v>81</v>
      </c>
      <c r="D5008" t="s">
        <v>113</v>
      </c>
      <c r="E5008" t="s">
        <v>147</v>
      </c>
      <c r="F5008" t="s">
        <v>14526</v>
      </c>
      <c r="G5008" t="s">
        <v>149</v>
      </c>
      <c r="H5008" t="s">
        <v>150</v>
      </c>
      <c r="I5008" t="s">
        <v>136</v>
      </c>
      <c r="J5008" t="s">
        <v>137</v>
      </c>
      <c r="K5008" t="s">
        <v>138</v>
      </c>
      <c r="L5008" t="s">
        <v>14527</v>
      </c>
      <c r="M5008" t="s">
        <v>14528</v>
      </c>
      <c r="N5008">
        <v>3.2397222220000002</v>
      </c>
      <c r="O5008">
        <v>0</v>
      </c>
      <c r="P5008">
        <v>16</v>
      </c>
      <c r="Q5008">
        <v>0</v>
      </c>
      <c r="R5008">
        <v>1</v>
      </c>
      <c r="S5008">
        <v>0</v>
      </c>
      <c r="T5008">
        <v>1</v>
      </c>
      <c r="U5008">
        <v>0</v>
      </c>
      <c r="V5008">
        <v>0</v>
      </c>
      <c r="W5008">
        <v>0</v>
      </c>
      <c r="X5008">
        <v>6.131370375736199</v>
      </c>
      <c r="Y5008">
        <v>0</v>
      </c>
      <c r="Z5008">
        <v>12.780526165371334</v>
      </c>
      <c r="AA5008">
        <v>0</v>
      </c>
      <c r="AB5008">
        <v>0.46076047079913329</v>
      </c>
      <c r="AC5008">
        <v>0</v>
      </c>
      <c r="AD5008">
        <v>0</v>
      </c>
      <c r="AE5008">
        <v>19.372657011906668</v>
      </c>
    </row>
    <row r="5009" spans="1:31" x14ac:dyDescent="0.25">
      <c r="A5009">
        <v>2315819</v>
      </c>
      <c r="B5009">
        <v>1</v>
      </c>
      <c r="C5009" t="s">
        <v>81</v>
      </c>
      <c r="D5009" t="s">
        <v>121</v>
      </c>
      <c r="E5009" t="s">
        <v>285</v>
      </c>
      <c r="F5009" t="s">
        <v>14529</v>
      </c>
      <c r="G5009" t="s">
        <v>203</v>
      </c>
      <c r="H5009" t="s">
        <v>150</v>
      </c>
      <c r="I5009" t="s">
        <v>136</v>
      </c>
      <c r="J5009" t="s">
        <v>137</v>
      </c>
      <c r="K5009" t="s">
        <v>138</v>
      </c>
      <c r="L5009" t="s">
        <v>14530</v>
      </c>
      <c r="M5009" t="s">
        <v>14531</v>
      </c>
      <c r="N5009">
        <v>9.4822222220000008</v>
      </c>
      <c r="O5009">
        <v>0</v>
      </c>
      <c r="P5009">
        <v>13</v>
      </c>
      <c r="Q5009">
        <v>0</v>
      </c>
      <c r="R5009">
        <v>0</v>
      </c>
      <c r="S5009">
        <v>0</v>
      </c>
      <c r="T5009">
        <v>8</v>
      </c>
      <c r="U5009">
        <v>0</v>
      </c>
      <c r="V5009">
        <v>0</v>
      </c>
      <c r="W5009">
        <v>0</v>
      </c>
      <c r="X5009">
        <v>15.855843274672996</v>
      </c>
      <c r="Y5009">
        <v>0</v>
      </c>
      <c r="Z5009">
        <v>0</v>
      </c>
      <c r="AA5009">
        <v>0</v>
      </c>
      <c r="AB5009">
        <v>11.086232038882587</v>
      </c>
      <c r="AC5009">
        <v>0</v>
      </c>
      <c r="AD5009">
        <v>0</v>
      </c>
      <c r="AE5009">
        <v>26.942075313555584</v>
      </c>
    </row>
    <row r="5010" spans="1:31" x14ac:dyDescent="0.25">
      <c r="A5010">
        <v>2315321</v>
      </c>
      <c r="B5010">
        <v>1</v>
      </c>
      <c r="C5010" t="s">
        <v>80</v>
      </c>
      <c r="D5010" t="s">
        <v>104</v>
      </c>
      <c r="E5010" t="s">
        <v>175</v>
      </c>
      <c r="F5010" t="s">
        <v>14532</v>
      </c>
      <c r="G5010" t="s">
        <v>143</v>
      </c>
      <c r="H5010" t="s">
        <v>135</v>
      </c>
      <c r="I5010" t="s">
        <v>136</v>
      </c>
      <c r="J5010" t="s">
        <v>137</v>
      </c>
      <c r="K5010" t="s">
        <v>144</v>
      </c>
      <c r="L5010" t="s">
        <v>14533</v>
      </c>
      <c r="M5010" t="s">
        <v>14534</v>
      </c>
      <c r="N5010">
        <v>7.6755555549999999</v>
      </c>
      <c r="O5010">
        <v>0</v>
      </c>
      <c r="P5010">
        <v>207</v>
      </c>
      <c r="Q5010">
        <v>0</v>
      </c>
      <c r="R5010">
        <v>3</v>
      </c>
      <c r="S5010">
        <v>0</v>
      </c>
      <c r="T5010">
        <v>17</v>
      </c>
      <c r="U5010">
        <v>0</v>
      </c>
      <c r="V5010">
        <v>0</v>
      </c>
      <c r="W5010">
        <v>0</v>
      </c>
      <c r="X5010">
        <v>334.57312750565882</v>
      </c>
      <c r="Y5010">
        <v>0</v>
      </c>
      <c r="Z5010">
        <v>25.759456552549995</v>
      </c>
      <c r="AA5010">
        <v>0</v>
      </c>
      <c r="AB5010">
        <v>116.88221998724779</v>
      </c>
      <c r="AC5010">
        <v>0</v>
      </c>
      <c r="AD5010">
        <v>0</v>
      </c>
      <c r="AE5010">
        <v>477.21480404545662</v>
      </c>
    </row>
    <row r="5011" spans="1:31" x14ac:dyDescent="0.25">
      <c r="A5011">
        <v>2315570</v>
      </c>
      <c r="B5011">
        <v>1</v>
      </c>
      <c r="C5011" t="s">
        <v>80</v>
      </c>
      <c r="D5011" t="s">
        <v>95</v>
      </c>
      <c r="E5011" t="s">
        <v>141</v>
      </c>
      <c r="F5011" t="s">
        <v>14535</v>
      </c>
      <c r="G5011" t="s">
        <v>134</v>
      </c>
      <c r="H5011" t="s">
        <v>135</v>
      </c>
      <c r="I5011" t="s">
        <v>136</v>
      </c>
      <c r="J5011" t="s">
        <v>137</v>
      </c>
      <c r="K5011" t="s">
        <v>138</v>
      </c>
      <c r="L5011" t="s">
        <v>14536</v>
      </c>
      <c r="M5011" t="s">
        <v>14537</v>
      </c>
      <c r="N5011">
        <v>0.104166666</v>
      </c>
      <c r="O5011">
        <v>5</v>
      </c>
      <c r="P5011">
        <v>397</v>
      </c>
      <c r="Q5011">
        <v>8</v>
      </c>
      <c r="R5011">
        <v>2</v>
      </c>
      <c r="S5011">
        <v>32</v>
      </c>
      <c r="T5011">
        <v>16</v>
      </c>
      <c r="U5011">
        <v>3</v>
      </c>
      <c r="V5011">
        <v>0</v>
      </c>
      <c r="W5011">
        <v>0.24647430534375003</v>
      </c>
      <c r="X5011">
        <v>9.6291702708687446</v>
      </c>
      <c r="Y5011">
        <v>14.170667179818752</v>
      </c>
      <c r="Z5011">
        <v>0.33588014598125004</v>
      </c>
      <c r="AA5011">
        <v>32.811474939491674</v>
      </c>
      <c r="AB5011">
        <v>0.84289593129166684</v>
      </c>
      <c r="AC5011">
        <v>12.865731741187501</v>
      </c>
      <c r="AD5011">
        <v>0</v>
      </c>
      <c r="AE5011">
        <v>70.902294513983335</v>
      </c>
    </row>
    <row r="5012" spans="1:31" x14ac:dyDescent="0.25">
      <c r="A5012">
        <v>2315813</v>
      </c>
      <c r="B5012">
        <v>1</v>
      </c>
      <c r="C5012" t="s">
        <v>81</v>
      </c>
      <c r="D5012" t="s">
        <v>128</v>
      </c>
      <c r="E5012" t="s">
        <v>132</v>
      </c>
      <c r="F5012" t="s">
        <v>3440</v>
      </c>
      <c r="G5012" t="s">
        <v>134</v>
      </c>
      <c r="H5012" t="s">
        <v>135</v>
      </c>
      <c r="I5012" t="s">
        <v>136</v>
      </c>
      <c r="J5012" t="s">
        <v>137</v>
      </c>
      <c r="K5012" t="s">
        <v>138</v>
      </c>
      <c r="L5012" t="s">
        <v>14538</v>
      </c>
      <c r="M5012" t="s">
        <v>14539</v>
      </c>
      <c r="N5012">
        <v>2.0605555550000001</v>
      </c>
      <c r="O5012">
        <v>0</v>
      </c>
      <c r="P5012">
        <v>0</v>
      </c>
      <c r="Q5012">
        <v>0</v>
      </c>
      <c r="R5012">
        <v>0</v>
      </c>
      <c r="S5012">
        <v>14</v>
      </c>
      <c r="T5012">
        <v>0</v>
      </c>
      <c r="U5012">
        <v>12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172.41543693579726</v>
      </c>
      <c r="AB5012">
        <v>0</v>
      </c>
      <c r="AC5012">
        <v>711.17488670248804</v>
      </c>
      <c r="AD5012">
        <v>0</v>
      </c>
      <c r="AE5012">
        <v>883.59032363828533</v>
      </c>
    </row>
    <row r="5013" spans="1:31" x14ac:dyDescent="0.25">
      <c r="A5013">
        <v>2315828</v>
      </c>
      <c r="B5013">
        <v>1</v>
      </c>
      <c r="C5013" t="s">
        <v>81</v>
      </c>
      <c r="D5013" t="s">
        <v>128</v>
      </c>
      <c r="E5013" t="s">
        <v>132</v>
      </c>
      <c r="F5013" t="s">
        <v>3890</v>
      </c>
      <c r="G5013" t="s">
        <v>134</v>
      </c>
      <c r="H5013" t="s">
        <v>135</v>
      </c>
      <c r="I5013" t="s">
        <v>468</v>
      </c>
      <c r="J5013" t="s">
        <v>137</v>
      </c>
      <c r="K5013" t="s">
        <v>138</v>
      </c>
      <c r="L5013" t="s">
        <v>14540</v>
      </c>
      <c r="M5013" t="s">
        <v>14541</v>
      </c>
      <c r="N5013">
        <v>1.8888888E-2</v>
      </c>
      <c r="O5013">
        <v>0</v>
      </c>
      <c r="P5013">
        <v>0</v>
      </c>
      <c r="Q5013">
        <v>0</v>
      </c>
      <c r="R5013">
        <v>0</v>
      </c>
      <c r="S5013">
        <v>28</v>
      </c>
      <c r="T5013">
        <v>0</v>
      </c>
      <c r="U5013">
        <v>28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5.034786485401054</v>
      </c>
      <c r="AB5013">
        <v>0</v>
      </c>
      <c r="AC5013">
        <v>34.03738854283867</v>
      </c>
      <c r="AD5013">
        <v>0</v>
      </c>
      <c r="AE5013">
        <v>39.072175028239727</v>
      </c>
    </row>
    <row r="5014" spans="1:31" x14ac:dyDescent="0.25">
      <c r="A5014">
        <v>2337007</v>
      </c>
      <c r="B5014">
        <v>1</v>
      </c>
      <c r="C5014" t="s">
        <v>80</v>
      </c>
      <c r="D5014" t="s">
        <v>104</v>
      </c>
      <c r="E5014" t="s">
        <v>414</v>
      </c>
      <c r="F5014" t="s">
        <v>14542</v>
      </c>
      <c r="G5014" t="s">
        <v>6074</v>
      </c>
      <c r="H5014" t="s">
        <v>2425</v>
      </c>
      <c r="I5014" t="s">
        <v>136</v>
      </c>
      <c r="J5014" t="s">
        <v>137</v>
      </c>
      <c r="K5014" t="s">
        <v>138</v>
      </c>
      <c r="L5014" t="s">
        <v>14543</v>
      </c>
      <c r="M5014" t="s">
        <v>14544</v>
      </c>
      <c r="N5014">
        <v>0.266944444</v>
      </c>
      <c r="O5014">
        <v>235</v>
      </c>
      <c r="P5014">
        <v>42768</v>
      </c>
      <c r="Q5014">
        <v>534</v>
      </c>
      <c r="R5014">
        <v>1361</v>
      </c>
      <c r="S5014">
        <v>492</v>
      </c>
      <c r="T5014">
        <v>5518</v>
      </c>
      <c r="U5014">
        <v>141</v>
      </c>
      <c r="V5014">
        <v>17</v>
      </c>
      <c r="W5014">
        <v>74.814067096317203</v>
      </c>
      <c r="X5014">
        <v>2203.3136406122107</v>
      </c>
      <c r="Y5014">
        <v>207.51052847954941</v>
      </c>
      <c r="Z5014">
        <v>216.23559660602638</v>
      </c>
      <c r="AA5014">
        <v>1447.5400934125946</v>
      </c>
      <c r="AB5014">
        <v>891.43957941557289</v>
      </c>
      <c r="AC5014">
        <v>3046.2344990774668</v>
      </c>
      <c r="AD5014">
        <v>28.63108323031749</v>
      </c>
      <c r="AE5014">
        <v>8115.7190879300551</v>
      </c>
    </row>
    <row r="5015" spans="1:31" x14ac:dyDescent="0.25">
      <c r="A5015">
        <v>2315281</v>
      </c>
      <c r="B5015">
        <v>1</v>
      </c>
      <c r="C5015" t="s">
        <v>80</v>
      </c>
      <c r="D5015" t="s">
        <v>106</v>
      </c>
      <c r="E5015" t="s">
        <v>141</v>
      </c>
      <c r="F5015" t="s">
        <v>1842</v>
      </c>
      <c r="G5015" t="s">
        <v>134</v>
      </c>
      <c r="H5015" t="s">
        <v>135</v>
      </c>
      <c r="I5015" t="s">
        <v>136</v>
      </c>
      <c r="J5015" t="s">
        <v>137</v>
      </c>
      <c r="K5015" t="s">
        <v>138</v>
      </c>
      <c r="L5015" t="s">
        <v>14545</v>
      </c>
      <c r="M5015" t="s">
        <v>14546</v>
      </c>
      <c r="N5015">
        <v>9.9166666000000001E-2</v>
      </c>
      <c r="O5015">
        <v>0</v>
      </c>
      <c r="P5015">
        <v>604</v>
      </c>
      <c r="Q5015">
        <v>25</v>
      </c>
      <c r="R5015">
        <v>185</v>
      </c>
      <c r="S5015">
        <v>10</v>
      </c>
      <c r="T5015">
        <v>132</v>
      </c>
      <c r="U5015">
        <v>0</v>
      </c>
      <c r="V5015">
        <v>0</v>
      </c>
      <c r="W5015">
        <v>0</v>
      </c>
      <c r="X5015">
        <v>10.573193375946273</v>
      </c>
      <c r="Y5015">
        <v>32.975833951853097</v>
      </c>
      <c r="Z5015">
        <v>35.161173626113744</v>
      </c>
      <c r="AA5015">
        <v>1.7035212104485167</v>
      </c>
      <c r="AB5015">
        <v>12.962383660705562</v>
      </c>
      <c r="AC5015">
        <v>0</v>
      </c>
      <c r="AD5015">
        <v>0</v>
      </c>
      <c r="AE5015">
        <v>93.376105825067185</v>
      </c>
    </row>
    <row r="5016" spans="1:31" x14ac:dyDescent="0.25">
      <c r="A5016">
        <v>2315613</v>
      </c>
      <c r="B5016">
        <v>1</v>
      </c>
      <c r="C5016" t="s">
        <v>80</v>
      </c>
      <c r="D5016" t="s">
        <v>82</v>
      </c>
      <c r="E5016" t="s">
        <v>147</v>
      </c>
      <c r="F5016" t="s">
        <v>14547</v>
      </c>
      <c r="G5016" t="s">
        <v>336</v>
      </c>
      <c r="H5016" t="s">
        <v>150</v>
      </c>
      <c r="I5016" t="s">
        <v>136</v>
      </c>
      <c r="J5016" t="s">
        <v>137</v>
      </c>
      <c r="K5016" t="s">
        <v>138</v>
      </c>
      <c r="L5016" t="s">
        <v>14548</v>
      </c>
      <c r="M5016" t="s">
        <v>14549</v>
      </c>
      <c r="N5016">
        <v>0.28000000000000003</v>
      </c>
      <c r="O5016">
        <v>0</v>
      </c>
      <c r="P5016">
        <v>145</v>
      </c>
      <c r="Q5016">
        <v>0</v>
      </c>
      <c r="R5016">
        <v>0</v>
      </c>
      <c r="S5016">
        <v>0</v>
      </c>
      <c r="T5016">
        <v>9</v>
      </c>
      <c r="U5016">
        <v>0</v>
      </c>
      <c r="V5016">
        <v>0</v>
      </c>
      <c r="W5016">
        <v>0</v>
      </c>
      <c r="X5016">
        <v>8.300289908701096</v>
      </c>
      <c r="Y5016">
        <v>0</v>
      </c>
      <c r="Z5016">
        <v>0</v>
      </c>
      <c r="AA5016">
        <v>0</v>
      </c>
      <c r="AB5016">
        <v>0.63357060408506682</v>
      </c>
      <c r="AC5016">
        <v>0</v>
      </c>
      <c r="AD5016">
        <v>0</v>
      </c>
      <c r="AE5016">
        <v>8.933860512786163</v>
      </c>
    </row>
    <row r="5017" spans="1:31" x14ac:dyDescent="0.25">
      <c r="A5017">
        <v>2315659</v>
      </c>
      <c r="B5017">
        <v>1</v>
      </c>
      <c r="C5017" t="s">
        <v>81</v>
      </c>
      <c r="D5017" t="s">
        <v>120</v>
      </c>
      <c r="E5017" t="s">
        <v>132</v>
      </c>
      <c r="F5017" t="s">
        <v>14550</v>
      </c>
      <c r="G5017" t="s">
        <v>134</v>
      </c>
      <c r="H5017" t="s">
        <v>135</v>
      </c>
      <c r="I5017" t="s">
        <v>136</v>
      </c>
      <c r="J5017" t="s">
        <v>137</v>
      </c>
      <c r="K5017" t="s">
        <v>138</v>
      </c>
      <c r="L5017" t="s">
        <v>14551</v>
      </c>
      <c r="M5017" t="s">
        <v>14552</v>
      </c>
      <c r="N5017">
        <v>0.55222222200000004</v>
      </c>
      <c r="O5017">
        <v>0</v>
      </c>
      <c r="P5017">
        <v>0</v>
      </c>
      <c r="Q5017">
        <v>55</v>
      </c>
      <c r="R5017">
        <v>33</v>
      </c>
      <c r="S5017">
        <v>3</v>
      </c>
      <c r="T5017">
        <v>2</v>
      </c>
      <c r="U5017">
        <v>1</v>
      </c>
      <c r="V5017">
        <v>0</v>
      </c>
      <c r="W5017">
        <v>0</v>
      </c>
      <c r="X5017">
        <v>0</v>
      </c>
      <c r="Y5017">
        <v>174.61419925013195</v>
      </c>
      <c r="Z5017">
        <v>88.990091366155099</v>
      </c>
      <c r="AA5017">
        <v>5.3396477899242898</v>
      </c>
      <c r="AB5017">
        <v>2.9761861703255286</v>
      </c>
      <c r="AC5017">
        <v>43.410135597492996</v>
      </c>
      <c r="AD5017">
        <v>0</v>
      </c>
      <c r="AE5017">
        <v>315.33026017402983</v>
      </c>
    </row>
    <row r="5018" spans="1:31" x14ac:dyDescent="0.25">
      <c r="A5018">
        <v>2315072</v>
      </c>
      <c r="B5018">
        <v>1</v>
      </c>
      <c r="C5018" t="s">
        <v>81</v>
      </c>
      <c r="D5018" t="s">
        <v>117</v>
      </c>
      <c r="E5018" t="s">
        <v>141</v>
      </c>
      <c r="F5018" t="s">
        <v>14553</v>
      </c>
      <c r="G5018" t="s">
        <v>143</v>
      </c>
      <c r="H5018" t="s">
        <v>135</v>
      </c>
      <c r="I5018" t="s">
        <v>136</v>
      </c>
      <c r="J5018" t="s">
        <v>137</v>
      </c>
      <c r="K5018" t="s">
        <v>144</v>
      </c>
      <c r="L5018" t="s">
        <v>14554</v>
      </c>
      <c r="M5018" t="s">
        <v>14555</v>
      </c>
      <c r="N5018">
        <v>1.771666666</v>
      </c>
      <c r="O5018">
        <v>5</v>
      </c>
      <c r="P5018">
        <v>12678</v>
      </c>
      <c r="Q5018">
        <v>103</v>
      </c>
      <c r="R5018">
        <v>359</v>
      </c>
      <c r="S5018">
        <v>35</v>
      </c>
      <c r="T5018">
        <v>2180</v>
      </c>
      <c r="U5018">
        <v>8</v>
      </c>
      <c r="V5018">
        <v>25</v>
      </c>
      <c r="W5018">
        <v>5.5986879818100013</v>
      </c>
      <c r="X5018">
        <v>3223.3243728361476</v>
      </c>
      <c r="Y5018">
        <v>379.50029323501593</v>
      </c>
      <c r="Z5018">
        <v>377.36105179054096</v>
      </c>
      <c r="AA5018">
        <v>266.78360262235128</v>
      </c>
      <c r="AB5018">
        <v>1246.7991378879285</v>
      </c>
      <c r="AC5018">
        <v>592.30556479986035</v>
      </c>
      <c r="AD5018">
        <v>246.56240603387658</v>
      </c>
      <c r="AE5018">
        <v>6338.2351171875316</v>
      </c>
    </row>
    <row r="5019" spans="1:31" x14ac:dyDescent="0.25">
      <c r="A5019">
        <v>2315095</v>
      </c>
      <c r="B5019">
        <v>1</v>
      </c>
      <c r="C5019" t="s">
        <v>80</v>
      </c>
      <c r="D5019" t="s">
        <v>108</v>
      </c>
      <c r="E5019" t="s">
        <v>132</v>
      </c>
      <c r="F5019" t="s">
        <v>8176</v>
      </c>
      <c r="G5019" t="s">
        <v>134</v>
      </c>
      <c r="H5019" t="s">
        <v>135</v>
      </c>
      <c r="I5019" t="s">
        <v>136</v>
      </c>
      <c r="J5019" t="s">
        <v>137</v>
      </c>
      <c r="K5019" t="s">
        <v>138</v>
      </c>
      <c r="L5019" t="s">
        <v>14556</v>
      </c>
      <c r="M5019" t="s">
        <v>14557</v>
      </c>
      <c r="N5019">
        <v>0.63666666599999999</v>
      </c>
      <c r="O5019">
        <v>0</v>
      </c>
      <c r="P5019">
        <v>467</v>
      </c>
      <c r="Q5019">
        <v>0</v>
      </c>
      <c r="R5019">
        <v>53</v>
      </c>
      <c r="S5019">
        <v>1</v>
      </c>
      <c r="T5019">
        <v>59</v>
      </c>
      <c r="U5019">
        <v>0</v>
      </c>
      <c r="V5019">
        <v>0</v>
      </c>
      <c r="W5019">
        <v>0</v>
      </c>
      <c r="X5019">
        <v>32.232500740274389</v>
      </c>
      <c r="Y5019">
        <v>0</v>
      </c>
      <c r="Z5019">
        <v>4.4285571654954676</v>
      </c>
      <c r="AA5019">
        <v>0.6226859437082668</v>
      </c>
      <c r="AB5019">
        <v>6.9133836744421986</v>
      </c>
      <c r="AC5019">
        <v>0</v>
      </c>
      <c r="AD5019">
        <v>0</v>
      </c>
      <c r="AE5019">
        <v>44.197127523920329</v>
      </c>
    </row>
    <row r="5020" spans="1:31" x14ac:dyDescent="0.25">
      <c r="A5020">
        <v>2315636</v>
      </c>
      <c r="B5020">
        <v>1</v>
      </c>
      <c r="C5020" t="s">
        <v>80</v>
      </c>
      <c r="D5020" t="s">
        <v>96</v>
      </c>
      <c r="E5020" t="s">
        <v>153</v>
      </c>
      <c r="F5020" t="s">
        <v>14558</v>
      </c>
      <c r="G5020" t="s">
        <v>336</v>
      </c>
      <c r="H5020" t="s">
        <v>150</v>
      </c>
      <c r="I5020" t="s">
        <v>136</v>
      </c>
      <c r="J5020" t="s">
        <v>137</v>
      </c>
      <c r="K5020" t="s">
        <v>138</v>
      </c>
      <c r="L5020" t="s">
        <v>14559</v>
      </c>
      <c r="M5020" t="s">
        <v>14560</v>
      </c>
      <c r="N5020">
        <v>2.1455555550000001</v>
      </c>
      <c r="O5020">
        <v>0</v>
      </c>
      <c r="P5020">
        <v>1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0.13596375186599999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0.13596375186599999</v>
      </c>
    </row>
    <row r="5021" spans="1:31" x14ac:dyDescent="0.25">
      <c r="A5021">
        <v>2315264</v>
      </c>
      <c r="B5021">
        <v>1</v>
      </c>
      <c r="C5021" t="s">
        <v>81</v>
      </c>
      <c r="D5021" t="s">
        <v>114</v>
      </c>
      <c r="E5021" t="s">
        <v>132</v>
      </c>
      <c r="F5021" t="s">
        <v>14561</v>
      </c>
      <c r="G5021" t="s">
        <v>134</v>
      </c>
      <c r="H5021" t="s">
        <v>135</v>
      </c>
      <c r="I5021" t="s">
        <v>136</v>
      </c>
      <c r="J5021" t="s">
        <v>137</v>
      </c>
      <c r="K5021" t="s">
        <v>138</v>
      </c>
      <c r="L5021" t="s">
        <v>14562</v>
      </c>
      <c r="M5021" t="s">
        <v>14563</v>
      </c>
      <c r="N5021">
        <v>0.42333333299999998</v>
      </c>
      <c r="O5021">
        <v>0</v>
      </c>
      <c r="P5021">
        <v>708</v>
      </c>
      <c r="Q5021">
        <v>0</v>
      </c>
      <c r="R5021">
        <v>1</v>
      </c>
      <c r="S5021">
        <v>7</v>
      </c>
      <c r="T5021">
        <v>42</v>
      </c>
      <c r="U5021">
        <v>0</v>
      </c>
      <c r="V5021">
        <v>0</v>
      </c>
      <c r="W5021">
        <v>0</v>
      </c>
      <c r="X5021">
        <v>26.965456936278574</v>
      </c>
      <c r="Y5021">
        <v>0</v>
      </c>
      <c r="Z5021">
        <v>4.8861052995899996E-2</v>
      </c>
      <c r="AA5021">
        <v>3.6926912508590997</v>
      </c>
      <c r="AB5021">
        <v>5.2810013457707461</v>
      </c>
      <c r="AC5021">
        <v>0</v>
      </c>
      <c r="AD5021">
        <v>0</v>
      </c>
      <c r="AE5021">
        <v>35.98801058590432</v>
      </c>
    </row>
    <row r="5022" spans="1:31" x14ac:dyDescent="0.25">
      <c r="A5022">
        <v>2315805</v>
      </c>
      <c r="B5022">
        <v>1</v>
      </c>
      <c r="C5022" t="s">
        <v>80</v>
      </c>
      <c r="D5022" t="s">
        <v>99</v>
      </c>
      <c r="E5022" t="s">
        <v>153</v>
      </c>
      <c r="F5022" t="s">
        <v>9519</v>
      </c>
      <c r="G5022" t="s">
        <v>155</v>
      </c>
      <c r="H5022" t="s">
        <v>150</v>
      </c>
      <c r="I5022" t="s">
        <v>136</v>
      </c>
      <c r="J5022" t="s">
        <v>137</v>
      </c>
      <c r="K5022" t="s">
        <v>138</v>
      </c>
      <c r="L5022" t="s">
        <v>14564</v>
      </c>
      <c r="M5022" t="s">
        <v>14565</v>
      </c>
      <c r="N5022">
        <v>1.451944444</v>
      </c>
      <c r="O5022">
        <v>0</v>
      </c>
      <c r="P5022">
        <v>1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1.1419784764858001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1.1419784764858001</v>
      </c>
    </row>
    <row r="5023" spans="1:31" x14ac:dyDescent="0.25">
      <c r="A5023">
        <v>2315490</v>
      </c>
      <c r="B5023">
        <v>1</v>
      </c>
      <c r="C5023" t="s">
        <v>80</v>
      </c>
      <c r="D5023" t="s">
        <v>88</v>
      </c>
      <c r="E5023" t="s">
        <v>175</v>
      </c>
      <c r="F5023" t="s">
        <v>1888</v>
      </c>
      <c r="G5023" t="s">
        <v>134</v>
      </c>
      <c r="H5023" t="s">
        <v>135</v>
      </c>
      <c r="I5023" t="s">
        <v>136</v>
      </c>
      <c r="J5023" t="s">
        <v>137</v>
      </c>
      <c r="K5023" t="s">
        <v>138</v>
      </c>
      <c r="L5023" t="s">
        <v>14566</v>
      </c>
      <c r="M5023" t="s">
        <v>14567</v>
      </c>
      <c r="N5023">
        <v>2.5977777770000001</v>
      </c>
      <c r="O5023">
        <v>1</v>
      </c>
      <c r="P5023">
        <v>708</v>
      </c>
      <c r="Q5023">
        <v>0</v>
      </c>
      <c r="R5023">
        <v>0</v>
      </c>
      <c r="S5023">
        <v>9</v>
      </c>
      <c r="T5023">
        <v>120</v>
      </c>
      <c r="U5023">
        <v>6</v>
      </c>
      <c r="V5023">
        <v>3</v>
      </c>
      <c r="W5023">
        <v>31.955413220851</v>
      </c>
      <c r="X5023">
        <v>517.82944463517981</v>
      </c>
      <c r="Y5023">
        <v>0</v>
      </c>
      <c r="Z5023">
        <v>0</v>
      </c>
      <c r="AA5023">
        <v>942.45588148772981</v>
      </c>
      <c r="AB5023">
        <v>402.39262436150489</v>
      </c>
      <c r="AC5023">
        <v>755.07322136444157</v>
      </c>
      <c r="AD5023">
        <v>30.427386755898009</v>
      </c>
      <c r="AE5023">
        <v>2680.1339718256054</v>
      </c>
    </row>
    <row r="5024" spans="1:31" x14ac:dyDescent="0.25">
      <c r="A5024">
        <v>2315241</v>
      </c>
      <c r="B5024">
        <v>1</v>
      </c>
      <c r="C5024" t="s">
        <v>80</v>
      </c>
      <c r="D5024" t="s">
        <v>93</v>
      </c>
      <c r="E5024" t="s">
        <v>175</v>
      </c>
      <c r="F5024" t="s">
        <v>14568</v>
      </c>
      <c r="G5024" t="s">
        <v>210</v>
      </c>
      <c r="H5024" t="s">
        <v>135</v>
      </c>
      <c r="I5024" t="s">
        <v>136</v>
      </c>
      <c r="J5024" t="s">
        <v>137</v>
      </c>
      <c r="K5024" t="s">
        <v>138</v>
      </c>
      <c r="L5024" t="s">
        <v>14569</v>
      </c>
      <c r="M5024" t="s">
        <v>14570</v>
      </c>
      <c r="N5024">
        <v>2.432222222</v>
      </c>
      <c r="O5024">
        <v>0</v>
      </c>
      <c r="P5024">
        <v>61</v>
      </c>
      <c r="Q5024">
        <v>0</v>
      </c>
      <c r="R5024">
        <v>52</v>
      </c>
      <c r="S5024">
        <v>0</v>
      </c>
      <c r="T5024">
        <v>20</v>
      </c>
      <c r="U5024">
        <v>0</v>
      </c>
      <c r="V5024">
        <v>0</v>
      </c>
      <c r="W5024">
        <v>0</v>
      </c>
      <c r="X5024">
        <v>44.148430768132549</v>
      </c>
      <c r="Y5024">
        <v>0</v>
      </c>
      <c r="Z5024">
        <v>286.65601843615991</v>
      </c>
      <c r="AA5024">
        <v>0</v>
      </c>
      <c r="AB5024">
        <v>62.233640647736365</v>
      </c>
      <c r="AC5024">
        <v>0</v>
      </c>
      <c r="AD5024">
        <v>0</v>
      </c>
      <c r="AE5024">
        <v>393.0380898520288</v>
      </c>
    </row>
    <row r="5025" spans="1:31" x14ac:dyDescent="0.25">
      <c r="A5025">
        <v>2315696</v>
      </c>
      <c r="B5025">
        <v>1</v>
      </c>
      <c r="C5025" t="s">
        <v>80</v>
      </c>
      <c r="D5025" t="s">
        <v>105</v>
      </c>
      <c r="E5025" t="s">
        <v>175</v>
      </c>
      <c r="F5025" t="s">
        <v>2130</v>
      </c>
      <c r="G5025" t="s">
        <v>210</v>
      </c>
      <c r="H5025" t="s">
        <v>135</v>
      </c>
      <c r="I5025" t="s">
        <v>136</v>
      </c>
      <c r="J5025" t="s">
        <v>137</v>
      </c>
      <c r="K5025" t="s">
        <v>138</v>
      </c>
      <c r="L5025" t="s">
        <v>14571</v>
      </c>
      <c r="M5025" t="s">
        <v>14572</v>
      </c>
      <c r="N5025">
        <v>1.8930555549999999</v>
      </c>
      <c r="O5025">
        <v>0</v>
      </c>
      <c r="P5025">
        <v>15</v>
      </c>
      <c r="Q5025">
        <v>0</v>
      </c>
      <c r="R5025">
        <v>3</v>
      </c>
      <c r="S5025">
        <v>0</v>
      </c>
      <c r="T5025">
        <v>5</v>
      </c>
      <c r="U5025">
        <v>2</v>
      </c>
      <c r="V5025">
        <v>0</v>
      </c>
      <c r="W5025">
        <v>0</v>
      </c>
      <c r="X5025">
        <v>7.9051312189562015</v>
      </c>
      <c r="Y5025">
        <v>0</v>
      </c>
      <c r="Z5025">
        <v>3.9736172097139004</v>
      </c>
      <c r="AA5025">
        <v>0</v>
      </c>
      <c r="AB5025">
        <v>4.6368586401566159</v>
      </c>
      <c r="AC5025">
        <v>173.47962055195603</v>
      </c>
      <c r="AD5025">
        <v>0</v>
      </c>
      <c r="AE5025">
        <v>189.99522762078274</v>
      </c>
    </row>
    <row r="5026" spans="1:31" x14ac:dyDescent="0.25">
      <c r="A5026">
        <v>2315055</v>
      </c>
      <c r="B5026">
        <v>1</v>
      </c>
      <c r="C5026" t="s">
        <v>81</v>
      </c>
      <c r="D5026" t="s">
        <v>124</v>
      </c>
      <c r="E5026" t="s">
        <v>141</v>
      </c>
      <c r="F5026" t="s">
        <v>5928</v>
      </c>
      <c r="G5026" t="s">
        <v>134</v>
      </c>
      <c r="H5026" t="s">
        <v>135</v>
      </c>
      <c r="I5026" t="s">
        <v>136</v>
      </c>
      <c r="J5026" t="s">
        <v>137</v>
      </c>
      <c r="K5026" t="s">
        <v>138</v>
      </c>
      <c r="L5026" t="s">
        <v>14573</v>
      </c>
      <c r="M5026" t="s">
        <v>14574</v>
      </c>
      <c r="N5026">
        <v>2.6388888879999999</v>
      </c>
      <c r="O5026">
        <v>1</v>
      </c>
      <c r="P5026">
        <v>1053</v>
      </c>
      <c r="Q5026">
        <v>10</v>
      </c>
      <c r="R5026">
        <v>22</v>
      </c>
      <c r="S5026">
        <v>4</v>
      </c>
      <c r="T5026">
        <v>104</v>
      </c>
      <c r="U5026">
        <v>1</v>
      </c>
      <c r="V5026">
        <v>0</v>
      </c>
      <c r="W5026">
        <v>2.1109752513280005</v>
      </c>
      <c r="X5026">
        <v>343.5480107284813</v>
      </c>
      <c r="Y5026">
        <v>110.97146832688622</v>
      </c>
      <c r="Z5026">
        <v>126.98412444727843</v>
      </c>
      <c r="AA5026">
        <v>47.960209644807207</v>
      </c>
      <c r="AB5026">
        <v>105.89891652531162</v>
      </c>
      <c r="AC5026">
        <v>43.314603000275703</v>
      </c>
      <c r="AD5026">
        <v>0</v>
      </c>
      <c r="AE5026">
        <v>780.78830792436861</v>
      </c>
    </row>
    <row r="5027" spans="1:31" x14ac:dyDescent="0.25">
      <c r="A5027">
        <v>2315745</v>
      </c>
      <c r="B5027">
        <v>1</v>
      </c>
      <c r="C5027" t="s">
        <v>81</v>
      </c>
      <c r="D5027" t="s">
        <v>123</v>
      </c>
      <c r="E5027" t="s">
        <v>147</v>
      </c>
      <c r="F5027" t="s">
        <v>14575</v>
      </c>
      <c r="G5027" t="s">
        <v>149</v>
      </c>
      <c r="H5027" t="s">
        <v>150</v>
      </c>
      <c r="I5027" t="s">
        <v>136</v>
      </c>
      <c r="J5027" t="s">
        <v>137</v>
      </c>
      <c r="K5027" t="s">
        <v>138</v>
      </c>
      <c r="L5027" t="s">
        <v>14576</v>
      </c>
      <c r="M5027" t="s">
        <v>14577</v>
      </c>
      <c r="N5027">
        <v>4.7238888880000003</v>
      </c>
      <c r="O5027">
        <v>0</v>
      </c>
      <c r="P5027">
        <v>66</v>
      </c>
      <c r="Q5027">
        <v>0</v>
      </c>
      <c r="R5027">
        <v>0</v>
      </c>
      <c r="S5027">
        <v>0</v>
      </c>
      <c r="T5027">
        <v>4</v>
      </c>
      <c r="U5027">
        <v>0</v>
      </c>
      <c r="V5027">
        <v>0</v>
      </c>
      <c r="W5027">
        <v>0</v>
      </c>
      <c r="X5027">
        <v>52.462383005014118</v>
      </c>
      <c r="Y5027">
        <v>0</v>
      </c>
      <c r="Z5027">
        <v>0</v>
      </c>
      <c r="AA5027">
        <v>0</v>
      </c>
      <c r="AB5027">
        <v>1.0285269690465</v>
      </c>
      <c r="AC5027">
        <v>0</v>
      </c>
      <c r="AD5027">
        <v>0</v>
      </c>
      <c r="AE5027">
        <v>53.490909974060621</v>
      </c>
    </row>
    <row r="5028" spans="1:31" x14ac:dyDescent="0.25">
      <c r="A5028">
        <v>2315224</v>
      </c>
      <c r="B5028">
        <v>1</v>
      </c>
      <c r="C5028" t="s">
        <v>80</v>
      </c>
      <c r="D5028" t="s">
        <v>90</v>
      </c>
      <c r="E5028" t="s">
        <v>175</v>
      </c>
      <c r="F5028" t="s">
        <v>14578</v>
      </c>
      <c r="G5028" t="s">
        <v>467</v>
      </c>
      <c r="H5028" t="s">
        <v>135</v>
      </c>
      <c r="I5028" t="s">
        <v>136</v>
      </c>
      <c r="J5028" t="s">
        <v>137</v>
      </c>
      <c r="K5028" t="s">
        <v>138</v>
      </c>
      <c r="L5028" t="s">
        <v>14377</v>
      </c>
      <c r="M5028" t="s">
        <v>14579</v>
      </c>
      <c r="N5028">
        <v>9.8055555000000003E-2</v>
      </c>
      <c r="O5028">
        <v>0</v>
      </c>
      <c r="P5028">
        <v>2235</v>
      </c>
      <c r="Q5028">
        <v>0</v>
      </c>
      <c r="R5028">
        <v>0</v>
      </c>
      <c r="S5028">
        <v>0</v>
      </c>
      <c r="T5028">
        <v>80</v>
      </c>
      <c r="U5028">
        <v>0</v>
      </c>
      <c r="V5028">
        <v>0</v>
      </c>
      <c r="W5028">
        <v>0</v>
      </c>
      <c r="X5028">
        <v>36.921687743768921</v>
      </c>
      <c r="Y5028">
        <v>0</v>
      </c>
      <c r="Z5028">
        <v>0</v>
      </c>
      <c r="AA5028">
        <v>0</v>
      </c>
      <c r="AB5028">
        <v>7.069060776848417</v>
      </c>
      <c r="AC5028">
        <v>0</v>
      </c>
      <c r="AD5028">
        <v>0</v>
      </c>
      <c r="AE5028">
        <v>43.990748520617338</v>
      </c>
    </row>
    <row r="5029" spans="1:31" x14ac:dyDescent="0.25">
      <c r="A5029">
        <v>2315530</v>
      </c>
      <c r="B5029">
        <v>1</v>
      </c>
      <c r="C5029" t="s">
        <v>81</v>
      </c>
      <c r="D5029" t="s">
        <v>118</v>
      </c>
      <c r="E5029" t="s">
        <v>175</v>
      </c>
      <c r="F5029" t="s">
        <v>14580</v>
      </c>
      <c r="G5029" t="s">
        <v>134</v>
      </c>
      <c r="H5029" t="s">
        <v>135</v>
      </c>
      <c r="I5029" t="s">
        <v>136</v>
      </c>
      <c r="J5029" t="s">
        <v>137</v>
      </c>
      <c r="K5029" t="s">
        <v>138</v>
      </c>
      <c r="L5029" t="s">
        <v>14581</v>
      </c>
      <c r="M5029" t="s">
        <v>14582</v>
      </c>
      <c r="N5029">
        <v>0.51694444399999995</v>
      </c>
      <c r="O5029">
        <v>0</v>
      </c>
      <c r="P5029">
        <v>5932</v>
      </c>
      <c r="Q5029">
        <v>0</v>
      </c>
      <c r="R5029">
        <v>0</v>
      </c>
      <c r="S5029">
        <v>9</v>
      </c>
      <c r="T5029">
        <v>220</v>
      </c>
      <c r="U5029">
        <v>0</v>
      </c>
      <c r="V5029">
        <v>0</v>
      </c>
      <c r="W5029">
        <v>0</v>
      </c>
      <c r="X5029">
        <v>562.17685818864857</v>
      </c>
      <c r="Y5029">
        <v>0</v>
      </c>
      <c r="Z5029">
        <v>0</v>
      </c>
      <c r="AA5029">
        <v>222.27185856377713</v>
      </c>
      <c r="AB5029">
        <v>92.830763901163976</v>
      </c>
      <c r="AC5029">
        <v>0</v>
      </c>
      <c r="AD5029">
        <v>0</v>
      </c>
      <c r="AE5029">
        <v>877.27948065358976</v>
      </c>
    </row>
    <row r="5030" spans="1:31" x14ac:dyDescent="0.25">
      <c r="A5030">
        <v>2315344</v>
      </c>
      <c r="B5030">
        <v>1</v>
      </c>
      <c r="C5030" t="s">
        <v>80</v>
      </c>
      <c r="D5030" t="s">
        <v>104</v>
      </c>
      <c r="E5030" t="s">
        <v>132</v>
      </c>
      <c r="F5030" t="s">
        <v>14583</v>
      </c>
      <c r="G5030" t="s">
        <v>177</v>
      </c>
      <c r="H5030" t="s">
        <v>135</v>
      </c>
      <c r="I5030" t="s">
        <v>136</v>
      </c>
      <c r="J5030" t="s">
        <v>137</v>
      </c>
      <c r="K5030" t="s">
        <v>144</v>
      </c>
      <c r="L5030" t="s">
        <v>14584</v>
      </c>
      <c r="M5030" t="s">
        <v>14585</v>
      </c>
      <c r="N5030">
        <v>7.7980555550000004</v>
      </c>
      <c r="O5030">
        <v>0</v>
      </c>
      <c r="P5030">
        <v>237</v>
      </c>
      <c r="Q5030">
        <v>0</v>
      </c>
      <c r="R5030">
        <v>2</v>
      </c>
      <c r="S5030">
        <v>1</v>
      </c>
      <c r="T5030">
        <v>13</v>
      </c>
      <c r="U5030">
        <v>0</v>
      </c>
      <c r="V5030">
        <v>0</v>
      </c>
      <c r="W5030">
        <v>0</v>
      </c>
      <c r="X5030">
        <v>357.45352147665864</v>
      </c>
      <c r="Y5030">
        <v>0</v>
      </c>
      <c r="Z5030">
        <v>4.8066728969846668</v>
      </c>
      <c r="AA5030">
        <v>74.290359964182201</v>
      </c>
      <c r="AB5030">
        <v>39.323463388284203</v>
      </c>
      <c r="AC5030">
        <v>0</v>
      </c>
      <c r="AD5030">
        <v>0</v>
      </c>
      <c r="AE5030">
        <v>475.87401772610968</v>
      </c>
    </row>
    <row r="5031" spans="1:31" x14ac:dyDescent="0.25">
      <c r="A5031">
        <v>2315553</v>
      </c>
      <c r="B5031">
        <v>1</v>
      </c>
      <c r="C5031" t="s">
        <v>80</v>
      </c>
      <c r="D5031" t="s">
        <v>88</v>
      </c>
      <c r="E5031" t="s">
        <v>158</v>
      </c>
      <c r="F5031" t="s">
        <v>11410</v>
      </c>
      <c r="G5031" t="s">
        <v>453</v>
      </c>
      <c r="H5031" t="s">
        <v>150</v>
      </c>
      <c r="I5031" t="s">
        <v>136</v>
      </c>
      <c r="J5031" t="s">
        <v>137</v>
      </c>
      <c r="K5031" t="s">
        <v>138</v>
      </c>
      <c r="L5031" t="s">
        <v>14586</v>
      </c>
      <c r="M5031" t="s">
        <v>14587</v>
      </c>
      <c r="N5031">
        <v>2.2400000000000002</v>
      </c>
      <c r="O5031">
        <v>0</v>
      </c>
      <c r="P5031">
        <v>792</v>
      </c>
      <c r="Q5031">
        <v>0</v>
      </c>
      <c r="R5031">
        <v>1</v>
      </c>
      <c r="S5031">
        <v>0</v>
      </c>
      <c r="T5031">
        <v>108</v>
      </c>
      <c r="U5031">
        <v>0</v>
      </c>
      <c r="V5031">
        <v>0</v>
      </c>
      <c r="W5031">
        <v>0</v>
      </c>
      <c r="X5031">
        <v>337.8257734899928</v>
      </c>
      <c r="Y5031">
        <v>0</v>
      </c>
      <c r="Z5031">
        <v>0.78195307636740008</v>
      </c>
      <c r="AA5031">
        <v>0</v>
      </c>
      <c r="AB5031">
        <v>206.93345236537203</v>
      </c>
      <c r="AC5031">
        <v>0</v>
      </c>
      <c r="AD5031">
        <v>0</v>
      </c>
      <c r="AE5031">
        <v>545.54117893173225</v>
      </c>
    </row>
    <row r="5032" spans="1:31" x14ac:dyDescent="0.25">
      <c r="A5032">
        <v>2315536</v>
      </c>
      <c r="B5032">
        <v>1</v>
      </c>
      <c r="C5032" t="s">
        <v>80</v>
      </c>
      <c r="D5032" t="s">
        <v>103</v>
      </c>
      <c r="E5032" t="s">
        <v>153</v>
      </c>
      <c r="F5032" t="s">
        <v>14588</v>
      </c>
      <c r="G5032" t="s">
        <v>155</v>
      </c>
      <c r="H5032" t="s">
        <v>150</v>
      </c>
      <c r="I5032" t="s">
        <v>136</v>
      </c>
      <c r="J5032" t="s">
        <v>137</v>
      </c>
      <c r="K5032" t="s">
        <v>138</v>
      </c>
      <c r="L5032" t="s">
        <v>14589</v>
      </c>
      <c r="M5032" t="s">
        <v>14590</v>
      </c>
      <c r="N5032">
        <v>0.55527777700000003</v>
      </c>
      <c r="O5032">
        <v>0</v>
      </c>
      <c r="P5032">
        <v>2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0.30464006083813333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0.30464006083813333</v>
      </c>
    </row>
    <row r="5033" spans="1:31" x14ac:dyDescent="0.25">
      <c r="A5033">
        <v>2315075</v>
      </c>
      <c r="B5033">
        <v>1</v>
      </c>
      <c r="C5033" t="s">
        <v>81</v>
      </c>
      <c r="D5033" t="s">
        <v>118</v>
      </c>
      <c r="E5033" t="s">
        <v>158</v>
      </c>
      <c r="F5033" t="s">
        <v>14591</v>
      </c>
      <c r="G5033" t="s">
        <v>453</v>
      </c>
      <c r="H5033" t="s">
        <v>150</v>
      </c>
      <c r="I5033" t="s">
        <v>136</v>
      </c>
      <c r="J5033" t="s">
        <v>137</v>
      </c>
      <c r="K5033" t="s">
        <v>138</v>
      </c>
      <c r="L5033" t="s">
        <v>14592</v>
      </c>
      <c r="M5033" t="s">
        <v>14593</v>
      </c>
      <c r="N5033">
        <v>1.794166666</v>
      </c>
      <c r="O5033">
        <v>0</v>
      </c>
      <c r="P5033">
        <v>335</v>
      </c>
      <c r="Q5033">
        <v>0</v>
      </c>
      <c r="R5033">
        <v>15</v>
      </c>
      <c r="S5033">
        <v>0</v>
      </c>
      <c r="T5033">
        <v>5</v>
      </c>
      <c r="U5033">
        <v>0</v>
      </c>
      <c r="V5033">
        <v>0</v>
      </c>
      <c r="W5033">
        <v>0</v>
      </c>
      <c r="X5033">
        <v>78.742495594308906</v>
      </c>
      <c r="Y5033">
        <v>0</v>
      </c>
      <c r="Z5033">
        <v>16.78230227965836</v>
      </c>
      <c r="AA5033">
        <v>0</v>
      </c>
      <c r="AB5033">
        <v>17.13336460447335</v>
      </c>
      <c r="AC5033">
        <v>0</v>
      </c>
      <c r="AD5033">
        <v>0</v>
      </c>
      <c r="AE5033">
        <v>112.6581624784406</v>
      </c>
    </row>
    <row r="5034" spans="1:31" x14ac:dyDescent="0.25">
      <c r="A5034">
        <v>2315324</v>
      </c>
      <c r="B5034">
        <v>1</v>
      </c>
      <c r="C5034" t="s">
        <v>80</v>
      </c>
      <c r="D5034" t="s">
        <v>104</v>
      </c>
      <c r="E5034" t="s">
        <v>175</v>
      </c>
      <c r="F5034" t="s">
        <v>14594</v>
      </c>
      <c r="G5034" t="s">
        <v>143</v>
      </c>
      <c r="H5034" t="s">
        <v>135</v>
      </c>
      <c r="I5034" t="s">
        <v>136</v>
      </c>
      <c r="J5034" t="s">
        <v>137</v>
      </c>
      <c r="K5034" t="s">
        <v>144</v>
      </c>
      <c r="L5034" t="s">
        <v>14595</v>
      </c>
      <c r="M5034" t="s">
        <v>14596</v>
      </c>
      <c r="N5034">
        <v>7.6111111109999996</v>
      </c>
      <c r="O5034">
        <v>0</v>
      </c>
      <c r="P5034">
        <v>355</v>
      </c>
      <c r="Q5034">
        <v>0</v>
      </c>
      <c r="R5034">
        <v>1</v>
      </c>
      <c r="S5034">
        <v>0</v>
      </c>
      <c r="T5034">
        <v>65</v>
      </c>
      <c r="U5034">
        <v>0</v>
      </c>
      <c r="V5034">
        <v>0</v>
      </c>
      <c r="W5034">
        <v>0</v>
      </c>
      <c r="X5034">
        <v>501.95161028138529</v>
      </c>
      <c r="Y5034">
        <v>0</v>
      </c>
      <c r="Z5034">
        <v>0.6882130353856335</v>
      </c>
      <c r="AA5034">
        <v>0</v>
      </c>
      <c r="AB5034">
        <v>349.03495656525945</v>
      </c>
      <c r="AC5034">
        <v>0</v>
      </c>
      <c r="AD5034">
        <v>0</v>
      </c>
      <c r="AE5034">
        <v>851.67477988203041</v>
      </c>
    </row>
    <row r="5035" spans="1:31" x14ac:dyDescent="0.25">
      <c r="A5035">
        <v>2315181</v>
      </c>
      <c r="B5035">
        <v>1</v>
      </c>
      <c r="C5035" t="s">
        <v>80</v>
      </c>
      <c r="D5035" t="s">
        <v>108</v>
      </c>
      <c r="E5035" t="s">
        <v>147</v>
      </c>
      <c r="F5035" t="s">
        <v>14597</v>
      </c>
      <c r="G5035" t="s">
        <v>149</v>
      </c>
      <c r="H5035" t="s">
        <v>150</v>
      </c>
      <c r="I5035" t="s">
        <v>136</v>
      </c>
      <c r="J5035" t="s">
        <v>137</v>
      </c>
      <c r="K5035" t="s">
        <v>138</v>
      </c>
      <c r="L5035" t="s">
        <v>14598</v>
      </c>
      <c r="M5035" t="s">
        <v>14599</v>
      </c>
      <c r="N5035">
        <v>1.0566666659999999</v>
      </c>
      <c r="O5035">
        <v>0</v>
      </c>
      <c r="P5035">
        <v>1</v>
      </c>
      <c r="Q5035">
        <v>0</v>
      </c>
      <c r="R5035">
        <v>9</v>
      </c>
      <c r="S5035">
        <v>0</v>
      </c>
      <c r="T5035">
        <v>1</v>
      </c>
      <c r="U5035">
        <v>0</v>
      </c>
      <c r="V5035">
        <v>0</v>
      </c>
      <c r="W5035">
        <v>0</v>
      </c>
      <c r="X5035">
        <v>0.16558318602799998</v>
      </c>
      <c r="Y5035">
        <v>0</v>
      </c>
      <c r="Z5035">
        <v>23.484941793944341</v>
      </c>
      <c r="AA5035">
        <v>0</v>
      </c>
      <c r="AB5035">
        <v>0.43781769797956671</v>
      </c>
      <c r="AC5035">
        <v>0</v>
      </c>
      <c r="AD5035">
        <v>0</v>
      </c>
      <c r="AE5035">
        <v>24.088342677951911</v>
      </c>
    </row>
    <row r="5036" spans="1:31" x14ac:dyDescent="0.25">
      <c r="A5036">
        <v>2315218</v>
      </c>
      <c r="B5036">
        <v>1</v>
      </c>
      <c r="C5036" t="s">
        <v>80</v>
      </c>
      <c r="D5036" t="s">
        <v>98</v>
      </c>
      <c r="E5036" t="s">
        <v>175</v>
      </c>
      <c r="F5036" t="s">
        <v>14600</v>
      </c>
      <c r="G5036" t="s">
        <v>210</v>
      </c>
      <c r="H5036" t="s">
        <v>135</v>
      </c>
      <c r="I5036" t="s">
        <v>136</v>
      </c>
      <c r="J5036" t="s">
        <v>137</v>
      </c>
      <c r="K5036" t="s">
        <v>138</v>
      </c>
      <c r="L5036" t="s">
        <v>14601</v>
      </c>
      <c r="M5036" t="s">
        <v>14602</v>
      </c>
      <c r="N5036">
        <v>2.2749999999999999</v>
      </c>
      <c r="O5036">
        <v>0</v>
      </c>
      <c r="P5036">
        <v>0</v>
      </c>
      <c r="Q5036">
        <v>0</v>
      </c>
      <c r="R5036">
        <v>7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55.685279027206796</v>
      </c>
      <c r="AA5036">
        <v>0</v>
      </c>
      <c r="AB5036">
        <v>0</v>
      </c>
      <c r="AC5036">
        <v>0</v>
      </c>
      <c r="AD5036">
        <v>0</v>
      </c>
      <c r="AE5036">
        <v>55.685279027206796</v>
      </c>
    </row>
    <row r="5037" spans="1:31" x14ac:dyDescent="0.25">
      <c r="A5037">
        <v>2315430</v>
      </c>
      <c r="B5037">
        <v>1</v>
      </c>
      <c r="C5037" t="s">
        <v>81</v>
      </c>
      <c r="D5037" t="s">
        <v>120</v>
      </c>
      <c r="E5037" t="s">
        <v>158</v>
      </c>
      <c r="F5037" t="s">
        <v>14603</v>
      </c>
      <c r="G5037" t="s">
        <v>453</v>
      </c>
      <c r="H5037" t="s">
        <v>150</v>
      </c>
      <c r="I5037" t="s">
        <v>136</v>
      </c>
      <c r="J5037" t="s">
        <v>137</v>
      </c>
      <c r="K5037" t="s">
        <v>138</v>
      </c>
      <c r="L5037" t="s">
        <v>14604</v>
      </c>
      <c r="M5037" t="s">
        <v>14605</v>
      </c>
      <c r="N5037">
        <v>0.34250000000000003</v>
      </c>
      <c r="O5037">
        <v>0</v>
      </c>
      <c r="P5037">
        <v>244</v>
      </c>
      <c r="Q5037">
        <v>0</v>
      </c>
      <c r="R5037">
        <v>0</v>
      </c>
      <c r="S5037">
        <v>0</v>
      </c>
      <c r="T5037">
        <v>31</v>
      </c>
      <c r="U5037">
        <v>0</v>
      </c>
      <c r="V5037">
        <v>0</v>
      </c>
      <c r="W5037">
        <v>0</v>
      </c>
      <c r="X5037">
        <v>15.695049444524614</v>
      </c>
      <c r="Y5037">
        <v>0</v>
      </c>
      <c r="Z5037">
        <v>0</v>
      </c>
      <c r="AA5037">
        <v>0</v>
      </c>
      <c r="AB5037">
        <v>3.6316348563720444</v>
      </c>
      <c r="AC5037">
        <v>0</v>
      </c>
      <c r="AD5037">
        <v>0</v>
      </c>
      <c r="AE5037">
        <v>19.326684300896659</v>
      </c>
    </row>
    <row r="5038" spans="1:31" x14ac:dyDescent="0.25">
      <c r="A5038">
        <v>2315765</v>
      </c>
      <c r="B5038">
        <v>1</v>
      </c>
      <c r="C5038" t="s">
        <v>81</v>
      </c>
      <c r="D5038" t="s">
        <v>120</v>
      </c>
      <c r="E5038" t="s">
        <v>158</v>
      </c>
      <c r="F5038" t="s">
        <v>14606</v>
      </c>
      <c r="G5038" t="s">
        <v>453</v>
      </c>
      <c r="H5038" t="s">
        <v>150</v>
      </c>
      <c r="I5038" t="s">
        <v>136</v>
      </c>
      <c r="J5038" t="s">
        <v>137</v>
      </c>
      <c r="K5038" t="s">
        <v>138</v>
      </c>
      <c r="L5038" t="s">
        <v>14607</v>
      </c>
      <c r="M5038" t="s">
        <v>14608</v>
      </c>
      <c r="N5038">
        <v>0.37055555499999998</v>
      </c>
      <c r="O5038">
        <v>0</v>
      </c>
      <c r="P5038">
        <v>23</v>
      </c>
      <c r="Q5038">
        <v>0</v>
      </c>
      <c r="R5038">
        <v>1</v>
      </c>
      <c r="S5038">
        <v>0</v>
      </c>
      <c r="T5038">
        <v>3</v>
      </c>
      <c r="U5038">
        <v>0</v>
      </c>
      <c r="V5038">
        <v>0</v>
      </c>
      <c r="W5038">
        <v>0</v>
      </c>
      <c r="X5038">
        <v>1.5048555421143002</v>
      </c>
      <c r="Y5038">
        <v>0</v>
      </c>
      <c r="Z5038">
        <v>7.7897296464366661E-2</v>
      </c>
      <c r="AA5038">
        <v>0</v>
      </c>
      <c r="AB5038">
        <v>0.52555313752368327</v>
      </c>
      <c r="AC5038">
        <v>0</v>
      </c>
      <c r="AD5038">
        <v>0</v>
      </c>
      <c r="AE5038">
        <v>2.1083059761023502</v>
      </c>
    </row>
    <row r="5039" spans="1:31" x14ac:dyDescent="0.25">
      <c r="A5039">
        <v>2315639</v>
      </c>
      <c r="B5039">
        <v>1</v>
      </c>
      <c r="C5039" t="s">
        <v>80</v>
      </c>
      <c r="D5039" t="s">
        <v>94</v>
      </c>
      <c r="E5039" t="s">
        <v>175</v>
      </c>
      <c r="F5039" t="s">
        <v>14609</v>
      </c>
      <c r="G5039" t="s">
        <v>210</v>
      </c>
      <c r="H5039" t="s">
        <v>135</v>
      </c>
      <c r="I5039" t="s">
        <v>136</v>
      </c>
      <c r="J5039" t="s">
        <v>137</v>
      </c>
      <c r="K5039" t="s">
        <v>138</v>
      </c>
      <c r="L5039" t="s">
        <v>14610</v>
      </c>
      <c r="M5039" t="s">
        <v>14611</v>
      </c>
      <c r="N5039">
        <v>6.1011111109999998</v>
      </c>
      <c r="O5039">
        <v>0</v>
      </c>
      <c r="P5039">
        <v>213</v>
      </c>
      <c r="Q5039">
        <v>0</v>
      </c>
      <c r="R5039">
        <v>0</v>
      </c>
      <c r="S5039">
        <v>3</v>
      </c>
      <c r="T5039">
        <v>7</v>
      </c>
      <c r="U5039">
        <v>0</v>
      </c>
      <c r="V5039">
        <v>0</v>
      </c>
      <c r="W5039">
        <v>0</v>
      </c>
      <c r="X5039">
        <v>106.24013558307756</v>
      </c>
      <c r="Y5039">
        <v>0</v>
      </c>
      <c r="Z5039">
        <v>0</v>
      </c>
      <c r="AA5039">
        <v>21.564411789830064</v>
      </c>
      <c r="AB5039">
        <v>14.333866723576447</v>
      </c>
      <c r="AC5039">
        <v>0</v>
      </c>
      <c r="AD5039">
        <v>0</v>
      </c>
      <c r="AE5039">
        <v>142.13841409648407</v>
      </c>
    </row>
    <row r="5040" spans="1:31" x14ac:dyDescent="0.25">
      <c r="A5040">
        <v>2315307</v>
      </c>
      <c r="B5040">
        <v>1</v>
      </c>
      <c r="C5040" t="s">
        <v>80</v>
      </c>
      <c r="D5040" t="s">
        <v>105</v>
      </c>
      <c r="E5040" t="s">
        <v>147</v>
      </c>
      <c r="F5040" t="s">
        <v>14612</v>
      </c>
      <c r="G5040" t="s">
        <v>384</v>
      </c>
      <c r="H5040" t="s">
        <v>150</v>
      </c>
      <c r="I5040" t="s">
        <v>136</v>
      </c>
      <c r="J5040" t="s">
        <v>137</v>
      </c>
      <c r="K5040" t="s">
        <v>138</v>
      </c>
      <c r="L5040" t="s">
        <v>14613</v>
      </c>
      <c r="M5040" t="s">
        <v>14614</v>
      </c>
      <c r="N5040">
        <v>4.2741666660000002</v>
      </c>
      <c r="O5040">
        <v>0</v>
      </c>
      <c r="P5040">
        <v>60</v>
      </c>
      <c r="Q5040">
        <v>0</v>
      </c>
      <c r="R5040">
        <v>0</v>
      </c>
      <c r="S5040">
        <v>0</v>
      </c>
      <c r="T5040">
        <v>3</v>
      </c>
      <c r="U5040">
        <v>0</v>
      </c>
      <c r="V5040">
        <v>0</v>
      </c>
      <c r="W5040">
        <v>0</v>
      </c>
      <c r="X5040">
        <v>63.025319876120115</v>
      </c>
      <c r="Y5040">
        <v>0</v>
      </c>
      <c r="Z5040">
        <v>0</v>
      </c>
      <c r="AA5040">
        <v>0</v>
      </c>
      <c r="AB5040">
        <v>7.8711774202678884</v>
      </c>
      <c r="AC5040">
        <v>0</v>
      </c>
      <c r="AD5040">
        <v>0</v>
      </c>
      <c r="AE5040">
        <v>70.896497296388006</v>
      </c>
    </row>
    <row r="5041" spans="1:31" x14ac:dyDescent="0.25">
      <c r="A5041">
        <v>2315138</v>
      </c>
      <c r="B5041">
        <v>1</v>
      </c>
      <c r="C5041" t="s">
        <v>80</v>
      </c>
      <c r="D5041" t="s">
        <v>88</v>
      </c>
      <c r="E5041" t="s">
        <v>414</v>
      </c>
      <c r="F5041" t="s">
        <v>2878</v>
      </c>
      <c r="G5041" t="s">
        <v>134</v>
      </c>
      <c r="H5041" t="s">
        <v>135</v>
      </c>
      <c r="I5041" t="s">
        <v>136</v>
      </c>
      <c r="J5041" t="s">
        <v>137</v>
      </c>
      <c r="K5041" t="s">
        <v>138</v>
      </c>
      <c r="L5041" t="s">
        <v>14615</v>
      </c>
      <c r="M5041" t="s">
        <v>14616</v>
      </c>
      <c r="N5041">
        <v>0.218888888</v>
      </c>
      <c r="O5041">
        <v>1</v>
      </c>
      <c r="P5041">
        <v>7935</v>
      </c>
      <c r="Q5041">
        <v>0</v>
      </c>
      <c r="R5041">
        <v>2</v>
      </c>
      <c r="S5041">
        <v>10</v>
      </c>
      <c r="T5041">
        <v>1124</v>
      </c>
      <c r="U5041">
        <v>6</v>
      </c>
      <c r="V5041">
        <v>10</v>
      </c>
      <c r="W5041">
        <v>1.6134074387720001</v>
      </c>
      <c r="X5041">
        <v>321.17631395271877</v>
      </c>
      <c r="Y5041">
        <v>0</v>
      </c>
      <c r="Z5041">
        <v>7.1231462850900013E-2</v>
      </c>
      <c r="AA5041">
        <v>59.985238322041049</v>
      </c>
      <c r="AB5041">
        <v>177.61239061532112</v>
      </c>
      <c r="AC5041">
        <v>49.86486332750026</v>
      </c>
      <c r="AD5041">
        <v>6.4923411440701999</v>
      </c>
      <c r="AE5041">
        <v>616.81578626327439</v>
      </c>
    </row>
    <row r="5042" spans="1:31" x14ac:dyDescent="0.25">
      <c r="A5042">
        <v>2315261</v>
      </c>
      <c r="B5042">
        <v>1</v>
      </c>
      <c r="C5042" t="s">
        <v>80</v>
      </c>
      <c r="D5042" t="s">
        <v>93</v>
      </c>
      <c r="E5042" t="s">
        <v>175</v>
      </c>
      <c r="F5042" t="s">
        <v>13145</v>
      </c>
      <c r="G5042" t="s">
        <v>1721</v>
      </c>
      <c r="H5042" t="s">
        <v>135</v>
      </c>
      <c r="I5042" t="s">
        <v>136</v>
      </c>
      <c r="J5042" t="s">
        <v>137</v>
      </c>
      <c r="K5042" t="s">
        <v>138</v>
      </c>
      <c r="L5042" t="s">
        <v>14617</v>
      </c>
      <c r="M5042" t="s">
        <v>14618</v>
      </c>
      <c r="N5042">
        <v>6.8530555550000001</v>
      </c>
      <c r="O5042">
        <v>0</v>
      </c>
      <c r="P5042">
        <v>92</v>
      </c>
      <c r="Q5042">
        <v>0</v>
      </c>
      <c r="R5042">
        <v>8</v>
      </c>
      <c r="S5042">
        <v>0</v>
      </c>
      <c r="T5042">
        <v>6</v>
      </c>
      <c r="U5042">
        <v>0</v>
      </c>
      <c r="V5042">
        <v>0</v>
      </c>
      <c r="W5042">
        <v>0</v>
      </c>
      <c r="X5042">
        <v>108.79051981354085</v>
      </c>
      <c r="Y5042">
        <v>0</v>
      </c>
      <c r="Z5042">
        <v>154.83465861461028</v>
      </c>
      <c r="AA5042">
        <v>0</v>
      </c>
      <c r="AB5042">
        <v>29.201098874900204</v>
      </c>
      <c r="AC5042">
        <v>0</v>
      </c>
      <c r="AD5042">
        <v>0</v>
      </c>
      <c r="AE5042">
        <v>292.82627730305131</v>
      </c>
    </row>
    <row r="5043" spans="1:31" x14ac:dyDescent="0.25">
      <c r="A5043">
        <v>2315115</v>
      </c>
      <c r="B5043">
        <v>1</v>
      </c>
      <c r="C5043" t="s">
        <v>81</v>
      </c>
      <c r="D5043" t="s">
        <v>121</v>
      </c>
      <c r="E5043" t="s">
        <v>175</v>
      </c>
      <c r="F5043" t="s">
        <v>14619</v>
      </c>
      <c r="G5043" t="s">
        <v>210</v>
      </c>
      <c r="H5043" t="s">
        <v>135</v>
      </c>
      <c r="I5043" t="s">
        <v>136</v>
      </c>
      <c r="J5043" t="s">
        <v>137</v>
      </c>
      <c r="K5043" t="s">
        <v>138</v>
      </c>
      <c r="L5043" t="s">
        <v>14620</v>
      </c>
      <c r="M5043" t="s">
        <v>14621</v>
      </c>
      <c r="N5043">
        <v>4.3863888879999999</v>
      </c>
      <c r="O5043">
        <v>0</v>
      </c>
      <c r="P5043">
        <v>175</v>
      </c>
      <c r="Q5043">
        <v>0</v>
      </c>
      <c r="R5043">
        <v>1</v>
      </c>
      <c r="S5043">
        <v>2</v>
      </c>
      <c r="T5043">
        <v>5</v>
      </c>
      <c r="U5043">
        <v>0</v>
      </c>
      <c r="V5043">
        <v>0</v>
      </c>
      <c r="W5043">
        <v>0</v>
      </c>
      <c r="X5043">
        <v>77.283163504585985</v>
      </c>
      <c r="Y5043">
        <v>0</v>
      </c>
      <c r="Z5043">
        <v>7.2317772211383673</v>
      </c>
      <c r="AA5043">
        <v>11.956395587550581</v>
      </c>
      <c r="AB5043">
        <v>8.7789339650117224</v>
      </c>
      <c r="AC5043">
        <v>0</v>
      </c>
      <c r="AD5043">
        <v>0</v>
      </c>
      <c r="AE5043">
        <v>105.25027027828666</v>
      </c>
    </row>
    <row r="5044" spans="1:31" x14ac:dyDescent="0.25">
      <c r="A5044">
        <v>2315656</v>
      </c>
      <c r="B5044">
        <v>1</v>
      </c>
      <c r="C5044" t="s">
        <v>81</v>
      </c>
      <c r="D5044" t="s">
        <v>118</v>
      </c>
      <c r="E5044" t="s">
        <v>414</v>
      </c>
      <c r="F5044" t="s">
        <v>7751</v>
      </c>
      <c r="G5044" t="s">
        <v>134</v>
      </c>
      <c r="H5044" t="s">
        <v>135</v>
      </c>
      <c r="I5044" t="s">
        <v>136</v>
      </c>
      <c r="J5044" t="s">
        <v>137</v>
      </c>
      <c r="K5044" t="s">
        <v>138</v>
      </c>
      <c r="L5044" t="s">
        <v>14622</v>
      </c>
      <c r="M5044" t="s">
        <v>14623</v>
      </c>
      <c r="N5044">
        <v>0.78611111099999997</v>
      </c>
      <c r="O5044">
        <v>22</v>
      </c>
      <c r="P5044">
        <v>6843</v>
      </c>
      <c r="Q5044">
        <v>309</v>
      </c>
      <c r="R5044">
        <v>480</v>
      </c>
      <c r="S5044">
        <v>82</v>
      </c>
      <c r="T5044">
        <v>690</v>
      </c>
      <c r="U5044">
        <v>26</v>
      </c>
      <c r="V5044">
        <v>1</v>
      </c>
      <c r="W5044">
        <v>10.673998802908418</v>
      </c>
      <c r="X5044">
        <v>979.13500054861038</v>
      </c>
      <c r="Y5044">
        <v>922.68874038545323</v>
      </c>
      <c r="Z5044">
        <v>653.89697659356796</v>
      </c>
      <c r="AA5044">
        <v>419.50306701896255</v>
      </c>
      <c r="AB5044">
        <v>236.60658739358587</v>
      </c>
      <c r="AC5044">
        <v>945.69665482274957</v>
      </c>
      <c r="AD5044">
        <v>4.0613140625690498</v>
      </c>
      <c r="AE5044">
        <v>4172.2623396284071</v>
      </c>
    </row>
    <row r="5045" spans="1:31" x14ac:dyDescent="0.25">
      <c r="A5045">
        <v>2315739</v>
      </c>
      <c r="B5045">
        <v>1</v>
      </c>
      <c r="C5045" t="s">
        <v>81</v>
      </c>
      <c r="D5045" t="s">
        <v>123</v>
      </c>
      <c r="E5045" t="s">
        <v>141</v>
      </c>
      <c r="F5045" t="s">
        <v>6806</v>
      </c>
      <c r="G5045" t="s">
        <v>134</v>
      </c>
      <c r="H5045" t="s">
        <v>135</v>
      </c>
      <c r="I5045" t="s">
        <v>136</v>
      </c>
      <c r="J5045" t="s">
        <v>137</v>
      </c>
      <c r="K5045" t="s">
        <v>138</v>
      </c>
      <c r="L5045" t="s">
        <v>14624</v>
      </c>
      <c r="M5045" t="s">
        <v>14625</v>
      </c>
      <c r="N5045">
        <v>0.465277777</v>
      </c>
      <c r="O5045">
        <v>4</v>
      </c>
      <c r="P5045">
        <v>6</v>
      </c>
      <c r="Q5045">
        <v>78</v>
      </c>
      <c r="R5045">
        <v>71</v>
      </c>
      <c r="S5045">
        <v>12</v>
      </c>
      <c r="T5045">
        <v>10</v>
      </c>
      <c r="U5045">
        <v>0</v>
      </c>
      <c r="V5045">
        <v>0</v>
      </c>
      <c r="W5045">
        <v>0.76343354759251669</v>
      </c>
      <c r="X5045">
        <v>0.68956702503373313</v>
      </c>
      <c r="Y5045">
        <v>37.675588634731547</v>
      </c>
      <c r="Z5045">
        <v>53.130347908306703</v>
      </c>
      <c r="AA5045">
        <v>13.922193124342193</v>
      </c>
      <c r="AB5045">
        <v>3.3685829738946387</v>
      </c>
      <c r="AC5045">
        <v>0</v>
      </c>
      <c r="AD5045">
        <v>0</v>
      </c>
      <c r="AE5045">
        <v>109.54971321390133</v>
      </c>
    </row>
    <row r="5046" spans="1:31" x14ac:dyDescent="0.25">
      <c r="A5046">
        <v>2315407</v>
      </c>
      <c r="B5046">
        <v>1</v>
      </c>
      <c r="C5046" t="s">
        <v>80</v>
      </c>
      <c r="D5046" t="s">
        <v>108</v>
      </c>
      <c r="E5046" t="s">
        <v>158</v>
      </c>
      <c r="F5046" t="s">
        <v>14626</v>
      </c>
      <c r="G5046" t="s">
        <v>453</v>
      </c>
      <c r="H5046" t="s">
        <v>150</v>
      </c>
      <c r="I5046" t="s">
        <v>136</v>
      </c>
      <c r="J5046" t="s">
        <v>137</v>
      </c>
      <c r="K5046" t="s">
        <v>138</v>
      </c>
      <c r="L5046" t="s">
        <v>14627</v>
      </c>
      <c r="M5046" t="s">
        <v>14628</v>
      </c>
      <c r="N5046">
        <v>2.57</v>
      </c>
      <c r="O5046">
        <v>0</v>
      </c>
      <c r="P5046">
        <v>8</v>
      </c>
      <c r="Q5046">
        <v>0</v>
      </c>
      <c r="R5046">
        <v>3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3.340111465365267</v>
      </c>
      <c r="Y5046">
        <v>0</v>
      </c>
      <c r="Z5046">
        <v>6.6721311110056005</v>
      </c>
      <c r="AA5046">
        <v>0</v>
      </c>
      <c r="AB5046">
        <v>0</v>
      </c>
      <c r="AC5046">
        <v>0</v>
      </c>
      <c r="AD5046">
        <v>0</v>
      </c>
      <c r="AE5046">
        <v>10.012242576370868</v>
      </c>
    </row>
    <row r="5047" spans="1:31" x14ac:dyDescent="0.25">
      <c r="A5047">
        <v>2315347</v>
      </c>
      <c r="B5047">
        <v>1</v>
      </c>
      <c r="C5047" t="s">
        <v>80</v>
      </c>
      <c r="D5047" t="s">
        <v>90</v>
      </c>
      <c r="E5047" t="s">
        <v>153</v>
      </c>
      <c r="F5047" t="s">
        <v>14629</v>
      </c>
      <c r="G5047" t="s">
        <v>155</v>
      </c>
      <c r="H5047" t="s">
        <v>150</v>
      </c>
      <c r="I5047" t="s">
        <v>136</v>
      </c>
      <c r="J5047" t="s">
        <v>137</v>
      </c>
      <c r="K5047" t="s">
        <v>138</v>
      </c>
      <c r="L5047" t="s">
        <v>14630</v>
      </c>
      <c r="M5047" t="s">
        <v>14631</v>
      </c>
      <c r="N5047">
        <v>6.3063888879999999</v>
      </c>
      <c r="O5047">
        <v>0</v>
      </c>
      <c r="P5047">
        <v>1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1.930268277620375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1.930268277620375</v>
      </c>
    </row>
    <row r="5048" spans="1:31" x14ac:dyDescent="0.25">
      <c r="A5048">
        <v>2315155</v>
      </c>
      <c r="B5048">
        <v>1</v>
      </c>
      <c r="C5048" t="s">
        <v>81</v>
      </c>
      <c r="D5048" t="s">
        <v>112</v>
      </c>
      <c r="E5048" t="s">
        <v>147</v>
      </c>
      <c r="F5048" t="s">
        <v>14632</v>
      </c>
      <c r="G5048" t="s">
        <v>149</v>
      </c>
      <c r="H5048" t="s">
        <v>150</v>
      </c>
      <c r="I5048" t="s">
        <v>136</v>
      </c>
      <c r="J5048" t="s">
        <v>137</v>
      </c>
      <c r="K5048" t="s">
        <v>138</v>
      </c>
      <c r="L5048" t="s">
        <v>14633</v>
      </c>
      <c r="M5048" t="s">
        <v>14634</v>
      </c>
      <c r="N5048">
        <v>3.633611111</v>
      </c>
      <c r="O5048">
        <v>0</v>
      </c>
      <c r="P5048">
        <v>8</v>
      </c>
      <c r="Q5048">
        <v>0</v>
      </c>
      <c r="R5048">
        <v>0</v>
      </c>
      <c r="S5048">
        <v>0</v>
      </c>
      <c r="T5048">
        <v>2</v>
      </c>
      <c r="U5048">
        <v>0</v>
      </c>
      <c r="V5048">
        <v>0</v>
      </c>
      <c r="W5048">
        <v>0</v>
      </c>
      <c r="X5048">
        <v>3.6362252006274418</v>
      </c>
      <c r="Y5048">
        <v>0</v>
      </c>
      <c r="Z5048">
        <v>0</v>
      </c>
      <c r="AA5048">
        <v>0</v>
      </c>
      <c r="AB5048">
        <v>0.99138856834166655</v>
      </c>
      <c r="AC5048">
        <v>0</v>
      </c>
      <c r="AD5048">
        <v>0</v>
      </c>
      <c r="AE5048">
        <v>4.6276137689691081</v>
      </c>
    </row>
    <row r="5049" spans="1:31" x14ac:dyDescent="0.25">
      <c r="A5049">
        <v>2315599</v>
      </c>
      <c r="B5049">
        <v>1</v>
      </c>
      <c r="C5049" t="s">
        <v>80</v>
      </c>
      <c r="D5049" t="s">
        <v>86</v>
      </c>
      <c r="E5049" t="s">
        <v>153</v>
      </c>
      <c r="F5049" t="s">
        <v>14635</v>
      </c>
      <c r="G5049" t="s">
        <v>155</v>
      </c>
      <c r="H5049" t="s">
        <v>150</v>
      </c>
      <c r="I5049" t="s">
        <v>136</v>
      </c>
      <c r="J5049" t="s">
        <v>137</v>
      </c>
      <c r="K5049" t="s">
        <v>138</v>
      </c>
      <c r="L5049" t="s">
        <v>14636</v>
      </c>
      <c r="M5049" t="s">
        <v>14637</v>
      </c>
      <c r="N5049">
        <v>5.9749999999999996</v>
      </c>
      <c r="O5049">
        <v>0</v>
      </c>
      <c r="P5049">
        <v>1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0.40317671308440001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0.40317671308440001</v>
      </c>
    </row>
    <row r="5050" spans="1:31" x14ac:dyDescent="0.25">
      <c r="A5050">
        <v>2315201</v>
      </c>
      <c r="B5050">
        <v>1</v>
      </c>
      <c r="C5050" t="s">
        <v>80</v>
      </c>
      <c r="D5050" t="s">
        <v>100</v>
      </c>
      <c r="E5050" t="s">
        <v>175</v>
      </c>
      <c r="F5050" t="s">
        <v>13585</v>
      </c>
      <c r="G5050" t="s">
        <v>210</v>
      </c>
      <c r="H5050" t="s">
        <v>135</v>
      </c>
      <c r="I5050" t="s">
        <v>136</v>
      </c>
      <c r="J5050" t="s">
        <v>137</v>
      </c>
      <c r="K5050" t="s">
        <v>138</v>
      </c>
      <c r="L5050" t="s">
        <v>14638</v>
      </c>
      <c r="M5050" t="s">
        <v>14639</v>
      </c>
      <c r="N5050">
        <v>1.4983333329999999</v>
      </c>
      <c r="O5050">
        <v>0</v>
      </c>
      <c r="P5050">
        <v>31</v>
      </c>
      <c r="Q5050">
        <v>0</v>
      </c>
      <c r="R5050">
        <v>18</v>
      </c>
      <c r="S5050">
        <v>0</v>
      </c>
      <c r="T5050">
        <v>7</v>
      </c>
      <c r="U5050">
        <v>0</v>
      </c>
      <c r="V5050">
        <v>0</v>
      </c>
      <c r="W5050">
        <v>0</v>
      </c>
      <c r="X5050">
        <v>11.111610028106961</v>
      </c>
      <c r="Y5050">
        <v>0</v>
      </c>
      <c r="Z5050">
        <v>4.9158589630595673</v>
      </c>
      <c r="AA5050">
        <v>0</v>
      </c>
      <c r="AB5050">
        <v>2.1806229957372225</v>
      </c>
      <c r="AC5050">
        <v>0</v>
      </c>
      <c r="AD5050">
        <v>0</v>
      </c>
      <c r="AE5050">
        <v>18.208091986903753</v>
      </c>
    </row>
    <row r="5051" spans="1:31" x14ac:dyDescent="0.25">
      <c r="A5051">
        <v>2315447</v>
      </c>
      <c r="B5051">
        <v>1</v>
      </c>
      <c r="C5051" t="s">
        <v>80</v>
      </c>
      <c r="D5051" t="s">
        <v>88</v>
      </c>
      <c r="E5051" t="s">
        <v>158</v>
      </c>
      <c r="F5051" t="s">
        <v>14640</v>
      </c>
      <c r="G5051" t="s">
        <v>453</v>
      </c>
      <c r="H5051" t="s">
        <v>150</v>
      </c>
      <c r="I5051" t="s">
        <v>136</v>
      </c>
      <c r="J5051" t="s">
        <v>137</v>
      </c>
      <c r="K5051" t="s">
        <v>138</v>
      </c>
      <c r="L5051" t="s">
        <v>14641</v>
      </c>
      <c r="M5051" t="s">
        <v>14642</v>
      </c>
      <c r="N5051">
        <v>0.29277777700000002</v>
      </c>
      <c r="O5051">
        <v>0</v>
      </c>
      <c r="P5051">
        <v>229</v>
      </c>
      <c r="Q5051">
        <v>0</v>
      </c>
      <c r="R5051">
        <v>0</v>
      </c>
      <c r="S5051">
        <v>0</v>
      </c>
      <c r="T5051">
        <v>43</v>
      </c>
      <c r="U5051">
        <v>0</v>
      </c>
      <c r="V5051">
        <v>0</v>
      </c>
      <c r="W5051">
        <v>0</v>
      </c>
      <c r="X5051">
        <v>16.412564880261634</v>
      </c>
      <c r="Y5051">
        <v>0</v>
      </c>
      <c r="Z5051">
        <v>0</v>
      </c>
      <c r="AA5051">
        <v>0</v>
      </c>
      <c r="AB5051">
        <v>23.172970562483972</v>
      </c>
      <c r="AC5051">
        <v>0</v>
      </c>
      <c r="AD5051">
        <v>0</v>
      </c>
      <c r="AE5051">
        <v>39.585535442745609</v>
      </c>
    </row>
    <row r="5052" spans="1:31" x14ac:dyDescent="0.25">
      <c r="A5052">
        <v>2315301</v>
      </c>
      <c r="B5052">
        <v>1</v>
      </c>
      <c r="C5052" t="s">
        <v>80</v>
      </c>
      <c r="D5052" t="s">
        <v>93</v>
      </c>
      <c r="E5052" t="s">
        <v>147</v>
      </c>
      <c r="F5052" t="s">
        <v>4437</v>
      </c>
      <c r="G5052" t="s">
        <v>149</v>
      </c>
      <c r="H5052" t="s">
        <v>150</v>
      </c>
      <c r="I5052" t="s">
        <v>136</v>
      </c>
      <c r="J5052" t="s">
        <v>137</v>
      </c>
      <c r="K5052" t="s">
        <v>138</v>
      </c>
      <c r="L5052" t="s">
        <v>14643</v>
      </c>
      <c r="M5052" t="s">
        <v>14644</v>
      </c>
      <c r="N5052">
        <v>5.9424999999999999</v>
      </c>
      <c r="O5052">
        <v>0</v>
      </c>
      <c r="P5052">
        <v>5</v>
      </c>
      <c r="Q5052">
        <v>0</v>
      </c>
      <c r="R5052">
        <v>4</v>
      </c>
      <c r="S5052">
        <v>0</v>
      </c>
      <c r="T5052">
        <v>2</v>
      </c>
      <c r="U5052">
        <v>0</v>
      </c>
      <c r="V5052">
        <v>0</v>
      </c>
      <c r="W5052">
        <v>0</v>
      </c>
      <c r="X5052">
        <v>12.471565357424501</v>
      </c>
      <c r="Y5052">
        <v>0</v>
      </c>
      <c r="Z5052">
        <v>33.752572272374799</v>
      </c>
      <c r="AA5052">
        <v>0</v>
      </c>
      <c r="AB5052">
        <v>24.064845354246682</v>
      </c>
      <c r="AC5052">
        <v>0</v>
      </c>
      <c r="AD5052">
        <v>0</v>
      </c>
      <c r="AE5052">
        <v>70.288982984045987</v>
      </c>
    </row>
    <row r="5053" spans="1:31" x14ac:dyDescent="0.25">
      <c r="A5053">
        <v>2315058</v>
      </c>
      <c r="B5053">
        <v>1</v>
      </c>
      <c r="C5053" t="s">
        <v>80</v>
      </c>
      <c r="D5053" t="s">
        <v>84</v>
      </c>
      <c r="E5053" t="s">
        <v>158</v>
      </c>
      <c r="F5053" t="s">
        <v>14645</v>
      </c>
      <c r="G5053" t="s">
        <v>258</v>
      </c>
      <c r="H5053" t="s">
        <v>150</v>
      </c>
      <c r="I5053" t="s">
        <v>136</v>
      </c>
      <c r="J5053" t="s">
        <v>137</v>
      </c>
      <c r="K5053" t="s">
        <v>138</v>
      </c>
      <c r="L5053" t="s">
        <v>14646</v>
      </c>
      <c r="M5053" t="s">
        <v>14647</v>
      </c>
      <c r="N5053">
        <v>1.5844444440000001</v>
      </c>
      <c r="O5053">
        <v>0</v>
      </c>
      <c r="P5053">
        <v>648</v>
      </c>
      <c r="Q5053">
        <v>0</v>
      </c>
      <c r="R5053">
        <v>0</v>
      </c>
      <c r="S5053">
        <v>0</v>
      </c>
      <c r="T5053">
        <v>77</v>
      </c>
      <c r="U5053">
        <v>0</v>
      </c>
      <c r="V5053">
        <v>0</v>
      </c>
      <c r="W5053">
        <v>0</v>
      </c>
      <c r="X5053">
        <v>192.14003363176374</v>
      </c>
      <c r="Y5053">
        <v>0</v>
      </c>
      <c r="Z5053">
        <v>0</v>
      </c>
      <c r="AA5053">
        <v>0</v>
      </c>
      <c r="AB5053">
        <v>43.204800220175116</v>
      </c>
      <c r="AC5053">
        <v>0</v>
      </c>
      <c r="AD5053">
        <v>0</v>
      </c>
      <c r="AE5053">
        <v>235.34483385193886</v>
      </c>
    </row>
    <row r="5054" spans="1:31" x14ac:dyDescent="0.25">
      <c r="A5054">
        <v>2315699</v>
      </c>
      <c r="B5054">
        <v>1</v>
      </c>
      <c r="C5054" t="s">
        <v>80</v>
      </c>
      <c r="D5054" t="s">
        <v>93</v>
      </c>
      <c r="E5054" t="s">
        <v>132</v>
      </c>
      <c r="F5054" t="s">
        <v>1956</v>
      </c>
      <c r="G5054" t="s">
        <v>134</v>
      </c>
      <c r="H5054" t="s">
        <v>135</v>
      </c>
      <c r="I5054" t="s">
        <v>136</v>
      </c>
      <c r="J5054" t="s">
        <v>137</v>
      </c>
      <c r="K5054" t="s">
        <v>138</v>
      </c>
      <c r="L5054" t="s">
        <v>14648</v>
      </c>
      <c r="M5054" t="s">
        <v>14649</v>
      </c>
      <c r="N5054">
        <v>5.4619444440000002</v>
      </c>
      <c r="O5054">
        <v>1</v>
      </c>
      <c r="P5054">
        <v>281</v>
      </c>
      <c r="Q5054">
        <v>21</v>
      </c>
      <c r="R5054">
        <v>127</v>
      </c>
      <c r="S5054">
        <v>3</v>
      </c>
      <c r="T5054">
        <v>74</v>
      </c>
      <c r="U5054">
        <v>0</v>
      </c>
      <c r="V5054">
        <v>0</v>
      </c>
      <c r="W5054">
        <v>9.5473027306457343</v>
      </c>
      <c r="X5054">
        <v>338.60767196888867</v>
      </c>
      <c r="Y5054">
        <v>1827.0556567635088</v>
      </c>
      <c r="Z5054">
        <v>1908.6178190926557</v>
      </c>
      <c r="AA5054">
        <v>20.824098353929511</v>
      </c>
      <c r="AB5054">
        <v>484.13953065426199</v>
      </c>
      <c r="AC5054">
        <v>0</v>
      </c>
      <c r="AD5054">
        <v>0</v>
      </c>
      <c r="AE5054">
        <v>4588.7920795638902</v>
      </c>
    </row>
    <row r="5055" spans="1:31" x14ac:dyDescent="0.25">
      <c r="A5055">
        <v>2315198</v>
      </c>
      <c r="B5055">
        <v>1</v>
      </c>
      <c r="C5055" t="s">
        <v>80</v>
      </c>
      <c r="D5055" t="s">
        <v>103</v>
      </c>
      <c r="E5055" t="s">
        <v>175</v>
      </c>
      <c r="F5055" t="s">
        <v>14650</v>
      </c>
      <c r="G5055" t="s">
        <v>716</v>
      </c>
      <c r="H5055" t="s">
        <v>135</v>
      </c>
      <c r="I5055" t="s">
        <v>136</v>
      </c>
      <c r="J5055" t="s">
        <v>137</v>
      </c>
      <c r="K5055" t="s">
        <v>138</v>
      </c>
      <c r="L5055" t="s">
        <v>14651</v>
      </c>
      <c r="M5055" t="s">
        <v>14652</v>
      </c>
      <c r="N5055">
        <v>2.5991666659999999</v>
      </c>
      <c r="O5055">
        <v>0</v>
      </c>
      <c r="P5055">
        <v>0</v>
      </c>
      <c r="Q5055">
        <v>0</v>
      </c>
      <c r="R5055">
        <v>0</v>
      </c>
      <c r="S5055">
        <v>1</v>
      </c>
      <c r="T5055">
        <v>1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2.9330081881162</v>
      </c>
      <c r="AB5055">
        <v>0</v>
      </c>
      <c r="AC5055">
        <v>0</v>
      </c>
      <c r="AD5055">
        <v>0</v>
      </c>
      <c r="AE5055">
        <v>2.9330081881162</v>
      </c>
    </row>
    <row r="5056" spans="1:31" x14ac:dyDescent="0.25">
      <c r="A5056">
        <v>2315513</v>
      </c>
      <c r="B5056">
        <v>1</v>
      </c>
      <c r="C5056" t="s">
        <v>80</v>
      </c>
      <c r="D5056" t="s">
        <v>105</v>
      </c>
      <c r="E5056" t="s">
        <v>147</v>
      </c>
      <c r="F5056" t="s">
        <v>14653</v>
      </c>
      <c r="G5056" t="s">
        <v>336</v>
      </c>
      <c r="H5056" t="s">
        <v>150</v>
      </c>
      <c r="I5056" t="s">
        <v>136</v>
      </c>
      <c r="J5056" t="s">
        <v>137</v>
      </c>
      <c r="K5056" t="s">
        <v>138</v>
      </c>
      <c r="L5056" t="s">
        <v>14654</v>
      </c>
      <c r="M5056" t="s">
        <v>14655</v>
      </c>
      <c r="N5056">
        <v>1.1305555549999999</v>
      </c>
      <c r="O5056">
        <v>0</v>
      </c>
      <c r="P5056">
        <v>180</v>
      </c>
      <c r="Q5056">
        <v>0</v>
      </c>
      <c r="R5056">
        <v>7</v>
      </c>
      <c r="S5056">
        <v>0</v>
      </c>
      <c r="T5056">
        <v>38</v>
      </c>
      <c r="U5056">
        <v>0</v>
      </c>
      <c r="V5056">
        <v>0</v>
      </c>
      <c r="W5056">
        <v>0</v>
      </c>
      <c r="X5056">
        <v>36.678670959612788</v>
      </c>
      <c r="Y5056">
        <v>0</v>
      </c>
      <c r="Z5056">
        <v>1.5057762112308832</v>
      </c>
      <c r="AA5056">
        <v>0</v>
      </c>
      <c r="AB5056">
        <v>28.319996090993204</v>
      </c>
      <c r="AC5056">
        <v>0</v>
      </c>
      <c r="AD5056">
        <v>0</v>
      </c>
      <c r="AE5056">
        <v>66.504443261836869</v>
      </c>
    </row>
    <row r="5057" spans="1:31" x14ac:dyDescent="0.25">
      <c r="A5057">
        <v>2315370</v>
      </c>
      <c r="B5057">
        <v>1</v>
      </c>
      <c r="C5057" t="s">
        <v>80</v>
      </c>
      <c r="D5057" t="s">
        <v>108</v>
      </c>
      <c r="E5057" t="s">
        <v>153</v>
      </c>
      <c r="F5057" t="s">
        <v>14656</v>
      </c>
      <c r="G5057" t="s">
        <v>155</v>
      </c>
      <c r="H5057" t="s">
        <v>150</v>
      </c>
      <c r="I5057" t="s">
        <v>136</v>
      </c>
      <c r="J5057" t="s">
        <v>137</v>
      </c>
      <c r="K5057" t="s">
        <v>138</v>
      </c>
      <c r="L5057" t="s">
        <v>14657</v>
      </c>
      <c r="M5057" t="s">
        <v>14658</v>
      </c>
      <c r="N5057">
        <v>1.0375000000000001</v>
      </c>
      <c r="O5057">
        <v>0</v>
      </c>
      <c r="P5057">
        <v>0</v>
      </c>
      <c r="Q5057">
        <v>0</v>
      </c>
      <c r="R5057">
        <v>1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8.783997817935002E-2</v>
      </c>
      <c r="AA5057">
        <v>0</v>
      </c>
      <c r="AB5057">
        <v>0</v>
      </c>
      <c r="AC5057">
        <v>0</v>
      </c>
      <c r="AD5057">
        <v>0</v>
      </c>
      <c r="AE5057">
        <v>8.783997817935002E-2</v>
      </c>
    </row>
    <row r="5058" spans="1:31" x14ac:dyDescent="0.25">
      <c r="A5058">
        <v>2315078</v>
      </c>
      <c r="B5058">
        <v>1</v>
      </c>
      <c r="C5058" t="s">
        <v>80</v>
      </c>
      <c r="D5058" t="s">
        <v>103</v>
      </c>
      <c r="E5058" t="s">
        <v>132</v>
      </c>
      <c r="F5058" t="s">
        <v>5380</v>
      </c>
      <c r="G5058" t="s">
        <v>134</v>
      </c>
      <c r="H5058" t="s">
        <v>135</v>
      </c>
      <c r="I5058" t="s">
        <v>136</v>
      </c>
      <c r="J5058" t="s">
        <v>137</v>
      </c>
      <c r="K5058" t="s">
        <v>138</v>
      </c>
      <c r="L5058" t="s">
        <v>14659</v>
      </c>
      <c r="M5058" t="s">
        <v>14660</v>
      </c>
      <c r="N5058">
        <v>0.19500000000000001</v>
      </c>
      <c r="O5058">
        <v>0</v>
      </c>
      <c r="P5058">
        <v>0</v>
      </c>
      <c r="Q5058">
        <v>5</v>
      </c>
      <c r="R5058">
        <v>21</v>
      </c>
      <c r="S5058">
        <v>10</v>
      </c>
      <c r="T5058">
        <v>6</v>
      </c>
      <c r="U5058">
        <v>5</v>
      </c>
      <c r="V5058">
        <v>0</v>
      </c>
      <c r="W5058">
        <v>0</v>
      </c>
      <c r="X5058">
        <v>0</v>
      </c>
      <c r="Y5058">
        <v>4.1349581968080749</v>
      </c>
      <c r="Z5058">
        <v>10.722197010359471</v>
      </c>
      <c r="AA5058">
        <v>6.3087632079474334</v>
      </c>
      <c r="AB5058">
        <v>2.321089930852875</v>
      </c>
      <c r="AC5058">
        <v>19.351157374530743</v>
      </c>
      <c r="AD5058">
        <v>0</v>
      </c>
      <c r="AE5058">
        <v>42.838165720498594</v>
      </c>
    </row>
    <row r="5059" spans="1:31" x14ac:dyDescent="0.25">
      <c r="A5059">
        <v>2315327</v>
      </c>
      <c r="B5059">
        <v>1</v>
      </c>
      <c r="C5059" t="s">
        <v>80</v>
      </c>
      <c r="D5059" t="s">
        <v>95</v>
      </c>
      <c r="E5059" t="s">
        <v>285</v>
      </c>
      <c r="F5059" t="s">
        <v>14661</v>
      </c>
      <c r="G5059" t="s">
        <v>287</v>
      </c>
      <c r="H5059" t="s">
        <v>150</v>
      </c>
      <c r="I5059" t="s">
        <v>136</v>
      </c>
      <c r="J5059" t="s">
        <v>137</v>
      </c>
      <c r="K5059" t="s">
        <v>138</v>
      </c>
      <c r="L5059" t="s">
        <v>14662</v>
      </c>
      <c r="M5059" t="s">
        <v>14663</v>
      </c>
      <c r="N5059">
        <v>1.1886111109999999</v>
      </c>
      <c r="O5059">
        <v>0</v>
      </c>
      <c r="P5059">
        <v>112</v>
      </c>
      <c r="Q5059">
        <v>0</v>
      </c>
      <c r="R5059">
        <v>0</v>
      </c>
      <c r="S5059">
        <v>0</v>
      </c>
      <c r="T5059">
        <v>46</v>
      </c>
      <c r="U5059">
        <v>0</v>
      </c>
      <c r="V5059">
        <v>0</v>
      </c>
      <c r="W5059">
        <v>0</v>
      </c>
      <c r="X5059">
        <v>27.133331609420694</v>
      </c>
      <c r="Y5059">
        <v>0</v>
      </c>
      <c r="Z5059">
        <v>0</v>
      </c>
      <c r="AA5059">
        <v>0</v>
      </c>
      <c r="AB5059">
        <v>48.872508140530179</v>
      </c>
      <c r="AC5059">
        <v>0</v>
      </c>
      <c r="AD5059">
        <v>0</v>
      </c>
      <c r="AE5059">
        <v>76.005839749950866</v>
      </c>
    </row>
    <row r="5060" spans="1:31" x14ac:dyDescent="0.25">
      <c r="A5060">
        <v>2315576</v>
      </c>
      <c r="B5060">
        <v>1</v>
      </c>
      <c r="C5060" t="s">
        <v>80</v>
      </c>
      <c r="D5060" t="s">
        <v>94</v>
      </c>
      <c r="E5060" t="s">
        <v>153</v>
      </c>
      <c r="F5060" t="s">
        <v>14664</v>
      </c>
      <c r="G5060" t="s">
        <v>254</v>
      </c>
      <c r="H5060" t="s">
        <v>150</v>
      </c>
      <c r="I5060" t="s">
        <v>136</v>
      </c>
      <c r="J5060" t="s">
        <v>137</v>
      </c>
      <c r="K5060" t="s">
        <v>138</v>
      </c>
      <c r="L5060" t="s">
        <v>14665</v>
      </c>
      <c r="M5060" t="s">
        <v>14666</v>
      </c>
      <c r="N5060">
        <v>0.85194444400000002</v>
      </c>
      <c r="O5060">
        <v>0</v>
      </c>
      <c r="P5060">
        <v>8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1.2672676988314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1.2672676988314</v>
      </c>
    </row>
    <row r="5061" spans="1:31" x14ac:dyDescent="0.25">
      <c r="A5061">
        <v>2315427</v>
      </c>
      <c r="B5061">
        <v>1</v>
      </c>
      <c r="C5061" t="s">
        <v>80</v>
      </c>
      <c r="D5061" t="s">
        <v>105</v>
      </c>
      <c r="E5061" t="s">
        <v>153</v>
      </c>
      <c r="F5061" t="s">
        <v>14667</v>
      </c>
      <c r="G5061" t="s">
        <v>155</v>
      </c>
      <c r="H5061" t="s">
        <v>150</v>
      </c>
      <c r="I5061" t="s">
        <v>136</v>
      </c>
      <c r="J5061" t="s">
        <v>137</v>
      </c>
      <c r="K5061" t="s">
        <v>138</v>
      </c>
      <c r="L5061" t="s">
        <v>14668</v>
      </c>
      <c r="M5061" t="s">
        <v>14669</v>
      </c>
      <c r="N5061">
        <v>6.0744444440000001</v>
      </c>
      <c r="O5061">
        <v>0</v>
      </c>
      <c r="P5061">
        <v>1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0.5527191604991667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0.5527191604991667</v>
      </c>
    </row>
    <row r="5062" spans="1:31" x14ac:dyDescent="0.25">
      <c r="A5062">
        <v>2315619</v>
      </c>
      <c r="B5062">
        <v>1</v>
      </c>
      <c r="C5062" t="s">
        <v>80</v>
      </c>
      <c r="D5062" t="s">
        <v>93</v>
      </c>
      <c r="E5062" t="s">
        <v>141</v>
      </c>
      <c r="F5062" t="s">
        <v>14670</v>
      </c>
      <c r="G5062" t="s">
        <v>475</v>
      </c>
      <c r="H5062" t="s">
        <v>135</v>
      </c>
      <c r="I5062" t="s">
        <v>136</v>
      </c>
      <c r="J5062" t="s">
        <v>3</v>
      </c>
      <c r="K5062" t="s">
        <v>138</v>
      </c>
      <c r="L5062" t="s">
        <v>14671</v>
      </c>
      <c r="M5062" t="s">
        <v>14672</v>
      </c>
      <c r="N5062">
        <v>0.40111111100000002</v>
      </c>
      <c r="O5062">
        <v>4</v>
      </c>
      <c r="P5062">
        <v>3519</v>
      </c>
      <c r="Q5062">
        <v>111</v>
      </c>
      <c r="R5062">
        <v>897</v>
      </c>
      <c r="S5062">
        <v>57</v>
      </c>
      <c r="T5062">
        <v>754</v>
      </c>
      <c r="U5062">
        <v>2</v>
      </c>
      <c r="V5062">
        <v>1</v>
      </c>
      <c r="W5062">
        <v>1.6204560644624997</v>
      </c>
      <c r="X5062">
        <v>218.01993254107148</v>
      </c>
      <c r="Y5062">
        <v>530.31855732273004</v>
      </c>
      <c r="Z5062">
        <v>1245.1769466826893</v>
      </c>
      <c r="AA5062">
        <v>71.749404202306764</v>
      </c>
      <c r="AB5062">
        <v>285.25665754246023</v>
      </c>
      <c r="AC5062">
        <v>9.2321919289413312</v>
      </c>
      <c r="AD5062">
        <v>1.4377443739560001</v>
      </c>
      <c r="AE5062">
        <v>2362.8118906586174</v>
      </c>
    </row>
    <row r="5063" spans="1:31" x14ac:dyDescent="0.25">
      <c r="A5063">
        <v>2315178</v>
      </c>
      <c r="B5063">
        <v>1</v>
      </c>
      <c r="C5063" t="s">
        <v>81</v>
      </c>
      <c r="D5063" t="s">
        <v>118</v>
      </c>
      <c r="E5063" t="s">
        <v>175</v>
      </c>
      <c r="F5063" t="s">
        <v>14673</v>
      </c>
      <c r="G5063" t="s">
        <v>210</v>
      </c>
      <c r="H5063" t="s">
        <v>135</v>
      </c>
      <c r="I5063" t="s">
        <v>136</v>
      </c>
      <c r="J5063" t="s">
        <v>137</v>
      </c>
      <c r="K5063" t="s">
        <v>138</v>
      </c>
      <c r="L5063" t="s">
        <v>14674</v>
      </c>
      <c r="M5063" t="s">
        <v>14675</v>
      </c>
      <c r="N5063">
        <v>6.2861111110000003</v>
      </c>
      <c r="O5063">
        <v>1</v>
      </c>
      <c r="P5063">
        <v>0</v>
      </c>
      <c r="Q5063">
        <v>7</v>
      </c>
      <c r="R5063">
        <v>0</v>
      </c>
      <c r="S5063">
        <v>1</v>
      </c>
      <c r="T5063">
        <v>0</v>
      </c>
      <c r="U5063">
        <v>0</v>
      </c>
      <c r="V5063">
        <v>0</v>
      </c>
      <c r="W5063">
        <v>3.7756055410212506</v>
      </c>
      <c r="X5063">
        <v>0</v>
      </c>
      <c r="Y5063">
        <v>76.920354004776186</v>
      </c>
      <c r="Z5063">
        <v>0</v>
      </c>
      <c r="AA5063">
        <v>19.530787450623748</v>
      </c>
      <c r="AB5063">
        <v>0</v>
      </c>
      <c r="AC5063">
        <v>0</v>
      </c>
      <c r="AD5063">
        <v>0</v>
      </c>
      <c r="AE5063">
        <v>100.22674699642118</v>
      </c>
    </row>
    <row r="5064" spans="1:31" x14ac:dyDescent="0.25">
      <c r="A5064">
        <v>2315519</v>
      </c>
      <c r="B5064">
        <v>1</v>
      </c>
      <c r="C5064" t="s">
        <v>80</v>
      </c>
      <c r="D5064" t="s">
        <v>108</v>
      </c>
      <c r="E5064" t="s">
        <v>132</v>
      </c>
      <c r="F5064" t="s">
        <v>8176</v>
      </c>
      <c r="G5064" t="s">
        <v>134</v>
      </c>
      <c r="H5064" t="s">
        <v>135</v>
      </c>
      <c r="I5064" t="s">
        <v>136</v>
      </c>
      <c r="J5064" t="s">
        <v>137</v>
      </c>
      <c r="K5064" t="s">
        <v>138</v>
      </c>
      <c r="L5064" t="s">
        <v>14338</v>
      </c>
      <c r="M5064" t="s">
        <v>14676</v>
      </c>
      <c r="N5064">
        <v>0.234166666</v>
      </c>
      <c r="O5064">
        <v>0</v>
      </c>
      <c r="P5064">
        <v>467</v>
      </c>
      <c r="Q5064">
        <v>0</v>
      </c>
      <c r="R5064">
        <v>53</v>
      </c>
      <c r="S5064">
        <v>1</v>
      </c>
      <c r="T5064">
        <v>59</v>
      </c>
      <c r="U5064">
        <v>0</v>
      </c>
      <c r="V5064">
        <v>0</v>
      </c>
      <c r="W5064">
        <v>0</v>
      </c>
      <c r="X5064">
        <v>13.666709592378256</v>
      </c>
      <c r="Y5064">
        <v>0</v>
      </c>
      <c r="Z5064">
        <v>2.4104853837461833</v>
      </c>
      <c r="AA5064">
        <v>0.29181605252449999</v>
      </c>
      <c r="AB5064">
        <v>3.7939019286091016</v>
      </c>
      <c r="AC5064">
        <v>0</v>
      </c>
      <c r="AD5064">
        <v>0</v>
      </c>
      <c r="AE5064">
        <v>20.16291295725804</v>
      </c>
    </row>
    <row r="5065" spans="1:31" x14ac:dyDescent="0.25">
      <c r="A5065">
        <v>2315542</v>
      </c>
      <c r="B5065">
        <v>1</v>
      </c>
      <c r="C5065" t="s">
        <v>80</v>
      </c>
      <c r="D5065" t="s">
        <v>111</v>
      </c>
      <c r="E5065" t="s">
        <v>158</v>
      </c>
      <c r="F5065" t="s">
        <v>14677</v>
      </c>
      <c r="G5065" t="s">
        <v>453</v>
      </c>
      <c r="H5065" t="s">
        <v>150</v>
      </c>
      <c r="I5065" t="s">
        <v>136</v>
      </c>
      <c r="J5065" t="s">
        <v>137</v>
      </c>
      <c r="K5065" t="s">
        <v>138</v>
      </c>
      <c r="L5065" t="s">
        <v>14678</v>
      </c>
      <c r="M5065" t="s">
        <v>14679</v>
      </c>
      <c r="N5065">
        <v>0.41361111099999998</v>
      </c>
      <c r="O5065">
        <v>0</v>
      </c>
      <c r="P5065">
        <v>1942</v>
      </c>
      <c r="Q5065">
        <v>0</v>
      </c>
      <c r="R5065">
        <v>0</v>
      </c>
      <c r="S5065">
        <v>0</v>
      </c>
      <c r="T5065">
        <v>332</v>
      </c>
      <c r="U5065">
        <v>0</v>
      </c>
      <c r="V5065">
        <v>0</v>
      </c>
      <c r="W5065">
        <v>0</v>
      </c>
      <c r="X5065">
        <v>184.89850024401116</v>
      </c>
      <c r="Y5065">
        <v>0</v>
      </c>
      <c r="Z5065">
        <v>0</v>
      </c>
      <c r="AA5065">
        <v>0</v>
      </c>
      <c r="AB5065">
        <v>72.188967632893139</v>
      </c>
      <c r="AC5065">
        <v>0</v>
      </c>
      <c r="AD5065">
        <v>0</v>
      </c>
      <c r="AE5065">
        <v>257.08746787690427</v>
      </c>
    </row>
    <row r="5066" spans="1:31" x14ac:dyDescent="0.25">
      <c r="A5066">
        <v>2315333</v>
      </c>
      <c r="B5066">
        <v>1</v>
      </c>
      <c r="C5066" t="s">
        <v>80</v>
      </c>
      <c r="D5066" t="s">
        <v>104</v>
      </c>
      <c r="E5066" t="s">
        <v>158</v>
      </c>
      <c r="F5066" t="s">
        <v>14680</v>
      </c>
      <c r="G5066" t="s">
        <v>143</v>
      </c>
      <c r="H5066" t="s">
        <v>150</v>
      </c>
      <c r="I5066" t="s">
        <v>136</v>
      </c>
      <c r="J5066" t="s">
        <v>137</v>
      </c>
      <c r="K5066" t="s">
        <v>144</v>
      </c>
      <c r="L5066" t="s">
        <v>14681</v>
      </c>
      <c r="M5066" t="s">
        <v>14682</v>
      </c>
      <c r="N5066">
        <v>7.3380555550000004</v>
      </c>
      <c r="O5066">
        <v>0</v>
      </c>
      <c r="P5066">
        <v>455</v>
      </c>
      <c r="Q5066">
        <v>0</v>
      </c>
      <c r="R5066">
        <v>1</v>
      </c>
      <c r="S5066">
        <v>0</v>
      </c>
      <c r="T5066">
        <v>33</v>
      </c>
      <c r="U5066">
        <v>0</v>
      </c>
      <c r="V5066">
        <v>0</v>
      </c>
      <c r="W5066">
        <v>0</v>
      </c>
      <c r="X5066">
        <v>654.65183473539889</v>
      </c>
      <c r="Y5066">
        <v>0</v>
      </c>
      <c r="Z5066">
        <v>2.5309141702519997</v>
      </c>
      <c r="AA5066">
        <v>0</v>
      </c>
      <c r="AB5066">
        <v>244.95509231575954</v>
      </c>
      <c r="AC5066">
        <v>0</v>
      </c>
      <c r="AD5066">
        <v>0</v>
      </c>
      <c r="AE5066">
        <v>902.13784122141044</v>
      </c>
    </row>
    <row r="5067" spans="1:31" x14ac:dyDescent="0.25">
      <c r="A5067">
        <v>2315310</v>
      </c>
      <c r="B5067">
        <v>1</v>
      </c>
      <c r="C5067" t="s">
        <v>80</v>
      </c>
      <c r="D5067" t="s">
        <v>106</v>
      </c>
      <c r="E5067" t="s">
        <v>132</v>
      </c>
      <c r="F5067" t="s">
        <v>14683</v>
      </c>
      <c r="G5067" t="s">
        <v>134</v>
      </c>
      <c r="H5067" t="s">
        <v>135</v>
      </c>
      <c r="I5067" t="s">
        <v>136</v>
      </c>
      <c r="J5067" t="s">
        <v>137</v>
      </c>
      <c r="K5067" t="s">
        <v>138</v>
      </c>
      <c r="L5067" t="s">
        <v>14684</v>
      </c>
      <c r="M5067" t="s">
        <v>14685</v>
      </c>
      <c r="N5067">
        <v>3.0780555550000002</v>
      </c>
      <c r="O5067">
        <v>0</v>
      </c>
      <c r="P5067">
        <v>0</v>
      </c>
      <c r="Q5067">
        <v>10</v>
      </c>
      <c r="R5067">
        <v>0</v>
      </c>
      <c r="S5067">
        <v>7</v>
      </c>
      <c r="T5067">
        <v>1</v>
      </c>
      <c r="U5067">
        <v>0</v>
      </c>
      <c r="V5067">
        <v>0</v>
      </c>
      <c r="W5067">
        <v>0</v>
      </c>
      <c r="X5067">
        <v>0</v>
      </c>
      <c r="Y5067">
        <v>170.96819485530088</v>
      </c>
      <c r="Z5067">
        <v>0</v>
      </c>
      <c r="AA5067">
        <v>39.480179298730434</v>
      </c>
      <c r="AB5067">
        <v>1.6048061184902249</v>
      </c>
      <c r="AC5067">
        <v>0</v>
      </c>
      <c r="AD5067">
        <v>0</v>
      </c>
      <c r="AE5067">
        <v>212.05318027252153</v>
      </c>
    </row>
    <row r="5068" spans="1:31" x14ac:dyDescent="0.25">
      <c r="A5068">
        <v>2315751</v>
      </c>
      <c r="B5068">
        <v>1</v>
      </c>
      <c r="C5068" t="s">
        <v>80</v>
      </c>
      <c r="D5068" t="s">
        <v>85</v>
      </c>
      <c r="E5068" t="s">
        <v>175</v>
      </c>
      <c r="F5068" t="s">
        <v>14686</v>
      </c>
      <c r="G5068" t="s">
        <v>872</v>
      </c>
      <c r="H5068" t="s">
        <v>135</v>
      </c>
      <c r="I5068" t="s">
        <v>136</v>
      </c>
      <c r="J5068" t="s">
        <v>137</v>
      </c>
      <c r="K5068" t="s">
        <v>138</v>
      </c>
      <c r="L5068" t="s">
        <v>14687</v>
      </c>
      <c r="M5068" t="s">
        <v>14688</v>
      </c>
      <c r="N5068">
        <v>1.393333333</v>
      </c>
      <c r="O5068">
        <v>0</v>
      </c>
      <c r="P5068">
        <v>4143</v>
      </c>
      <c r="Q5068">
        <v>0</v>
      </c>
      <c r="R5068">
        <v>0</v>
      </c>
      <c r="S5068">
        <v>0</v>
      </c>
      <c r="T5068">
        <v>316</v>
      </c>
      <c r="U5068">
        <v>0</v>
      </c>
      <c r="V5068">
        <v>0</v>
      </c>
      <c r="W5068">
        <v>0</v>
      </c>
      <c r="X5068">
        <v>1372.3065439958177</v>
      </c>
      <c r="Y5068">
        <v>0</v>
      </c>
      <c r="Z5068">
        <v>0</v>
      </c>
      <c r="AA5068">
        <v>0</v>
      </c>
      <c r="AB5068">
        <v>291.86181082920842</v>
      </c>
      <c r="AC5068">
        <v>0</v>
      </c>
      <c r="AD5068">
        <v>0</v>
      </c>
      <c r="AE5068">
        <v>1664.1683548250262</v>
      </c>
    </row>
    <row r="5069" spans="1:31" x14ac:dyDescent="0.25">
      <c r="A5069">
        <v>2315064</v>
      </c>
      <c r="B5069">
        <v>1</v>
      </c>
      <c r="C5069" t="s">
        <v>81</v>
      </c>
      <c r="D5069" t="s">
        <v>112</v>
      </c>
      <c r="E5069" t="s">
        <v>175</v>
      </c>
      <c r="F5069" t="s">
        <v>14689</v>
      </c>
      <c r="G5069" t="s">
        <v>134</v>
      </c>
      <c r="H5069" t="s">
        <v>135</v>
      </c>
      <c r="I5069" t="s">
        <v>468</v>
      </c>
      <c r="J5069" t="s">
        <v>137</v>
      </c>
      <c r="K5069" t="s">
        <v>138</v>
      </c>
      <c r="L5069" t="s">
        <v>14690</v>
      </c>
      <c r="M5069" t="s">
        <v>14691</v>
      </c>
      <c r="N5069">
        <v>1.6111111000000001E-2</v>
      </c>
      <c r="O5069">
        <v>0</v>
      </c>
      <c r="P5069">
        <v>420</v>
      </c>
      <c r="Q5069">
        <v>7</v>
      </c>
      <c r="R5069">
        <v>53</v>
      </c>
      <c r="S5069">
        <v>2</v>
      </c>
      <c r="T5069">
        <v>18</v>
      </c>
      <c r="U5069">
        <v>0</v>
      </c>
      <c r="V5069">
        <v>0</v>
      </c>
      <c r="W5069">
        <v>0</v>
      </c>
      <c r="X5069">
        <v>0.50713525115874991</v>
      </c>
      <c r="Y5069">
        <v>0.21759427176160001</v>
      </c>
      <c r="Z5069">
        <v>1.9860017743449997E-2</v>
      </c>
      <c r="AA5069">
        <v>0.11847023932334445</v>
      </c>
      <c r="AB5069">
        <v>0.10319121033652223</v>
      </c>
      <c r="AC5069">
        <v>0</v>
      </c>
      <c r="AD5069">
        <v>0</v>
      </c>
      <c r="AE5069">
        <v>0.96625099032366657</v>
      </c>
    </row>
    <row r="5070" spans="1:31" x14ac:dyDescent="0.25">
      <c r="A5070">
        <v>2315396</v>
      </c>
      <c r="B5070">
        <v>1</v>
      </c>
      <c r="C5070" t="s">
        <v>80</v>
      </c>
      <c r="D5070" t="s">
        <v>110</v>
      </c>
      <c r="E5070" t="s">
        <v>153</v>
      </c>
      <c r="F5070" t="s">
        <v>14692</v>
      </c>
      <c r="G5070" t="s">
        <v>155</v>
      </c>
      <c r="H5070" t="s">
        <v>150</v>
      </c>
      <c r="I5070" t="s">
        <v>136</v>
      </c>
      <c r="J5070" t="s">
        <v>137</v>
      </c>
      <c r="K5070" t="s">
        <v>138</v>
      </c>
      <c r="L5070" t="s">
        <v>14693</v>
      </c>
      <c r="M5070" t="s">
        <v>14694</v>
      </c>
      <c r="N5070">
        <v>6.1216666660000003</v>
      </c>
      <c r="O5070">
        <v>0</v>
      </c>
      <c r="P5070">
        <v>1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1.8910746488264167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1.8910746488264167</v>
      </c>
    </row>
    <row r="5071" spans="1:31" x14ac:dyDescent="0.25">
      <c r="A5071">
        <v>2315456</v>
      </c>
      <c r="B5071">
        <v>1</v>
      </c>
      <c r="C5071" t="s">
        <v>81</v>
      </c>
      <c r="D5071" t="s">
        <v>127</v>
      </c>
      <c r="E5071" t="s">
        <v>132</v>
      </c>
      <c r="F5071" t="s">
        <v>4654</v>
      </c>
      <c r="G5071" t="s">
        <v>134</v>
      </c>
      <c r="H5071" t="s">
        <v>135</v>
      </c>
      <c r="I5071" t="s">
        <v>136</v>
      </c>
      <c r="J5071" t="s">
        <v>137</v>
      </c>
      <c r="K5071" t="s">
        <v>138</v>
      </c>
      <c r="L5071" t="s">
        <v>14695</v>
      </c>
      <c r="M5071" t="s">
        <v>14696</v>
      </c>
      <c r="N5071">
        <v>1.532777777</v>
      </c>
      <c r="O5071">
        <v>0</v>
      </c>
      <c r="P5071">
        <v>75</v>
      </c>
      <c r="Q5071">
        <v>38</v>
      </c>
      <c r="R5071">
        <v>2</v>
      </c>
      <c r="S5071">
        <v>14</v>
      </c>
      <c r="T5071">
        <v>3</v>
      </c>
      <c r="U5071">
        <v>0</v>
      </c>
      <c r="V5071">
        <v>0</v>
      </c>
      <c r="W5071">
        <v>0</v>
      </c>
      <c r="X5071">
        <v>33.788445916259896</v>
      </c>
      <c r="Y5071">
        <v>171.26687039517768</v>
      </c>
      <c r="Z5071">
        <v>1.2174913881733335E-2</v>
      </c>
      <c r="AA5071">
        <v>55.501187817952591</v>
      </c>
      <c r="AB5071">
        <v>0.25406961830774999</v>
      </c>
      <c r="AC5071">
        <v>0</v>
      </c>
      <c r="AD5071">
        <v>0</v>
      </c>
      <c r="AE5071">
        <v>260.82274866157962</v>
      </c>
    </row>
    <row r="5072" spans="1:31" x14ac:dyDescent="0.25">
      <c r="A5072">
        <v>2315788</v>
      </c>
      <c r="B5072">
        <v>1</v>
      </c>
      <c r="C5072" t="s">
        <v>81</v>
      </c>
      <c r="D5072" t="s">
        <v>117</v>
      </c>
      <c r="E5072" t="s">
        <v>153</v>
      </c>
      <c r="F5072" t="s">
        <v>14697</v>
      </c>
      <c r="G5072" t="s">
        <v>155</v>
      </c>
      <c r="H5072" t="s">
        <v>150</v>
      </c>
      <c r="I5072" t="s">
        <v>136</v>
      </c>
      <c r="J5072" t="s">
        <v>137</v>
      </c>
      <c r="K5072" t="s">
        <v>138</v>
      </c>
      <c r="L5072" t="s">
        <v>14698</v>
      </c>
      <c r="M5072" t="s">
        <v>14699</v>
      </c>
      <c r="N5072">
        <v>1.0694444439999999</v>
      </c>
      <c r="O5072">
        <v>0</v>
      </c>
      <c r="P5072">
        <v>1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0.23837764616730006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0.23837764616730006</v>
      </c>
    </row>
    <row r="5073" spans="1:31" x14ac:dyDescent="0.25">
      <c r="A5073">
        <v>2315250</v>
      </c>
      <c r="B5073">
        <v>1</v>
      </c>
      <c r="C5073" t="s">
        <v>80</v>
      </c>
      <c r="D5073" t="s">
        <v>104</v>
      </c>
      <c r="E5073" t="s">
        <v>158</v>
      </c>
      <c r="F5073" t="s">
        <v>14700</v>
      </c>
      <c r="G5073" t="s">
        <v>143</v>
      </c>
      <c r="H5073" t="s">
        <v>150</v>
      </c>
      <c r="I5073" t="s">
        <v>136</v>
      </c>
      <c r="J5073" t="s">
        <v>137</v>
      </c>
      <c r="K5073" t="s">
        <v>144</v>
      </c>
      <c r="L5073" t="s">
        <v>14701</v>
      </c>
      <c r="M5073" t="s">
        <v>14702</v>
      </c>
      <c r="N5073">
        <v>8.6130555550000008</v>
      </c>
      <c r="O5073">
        <v>0</v>
      </c>
      <c r="P5073">
        <v>236</v>
      </c>
      <c r="Q5073">
        <v>0</v>
      </c>
      <c r="R5073">
        <v>1</v>
      </c>
      <c r="S5073">
        <v>0</v>
      </c>
      <c r="T5073">
        <v>55</v>
      </c>
      <c r="U5073">
        <v>0</v>
      </c>
      <c r="V5073">
        <v>1</v>
      </c>
      <c r="W5073">
        <v>0</v>
      </c>
      <c r="X5073">
        <v>384.1746932315715</v>
      </c>
      <c r="Y5073">
        <v>0</v>
      </c>
      <c r="Z5073">
        <v>2.0304385445967754</v>
      </c>
      <c r="AA5073">
        <v>0</v>
      </c>
      <c r="AB5073">
        <v>374.8102085235459</v>
      </c>
      <c r="AC5073">
        <v>0</v>
      </c>
      <c r="AD5073">
        <v>3.7041693198783996</v>
      </c>
      <c r="AE5073">
        <v>764.71950961959249</v>
      </c>
    </row>
    <row r="5074" spans="1:31" x14ac:dyDescent="0.25">
      <c r="A5074">
        <v>2315642</v>
      </c>
      <c r="B5074">
        <v>1</v>
      </c>
      <c r="C5074" t="s">
        <v>80</v>
      </c>
      <c r="D5074" t="s">
        <v>94</v>
      </c>
      <c r="E5074" t="s">
        <v>141</v>
      </c>
      <c r="F5074" t="s">
        <v>4279</v>
      </c>
      <c r="G5074" t="s">
        <v>134</v>
      </c>
      <c r="H5074" t="s">
        <v>135</v>
      </c>
      <c r="I5074" t="s">
        <v>468</v>
      </c>
      <c r="J5074" t="s">
        <v>137</v>
      </c>
      <c r="K5074" t="s">
        <v>138</v>
      </c>
      <c r="L5074" t="s">
        <v>14703</v>
      </c>
      <c r="M5074" t="s">
        <v>14704</v>
      </c>
      <c r="N5074">
        <v>3.3055555E-2</v>
      </c>
      <c r="O5074">
        <v>0</v>
      </c>
      <c r="P5074">
        <v>3428</v>
      </c>
      <c r="Q5074">
        <v>97</v>
      </c>
      <c r="R5074">
        <v>662</v>
      </c>
      <c r="S5074">
        <v>20</v>
      </c>
      <c r="T5074">
        <v>451</v>
      </c>
      <c r="U5074">
        <v>5</v>
      </c>
      <c r="V5074">
        <v>2</v>
      </c>
      <c r="W5074">
        <v>0</v>
      </c>
      <c r="X5074">
        <v>16.415449790298968</v>
      </c>
      <c r="Y5074">
        <v>5.7680245440918316</v>
      </c>
      <c r="Z5074">
        <v>24.269604315395465</v>
      </c>
      <c r="AA5074">
        <v>1.080585958969611</v>
      </c>
      <c r="AB5074">
        <v>6.2298244237092053</v>
      </c>
      <c r="AC5074">
        <v>1.2089496450413666</v>
      </c>
      <c r="AD5074">
        <v>1.2845882924000001E-2</v>
      </c>
      <c r="AE5074">
        <v>54.985284560430443</v>
      </c>
    </row>
    <row r="5075" spans="1:31" x14ac:dyDescent="0.25">
      <c r="A5075">
        <v>2315648</v>
      </c>
      <c r="B5075">
        <v>1</v>
      </c>
      <c r="C5075" t="s">
        <v>80</v>
      </c>
      <c r="D5075" t="s">
        <v>103</v>
      </c>
      <c r="E5075" t="s">
        <v>285</v>
      </c>
      <c r="F5075" t="s">
        <v>14705</v>
      </c>
      <c r="G5075" t="s">
        <v>287</v>
      </c>
      <c r="H5075" t="s">
        <v>150</v>
      </c>
      <c r="I5075" t="s">
        <v>136</v>
      </c>
      <c r="J5075" t="s">
        <v>137</v>
      </c>
      <c r="K5075" t="s">
        <v>138</v>
      </c>
      <c r="L5075" t="s">
        <v>14706</v>
      </c>
      <c r="M5075" t="s">
        <v>14707</v>
      </c>
      <c r="N5075">
        <v>4.0158333329999998</v>
      </c>
      <c r="O5075">
        <v>0</v>
      </c>
      <c r="P5075">
        <v>71</v>
      </c>
      <c r="Q5075">
        <v>0</v>
      </c>
      <c r="R5075">
        <v>0</v>
      </c>
      <c r="S5075">
        <v>0</v>
      </c>
      <c r="T5075">
        <v>22</v>
      </c>
      <c r="U5075">
        <v>0</v>
      </c>
      <c r="V5075">
        <v>0</v>
      </c>
      <c r="W5075">
        <v>0</v>
      </c>
      <c r="X5075">
        <v>67.386048326463822</v>
      </c>
      <c r="Y5075">
        <v>0</v>
      </c>
      <c r="Z5075">
        <v>0</v>
      </c>
      <c r="AA5075">
        <v>0</v>
      </c>
      <c r="AB5075">
        <v>51.643457377363966</v>
      </c>
      <c r="AC5075">
        <v>0</v>
      </c>
      <c r="AD5075">
        <v>0</v>
      </c>
      <c r="AE5075">
        <v>119.02950570382779</v>
      </c>
    </row>
    <row r="5076" spans="1:31" x14ac:dyDescent="0.25">
      <c r="A5076">
        <v>2315101</v>
      </c>
      <c r="B5076">
        <v>1</v>
      </c>
      <c r="C5076" t="s">
        <v>80</v>
      </c>
      <c r="D5076" t="s">
        <v>105</v>
      </c>
      <c r="E5076" t="s">
        <v>153</v>
      </c>
      <c r="F5076" t="s">
        <v>14708</v>
      </c>
      <c r="G5076" t="s">
        <v>155</v>
      </c>
      <c r="H5076" t="s">
        <v>150</v>
      </c>
      <c r="I5076" t="s">
        <v>136</v>
      </c>
      <c r="J5076" t="s">
        <v>137</v>
      </c>
      <c r="K5076" t="s">
        <v>138</v>
      </c>
      <c r="L5076" t="s">
        <v>14709</v>
      </c>
      <c r="M5076" t="s">
        <v>14710</v>
      </c>
      <c r="N5076">
        <v>0.91166666600000001</v>
      </c>
      <c r="O5076">
        <v>0</v>
      </c>
      <c r="P5076">
        <v>1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0.27950659308886672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0.27950659308886672</v>
      </c>
    </row>
    <row r="5077" spans="1:31" x14ac:dyDescent="0.25">
      <c r="A5077">
        <v>2315204</v>
      </c>
      <c r="B5077">
        <v>1</v>
      </c>
      <c r="C5077" t="s">
        <v>80</v>
      </c>
      <c r="D5077" t="s">
        <v>105</v>
      </c>
      <c r="E5077" t="s">
        <v>147</v>
      </c>
      <c r="F5077" t="s">
        <v>14711</v>
      </c>
      <c r="G5077" t="s">
        <v>149</v>
      </c>
      <c r="H5077" t="s">
        <v>150</v>
      </c>
      <c r="I5077" t="s">
        <v>136</v>
      </c>
      <c r="J5077" t="s">
        <v>137</v>
      </c>
      <c r="K5077" t="s">
        <v>138</v>
      </c>
      <c r="L5077" t="s">
        <v>14712</v>
      </c>
      <c r="M5077" t="s">
        <v>14713</v>
      </c>
      <c r="N5077">
        <v>1.054166666</v>
      </c>
      <c r="O5077">
        <v>0</v>
      </c>
      <c r="P5077">
        <v>17</v>
      </c>
      <c r="Q5077">
        <v>0</v>
      </c>
      <c r="R5077">
        <v>0</v>
      </c>
      <c r="S5077">
        <v>0</v>
      </c>
      <c r="T5077">
        <v>5</v>
      </c>
      <c r="U5077">
        <v>0</v>
      </c>
      <c r="V5077">
        <v>0</v>
      </c>
      <c r="W5077">
        <v>0</v>
      </c>
      <c r="X5077">
        <v>2.8833649329039002</v>
      </c>
      <c r="Y5077">
        <v>0</v>
      </c>
      <c r="Z5077">
        <v>0</v>
      </c>
      <c r="AA5077">
        <v>0</v>
      </c>
      <c r="AB5077">
        <v>6.9950519882827642</v>
      </c>
      <c r="AC5077">
        <v>0</v>
      </c>
      <c r="AD5077">
        <v>0</v>
      </c>
      <c r="AE5077">
        <v>9.8784169211866644</v>
      </c>
    </row>
    <row r="5078" spans="1:31" x14ac:dyDescent="0.25">
      <c r="A5078">
        <v>2315293</v>
      </c>
      <c r="B5078">
        <v>1</v>
      </c>
      <c r="C5078" t="s">
        <v>80</v>
      </c>
      <c r="D5078" t="s">
        <v>96</v>
      </c>
      <c r="E5078" t="s">
        <v>153</v>
      </c>
      <c r="F5078" t="s">
        <v>6718</v>
      </c>
      <c r="G5078" t="s">
        <v>155</v>
      </c>
      <c r="H5078" t="s">
        <v>150</v>
      </c>
      <c r="I5078" t="s">
        <v>136</v>
      </c>
      <c r="J5078" t="s">
        <v>137</v>
      </c>
      <c r="K5078" t="s">
        <v>138</v>
      </c>
      <c r="L5078" t="s">
        <v>14714</v>
      </c>
      <c r="M5078" t="s">
        <v>14715</v>
      </c>
      <c r="N5078">
        <v>1.5566666659999999</v>
      </c>
      <c r="O5078">
        <v>0</v>
      </c>
      <c r="P5078">
        <v>1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6.7121287762099996E-2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6.7121287762099996E-2</v>
      </c>
    </row>
    <row r="5079" spans="1:31" x14ac:dyDescent="0.25">
      <c r="A5079">
        <v>2315628</v>
      </c>
      <c r="B5079">
        <v>1</v>
      </c>
      <c r="C5079" t="s">
        <v>81</v>
      </c>
      <c r="D5079" t="s">
        <v>112</v>
      </c>
      <c r="E5079" t="s">
        <v>153</v>
      </c>
      <c r="F5079" t="s">
        <v>14716</v>
      </c>
      <c r="G5079" t="s">
        <v>155</v>
      </c>
      <c r="H5079" t="s">
        <v>150</v>
      </c>
      <c r="I5079" t="s">
        <v>136</v>
      </c>
      <c r="J5079" t="s">
        <v>137</v>
      </c>
      <c r="K5079" t="s">
        <v>138</v>
      </c>
      <c r="L5079" t="s">
        <v>14717</v>
      </c>
      <c r="M5079" t="s">
        <v>14718</v>
      </c>
      <c r="N5079">
        <v>1.1319444439999999</v>
      </c>
      <c r="O5079">
        <v>0</v>
      </c>
      <c r="P5079">
        <v>1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3.8043048504933334E-2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3.8043048504933334E-2</v>
      </c>
    </row>
    <row r="5080" spans="1:31" x14ac:dyDescent="0.25">
      <c r="A5080">
        <v>2315459</v>
      </c>
      <c r="B5080">
        <v>1</v>
      </c>
      <c r="C5080" t="s">
        <v>81</v>
      </c>
      <c r="D5080" t="s">
        <v>118</v>
      </c>
      <c r="E5080" t="s">
        <v>147</v>
      </c>
      <c r="F5080" t="s">
        <v>14719</v>
      </c>
      <c r="G5080" t="s">
        <v>149</v>
      </c>
      <c r="H5080" t="s">
        <v>150</v>
      </c>
      <c r="I5080" t="s">
        <v>136</v>
      </c>
      <c r="J5080" t="s">
        <v>137</v>
      </c>
      <c r="K5080" t="s">
        <v>138</v>
      </c>
      <c r="L5080" t="s">
        <v>14720</v>
      </c>
      <c r="M5080" t="s">
        <v>14721</v>
      </c>
      <c r="N5080">
        <v>2.3258333329999998</v>
      </c>
      <c r="O5080">
        <v>0</v>
      </c>
      <c r="P5080">
        <v>30</v>
      </c>
      <c r="Q5080">
        <v>0</v>
      </c>
      <c r="R5080">
        <v>0</v>
      </c>
      <c r="S5080">
        <v>0</v>
      </c>
      <c r="T5080">
        <v>2</v>
      </c>
      <c r="U5080">
        <v>0</v>
      </c>
      <c r="V5080">
        <v>0</v>
      </c>
      <c r="W5080">
        <v>0</v>
      </c>
      <c r="X5080">
        <v>13.846813741877604</v>
      </c>
      <c r="Y5080">
        <v>0</v>
      </c>
      <c r="Z5080">
        <v>0</v>
      </c>
      <c r="AA5080">
        <v>0</v>
      </c>
      <c r="AB5080">
        <v>7.4319095772889998</v>
      </c>
      <c r="AC5080">
        <v>0</v>
      </c>
      <c r="AD5080">
        <v>0</v>
      </c>
      <c r="AE5080">
        <v>21.278723319166602</v>
      </c>
    </row>
    <row r="5081" spans="1:31" x14ac:dyDescent="0.25">
      <c r="A5081">
        <v>2315336</v>
      </c>
      <c r="B5081">
        <v>1</v>
      </c>
      <c r="C5081" t="s">
        <v>81</v>
      </c>
      <c r="D5081" t="s">
        <v>128</v>
      </c>
      <c r="E5081" t="s">
        <v>153</v>
      </c>
      <c r="F5081" t="s">
        <v>14722</v>
      </c>
      <c r="G5081" t="s">
        <v>203</v>
      </c>
      <c r="H5081" t="s">
        <v>150</v>
      </c>
      <c r="I5081" t="s">
        <v>136</v>
      </c>
      <c r="J5081" t="s">
        <v>137</v>
      </c>
      <c r="K5081" t="s">
        <v>138</v>
      </c>
      <c r="L5081" t="s">
        <v>14723</v>
      </c>
      <c r="M5081" t="s">
        <v>14724</v>
      </c>
      <c r="N5081">
        <v>1.886666666</v>
      </c>
      <c r="O5081">
        <v>0</v>
      </c>
      <c r="P5081">
        <v>7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2.0041943686461337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2.0041943686461337</v>
      </c>
    </row>
    <row r="5082" spans="1:31" x14ac:dyDescent="0.25">
      <c r="A5082">
        <v>2315230</v>
      </c>
      <c r="B5082">
        <v>1</v>
      </c>
      <c r="C5082" t="s">
        <v>81</v>
      </c>
      <c r="D5082" t="s">
        <v>118</v>
      </c>
      <c r="E5082" t="s">
        <v>175</v>
      </c>
      <c r="F5082" t="s">
        <v>14725</v>
      </c>
      <c r="G5082" t="s">
        <v>1721</v>
      </c>
      <c r="H5082" t="s">
        <v>135</v>
      </c>
      <c r="I5082" t="s">
        <v>136</v>
      </c>
      <c r="J5082" t="s">
        <v>137</v>
      </c>
      <c r="K5082" t="s">
        <v>138</v>
      </c>
      <c r="L5082" t="s">
        <v>14726</v>
      </c>
      <c r="M5082" t="s">
        <v>14727</v>
      </c>
      <c r="N5082">
        <v>0.43138888800000003</v>
      </c>
      <c r="O5082">
        <v>0</v>
      </c>
      <c r="P5082">
        <v>316</v>
      </c>
      <c r="Q5082">
        <v>9</v>
      </c>
      <c r="R5082">
        <v>76</v>
      </c>
      <c r="S5082">
        <v>9</v>
      </c>
      <c r="T5082">
        <v>69</v>
      </c>
      <c r="U5082">
        <v>1</v>
      </c>
      <c r="V5082">
        <v>0</v>
      </c>
      <c r="W5082">
        <v>0</v>
      </c>
      <c r="X5082">
        <v>25.478331808371077</v>
      </c>
      <c r="Y5082">
        <v>62.714662767229278</v>
      </c>
      <c r="Z5082">
        <v>136.59326754947801</v>
      </c>
      <c r="AA5082">
        <v>176.33464723548246</v>
      </c>
      <c r="AB5082">
        <v>23.896250784476923</v>
      </c>
      <c r="AC5082">
        <v>174.59801480040366</v>
      </c>
      <c r="AD5082">
        <v>0</v>
      </c>
      <c r="AE5082">
        <v>599.61517494544148</v>
      </c>
    </row>
    <row r="5083" spans="1:31" x14ac:dyDescent="0.25">
      <c r="A5083">
        <v>2315728</v>
      </c>
      <c r="B5083">
        <v>1</v>
      </c>
      <c r="C5083" t="s">
        <v>80</v>
      </c>
      <c r="D5083" t="s">
        <v>96</v>
      </c>
      <c r="E5083" t="s">
        <v>153</v>
      </c>
      <c r="F5083" t="s">
        <v>14728</v>
      </c>
      <c r="G5083" t="s">
        <v>155</v>
      </c>
      <c r="H5083" t="s">
        <v>150</v>
      </c>
      <c r="I5083" t="s">
        <v>136</v>
      </c>
      <c r="J5083" t="s">
        <v>137</v>
      </c>
      <c r="K5083" t="s">
        <v>138</v>
      </c>
      <c r="L5083" t="s">
        <v>14729</v>
      </c>
      <c r="M5083" t="s">
        <v>14730</v>
      </c>
      <c r="N5083">
        <v>2.875555555</v>
      </c>
      <c r="O5083">
        <v>0</v>
      </c>
      <c r="P5083">
        <v>0</v>
      </c>
      <c r="Q5083">
        <v>0</v>
      </c>
      <c r="R5083">
        <v>0</v>
      </c>
      <c r="S5083">
        <v>0</v>
      </c>
      <c r="T5083">
        <v>3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16.890080125597446</v>
      </c>
      <c r="AC5083">
        <v>0</v>
      </c>
      <c r="AD5083">
        <v>0</v>
      </c>
      <c r="AE5083">
        <v>16.890080125597446</v>
      </c>
    </row>
    <row r="5084" spans="1:31" x14ac:dyDescent="0.25">
      <c r="A5084">
        <v>2315771</v>
      </c>
      <c r="B5084">
        <v>1</v>
      </c>
      <c r="C5084" t="s">
        <v>81</v>
      </c>
      <c r="D5084" t="s">
        <v>112</v>
      </c>
      <c r="E5084" t="s">
        <v>147</v>
      </c>
      <c r="F5084" t="s">
        <v>14731</v>
      </c>
      <c r="G5084" t="s">
        <v>258</v>
      </c>
      <c r="H5084" t="s">
        <v>150</v>
      </c>
      <c r="I5084" t="s">
        <v>136</v>
      </c>
      <c r="J5084" t="s">
        <v>137</v>
      </c>
      <c r="K5084" t="s">
        <v>138</v>
      </c>
      <c r="L5084" t="s">
        <v>14732</v>
      </c>
      <c r="M5084" t="s">
        <v>14733</v>
      </c>
      <c r="N5084">
        <v>1.4624999999999999</v>
      </c>
      <c r="O5084">
        <v>0</v>
      </c>
      <c r="P5084">
        <v>4</v>
      </c>
      <c r="Q5084">
        <v>0</v>
      </c>
      <c r="R5084">
        <v>4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1.3346474719248</v>
      </c>
      <c r="Y5084">
        <v>0</v>
      </c>
      <c r="Z5084">
        <v>0.67682934049622512</v>
      </c>
      <c r="AA5084">
        <v>0</v>
      </c>
      <c r="AB5084">
        <v>0</v>
      </c>
      <c r="AC5084">
        <v>0</v>
      </c>
      <c r="AD5084">
        <v>0</v>
      </c>
      <c r="AE5084">
        <v>2.0114768124210252</v>
      </c>
    </row>
    <row r="5085" spans="1:31" x14ac:dyDescent="0.25">
      <c r="A5085">
        <v>2315522</v>
      </c>
      <c r="B5085">
        <v>1</v>
      </c>
      <c r="C5085" t="s">
        <v>80</v>
      </c>
      <c r="D5085" t="s">
        <v>93</v>
      </c>
      <c r="E5085" t="s">
        <v>132</v>
      </c>
      <c r="F5085" t="s">
        <v>1956</v>
      </c>
      <c r="G5085" t="s">
        <v>134</v>
      </c>
      <c r="H5085" t="s">
        <v>135</v>
      </c>
      <c r="I5085" t="s">
        <v>136</v>
      </c>
      <c r="J5085" t="s">
        <v>137</v>
      </c>
      <c r="K5085" t="s">
        <v>138</v>
      </c>
      <c r="L5085" t="s">
        <v>14734</v>
      </c>
      <c r="M5085" t="s">
        <v>14735</v>
      </c>
      <c r="N5085">
        <v>2.5425</v>
      </c>
      <c r="O5085">
        <v>1</v>
      </c>
      <c r="P5085">
        <v>281</v>
      </c>
      <c r="Q5085">
        <v>21</v>
      </c>
      <c r="R5085">
        <v>127</v>
      </c>
      <c r="S5085">
        <v>3</v>
      </c>
      <c r="T5085">
        <v>74</v>
      </c>
      <c r="U5085">
        <v>0</v>
      </c>
      <c r="V5085">
        <v>0</v>
      </c>
      <c r="W5085">
        <v>4.1495884575707249</v>
      </c>
      <c r="X5085">
        <v>148.2753585469396</v>
      </c>
      <c r="Y5085">
        <v>984.53316654058028</v>
      </c>
      <c r="Z5085">
        <v>989.51534606964867</v>
      </c>
      <c r="AA5085">
        <v>10.283748274133101</v>
      </c>
      <c r="AB5085">
        <v>278.26092065051944</v>
      </c>
      <c r="AC5085">
        <v>0</v>
      </c>
      <c r="AD5085">
        <v>0</v>
      </c>
      <c r="AE5085">
        <v>2415.0181285393915</v>
      </c>
    </row>
    <row r="5086" spans="1:31" x14ac:dyDescent="0.25">
      <c r="A5086">
        <v>2315353</v>
      </c>
      <c r="B5086">
        <v>1</v>
      </c>
      <c r="C5086" t="s">
        <v>80</v>
      </c>
      <c r="D5086" t="s">
        <v>104</v>
      </c>
      <c r="E5086" t="s">
        <v>141</v>
      </c>
      <c r="F5086" t="s">
        <v>2746</v>
      </c>
      <c r="G5086" t="s">
        <v>134</v>
      </c>
      <c r="H5086" t="s">
        <v>135</v>
      </c>
      <c r="I5086" t="s">
        <v>136</v>
      </c>
      <c r="J5086" t="s">
        <v>137</v>
      </c>
      <c r="K5086" t="s">
        <v>138</v>
      </c>
      <c r="L5086" t="s">
        <v>14736</v>
      </c>
      <c r="M5086" t="s">
        <v>14737</v>
      </c>
      <c r="N5086">
        <v>0.64555555499999995</v>
      </c>
      <c r="O5086">
        <v>21</v>
      </c>
      <c r="P5086">
        <v>127</v>
      </c>
      <c r="Q5086">
        <v>149</v>
      </c>
      <c r="R5086">
        <v>309</v>
      </c>
      <c r="S5086">
        <v>48</v>
      </c>
      <c r="T5086">
        <v>87</v>
      </c>
      <c r="U5086">
        <v>16</v>
      </c>
      <c r="V5086">
        <v>0</v>
      </c>
      <c r="W5086">
        <v>4.2211176301718671</v>
      </c>
      <c r="X5086">
        <v>16.924940267707964</v>
      </c>
      <c r="Y5086">
        <v>240.69777686651091</v>
      </c>
      <c r="Z5086">
        <v>295.84781578052412</v>
      </c>
      <c r="AA5086">
        <v>92.738505761710215</v>
      </c>
      <c r="AB5086">
        <v>52.637678411279857</v>
      </c>
      <c r="AC5086">
        <v>734.62655985113497</v>
      </c>
      <c r="AD5086">
        <v>0</v>
      </c>
      <c r="AE5086">
        <v>1437.69439456904</v>
      </c>
    </row>
    <row r="5087" spans="1:31" x14ac:dyDescent="0.25">
      <c r="A5087">
        <v>2315144</v>
      </c>
      <c r="B5087">
        <v>1</v>
      </c>
      <c r="C5087" t="s">
        <v>80</v>
      </c>
      <c r="D5087" t="s">
        <v>93</v>
      </c>
      <c r="E5087" t="s">
        <v>141</v>
      </c>
      <c r="F5087" t="s">
        <v>14738</v>
      </c>
      <c r="G5087" t="s">
        <v>134</v>
      </c>
      <c r="H5087" t="s">
        <v>135</v>
      </c>
      <c r="I5087" t="s">
        <v>136</v>
      </c>
      <c r="J5087" t="s">
        <v>137</v>
      </c>
      <c r="K5087" t="s">
        <v>138</v>
      </c>
      <c r="L5087" t="s">
        <v>14739</v>
      </c>
      <c r="M5087" t="s">
        <v>14740</v>
      </c>
      <c r="N5087">
        <v>1.901944444</v>
      </c>
      <c r="O5087">
        <v>0</v>
      </c>
      <c r="P5087">
        <v>243</v>
      </c>
      <c r="Q5087">
        <v>4</v>
      </c>
      <c r="R5087">
        <v>34</v>
      </c>
      <c r="S5087">
        <v>1</v>
      </c>
      <c r="T5087">
        <v>79</v>
      </c>
      <c r="U5087">
        <v>0</v>
      </c>
      <c r="V5087">
        <v>0</v>
      </c>
      <c r="W5087">
        <v>0</v>
      </c>
      <c r="X5087">
        <v>89.811874522172488</v>
      </c>
      <c r="Y5087">
        <v>99.843287702584462</v>
      </c>
      <c r="Z5087">
        <v>266.3497234693159</v>
      </c>
      <c r="AA5087">
        <v>2.5846160758155001</v>
      </c>
      <c r="AB5087">
        <v>99.795675704830373</v>
      </c>
      <c r="AC5087">
        <v>0</v>
      </c>
      <c r="AD5087">
        <v>0</v>
      </c>
      <c r="AE5087">
        <v>558.38517747471872</v>
      </c>
    </row>
    <row r="5088" spans="1:31" x14ac:dyDescent="0.25">
      <c r="A5088">
        <v>2315808</v>
      </c>
      <c r="B5088">
        <v>1</v>
      </c>
      <c r="C5088" t="s">
        <v>80</v>
      </c>
      <c r="D5088" t="s">
        <v>110</v>
      </c>
      <c r="E5088" t="s">
        <v>153</v>
      </c>
      <c r="F5088" t="s">
        <v>14741</v>
      </c>
      <c r="G5088" t="s">
        <v>155</v>
      </c>
      <c r="H5088" t="s">
        <v>150</v>
      </c>
      <c r="I5088" t="s">
        <v>136</v>
      </c>
      <c r="J5088" t="s">
        <v>137</v>
      </c>
      <c r="K5088" t="s">
        <v>138</v>
      </c>
      <c r="L5088" t="s">
        <v>14742</v>
      </c>
      <c r="M5088" t="s">
        <v>14743</v>
      </c>
      <c r="N5088">
        <v>2.5177777770000001</v>
      </c>
      <c r="O5088">
        <v>0</v>
      </c>
      <c r="P5088">
        <v>2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1.0624176954330666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1.0624176954330666</v>
      </c>
    </row>
    <row r="5089" spans="1:31" x14ac:dyDescent="0.25">
      <c r="A5089">
        <v>2315190</v>
      </c>
      <c r="B5089">
        <v>1</v>
      </c>
      <c r="C5089" t="s">
        <v>80</v>
      </c>
      <c r="D5089" t="s">
        <v>90</v>
      </c>
      <c r="E5089" t="s">
        <v>147</v>
      </c>
      <c r="F5089" t="s">
        <v>12993</v>
      </c>
      <c r="G5089" t="s">
        <v>258</v>
      </c>
      <c r="H5089" t="s">
        <v>150</v>
      </c>
      <c r="I5089" t="s">
        <v>136</v>
      </c>
      <c r="J5089" t="s">
        <v>137</v>
      </c>
      <c r="K5089" t="s">
        <v>138</v>
      </c>
      <c r="L5089" t="s">
        <v>14744</v>
      </c>
      <c r="M5089" t="s">
        <v>14745</v>
      </c>
      <c r="N5089">
        <v>3.741944444</v>
      </c>
      <c r="O5089">
        <v>0</v>
      </c>
      <c r="P5089">
        <v>124</v>
      </c>
      <c r="Q5089">
        <v>0</v>
      </c>
      <c r="R5089">
        <v>0</v>
      </c>
      <c r="S5089">
        <v>0</v>
      </c>
      <c r="T5089">
        <v>10</v>
      </c>
      <c r="U5089">
        <v>0</v>
      </c>
      <c r="V5089">
        <v>0</v>
      </c>
      <c r="W5089">
        <v>0</v>
      </c>
      <c r="X5089">
        <v>123.85021038870387</v>
      </c>
      <c r="Y5089">
        <v>0</v>
      </c>
      <c r="Z5089">
        <v>0</v>
      </c>
      <c r="AA5089">
        <v>0</v>
      </c>
      <c r="AB5089">
        <v>8.1034740359987421</v>
      </c>
      <c r="AC5089">
        <v>0</v>
      </c>
      <c r="AD5089">
        <v>0</v>
      </c>
      <c r="AE5089">
        <v>131.9536844247026</v>
      </c>
    </row>
    <row r="5090" spans="1:31" x14ac:dyDescent="0.25">
      <c r="A5090">
        <v>2315585</v>
      </c>
      <c r="B5090">
        <v>1</v>
      </c>
      <c r="C5090" t="s">
        <v>80</v>
      </c>
      <c r="D5090" t="s">
        <v>88</v>
      </c>
      <c r="E5090" t="s">
        <v>132</v>
      </c>
      <c r="F5090" t="s">
        <v>13165</v>
      </c>
      <c r="G5090" t="s">
        <v>467</v>
      </c>
      <c r="H5090" t="s">
        <v>135</v>
      </c>
      <c r="I5090" t="s">
        <v>468</v>
      </c>
      <c r="J5090" t="s">
        <v>137</v>
      </c>
      <c r="K5090" t="s">
        <v>138</v>
      </c>
      <c r="L5090" t="s">
        <v>14746</v>
      </c>
      <c r="M5090" t="s">
        <v>14747</v>
      </c>
      <c r="N5090">
        <v>2.5833333E-2</v>
      </c>
      <c r="O5090">
        <v>0</v>
      </c>
      <c r="P5090">
        <v>0</v>
      </c>
      <c r="Q5090">
        <v>0</v>
      </c>
      <c r="R5090">
        <v>0</v>
      </c>
      <c r="S5090">
        <v>8</v>
      </c>
      <c r="T5090">
        <v>8</v>
      </c>
      <c r="U5090">
        <v>7</v>
      </c>
      <c r="V5090">
        <v>2</v>
      </c>
      <c r="W5090">
        <v>0</v>
      </c>
      <c r="X5090">
        <v>0</v>
      </c>
      <c r="Y5090">
        <v>0</v>
      </c>
      <c r="Z5090">
        <v>0</v>
      </c>
      <c r="AA5090">
        <v>2.8532657366619008</v>
      </c>
      <c r="AB5090">
        <v>2.8732836978896663</v>
      </c>
      <c r="AC5090">
        <v>11.975390926378484</v>
      </c>
      <c r="AD5090">
        <v>1.2892166376630001</v>
      </c>
      <c r="AE5090">
        <v>18.991156998593052</v>
      </c>
    </row>
    <row r="5091" spans="1:31" x14ac:dyDescent="0.25">
      <c r="A5091">
        <v>2315253</v>
      </c>
      <c r="B5091">
        <v>1</v>
      </c>
      <c r="C5091" t="s">
        <v>80</v>
      </c>
      <c r="D5091" t="s">
        <v>83</v>
      </c>
      <c r="E5091" t="s">
        <v>147</v>
      </c>
      <c r="F5091" t="s">
        <v>14748</v>
      </c>
      <c r="G5091" t="s">
        <v>143</v>
      </c>
      <c r="H5091" t="s">
        <v>150</v>
      </c>
      <c r="I5091" t="s">
        <v>136</v>
      </c>
      <c r="J5091" t="s">
        <v>137</v>
      </c>
      <c r="K5091" t="s">
        <v>144</v>
      </c>
      <c r="L5091" t="s">
        <v>14749</v>
      </c>
      <c r="M5091" t="s">
        <v>14750</v>
      </c>
      <c r="N5091">
        <v>4.3563888879999997</v>
      </c>
      <c r="O5091">
        <v>0</v>
      </c>
      <c r="P5091">
        <v>173</v>
      </c>
      <c r="Q5091">
        <v>0</v>
      </c>
      <c r="R5091">
        <v>0</v>
      </c>
      <c r="S5091">
        <v>0</v>
      </c>
      <c r="T5091">
        <v>25</v>
      </c>
      <c r="U5091">
        <v>0</v>
      </c>
      <c r="V5091">
        <v>0</v>
      </c>
      <c r="W5091">
        <v>0</v>
      </c>
      <c r="X5091">
        <v>146.59737950950347</v>
      </c>
      <c r="Y5091">
        <v>0</v>
      </c>
      <c r="Z5091">
        <v>0</v>
      </c>
      <c r="AA5091">
        <v>0</v>
      </c>
      <c r="AB5091">
        <v>99.175737827573286</v>
      </c>
      <c r="AC5091">
        <v>0</v>
      </c>
      <c r="AD5091">
        <v>0</v>
      </c>
      <c r="AE5091">
        <v>245.77311733707677</v>
      </c>
    </row>
    <row r="5092" spans="1:31" x14ac:dyDescent="0.25">
      <c r="A5092">
        <v>2315207</v>
      </c>
      <c r="B5092">
        <v>1</v>
      </c>
      <c r="C5092" t="s">
        <v>80</v>
      </c>
      <c r="D5092" t="s">
        <v>106</v>
      </c>
      <c r="E5092" t="s">
        <v>141</v>
      </c>
      <c r="F5092" t="s">
        <v>1842</v>
      </c>
      <c r="G5092" t="s">
        <v>134</v>
      </c>
      <c r="H5092" t="s">
        <v>135</v>
      </c>
      <c r="I5092" t="s">
        <v>136</v>
      </c>
      <c r="J5092" t="s">
        <v>137</v>
      </c>
      <c r="K5092" t="s">
        <v>138</v>
      </c>
      <c r="L5092" t="s">
        <v>14751</v>
      </c>
      <c r="M5092" t="s">
        <v>14752</v>
      </c>
      <c r="N5092">
        <v>0.133611111</v>
      </c>
      <c r="O5092">
        <v>0</v>
      </c>
      <c r="P5092">
        <v>604</v>
      </c>
      <c r="Q5092">
        <v>25</v>
      </c>
      <c r="R5092">
        <v>185</v>
      </c>
      <c r="S5092">
        <v>10</v>
      </c>
      <c r="T5092">
        <v>132</v>
      </c>
      <c r="U5092">
        <v>0</v>
      </c>
      <c r="V5092">
        <v>0</v>
      </c>
      <c r="W5092">
        <v>0</v>
      </c>
      <c r="X5092">
        <v>13.568565158245086</v>
      </c>
      <c r="Y5092">
        <v>41.892591547284255</v>
      </c>
      <c r="Z5092">
        <v>46.006234006490565</v>
      </c>
      <c r="AA5092">
        <v>2.0998623315555891</v>
      </c>
      <c r="AB5092">
        <v>15.12489020580789</v>
      </c>
      <c r="AC5092">
        <v>0</v>
      </c>
      <c r="AD5092">
        <v>0</v>
      </c>
      <c r="AE5092">
        <v>118.69214324938338</v>
      </c>
    </row>
    <row r="5093" spans="1:31" x14ac:dyDescent="0.25">
      <c r="A5093">
        <v>2315539</v>
      </c>
      <c r="B5093">
        <v>1</v>
      </c>
      <c r="C5093" t="s">
        <v>80</v>
      </c>
      <c r="D5093" t="s">
        <v>93</v>
      </c>
      <c r="E5093" t="s">
        <v>147</v>
      </c>
      <c r="F5093" t="s">
        <v>14753</v>
      </c>
      <c r="G5093" t="s">
        <v>149</v>
      </c>
      <c r="H5093" t="s">
        <v>150</v>
      </c>
      <c r="I5093" t="s">
        <v>136</v>
      </c>
      <c r="J5093" t="s">
        <v>137</v>
      </c>
      <c r="K5093" t="s">
        <v>138</v>
      </c>
      <c r="L5093" t="s">
        <v>14754</v>
      </c>
      <c r="M5093" t="s">
        <v>14755</v>
      </c>
      <c r="N5093">
        <v>6.4155555550000001</v>
      </c>
      <c r="O5093">
        <v>0</v>
      </c>
      <c r="P5093">
        <v>12</v>
      </c>
      <c r="Q5093">
        <v>0</v>
      </c>
      <c r="R5093">
        <v>0</v>
      </c>
      <c r="S5093">
        <v>0</v>
      </c>
      <c r="T5093">
        <v>2</v>
      </c>
      <c r="U5093">
        <v>0</v>
      </c>
      <c r="V5093">
        <v>1</v>
      </c>
      <c r="W5093">
        <v>0</v>
      </c>
      <c r="X5093">
        <v>16.160090260387534</v>
      </c>
      <c r="Y5093">
        <v>0</v>
      </c>
      <c r="Z5093">
        <v>0</v>
      </c>
      <c r="AA5093">
        <v>0</v>
      </c>
      <c r="AB5093">
        <v>2.0473179463215505</v>
      </c>
      <c r="AC5093">
        <v>0</v>
      </c>
      <c r="AD5093">
        <v>3.2735562044402999</v>
      </c>
      <c r="AE5093">
        <v>21.480964411149383</v>
      </c>
    </row>
    <row r="5094" spans="1:31" x14ac:dyDescent="0.25">
      <c r="A5094">
        <v>2315393</v>
      </c>
      <c r="B5094">
        <v>1</v>
      </c>
      <c r="C5094" t="s">
        <v>80</v>
      </c>
      <c r="D5094" t="s">
        <v>85</v>
      </c>
      <c r="E5094" t="s">
        <v>153</v>
      </c>
      <c r="F5094" t="s">
        <v>14756</v>
      </c>
      <c r="G5094" t="s">
        <v>155</v>
      </c>
      <c r="H5094" t="s">
        <v>150</v>
      </c>
      <c r="I5094" t="s">
        <v>136</v>
      </c>
      <c r="J5094" t="s">
        <v>137</v>
      </c>
      <c r="K5094" t="s">
        <v>138</v>
      </c>
      <c r="L5094" t="s">
        <v>14757</v>
      </c>
      <c r="M5094" t="s">
        <v>14758</v>
      </c>
      <c r="N5094">
        <v>4.4216666660000001</v>
      </c>
      <c r="O5094">
        <v>0</v>
      </c>
      <c r="P5094">
        <v>2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2.1399348341039999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2.1399348341039999</v>
      </c>
    </row>
    <row r="5095" spans="1:31" x14ac:dyDescent="0.25">
      <c r="A5095">
        <v>2315061</v>
      </c>
      <c r="B5095">
        <v>1</v>
      </c>
      <c r="C5095" t="s">
        <v>80</v>
      </c>
      <c r="D5095" t="s">
        <v>86</v>
      </c>
      <c r="E5095" t="s">
        <v>153</v>
      </c>
      <c r="F5095" t="s">
        <v>14759</v>
      </c>
      <c r="G5095" t="s">
        <v>203</v>
      </c>
      <c r="H5095" t="s">
        <v>150</v>
      </c>
      <c r="I5095" t="s">
        <v>136</v>
      </c>
      <c r="J5095" t="s">
        <v>137</v>
      </c>
      <c r="K5095" t="s">
        <v>138</v>
      </c>
      <c r="L5095" t="s">
        <v>14760</v>
      </c>
      <c r="M5095" t="s">
        <v>14761</v>
      </c>
      <c r="N5095">
        <v>1.05</v>
      </c>
      <c r="O5095">
        <v>0</v>
      </c>
      <c r="P5095">
        <v>20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4.3591703495668996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4.3591703495668996</v>
      </c>
    </row>
    <row r="5096" spans="1:31" x14ac:dyDescent="0.25">
      <c r="A5096">
        <v>2315499</v>
      </c>
      <c r="B5096">
        <v>1</v>
      </c>
      <c r="C5096" t="s">
        <v>81</v>
      </c>
      <c r="D5096" t="s">
        <v>118</v>
      </c>
      <c r="E5096" t="s">
        <v>175</v>
      </c>
      <c r="F5096" t="s">
        <v>5359</v>
      </c>
      <c r="G5096" t="s">
        <v>716</v>
      </c>
      <c r="H5096" t="s">
        <v>135</v>
      </c>
      <c r="I5096" t="s">
        <v>136</v>
      </c>
      <c r="J5096" t="s">
        <v>137</v>
      </c>
      <c r="K5096" t="s">
        <v>138</v>
      </c>
      <c r="L5096" t="s">
        <v>14762</v>
      </c>
      <c r="M5096" t="s">
        <v>14763</v>
      </c>
      <c r="N5096">
        <v>8.5988888879999994</v>
      </c>
      <c r="O5096">
        <v>0</v>
      </c>
      <c r="P5096">
        <v>135</v>
      </c>
      <c r="Q5096">
        <v>0</v>
      </c>
      <c r="R5096">
        <v>14</v>
      </c>
      <c r="S5096">
        <v>0</v>
      </c>
      <c r="T5096">
        <v>28</v>
      </c>
      <c r="U5096">
        <v>0</v>
      </c>
      <c r="V5096">
        <v>0</v>
      </c>
      <c r="W5096">
        <v>0</v>
      </c>
      <c r="X5096">
        <v>259.68748918385296</v>
      </c>
      <c r="Y5096">
        <v>0</v>
      </c>
      <c r="Z5096">
        <v>139.61861217726388</v>
      </c>
      <c r="AA5096">
        <v>0</v>
      </c>
      <c r="AB5096">
        <v>143.36785181658954</v>
      </c>
      <c r="AC5096">
        <v>0</v>
      </c>
      <c r="AD5096">
        <v>0</v>
      </c>
      <c r="AE5096">
        <v>542.67395317770638</v>
      </c>
    </row>
    <row r="5097" spans="1:31" x14ac:dyDescent="0.25">
      <c r="A5097">
        <v>2315791</v>
      </c>
      <c r="B5097">
        <v>1</v>
      </c>
      <c r="C5097" t="s">
        <v>80</v>
      </c>
      <c r="D5097" t="s">
        <v>100</v>
      </c>
      <c r="E5097" t="s">
        <v>153</v>
      </c>
      <c r="F5097" t="s">
        <v>14764</v>
      </c>
      <c r="G5097" t="s">
        <v>155</v>
      </c>
      <c r="H5097" t="s">
        <v>150</v>
      </c>
      <c r="I5097" t="s">
        <v>136</v>
      </c>
      <c r="J5097" t="s">
        <v>137</v>
      </c>
      <c r="K5097" t="s">
        <v>138</v>
      </c>
      <c r="L5097" t="s">
        <v>14765</v>
      </c>
      <c r="M5097" t="s">
        <v>14766</v>
      </c>
      <c r="N5097">
        <v>0.97527777699999996</v>
      </c>
      <c r="O5097">
        <v>0</v>
      </c>
      <c r="P5097">
        <v>1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</row>
    <row r="5098" spans="1:31" x14ac:dyDescent="0.25">
      <c r="A5098">
        <v>2315399</v>
      </c>
      <c r="B5098">
        <v>1</v>
      </c>
      <c r="C5098" t="s">
        <v>80</v>
      </c>
      <c r="D5098" t="s">
        <v>90</v>
      </c>
      <c r="E5098" t="s">
        <v>153</v>
      </c>
      <c r="F5098" t="s">
        <v>14767</v>
      </c>
      <c r="G5098" t="s">
        <v>336</v>
      </c>
      <c r="H5098" t="s">
        <v>150</v>
      </c>
      <c r="I5098" t="s">
        <v>136</v>
      </c>
      <c r="J5098" t="s">
        <v>137</v>
      </c>
      <c r="K5098" t="s">
        <v>138</v>
      </c>
      <c r="L5098" t="s">
        <v>14768</v>
      </c>
      <c r="M5098" t="s">
        <v>14769</v>
      </c>
      <c r="N5098">
        <v>0.60388888799999996</v>
      </c>
      <c r="O5098">
        <v>0</v>
      </c>
      <c r="P5098">
        <v>2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0.1471777956649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0.1471777956649</v>
      </c>
    </row>
    <row r="5099" spans="1:31" x14ac:dyDescent="0.25">
      <c r="A5099">
        <v>2315413</v>
      </c>
      <c r="B5099">
        <v>1</v>
      </c>
      <c r="C5099" t="s">
        <v>81</v>
      </c>
      <c r="D5099" t="s">
        <v>120</v>
      </c>
      <c r="E5099" t="s">
        <v>153</v>
      </c>
      <c r="F5099" t="s">
        <v>14770</v>
      </c>
      <c r="G5099" t="s">
        <v>155</v>
      </c>
      <c r="H5099" t="s">
        <v>150</v>
      </c>
      <c r="I5099" t="s">
        <v>136</v>
      </c>
      <c r="J5099" t="s">
        <v>137</v>
      </c>
      <c r="K5099" t="s">
        <v>138</v>
      </c>
      <c r="L5099" t="s">
        <v>14771</v>
      </c>
      <c r="M5099" t="s">
        <v>14772</v>
      </c>
      <c r="N5099">
        <v>1.8391666659999999</v>
      </c>
      <c r="O5099">
        <v>0</v>
      </c>
      <c r="P5099">
        <v>1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4.4117367185599998E-2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4.4117367185599998E-2</v>
      </c>
    </row>
    <row r="5100" spans="1:31" x14ac:dyDescent="0.25">
      <c r="A5100">
        <v>2315625</v>
      </c>
      <c r="B5100">
        <v>1</v>
      </c>
      <c r="C5100" t="s">
        <v>80</v>
      </c>
      <c r="D5100" t="s">
        <v>89</v>
      </c>
      <c r="E5100" t="s">
        <v>147</v>
      </c>
      <c r="F5100" t="s">
        <v>14773</v>
      </c>
      <c r="G5100" t="s">
        <v>503</v>
      </c>
      <c r="H5100" t="s">
        <v>150</v>
      </c>
      <c r="I5100" t="s">
        <v>136</v>
      </c>
      <c r="J5100" t="s">
        <v>137</v>
      </c>
      <c r="K5100" t="s">
        <v>138</v>
      </c>
      <c r="L5100" t="s">
        <v>14774</v>
      </c>
      <c r="M5100" t="s">
        <v>14775</v>
      </c>
      <c r="N5100">
        <v>0.48277777700000002</v>
      </c>
      <c r="O5100">
        <v>0</v>
      </c>
      <c r="P5100">
        <v>11</v>
      </c>
      <c r="Q5100">
        <v>0</v>
      </c>
      <c r="R5100">
        <v>19</v>
      </c>
      <c r="S5100">
        <v>0</v>
      </c>
      <c r="T5100">
        <v>4</v>
      </c>
      <c r="U5100">
        <v>0</v>
      </c>
      <c r="V5100">
        <v>0</v>
      </c>
      <c r="W5100">
        <v>0</v>
      </c>
      <c r="X5100">
        <v>1.5869198627446999</v>
      </c>
      <c r="Y5100">
        <v>0</v>
      </c>
      <c r="Z5100">
        <v>4.3394319026028665</v>
      </c>
      <c r="AA5100">
        <v>0</v>
      </c>
      <c r="AB5100">
        <v>0.13145956399546666</v>
      </c>
      <c r="AC5100">
        <v>0</v>
      </c>
      <c r="AD5100">
        <v>0</v>
      </c>
      <c r="AE5100">
        <v>6.0578113293430329</v>
      </c>
    </row>
    <row r="5101" spans="1:31" x14ac:dyDescent="0.25">
      <c r="A5101">
        <v>2315582</v>
      </c>
      <c r="B5101">
        <v>1</v>
      </c>
      <c r="C5101" t="s">
        <v>80</v>
      </c>
      <c r="D5101" t="s">
        <v>88</v>
      </c>
      <c r="E5101" t="s">
        <v>175</v>
      </c>
      <c r="F5101" t="s">
        <v>14776</v>
      </c>
      <c r="G5101" t="s">
        <v>467</v>
      </c>
      <c r="H5101" t="s">
        <v>135</v>
      </c>
      <c r="I5101" t="s">
        <v>468</v>
      </c>
      <c r="J5101" t="s">
        <v>137</v>
      </c>
      <c r="K5101" t="s">
        <v>138</v>
      </c>
      <c r="L5101" t="s">
        <v>14777</v>
      </c>
      <c r="M5101" t="s">
        <v>14778</v>
      </c>
      <c r="N5101">
        <v>2.1666666000000001E-2</v>
      </c>
      <c r="O5101">
        <v>2</v>
      </c>
      <c r="P5101">
        <v>0</v>
      </c>
      <c r="Q5101">
        <v>0</v>
      </c>
      <c r="R5101">
        <v>0</v>
      </c>
      <c r="S5101">
        <v>1</v>
      </c>
      <c r="T5101">
        <v>0</v>
      </c>
      <c r="U5101">
        <v>0</v>
      </c>
      <c r="V5101">
        <v>0</v>
      </c>
      <c r="W5101">
        <v>1.9864173540900001</v>
      </c>
      <c r="X5101">
        <v>0</v>
      </c>
      <c r="Y5101">
        <v>0</v>
      </c>
      <c r="Z5101">
        <v>0</v>
      </c>
      <c r="AA5101">
        <v>2.7041372006133334E-2</v>
      </c>
      <c r="AB5101">
        <v>0</v>
      </c>
      <c r="AC5101">
        <v>0</v>
      </c>
      <c r="AD5101">
        <v>0</v>
      </c>
      <c r="AE5101">
        <v>2.0134587260961334</v>
      </c>
    </row>
    <row r="5102" spans="1:31" x14ac:dyDescent="0.25">
      <c r="A5102">
        <v>2315482</v>
      </c>
      <c r="B5102">
        <v>1</v>
      </c>
      <c r="C5102" t="s">
        <v>80</v>
      </c>
      <c r="D5102" t="s">
        <v>83</v>
      </c>
      <c r="E5102" t="s">
        <v>285</v>
      </c>
      <c r="F5102" t="s">
        <v>14779</v>
      </c>
      <c r="G5102" t="s">
        <v>622</v>
      </c>
      <c r="H5102" t="s">
        <v>150</v>
      </c>
      <c r="I5102" t="s">
        <v>136</v>
      </c>
      <c r="J5102" t="s">
        <v>137</v>
      </c>
      <c r="K5102" t="s">
        <v>138</v>
      </c>
      <c r="L5102" t="s">
        <v>14780</v>
      </c>
      <c r="M5102" t="s">
        <v>14781</v>
      </c>
      <c r="N5102">
        <v>3.0491666660000001</v>
      </c>
      <c r="O5102">
        <v>0</v>
      </c>
      <c r="P5102">
        <v>1</v>
      </c>
      <c r="Q5102">
        <v>0</v>
      </c>
      <c r="R5102">
        <v>0</v>
      </c>
      <c r="S5102">
        <v>0</v>
      </c>
      <c r="T5102">
        <v>12</v>
      </c>
      <c r="U5102">
        <v>0</v>
      </c>
      <c r="V5102">
        <v>0</v>
      </c>
      <c r="W5102">
        <v>0</v>
      </c>
      <c r="X5102">
        <v>0.19432542539952499</v>
      </c>
      <c r="Y5102">
        <v>0</v>
      </c>
      <c r="Z5102">
        <v>0</v>
      </c>
      <c r="AA5102">
        <v>0</v>
      </c>
      <c r="AB5102">
        <v>35.815618238634954</v>
      </c>
      <c r="AC5102">
        <v>0</v>
      </c>
      <c r="AD5102">
        <v>0</v>
      </c>
      <c r="AE5102">
        <v>36.009943664034481</v>
      </c>
    </row>
    <row r="5103" spans="1:31" x14ac:dyDescent="0.25">
      <c r="A5103">
        <v>2315290</v>
      </c>
      <c r="B5103">
        <v>1</v>
      </c>
      <c r="C5103" t="s">
        <v>80</v>
      </c>
      <c r="D5103" t="s">
        <v>100</v>
      </c>
      <c r="E5103" t="s">
        <v>147</v>
      </c>
      <c r="F5103" t="s">
        <v>14782</v>
      </c>
      <c r="G5103" t="s">
        <v>149</v>
      </c>
      <c r="H5103" t="s">
        <v>150</v>
      </c>
      <c r="I5103" t="s">
        <v>136</v>
      </c>
      <c r="J5103" t="s">
        <v>137</v>
      </c>
      <c r="K5103" t="s">
        <v>138</v>
      </c>
      <c r="L5103" t="s">
        <v>14783</v>
      </c>
      <c r="M5103" t="s">
        <v>14784</v>
      </c>
      <c r="N5103">
        <v>0.44555555499999999</v>
      </c>
      <c r="O5103">
        <v>0</v>
      </c>
      <c r="P5103">
        <v>17</v>
      </c>
      <c r="Q5103">
        <v>0</v>
      </c>
      <c r="R5103">
        <v>2</v>
      </c>
      <c r="S5103">
        <v>0</v>
      </c>
      <c r="T5103">
        <v>1</v>
      </c>
      <c r="U5103">
        <v>0</v>
      </c>
      <c r="V5103">
        <v>0</v>
      </c>
      <c r="W5103">
        <v>0</v>
      </c>
      <c r="X5103">
        <v>2.0983887590630501</v>
      </c>
      <c r="Y5103">
        <v>0</v>
      </c>
      <c r="Z5103">
        <v>1.3060573379300999</v>
      </c>
      <c r="AA5103">
        <v>0</v>
      </c>
      <c r="AB5103">
        <v>0</v>
      </c>
      <c r="AC5103">
        <v>0</v>
      </c>
      <c r="AD5103">
        <v>0</v>
      </c>
      <c r="AE5103">
        <v>3.40444609699315</v>
      </c>
    </row>
    <row r="5104" spans="1:31" x14ac:dyDescent="0.25">
      <c r="A5104">
        <v>2315668</v>
      </c>
      <c r="B5104">
        <v>1</v>
      </c>
      <c r="C5104" t="s">
        <v>80</v>
      </c>
      <c r="D5104" t="s">
        <v>93</v>
      </c>
      <c r="E5104" t="s">
        <v>175</v>
      </c>
      <c r="F5104" t="s">
        <v>14785</v>
      </c>
      <c r="G5104" t="s">
        <v>134</v>
      </c>
      <c r="H5104" t="s">
        <v>135</v>
      </c>
      <c r="I5104" t="s">
        <v>136</v>
      </c>
      <c r="J5104" t="s">
        <v>137</v>
      </c>
      <c r="K5104" t="s">
        <v>138</v>
      </c>
      <c r="L5104" t="s">
        <v>14786</v>
      </c>
      <c r="M5104" t="s">
        <v>14787</v>
      </c>
      <c r="N5104">
        <v>1.1902777769999999</v>
      </c>
      <c r="O5104">
        <v>0</v>
      </c>
      <c r="P5104">
        <v>849</v>
      </c>
      <c r="Q5104">
        <v>0</v>
      </c>
      <c r="R5104">
        <v>0</v>
      </c>
      <c r="S5104">
        <v>0</v>
      </c>
      <c r="T5104">
        <v>30</v>
      </c>
      <c r="U5104">
        <v>0</v>
      </c>
      <c r="V5104">
        <v>0</v>
      </c>
      <c r="W5104">
        <v>0</v>
      </c>
      <c r="X5104">
        <v>178.39318290416006</v>
      </c>
      <c r="Y5104">
        <v>0</v>
      </c>
      <c r="Z5104">
        <v>0</v>
      </c>
      <c r="AA5104">
        <v>0</v>
      </c>
      <c r="AB5104">
        <v>26.247121583265486</v>
      </c>
      <c r="AC5104">
        <v>0</v>
      </c>
      <c r="AD5104">
        <v>0</v>
      </c>
      <c r="AE5104">
        <v>204.64030448742554</v>
      </c>
    </row>
    <row r="5105" spans="1:31" x14ac:dyDescent="0.25">
      <c r="A5105">
        <v>2315419</v>
      </c>
      <c r="B5105">
        <v>1</v>
      </c>
      <c r="C5105" t="s">
        <v>81</v>
      </c>
      <c r="D5105" t="s">
        <v>119</v>
      </c>
      <c r="E5105" t="s">
        <v>147</v>
      </c>
      <c r="F5105" t="s">
        <v>14788</v>
      </c>
      <c r="G5105" t="s">
        <v>149</v>
      </c>
      <c r="H5105" t="s">
        <v>150</v>
      </c>
      <c r="I5105" t="s">
        <v>136</v>
      </c>
      <c r="J5105" t="s">
        <v>137</v>
      </c>
      <c r="K5105" t="s">
        <v>138</v>
      </c>
      <c r="L5105" t="s">
        <v>14789</v>
      </c>
      <c r="M5105" t="s">
        <v>14790</v>
      </c>
      <c r="N5105">
        <v>3.170555555</v>
      </c>
      <c r="O5105">
        <v>0</v>
      </c>
      <c r="P5105">
        <v>8</v>
      </c>
      <c r="Q5105">
        <v>0</v>
      </c>
      <c r="R5105">
        <v>3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4.760224960990934</v>
      </c>
      <c r="Y5105">
        <v>0</v>
      </c>
      <c r="Z5105">
        <v>7.5891835834306258</v>
      </c>
      <c r="AA5105">
        <v>0</v>
      </c>
      <c r="AB5105">
        <v>0</v>
      </c>
      <c r="AC5105">
        <v>0</v>
      </c>
      <c r="AD5105">
        <v>0</v>
      </c>
      <c r="AE5105">
        <v>12.349408544421561</v>
      </c>
    </row>
    <row r="5106" spans="1:31" x14ac:dyDescent="0.25">
      <c r="A5106">
        <v>2315170</v>
      </c>
      <c r="B5106">
        <v>1</v>
      </c>
      <c r="C5106" t="s">
        <v>81</v>
      </c>
      <c r="D5106" t="s">
        <v>113</v>
      </c>
      <c r="E5106" t="s">
        <v>147</v>
      </c>
      <c r="F5106" t="s">
        <v>922</v>
      </c>
      <c r="G5106" t="s">
        <v>149</v>
      </c>
      <c r="H5106" t="s">
        <v>150</v>
      </c>
      <c r="I5106" t="s">
        <v>136</v>
      </c>
      <c r="J5106" t="s">
        <v>137</v>
      </c>
      <c r="K5106" t="s">
        <v>138</v>
      </c>
      <c r="L5106" t="s">
        <v>14791</v>
      </c>
      <c r="M5106" t="s">
        <v>14792</v>
      </c>
      <c r="N5106">
        <v>1.3844444440000001</v>
      </c>
      <c r="O5106">
        <v>0</v>
      </c>
      <c r="P5106">
        <v>8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3.257940654839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3.257940654839</v>
      </c>
    </row>
    <row r="5107" spans="1:31" x14ac:dyDescent="0.25">
      <c r="A5107">
        <v>2315562</v>
      </c>
      <c r="B5107">
        <v>1</v>
      </c>
      <c r="C5107" t="s">
        <v>80</v>
      </c>
      <c r="D5107" t="s">
        <v>99</v>
      </c>
      <c r="E5107" t="s">
        <v>153</v>
      </c>
      <c r="F5107" t="s">
        <v>14793</v>
      </c>
      <c r="G5107" t="s">
        <v>155</v>
      </c>
      <c r="H5107" t="s">
        <v>150</v>
      </c>
      <c r="I5107" t="s">
        <v>136</v>
      </c>
      <c r="J5107" t="s">
        <v>137</v>
      </c>
      <c r="K5107" t="s">
        <v>138</v>
      </c>
      <c r="L5107" t="s">
        <v>14794</v>
      </c>
      <c r="M5107" t="s">
        <v>14795</v>
      </c>
      <c r="N5107">
        <v>2.6747222220000002</v>
      </c>
      <c r="O5107">
        <v>0</v>
      </c>
      <c r="P5107">
        <v>1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</row>
    <row r="5108" spans="1:31" x14ac:dyDescent="0.25">
      <c r="A5108">
        <v>2315184</v>
      </c>
      <c r="B5108">
        <v>1</v>
      </c>
      <c r="C5108" t="s">
        <v>80</v>
      </c>
      <c r="D5108" t="s">
        <v>98</v>
      </c>
      <c r="E5108" t="s">
        <v>175</v>
      </c>
      <c r="F5108" t="s">
        <v>7876</v>
      </c>
      <c r="G5108" t="s">
        <v>210</v>
      </c>
      <c r="H5108" t="s">
        <v>135</v>
      </c>
      <c r="I5108" t="s">
        <v>136</v>
      </c>
      <c r="J5108" t="s">
        <v>137</v>
      </c>
      <c r="K5108" t="s">
        <v>138</v>
      </c>
      <c r="L5108" t="s">
        <v>14796</v>
      </c>
      <c r="M5108" t="s">
        <v>14797</v>
      </c>
      <c r="N5108">
        <v>2.4736111109999999</v>
      </c>
      <c r="O5108">
        <v>0</v>
      </c>
      <c r="P5108">
        <v>0</v>
      </c>
      <c r="Q5108">
        <v>0</v>
      </c>
      <c r="R5108">
        <v>16</v>
      </c>
      <c r="S5108">
        <v>0</v>
      </c>
      <c r="T5108">
        <v>1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181.718766953379</v>
      </c>
      <c r="AA5108">
        <v>0</v>
      </c>
      <c r="AB5108">
        <v>0.23321385966666669</v>
      </c>
      <c r="AC5108">
        <v>0</v>
      </c>
      <c r="AD5108">
        <v>0</v>
      </c>
      <c r="AE5108">
        <v>181.95198081304568</v>
      </c>
    </row>
    <row r="5109" spans="1:31" x14ac:dyDescent="0.25">
      <c r="A5109">
        <v>2315725</v>
      </c>
      <c r="B5109">
        <v>1</v>
      </c>
      <c r="C5109" t="s">
        <v>80</v>
      </c>
      <c r="D5109" t="s">
        <v>106</v>
      </c>
      <c r="E5109" t="s">
        <v>147</v>
      </c>
      <c r="F5109" t="s">
        <v>14798</v>
      </c>
      <c r="G5109" t="s">
        <v>149</v>
      </c>
      <c r="H5109" t="s">
        <v>150</v>
      </c>
      <c r="I5109" t="s">
        <v>136</v>
      </c>
      <c r="J5109" t="s">
        <v>137</v>
      </c>
      <c r="K5109" t="s">
        <v>138</v>
      </c>
      <c r="L5109" t="s">
        <v>14799</v>
      </c>
      <c r="M5109" t="s">
        <v>14800</v>
      </c>
      <c r="N5109">
        <v>3.9508333329999998</v>
      </c>
      <c r="O5109">
        <v>0</v>
      </c>
      <c r="P5109">
        <v>0</v>
      </c>
      <c r="Q5109">
        <v>0</v>
      </c>
      <c r="R5109">
        <v>2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55.069034413261726</v>
      </c>
      <c r="AA5109">
        <v>0</v>
      </c>
      <c r="AB5109">
        <v>0</v>
      </c>
      <c r="AC5109">
        <v>0</v>
      </c>
      <c r="AD5109">
        <v>0</v>
      </c>
      <c r="AE5109">
        <v>55.069034413261726</v>
      </c>
    </row>
    <row r="5110" spans="1:31" x14ac:dyDescent="0.25">
      <c r="A5110">
        <v>2315084</v>
      </c>
      <c r="B5110">
        <v>1</v>
      </c>
      <c r="C5110" t="s">
        <v>80</v>
      </c>
      <c r="D5110" t="s">
        <v>93</v>
      </c>
      <c r="E5110" t="s">
        <v>147</v>
      </c>
      <c r="F5110" t="s">
        <v>14801</v>
      </c>
      <c r="G5110" t="s">
        <v>149</v>
      </c>
      <c r="H5110" t="s">
        <v>150</v>
      </c>
      <c r="I5110" t="s">
        <v>136</v>
      </c>
      <c r="J5110" t="s">
        <v>137</v>
      </c>
      <c r="K5110" t="s">
        <v>138</v>
      </c>
      <c r="L5110" t="s">
        <v>14802</v>
      </c>
      <c r="M5110" t="s">
        <v>14803</v>
      </c>
      <c r="N5110">
        <v>2.400555555</v>
      </c>
      <c r="O5110">
        <v>0</v>
      </c>
      <c r="P5110">
        <v>13</v>
      </c>
      <c r="Q5110">
        <v>0</v>
      </c>
      <c r="R5110">
        <v>9</v>
      </c>
      <c r="S5110">
        <v>0</v>
      </c>
      <c r="T5110">
        <v>1</v>
      </c>
      <c r="U5110">
        <v>0</v>
      </c>
      <c r="V5110">
        <v>0</v>
      </c>
      <c r="W5110">
        <v>0</v>
      </c>
      <c r="X5110">
        <v>2.5912690147154169</v>
      </c>
      <c r="Y5110">
        <v>0</v>
      </c>
      <c r="Z5110">
        <v>28.714818754475623</v>
      </c>
      <c r="AA5110">
        <v>0</v>
      </c>
      <c r="AB5110">
        <v>0.19399678870757503</v>
      </c>
      <c r="AC5110">
        <v>0</v>
      </c>
      <c r="AD5110">
        <v>0</v>
      </c>
      <c r="AE5110">
        <v>31.500084557898614</v>
      </c>
    </row>
    <row r="5111" spans="1:31" x14ac:dyDescent="0.25">
      <c r="A5111">
        <v>2315376</v>
      </c>
      <c r="B5111">
        <v>1</v>
      </c>
      <c r="C5111" t="s">
        <v>80</v>
      </c>
      <c r="D5111" t="s">
        <v>96</v>
      </c>
      <c r="E5111" t="s">
        <v>153</v>
      </c>
      <c r="F5111" t="s">
        <v>14804</v>
      </c>
      <c r="G5111" t="s">
        <v>155</v>
      </c>
      <c r="H5111" t="s">
        <v>150</v>
      </c>
      <c r="I5111" t="s">
        <v>136</v>
      </c>
      <c r="J5111" t="s">
        <v>137</v>
      </c>
      <c r="K5111" t="s">
        <v>138</v>
      </c>
      <c r="L5111" t="s">
        <v>14805</v>
      </c>
      <c r="M5111" t="s">
        <v>14806</v>
      </c>
      <c r="N5111">
        <v>3.8319444439999999</v>
      </c>
      <c r="O5111">
        <v>0</v>
      </c>
      <c r="P5111">
        <v>0</v>
      </c>
      <c r="Q5111">
        <v>0</v>
      </c>
      <c r="R5111">
        <v>0</v>
      </c>
      <c r="S5111">
        <v>0</v>
      </c>
      <c r="T5111">
        <v>1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4.7300033906452441</v>
      </c>
      <c r="AC5111">
        <v>0</v>
      </c>
      <c r="AD5111">
        <v>0</v>
      </c>
      <c r="AE5111">
        <v>4.7300033906452441</v>
      </c>
    </row>
    <row r="5112" spans="1:31" x14ac:dyDescent="0.25">
      <c r="A5112">
        <v>2315227</v>
      </c>
      <c r="B5112">
        <v>1</v>
      </c>
      <c r="C5112" t="s">
        <v>80</v>
      </c>
      <c r="D5112" t="s">
        <v>90</v>
      </c>
      <c r="E5112" t="s">
        <v>158</v>
      </c>
      <c r="F5112" t="s">
        <v>14807</v>
      </c>
      <c r="G5112" t="s">
        <v>143</v>
      </c>
      <c r="H5112" t="s">
        <v>150</v>
      </c>
      <c r="I5112" t="s">
        <v>136</v>
      </c>
      <c r="J5112" t="s">
        <v>137</v>
      </c>
      <c r="K5112" t="s">
        <v>144</v>
      </c>
      <c r="L5112" t="s">
        <v>14808</v>
      </c>
      <c r="M5112" t="s">
        <v>14809</v>
      </c>
      <c r="N5112">
        <v>4.0241666660000002</v>
      </c>
      <c r="O5112">
        <v>0</v>
      </c>
      <c r="P5112">
        <v>645</v>
      </c>
      <c r="Q5112">
        <v>0</v>
      </c>
      <c r="R5112">
        <v>0</v>
      </c>
      <c r="S5112">
        <v>0</v>
      </c>
      <c r="T5112">
        <v>68</v>
      </c>
      <c r="U5112">
        <v>0</v>
      </c>
      <c r="V5112">
        <v>0</v>
      </c>
      <c r="W5112">
        <v>0</v>
      </c>
      <c r="X5112">
        <v>486.6106364580794</v>
      </c>
      <c r="Y5112">
        <v>0</v>
      </c>
      <c r="Z5112">
        <v>0</v>
      </c>
      <c r="AA5112">
        <v>0</v>
      </c>
      <c r="AB5112">
        <v>282.43967377388634</v>
      </c>
      <c r="AC5112">
        <v>0</v>
      </c>
      <c r="AD5112">
        <v>0</v>
      </c>
      <c r="AE5112">
        <v>769.0503102319658</v>
      </c>
    </row>
    <row r="5113" spans="1:31" x14ac:dyDescent="0.25">
      <c r="A5113">
        <v>2315768</v>
      </c>
      <c r="B5113">
        <v>1</v>
      </c>
      <c r="C5113" t="s">
        <v>80</v>
      </c>
      <c r="D5113" t="s">
        <v>90</v>
      </c>
      <c r="E5113" t="s">
        <v>153</v>
      </c>
      <c r="F5113" t="s">
        <v>14810</v>
      </c>
      <c r="G5113" t="s">
        <v>155</v>
      </c>
      <c r="H5113" t="s">
        <v>150</v>
      </c>
      <c r="I5113" t="s">
        <v>136</v>
      </c>
      <c r="J5113" t="s">
        <v>137</v>
      </c>
      <c r="K5113" t="s">
        <v>138</v>
      </c>
      <c r="L5113" t="s">
        <v>14811</v>
      </c>
      <c r="M5113" t="s">
        <v>14812</v>
      </c>
      <c r="N5113">
        <v>2.1186111109999999</v>
      </c>
      <c r="O5113">
        <v>0</v>
      </c>
      <c r="P5113">
        <v>3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2.6596199163501004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2.6596199163501004</v>
      </c>
    </row>
    <row r="5114" spans="1:31" x14ac:dyDescent="0.25">
      <c r="A5114">
        <v>2315093</v>
      </c>
      <c r="B5114">
        <v>1</v>
      </c>
      <c r="C5114" t="s">
        <v>80</v>
      </c>
      <c r="D5114" t="s">
        <v>88</v>
      </c>
      <c r="E5114" t="s">
        <v>175</v>
      </c>
      <c r="F5114" t="s">
        <v>1335</v>
      </c>
      <c r="G5114" t="s">
        <v>134</v>
      </c>
      <c r="H5114" t="s">
        <v>135</v>
      </c>
      <c r="I5114" t="s">
        <v>136</v>
      </c>
      <c r="J5114" t="s">
        <v>137</v>
      </c>
      <c r="K5114" t="s">
        <v>138</v>
      </c>
      <c r="L5114" t="s">
        <v>14490</v>
      </c>
      <c r="M5114" t="s">
        <v>14813</v>
      </c>
      <c r="N5114">
        <v>0.138055555</v>
      </c>
      <c r="O5114">
        <v>0</v>
      </c>
      <c r="P5114">
        <v>115</v>
      </c>
      <c r="Q5114">
        <v>0</v>
      </c>
      <c r="R5114">
        <v>0</v>
      </c>
      <c r="S5114">
        <v>0</v>
      </c>
      <c r="T5114">
        <v>6</v>
      </c>
      <c r="U5114">
        <v>0</v>
      </c>
      <c r="V5114">
        <v>0</v>
      </c>
      <c r="W5114">
        <v>0</v>
      </c>
      <c r="X5114">
        <v>13.354852414896525</v>
      </c>
      <c r="Y5114">
        <v>0</v>
      </c>
      <c r="Z5114">
        <v>0</v>
      </c>
      <c r="AA5114">
        <v>0</v>
      </c>
      <c r="AB5114">
        <v>0.69297355808426653</v>
      </c>
      <c r="AC5114">
        <v>0</v>
      </c>
      <c r="AD5114">
        <v>0</v>
      </c>
      <c r="AE5114">
        <v>14.047825972980792</v>
      </c>
    </row>
    <row r="5115" spans="1:31" x14ac:dyDescent="0.25">
      <c r="A5115">
        <v>2315425</v>
      </c>
      <c r="B5115">
        <v>1</v>
      </c>
      <c r="C5115" t="s">
        <v>80</v>
      </c>
      <c r="D5115" t="s">
        <v>106</v>
      </c>
      <c r="E5115" t="s">
        <v>153</v>
      </c>
      <c r="F5115" t="s">
        <v>14814</v>
      </c>
      <c r="G5115" t="s">
        <v>155</v>
      </c>
      <c r="H5115" t="s">
        <v>150</v>
      </c>
      <c r="I5115" t="s">
        <v>136</v>
      </c>
      <c r="J5115" t="s">
        <v>137</v>
      </c>
      <c r="K5115" t="s">
        <v>138</v>
      </c>
      <c r="L5115" t="s">
        <v>14815</v>
      </c>
      <c r="M5115" t="s">
        <v>14816</v>
      </c>
      <c r="N5115">
        <v>1.5619444440000001</v>
      </c>
      <c r="O5115">
        <v>0</v>
      </c>
      <c r="P5115">
        <v>1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0.28080976465099999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0.28080976465099999</v>
      </c>
    </row>
    <row r="5116" spans="1:31" x14ac:dyDescent="0.25">
      <c r="A5116">
        <v>2315402</v>
      </c>
      <c r="B5116">
        <v>1</v>
      </c>
      <c r="C5116" t="s">
        <v>80</v>
      </c>
      <c r="D5116" t="s">
        <v>107</v>
      </c>
      <c r="E5116" t="s">
        <v>153</v>
      </c>
      <c r="F5116" t="s">
        <v>14817</v>
      </c>
      <c r="G5116" t="s">
        <v>203</v>
      </c>
      <c r="H5116" t="s">
        <v>150</v>
      </c>
      <c r="I5116" t="s">
        <v>136</v>
      </c>
      <c r="J5116" t="s">
        <v>137</v>
      </c>
      <c r="K5116" t="s">
        <v>138</v>
      </c>
      <c r="L5116" t="s">
        <v>14818</v>
      </c>
      <c r="M5116" t="s">
        <v>14819</v>
      </c>
      <c r="N5116">
        <v>0.38972222200000001</v>
      </c>
      <c r="O5116">
        <v>0</v>
      </c>
      <c r="P5116">
        <v>3</v>
      </c>
      <c r="Q5116">
        <v>0</v>
      </c>
      <c r="R5116">
        <v>0</v>
      </c>
      <c r="S5116">
        <v>0</v>
      </c>
      <c r="T5116">
        <v>3</v>
      </c>
      <c r="U5116">
        <v>0</v>
      </c>
      <c r="V5116">
        <v>0</v>
      </c>
      <c r="W5116">
        <v>0</v>
      </c>
      <c r="X5116">
        <v>0.32100164102400008</v>
      </c>
      <c r="Y5116">
        <v>0</v>
      </c>
      <c r="Z5116">
        <v>0</v>
      </c>
      <c r="AA5116">
        <v>0</v>
      </c>
      <c r="AB5116">
        <v>9.6063904417200002E-2</v>
      </c>
      <c r="AC5116">
        <v>0</v>
      </c>
      <c r="AD5116">
        <v>0</v>
      </c>
      <c r="AE5116">
        <v>0.41706554544120011</v>
      </c>
    </row>
    <row r="5117" spans="1:31" x14ac:dyDescent="0.25">
      <c r="A5117">
        <v>2315379</v>
      </c>
      <c r="B5117">
        <v>1</v>
      </c>
      <c r="C5117" t="s">
        <v>80</v>
      </c>
      <c r="D5117" t="s">
        <v>86</v>
      </c>
      <c r="E5117" t="s">
        <v>414</v>
      </c>
      <c r="F5117" t="s">
        <v>14820</v>
      </c>
      <c r="G5117" t="s">
        <v>872</v>
      </c>
      <c r="H5117" t="s">
        <v>135</v>
      </c>
      <c r="I5117" t="s">
        <v>136</v>
      </c>
      <c r="J5117" t="s">
        <v>137</v>
      </c>
      <c r="K5117" t="s">
        <v>138</v>
      </c>
      <c r="L5117" t="s">
        <v>14821</v>
      </c>
      <c r="M5117" t="s">
        <v>14822</v>
      </c>
      <c r="N5117">
        <v>4.1108333330000004</v>
      </c>
      <c r="O5117">
        <v>0</v>
      </c>
      <c r="P5117">
        <v>1147</v>
      </c>
      <c r="Q5117">
        <v>0</v>
      </c>
      <c r="R5117">
        <v>143</v>
      </c>
      <c r="S5117">
        <v>3</v>
      </c>
      <c r="T5117">
        <v>205</v>
      </c>
      <c r="U5117">
        <v>0</v>
      </c>
      <c r="V5117">
        <v>2</v>
      </c>
      <c r="W5117">
        <v>0</v>
      </c>
      <c r="X5117">
        <v>2712.6424955859775</v>
      </c>
      <c r="Y5117">
        <v>0</v>
      </c>
      <c r="Z5117">
        <v>387.47981607320372</v>
      </c>
      <c r="AA5117">
        <v>244.23155126227252</v>
      </c>
      <c r="AB5117">
        <v>1880.5654573702554</v>
      </c>
      <c r="AC5117">
        <v>0</v>
      </c>
      <c r="AD5117">
        <v>209.96079224367887</v>
      </c>
      <c r="AE5117">
        <v>5434.8801125353884</v>
      </c>
    </row>
    <row r="5118" spans="1:31" x14ac:dyDescent="0.25">
      <c r="A5118">
        <v>2315233</v>
      </c>
      <c r="B5118">
        <v>1</v>
      </c>
      <c r="C5118" t="s">
        <v>80</v>
      </c>
      <c r="D5118" t="s">
        <v>105</v>
      </c>
      <c r="E5118" t="s">
        <v>153</v>
      </c>
      <c r="F5118" t="s">
        <v>14823</v>
      </c>
      <c r="G5118" t="s">
        <v>155</v>
      </c>
      <c r="H5118" t="s">
        <v>150</v>
      </c>
      <c r="I5118" t="s">
        <v>136</v>
      </c>
      <c r="J5118" t="s">
        <v>137</v>
      </c>
      <c r="K5118" t="s">
        <v>138</v>
      </c>
      <c r="L5118" t="s">
        <v>14824</v>
      </c>
      <c r="M5118" t="s">
        <v>14825</v>
      </c>
      <c r="N5118">
        <v>6.4122222219999996</v>
      </c>
      <c r="O5118">
        <v>0</v>
      </c>
      <c r="P5118">
        <v>2</v>
      </c>
      <c r="Q5118">
        <v>0</v>
      </c>
      <c r="R5118">
        <v>0</v>
      </c>
      <c r="S5118">
        <v>0</v>
      </c>
      <c r="T5118">
        <v>2</v>
      </c>
      <c r="U5118">
        <v>0</v>
      </c>
      <c r="V5118">
        <v>0</v>
      </c>
      <c r="W5118">
        <v>0</v>
      </c>
      <c r="X5118">
        <v>1.6179421491237664</v>
      </c>
      <c r="Y5118">
        <v>0</v>
      </c>
      <c r="Z5118">
        <v>0</v>
      </c>
      <c r="AA5118">
        <v>0</v>
      </c>
      <c r="AB5118">
        <v>0.72753997809283344</v>
      </c>
      <c r="AC5118">
        <v>0</v>
      </c>
      <c r="AD5118">
        <v>0</v>
      </c>
      <c r="AE5118">
        <v>2.3454821272166</v>
      </c>
    </row>
    <row r="5119" spans="1:31" x14ac:dyDescent="0.25">
      <c r="A5119">
        <v>2315611</v>
      </c>
      <c r="B5119">
        <v>1</v>
      </c>
      <c r="C5119" t="s">
        <v>80</v>
      </c>
      <c r="D5119" t="s">
        <v>96</v>
      </c>
      <c r="E5119" t="s">
        <v>153</v>
      </c>
      <c r="F5119" t="s">
        <v>14826</v>
      </c>
      <c r="G5119" t="s">
        <v>254</v>
      </c>
      <c r="H5119" t="s">
        <v>150</v>
      </c>
      <c r="I5119" t="s">
        <v>136</v>
      </c>
      <c r="J5119" t="s">
        <v>137</v>
      </c>
      <c r="K5119" t="s">
        <v>138</v>
      </c>
      <c r="L5119" t="s">
        <v>14827</v>
      </c>
      <c r="M5119" t="s">
        <v>14828</v>
      </c>
      <c r="N5119">
        <v>3.210555555</v>
      </c>
      <c r="O5119">
        <v>0</v>
      </c>
      <c r="P5119">
        <v>1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0.69004526775606667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0.69004526775606667</v>
      </c>
    </row>
    <row r="5120" spans="1:31" x14ac:dyDescent="0.25">
      <c r="A5120">
        <v>2315634</v>
      </c>
      <c r="B5120">
        <v>1</v>
      </c>
      <c r="C5120" t="s">
        <v>80</v>
      </c>
      <c r="D5120" t="s">
        <v>104</v>
      </c>
      <c r="E5120" t="s">
        <v>158</v>
      </c>
      <c r="F5120" t="s">
        <v>4179</v>
      </c>
      <c r="G5120" t="s">
        <v>453</v>
      </c>
      <c r="H5120" t="s">
        <v>150</v>
      </c>
      <c r="I5120" t="s">
        <v>136</v>
      </c>
      <c r="J5120" t="s">
        <v>137</v>
      </c>
      <c r="K5120" t="s">
        <v>138</v>
      </c>
      <c r="L5120" t="s">
        <v>14829</v>
      </c>
      <c r="M5120" t="s">
        <v>14830</v>
      </c>
      <c r="N5120">
        <v>2.2527777769999999</v>
      </c>
      <c r="O5120">
        <v>0</v>
      </c>
      <c r="P5120">
        <v>3</v>
      </c>
      <c r="Q5120">
        <v>0</v>
      </c>
      <c r="R5120">
        <v>7</v>
      </c>
      <c r="S5120">
        <v>0</v>
      </c>
      <c r="T5120">
        <v>1</v>
      </c>
      <c r="U5120">
        <v>0</v>
      </c>
      <c r="V5120">
        <v>0</v>
      </c>
      <c r="W5120">
        <v>0</v>
      </c>
      <c r="X5120">
        <v>0.76247868124144991</v>
      </c>
      <c r="Y5120">
        <v>0</v>
      </c>
      <c r="Z5120">
        <v>8.5628655036175552</v>
      </c>
      <c r="AA5120">
        <v>0</v>
      </c>
      <c r="AB5120">
        <v>0.36938232933574999</v>
      </c>
      <c r="AC5120">
        <v>0</v>
      </c>
      <c r="AD5120">
        <v>0</v>
      </c>
      <c r="AE5120">
        <v>9.6947265141947554</v>
      </c>
    </row>
    <row r="5121" spans="1:31" x14ac:dyDescent="0.25">
      <c r="A5121">
        <v>2315193</v>
      </c>
      <c r="B5121">
        <v>1</v>
      </c>
      <c r="C5121" t="s">
        <v>80</v>
      </c>
      <c r="D5121" t="s">
        <v>99</v>
      </c>
      <c r="E5121" t="s">
        <v>153</v>
      </c>
      <c r="F5121" t="s">
        <v>14831</v>
      </c>
      <c r="G5121" t="s">
        <v>155</v>
      </c>
      <c r="H5121" t="s">
        <v>150</v>
      </c>
      <c r="I5121" t="s">
        <v>136</v>
      </c>
      <c r="J5121" t="s">
        <v>137</v>
      </c>
      <c r="K5121" t="s">
        <v>138</v>
      </c>
      <c r="L5121" t="s">
        <v>14832</v>
      </c>
      <c r="M5121" t="s">
        <v>14833</v>
      </c>
      <c r="N5121">
        <v>3.304166666</v>
      </c>
      <c r="O5121">
        <v>0</v>
      </c>
      <c r="P5121">
        <v>1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0.96211432835620003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0.96211432835620003</v>
      </c>
    </row>
    <row r="5122" spans="1:31" x14ac:dyDescent="0.25">
      <c r="A5122">
        <v>2315797</v>
      </c>
      <c r="B5122">
        <v>1</v>
      </c>
      <c r="C5122" t="s">
        <v>80</v>
      </c>
      <c r="D5122" t="s">
        <v>96</v>
      </c>
      <c r="E5122" t="s">
        <v>147</v>
      </c>
      <c r="F5122" t="s">
        <v>14834</v>
      </c>
      <c r="G5122" t="s">
        <v>900</v>
      </c>
      <c r="H5122" t="s">
        <v>150</v>
      </c>
      <c r="I5122" t="s">
        <v>136</v>
      </c>
      <c r="J5122" t="s">
        <v>137</v>
      </c>
      <c r="K5122" t="s">
        <v>138</v>
      </c>
      <c r="L5122" t="s">
        <v>14835</v>
      </c>
      <c r="M5122" t="s">
        <v>14836</v>
      </c>
      <c r="N5122">
        <v>0.44916666599999999</v>
      </c>
      <c r="O5122">
        <v>0</v>
      </c>
      <c r="P5122">
        <v>20</v>
      </c>
      <c r="Q5122">
        <v>0</v>
      </c>
      <c r="R5122">
        <v>0</v>
      </c>
      <c r="S5122">
        <v>0</v>
      </c>
      <c r="T5122">
        <v>5</v>
      </c>
      <c r="U5122">
        <v>0</v>
      </c>
      <c r="V5122">
        <v>0</v>
      </c>
      <c r="W5122">
        <v>0</v>
      </c>
      <c r="X5122">
        <v>9.87547570043475</v>
      </c>
      <c r="Y5122">
        <v>0</v>
      </c>
      <c r="Z5122">
        <v>0</v>
      </c>
      <c r="AA5122">
        <v>0</v>
      </c>
      <c r="AB5122">
        <v>1.8678481630745998</v>
      </c>
      <c r="AC5122">
        <v>0</v>
      </c>
      <c r="AD5122">
        <v>0</v>
      </c>
      <c r="AE5122">
        <v>11.74332386350935</v>
      </c>
    </row>
    <row r="5123" spans="1:31" x14ac:dyDescent="0.25">
      <c r="A5123">
        <v>2315302</v>
      </c>
      <c r="B5123">
        <v>1</v>
      </c>
      <c r="C5123" t="s">
        <v>80</v>
      </c>
      <c r="D5123" t="s">
        <v>87</v>
      </c>
      <c r="E5123" t="s">
        <v>158</v>
      </c>
      <c r="F5123" t="s">
        <v>14837</v>
      </c>
      <c r="G5123" t="s">
        <v>177</v>
      </c>
      <c r="H5123" t="s">
        <v>150</v>
      </c>
      <c r="I5123" t="s">
        <v>136</v>
      </c>
      <c r="J5123" t="s">
        <v>137</v>
      </c>
      <c r="K5123" t="s">
        <v>144</v>
      </c>
      <c r="L5123" t="s">
        <v>14838</v>
      </c>
      <c r="M5123" t="s">
        <v>14839</v>
      </c>
      <c r="N5123">
        <v>4.0952777769999997</v>
      </c>
      <c r="O5123">
        <v>0</v>
      </c>
      <c r="P5123">
        <v>29</v>
      </c>
      <c r="Q5123">
        <v>0</v>
      </c>
      <c r="R5123">
        <v>0</v>
      </c>
      <c r="S5123">
        <v>0</v>
      </c>
      <c r="T5123">
        <v>23</v>
      </c>
      <c r="U5123">
        <v>0</v>
      </c>
      <c r="V5123">
        <v>2</v>
      </c>
      <c r="W5123">
        <v>0</v>
      </c>
      <c r="X5123">
        <v>32.869452251136245</v>
      </c>
      <c r="Y5123">
        <v>0</v>
      </c>
      <c r="Z5123">
        <v>0</v>
      </c>
      <c r="AA5123">
        <v>0</v>
      </c>
      <c r="AB5123">
        <v>145.63849939901439</v>
      </c>
      <c r="AC5123">
        <v>0</v>
      </c>
      <c r="AD5123">
        <v>110.46140656821353</v>
      </c>
      <c r="AE5123">
        <v>288.96935821836416</v>
      </c>
    </row>
    <row r="5124" spans="1:31" x14ac:dyDescent="0.25">
      <c r="A5124">
        <v>2315548</v>
      </c>
      <c r="B5124">
        <v>1</v>
      </c>
      <c r="C5124" t="s">
        <v>81</v>
      </c>
      <c r="D5124" t="s">
        <v>123</v>
      </c>
      <c r="E5124" t="s">
        <v>147</v>
      </c>
      <c r="F5124" t="s">
        <v>14840</v>
      </c>
      <c r="G5124" t="s">
        <v>258</v>
      </c>
      <c r="H5124" t="s">
        <v>150</v>
      </c>
      <c r="I5124" t="s">
        <v>136</v>
      </c>
      <c r="J5124" t="s">
        <v>137</v>
      </c>
      <c r="K5124" t="s">
        <v>138</v>
      </c>
      <c r="L5124" t="s">
        <v>14841</v>
      </c>
      <c r="M5124" t="s">
        <v>14842</v>
      </c>
      <c r="N5124">
        <v>1.9055555550000001</v>
      </c>
      <c r="O5124">
        <v>0</v>
      </c>
      <c r="P5124">
        <v>7</v>
      </c>
      <c r="Q5124">
        <v>0</v>
      </c>
      <c r="R5124">
        <v>8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4.4865471794705751</v>
      </c>
      <c r="Y5124">
        <v>0</v>
      </c>
      <c r="Z5124">
        <v>38.337519918724894</v>
      </c>
      <c r="AA5124">
        <v>0</v>
      </c>
      <c r="AB5124">
        <v>0</v>
      </c>
      <c r="AC5124">
        <v>0</v>
      </c>
      <c r="AD5124">
        <v>0</v>
      </c>
      <c r="AE5124">
        <v>42.824067098195471</v>
      </c>
    </row>
    <row r="5125" spans="1:31" x14ac:dyDescent="0.25">
      <c r="A5125">
        <v>2315508</v>
      </c>
      <c r="B5125">
        <v>1</v>
      </c>
      <c r="C5125" t="s">
        <v>80</v>
      </c>
      <c r="D5125" t="s">
        <v>98</v>
      </c>
      <c r="E5125" t="s">
        <v>141</v>
      </c>
      <c r="F5125" t="s">
        <v>3914</v>
      </c>
      <c r="G5125" t="s">
        <v>467</v>
      </c>
      <c r="H5125" t="s">
        <v>135</v>
      </c>
      <c r="I5125" t="s">
        <v>136</v>
      </c>
      <c r="J5125" t="s">
        <v>137</v>
      </c>
      <c r="K5125" t="s">
        <v>138</v>
      </c>
      <c r="L5125" t="s">
        <v>14843</v>
      </c>
      <c r="M5125" t="s">
        <v>14844</v>
      </c>
      <c r="N5125">
        <v>0.43388888799999997</v>
      </c>
      <c r="O5125">
        <v>0</v>
      </c>
      <c r="P5125">
        <v>21</v>
      </c>
      <c r="Q5125">
        <v>29</v>
      </c>
      <c r="R5125">
        <v>188</v>
      </c>
      <c r="S5125">
        <v>11</v>
      </c>
      <c r="T5125">
        <v>65</v>
      </c>
      <c r="U5125">
        <v>2</v>
      </c>
      <c r="V5125">
        <v>0</v>
      </c>
      <c r="W5125">
        <v>0</v>
      </c>
      <c r="X5125">
        <v>3.9233675946288997</v>
      </c>
      <c r="Y5125">
        <v>132.52462762637703</v>
      </c>
      <c r="Z5125">
        <v>331.43245685341316</v>
      </c>
      <c r="AA5125">
        <v>27.588736883909299</v>
      </c>
      <c r="AB5125">
        <v>59.917931637093687</v>
      </c>
      <c r="AC5125">
        <v>37.564136206740002</v>
      </c>
      <c r="AD5125">
        <v>0</v>
      </c>
      <c r="AE5125">
        <v>592.95125680216211</v>
      </c>
    </row>
    <row r="5126" spans="1:31" x14ac:dyDescent="0.25">
      <c r="A5126">
        <v>2315342</v>
      </c>
      <c r="B5126">
        <v>1</v>
      </c>
      <c r="C5126" t="s">
        <v>81</v>
      </c>
      <c r="D5126" t="s">
        <v>122</v>
      </c>
      <c r="E5126" t="s">
        <v>153</v>
      </c>
      <c r="F5126" t="s">
        <v>14845</v>
      </c>
      <c r="G5126" t="s">
        <v>155</v>
      </c>
      <c r="H5126" t="s">
        <v>150</v>
      </c>
      <c r="I5126" t="s">
        <v>136</v>
      </c>
      <c r="J5126" t="s">
        <v>137</v>
      </c>
      <c r="K5126" t="s">
        <v>138</v>
      </c>
      <c r="L5126" t="s">
        <v>14846</v>
      </c>
      <c r="M5126" t="s">
        <v>14847</v>
      </c>
      <c r="N5126">
        <v>9.4644444439999997</v>
      </c>
      <c r="O5126">
        <v>0</v>
      </c>
      <c r="P5126">
        <v>2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0.89884515989866665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0.89884515989866665</v>
      </c>
    </row>
    <row r="5127" spans="1:31" x14ac:dyDescent="0.25">
      <c r="A5127">
        <v>2315651</v>
      </c>
      <c r="B5127">
        <v>1</v>
      </c>
      <c r="C5127" t="s">
        <v>80</v>
      </c>
      <c r="D5127" t="s">
        <v>102</v>
      </c>
      <c r="E5127" t="s">
        <v>153</v>
      </c>
      <c r="F5127" t="s">
        <v>14848</v>
      </c>
      <c r="G5127" t="s">
        <v>155</v>
      </c>
      <c r="H5127" t="s">
        <v>150</v>
      </c>
      <c r="I5127" t="s">
        <v>136</v>
      </c>
      <c r="J5127" t="s">
        <v>137</v>
      </c>
      <c r="K5127" t="s">
        <v>138</v>
      </c>
      <c r="L5127" t="s">
        <v>14849</v>
      </c>
      <c r="M5127" t="s">
        <v>14850</v>
      </c>
      <c r="N5127">
        <v>2.105555555</v>
      </c>
      <c r="O5127">
        <v>0</v>
      </c>
      <c r="P5127">
        <v>1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0.49217927954520002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0.49217927954520002</v>
      </c>
    </row>
    <row r="5128" spans="1:31" x14ac:dyDescent="0.25">
      <c r="A5128">
        <v>2315316</v>
      </c>
      <c r="B5128">
        <v>1</v>
      </c>
      <c r="C5128" t="s">
        <v>81</v>
      </c>
      <c r="D5128" t="s">
        <v>118</v>
      </c>
      <c r="E5128" t="s">
        <v>175</v>
      </c>
      <c r="F5128" t="s">
        <v>14851</v>
      </c>
      <c r="G5128" t="s">
        <v>143</v>
      </c>
      <c r="H5128" t="s">
        <v>135</v>
      </c>
      <c r="I5128" t="s">
        <v>136</v>
      </c>
      <c r="J5128" t="s">
        <v>137</v>
      </c>
      <c r="K5128" t="s">
        <v>144</v>
      </c>
      <c r="L5128" t="s">
        <v>14852</v>
      </c>
      <c r="M5128" t="s">
        <v>14853</v>
      </c>
      <c r="N5128">
        <v>8.1922222219999998</v>
      </c>
      <c r="O5128">
        <v>0</v>
      </c>
      <c r="P5128">
        <v>1614</v>
      </c>
      <c r="Q5128">
        <v>0</v>
      </c>
      <c r="R5128">
        <v>64</v>
      </c>
      <c r="S5128">
        <v>0</v>
      </c>
      <c r="T5128">
        <v>246</v>
      </c>
      <c r="U5128">
        <v>0</v>
      </c>
      <c r="V5128">
        <v>1</v>
      </c>
      <c r="W5128">
        <v>0</v>
      </c>
      <c r="X5128">
        <v>1974.1120709376612</v>
      </c>
      <c r="Y5128">
        <v>0</v>
      </c>
      <c r="Z5128">
        <v>650.24812172349175</v>
      </c>
      <c r="AA5128">
        <v>0</v>
      </c>
      <c r="AB5128">
        <v>883.69648364681279</v>
      </c>
      <c r="AC5128">
        <v>0</v>
      </c>
      <c r="AD5128">
        <v>143.64322943457748</v>
      </c>
      <c r="AE5128">
        <v>3651.6999057425428</v>
      </c>
    </row>
    <row r="5129" spans="1:31" x14ac:dyDescent="0.25">
      <c r="A5129">
        <v>2315385</v>
      </c>
      <c r="B5129">
        <v>1</v>
      </c>
      <c r="C5129" t="s">
        <v>80</v>
      </c>
      <c r="D5129" t="s">
        <v>107</v>
      </c>
      <c r="E5129" t="s">
        <v>153</v>
      </c>
      <c r="F5129" t="s">
        <v>14854</v>
      </c>
      <c r="G5129" t="s">
        <v>254</v>
      </c>
      <c r="H5129" t="s">
        <v>150</v>
      </c>
      <c r="I5129" t="s">
        <v>136</v>
      </c>
      <c r="J5129" t="s">
        <v>137</v>
      </c>
      <c r="K5129" t="s">
        <v>138</v>
      </c>
      <c r="L5129" t="s">
        <v>14855</v>
      </c>
      <c r="M5129" t="s">
        <v>14856</v>
      </c>
      <c r="N5129">
        <v>3.1375000000000002</v>
      </c>
      <c r="O5129">
        <v>0</v>
      </c>
      <c r="P5129">
        <v>1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0.35235978613732499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0.35235978613732499</v>
      </c>
    </row>
    <row r="5130" spans="1:31" x14ac:dyDescent="0.25">
      <c r="A5130">
        <v>2315714</v>
      </c>
      <c r="B5130">
        <v>1</v>
      </c>
      <c r="C5130" t="s">
        <v>81</v>
      </c>
      <c r="D5130" t="s">
        <v>113</v>
      </c>
      <c r="E5130" t="s">
        <v>141</v>
      </c>
      <c r="F5130" t="s">
        <v>4035</v>
      </c>
      <c r="G5130" t="s">
        <v>134</v>
      </c>
      <c r="H5130" t="s">
        <v>135</v>
      </c>
      <c r="I5130" t="s">
        <v>136</v>
      </c>
      <c r="J5130" t="s">
        <v>137</v>
      </c>
      <c r="K5130" t="s">
        <v>138</v>
      </c>
      <c r="L5130" t="s">
        <v>14857</v>
      </c>
      <c r="M5130" t="s">
        <v>14858</v>
      </c>
      <c r="N5130">
        <v>0.17694444400000001</v>
      </c>
      <c r="O5130">
        <v>0</v>
      </c>
      <c r="P5130">
        <v>386</v>
      </c>
      <c r="Q5130">
        <v>61</v>
      </c>
      <c r="R5130">
        <v>353</v>
      </c>
      <c r="S5130">
        <v>12</v>
      </c>
      <c r="T5130">
        <v>46</v>
      </c>
      <c r="U5130">
        <v>1</v>
      </c>
      <c r="V5130">
        <v>0</v>
      </c>
      <c r="W5130">
        <v>0</v>
      </c>
      <c r="X5130">
        <v>16.401282078147691</v>
      </c>
      <c r="Y5130">
        <v>50.289038432565242</v>
      </c>
      <c r="Z5130">
        <v>149.80262585919959</v>
      </c>
      <c r="AA5130">
        <v>30.658943653395983</v>
      </c>
      <c r="AB5130">
        <v>6.3006664283805849</v>
      </c>
      <c r="AC5130">
        <v>8.1439584296916649</v>
      </c>
      <c r="AD5130">
        <v>0</v>
      </c>
      <c r="AE5130">
        <v>261.59651488138081</v>
      </c>
    </row>
    <row r="5131" spans="1:31" x14ac:dyDescent="0.25">
      <c r="A5131">
        <v>2315173</v>
      </c>
      <c r="B5131">
        <v>1</v>
      </c>
      <c r="C5131" t="s">
        <v>81</v>
      </c>
      <c r="D5131" t="s">
        <v>122</v>
      </c>
      <c r="E5131" t="s">
        <v>175</v>
      </c>
      <c r="F5131" t="s">
        <v>1729</v>
      </c>
      <c r="G5131" t="s">
        <v>210</v>
      </c>
      <c r="H5131" t="s">
        <v>135</v>
      </c>
      <c r="I5131" t="s">
        <v>136</v>
      </c>
      <c r="J5131" t="s">
        <v>137</v>
      </c>
      <c r="K5131" t="s">
        <v>138</v>
      </c>
      <c r="L5131" t="s">
        <v>14859</v>
      </c>
      <c r="M5131" t="s">
        <v>14860</v>
      </c>
      <c r="N5131">
        <v>2.446666666</v>
      </c>
      <c r="O5131">
        <v>0</v>
      </c>
      <c r="P5131">
        <v>82</v>
      </c>
      <c r="Q5131">
        <v>12</v>
      </c>
      <c r="R5131">
        <v>0</v>
      </c>
      <c r="S5131">
        <v>0</v>
      </c>
      <c r="T5131">
        <v>3</v>
      </c>
      <c r="U5131">
        <v>0</v>
      </c>
      <c r="V5131">
        <v>0</v>
      </c>
      <c r="W5131">
        <v>0</v>
      </c>
      <c r="X5131">
        <v>21.8443483037703</v>
      </c>
      <c r="Y5131">
        <v>50.839175885910684</v>
      </c>
      <c r="Z5131">
        <v>0</v>
      </c>
      <c r="AA5131">
        <v>0</v>
      </c>
      <c r="AB5131">
        <v>0.32531159556326666</v>
      </c>
      <c r="AC5131">
        <v>0</v>
      </c>
      <c r="AD5131">
        <v>0</v>
      </c>
      <c r="AE5131">
        <v>73.008835785244244</v>
      </c>
    </row>
    <row r="5132" spans="1:31" x14ac:dyDescent="0.25">
      <c r="A5132">
        <v>2315279</v>
      </c>
      <c r="B5132">
        <v>1</v>
      </c>
      <c r="C5132" t="s">
        <v>81</v>
      </c>
      <c r="D5132" t="s">
        <v>118</v>
      </c>
      <c r="E5132" t="s">
        <v>175</v>
      </c>
      <c r="F5132" t="s">
        <v>14861</v>
      </c>
      <c r="G5132" t="s">
        <v>134</v>
      </c>
      <c r="H5132" t="s">
        <v>135</v>
      </c>
      <c r="I5132" t="s">
        <v>136</v>
      </c>
      <c r="J5132" t="s">
        <v>137</v>
      </c>
      <c r="K5132" t="s">
        <v>138</v>
      </c>
      <c r="L5132" t="s">
        <v>14862</v>
      </c>
      <c r="M5132" t="s">
        <v>14863</v>
      </c>
      <c r="N5132">
        <v>0.164444444</v>
      </c>
      <c r="O5132">
        <v>2</v>
      </c>
      <c r="P5132">
        <v>1392</v>
      </c>
      <c r="Q5132">
        <v>184</v>
      </c>
      <c r="R5132">
        <v>166</v>
      </c>
      <c r="S5132">
        <v>33</v>
      </c>
      <c r="T5132">
        <v>120</v>
      </c>
      <c r="U5132">
        <v>0</v>
      </c>
      <c r="V5132">
        <v>0</v>
      </c>
      <c r="W5132">
        <v>4.0156879632866675E-2</v>
      </c>
      <c r="X5132">
        <v>21.264557119085968</v>
      </c>
      <c r="Y5132">
        <v>122.26298309991398</v>
      </c>
      <c r="Z5132">
        <v>39.261904343262167</v>
      </c>
      <c r="AA5132">
        <v>9.8678688013419027</v>
      </c>
      <c r="AB5132">
        <v>4.7690034743390886</v>
      </c>
      <c r="AC5132">
        <v>0</v>
      </c>
      <c r="AD5132">
        <v>0</v>
      </c>
      <c r="AE5132">
        <v>197.46647371757595</v>
      </c>
    </row>
    <row r="5133" spans="1:31" x14ac:dyDescent="0.25">
      <c r="A5133">
        <v>2315130</v>
      </c>
      <c r="B5133">
        <v>1</v>
      </c>
      <c r="C5133" t="s">
        <v>80</v>
      </c>
      <c r="D5133" t="s">
        <v>93</v>
      </c>
      <c r="E5133" t="s">
        <v>147</v>
      </c>
      <c r="F5133" t="s">
        <v>8207</v>
      </c>
      <c r="G5133" t="s">
        <v>149</v>
      </c>
      <c r="H5133" t="s">
        <v>150</v>
      </c>
      <c r="I5133" t="s">
        <v>136</v>
      </c>
      <c r="J5133" t="s">
        <v>137</v>
      </c>
      <c r="K5133" t="s">
        <v>138</v>
      </c>
      <c r="L5133" t="s">
        <v>14864</v>
      </c>
      <c r="M5133" t="s">
        <v>14865</v>
      </c>
      <c r="N5133">
        <v>3.3811111110000001</v>
      </c>
      <c r="O5133">
        <v>0</v>
      </c>
      <c r="P5133">
        <v>6</v>
      </c>
      <c r="Q5133">
        <v>0</v>
      </c>
      <c r="R5133">
        <v>7</v>
      </c>
      <c r="S5133">
        <v>0</v>
      </c>
      <c r="T5133">
        <v>1</v>
      </c>
      <c r="U5133">
        <v>0</v>
      </c>
      <c r="V5133">
        <v>0</v>
      </c>
      <c r="W5133">
        <v>0</v>
      </c>
      <c r="X5133">
        <v>15.844372309476084</v>
      </c>
      <c r="Y5133">
        <v>0</v>
      </c>
      <c r="Z5133">
        <v>120.09530156968091</v>
      </c>
      <c r="AA5133">
        <v>0</v>
      </c>
      <c r="AB5133">
        <v>3.4742818217716005</v>
      </c>
      <c r="AC5133">
        <v>0</v>
      </c>
      <c r="AD5133">
        <v>0</v>
      </c>
      <c r="AE5133">
        <v>139.4139557009286</v>
      </c>
    </row>
    <row r="5134" spans="1:31" x14ac:dyDescent="0.25">
      <c r="A5134">
        <v>2315259</v>
      </c>
      <c r="B5134">
        <v>1</v>
      </c>
      <c r="C5134" t="s">
        <v>81</v>
      </c>
      <c r="D5134" t="s">
        <v>123</v>
      </c>
      <c r="E5134" t="s">
        <v>141</v>
      </c>
      <c r="F5134" t="s">
        <v>6033</v>
      </c>
      <c r="G5134" t="s">
        <v>143</v>
      </c>
      <c r="H5134" t="s">
        <v>135</v>
      </c>
      <c r="I5134" t="s">
        <v>136</v>
      </c>
      <c r="J5134" t="s">
        <v>137</v>
      </c>
      <c r="K5134" t="s">
        <v>144</v>
      </c>
      <c r="L5134" t="s">
        <v>14866</v>
      </c>
      <c r="M5134" t="s">
        <v>14867</v>
      </c>
      <c r="N5134">
        <v>8.1433333329999993</v>
      </c>
      <c r="O5134">
        <v>0</v>
      </c>
      <c r="P5134">
        <v>11</v>
      </c>
      <c r="Q5134">
        <v>0</v>
      </c>
      <c r="R5134">
        <v>40</v>
      </c>
      <c r="S5134">
        <v>15</v>
      </c>
      <c r="T5134">
        <v>411</v>
      </c>
      <c r="U5134">
        <v>14</v>
      </c>
      <c r="V5134">
        <v>14</v>
      </c>
      <c r="W5134">
        <v>0</v>
      </c>
      <c r="X5134">
        <v>32.274688653754488</v>
      </c>
      <c r="Y5134">
        <v>0</v>
      </c>
      <c r="Z5134">
        <v>263.66331612457731</v>
      </c>
      <c r="AA5134">
        <v>1576.784782357829</v>
      </c>
      <c r="AB5134">
        <v>3361.563504207772</v>
      </c>
      <c r="AC5134">
        <v>8562.9036747033642</v>
      </c>
      <c r="AD5134">
        <v>965.70464888027277</v>
      </c>
      <c r="AE5134">
        <v>14762.894614927571</v>
      </c>
    </row>
    <row r="5135" spans="1:31" x14ac:dyDescent="0.25">
      <c r="A5135">
        <v>2315591</v>
      </c>
      <c r="B5135">
        <v>1</v>
      </c>
      <c r="C5135" t="s">
        <v>80</v>
      </c>
      <c r="D5135" t="s">
        <v>96</v>
      </c>
      <c r="E5135" t="s">
        <v>153</v>
      </c>
      <c r="F5135" t="s">
        <v>14868</v>
      </c>
      <c r="G5135" t="s">
        <v>254</v>
      </c>
      <c r="H5135" t="s">
        <v>150</v>
      </c>
      <c r="I5135" t="s">
        <v>136</v>
      </c>
      <c r="J5135" t="s">
        <v>137</v>
      </c>
      <c r="K5135" t="s">
        <v>138</v>
      </c>
      <c r="L5135" t="s">
        <v>14869</v>
      </c>
      <c r="M5135" t="s">
        <v>14870</v>
      </c>
      <c r="N5135">
        <v>3.3377777769999999</v>
      </c>
      <c r="O5135">
        <v>0</v>
      </c>
      <c r="P5135">
        <v>1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0.30808799854233337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0.30808799854233337</v>
      </c>
    </row>
    <row r="5136" spans="1:31" x14ac:dyDescent="0.25">
      <c r="A5136">
        <v>2315236</v>
      </c>
      <c r="B5136">
        <v>1</v>
      </c>
      <c r="C5136" t="s">
        <v>80</v>
      </c>
      <c r="D5136" t="s">
        <v>100</v>
      </c>
      <c r="E5136" t="s">
        <v>175</v>
      </c>
      <c r="F5136" t="s">
        <v>14871</v>
      </c>
      <c r="G5136" t="s">
        <v>1401</v>
      </c>
      <c r="H5136" t="s">
        <v>135</v>
      </c>
      <c r="I5136" t="s">
        <v>136</v>
      </c>
      <c r="J5136" t="s">
        <v>137</v>
      </c>
      <c r="K5136" t="s">
        <v>138</v>
      </c>
      <c r="L5136" t="s">
        <v>14872</v>
      </c>
      <c r="M5136" t="s">
        <v>14873</v>
      </c>
      <c r="N5136">
        <v>0.43833333299999999</v>
      </c>
      <c r="O5136">
        <v>0</v>
      </c>
      <c r="P5136">
        <v>3159</v>
      </c>
      <c r="Q5136">
        <v>0</v>
      </c>
      <c r="R5136">
        <v>7</v>
      </c>
      <c r="S5136">
        <v>5</v>
      </c>
      <c r="T5136">
        <v>234</v>
      </c>
      <c r="U5136">
        <v>0</v>
      </c>
      <c r="V5136">
        <v>0</v>
      </c>
      <c r="W5136">
        <v>0</v>
      </c>
      <c r="X5136">
        <v>233.72462580106523</v>
      </c>
      <c r="Y5136">
        <v>0</v>
      </c>
      <c r="Z5136">
        <v>0.49705883315150007</v>
      </c>
      <c r="AA5136">
        <v>9.6692788338536992</v>
      </c>
      <c r="AB5136">
        <v>72.852132153817465</v>
      </c>
      <c r="AC5136">
        <v>0</v>
      </c>
      <c r="AD5136">
        <v>0</v>
      </c>
      <c r="AE5136">
        <v>316.7430956218879</v>
      </c>
    </row>
    <row r="5137" spans="1:31" x14ac:dyDescent="0.25">
      <c r="A5137">
        <v>2315614</v>
      </c>
      <c r="B5137">
        <v>1</v>
      </c>
      <c r="C5137" t="s">
        <v>80</v>
      </c>
      <c r="D5137" t="s">
        <v>107</v>
      </c>
      <c r="E5137" t="s">
        <v>147</v>
      </c>
      <c r="F5137" t="s">
        <v>14874</v>
      </c>
      <c r="G5137" t="s">
        <v>149</v>
      </c>
      <c r="H5137" t="s">
        <v>150</v>
      </c>
      <c r="I5137" t="s">
        <v>136</v>
      </c>
      <c r="J5137" t="s">
        <v>137</v>
      </c>
      <c r="K5137" t="s">
        <v>138</v>
      </c>
      <c r="L5137" t="s">
        <v>14875</v>
      </c>
      <c r="M5137" t="s">
        <v>14876</v>
      </c>
      <c r="N5137">
        <v>0.639444444</v>
      </c>
      <c r="O5137">
        <v>0</v>
      </c>
      <c r="P5137">
        <v>11</v>
      </c>
      <c r="Q5137">
        <v>0</v>
      </c>
      <c r="R5137">
        <v>0</v>
      </c>
      <c r="S5137">
        <v>0</v>
      </c>
      <c r="T5137">
        <v>7</v>
      </c>
      <c r="U5137">
        <v>0</v>
      </c>
      <c r="V5137">
        <v>0</v>
      </c>
      <c r="W5137">
        <v>0</v>
      </c>
      <c r="X5137">
        <v>0.98859621903479999</v>
      </c>
      <c r="Y5137">
        <v>0</v>
      </c>
      <c r="Z5137">
        <v>0</v>
      </c>
      <c r="AA5137">
        <v>0</v>
      </c>
      <c r="AB5137">
        <v>4.1643879822067786</v>
      </c>
      <c r="AC5137">
        <v>0</v>
      </c>
      <c r="AD5137">
        <v>0</v>
      </c>
      <c r="AE5137">
        <v>5.152984201241579</v>
      </c>
    </row>
    <row r="5138" spans="1:31" x14ac:dyDescent="0.25">
      <c r="A5138">
        <v>2315090</v>
      </c>
      <c r="B5138">
        <v>1</v>
      </c>
      <c r="C5138" t="s">
        <v>80</v>
      </c>
      <c r="D5138" t="s">
        <v>94</v>
      </c>
      <c r="E5138" t="s">
        <v>414</v>
      </c>
      <c r="F5138" t="s">
        <v>14877</v>
      </c>
      <c r="G5138" t="s">
        <v>134</v>
      </c>
      <c r="H5138" t="s">
        <v>135</v>
      </c>
      <c r="I5138" t="s">
        <v>136</v>
      </c>
      <c r="J5138" t="s">
        <v>137</v>
      </c>
      <c r="K5138" t="s">
        <v>138</v>
      </c>
      <c r="L5138" t="s">
        <v>14878</v>
      </c>
      <c r="M5138" t="s">
        <v>14879</v>
      </c>
      <c r="N5138">
        <v>0.24250722199999999</v>
      </c>
      <c r="O5138">
        <v>1</v>
      </c>
      <c r="P5138">
        <v>1756</v>
      </c>
      <c r="Q5138">
        <v>11</v>
      </c>
      <c r="R5138">
        <v>497</v>
      </c>
      <c r="S5138">
        <v>13</v>
      </c>
      <c r="T5138">
        <v>283</v>
      </c>
      <c r="U5138">
        <v>10</v>
      </c>
      <c r="V5138">
        <v>0</v>
      </c>
      <c r="W5138">
        <v>3.8041551361874995E-2</v>
      </c>
      <c r="X5138">
        <v>53.444633280219172</v>
      </c>
      <c r="Y5138">
        <v>6.7023324420806993</v>
      </c>
      <c r="Z5138">
        <v>93.137184718655874</v>
      </c>
      <c r="AA5138">
        <v>20.933543721274098</v>
      </c>
      <c r="AB5138">
        <v>35.348224329730066</v>
      </c>
      <c r="AC5138">
        <v>120.7046994883697</v>
      </c>
      <c r="AD5138">
        <v>0</v>
      </c>
      <c r="AE5138">
        <v>330.30865953169149</v>
      </c>
    </row>
    <row r="5139" spans="1:31" x14ac:dyDescent="0.25">
      <c r="A5139">
        <v>2315113</v>
      </c>
      <c r="B5139">
        <v>1</v>
      </c>
      <c r="C5139" t="s">
        <v>80</v>
      </c>
      <c r="D5139" t="s">
        <v>108</v>
      </c>
      <c r="E5139" t="s">
        <v>132</v>
      </c>
      <c r="F5139" t="s">
        <v>14880</v>
      </c>
      <c r="G5139" t="s">
        <v>134</v>
      </c>
      <c r="H5139" t="s">
        <v>135</v>
      </c>
      <c r="I5139" t="s">
        <v>136</v>
      </c>
      <c r="J5139" t="s">
        <v>137</v>
      </c>
      <c r="K5139" t="s">
        <v>138</v>
      </c>
      <c r="L5139" t="s">
        <v>14881</v>
      </c>
      <c r="M5139" t="s">
        <v>14882</v>
      </c>
      <c r="N5139">
        <v>1.216111111</v>
      </c>
      <c r="O5139">
        <v>0</v>
      </c>
      <c r="P5139">
        <v>339</v>
      </c>
      <c r="Q5139">
        <v>0</v>
      </c>
      <c r="R5139">
        <v>58</v>
      </c>
      <c r="S5139">
        <v>1</v>
      </c>
      <c r="T5139">
        <v>56</v>
      </c>
      <c r="U5139">
        <v>0</v>
      </c>
      <c r="V5139">
        <v>0</v>
      </c>
      <c r="W5139">
        <v>0</v>
      </c>
      <c r="X5139">
        <v>53.044932538069403</v>
      </c>
      <c r="Y5139">
        <v>0</v>
      </c>
      <c r="Z5139">
        <v>71.868816117989553</v>
      </c>
      <c r="AA5139">
        <v>8.49125152858125</v>
      </c>
      <c r="AB5139">
        <v>29.586990754488905</v>
      </c>
      <c r="AC5139">
        <v>0</v>
      </c>
      <c r="AD5139">
        <v>0</v>
      </c>
      <c r="AE5139">
        <v>162.99199093912912</v>
      </c>
    </row>
    <row r="5140" spans="1:31" x14ac:dyDescent="0.25">
      <c r="A5140">
        <v>2315213</v>
      </c>
      <c r="B5140">
        <v>1</v>
      </c>
      <c r="C5140" t="s">
        <v>81</v>
      </c>
      <c r="D5140" t="s">
        <v>118</v>
      </c>
      <c r="E5140" t="s">
        <v>175</v>
      </c>
      <c r="F5140" t="s">
        <v>4628</v>
      </c>
      <c r="G5140" t="s">
        <v>210</v>
      </c>
      <c r="H5140" t="s">
        <v>135</v>
      </c>
      <c r="I5140" t="s">
        <v>136</v>
      </c>
      <c r="J5140" t="s">
        <v>137</v>
      </c>
      <c r="K5140" t="s">
        <v>138</v>
      </c>
      <c r="L5140" t="s">
        <v>14883</v>
      </c>
      <c r="M5140" t="s">
        <v>14884</v>
      </c>
      <c r="N5140">
        <v>3.9991666659999998</v>
      </c>
      <c r="O5140">
        <v>0</v>
      </c>
      <c r="P5140">
        <v>4</v>
      </c>
      <c r="Q5140">
        <v>23</v>
      </c>
      <c r="R5140">
        <v>9</v>
      </c>
      <c r="S5140">
        <v>1</v>
      </c>
      <c r="T5140">
        <v>2</v>
      </c>
      <c r="U5140">
        <v>0</v>
      </c>
      <c r="V5140">
        <v>0</v>
      </c>
      <c r="W5140">
        <v>0</v>
      </c>
      <c r="X5140">
        <v>2.8917216656240003</v>
      </c>
      <c r="Y5140">
        <v>219.55772051187591</v>
      </c>
      <c r="Z5140">
        <v>28.491385260924549</v>
      </c>
      <c r="AA5140">
        <v>0.26842792351200001</v>
      </c>
      <c r="AB5140">
        <v>4.6389635565753338</v>
      </c>
      <c r="AC5140">
        <v>0</v>
      </c>
      <c r="AD5140">
        <v>0</v>
      </c>
      <c r="AE5140">
        <v>255.8482189185118</v>
      </c>
    </row>
    <row r="5141" spans="1:31" x14ac:dyDescent="0.25">
      <c r="A5141">
        <v>2315067</v>
      </c>
      <c r="B5141">
        <v>1</v>
      </c>
      <c r="C5141" t="s">
        <v>81</v>
      </c>
      <c r="D5141" t="s">
        <v>117</v>
      </c>
      <c r="E5141" t="s">
        <v>141</v>
      </c>
      <c r="F5141" t="s">
        <v>14885</v>
      </c>
      <c r="G5141" t="s">
        <v>143</v>
      </c>
      <c r="H5141" t="s">
        <v>135</v>
      </c>
      <c r="I5141" t="s">
        <v>136</v>
      </c>
      <c r="J5141" t="s">
        <v>137</v>
      </c>
      <c r="K5141" t="s">
        <v>144</v>
      </c>
      <c r="L5141" t="s">
        <v>14886</v>
      </c>
      <c r="M5141" t="s">
        <v>14887</v>
      </c>
      <c r="N5141">
        <v>2.1105555549999999</v>
      </c>
      <c r="O5141">
        <v>5</v>
      </c>
      <c r="P5141">
        <v>3771</v>
      </c>
      <c r="Q5141">
        <v>133</v>
      </c>
      <c r="R5141">
        <v>317</v>
      </c>
      <c r="S5141">
        <v>51</v>
      </c>
      <c r="T5141">
        <v>171</v>
      </c>
      <c r="U5141">
        <v>2</v>
      </c>
      <c r="V5141">
        <v>0</v>
      </c>
      <c r="W5141">
        <v>1.4115431853045834</v>
      </c>
      <c r="X5141">
        <v>805.12103508888686</v>
      </c>
      <c r="Y5141">
        <v>600.74766708420009</v>
      </c>
      <c r="Z5141">
        <v>128.87498065482231</v>
      </c>
      <c r="AA5141">
        <v>240.02227052782391</v>
      </c>
      <c r="AB5141">
        <v>112.30291705323921</v>
      </c>
      <c r="AC5141">
        <v>192.82701637118328</v>
      </c>
      <c r="AD5141">
        <v>0</v>
      </c>
      <c r="AE5141">
        <v>2081.3074299654604</v>
      </c>
    </row>
    <row r="5142" spans="1:31" x14ac:dyDescent="0.25">
      <c r="A5142">
        <v>2315551</v>
      </c>
      <c r="B5142">
        <v>1</v>
      </c>
      <c r="C5142" t="s">
        <v>81</v>
      </c>
      <c r="D5142" t="s">
        <v>113</v>
      </c>
      <c r="E5142" t="s">
        <v>175</v>
      </c>
      <c r="F5142" t="s">
        <v>7640</v>
      </c>
      <c r="G5142" t="s">
        <v>134</v>
      </c>
      <c r="H5142" t="s">
        <v>135</v>
      </c>
      <c r="I5142" t="s">
        <v>136</v>
      </c>
      <c r="J5142" t="s">
        <v>137</v>
      </c>
      <c r="K5142" t="s">
        <v>138</v>
      </c>
      <c r="L5142" t="s">
        <v>14888</v>
      </c>
      <c r="M5142" t="s">
        <v>14889</v>
      </c>
      <c r="N5142">
        <v>1.783055555</v>
      </c>
      <c r="O5142">
        <v>4</v>
      </c>
      <c r="P5142">
        <v>120</v>
      </c>
      <c r="Q5142">
        <v>18</v>
      </c>
      <c r="R5142">
        <v>39</v>
      </c>
      <c r="S5142">
        <v>3</v>
      </c>
      <c r="T5142">
        <v>48</v>
      </c>
      <c r="U5142">
        <v>1</v>
      </c>
      <c r="V5142">
        <v>0</v>
      </c>
      <c r="W5142">
        <v>12.591896427447374</v>
      </c>
      <c r="X5142">
        <v>36.906174767395733</v>
      </c>
      <c r="Y5142">
        <v>290.26505011271456</v>
      </c>
      <c r="Z5142">
        <v>131.24361615047513</v>
      </c>
      <c r="AA5142">
        <v>8.692912301705821</v>
      </c>
      <c r="AB5142">
        <v>25.362007530559083</v>
      </c>
      <c r="AC5142">
        <v>1.1165155088249998</v>
      </c>
      <c r="AD5142">
        <v>0</v>
      </c>
      <c r="AE5142">
        <v>506.17817279912265</v>
      </c>
    </row>
    <row r="5143" spans="1:31" x14ac:dyDescent="0.25">
      <c r="A5143">
        <v>2315800</v>
      </c>
      <c r="B5143">
        <v>1</v>
      </c>
      <c r="C5143" t="s">
        <v>81</v>
      </c>
      <c r="D5143" t="s">
        <v>121</v>
      </c>
      <c r="E5143" t="s">
        <v>147</v>
      </c>
      <c r="F5143" t="s">
        <v>14890</v>
      </c>
      <c r="G5143" t="s">
        <v>149</v>
      </c>
      <c r="H5143" t="s">
        <v>150</v>
      </c>
      <c r="I5143" t="s">
        <v>136</v>
      </c>
      <c r="J5143" t="s">
        <v>137</v>
      </c>
      <c r="K5143" t="s">
        <v>138</v>
      </c>
      <c r="L5143" t="s">
        <v>14891</v>
      </c>
      <c r="M5143" t="s">
        <v>14892</v>
      </c>
      <c r="N5143">
        <v>0.752222222</v>
      </c>
      <c r="O5143">
        <v>0</v>
      </c>
      <c r="P5143">
        <v>3</v>
      </c>
      <c r="Q5143">
        <v>0</v>
      </c>
      <c r="R5143">
        <v>0</v>
      </c>
      <c r="S5143">
        <v>0</v>
      </c>
      <c r="T5143">
        <v>1</v>
      </c>
      <c r="U5143">
        <v>0</v>
      </c>
      <c r="V5143">
        <v>0</v>
      </c>
      <c r="W5143">
        <v>0</v>
      </c>
      <c r="X5143">
        <v>0.12732296836439999</v>
      </c>
      <c r="Y5143">
        <v>0</v>
      </c>
      <c r="Z5143">
        <v>0</v>
      </c>
      <c r="AA5143">
        <v>0</v>
      </c>
      <c r="AB5143">
        <v>2.4809633110000002E-4</v>
      </c>
      <c r="AC5143">
        <v>0</v>
      </c>
      <c r="AD5143">
        <v>0</v>
      </c>
      <c r="AE5143">
        <v>0.1275710646955</v>
      </c>
    </row>
    <row r="5144" spans="1:31" x14ac:dyDescent="0.25">
      <c r="A5144">
        <v>2315405</v>
      </c>
      <c r="B5144">
        <v>1</v>
      </c>
      <c r="C5144" t="s">
        <v>81</v>
      </c>
      <c r="D5144" t="s">
        <v>120</v>
      </c>
      <c r="E5144" t="s">
        <v>141</v>
      </c>
      <c r="F5144" t="s">
        <v>14893</v>
      </c>
      <c r="G5144" t="s">
        <v>134</v>
      </c>
      <c r="H5144" t="s">
        <v>135</v>
      </c>
      <c r="I5144" t="s">
        <v>136</v>
      </c>
      <c r="J5144" t="s">
        <v>137</v>
      </c>
      <c r="K5144" t="s">
        <v>138</v>
      </c>
      <c r="L5144" t="s">
        <v>14894</v>
      </c>
      <c r="M5144" t="s">
        <v>14895</v>
      </c>
      <c r="N5144">
        <v>0.1275</v>
      </c>
      <c r="O5144">
        <v>3</v>
      </c>
      <c r="P5144">
        <v>357</v>
      </c>
      <c r="Q5144">
        <v>253</v>
      </c>
      <c r="R5144">
        <v>77</v>
      </c>
      <c r="S5144">
        <v>34</v>
      </c>
      <c r="T5144">
        <v>56</v>
      </c>
      <c r="U5144">
        <v>5</v>
      </c>
      <c r="V5144">
        <v>0</v>
      </c>
      <c r="W5144">
        <v>2.8791967136602503</v>
      </c>
      <c r="X5144">
        <v>7.9329320255249929</v>
      </c>
      <c r="Y5144">
        <v>264.7696825822257</v>
      </c>
      <c r="Z5144">
        <v>30.18954539862375</v>
      </c>
      <c r="AA5144">
        <v>13.435998715309641</v>
      </c>
      <c r="AB5144">
        <v>3.5037626674841991</v>
      </c>
      <c r="AC5144">
        <v>41.658665484853131</v>
      </c>
      <c r="AD5144">
        <v>0</v>
      </c>
      <c r="AE5144">
        <v>364.3697835876817</v>
      </c>
    </row>
    <row r="5145" spans="1:31" x14ac:dyDescent="0.25">
      <c r="A5145">
        <v>2315737</v>
      </c>
      <c r="B5145">
        <v>1</v>
      </c>
      <c r="C5145" t="s">
        <v>81</v>
      </c>
      <c r="D5145" t="s">
        <v>113</v>
      </c>
      <c r="E5145" t="s">
        <v>132</v>
      </c>
      <c r="F5145" t="s">
        <v>14896</v>
      </c>
      <c r="G5145" t="s">
        <v>134</v>
      </c>
      <c r="H5145" t="s">
        <v>135</v>
      </c>
      <c r="I5145" t="s">
        <v>136</v>
      </c>
      <c r="J5145" t="s">
        <v>137</v>
      </c>
      <c r="K5145" t="s">
        <v>138</v>
      </c>
      <c r="L5145" t="s">
        <v>14897</v>
      </c>
      <c r="M5145" t="s">
        <v>14898</v>
      </c>
      <c r="N5145">
        <v>0.711388888</v>
      </c>
      <c r="O5145">
        <v>0</v>
      </c>
      <c r="P5145">
        <v>311</v>
      </c>
      <c r="Q5145">
        <v>42</v>
      </c>
      <c r="R5145">
        <v>286</v>
      </c>
      <c r="S5145">
        <v>3</v>
      </c>
      <c r="T5145">
        <v>31</v>
      </c>
      <c r="U5145">
        <v>0</v>
      </c>
      <c r="V5145">
        <v>0</v>
      </c>
      <c r="W5145">
        <v>0</v>
      </c>
      <c r="X5145">
        <v>51.923629846769934</v>
      </c>
      <c r="Y5145">
        <v>174.77519588972868</v>
      </c>
      <c r="Z5145">
        <v>554.98024786582266</v>
      </c>
      <c r="AA5145">
        <v>3.3606143212721333</v>
      </c>
      <c r="AB5145">
        <v>17.823395007067571</v>
      </c>
      <c r="AC5145">
        <v>0</v>
      </c>
      <c r="AD5145">
        <v>0</v>
      </c>
      <c r="AE5145">
        <v>802.86308293066099</v>
      </c>
    </row>
    <row r="5146" spans="1:31" x14ac:dyDescent="0.25">
      <c r="A5146">
        <v>2315196</v>
      </c>
      <c r="B5146">
        <v>1</v>
      </c>
      <c r="C5146" t="s">
        <v>81</v>
      </c>
      <c r="D5146" t="s">
        <v>121</v>
      </c>
      <c r="E5146" t="s">
        <v>132</v>
      </c>
      <c r="F5146" t="s">
        <v>12395</v>
      </c>
      <c r="G5146" t="s">
        <v>134</v>
      </c>
      <c r="H5146" t="s">
        <v>135</v>
      </c>
      <c r="I5146" t="s">
        <v>468</v>
      </c>
      <c r="J5146" t="s">
        <v>137</v>
      </c>
      <c r="K5146" t="s">
        <v>138</v>
      </c>
      <c r="L5146" t="s">
        <v>14899</v>
      </c>
      <c r="M5146" t="s">
        <v>14900</v>
      </c>
      <c r="N5146">
        <v>2.1944444E-2</v>
      </c>
      <c r="O5146">
        <v>0</v>
      </c>
      <c r="P5146">
        <v>258</v>
      </c>
      <c r="Q5146">
        <v>0</v>
      </c>
      <c r="R5146">
        <v>57</v>
      </c>
      <c r="S5146">
        <v>7</v>
      </c>
      <c r="T5146">
        <v>12</v>
      </c>
      <c r="U5146">
        <v>0</v>
      </c>
      <c r="V5146">
        <v>0</v>
      </c>
      <c r="W5146">
        <v>0</v>
      </c>
      <c r="X5146">
        <v>0.60852146972245813</v>
      </c>
      <c r="Y5146">
        <v>0</v>
      </c>
      <c r="Z5146">
        <v>0.32968025477602497</v>
      </c>
      <c r="AA5146">
        <v>0.15644762621222222</v>
      </c>
      <c r="AB5146">
        <v>0.16596747938567225</v>
      </c>
      <c r="AC5146">
        <v>0</v>
      </c>
      <c r="AD5146">
        <v>0</v>
      </c>
      <c r="AE5146">
        <v>1.2606168300963776</v>
      </c>
    </row>
    <row r="5147" spans="1:31" x14ac:dyDescent="0.25">
      <c r="A5147">
        <v>2315150</v>
      </c>
      <c r="B5147">
        <v>1</v>
      </c>
      <c r="C5147" t="s">
        <v>80</v>
      </c>
      <c r="D5147" t="s">
        <v>88</v>
      </c>
      <c r="E5147" t="s">
        <v>175</v>
      </c>
      <c r="F5147" t="s">
        <v>1888</v>
      </c>
      <c r="G5147" t="s">
        <v>134</v>
      </c>
      <c r="H5147" t="s">
        <v>135</v>
      </c>
      <c r="I5147" t="s">
        <v>136</v>
      </c>
      <c r="J5147" t="s">
        <v>137</v>
      </c>
      <c r="K5147" t="s">
        <v>138</v>
      </c>
      <c r="L5147" t="s">
        <v>14901</v>
      </c>
      <c r="M5147" t="s">
        <v>14902</v>
      </c>
      <c r="N5147">
        <v>1.089722222</v>
      </c>
      <c r="O5147">
        <v>1</v>
      </c>
      <c r="P5147">
        <v>708</v>
      </c>
      <c r="Q5147">
        <v>0</v>
      </c>
      <c r="R5147">
        <v>0</v>
      </c>
      <c r="S5147">
        <v>9</v>
      </c>
      <c r="T5147">
        <v>120</v>
      </c>
      <c r="U5147">
        <v>6</v>
      </c>
      <c r="V5147">
        <v>3</v>
      </c>
      <c r="W5147">
        <v>8.7606380606610017</v>
      </c>
      <c r="X5147">
        <v>179.69011289692094</v>
      </c>
      <c r="Y5147">
        <v>0</v>
      </c>
      <c r="Z5147">
        <v>0</v>
      </c>
      <c r="AA5147">
        <v>307.55308313789578</v>
      </c>
      <c r="AB5147">
        <v>123.85659450335048</v>
      </c>
      <c r="AC5147">
        <v>272.58848295610227</v>
      </c>
      <c r="AD5147">
        <v>11.703973685318751</v>
      </c>
      <c r="AE5147">
        <v>904.15288524024913</v>
      </c>
    </row>
    <row r="5148" spans="1:31" x14ac:dyDescent="0.25">
      <c r="A5148">
        <v>2315299</v>
      </c>
      <c r="B5148">
        <v>1</v>
      </c>
      <c r="C5148" t="s">
        <v>80</v>
      </c>
      <c r="D5148" t="s">
        <v>104</v>
      </c>
      <c r="E5148" t="s">
        <v>175</v>
      </c>
      <c r="F5148" t="s">
        <v>14903</v>
      </c>
      <c r="G5148" t="s">
        <v>143</v>
      </c>
      <c r="H5148" t="s">
        <v>135</v>
      </c>
      <c r="I5148" t="s">
        <v>136</v>
      </c>
      <c r="J5148" t="s">
        <v>137</v>
      </c>
      <c r="K5148" t="s">
        <v>144</v>
      </c>
      <c r="L5148" t="s">
        <v>14904</v>
      </c>
      <c r="M5148" t="s">
        <v>14905</v>
      </c>
      <c r="N5148">
        <v>7.9536111109999998</v>
      </c>
      <c r="O5148">
        <v>3</v>
      </c>
      <c r="P5148">
        <v>2395</v>
      </c>
      <c r="Q5148">
        <v>8</v>
      </c>
      <c r="R5148">
        <v>34</v>
      </c>
      <c r="S5148">
        <v>0</v>
      </c>
      <c r="T5148">
        <v>219</v>
      </c>
      <c r="U5148">
        <v>1</v>
      </c>
      <c r="V5148">
        <v>1</v>
      </c>
      <c r="W5148">
        <v>16.244924377990966</v>
      </c>
      <c r="X5148">
        <v>3911.2851765714017</v>
      </c>
      <c r="Y5148">
        <v>38.695912395357425</v>
      </c>
      <c r="Z5148">
        <v>170.69952878278053</v>
      </c>
      <c r="AA5148">
        <v>0</v>
      </c>
      <c r="AB5148">
        <v>961.84585763555413</v>
      </c>
      <c r="AC5148">
        <v>455.60402690088654</v>
      </c>
      <c r="AD5148">
        <v>3.3912930737216</v>
      </c>
      <c r="AE5148">
        <v>5557.7667197376932</v>
      </c>
    </row>
    <row r="5149" spans="1:31" x14ac:dyDescent="0.25">
      <c r="A5149">
        <v>2315176</v>
      </c>
      <c r="B5149">
        <v>1</v>
      </c>
      <c r="C5149" t="s">
        <v>80</v>
      </c>
      <c r="D5149" t="s">
        <v>98</v>
      </c>
      <c r="E5149" t="s">
        <v>147</v>
      </c>
      <c r="F5149" t="s">
        <v>14906</v>
      </c>
      <c r="G5149" t="s">
        <v>149</v>
      </c>
      <c r="H5149" t="s">
        <v>150</v>
      </c>
      <c r="I5149" t="s">
        <v>136</v>
      </c>
      <c r="J5149" t="s">
        <v>137</v>
      </c>
      <c r="K5149" t="s">
        <v>138</v>
      </c>
      <c r="L5149" t="s">
        <v>14907</v>
      </c>
      <c r="M5149" t="s">
        <v>14908</v>
      </c>
      <c r="N5149">
        <v>1.598055555</v>
      </c>
      <c r="O5149">
        <v>0</v>
      </c>
      <c r="P5149">
        <v>5</v>
      </c>
      <c r="Q5149">
        <v>0</v>
      </c>
      <c r="R5149">
        <v>3</v>
      </c>
      <c r="S5149">
        <v>0</v>
      </c>
      <c r="T5149">
        <v>5</v>
      </c>
      <c r="U5149">
        <v>0</v>
      </c>
      <c r="V5149">
        <v>0</v>
      </c>
      <c r="W5149">
        <v>0</v>
      </c>
      <c r="X5149">
        <v>0.83933834919391681</v>
      </c>
      <c r="Y5149">
        <v>0</v>
      </c>
      <c r="Z5149">
        <v>4.7230089962022506</v>
      </c>
      <c r="AA5149">
        <v>0</v>
      </c>
      <c r="AB5149">
        <v>2.5762127893275086</v>
      </c>
      <c r="AC5149">
        <v>0</v>
      </c>
      <c r="AD5149">
        <v>0</v>
      </c>
      <c r="AE5149">
        <v>8.1385601347236758</v>
      </c>
    </row>
    <row r="5150" spans="1:31" x14ac:dyDescent="0.25">
      <c r="A5150">
        <v>2315697</v>
      </c>
      <c r="B5150">
        <v>1</v>
      </c>
      <c r="C5150" t="s">
        <v>81</v>
      </c>
      <c r="D5150" t="s">
        <v>115</v>
      </c>
      <c r="E5150" t="s">
        <v>141</v>
      </c>
      <c r="F5150" t="s">
        <v>14909</v>
      </c>
      <c r="G5150" t="s">
        <v>134</v>
      </c>
      <c r="H5150" t="s">
        <v>135</v>
      </c>
      <c r="I5150" t="s">
        <v>468</v>
      </c>
      <c r="J5150" t="s">
        <v>137</v>
      </c>
      <c r="K5150" t="s">
        <v>138</v>
      </c>
      <c r="L5150" t="s">
        <v>14910</v>
      </c>
      <c r="M5150" t="s">
        <v>14911</v>
      </c>
      <c r="N5150">
        <v>2.6388887999999999E-2</v>
      </c>
      <c r="O5150">
        <v>1</v>
      </c>
      <c r="P5150">
        <v>15235</v>
      </c>
      <c r="Q5150">
        <v>31</v>
      </c>
      <c r="R5150">
        <v>785</v>
      </c>
      <c r="S5150">
        <v>68</v>
      </c>
      <c r="T5150">
        <v>1917</v>
      </c>
      <c r="U5150">
        <v>7</v>
      </c>
      <c r="V5150">
        <v>5</v>
      </c>
      <c r="W5150">
        <v>2.9933454366666669E-3</v>
      </c>
      <c r="X5150">
        <v>43.842283181825046</v>
      </c>
      <c r="Y5150">
        <v>5.0285209764083341</v>
      </c>
      <c r="Z5150">
        <v>12.817232548962231</v>
      </c>
      <c r="AA5150">
        <v>3.9605967933720541</v>
      </c>
      <c r="AB5150">
        <v>14.942851588961245</v>
      </c>
      <c r="AC5150">
        <v>3.4430809151686246</v>
      </c>
      <c r="AD5150">
        <v>1.7906241319592775</v>
      </c>
      <c r="AE5150">
        <v>85.828183482093479</v>
      </c>
    </row>
    <row r="5151" spans="1:31" x14ac:dyDescent="0.25">
      <c r="A5151">
        <v>2315531</v>
      </c>
      <c r="B5151">
        <v>1</v>
      </c>
      <c r="C5151" t="s">
        <v>81</v>
      </c>
      <c r="D5151" t="s">
        <v>128</v>
      </c>
      <c r="E5151" t="s">
        <v>141</v>
      </c>
      <c r="F5151" t="s">
        <v>3155</v>
      </c>
      <c r="G5151" t="s">
        <v>134</v>
      </c>
      <c r="H5151" t="s">
        <v>135</v>
      </c>
      <c r="I5151" t="s">
        <v>136</v>
      </c>
      <c r="J5151" t="s">
        <v>137</v>
      </c>
      <c r="K5151" t="s">
        <v>138</v>
      </c>
      <c r="L5151" t="s">
        <v>14912</v>
      </c>
      <c r="M5151" t="s">
        <v>14913</v>
      </c>
      <c r="N5151">
        <v>6.3333333000000006E-2</v>
      </c>
      <c r="O5151">
        <v>0</v>
      </c>
      <c r="P5151">
        <v>962</v>
      </c>
      <c r="Q5151">
        <v>1</v>
      </c>
      <c r="R5151">
        <v>9</v>
      </c>
      <c r="S5151">
        <v>15</v>
      </c>
      <c r="T5151">
        <v>126</v>
      </c>
      <c r="U5151">
        <v>0</v>
      </c>
      <c r="V5151">
        <v>0</v>
      </c>
      <c r="W5151">
        <v>0</v>
      </c>
      <c r="X5151">
        <v>8.0455508380406098</v>
      </c>
      <c r="Y5151">
        <v>7.4500211136E-2</v>
      </c>
      <c r="Z5151">
        <v>0.76933277245000009</v>
      </c>
      <c r="AA5151">
        <v>6.7083603472749997</v>
      </c>
      <c r="AB5151">
        <v>2.046575430315599</v>
      </c>
      <c r="AC5151">
        <v>0</v>
      </c>
      <c r="AD5151">
        <v>0</v>
      </c>
      <c r="AE5151">
        <v>17.644319599217209</v>
      </c>
    </row>
    <row r="5152" spans="1:31" x14ac:dyDescent="0.25">
      <c r="A5152">
        <v>2315296</v>
      </c>
      <c r="B5152">
        <v>1</v>
      </c>
      <c r="C5152" t="s">
        <v>80</v>
      </c>
      <c r="D5152" t="s">
        <v>104</v>
      </c>
      <c r="E5152" t="s">
        <v>158</v>
      </c>
      <c r="F5152" t="s">
        <v>14914</v>
      </c>
      <c r="G5152" t="s">
        <v>143</v>
      </c>
      <c r="H5152" t="s">
        <v>150</v>
      </c>
      <c r="I5152" t="s">
        <v>136</v>
      </c>
      <c r="J5152" t="s">
        <v>137</v>
      </c>
      <c r="K5152" t="s">
        <v>144</v>
      </c>
      <c r="L5152" t="s">
        <v>14915</v>
      </c>
      <c r="M5152" t="s">
        <v>14916</v>
      </c>
      <c r="N5152">
        <v>6.6608333330000002</v>
      </c>
      <c r="O5152">
        <v>0</v>
      </c>
      <c r="P5152">
        <v>466</v>
      </c>
      <c r="Q5152">
        <v>0</v>
      </c>
      <c r="R5152">
        <v>0</v>
      </c>
      <c r="S5152">
        <v>0</v>
      </c>
      <c r="T5152">
        <v>39</v>
      </c>
      <c r="U5152">
        <v>0</v>
      </c>
      <c r="V5152">
        <v>0</v>
      </c>
      <c r="W5152">
        <v>0</v>
      </c>
      <c r="X5152">
        <v>618.27814879520793</v>
      </c>
      <c r="Y5152">
        <v>0</v>
      </c>
      <c r="Z5152">
        <v>0</v>
      </c>
      <c r="AA5152">
        <v>0</v>
      </c>
      <c r="AB5152">
        <v>230.70427130234793</v>
      </c>
      <c r="AC5152">
        <v>0</v>
      </c>
      <c r="AD5152">
        <v>0</v>
      </c>
      <c r="AE5152">
        <v>848.98242009755586</v>
      </c>
    </row>
    <row r="5153" spans="1:31" x14ac:dyDescent="0.25">
      <c r="A5153">
        <v>2315319</v>
      </c>
      <c r="B5153">
        <v>1</v>
      </c>
      <c r="C5153" t="s">
        <v>81</v>
      </c>
      <c r="D5153" t="s">
        <v>113</v>
      </c>
      <c r="E5153" t="s">
        <v>153</v>
      </c>
      <c r="F5153" t="s">
        <v>14917</v>
      </c>
      <c r="G5153" t="s">
        <v>155</v>
      </c>
      <c r="H5153" t="s">
        <v>150</v>
      </c>
      <c r="I5153" t="s">
        <v>136</v>
      </c>
      <c r="J5153" t="s">
        <v>137</v>
      </c>
      <c r="K5153" t="s">
        <v>138</v>
      </c>
      <c r="L5153" t="s">
        <v>14918</v>
      </c>
      <c r="M5153" t="s">
        <v>14919</v>
      </c>
      <c r="N5153">
        <v>1.8619444439999999</v>
      </c>
      <c r="O5153">
        <v>0</v>
      </c>
      <c r="P5153">
        <v>2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0.31489734766304173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0.31489734766304173</v>
      </c>
    </row>
    <row r="5154" spans="1:31" x14ac:dyDescent="0.25">
      <c r="A5154">
        <v>2315505</v>
      </c>
      <c r="B5154">
        <v>1</v>
      </c>
      <c r="C5154" t="s">
        <v>80</v>
      </c>
      <c r="D5154" t="s">
        <v>104</v>
      </c>
      <c r="E5154" t="s">
        <v>414</v>
      </c>
      <c r="F5154" t="s">
        <v>14920</v>
      </c>
      <c r="G5154" t="s">
        <v>134</v>
      </c>
      <c r="H5154" t="s">
        <v>2425</v>
      </c>
      <c r="I5154" t="s">
        <v>136</v>
      </c>
      <c r="J5154" t="s">
        <v>137</v>
      </c>
      <c r="K5154" t="s">
        <v>138</v>
      </c>
      <c r="L5154" t="s">
        <v>14544</v>
      </c>
      <c r="M5154" t="s">
        <v>14921</v>
      </c>
      <c r="N5154">
        <v>0.1209925</v>
      </c>
      <c r="O5154">
        <v>18</v>
      </c>
      <c r="P5154">
        <v>2843</v>
      </c>
      <c r="Q5154">
        <v>58</v>
      </c>
      <c r="R5154">
        <v>50</v>
      </c>
      <c r="S5154">
        <v>110</v>
      </c>
      <c r="T5154">
        <v>328</v>
      </c>
      <c r="U5154">
        <v>23</v>
      </c>
      <c r="V5154">
        <v>0</v>
      </c>
      <c r="W5154">
        <v>0.67702933001400001</v>
      </c>
      <c r="X5154">
        <v>65.409336981205442</v>
      </c>
      <c r="Y5154">
        <v>23.811912570642075</v>
      </c>
      <c r="Z5154">
        <v>3.0129323699104167</v>
      </c>
      <c r="AA5154">
        <v>184.07008498468946</v>
      </c>
      <c r="AB5154">
        <v>18.547183655867371</v>
      </c>
      <c r="AC5154">
        <v>174.11608431172417</v>
      </c>
      <c r="AD5154">
        <v>0</v>
      </c>
      <c r="AE5154">
        <v>469.64456420405293</v>
      </c>
    </row>
    <row r="5155" spans="1:31" x14ac:dyDescent="0.25">
      <c r="A5155">
        <v>2315339</v>
      </c>
      <c r="B5155">
        <v>1</v>
      </c>
      <c r="C5155" t="s">
        <v>81</v>
      </c>
      <c r="D5155" t="s">
        <v>122</v>
      </c>
      <c r="E5155" t="s">
        <v>158</v>
      </c>
      <c r="F5155" t="s">
        <v>14922</v>
      </c>
      <c r="G5155" t="s">
        <v>453</v>
      </c>
      <c r="H5155" t="s">
        <v>150</v>
      </c>
      <c r="I5155" t="s">
        <v>136</v>
      </c>
      <c r="J5155" t="s">
        <v>137</v>
      </c>
      <c r="K5155" t="s">
        <v>138</v>
      </c>
      <c r="L5155" t="s">
        <v>14923</v>
      </c>
      <c r="M5155" t="s">
        <v>14924</v>
      </c>
      <c r="N5155">
        <v>6.6236111109999998</v>
      </c>
      <c r="O5155">
        <v>0</v>
      </c>
      <c r="P5155">
        <v>92</v>
      </c>
      <c r="Q5155">
        <v>0</v>
      </c>
      <c r="R5155">
        <v>6</v>
      </c>
      <c r="S5155">
        <v>0</v>
      </c>
      <c r="T5155">
        <v>11</v>
      </c>
      <c r="U5155">
        <v>0</v>
      </c>
      <c r="V5155">
        <v>0</v>
      </c>
      <c r="W5155">
        <v>0</v>
      </c>
      <c r="X5155">
        <v>84.827914284520389</v>
      </c>
      <c r="Y5155">
        <v>0</v>
      </c>
      <c r="Z5155">
        <v>37.681652426728668</v>
      </c>
      <c r="AA5155">
        <v>0</v>
      </c>
      <c r="AB5155">
        <v>22.928777076855006</v>
      </c>
      <c r="AC5155">
        <v>0</v>
      </c>
      <c r="AD5155">
        <v>0</v>
      </c>
      <c r="AE5155">
        <v>145.43834378810405</v>
      </c>
    </row>
    <row r="5156" spans="1:31" x14ac:dyDescent="0.25">
      <c r="A5156">
        <v>2315488</v>
      </c>
      <c r="B5156">
        <v>1</v>
      </c>
      <c r="C5156" t="s">
        <v>80</v>
      </c>
      <c r="D5156" t="s">
        <v>84</v>
      </c>
      <c r="E5156" t="s">
        <v>147</v>
      </c>
      <c r="F5156" t="s">
        <v>14925</v>
      </c>
      <c r="G5156" t="s">
        <v>149</v>
      </c>
      <c r="H5156" t="s">
        <v>150</v>
      </c>
      <c r="I5156" t="s">
        <v>136</v>
      </c>
      <c r="J5156" t="s">
        <v>137</v>
      </c>
      <c r="K5156" t="s">
        <v>138</v>
      </c>
      <c r="L5156" t="s">
        <v>14926</v>
      </c>
      <c r="M5156" t="s">
        <v>14927</v>
      </c>
      <c r="N5156">
        <v>3.539722222</v>
      </c>
      <c r="O5156">
        <v>0</v>
      </c>
      <c r="P5156">
        <v>142</v>
      </c>
      <c r="Q5156">
        <v>0</v>
      </c>
      <c r="R5156">
        <v>0</v>
      </c>
      <c r="S5156">
        <v>0</v>
      </c>
      <c r="T5156">
        <v>26</v>
      </c>
      <c r="U5156">
        <v>0</v>
      </c>
      <c r="V5156">
        <v>0</v>
      </c>
      <c r="W5156">
        <v>0</v>
      </c>
      <c r="X5156">
        <v>101.98231324613738</v>
      </c>
      <c r="Y5156">
        <v>0</v>
      </c>
      <c r="Z5156">
        <v>0</v>
      </c>
      <c r="AA5156">
        <v>0</v>
      </c>
      <c r="AB5156">
        <v>62.174453572923021</v>
      </c>
      <c r="AC5156">
        <v>0</v>
      </c>
      <c r="AD5156">
        <v>0</v>
      </c>
      <c r="AE5156">
        <v>164.15676681906041</v>
      </c>
    </row>
    <row r="5157" spans="1:31" x14ac:dyDescent="0.25">
      <c r="A5157">
        <v>2315362</v>
      </c>
      <c r="B5157">
        <v>1</v>
      </c>
      <c r="C5157" t="s">
        <v>80</v>
      </c>
      <c r="D5157" t="s">
        <v>98</v>
      </c>
      <c r="E5157" t="s">
        <v>132</v>
      </c>
      <c r="F5157" t="s">
        <v>14928</v>
      </c>
      <c r="G5157" t="s">
        <v>134</v>
      </c>
      <c r="H5157" t="s">
        <v>135</v>
      </c>
      <c r="I5157" t="s">
        <v>136</v>
      </c>
      <c r="J5157" t="s">
        <v>137</v>
      </c>
      <c r="K5157" t="s">
        <v>138</v>
      </c>
      <c r="L5157" t="s">
        <v>14929</v>
      </c>
      <c r="M5157" t="s">
        <v>14930</v>
      </c>
      <c r="N5157">
        <v>0.75805555499999999</v>
      </c>
      <c r="O5157">
        <v>0</v>
      </c>
      <c r="P5157">
        <v>200</v>
      </c>
      <c r="Q5157">
        <v>0</v>
      </c>
      <c r="R5157">
        <v>72</v>
      </c>
      <c r="S5157">
        <v>2</v>
      </c>
      <c r="T5157">
        <v>53</v>
      </c>
      <c r="U5157">
        <v>0</v>
      </c>
      <c r="V5157">
        <v>0</v>
      </c>
      <c r="W5157">
        <v>0</v>
      </c>
      <c r="X5157">
        <v>44.437262135965206</v>
      </c>
      <c r="Y5157">
        <v>0</v>
      </c>
      <c r="Z5157">
        <v>124.74078843412209</v>
      </c>
      <c r="AA5157">
        <v>1.2733557748584752</v>
      </c>
      <c r="AB5157">
        <v>38.240433619062003</v>
      </c>
      <c r="AC5157">
        <v>0</v>
      </c>
      <c r="AD5157">
        <v>0</v>
      </c>
      <c r="AE5157">
        <v>208.69183996400778</v>
      </c>
    </row>
    <row r="5158" spans="1:31" x14ac:dyDescent="0.25">
      <c r="A5158">
        <v>2315382</v>
      </c>
      <c r="B5158">
        <v>1</v>
      </c>
      <c r="C5158" t="s">
        <v>81</v>
      </c>
      <c r="D5158" t="s">
        <v>114</v>
      </c>
      <c r="E5158" t="s">
        <v>175</v>
      </c>
      <c r="F5158" t="s">
        <v>14931</v>
      </c>
      <c r="G5158" t="s">
        <v>716</v>
      </c>
      <c r="H5158" t="s">
        <v>135</v>
      </c>
      <c r="I5158" t="s">
        <v>136</v>
      </c>
      <c r="J5158" t="s">
        <v>137</v>
      </c>
      <c r="K5158" t="s">
        <v>138</v>
      </c>
      <c r="L5158" t="s">
        <v>14932</v>
      </c>
      <c r="M5158" t="s">
        <v>14933</v>
      </c>
      <c r="N5158">
        <v>0.85166666599999996</v>
      </c>
      <c r="O5158">
        <v>0</v>
      </c>
      <c r="P5158">
        <v>267</v>
      </c>
      <c r="Q5158">
        <v>0</v>
      </c>
      <c r="R5158">
        <v>1</v>
      </c>
      <c r="S5158">
        <v>0</v>
      </c>
      <c r="T5158">
        <v>21</v>
      </c>
      <c r="U5158">
        <v>0</v>
      </c>
      <c r="V5158">
        <v>0</v>
      </c>
      <c r="W5158">
        <v>0</v>
      </c>
      <c r="X5158">
        <v>29.09051377988343</v>
      </c>
      <c r="Y5158">
        <v>0</v>
      </c>
      <c r="Z5158">
        <v>5.467064121645001E-2</v>
      </c>
      <c r="AA5158">
        <v>0</v>
      </c>
      <c r="AB5158">
        <v>4.7336130191354986</v>
      </c>
      <c r="AC5158">
        <v>0</v>
      </c>
      <c r="AD5158">
        <v>0</v>
      </c>
      <c r="AE5158">
        <v>33.878797440235381</v>
      </c>
    </row>
    <row r="5159" spans="1:31" x14ac:dyDescent="0.25">
      <c r="A5159">
        <v>2315133</v>
      </c>
      <c r="B5159">
        <v>1</v>
      </c>
      <c r="C5159" t="s">
        <v>81</v>
      </c>
      <c r="D5159" t="s">
        <v>123</v>
      </c>
      <c r="E5159" t="s">
        <v>132</v>
      </c>
      <c r="F5159" t="s">
        <v>13744</v>
      </c>
      <c r="G5159" t="s">
        <v>134</v>
      </c>
      <c r="H5159" t="s">
        <v>135</v>
      </c>
      <c r="I5159" t="s">
        <v>136</v>
      </c>
      <c r="J5159" t="s">
        <v>137</v>
      </c>
      <c r="K5159" t="s">
        <v>138</v>
      </c>
      <c r="L5159" t="s">
        <v>14934</v>
      </c>
      <c r="M5159" t="s">
        <v>14935</v>
      </c>
      <c r="N5159">
        <v>4.2641666660000004</v>
      </c>
      <c r="O5159">
        <v>0</v>
      </c>
      <c r="P5159">
        <v>1</v>
      </c>
      <c r="Q5159">
        <v>1</v>
      </c>
      <c r="R5159">
        <v>38</v>
      </c>
      <c r="S5159">
        <v>0</v>
      </c>
      <c r="T5159">
        <v>6</v>
      </c>
      <c r="U5159">
        <v>0</v>
      </c>
      <c r="V5159">
        <v>0</v>
      </c>
      <c r="W5159">
        <v>0</v>
      </c>
      <c r="X5159">
        <v>1.040888177601925</v>
      </c>
      <c r="Y5159">
        <v>7.0683044319036554</v>
      </c>
      <c r="Z5159">
        <v>259.00854138755614</v>
      </c>
      <c r="AA5159">
        <v>0</v>
      </c>
      <c r="AB5159">
        <v>24.291084103068187</v>
      </c>
      <c r="AC5159">
        <v>0</v>
      </c>
      <c r="AD5159">
        <v>0</v>
      </c>
      <c r="AE5159">
        <v>291.40881810012991</v>
      </c>
    </row>
    <row r="5160" spans="1:31" x14ac:dyDescent="0.25">
      <c r="A5160">
        <v>2315468</v>
      </c>
      <c r="B5160">
        <v>1</v>
      </c>
      <c r="C5160" t="s">
        <v>80</v>
      </c>
      <c r="D5160" t="s">
        <v>100</v>
      </c>
      <c r="E5160" t="s">
        <v>158</v>
      </c>
      <c r="F5160" t="s">
        <v>14936</v>
      </c>
      <c r="G5160" t="s">
        <v>453</v>
      </c>
      <c r="H5160" t="s">
        <v>150</v>
      </c>
      <c r="I5160" t="s">
        <v>136</v>
      </c>
      <c r="J5160" t="s">
        <v>137</v>
      </c>
      <c r="K5160" t="s">
        <v>138</v>
      </c>
      <c r="L5160" t="s">
        <v>14937</v>
      </c>
      <c r="M5160" t="s">
        <v>14938</v>
      </c>
      <c r="N5160">
        <v>2.5416666659999998</v>
      </c>
      <c r="O5160">
        <v>0</v>
      </c>
      <c r="P5160">
        <v>142</v>
      </c>
      <c r="Q5160">
        <v>0</v>
      </c>
      <c r="R5160">
        <v>7</v>
      </c>
      <c r="S5160">
        <v>0</v>
      </c>
      <c r="T5160">
        <v>3</v>
      </c>
      <c r="U5160">
        <v>0</v>
      </c>
      <c r="V5160">
        <v>0</v>
      </c>
      <c r="W5160">
        <v>0</v>
      </c>
      <c r="X5160">
        <v>95.294220564480241</v>
      </c>
      <c r="Y5160">
        <v>0</v>
      </c>
      <c r="Z5160">
        <v>18.444988316713786</v>
      </c>
      <c r="AA5160">
        <v>0</v>
      </c>
      <c r="AB5160">
        <v>0.87298340244680017</v>
      </c>
      <c r="AC5160">
        <v>0</v>
      </c>
      <c r="AD5160">
        <v>0</v>
      </c>
      <c r="AE5160">
        <v>114.61219228364084</v>
      </c>
    </row>
    <row r="5161" spans="1:31" x14ac:dyDescent="0.25">
      <c r="A5161">
        <v>2315219</v>
      </c>
      <c r="B5161">
        <v>1</v>
      </c>
      <c r="C5161" t="s">
        <v>80</v>
      </c>
      <c r="D5161" t="s">
        <v>103</v>
      </c>
      <c r="E5161" t="s">
        <v>153</v>
      </c>
      <c r="F5161" t="s">
        <v>14939</v>
      </c>
      <c r="G5161" t="s">
        <v>155</v>
      </c>
      <c r="H5161" t="s">
        <v>150</v>
      </c>
      <c r="I5161" t="s">
        <v>136</v>
      </c>
      <c r="J5161" t="s">
        <v>137</v>
      </c>
      <c r="K5161" t="s">
        <v>138</v>
      </c>
      <c r="L5161" t="s">
        <v>14940</v>
      </c>
      <c r="M5161" t="s">
        <v>14941</v>
      </c>
      <c r="N5161">
        <v>3.340833333</v>
      </c>
      <c r="O5161">
        <v>0</v>
      </c>
      <c r="P5161">
        <v>1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</row>
    <row r="5162" spans="1:31" x14ac:dyDescent="0.25">
      <c r="A5162">
        <v>2315717</v>
      </c>
      <c r="B5162">
        <v>1</v>
      </c>
      <c r="C5162" t="s">
        <v>80</v>
      </c>
      <c r="D5162" t="s">
        <v>94</v>
      </c>
      <c r="E5162" t="s">
        <v>141</v>
      </c>
      <c r="F5162" t="s">
        <v>14942</v>
      </c>
      <c r="G5162" t="s">
        <v>467</v>
      </c>
      <c r="H5162" t="s">
        <v>135</v>
      </c>
      <c r="I5162" t="s">
        <v>136</v>
      </c>
      <c r="J5162" t="s">
        <v>137</v>
      </c>
      <c r="K5162" t="s">
        <v>138</v>
      </c>
      <c r="L5162" t="s">
        <v>14943</v>
      </c>
      <c r="M5162" t="s">
        <v>14944</v>
      </c>
      <c r="N5162">
        <v>0.27305555500000001</v>
      </c>
      <c r="O5162">
        <v>0</v>
      </c>
      <c r="P5162">
        <v>0</v>
      </c>
      <c r="Q5162">
        <v>1</v>
      </c>
      <c r="R5162">
        <v>126</v>
      </c>
      <c r="S5162">
        <v>0</v>
      </c>
      <c r="T5162">
        <v>7</v>
      </c>
      <c r="U5162">
        <v>0</v>
      </c>
      <c r="V5162">
        <v>0</v>
      </c>
      <c r="W5162">
        <v>0</v>
      </c>
      <c r="X5162">
        <v>0</v>
      </c>
      <c r="Y5162">
        <v>3.77607308385925</v>
      </c>
      <c r="Z5162">
        <v>82.507145587575124</v>
      </c>
      <c r="AA5162">
        <v>0</v>
      </c>
      <c r="AB5162">
        <v>2.5940979034031719</v>
      </c>
      <c r="AC5162">
        <v>0</v>
      </c>
      <c r="AD5162">
        <v>0</v>
      </c>
      <c r="AE5162">
        <v>88.877316574837536</v>
      </c>
    </row>
    <row r="5163" spans="1:31" x14ac:dyDescent="0.25">
      <c r="A5163">
        <v>2315276</v>
      </c>
      <c r="B5163">
        <v>1</v>
      </c>
      <c r="C5163" t="s">
        <v>81</v>
      </c>
      <c r="D5163" t="s">
        <v>112</v>
      </c>
      <c r="E5163" t="s">
        <v>141</v>
      </c>
      <c r="F5163" t="s">
        <v>14945</v>
      </c>
      <c r="G5163" t="s">
        <v>467</v>
      </c>
      <c r="H5163" t="s">
        <v>135</v>
      </c>
      <c r="I5163" t="s">
        <v>136</v>
      </c>
      <c r="J5163" t="s">
        <v>137</v>
      </c>
      <c r="K5163" t="s">
        <v>144</v>
      </c>
      <c r="L5163" t="s">
        <v>14946</v>
      </c>
      <c r="M5163" t="s">
        <v>14947</v>
      </c>
      <c r="N5163">
        <v>0.19416666599999999</v>
      </c>
      <c r="O5163">
        <v>3</v>
      </c>
      <c r="P5163">
        <v>19902</v>
      </c>
      <c r="Q5163">
        <v>50</v>
      </c>
      <c r="R5163">
        <v>958</v>
      </c>
      <c r="S5163">
        <v>103</v>
      </c>
      <c r="T5163">
        <v>2233</v>
      </c>
      <c r="U5163">
        <v>11</v>
      </c>
      <c r="V5163">
        <v>7</v>
      </c>
      <c r="W5163">
        <v>0.37676069065005008</v>
      </c>
      <c r="X5163">
        <v>352.39022391917882</v>
      </c>
      <c r="Y5163">
        <v>48.354623939507164</v>
      </c>
      <c r="Z5163">
        <v>107.59039664514388</v>
      </c>
      <c r="AA5163">
        <v>45.946512305256128</v>
      </c>
      <c r="AB5163">
        <v>137.34101499028094</v>
      </c>
      <c r="AC5163">
        <v>80.525991396366621</v>
      </c>
      <c r="AD5163">
        <v>28.859676477473897</v>
      </c>
      <c r="AE5163">
        <v>801.38520036385739</v>
      </c>
    </row>
    <row r="5164" spans="1:31" x14ac:dyDescent="0.25">
      <c r="A5164">
        <v>2315817</v>
      </c>
      <c r="B5164">
        <v>1</v>
      </c>
      <c r="C5164" t="s">
        <v>81</v>
      </c>
      <c r="D5164" t="s">
        <v>128</v>
      </c>
      <c r="E5164" t="s">
        <v>141</v>
      </c>
      <c r="F5164" t="s">
        <v>14948</v>
      </c>
      <c r="G5164" t="s">
        <v>134</v>
      </c>
      <c r="H5164" t="s">
        <v>135</v>
      </c>
      <c r="I5164" t="s">
        <v>136</v>
      </c>
      <c r="J5164" t="s">
        <v>137</v>
      </c>
      <c r="K5164" t="s">
        <v>138</v>
      </c>
      <c r="L5164" t="s">
        <v>14949</v>
      </c>
      <c r="M5164" t="s">
        <v>14950</v>
      </c>
      <c r="N5164">
        <v>0.80888888800000003</v>
      </c>
      <c r="O5164">
        <v>0</v>
      </c>
      <c r="P5164">
        <v>115</v>
      </c>
      <c r="Q5164">
        <v>0</v>
      </c>
      <c r="R5164">
        <v>1</v>
      </c>
      <c r="S5164">
        <v>1</v>
      </c>
      <c r="T5164">
        <v>23</v>
      </c>
      <c r="U5164">
        <v>0</v>
      </c>
      <c r="V5164">
        <v>0</v>
      </c>
      <c r="W5164">
        <v>0</v>
      </c>
      <c r="X5164">
        <v>55.779787820993597</v>
      </c>
      <c r="Y5164">
        <v>0</v>
      </c>
      <c r="Z5164">
        <v>6.3407279814666678E-2</v>
      </c>
      <c r="AA5164">
        <v>973.6126703333332</v>
      </c>
      <c r="AB5164">
        <v>49.952681281096538</v>
      </c>
      <c r="AC5164">
        <v>0</v>
      </c>
      <c r="AD5164">
        <v>0</v>
      </c>
      <c r="AE5164">
        <v>1079.4085467152381</v>
      </c>
    </row>
    <row r="5165" spans="1:31" x14ac:dyDescent="0.25">
      <c r="A5165">
        <v>2315308</v>
      </c>
      <c r="B5165">
        <v>1</v>
      </c>
      <c r="C5165" t="s">
        <v>80</v>
      </c>
      <c r="D5165" t="s">
        <v>89</v>
      </c>
      <c r="E5165" t="s">
        <v>147</v>
      </c>
      <c r="F5165" t="s">
        <v>14951</v>
      </c>
      <c r="G5165" t="s">
        <v>149</v>
      </c>
      <c r="H5165" t="s">
        <v>150</v>
      </c>
      <c r="I5165" t="s">
        <v>136</v>
      </c>
      <c r="J5165" t="s">
        <v>137</v>
      </c>
      <c r="K5165" t="s">
        <v>138</v>
      </c>
      <c r="L5165" t="s">
        <v>14952</v>
      </c>
      <c r="M5165" t="s">
        <v>14953</v>
      </c>
      <c r="N5165">
        <v>5.4669444440000001</v>
      </c>
      <c r="O5165">
        <v>0</v>
      </c>
      <c r="P5165">
        <v>21</v>
      </c>
      <c r="Q5165">
        <v>0</v>
      </c>
      <c r="R5165">
        <v>1</v>
      </c>
      <c r="S5165">
        <v>0</v>
      </c>
      <c r="T5165">
        <v>8</v>
      </c>
      <c r="U5165">
        <v>0</v>
      </c>
      <c r="V5165">
        <v>0</v>
      </c>
      <c r="W5165">
        <v>0</v>
      </c>
      <c r="X5165">
        <v>69.43925963639208</v>
      </c>
      <c r="Y5165">
        <v>0</v>
      </c>
      <c r="Z5165">
        <v>0.37892579510669999</v>
      </c>
      <c r="AA5165">
        <v>0</v>
      </c>
      <c r="AB5165">
        <v>64.795089629457593</v>
      </c>
      <c r="AC5165">
        <v>0</v>
      </c>
      <c r="AD5165">
        <v>0</v>
      </c>
      <c r="AE5165">
        <v>134.61327506095637</v>
      </c>
    </row>
    <row r="5166" spans="1:31" x14ac:dyDescent="0.25">
      <c r="A5166">
        <v>2315640</v>
      </c>
      <c r="B5166">
        <v>1</v>
      </c>
      <c r="C5166" t="s">
        <v>80</v>
      </c>
      <c r="D5166" t="s">
        <v>106</v>
      </c>
      <c r="E5166" t="s">
        <v>147</v>
      </c>
      <c r="F5166" t="s">
        <v>14407</v>
      </c>
      <c r="G5166" t="s">
        <v>149</v>
      </c>
      <c r="H5166" t="s">
        <v>150</v>
      </c>
      <c r="I5166" t="s">
        <v>136</v>
      </c>
      <c r="J5166" t="s">
        <v>137</v>
      </c>
      <c r="K5166" t="s">
        <v>138</v>
      </c>
      <c r="L5166" t="s">
        <v>14954</v>
      </c>
      <c r="M5166" t="s">
        <v>14955</v>
      </c>
      <c r="N5166">
        <v>1.374166666</v>
      </c>
      <c r="O5166">
        <v>0</v>
      </c>
      <c r="P5166">
        <v>0</v>
      </c>
      <c r="Q5166">
        <v>0</v>
      </c>
      <c r="R5166">
        <v>6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28.243006033872206</v>
      </c>
      <c r="AA5166">
        <v>0</v>
      </c>
      <c r="AB5166">
        <v>0</v>
      </c>
      <c r="AC5166">
        <v>0</v>
      </c>
      <c r="AD5166">
        <v>0</v>
      </c>
      <c r="AE5166">
        <v>28.243006033872206</v>
      </c>
    </row>
    <row r="5167" spans="1:31" x14ac:dyDescent="0.25">
      <c r="A5167">
        <v>2315331</v>
      </c>
      <c r="B5167">
        <v>1</v>
      </c>
      <c r="C5167" t="s">
        <v>81</v>
      </c>
      <c r="D5167" t="s">
        <v>119</v>
      </c>
      <c r="E5167" t="s">
        <v>158</v>
      </c>
      <c r="F5167" t="s">
        <v>14956</v>
      </c>
      <c r="G5167" t="s">
        <v>453</v>
      </c>
      <c r="H5167" t="s">
        <v>150</v>
      </c>
      <c r="I5167" t="s">
        <v>136</v>
      </c>
      <c r="J5167" t="s">
        <v>137</v>
      </c>
      <c r="K5167" t="s">
        <v>138</v>
      </c>
      <c r="L5167" t="s">
        <v>14957</v>
      </c>
      <c r="M5167" t="s">
        <v>14958</v>
      </c>
      <c r="N5167">
        <v>2.3883333329999998</v>
      </c>
      <c r="O5167">
        <v>0</v>
      </c>
      <c r="P5167">
        <v>0</v>
      </c>
      <c r="Q5167">
        <v>0</v>
      </c>
      <c r="R5167">
        <v>3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64.638548848754752</v>
      </c>
      <c r="AA5167">
        <v>0</v>
      </c>
      <c r="AB5167">
        <v>0</v>
      </c>
      <c r="AC5167">
        <v>0</v>
      </c>
      <c r="AD5167">
        <v>0</v>
      </c>
      <c r="AE5167">
        <v>64.638548848754752</v>
      </c>
    </row>
    <row r="5168" spans="1:31" x14ac:dyDescent="0.25">
      <c r="A5168">
        <v>2315185</v>
      </c>
      <c r="B5168">
        <v>1</v>
      </c>
      <c r="C5168" t="s">
        <v>80</v>
      </c>
      <c r="D5168" t="s">
        <v>102</v>
      </c>
      <c r="E5168" t="s">
        <v>175</v>
      </c>
      <c r="F5168" t="s">
        <v>14959</v>
      </c>
      <c r="G5168" t="s">
        <v>210</v>
      </c>
      <c r="H5168" t="s">
        <v>135</v>
      </c>
      <c r="I5168" t="s">
        <v>136</v>
      </c>
      <c r="J5168" t="s">
        <v>137</v>
      </c>
      <c r="K5168" t="s">
        <v>138</v>
      </c>
      <c r="L5168" t="s">
        <v>14960</v>
      </c>
      <c r="M5168" t="s">
        <v>14961</v>
      </c>
      <c r="N5168">
        <v>1.638055555</v>
      </c>
      <c r="O5168">
        <v>0</v>
      </c>
      <c r="P5168">
        <v>21</v>
      </c>
      <c r="Q5168">
        <v>0</v>
      </c>
      <c r="R5168">
        <v>44</v>
      </c>
      <c r="S5168">
        <v>0</v>
      </c>
      <c r="T5168">
        <v>11</v>
      </c>
      <c r="U5168">
        <v>0</v>
      </c>
      <c r="V5168">
        <v>0</v>
      </c>
      <c r="W5168">
        <v>0</v>
      </c>
      <c r="X5168">
        <v>6.707339297427084</v>
      </c>
      <c r="Y5168">
        <v>0</v>
      </c>
      <c r="Z5168">
        <v>59.642954657883138</v>
      </c>
      <c r="AA5168">
        <v>0</v>
      </c>
      <c r="AB5168">
        <v>22.8575912473637</v>
      </c>
      <c r="AC5168">
        <v>0</v>
      </c>
      <c r="AD5168">
        <v>0</v>
      </c>
      <c r="AE5168">
        <v>89.207885202673921</v>
      </c>
    </row>
    <row r="5169" spans="1:31" x14ac:dyDescent="0.25">
      <c r="A5169">
        <v>2315285</v>
      </c>
      <c r="B5169">
        <v>1</v>
      </c>
      <c r="C5169" t="s">
        <v>80</v>
      </c>
      <c r="D5169" t="s">
        <v>95</v>
      </c>
      <c r="E5169" t="s">
        <v>132</v>
      </c>
      <c r="F5169" t="s">
        <v>3533</v>
      </c>
      <c r="G5169" t="s">
        <v>143</v>
      </c>
      <c r="H5169" t="s">
        <v>135</v>
      </c>
      <c r="I5169" t="s">
        <v>136</v>
      </c>
      <c r="J5169" t="s">
        <v>137</v>
      </c>
      <c r="K5169" t="s">
        <v>144</v>
      </c>
      <c r="L5169" t="s">
        <v>14962</v>
      </c>
      <c r="M5169" t="s">
        <v>14963</v>
      </c>
      <c r="N5169">
        <v>2.3616666660000001</v>
      </c>
      <c r="O5169">
        <v>1</v>
      </c>
      <c r="P5169">
        <v>181</v>
      </c>
      <c r="Q5169">
        <v>0</v>
      </c>
      <c r="R5169">
        <v>2</v>
      </c>
      <c r="S5169">
        <v>13</v>
      </c>
      <c r="T5169">
        <v>17</v>
      </c>
      <c r="U5169">
        <v>2</v>
      </c>
      <c r="V5169">
        <v>0</v>
      </c>
      <c r="W5169">
        <v>1.0718712959602001</v>
      </c>
      <c r="X5169">
        <v>51.040483467123529</v>
      </c>
      <c r="Y5169">
        <v>0</v>
      </c>
      <c r="Z5169">
        <v>4.4939555986880002</v>
      </c>
      <c r="AA5169">
        <v>35.10615542696091</v>
      </c>
      <c r="AB5169">
        <v>16.266219139652399</v>
      </c>
      <c r="AC5169">
        <v>66.290061168511997</v>
      </c>
      <c r="AD5169">
        <v>0</v>
      </c>
      <c r="AE5169">
        <v>174.26874609689702</v>
      </c>
    </row>
    <row r="5170" spans="1:31" x14ac:dyDescent="0.25">
      <c r="A5170">
        <v>2315139</v>
      </c>
      <c r="B5170">
        <v>1</v>
      </c>
      <c r="C5170" t="s">
        <v>80</v>
      </c>
      <c r="D5170" t="s">
        <v>98</v>
      </c>
      <c r="E5170" t="s">
        <v>132</v>
      </c>
      <c r="F5170" t="s">
        <v>14928</v>
      </c>
      <c r="G5170" t="s">
        <v>134</v>
      </c>
      <c r="H5170" t="s">
        <v>135</v>
      </c>
      <c r="I5170" t="s">
        <v>136</v>
      </c>
      <c r="J5170" t="s">
        <v>137</v>
      </c>
      <c r="K5170" t="s">
        <v>138</v>
      </c>
      <c r="L5170" t="s">
        <v>14964</v>
      </c>
      <c r="M5170" t="s">
        <v>14965</v>
      </c>
      <c r="N5170">
        <v>0.48361111099999998</v>
      </c>
      <c r="O5170">
        <v>0</v>
      </c>
      <c r="P5170">
        <v>200</v>
      </c>
      <c r="Q5170">
        <v>0</v>
      </c>
      <c r="R5170">
        <v>72</v>
      </c>
      <c r="S5170">
        <v>2</v>
      </c>
      <c r="T5170">
        <v>53</v>
      </c>
      <c r="U5170">
        <v>0</v>
      </c>
      <c r="V5170">
        <v>0</v>
      </c>
      <c r="W5170">
        <v>0</v>
      </c>
      <c r="X5170">
        <v>24.300484782904974</v>
      </c>
      <c r="Y5170">
        <v>0</v>
      </c>
      <c r="Z5170">
        <v>68.172298784310087</v>
      </c>
      <c r="AA5170">
        <v>0.61188033592927504</v>
      </c>
      <c r="AB5170">
        <v>17.038256151976807</v>
      </c>
      <c r="AC5170">
        <v>0</v>
      </c>
      <c r="AD5170">
        <v>0</v>
      </c>
      <c r="AE5170">
        <v>110.12292005512114</v>
      </c>
    </row>
    <row r="5171" spans="1:31" x14ac:dyDescent="0.25">
      <c r="A5171">
        <v>2315657</v>
      </c>
      <c r="B5171">
        <v>1</v>
      </c>
      <c r="C5171" t="s">
        <v>80</v>
      </c>
      <c r="D5171" t="s">
        <v>110</v>
      </c>
      <c r="E5171" t="s">
        <v>153</v>
      </c>
      <c r="F5171" t="s">
        <v>14966</v>
      </c>
      <c r="G5171" t="s">
        <v>155</v>
      </c>
      <c r="H5171" t="s">
        <v>150</v>
      </c>
      <c r="I5171" t="s">
        <v>136</v>
      </c>
      <c r="J5171" t="s">
        <v>137</v>
      </c>
      <c r="K5171" t="s">
        <v>138</v>
      </c>
      <c r="L5171" t="s">
        <v>14967</v>
      </c>
      <c r="M5171" t="s">
        <v>14968</v>
      </c>
      <c r="N5171">
        <v>1.79</v>
      </c>
      <c r="O5171">
        <v>0</v>
      </c>
      <c r="P5171">
        <v>8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3.6342505481250003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3.6342505481250003</v>
      </c>
    </row>
    <row r="5172" spans="1:31" x14ac:dyDescent="0.25">
      <c r="A5172">
        <v>2315116</v>
      </c>
      <c r="B5172">
        <v>1</v>
      </c>
      <c r="C5172" t="s">
        <v>81</v>
      </c>
      <c r="D5172" t="s">
        <v>128</v>
      </c>
      <c r="E5172" t="s">
        <v>153</v>
      </c>
      <c r="F5172" t="s">
        <v>14969</v>
      </c>
      <c r="G5172" t="s">
        <v>155</v>
      </c>
      <c r="H5172" t="s">
        <v>150</v>
      </c>
      <c r="I5172" t="s">
        <v>136</v>
      </c>
      <c r="J5172" t="s">
        <v>137</v>
      </c>
      <c r="K5172" t="s">
        <v>138</v>
      </c>
      <c r="L5172" t="s">
        <v>14970</v>
      </c>
      <c r="M5172" t="s">
        <v>14971</v>
      </c>
      <c r="N5172">
        <v>1.180833333</v>
      </c>
      <c r="O5172">
        <v>0</v>
      </c>
      <c r="P5172">
        <v>1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0.16162878289950003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0.16162878289950003</v>
      </c>
    </row>
    <row r="5173" spans="1:31" x14ac:dyDescent="0.25">
      <c r="A5173">
        <v>2315099</v>
      </c>
      <c r="B5173">
        <v>1</v>
      </c>
      <c r="C5173" t="s">
        <v>81</v>
      </c>
      <c r="D5173" t="s">
        <v>124</v>
      </c>
      <c r="E5173" t="s">
        <v>175</v>
      </c>
      <c r="F5173" t="s">
        <v>14972</v>
      </c>
      <c r="G5173" t="s">
        <v>217</v>
      </c>
      <c r="H5173" t="s">
        <v>135</v>
      </c>
      <c r="I5173" t="s">
        <v>136</v>
      </c>
      <c r="J5173" t="s">
        <v>137</v>
      </c>
      <c r="K5173" t="s">
        <v>138</v>
      </c>
      <c r="L5173" t="s">
        <v>14973</v>
      </c>
      <c r="M5173" t="s">
        <v>14974</v>
      </c>
      <c r="N5173">
        <v>2.4113888879999998</v>
      </c>
      <c r="O5173">
        <v>0</v>
      </c>
      <c r="P5173">
        <v>1</v>
      </c>
      <c r="Q5173">
        <v>1</v>
      </c>
      <c r="R5173">
        <v>6</v>
      </c>
      <c r="S5173">
        <v>2</v>
      </c>
      <c r="T5173">
        <v>0</v>
      </c>
      <c r="U5173">
        <v>0</v>
      </c>
      <c r="V5173">
        <v>0</v>
      </c>
      <c r="W5173">
        <v>0</v>
      </c>
      <c r="X5173">
        <v>2.0302639319568669</v>
      </c>
      <c r="Y5173">
        <v>2.9707759648079772</v>
      </c>
      <c r="Z5173">
        <v>13.186313588242665</v>
      </c>
      <c r="AA5173">
        <v>28.223876604061466</v>
      </c>
      <c r="AB5173">
        <v>0</v>
      </c>
      <c r="AC5173">
        <v>0</v>
      </c>
      <c r="AD5173">
        <v>0</v>
      </c>
      <c r="AE5173">
        <v>46.41123008906898</v>
      </c>
    </row>
    <row r="5174" spans="1:31" x14ac:dyDescent="0.25">
      <c r="A5174">
        <v>2315703</v>
      </c>
      <c r="B5174">
        <v>1</v>
      </c>
      <c r="C5174" t="s">
        <v>80</v>
      </c>
      <c r="D5174" t="s">
        <v>101</v>
      </c>
      <c r="E5174" t="s">
        <v>147</v>
      </c>
      <c r="F5174" t="s">
        <v>14975</v>
      </c>
      <c r="G5174" t="s">
        <v>258</v>
      </c>
      <c r="H5174" t="s">
        <v>150</v>
      </c>
      <c r="I5174" t="s">
        <v>136</v>
      </c>
      <c r="J5174" t="s">
        <v>137</v>
      </c>
      <c r="K5174" t="s">
        <v>138</v>
      </c>
      <c r="L5174" t="s">
        <v>14976</v>
      </c>
      <c r="M5174" t="s">
        <v>14977</v>
      </c>
      <c r="N5174">
        <v>2.4627777769999999</v>
      </c>
      <c r="O5174">
        <v>0</v>
      </c>
      <c r="P5174">
        <v>1</v>
      </c>
      <c r="Q5174">
        <v>0</v>
      </c>
      <c r="R5174">
        <v>0</v>
      </c>
      <c r="S5174">
        <v>0</v>
      </c>
      <c r="T5174">
        <v>3</v>
      </c>
      <c r="U5174">
        <v>0</v>
      </c>
      <c r="V5174">
        <v>0</v>
      </c>
      <c r="W5174">
        <v>0</v>
      </c>
      <c r="X5174">
        <v>0.53549039569980827</v>
      </c>
      <c r="Y5174">
        <v>0</v>
      </c>
      <c r="Z5174">
        <v>0</v>
      </c>
      <c r="AA5174">
        <v>0</v>
      </c>
      <c r="AB5174">
        <v>7.5277718328551</v>
      </c>
      <c r="AC5174">
        <v>0</v>
      </c>
      <c r="AD5174">
        <v>0</v>
      </c>
      <c r="AE5174">
        <v>8.0632622285549083</v>
      </c>
    </row>
    <row r="5175" spans="1:31" x14ac:dyDescent="0.25">
      <c r="A5175">
        <v>2315408</v>
      </c>
      <c r="B5175">
        <v>1</v>
      </c>
      <c r="C5175" t="s">
        <v>81</v>
      </c>
      <c r="D5175" t="s">
        <v>112</v>
      </c>
      <c r="E5175" t="s">
        <v>147</v>
      </c>
      <c r="F5175" t="s">
        <v>8756</v>
      </c>
      <c r="G5175" t="s">
        <v>177</v>
      </c>
      <c r="H5175" t="s">
        <v>150</v>
      </c>
      <c r="I5175" t="s">
        <v>136</v>
      </c>
      <c r="J5175" t="s">
        <v>137</v>
      </c>
      <c r="K5175" t="s">
        <v>144</v>
      </c>
      <c r="L5175" t="s">
        <v>14978</v>
      </c>
      <c r="M5175" t="s">
        <v>14979</v>
      </c>
      <c r="N5175">
        <v>3.2572222219999998</v>
      </c>
      <c r="O5175">
        <v>0</v>
      </c>
      <c r="P5175">
        <v>19</v>
      </c>
      <c r="Q5175">
        <v>0</v>
      </c>
      <c r="R5175">
        <v>5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10.388286781707002</v>
      </c>
      <c r="Y5175">
        <v>0</v>
      </c>
      <c r="Z5175">
        <v>0.45072251502775007</v>
      </c>
      <c r="AA5175">
        <v>0</v>
      </c>
      <c r="AB5175">
        <v>0</v>
      </c>
      <c r="AC5175">
        <v>0</v>
      </c>
      <c r="AD5175">
        <v>0</v>
      </c>
      <c r="AE5175">
        <v>10.839009296734751</v>
      </c>
    </row>
    <row r="5176" spans="1:31" x14ac:dyDescent="0.25">
      <c r="A5176">
        <v>2315740</v>
      </c>
      <c r="B5176">
        <v>1</v>
      </c>
      <c r="C5176" t="s">
        <v>80</v>
      </c>
      <c r="D5176" t="s">
        <v>83</v>
      </c>
      <c r="E5176" t="s">
        <v>153</v>
      </c>
      <c r="F5176" t="s">
        <v>14980</v>
      </c>
      <c r="G5176" t="s">
        <v>155</v>
      </c>
      <c r="H5176" t="s">
        <v>150</v>
      </c>
      <c r="I5176" t="s">
        <v>136</v>
      </c>
      <c r="J5176" t="s">
        <v>137</v>
      </c>
      <c r="K5176" t="s">
        <v>138</v>
      </c>
      <c r="L5176" t="s">
        <v>14981</v>
      </c>
      <c r="M5176" t="s">
        <v>14982</v>
      </c>
      <c r="N5176">
        <v>2.8630555549999999</v>
      </c>
      <c r="O5176">
        <v>0</v>
      </c>
      <c r="P5176">
        <v>4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2.7960169734457336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2.7960169734457336</v>
      </c>
    </row>
    <row r="5177" spans="1:31" x14ac:dyDescent="0.25">
      <c r="A5177">
        <v>2315600</v>
      </c>
      <c r="B5177">
        <v>1</v>
      </c>
      <c r="C5177" t="s">
        <v>81</v>
      </c>
      <c r="D5177" t="s">
        <v>125</v>
      </c>
      <c r="E5177" t="s">
        <v>132</v>
      </c>
      <c r="F5177" t="s">
        <v>14983</v>
      </c>
      <c r="G5177" t="s">
        <v>134</v>
      </c>
      <c r="H5177" t="s">
        <v>135</v>
      </c>
      <c r="I5177" t="s">
        <v>136</v>
      </c>
      <c r="J5177" t="s">
        <v>137</v>
      </c>
      <c r="K5177" t="s">
        <v>138</v>
      </c>
      <c r="L5177" t="s">
        <v>14984</v>
      </c>
      <c r="M5177" t="s">
        <v>14985</v>
      </c>
      <c r="N5177">
        <v>0.92444444400000003</v>
      </c>
      <c r="O5177">
        <v>0</v>
      </c>
      <c r="P5177">
        <v>417</v>
      </c>
      <c r="Q5177">
        <v>23</v>
      </c>
      <c r="R5177">
        <v>54</v>
      </c>
      <c r="S5177">
        <v>2</v>
      </c>
      <c r="T5177">
        <v>36</v>
      </c>
      <c r="U5177">
        <v>0</v>
      </c>
      <c r="V5177">
        <v>0</v>
      </c>
      <c r="W5177">
        <v>0</v>
      </c>
      <c r="X5177">
        <v>69.764441382044495</v>
      </c>
      <c r="Y5177">
        <v>358.31774995785435</v>
      </c>
      <c r="Z5177">
        <v>67.166308951836442</v>
      </c>
      <c r="AA5177">
        <v>3.7536336127310221</v>
      </c>
      <c r="AB5177">
        <v>14.67107175539601</v>
      </c>
      <c r="AC5177">
        <v>0</v>
      </c>
      <c r="AD5177">
        <v>0</v>
      </c>
      <c r="AE5177">
        <v>513.67320565986233</v>
      </c>
    </row>
    <row r="5178" spans="1:31" x14ac:dyDescent="0.25">
      <c r="A5178">
        <v>2315199</v>
      </c>
      <c r="B5178">
        <v>1</v>
      </c>
      <c r="C5178" t="s">
        <v>80</v>
      </c>
      <c r="D5178" t="s">
        <v>107</v>
      </c>
      <c r="E5178" t="s">
        <v>158</v>
      </c>
      <c r="F5178" t="s">
        <v>14986</v>
      </c>
      <c r="G5178" t="s">
        <v>453</v>
      </c>
      <c r="H5178" t="s">
        <v>150</v>
      </c>
      <c r="I5178" t="s">
        <v>136</v>
      </c>
      <c r="J5178" t="s">
        <v>137</v>
      </c>
      <c r="K5178" t="s">
        <v>138</v>
      </c>
      <c r="L5178" t="s">
        <v>14987</v>
      </c>
      <c r="M5178" t="s">
        <v>14988</v>
      </c>
      <c r="N5178">
        <v>2.9202777769999999</v>
      </c>
      <c r="O5178">
        <v>0</v>
      </c>
      <c r="P5178">
        <v>145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74.965159199056799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74.965159199056799</v>
      </c>
    </row>
    <row r="5179" spans="1:31" x14ac:dyDescent="0.25">
      <c r="A5179">
        <v>2315222</v>
      </c>
      <c r="B5179">
        <v>1</v>
      </c>
      <c r="C5179" t="s">
        <v>81</v>
      </c>
      <c r="D5179" t="s">
        <v>118</v>
      </c>
      <c r="E5179" t="s">
        <v>175</v>
      </c>
      <c r="F5179" t="s">
        <v>14989</v>
      </c>
      <c r="G5179" t="s">
        <v>210</v>
      </c>
      <c r="H5179" t="s">
        <v>135</v>
      </c>
      <c r="I5179" t="s">
        <v>136</v>
      </c>
      <c r="J5179" t="s">
        <v>137</v>
      </c>
      <c r="K5179" t="s">
        <v>138</v>
      </c>
      <c r="L5179" t="s">
        <v>14990</v>
      </c>
      <c r="M5179" t="s">
        <v>14991</v>
      </c>
      <c r="N5179">
        <v>2.443888888</v>
      </c>
      <c r="O5179">
        <v>0</v>
      </c>
      <c r="P5179">
        <v>40</v>
      </c>
      <c r="Q5179">
        <v>0</v>
      </c>
      <c r="R5179">
        <v>3</v>
      </c>
      <c r="S5179">
        <v>0</v>
      </c>
      <c r="T5179">
        <v>1</v>
      </c>
      <c r="U5179">
        <v>0</v>
      </c>
      <c r="V5179">
        <v>0</v>
      </c>
      <c r="W5179">
        <v>0</v>
      </c>
      <c r="X5179">
        <v>17.518695803463064</v>
      </c>
      <c r="Y5179">
        <v>0</v>
      </c>
      <c r="Z5179">
        <v>14.516753941005501</v>
      </c>
      <c r="AA5179">
        <v>0</v>
      </c>
      <c r="AB5179">
        <v>0</v>
      </c>
      <c r="AC5179">
        <v>0</v>
      </c>
      <c r="AD5179">
        <v>0</v>
      </c>
      <c r="AE5179">
        <v>32.035449744468565</v>
      </c>
    </row>
    <row r="5180" spans="1:31" x14ac:dyDescent="0.25">
      <c r="A5180">
        <v>2315059</v>
      </c>
      <c r="B5180">
        <v>1</v>
      </c>
      <c r="C5180" t="s">
        <v>80</v>
      </c>
      <c r="D5180" t="s">
        <v>98</v>
      </c>
      <c r="E5180" t="s">
        <v>175</v>
      </c>
      <c r="F5180" t="s">
        <v>14992</v>
      </c>
      <c r="G5180" t="s">
        <v>134</v>
      </c>
      <c r="H5180" t="s">
        <v>135</v>
      </c>
      <c r="I5180" t="s">
        <v>136</v>
      </c>
      <c r="J5180" t="s">
        <v>137</v>
      </c>
      <c r="K5180" t="s">
        <v>138</v>
      </c>
      <c r="L5180" t="s">
        <v>14993</v>
      </c>
      <c r="M5180" t="s">
        <v>14994</v>
      </c>
      <c r="N5180">
        <v>0.164722222</v>
      </c>
      <c r="O5180">
        <v>0</v>
      </c>
      <c r="P5180">
        <v>0</v>
      </c>
      <c r="Q5180">
        <v>0</v>
      </c>
      <c r="R5180">
        <v>0</v>
      </c>
      <c r="S5180">
        <v>2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0.73294944459247502</v>
      </c>
      <c r="AB5180">
        <v>0</v>
      </c>
      <c r="AC5180">
        <v>0</v>
      </c>
      <c r="AD5180">
        <v>0</v>
      </c>
      <c r="AE5180">
        <v>0.73294944459247502</v>
      </c>
    </row>
    <row r="5181" spans="1:31" x14ac:dyDescent="0.25">
      <c r="A5181">
        <v>2315700</v>
      </c>
      <c r="B5181">
        <v>1</v>
      </c>
      <c r="C5181" t="s">
        <v>80</v>
      </c>
      <c r="D5181" t="s">
        <v>85</v>
      </c>
      <c r="E5181" t="s">
        <v>153</v>
      </c>
      <c r="F5181" t="s">
        <v>14995</v>
      </c>
      <c r="G5181" t="s">
        <v>254</v>
      </c>
      <c r="H5181" t="s">
        <v>150</v>
      </c>
      <c r="I5181" t="s">
        <v>136</v>
      </c>
      <c r="J5181" t="s">
        <v>137</v>
      </c>
      <c r="K5181" t="s">
        <v>138</v>
      </c>
      <c r="L5181" t="s">
        <v>14996</v>
      </c>
      <c r="M5181" t="s">
        <v>14997</v>
      </c>
      <c r="N5181">
        <v>2.0947222220000001</v>
      </c>
      <c r="O5181">
        <v>0</v>
      </c>
      <c r="P5181">
        <v>4</v>
      </c>
      <c r="Q5181">
        <v>0</v>
      </c>
      <c r="R5181">
        <v>0</v>
      </c>
      <c r="S5181">
        <v>0</v>
      </c>
      <c r="T5181">
        <v>2</v>
      </c>
      <c r="U5181">
        <v>0</v>
      </c>
      <c r="V5181">
        <v>0</v>
      </c>
      <c r="W5181">
        <v>0</v>
      </c>
      <c r="X5181">
        <v>1.50327686425065</v>
      </c>
      <c r="Y5181">
        <v>0</v>
      </c>
      <c r="Z5181">
        <v>0</v>
      </c>
      <c r="AA5181">
        <v>0</v>
      </c>
      <c r="AB5181">
        <v>0.49771359629350004</v>
      </c>
      <c r="AC5181">
        <v>0</v>
      </c>
      <c r="AD5181">
        <v>0</v>
      </c>
      <c r="AE5181">
        <v>2.0009904605441502</v>
      </c>
    </row>
    <row r="5182" spans="1:31" x14ac:dyDescent="0.25">
      <c r="A5182">
        <v>2315557</v>
      </c>
      <c r="B5182">
        <v>1</v>
      </c>
      <c r="C5182" t="s">
        <v>80</v>
      </c>
      <c r="D5182" t="s">
        <v>89</v>
      </c>
      <c r="E5182" t="s">
        <v>153</v>
      </c>
      <c r="F5182" t="s">
        <v>14998</v>
      </c>
      <c r="G5182" t="s">
        <v>203</v>
      </c>
      <c r="H5182" t="s">
        <v>150</v>
      </c>
      <c r="I5182" t="s">
        <v>136</v>
      </c>
      <c r="J5182" t="s">
        <v>137</v>
      </c>
      <c r="K5182" t="s">
        <v>138</v>
      </c>
      <c r="L5182" t="s">
        <v>14999</v>
      </c>
      <c r="M5182" t="s">
        <v>15000</v>
      </c>
      <c r="N5182">
        <v>1.5463888880000001</v>
      </c>
      <c r="O5182">
        <v>0</v>
      </c>
      <c r="P5182">
        <v>1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0.56486958207359161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0.56486958207359161</v>
      </c>
    </row>
    <row r="5183" spans="1:31" x14ac:dyDescent="0.25">
      <c r="A5183">
        <v>2315534</v>
      </c>
      <c r="B5183">
        <v>1</v>
      </c>
      <c r="C5183" t="s">
        <v>80</v>
      </c>
      <c r="D5183" t="s">
        <v>100</v>
      </c>
      <c r="E5183" t="s">
        <v>153</v>
      </c>
      <c r="F5183" t="s">
        <v>15001</v>
      </c>
      <c r="G5183" t="s">
        <v>155</v>
      </c>
      <c r="H5183" t="s">
        <v>150</v>
      </c>
      <c r="I5183" t="s">
        <v>136</v>
      </c>
      <c r="J5183" t="s">
        <v>137</v>
      </c>
      <c r="K5183" t="s">
        <v>138</v>
      </c>
      <c r="L5183" t="s">
        <v>15002</v>
      </c>
      <c r="M5183" t="s">
        <v>15003</v>
      </c>
      <c r="N5183">
        <v>4.3552777770000004</v>
      </c>
      <c r="O5183">
        <v>0</v>
      </c>
      <c r="P5183">
        <v>0</v>
      </c>
      <c r="Q5183">
        <v>0</v>
      </c>
      <c r="R5183">
        <v>1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1.642924030326167</v>
      </c>
      <c r="AA5183">
        <v>0</v>
      </c>
      <c r="AB5183">
        <v>0</v>
      </c>
      <c r="AC5183">
        <v>0</v>
      </c>
      <c r="AD5183">
        <v>0</v>
      </c>
      <c r="AE5183">
        <v>1.642924030326167</v>
      </c>
    </row>
    <row r="5184" spans="1:31" x14ac:dyDescent="0.25">
      <c r="A5184">
        <v>2315265</v>
      </c>
      <c r="B5184">
        <v>1</v>
      </c>
      <c r="C5184" t="s">
        <v>80</v>
      </c>
      <c r="D5184" t="s">
        <v>103</v>
      </c>
      <c r="E5184" t="s">
        <v>158</v>
      </c>
      <c r="F5184" t="s">
        <v>15004</v>
      </c>
      <c r="G5184" t="s">
        <v>453</v>
      </c>
      <c r="H5184" t="s">
        <v>150</v>
      </c>
      <c r="I5184" t="s">
        <v>136</v>
      </c>
      <c r="J5184" t="s">
        <v>137</v>
      </c>
      <c r="K5184" t="s">
        <v>138</v>
      </c>
      <c r="L5184" t="s">
        <v>15005</v>
      </c>
      <c r="M5184" t="s">
        <v>15006</v>
      </c>
      <c r="N5184">
        <v>5.6597222220000001</v>
      </c>
      <c r="O5184">
        <v>0</v>
      </c>
      <c r="P5184">
        <v>168</v>
      </c>
      <c r="Q5184">
        <v>0</v>
      </c>
      <c r="R5184">
        <v>3</v>
      </c>
      <c r="S5184">
        <v>0</v>
      </c>
      <c r="T5184">
        <v>35</v>
      </c>
      <c r="U5184">
        <v>0</v>
      </c>
      <c r="V5184">
        <v>0</v>
      </c>
      <c r="W5184">
        <v>0</v>
      </c>
      <c r="X5184">
        <v>193.07983220327407</v>
      </c>
      <c r="Y5184">
        <v>0</v>
      </c>
      <c r="Z5184">
        <v>2.1117851517047996</v>
      </c>
      <c r="AA5184">
        <v>0</v>
      </c>
      <c r="AB5184">
        <v>126.53262474073972</v>
      </c>
      <c r="AC5184">
        <v>0</v>
      </c>
      <c r="AD5184">
        <v>0</v>
      </c>
      <c r="AE5184">
        <v>321.72424209571858</v>
      </c>
    </row>
    <row r="5185" spans="1:31" x14ac:dyDescent="0.25">
      <c r="A5185">
        <v>2315371</v>
      </c>
      <c r="B5185">
        <v>1</v>
      </c>
      <c r="C5185" t="s">
        <v>80</v>
      </c>
      <c r="D5185" t="s">
        <v>99</v>
      </c>
      <c r="E5185" t="s">
        <v>153</v>
      </c>
      <c r="F5185" t="s">
        <v>15007</v>
      </c>
      <c r="G5185" t="s">
        <v>155</v>
      </c>
      <c r="H5185" t="s">
        <v>150</v>
      </c>
      <c r="I5185" t="s">
        <v>136</v>
      </c>
      <c r="J5185" t="s">
        <v>137</v>
      </c>
      <c r="K5185" t="s">
        <v>138</v>
      </c>
      <c r="L5185" t="s">
        <v>15008</v>
      </c>
      <c r="M5185" t="s">
        <v>15009</v>
      </c>
      <c r="N5185">
        <v>2.7374999999999998</v>
      </c>
      <c r="O5185">
        <v>0</v>
      </c>
      <c r="P5185">
        <v>1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0.20266867934730004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0.20266867934730004</v>
      </c>
    </row>
    <row r="5186" spans="1:31" x14ac:dyDescent="0.25">
      <c r="A5186">
        <v>2315726</v>
      </c>
      <c r="B5186">
        <v>1</v>
      </c>
      <c r="C5186" t="s">
        <v>80</v>
      </c>
      <c r="D5186" t="s">
        <v>101</v>
      </c>
      <c r="E5186" t="s">
        <v>147</v>
      </c>
      <c r="F5186" t="s">
        <v>15010</v>
      </c>
      <c r="G5186" t="s">
        <v>353</v>
      </c>
      <c r="H5186" t="s">
        <v>150</v>
      </c>
      <c r="I5186" t="s">
        <v>136</v>
      </c>
      <c r="J5186" t="s">
        <v>137</v>
      </c>
      <c r="K5186" t="s">
        <v>138</v>
      </c>
      <c r="L5186" t="s">
        <v>15011</v>
      </c>
      <c r="M5186" t="s">
        <v>15012</v>
      </c>
      <c r="N5186">
        <v>1.0494444439999999</v>
      </c>
      <c r="O5186">
        <v>0</v>
      </c>
      <c r="P5186">
        <v>116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21.499157653053029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21.499157653053029</v>
      </c>
    </row>
    <row r="5187" spans="1:31" x14ac:dyDescent="0.25">
      <c r="A5187">
        <v>2315428</v>
      </c>
      <c r="B5187">
        <v>1</v>
      </c>
      <c r="C5187" t="s">
        <v>81</v>
      </c>
      <c r="D5187" t="s">
        <v>112</v>
      </c>
      <c r="E5187" t="s">
        <v>141</v>
      </c>
      <c r="F5187" t="s">
        <v>6961</v>
      </c>
      <c r="G5187" t="s">
        <v>134</v>
      </c>
      <c r="H5187" t="s">
        <v>135</v>
      </c>
      <c r="I5187" t="s">
        <v>136</v>
      </c>
      <c r="J5187" t="s">
        <v>137</v>
      </c>
      <c r="K5187" t="s">
        <v>138</v>
      </c>
      <c r="L5187" t="s">
        <v>15013</v>
      </c>
      <c r="M5187" t="s">
        <v>15014</v>
      </c>
      <c r="N5187">
        <v>0.47666666600000002</v>
      </c>
      <c r="O5187">
        <v>0</v>
      </c>
      <c r="P5187">
        <v>40487</v>
      </c>
      <c r="Q5187">
        <v>40</v>
      </c>
      <c r="R5187">
        <v>1235</v>
      </c>
      <c r="S5187">
        <v>47</v>
      </c>
      <c r="T5187">
        <v>5732</v>
      </c>
      <c r="U5187">
        <v>11</v>
      </c>
      <c r="V5187">
        <v>17</v>
      </c>
      <c r="W5187">
        <v>0</v>
      </c>
      <c r="X5187">
        <v>3034.6987336990683</v>
      </c>
      <c r="Y5187">
        <v>29.835223110141904</v>
      </c>
      <c r="Z5187">
        <v>157.57174211137516</v>
      </c>
      <c r="AA5187">
        <v>227.87811600614214</v>
      </c>
      <c r="AB5187">
        <v>1609.9783242525098</v>
      </c>
      <c r="AC5187">
        <v>210.46611418088912</v>
      </c>
      <c r="AD5187">
        <v>34.232283891870004</v>
      </c>
      <c r="AE5187">
        <v>5304.6605372519962</v>
      </c>
    </row>
    <row r="5188" spans="1:31" x14ac:dyDescent="0.25">
      <c r="A5188">
        <v>2315179</v>
      </c>
      <c r="B5188">
        <v>1</v>
      </c>
      <c r="C5188" t="s">
        <v>80</v>
      </c>
      <c r="D5188" t="s">
        <v>106</v>
      </c>
      <c r="E5188" t="s">
        <v>132</v>
      </c>
      <c r="F5188" t="s">
        <v>15015</v>
      </c>
      <c r="G5188" t="s">
        <v>210</v>
      </c>
      <c r="H5188" t="s">
        <v>135</v>
      </c>
      <c r="I5188" t="s">
        <v>136</v>
      </c>
      <c r="J5188" t="s">
        <v>137</v>
      </c>
      <c r="K5188" t="s">
        <v>138</v>
      </c>
      <c r="L5188" t="s">
        <v>15016</v>
      </c>
      <c r="M5188" t="s">
        <v>15017</v>
      </c>
      <c r="N5188">
        <v>1.3677777769999999</v>
      </c>
      <c r="O5188">
        <v>0</v>
      </c>
      <c r="P5188">
        <v>0</v>
      </c>
      <c r="Q5188">
        <v>10</v>
      </c>
      <c r="R5188">
        <v>0</v>
      </c>
      <c r="S5188">
        <v>7</v>
      </c>
      <c r="T5188">
        <v>1</v>
      </c>
      <c r="U5188">
        <v>0</v>
      </c>
      <c r="V5188">
        <v>0</v>
      </c>
      <c r="W5188">
        <v>0</v>
      </c>
      <c r="X5188">
        <v>0</v>
      </c>
      <c r="Y5188">
        <v>67.940971844897774</v>
      </c>
      <c r="Z5188">
        <v>0</v>
      </c>
      <c r="AA5188">
        <v>15.598471283600508</v>
      </c>
      <c r="AB5188">
        <v>0.59438349622917497</v>
      </c>
      <c r="AC5188">
        <v>0</v>
      </c>
      <c r="AD5188">
        <v>0</v>
      </c>
      <c r="AE5188">
        <v>84.133826624727448</v>
      </c>
    </row>
    <row r="5189" spans="1:31" x14ac:dyDescent="0.25">
      <c r="A5189">
        <v>2315720</v>
      </c>
      <c r="B5189">
        <v>1</v>
      </c>
      <c r="C5189" t="s">
        <v>80</v>
      </c>
      <c r="D5189" t="s">
        <v>108</v>
      </c>
      <c r="E5189" t="s">
        <v>132</v>
      </c>
      <c r="F5189" t="s">
        <v>15018</v>
      </c>
      <c r="G5189" t="s">
        <v>134</v>
      </c>
      <c r="H5189" t="s">
        <v>135</v>
      </c>
      <c r="I5189" t="s">
        <v>136</v>
      </c>
      <c r="J5189" t="s">
        <v>137</v>
      </c>
      <c r="K5189" t="s">
        <v>138</v>
      </c>
      <c r="L5189" t="s">
        <v>15019</v>
      </c>
      <c r="M5189" t="s">
        <v>15020</v>
      </c>
      <c r="N5189">
        <v>0.98388888799999996</v>
      </c>
      <c r="O5189">
        <v>0</v>
      </c>
      <c r="P5189">
        <v>1940</v>
      </c>
      <c r="Q5189">
        <v>2</v>
      </c>
      <c r="R5189">
        <v>417</v>
      </c>
      <c r="S5189">
        <v>14</v>
      </c>
      <c r="T5189">
        <v>267</v>
      </c>
      <c r="U5189">
        <v>0</v>
      </c>
      <c r="V5189">
        <v>0</v>
      </c>
      <c r="W5189">
        <v>0</v>
      </c>
      <c r="X5189">
        <v>272.77343499039188</v>
      </c>
      <c r="Y5189">
        <v>53.001949845222029</v>
      </c>
      <c r="Z5189">
        <v>211.42808214963767</v>
      </c>
      <c r="AA5189">
        <v>22.466651641346104</v>
      </c>
      <c r="AB5189">
        <v>104.94719627924988</v>
      </c>
      <c r="AC5189">
        <v>0</v>
      </c>
      <c r="AD5189">
        <v>0</v>
      </c>
      <c r="AE5189">
        <v>664.61731490584748</v>
      </c>
    </row>
    <row r="5190" spans="1:31" x14ac:dyDescent="0.25">
      <c r="A5190">
        <v>2315471</v>
      </c>
      <c r="B5190">
        <v>1</v>
      </c>
      <c r="C5190" t="s">
        <v>81</v>
      </c>
      <c r="D5190" t="s">
        <v>120</v>
      </c>
      <c r="E5190" t="s">
        <v>158</v>
      </c>
      <c r="F5190" t="s">
        <v>15021</v>
      </c>
      <c r="G5190" t="s">
        <v>453</v>
      </c>
      <c r="H5190" t="s">
        <v>150</v>
      </c>
      <c r="I5190" t="s">
        <v>136</v>
      </c>
      <c r="J5190" t="s">
        <v>137</v>
      </c>
      <c r="K5190" t="s">
        <v>138</v>
      </c>
      <c r="L5190" t="s">
        <v>15022</v>
      </c>
      <c r="M5190" t="s">
        <v>15023</v>
      </c>
      <c r="N5190">
        <v>0.68083333300000004</v>
      </c>
      <c r="O5190">
        <v>0</v>
      </c>
      <c r="P5190">
        <v>0</v>
      </c>
      <c r="Q5190">
        <v>0</v>
      </c>
      <c r="R5190">
        <v>4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32.599180231123128</v>
      </c>
      <c r="AA5190">
        <v>0</v>
      </c>
      <c r="AB5190">
        <v>0</v>
      </c>
      <c r="AC5190">
        <v>0</v>
      </c>
      <c r="AD5190">
        <v>0</v>
      </c>
      <c r="AE5190">
        <v>32.599180231123128</v>
      </c>
    </row>
    <row r="5191" spans="1:31" x14ac:dyDescent="0.25">
      <c r="A5191">
        <v>2315079</v>
      </c>
      <c r="B5191">
        <v>1</v>
      </c>
      <c r="C5191" t="s">
        <v>80</v>
      </c>
      <c r="D5191" t="s">
        <v>85</v>
      </c>
      <c r="E5191" t="s">
        <v>414</v>
      </c>
      <c r="F5191" t="s">
        <v>15024</v>
      </c>
      <c r="G5191" t="s">
        <v>467</v>
      </c>
      <c r="H5191" t="s">
        <v>135</v>
      </c>
      <c r="I5191" t="s">
        <v>136</v>
      </c>
      <c r="J5191" t="s">
        <v>137</v>
      </c>
      <c r="K5191" t="s">
        <v>144</v>
      </c>
      <c r="L5191" t="s">
        <v>15025</v>
      </c>
      <c r="M5191" t="s">
        <v>15026</v>
      </c>
      <c r="N5191">
        <v>9.0555554999999996E-2</v>
      </c>
      <c r="O5191">
        <v>0</v>
      </c>
      <c r="P5191">
        <v>1728</v>
      </c>
      <c r="Q5191">
        <v>0</v>
      </c>
      <c r="R5191">
        <v>0</v>
      </c>
      <c r="S5191">
        <v>1</v>
      </c>
      <c r="T5191">
        <v>37</v>
      </c>
      <c r="U5191">
        <v>0</v>
      </c>
      <c r="V5191">
        <v>0</v>
      </c>
      <c r="W5191">
        <v>0</v>
      </c>
      <c r="X5191">
        <v>39.957888690593457</v>
      </c>
      <c r="Y5191">
        <v>0</v>
      </c>
      <c r="Z5191">
        <v>0</v>
      </c>
      <c r="AA5191">
        <v>12.010013029933335</v>
      </c>
      <c r="AB5191">
        <v>4.2458921663763274</v>
      </c>
      <c r="AC5191">
        <v>0</v>
      </c>
      <c r="AD5191">
        <v>0</v>
      </c>
      <c r="AE5191">
        <v>56.213793886903119</v>
      </c>
    </row>
    <row r="5192" spans="1:31" x14ac:dyDescent="0.25">
      <c r="A5192">
        <v>2315620</v>
      </c>
      <c r="B5192">
        <v>1</v>
      </c>
      <c r="C5192" t="s">
        <v>80</v>
      </c>
      <c r="D5192" t="s">
        <v>94</v>
      </c>
      <c r="E5192" t="s">
        <v>175</v>
      </c>
      <c r="F5192" t="s">
        <v>15027</v>
      </c>
      <c r="G5192" t="s">
        <v>210</v>
      </c>
      <c r="H5192" t="s">
        <v>135</v>
      </c>
      <c r="I5192" t="s">
        <v>136</v>
      </c>
      <c r="J5192" t="s">
        <v>137</v>
      </c>
      <c r="K5192" t="s">
        <v>138</v>
      </c>
      <c r="L5192" t="s">
        <v>15028</v>
      </c>
      <c r="M5192" t="s">
        <v>15029</v>
      </c>
      <c r="N5192">
        <v>2.3427777769999998</v>
      </c>
      <c r="O5192">
        <v>0</v>
      </c>
      <c r="P5192">
        <v>0</v>
      </c>
      <c r="Q5192">
        <v>0</v>
      </c>
      <c r="R5192">
        <v>6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18.727081394250092</v>
      </c>
      <c r="AA5192">
        <v>0</v>
      </c>
      <c r="AB5192">
        <v>0</v>
      </c>
      <c r="AC5192">
        <v>0</v>
      </c>
      <c r="AD5192">
        <v>0</v>
      </c>
      <c r="AE5192">
        <v>18.727081394250092</v>
      </c>
    </row>
    <row r="5193" spans="1:31" x14ac:dyDescent="0.25">
      <c r="A5193">
        <v>2315305</v>
      </c>
      <c r="B5193">
        <v>1</v>
      </c>
      <c r="C5193" t="s">
        <v>80</v>
      </c>
      <c r="D5193" t="s">
        <v>96</v>
      </c>
      <c r="E5193" t="s">
        <v>153</v>
      </c>
      <c r="F5193" t="s">
        <v>15030</v>
      </c>
      <c r="G5193" t="s">
        <v>254</v>
      </c>
      <c r="H5193" t="s">
        <v>150</v>
      </c>
      <c r="I5193" t="s">
        <v>136</v>
      </c>
      <c r="J5193" t="s">
        <v>137</v>
      </c>
      <c r="K5193" t="s">
        <v>138</v>
      </c>
      <c r="L5193" t="s">
        <v>15031</v>
      </c>
      <c r="M5193" t="s">
        <v>15032</v>
      </c>
      <c r="N5193">
        <v>0.57611111100000001</v>
      </c>
      <c r="O5193">
        <v>0</v>
      </c>
      <c r="P5193">
        <v>1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0.23269642694366668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0.23269642694366668</v>
      </c>
    </row>
    <row r="5194" spans="1:31" x14ac:dyDescent="0.25">
      <c r="A5194">
        <v>2315637</v>
      </c>
      <c r="B5194">
        <v>1</v>
      </c>
      <c r="C5194" t="s">
        <v>80</v>
      </c>
      <c r="D5194" t="s">
        <v>93</v>
      </c>
      <c r="E5194" t="s">
        <v>153</v>
      </c>
      <c r="F5194" t="s">
        <v>1522</v>
      </c>
      <c r="G5194" t="s">
        <v>203</v>
      </c>
      <c r="H5194" t="s">
        <v>150</v>
      </c>
      <c r="I5194" t="s">
        <v>136</v>
      </c>
      <c r="J5194" t="s">
        <v>137</v>
      </c>
      <c r="K5194" t="s">
        <v>138</v>
      </c>
      <c r="L5194" t="s">
        <v>15033</v>
      </c>
      <c r="M5194" t="s">
        <v>15034</v>
      </c>
      <c r="N5194">
        <v>6.2991666659999996</v>
      </c>
      <c r="O5194">
        <v>0</v>
      </c>
      <c r="P5194">
        <v>11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13.132165159362872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13.132165159362872</v>
      </c>
    </row>
    <row r="5195" spans="1:31" x14ac:dyDescent="0.25">
      <c r="A5195">
        <v>2315096</v>
      </c>
      <c r="B5195">
        <v>1</v>
      </c>
      <c r="C5195" t="s">
        <v>80</v>
      </c>
      <c r="D5195" t="s">
        <v>88</v>
      </c>
      <c r="E5195" t="s">
        <v>175</v>
      </c>
      <c r="F5195" t="s">
        <v>15035</v>
      </c>
      <c r="G5195" t="s">
        <v>134</v>
      </c>
      <c r="H5195" t="s">
        <v>135</v>
      </c>
      <c r="I5195" t="s">
        <v>136</v>
      </c>
      <c r="J5195" t="s">
        <v>137</v>
      </c>
      <c r="K5195" t="s">
        <v>138</v>
      </c>
      <c r="L5195" t="s">
        <v>15036</v>
      </c>
      <c r="M5195" t="s">
        <v>15037</v>
      </c>
      <c r="N5195">
        <v>0.67305555500000003</v>
      </c>
      <c r="O5195">
        <v>2</v>
      </c>
      <c r="P5195">
        <v>1049</v>
      </c>
      <c r="Q5195">
        <v>0</v>
      </c>
      <c r="R5195">
        <v>0</v>
      </c>
      <c r="S5195">
        <v>17</v>
      </c>
      <c r="T5195">
        <v>213</v>
      </c>
      <c r="U5195">
        <v>9</v>
      </c>
      <c r="V5195">
        <v>2</v>
      </c>
      <c r="W5195">
        <v>38.85820715219301</v>
      </c>
      <c r="X5195">
        <v>313.01507572701803</v>
      </c>
      <c r="Y5195">
        <v>0</v>
      </c>
      <c r="Z5195">
        <v>0</v>
      </c>
      <c r="AA5195">
        <v>144.92890379632706</v>
      </c>
      <c r="AB5195">
        <v>119.8845649147157</v>
      </c>
      <c r="AC5195">
        <v>323.09336650620651</v>
      </c>
      <c r="AD5195">
        <v>32.7830551074005</v>
      </c>
      <c r="AE5195">
        <v>972.56317320386086</v>
      </c>
    </row>
    <row r="5196" spans="1:31" x14ac:dyDescent="0.25">
      <c r="A5196">
        <v>2315783</v>
      </c>
      <c r="B5196">
        <v>1</v>
      </c>
      <c r="C5196" t="s">
        <v>80</v>
      </c>
      <c r="D5196" t="s">
        <v>93</v>
      </c>
      <c r="E5196" t="s">
        <v>153</v>
      </c>
      <c r="F5196" t="s">
        <v>15038</v>
      </c>
      <c r="G5196" t="s">
        <v>254</v>
      </c>
      <c r="H5196" t="s">
        <v>150</v>
      </c>
      <c r="I5196" t="s">
        <v>136</v>
      </c>
      <c r="J5196" t="s">
        <v>137</v>
      </c>
      <c r="K5196" t="s">
        <v>138</v>
      </c>
      <c r="L5196" t="s">
        <v>15039</v>
      </c>
      <c r="M5196" t="s">
        <v>15040</v>
      </c>
      <c r="N5196">
        <v>0.88861111100000001</v>
      </c>
      <c r="O5196">
        <v>0</v>
      </c>
      <c r="P5196">
        <v>6</v>
      </c>
      <c r="Q5196">
        <v>0</v>
      </c>
      <c r="R5196">
        <v>0</v>
      </c>
      <c r="S5196">
        <v>0</v>
      </c>
      <c r="T5196">
        <v>2</v>
      </c>
      <c r="U5196">
        <v>0</v>
      </c>
      <c r="V5196">
        <v>0</v>
      </c>
      <c r="W5196">
        <v>0</v>
      </c>
      <c r="X5196">
        <v>1.0816232181107501</v>
      </c>
      <c r="Y5196">
        <v>0</v>
      </c>
      <c r="Z5196">
        <v>0</v>
      </c>
      <c r="AA5196">
        <v>0</v>
      </c>
      <c r="AB5196">
        <v>1.7207762421599753</v>
      </c>
      <c r="AC5196">
        <v>0</v>
      </c>
      <c r="AD5196">
        <v>0</v>
      </c>
      <c r="AE5196">
        <v>2.8023994602707254</v>
      </c>
    </row>
    <row r="5197" spans="1:31" x14ac:dyDescent="0.25">
      <c r="A5197">
        <v>2315660</v>
      </c>
      <c r="B5197">
        <v>1</v>
      </c>
      <c r="C5197" t="s">
        <v>80</v>
      </c>
      <c r="D5197" t="s">
        <v>91</v>
      </c>
      <c r="E5197" t="s">
        <v>153</v>
      </c>
      <c r="F5197" t="s">
        <v>15041</v>
      </c>
      <c r="G5197" t="s">
        <v>254</v>
      </c>
      <c r="H5197" t="s">
        <v>150</v>
      </c>
      <c r="I5197" t="s">
        <v>136</v>
      </c>
      <c r="J5197" t="s">
        <v>137</v>
      </c>
      <c r="K5197" t="s">
        <v>138</v>
      </c>
      <c r="L5197" t="s">
        <v>15042</v>
      </c>
      <c r="M5197" t="s">
        <v>15043</v>
      </c>
      <c r="N5197">
        <v>5.1461111109999997</v>
      </c>
      <c r="O5197">
        <v>0</v>
      </c>
      <c r="P5197">
        <v>4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3.5559482578839003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3.5559482578839003</v>
      </c>
    </row>
    <row r="5198" spans="1:31" x14ac:dyDescent="0.25">
      <c r="A5198">
        <v>2315142</v>
      </c>
      <c r="B5198">
        <v>1</v>
      </c>
      <c r="C5198" t="s">
        <v>80</v>
      </c>
      <c r="D5198" t="s">
        <v>107</v>
      </c>
      <c r="E5198" t="s">
        <v>132</v>
      </c>
      <c r="F5198" t="s">
        <v>11778</v>
      </c>
      <c r="G5198" t="s">
        <v>134</v>
      </c>
      <c r="H5198" t="s">
        <v>135</v>
      </c>
      <c r="I5198" t="s">
        <v>136</v>
      </c>
      <c r="J5198" t="s">
        <v>137</v>
      </c>
      <c r="K5198" t="s">
        <v>138</v>
      </c>
      <c r="L5198" t="s">
        <v>15044</v>
      </c>
      <c r="M5198" t="s">
        <v>15045</v>
      </c>
      <c r="N5198">
        <v>2.0099999999999998</v>
      </c>
      <c r="O5198">
        <v>1</v>
      </c>
      <c r="P5198">
        <v>1842</v>
      </c>
      <c r="Q5198">
        <v>0</v>
      </c>
      <c r="R5198">
        <v>1</v>
      </c>
      <c r="S5198">
        <v>0</v>
      </c>
      <c r="T5198">
        <v>121</v>
      </c>
      <c r="U5198">
        <v>0</v>
      </c>
      <c r="V5198">
        <v>2</v>
      </c>
      <c r="W5198">
        <v>28.167208416509816</v>
      </c>
      <c r="X5198">
        <v>496.31625585887332</v>
      </c>
      <c r="Y5198">
        <v>0</v>
      </c>
      <c r="Z5198">
        <v>5.6252242693562504</v>
      </c>
      <c r="AA5198">
        <v>0</v>
      </c>
      <c r="AB5198">
        <v>156.47517815314927</v>
      </c>
      <c r="AC5198">
        <v>0</v>
      </c>
      <c r="AD5198">
        <v>2.2586588229783335</v>
      </c>
      <c r="AE5198">
        <v>688.84252552086696</v>
      </c>
    </row>
    <row r="5199" spans="1:31" x14ac:dyDescent="0.25">
      <c r="A5199">
        <v>2315288</v>
      </c>
      <c r="B5199">
        <v>1</v>
      </c>
      <c r="C5199" t="s">
        <v>81</v>
      </c>
      <c r="D5199" t="s">
        <v>121</v>
      </c>
      <c r="E5199" t="s">
        <v>153</v>
      </c>
      <c r="F5199" t="s">
        <v>15046</v>
      </c>
      <c r="G5199" t="s">
        <v>254</v>
      </c>
      <c r="H5199" t="s">
        <v>150</v>
      </c>
      <c r="I5199" t="s">
        <v>136</v>
      </c>
      <c r="J5199" t="s">
        <v>137</v>
      </c>
      <c r="K5199" t="s">
        <v>138</v>
      </c>
      <c r="L5199" t="s">
        <v>15047</v>
      </c>
      <c r="M5199" t="s">
        <v>15048</v>
      </c>
      <c r="N5199">
        <v>4.1972222219999997</v>
      </c>
      <c r="O5199">
        <v>0</v>
      </c>
      <c r="P5199">
        <v>1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0.3763027723882667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0.3763027723882667</v>
      </c>
    </row>
    <row r="5200" spans="1:31" x14ac:dyDescent="0.25">
      <c r="A5200">
        <v>2315242</v>
      </c>
      <c r="B5200">
        <v>1</v>
      </c>
      <c r="C5200" t="s">
        <v>81</v>
      </c>
      <c r="D5200" t="s">
        <v>122</v>
      </c>
      <c r="E5200" t="s">
        <v>175</v>
      </c>
      <c r="F5200" t="s">
        <v>15049</v>
      </c>
      <c r="G5200" t="s">
        <v>210</v>
      </c>
      <c r="H5200" t="s">
        <v>135</v>
      </c>
      <c r="I5200" t="s">
        <v>136</v>
      </c>
      <c r="J5200" t="s">
        <v>137</v>
      </c>
      <c r="K5200" t="s">
        <v>138</v>
      </c>
      <c r="L5200" t="s">
        <v>15050</v>
      </c>
      <c r="M5200" t="s">
        <v>15051</v>
      </c>
      <c r="N5200">
        <v>2.8619444440000001</v>
      </c>
      <c r="O5200">
        <v>0</v>
      </c>
      <c r="P5200">
        <v>254</v>
      </c>
      <c r="Q5200">
        <v>0</v>
      </c>
      <c r="R5200">
        <v>0</v>
      </c>
      <c r="S5200">
        <v>0</v>
      </c>
      <c r="T5200">
        <v>28</v>
      </c>
      <c r="U5200">
        <v>0</v>
      </c>
      <c r="V5200">
        <v>1</v>
      </c>
      <c r="W5200">
        <v>0</v>
      </c>
      <c r="X5200">
        <v>114.24015037232083</v>
      </c>
      <c r="Y5200">
        <v>0</v>
      </c>
      <c r="Z5200">
        <v>0</v>
      </c>
      <c r="AA5200">
        <v>0</v>
      </c>
      <c r="AB5200">
        <v>19.732209313132834</v>
      </c>
      <c r="AC5200">
        <v>0</v>
      </c>
      <c r="AD5200">
        <v>142.05814166007355</v>
      </c>
      <c r="AE5200">
        <v>276.03050134552723</v>
      </c>
    </row>
    <row r="5201" spans="1:31" x14ac:dyDescent="0.25">
      <c r="A5201">
        <v>2315351</v>
      </c>
      <c r="B5201">
        <v>1</v>
      </c>
      <c r="C5201" t="s">
        <v>80</v>
      </c>
      <c r="D5201" t="s">
        <v>93</v>
      </c>
      <c r="E5201" t="s">
        <v>141</v>
      </c>
      <c r="F5201" t="s">
        <v>9463</v>
      </c>
      <c r="G5201" t="s">
        <v>177</v>
      </c>
      <c r="H5201" t="s">
        <v>135</v>
      </c>
      <c r="I5201" t="s">
        <v>136</v>
      </c>
      <c r="J5201" t="s">
        <v>137</v>
      </c>
      <c r="K5201" t="s">
        <v>144</v>
      </c>
      <c r="L5201" t="s">
        <v>15052</v>
      </c>
      <c r="M5201" t="s">
        <v>15053</v>
      </c>
      <c r="N5201">
        <v>6.9386111110000002</v>
      </c>
      <c r="O5201">
        <v>0</v>
      </c>
      <c r="P5201">
        <v>19</v>
      </c>
      <c r="Q5201">
        <v>0</v>
      </c>
      <c r="R5201">
        <v>5</v>
      </c>
      <c r="S5201">
        <v>10</v>
      </c>
      <c r="T5201">
        <v>991</v>
      </c>
      <c r="U5201">
        <v>5</v>
      </c>
      <c r="V5201">
        <v>17</v>
      </c>
      <c r="W5201">
        <v>0</v>
      </c>
      <c r="X5201">
        <v>11.831142057205883</v>
      </c>
      <c r="Y5201">
        <v>0</v>
      </c>
      <c r="Z5201">
        <v>83.137786365019977</v>
      </c>
      <c r="AA5201">
        <v>825.76097308854594</v>
      </c>
      <c r="AB5201">
        <v>3816.4063522480051</v>
      </c>
      <c r="AC5201">
        <v>491.15795243765797</v>
      </c>
      <c r="AD5201">
        <v>1162.3108873017097</v>
      </c>
      <c r="AE5201">
        <v>6390.6050934981449</v>
      </c>
    </row>
    <row r="5202" spans="1:31" x14ac:dyDescent="0.25">
      <c r="A5202">
        <v>2315102</v>
      </c>
      <c r="B5202">
        <v>1</v>
      </c>
      <c r="C5202" t="s">
        <v>80</v>
      </c>
      <c r="D5202" t="s">
        <v>88</v>
      </c>
      <c r="E5202" t="s">
        <v>175</v>
      </c>
      <c r="F5202" t="s">
        <v>1335</v>
      </c>
      <c r="G5202" t="s">
        <v>134</v>
      </c>
      <c r="H5202" t="s">
        <v>135</v>
      </c>
      <c r="I5202" t="s">
        <v>136</v>
      </c>
      <c r="J5202" t="s">
        <v>137</v>
      </c>
      <c r="K5202" t="s">
        <v>138</v>
      </c>
      <c r="L5202" t="s">
        <v>15054</v>
      </c>
      <c r="M5202" t="s">
        <v>15055</v>
      </c>
      <c r="N5202">
        <v>0.24333333300000001</v>
      </c>
      <c r="O5202">
        <v>0</v>
      </c>
      <c r="P5202">
        <v>115</v>
      </c>
      <c r="Q5202">
        <v>0</v>
      </c>
      <c r="R5202">
        <v>0</v>
      </c>
      <c r="S5202">
        <v>0</v>
      </c>
      <c r="T5202">
        <v>6</v>
      </c>
      <c r="U5202">
        <v>0</v>
      </c>
      <c r="V5202">
        <v>0</v>
      </c>
      <c r="W5202">
        <v>0</v>
      </c>
      <c r="X5202">
        <v>23.466525908633589</v>
      </c>
      <c r="Y5202">
        <v>0</v>
      </c>
      <c r="Z5202">
        <v>0</v>
      </c>
      <c r="AA5202">
        <v>0</v>
      </c>
      <c r="AB5202">
        <v>1.2215003046816</v>
      </c>
      <c r="AC5202">
        <v>0</v>
      </c>
      <c r="AD5202">
        <v>0</v>
      </c>
      <c r="AE5202">
        <v>24.68802621331519</v>
      </c>
    </row>
    <row r="5203" spans="1:31" x14ac:dyDescent="0.25">
      <c r="A5203">
        <v>2315789</v>
      </c>
      <c r="B5203">
        <v>1</v>
      </c>
      <c r="C5203" t="s">
        <v>81</v>
      </c>
      <c r="D5203" t="s">
        <v>128</v>
      </c>
      <c r="E5203" t="s">
        <v>147</v>
      </c>
      <c r="F5203" t="s">
        <v>15056</v>
      </c>
      <c r="G5203" t="s">
        <v>149</v>
      </c>
      <c r="H5203" t="s">
        <v>150</v>
      </c>
      <c r="I5203" t="s">
        <v>136</v>
      </c>
      <c r="J5203" t="s">
        <v>137</v>
      </c>
      <c r="K5203" t="s">
        <v>138</v>
      </c>
      <c r="L5203" t="s">
        <v>15057</v>
      </c>
      <c r="M5203" t="s">
        <v>15058</v>
      </c>
      <c r="N5203">
        <v>3.863611111</v>
      </c>
      <c r="O5203">
        <v>0</v>
      </c>
      <c r="P5203">
        <v>18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12.771072219365276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12.771072219365276</v>
      </c>
    </row>
    <row r="5204" spans="1:31" x14ac:dyDescent="0.25">
      <c r="A5204">
        <v>2315056</v>
      </c>
      <c r="B5204">
        <v>1</v>
      </c>
      <c r="C5204" t="s">
        <v>81</v>
      </c>
      <c r="D5204" t="s">
        <v>126</v>
      </c>
      <c r="E5204" t="s">
        <v>175</v>
      </c>
      <c r="F5204" t="s">
        <v>15059</v>
      </c>
      <c r="G5204" t="s">
        <v>1401</v>
      </c>
      <c r="H5204" t="s">
        <v>135</v>
      </c>
      <c r="I5204" t="s">
        <v>136</v>
      </c>
      <c r="J5204" t="s">
        <v>137</v>
      </c>
      <c r="K5204" t="s">
        <v>138</v>
      </c>
      <c r="L5204" t="s">
        <v>15060</v>
      </c>
      <c r="M5204" t="s">
        <v>15061</v>
      </c>
      <c r="N5204">
        <v>5.5713888880000004</v>
      </c>
      <c r="O5204">
        <v>0</v>
      </c>
      <c r="P5204">
        <v>85</v>
      </c>
      <c r="Q5204">
        <v>0</v>
      </c>
      <c r="R5204">
        <v>0</v>
      </c>
      <c r="S5204">
        <v>0</v>
      </c>
      <c r="T5204">
        <v>1</v>
      </c>
      <c r="U5204">
        <v>0</v>
      </c>
      <c r="V5204">
        <v>0</v>
      </c>
      <c r="W5204">
        <v>0</v>
      </c>
      <c r="X5204">
        <v>43.594221274412995</v>
      </c>
      <c r="Y5204">
        <v>0</v>
      </c>
      <c r="Z5204">
        <v>0</v>
      </c>
      <c r="AA5204">
        <v>0</v>
      </c>
      <c r="AB5204">
        <v>0.61182539986131657</v>
      </c>
      <c r="AC5204">
        <v>0</v>
      </c>
      <c r="AD5204">
        <v>0</v>
      </c>
      <c r="AE5204">
        <v>44.206046674274312</v>
      </c>
    </row>
    <row r="5205" spans="1:31" x14ac:dyDescent="0.25">
      <c r="A5205">
        <v>2315743</v>
      </c>
      <c r="B5205">
        <v>1</v>
      </c>
      <c r="C5205" t="s">
        <v>80</v>
      </c>
      <c r="D5205" t="s">
        <v>82</v>
      </c>
      <c r="E5205" t="s">
        <v>158</v>
      </c>
      <c r="F5205" t="s">
        <v>15062</v>
      </c>
      <c r="G5205" t="s">
        <v>336</v>
      </c>
      <c r="H5205" t="s">
        <v>150</v>
      </c>
      <c r="I5205" t="s">
        <v>136</v>
      </c>
      <c r="J5205" t="s">
        <v>137</v>
      </c>
      <c r="K5205" t="s">
        <v>138</v>
      </c>
      <c r="L5205" t="s">
        <v>15063</v>
      </c>
      <c r="M5205" t="s">
        <v>15064</v>
      </c>
      <c r="N5205">
        <v>0.388333333</v>
      </c>
      <c r="O5205">
        <v>0</v>
      </c>
      <c r="P5205">
        <v>189</v>
      </c>
      <c r="Q5205">
        <v>0</v>
      </c>
      <c r="R5205">
        <v>0</v>
      </c>
      <c r="S5205">
        <v>0</v>
      </c>
      <c r="T5205">
        <v>11</v>
      </c>
      <c r="U5205">
        <v>0</v>
      </c>
      <c r="V5205">
        <v>0</v>
      </c>
      <c r="W5205">
        <v>0</v>
      </c>
      <c r="X5205">
        <v>15.1324369468106</v>
      </c>
      <c r="Y5205">
        <v>0</v>
      </c>
      <c r="Z5205">
        <v>0</v>
      </c>
      <c r="AA5205">
        <v>0</v>
      </c>
      <c r="AB5205">
        <v>2.8573565806821168</v>
      </c>
      <c r="AC5205">
        <v>0</v>
      </c>
      <c r="AD5205">
        <v>0</v>
      </c>
      <c r="AE5205">
        <v>17.989793527492715</v>
      </c>
    </row>
    <row r="5206" spans="1:31" x14ac:dyDescent="0.25">
      <c r="A5206">
        <v>2315746</v>
      </c>
      <c r="B5206">
        <v>1</v>
      </c>
      <c r="C5206" t="s">
        <v>81</v>
      </c>
      <c r="D5206" t="s">
        <v>119</v>
      </c>
      <c r="E5206" t="s">
        <v>141</v>
      </c>
      <c r="F5206" t="s">
        <v>15065</v>
      </c>
      <c r="G5206" t="s">
        <v>134</v>
      </c>
      <c r="H5206" t="s">
        <v>135</v>
      </c>
      <c r="I5206" t="s">
        <v>136</v>
      </c>
      <c r="J5206" t="s">
        <v>137</v>
      </c>
      <c r="K5206" t="s">
        <v>138</v>
      </c>
      <c r="L5206" t="s">
        <v>15066</v>
      </c>
      <c r="M5206" t="s">
        <v>15067</v>
      </c>
      <c r="N5206">
        <v>0.35388888800000001</v>
      </c>
      <c r="O5206">
        <v>0</v>
      </c>
      <c r="P5206">
        <v>7</v>
      </c>
      <c r="Q5206">
        <v>0</v>
      </c>
      <c r="R5206">
        <v>41</v>
      </c>
      <c r="S5206">
        <v>2</v>
      </c>
      <c r="T5206">
        <v>5</v>
      </c>
      <c r="U5206">
        <v>0</v>
      </c>
      <c r="V5206">
        <v>0</v>
      </c>
      <c r="W5206">
        <v>0</v>
      </c>
      <c r="X5206">
        <v>0.27553776279866665</v>
      </c>
      <c r="Y5206">
        <v>0</v>
      </c>
      <c r="Z5206">
        <v>18.902761233586148</v>
      </c>
      <c r="AA5206">
        <v>11.309101793432101</v>
      </c>
      <c r="AB5206">
        <v>8.2850060967406058</v>
      </c>
      <c r="AC5206">
        <v>0</v>
      </c>
      <c r="AD5206">
        <v>0</v>
      </c>
      <c r="AE5206">
        <v>38.772406886557519</v>
      </c>
    </row>
    <row r="5207" spans="1:31" x14ac:dyDescent="0.25">
      <c r="A5207">
        <v>2315245</v>
      </c>
      <c r="B5207">
        <v>1</v>
      </c>
      <c r="C5207" t="s">
        <v>80</v>
      </c>
      <c r="D5207" t="s">
        <v>93</v>
      </c>
      <c r="E5207" t="s">
        <v>153</v>
      </c>
      <c r="F5207" t="s">
        <v>15068</v>
      </c>
      <c r="G5207" t="s">
        <v>155</v>
      </c>
      <c r="H5207" t="s">
        <v>150</v>
      </c>
      <c r="I5207" t="s">
        <v>136</v>
      </c>
      <c r="J5207" t="s">
        <v>137</v>
      </c>
      <c r="K5207" t="s">
        <v>138</v>
      </c>
      <c r="L5207" t="s">
        <v>15069</v>
      </c>
      <c r="M5207" t="s">
        <v>15070</v>
      </c>
      <c r="N5207">
        <v>5.3158333329999996</v>
      </c>
      <c r="O5207">
        <v>0</v>
      </c>
      <c r="P5207">
        <v>1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0.4033324110196167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0.4033324110196167</v>
      </c>
    </row>
    <row r="5208" spans="1:31" x14ac:dyDescent="0.25">
      <c r="A5208">
        <v>2315368</v>
      </c>
      <c r="B5208">
        <v>1</v>
      </c>
      <c r="C5208" t="s">
        <v>80</v>
      </c>
      <c r="D5208" t="s">
        <v>110</v>
      </c>
      <c r="E5208" t="s">
        <v>153</v>
      </c>
      <c r="F5208" t="s">
        <v>15071</v>
      </c>
      <c r="G5208" t="s">
        <v>155</v>
      </c>
      <c r="H5208" t="s">
        <v>150</v>
      </c>
      <c r="I5208" t="s">
        <v>136</v>
      </c>
      <c r="J5208" t="s">
        <v>137</v>
      </c>
      <c r="K5208" t="s">
        <v>138</v>
      </c>
      <c r="L5208" t="s">
        <v>15072</v>
      </c>
      <c r="M5208" t="s">
        <v>15073</v>
      </c>
      <c r="N5208">
        <v>1.844166666</v>
      </c>
      <c r="O5208">
        <v>0</v>
      </c>
      <c r="P5208">
        <v>1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0.50442721059330009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0.50442721059330009</v>
      </c>
    </row>
    <row r="5209" spans="1:31" x14ac:dyDescent="0.25">
      <c r="A5209">
        <v>2315268</v>
      </c>
      <c r="B5209">
        <v>1</v>
      </c>
      <c r="C5209" t="s">
        <v>80</v>
      </c>
      <c r="D5209" t="s">
        <v>83</v>
      </c>
      <c r="E5209" t="s">
        <v>175</v>
      </c>
      <c r="F5209" t="s">
        <v>15074</v>
      </c>
      <c r="G5209" t="s">
        <v>177</v>
      </c>
      <c r="H5209" t="s">
        <v>135</v>
      </c>
      <c r="I5209" t="s">
        <v>136</v>
      </c>
      <c r="J5209" t="s">
        <v>137</v>
      </c>
      <c r="K5209" t="s">
        <v>144</v>
      </c>
      <c r="L5209" t="s">
        <v>15075</v>
      </c>
      <c r="M5209" t="s">
        <v>15076</v>
      </c>
      <c r="N5209">
        <v>11.666666665999999</v>
      </c>
      <c r="O5209">
        <v>0</v>
      </c>
      <c r="P5209">
        <v>0</v>
      </c>
      <c r="Q5209">
        <v>0</v>
      </c>
      <c r="R5209">
        <v>0</v>
      </c>
      <c r="S5209">
        <v>0</v>
      </c>
      <c r="T5209">
        <v>172</v>
      </c>
      <c r="U5209">
        <v>0</v>
      </c>
      <c r="V5209">
        <v>8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2003.8296595678735</v>
      </c>
      <c r="AC5209">
        <v>0</v>
      </c>
      <c r="AD5209">
        <v>761.57341814136237</v>
      </c>
      <c r="AE5209">
        <v>2765.4030777092357</v>
      </c>
    </row>
    <row r="5210" spans="1:31" x14ac:dyDescent="0.25">
      <c r="A5210">
        <v>2315511</v>
      </c>
      <c r="B5210">
        <v>1</v>
      </c>
      <c r="C5210" t="s">
        <v>81</v>
      </c>
      <c r="D5210" t="s">
        <v>119</v>
      </c>
      <c r="E5210" t="s">
        <v>147</v>
      </c>
      <c r="F5210" t="s">
        <v>15077</v>
      </c>
      <c r="G5210" t="s">
        <v>353</v>
      </c>
      <c r="H5210" t="s">
        <v>150</v>
      </c>
      <c r="I5210" t="s">
        <v>136</v>
      </c>
      <c r="J5210" t="s">
        <v>137</v>
      </c>
      <c r="K5210" t="s">
        <v>138</v>
      </c>
      <c r="L5210" t="s">
        <v>15078</v>
      </c>
      <c r="M5210" t="s">
        <v>15079</v>
      </c>
      <c r="N5210">
        <v>5.7405555550000003</v>
      </c>
      <c r="O5210">
        <v>0</v>
      </c>
      <c r="P5210">
        <v>15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4.6364110309055997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4.6364110309055997</v>
      </c>
    </row>
    <row r="5211" spans="1:31" x14ac:dyDescent="0.25">
      <c r="A5211">
        <v>2315560</v>
      </c>
      <c r="B5211">
        <v>1</v>
      </c>
      <c r="C5211" t="s">
        <v>80</v>
      </c>
      <c r="D5211" t="s">
        <v>109</v>
      </c>
      <c r="E5211" t="s">
        <v>153</v>
      </c>
      <c r="F5211" t="s">
        <v>15080</v>
      </c>
      <c r="G5211" t="s">
        <v>155</v>
      </c>
      <c r="H5211" t="s">
        <v>150</v>
      </c>
      <c r="I5211" t="s">
        <v>136</v>
      </c>
      <c r="J5211" t="s">
        <v>137</v>
      </c>
      <c r="K5211" t="s">
        <v>138</v>
      </c>
      <c r="L5211" t="s">
        <v>15081</v>
      </c>
      <c r="M5211" t="s">
        <v>15082</v>
      </c>
      <c r="N5211">
        <v>1.368333333</v>
      </c>
      <c r="O5211">
        <v>0</v>
      </c>
      <c r="P5211">
        <v>0</v>
      </c>
      <c r="Q5211">
        <v>0</v>
      </c>
      <c r="R5211">
        <v>1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0.11777381248233335</v>
      </c>
      <c r="AA5211">
        <v>0</v>
      </c>
      <c r="AB5211">
        <v>0</v>
      </c>
      <c r="AC5211">
        <v>0</v>
      </c>
      <c r="AD5211">
        <v>0</v>
      </c>
      <c r="AE5211">
        <v>0.11777381248233335</v>
      </c>
    </row>
    <row r="5212" spans="1:31" x14ac:dyDescent="0.25">
      <c r="A5212">
        <v>2315388</v>
      </c>
      <c r="B5212">
        <v>1</v>
      </c>
      <c r="C5212" t="s">
        <v>80</v>
      </c>
      <c r="D5212" t="s">
        <v>105</v>
      </c>
      <c r="E5212" t="s">
        <v>153</v>
      </c>
      <c r="F5212" t="s">
        <v>15083</v>
      </c>
      <c r="G5212" t="s">
        <v>155</v>
      </c>
      <c r="H5212" t="s">
        <v>150</v>
      </c>
      <c r="I5212" t="s">
        <v>136</v>
      </c>
      <c r="J5212" t="s">
        <v>137</v>
      </c>
      <c r="K5212" t="s">
        <v>138</v>
      </c>
      <c r="L5212" t="s">
        <v>15084</v>
      </c>
      <c r="M5212" t="s">
        <v>15085</v>
      </c>
      <c r="N5212">
        <v>2.531666666</v>
      </c>
      <c r="O5212">
        <v>0</v>
      </c>
      <c r="P5212">
        <v>1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0.98751670444753348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0.98751670444753348</v>
      </c>
    </row>
    <row r="5213" spans="1:31" x14ac:dyDescent="0.25">
      <c r="A5213">
        <v>2315411</v>
      </c>
      <c r="B5213">
        <v>1</v>
      </c>
      <c r="C5213" t="s">
        <v>80</v>
      </c>
      <c r="D5213" t="s">
        <v>84</v>
      </c>
      <c r="E5213" t="s">
        <v>175</v>
      </c>
      <c r="F5213" t="s">
        <v>15086</v>
      </c>
      <c r="G5213" t="s">
        <v>612</v>
      </c>
      <c r="H5213" t="s">
        <v>135</v>
      </c>
      <c r="I5213" t="s">
        <v>136</v>
      </c>
      <c r="J5213" t="s">
        <v>137</v>
      </c>
      <c r="K5213" t="s">
        <v>138</v>
      </c>
      <c r="L5213" t="s">
        <v>15087</v>
      </c>
      <c r="M5213" t="s">
        <v>15088</v>
      </c>
      <c r="N5213">
        <v>2.446388888</v>
      </c>
      <c r="O5213">
        <v>0</v>
      </c>
      <c r="P5213">
        <v>363</v>
      </c>
      <c r="Q5213">
        <v>0</v>
      </c>
      <c r="R5213">
        <v>0</v>
      </c>
      <c r="S5213">
        <v>0</v>
      </c>
      <c r="T5213">
        <v>18</v>
      </c>
      <c r="U5213">
        <v>0</v>
      </c>
      <c r="V5213">
        <v>0</v>
      </c>
      <c r="W5213">
        <v>0</v>
      </c>
      <c r="X5213">
        <v>230.1126881248324</v>
      </c>
      <c r="Y5213">
        <v>0</v>
      </c>
      <c r="Z5213">
        <v>0</v>
      </c>
      <c r="AA5213">
        <v>0</v>
      </c>
      <c r="AB5213">
        <v>85.939962871775677</v>
      </c>
      <c r="AC5213">
        <v>0</v>
      </c>
      <c r="AD5213">
        <v>0</v>
      </c>
      <c r="AE5213">
        <v>316.05265099660807</v>
      </c>
    </row>
    <row r="5214" spans="1:31" x14ac:dyDescent="0.25">
      <c r="A5214">
        <v>2315182</v>
      </c>
      <c r="B5214">
        <v>1</v>
      </c>
      <c r="C5214" t="s">
        <v>81</v>
      </c>
      <c r="D5214" t="s">
        <v>117</v>
      </c>
      <c r="E5214" t="s">
        <v>153</v>
      </c>
      <c r="F5214" t="s">
        <v>15089</v>
      </c>
      <c r="G5214" t="s">
        <v>155</v>
      </c>
      <c r="H5214" t="s">
        <v>150</v>
      </c>
      <c r="I5214" t="s">
        <v>136</v>
      </c>
      <c r="J5214" t="s">
        <v>137</v>
      </c>
      <c r="K5214" t="s">
        <v>138</v>
      </c>
      <c r="L5214" t="s">
        <v>15090</v>
      </c>
      <c r="M5214" t="s">
        <v>15091</v>
      </c>
      <c r="N5214">
        <v>5.6983333329999999</v>
      </c>
      <c r="O5214">
        <v>0</v>
      </c>
      <c r="P5214">
        <v>1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0.83115490353437504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0.83115490353437504</v>
      </c>
    </row>
    <row r="5215" spans="1:31" x14ac:dyDescent="0.25">
      <c r="A5215">
        <v>2315574</v>
      </c>
      <c r="B5215">
        <v>1</v>
      </c>
      <c r="C5215" t="s">
        <v>80</v>
      </c>
      <c r="D5215" t="s">
        <v>100</v>
      </c>
      <c r="E5215" t="s">
        <v>147</v>
      </c>
      <c r="F5215" t="s">
        <v>15092</v>
      </c>
      <c r="G5215" t="s">
        <v>149</v>
      </c>
      <c r="H5215" t="s">
        <v>150</v>
      </c>
      <c r="I5215" t="s">
        <v>136</v>
      </c>
      <c r="J5215" t="s">
        <v>137</v>
      </c>
      <c r="K5215" t="s">
        <v>138</v>
      </c>
      <c r="L5215" t="s">
        <v>15093</v>
      </c>
      <c r="M5215" t="s">
        <v>15094</v>
      </c>
      <c r="N5215">
        <v>2.7880555550000001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1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0.67538722606540014</v>
      </c>
      <c r="AC5215">
        <v>0</v>
      </c>
      <c r="AD5215">
        <v>0</v>
      </c>
      <c r="AE5215">
        <v>0.67538722606540014</v>
      </c>
    </row>
    <row r="5216" spans="1:31" x14ac:dyDescent="0.25">
      <c r="A5216">
        <v>2315076</v>
      </c>
      <c r="B5216">
        <v>1</v>
      </c>
      <c r="C5216" t="s">
        <v>80</v>
      </c>
      <c r="D5216" t="s">
        <v>88</v>
      </c>
      <c r="E5216" t="s">
        <v>285</v>
      </c>
      <c r="F5216" t="s">
        <v>15095</v>
      </c>
      <c r="G5216" t="s">
        <v>149</v>
      </c>
      <c r="H5216" t="s">
        <v>150</v>
      </c>
      <c r="I5216" t="s">
        <v>136</v>
      </c>
      <c r="J5216" t="s">
        <v>137</v>
      </c>
      <c r="K5216" t="s">
        <v>138</v>
      </c>
      <c r="L5216" t="s">
        <v>15096</v>
      </c>
      <c r="M5216" t="s">
        <v>15097</v>
      </c>
      <c r="N5216">
        <v>4.6383333330000003</v>
      </c>
      <c r="O5216">
        <v>0</v>
      </c>
      <c r="P5216">
        <v>38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50.396907038813211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50.396907038813211</v>
      </c>
    </row>
    <row r="5217" spans="1:31" x14ac:dyDescent="0.25">
      <c r="A5217">
        <v>2315809</v>
      </c>
      <c r="B5217">
        <v>1</v>
      </c>
      <c r="C5217" t="s">
        <v>81</v>
      </c>
      <c r="D5217" t="s">
        <v>128</v>
      </c>
      <c r="E5217" t="s">
        <v>153</v>
      </c>
      <c r="F5217" t="s">
        <v>15098</v>
      </c>
      <c r="G5217" t="s">
        <v>203</v>
      </c>
      <c r="H5217" t="s">
        <v>150</v>
      </c>
      <c r="I5217" t="s">
        <v>136</v>
      </c>
      <c r="J5217" t="s">
        <v>137</v>
      </c>
      <c r="K5217" t="s">
        <v>138</v>
      </c>
      <c r="L5217" t="s">
        <v>15099</v>
      </c>
      <c r="M5217" t="s">
        <v>15100</v>
      </c>
      <c r="N5217">
        <v>2.3822222219999998</v>
      </c>
      <c r="O5217">
        <v>0</v>
      </c>
      <c r="P5217">
        <v>5</v>
      </c>
      <c r="Q5217">
        <v>0</v>
      </c>
      <c r="R5217">
        <v>0</v>
      </c>
      <c r="S5217">
        <v>0</v>
      </c>
      <c r="T5217">
        <v>1</v>
      </c>
      <c r="U5217">
        <v>0</v>
      </c>
      <c r="V5217">
        <v>0</v>
      </c>
      <c r="W5217">
        <v>0</v>
      </c>
      <c r="X5217">
        <v>0.89701418661400012</v>
      </c>
      <c r="Y5217">
        <v>0</v>
      </c>
      <c r="Z5217">
        <v>0</v>
      </c>
      <c r="AA5217">
        <v>0</v>
      </c>
      <c r="AB5217">
        <v>4.4982383315748002</v>
      </c>
      <c r="AC5217">
        <v>0</v>
      </c>
      <c r="AD5217">
        <v>0</v>
      </c>
      <c r="AE5217">
        <v>5.3952525181888005</v>
      </c>
    </row>
    <row r="5218" spans="1:31" x14ac:dyDescent="0.25">
      <c r="A5218">
        <v>2315517</v>
      </c>
      <c r="B5218">
        <v>1</v>
      </c>
      <c r="C5218" t="s">
        <v>81</v>
      </c>
      <c r="D5218" t="s">
        <v>127</v>
      </c>
      <c r="E5218" t="s">
        <v>158</v>
      </c>
      <c r="F5218" t="s">
        <v>15101</v>
      </c>
      <c r="G5218" t="s">
        <v>1020</v>
      </c>
      <c r="H5218" t="s">
        <v>150</v>
      </c>
      <c r="I5218" t="s">
        <v>136</v>
      </c>
      <c r="J5218" t="s">
        <v>137</v>
      </c>
      <c r="K5218" t="s">
        <v>138</v>
      </c>
      <c r="L5218" t="s">
        <v>15102</v>
      </c>
      <c r="M5218" t="s">
        <v>15103</v>
      </c>
      <c r="N5218">
        <v>3.4133333330000002</v>
      </c>
      <c r="O5218">
        <v>0</v>
      </c>
      <c r="P5218">
        <v>1</v>
      </c>
      <c r="Q5218">
        <v>0</v>
      </c>
      <c r="R5218">
        <v>7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0.94310377343125007</v>
      </c>
      <c r="Y5218">
        <v>0</v>
      </c>
      <c r="Z5218">
        <v>96.759781708031866</v>
      </c>
      <c r="AA5218">
        <v>0</v>
      </c>
      <c r="AB5218">
        <v>0</v>
      </c>
      <c r="AC5218">
        <v>0</v>
      </c>
      <c r="AD5218">
        <v>0</v>
      </c>
      <c r="AE5218">
        <v>97.702885481463113</v>
      </c>
    </row>
    <row r="5219" spans="1:31" x14ac:dyDescent="0.25">
      <c r="A5219">
        <v>2315766</v>
      </c>
      <c r="B5219">
        <v>1</v>
      </c>
      <c r="C5219" t="s">
        <v>81</v>
      </c>
      <c r="D5219" t="s">
        <v>123</v>
      </c>
      <c r="E5219" t="s">
        <v>147</v>
      </c>
      <c r="F5219" t="s">
        <v>12074</v>
      </c>
      <c r="G5219" t="s">
        <v>384</v>
      </c>
      <c r="H5219" t="s">
        <v>150</v>
      </c>
      <c r="I5219" t="s">
        <v>136</v>
      </c>
      <c r="J5219" t="s">
        <v>137</v>
      </c>
      <c r="K5219" t="s">
        <v>138</v>
      </c>
      <c r="L5219" t="s">
        <v>15104</v>
      </c>
      <c r="M5219" t="s">
        <v>15105</v>
      </c>
      <c r="N5219">
        <v>2.4627777769999999</v>
      </c>
      <c r="O5219">
        <v>0</v>
      </c>
      <c r="P5219">
        <v>0</v>
      </c>
      <c r="Q5219">
        <v>0</v>
      </c>
      <c r="R5219">
        <v>1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0.96542068445086671</v>
      </c>
      <c r="AA5219">
        <v>0</v>
      </c>
      <c r="AB5219">
        <v>0</v>
      </c>
      <c r="AC5219">
        <v>0</v>
      </c>
      <c r="AD5219">
        <v>0</v>
      </c>
      <c r="AE5219">
        <v>0.96542068445086671</v>
      </c>
    </row>
    <row r="5220" spans="1:31" x14ac:dyDescent="0.25">
      <c r="A5220">
        <v>2315474</v>
      </c>
      <c r="B5220">
        <v>1</v>
      </c>
      <c r="C5220" t="s">
        <v>80</v>
      </c>
      <c r="D5220" t="s">
        <v>106</v>
      </c>
      <c r="E5220" t="s">
        <v>132</v>
      </c>
      <c r="F5220" t="s">
        <v>15106</v>
      </c>
      <c r="G5220" t="s">
        <v>467</v>
      </c>
      <c r="H5220" t="s">
        <v>135</v>
      </c>
      <c r="I5220" t="s">
        <v>136</v>
      </c>
      <c r="J5220" t="s">
        <v>137</v>
      </c>
      <c r="K5220" t="s">
        <v>138</v>
      </c>
      <c r="L5220" t="s">
        <v>15107</v>
      </c>
      <c r="M5220" t="s">
        <v>15108</v>
      </c>
      <c r="N5220">
        <v>1.4536111110000001</v>
      </c>
      <c r="O5220">
        <v>0</v>
      </c>
      <c r="P5220">
        <v>0</v>
      </c>
      <c r="Q5220">
        <v>1</v>
      </c>
      <c r="R5220">
        <v>37</v>
      </c>
      <c r="S5220">
        <v>1</v>
      </c>
      <c r="T5220">
        <v>4</v>
      </c>
      <c r="U5220">
        <v>0</v>
      </c>
      <c r="V5220">
        <v>0</v>
      </c>
      <c r="W5220">
        <v>0</v>
      </c>
      <c r="X5220">
        <v>0</v>
      </c>
      <c r="Y5220">
        <v>22.895005231190126</v>
      </c>
      <c r="Z5220">
        <v>234.66616236382291</v>
      </c>
      <c r="AA5220">
        <v>1.8077268152059445</v>
      </c>
      <c r="AB5220">
        <v>29.702758020920832</v>
      </c>
      <c r="AC5220">
        <v>0</v>
      </c>
      <c r="AD5220">
        <v>0</v>
      </c>
      <c r="AE5220">
        <v>289.07165243113985</v>
      </c>
    </row>
    <row r="5221" spans="1:31" x14ac:dyDescent="0.25">
      <c r="A5221">
        <v>2315325</v>
      </c>
      <c r="B5221">
        <v>1</v>
      </c>
      <c r="C5221" t="s">
        <v>81</v>
      </c>
      <c r="D5221" t="s">
        <v>122</v>
      </c>
      <c r="E5221" t="s">
        <v>175</v>
      </c>
      <c r="F5221" t="s">
        <v>15109</v>
      </c>
      <c r="G5221" t="s">
        <v>143</v>
      </c>
      <c r="H5221" t="s">
        <v>135</v>
      </c>
      <c r="I5221" t="s">
        <v>136</v>
      </c>
      <c r="J5221" t="s">
        <v>137</v>
      </c>
      <c r="K5221" t="s">
        <v>144</v>
      </c>
      <c r="L5221" t="s">
        <v>15110</v>
      </c>
      <c r="M5221" t="s">
        <v>15111</v>
      </c>
      <c r="N5221">
        <v>9.2247222220000005</v>
      </c>
      <c r="O5221">
        <v>1</v>
      </c>
      <c r="P5221">
        <v>269</v>
      </c>
      <c r="Q5221">
        <v>3</v>
      </c>
      <c r="R5221">
        <v>0</v>
      </c>
      <c r="S5221">
        <v>1</v>
      </c>
      <c r="T5221">
        <v>9</v>
      </c>
      <c r="U5221">
        <v>1</v>
      </c>
      <c r="V5221">
        <v>0</v>
      </c>
      <c r="W5221">
        <v>1.34805234830915</v>
      </c>
      <c r="X5221">
        <v>200.77429125556137</v>
      </c>
      <c r="Y5221">
        <v>29.308318567641898</v>
      </c>
      <c r="Z5221">
        <v>0</v>
      </c>
      <c r="AA5221">
        <v>48.109787263065627</v>
      </c>
      <c r="AB5221">
        <v>12.548945822311913</v>
      </c>
      <c r="AC5221">
        <v>508.1167606027131</v>
      </c>
      <c r="AD5221">
        <v>0</v>
      </c>
      <c r="AE5221">
        <v>800.20615585960309</v>
      </c>
    </row>
    <row r="5222" spans="1:31" x14ac:dyDescent="0.25">
      <c r="A5222">
        <v>2315709</v>
      </c>
      <c r="B5222">
        <v>1</v>
      </c>
      <c r="C5222" t="s">
        <v>81</v>
      </c>
      <c r="D5222" t="s">
        <v>122</v>
      </c>
      <c r="E5222" t="s">
        <v>153</v>
      </c>
      <c r="F5222" t="s">
        <v>15112</v>
      </c>
      <c r="G5222" t="s">
        <v>254</v>
      </c>
      <c r="H5222" t="s">
        <v>150</v>
      </c>
      <c r="I5222" t="s">
        <v>136</v>
      </c>
      <c r="J5222" t="s">
        <v>137</v>
      </c>
      <c r="K5222" t="s">
        <v>138</v>
      </c>
      <c r="L5222" t="s">
        <v>15113</v>
      </c>
      <c r="M5222" t="s">
        <v>15114</v>
      </c>
      <c r="N5222">
        <v>1.3138888879999999</v>
      </c>
      <c r="O5222">
        <v>0</v>
      </c>
      <c r="P5222">
        <v>1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0.11739498824258333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0.11739498824258333</v>
      </c>
    </row>
    <row r="5223" spans="1:31" x14ac:dyDescent="0.25">
      <c r="A5223">
        <v>2315168</v>
      </c>
      <c r="B5223">
        <v>1</v>
      </c>
      <c r="C5223" t="s">
        <v>80</v>
      </c>
      <c r="D5223" t="s">
        <v>106</v>
      </c>
      <c r="E5223" t="s">
        <v>158</v>
      </c>
      <c r="F5223" t="s">
        <v>15115</v>
      </c>
      <c r="G5223" t="s">
        <v>453</v>
      </c>
      <c r="H5223" t="s">
        <v>150</v>
      </c>
      <c r="I5223" t="s">
        <v>136</v>
      </c>
      <c r="J5223" t="s">
        <v>137</v>
      </c>
      <c r="K5223" t="s">
        <v>138</v>
      </c>
      <c r="L5223" t="s">
        <v>15116</v>
      </c>
      <c r="M5223" t="s">
        <v>15117</v>
      </c>
      <c r="N5223">
        <v>1.128055555</v>
      </c>
      <c r="O5223">
        <v>0</v>
      </c>
      <c r="P5223">
        <v>0</v>
      </c>
      <c r="Q5223">
        <v>0</v>
      </c>
      <c r="R5223">
        <v>8</v>
      </c>
      <c r="S5223">
        <v>0</v>
      </c>
      <c r="T5223">
        <v>4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6.4534112129364996</v>
      </c>
      <c r="AA5223">
        <v>0</v>
      </c>
      <c r="AB5223">
        <v>2.5207851812832001</v>
      </c>
      <c r="AC5223">
        <v>0</v>
      </c>
      <c r="AD5223">
        <v>0</v>
      </c>
      <c r="AE5223">
        <v>8.9741963942196996</v>
      </c>
    </row>
    <row r="5224" spans="1:31" x14ac:dyDescent="0.25">
      <c r="A5224">
        <v>2315732</v>
      </c>
      <c r="B5224">
        <v>1</v>
      </c>
      <c r="C5224" t="s">
        <v>81</v>
      </c>
      <c r="D5224" t="s">
        <v>127</v>
      </c>
      <c r="E5224" t="s">
        <v>153</v>
      </c>
      <c r="F5224" t="s">
        <v>15118</v>
      </c>
      <c r="G5224" t="s">
        <v>155</v>
      </c>
      <c r="H5224" t="s">
        <v>150</v>
      </c>
      <c r="I5224" t="s">
        <v>136</v>
      </c>
      <c r="J5224" t="s">
        <v>137</v>
      </c>
      <c r="K5224" t="s">
        <v>138</v>
      </c>
      <c r="L5224" t="s">
        <v>15119</v>
      </c>
      <c r="M5224" t="s">
        <v>15120</v>
      </c>
      <c r="N5224">
        <v>2.119722222</v>
      </c>
      <c r="O5224">
        <v>0</v>
      </c>
      <c r="P5224">
        <v>1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2.0018541225708335E-2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2.0018541225708335E-2</v>
      </c>
    </row>
    <row r="5225" spans="1:31" x14ac:dyDescent="0.25">
      <c r="A5225">
        <v>2315360</v>
      </c>
      <c r="B5225">
        <v>1</v>
      </c>
      <c r="C5225" t="s">
        <v>81</v>
      </c>
      <c r="D5225" t="s">
        <v>127</v>
      </c>
      <c r="E5225" t="s">
        <v>175</v>
      </c>
      <c r="F5225" t="s">
        <v>15121</v>
      </c>
      <c r="G5225" t="s">
        <v>210</v>
      </c>
      <c r="H5225" t="s">
        <v>135</v>
      </c>
      <c r="I5225" t="s">
        <v>136</v>
      </c>
      <c r="J5225" t="s">
        <v>137</v>
      </c>
      <c r="K5225" t="s">
        <v>138</v>
      </c>
      <c r="L5225" t="s">
        <v>15122</v>
      </c>
      <c r="M5225" t="s">
        <v>15123</v>
      </c>
      <c r="N5225">
        <v>1.506388888</v>
      </c>
      <c r="O5225">
        <v>0</v>
      </c>
      <c r="P5225">
        <v>286</v>
      </c>
      <c r="Q5225">
        <v>79</v>
      </c>
      <c r="R5225">
        <v>52</v>
      </c>
      <c r="S5225">
        <v>4</v>
      </c>
      <c r="T5225">
        <v>44</v>
      </c>
      <c r="U5225">
        <v>0</v>
      </c>
      <c r="V5225">
        <v>1</v>
      </c>
      <c r="W5225">
        <v>0</v>
      </c>
      <c r="X5225">
        <v>89.062125217065272</v>
      </c>
      <c r="Y5225">
        <v>667.11529535917862</v>
      </c>
      <c r="Z5225">
        <v>47.481735342126612</v>
      </c>
      <c r="AA5225">
        <v>22.775656365437836</v>
      </c>
      <c r="AB5225">
        <v>12.528171715274798</v>
      </c>
      <c r="AC5225">
        <v>0</v>
      </c>
      <c r="AD5225">
        <v>74.333929212366087</v>
      </c>
      <c r="AE5225">
        <v>913.29691321144924</v>
      </c>
    </row>
    <row r="5226" spans="1:31" x14ac:dyDescent="0.25">
      <c r="A5226">
        <v>2315692</v>
      </c>
      <c r="B5226">
        <v>1</v>
      </c>
      <c r="C5226" t="s">
        <v>80</v>
      </c>
      <c r="D5226" t="s">
        <v>90</v>
      </c>
      <c r="E5226" t="s">
        <v>147</v>
      </c>
      <c r="F5226" t="s">
        <v>15124</v>
      </c>
      <c r="G5226" t="s">
        <v>463</v>
      </c>
      <c r="H5226" t="s">
        <v>150</v>
      </c>
      <c r="I5226" t="s">
        <v>136</v>
      </c>
      <c r="J5226" t="s">
        <v>137</v>
      </c>
      <c r="K5226" t="s">
        <v>138</v>
      </c>
      <c r="L5226" t="s">
        <v>15125</v>
      </c>
      <c r="M5226" t="s">
        <v>15126</v>
      </c>
      <c r="N5226">
        <v>3.412222222</v>
      </c>
      <c r="O5226">
        <v>0</v>
      </c>
      <c r="P5226">
        <v>203</v>
      </c>
      <c r="Q5226">
        <v>0</v>
      </c>
      <c r="R5226">
        <v>0</v>
      </c>
      <c r="S5226">
        <v>0</v>
      </c>
      <c r="T5226">
        <v>3</v>
      </c>
      <c r="U5226">
        <v>0</v>
      </c>
      <c r="V5226">
        <v>0</v>
      </c>
      <c r="W5226">
        <v>0</v>
      </c>
      <c r="X5226">
        <v>168.7434278219244</v>
      </c>
      <c r="Y5226">
        <v>0</v>
      </c>
      <c r="Z5226">
        <v>0</v>
      </c>
      <c r="AA5226">
        <v>0</v>
      </c>
      <c r="AB5226">
        <v>3.5106453502050003</v>
      </c>
      <c r="AC5226">
        <v>0</v>
      </c>
      <c r="AD5226">
        <v>0</v>
      </c>
      <c r="AE5226">
        <v>172.25407317212941</v>
      </c>
    </row>
    <row r="5227" spans="1:31" x14ac:dyDescent="0.25">
      <c r="A5227">
        <v>2315586</v>
      </c>
      <c r="B5227">
        <v>1</v>
      </c>
      <c r="C5227" t="s">
        <v>81</v>
      </c>
      <c r="D5227" t="s">
        <v>113</v>
      </c>
      <c r="E5227" t="s">
        <v>285</v>
      </c>
      <c r="F5227" t="s">
        <v>15127</v>
      </c>
      <c r="G5227" t="s">
        <v>149</v>
      </c>
      <c r="H5227" t="s">
        <v>150</v>
      </c>
      <c r="I5227" t="s">
        <v>136</v>
      </c>
      <c r="J5227" t="s">
        <v>137</v>
      </c>
      <c r="K5227" t="s">
        <v>138</v>
      </c>
      <c r="L5227" t="s">
        <v>15128</v>
      </c>
      <c r="M5227" t="s">
        <v>15129</v>
      </c>
      <c r="N5227">
        <v>1.4936111110000001</v>
      </c>
      <c r="O5227">
        <v>0</v>
      </c>
      <c r="P5227">
        <v>13</v>
      </c>
      <c r="Q5227">
        <v>0</v>
      </c>
      <c r="R5227">
        <v>0</v>
      </c>
      <c r="S5227">
        <v>0</v>
      </c>
      <c r="T5227">
        <v>4</v>
      </c>
      <c r="U5227">
        <v>0</v>
      </c>
      <c r="V5227">
        <v>0</v>
      </c>
      <c r="W5227">
        <v>0</v>
      </c>
      <c r="X5227">
        <v>4.4015951154087007</v>
      </c>
      <c r="Y5227">
        <v>0</v>
      </c>
      <c r="Z5227">
        <v>0</v>
      </c>
      <c r="AA5227">
        <v>0</v>
      </c>
      <c r="AB5227">
        <v>1.6168942652245666</v>
      </c>
      <c r="AC5227">
        <v>0</v>
      </c>
      <c r="AD5227">
        <v>0</v>
      </c>
      <c r="AE5227">
        <v>6.0184893806332678</v>
      </c>
    </row>
    <row r="5228" spans="1:31" x14ac:dyDescent="0.25">
      <c r="A5228">
        <v>2315254</v>
      </c>
      <c r="B5228">
        <v>1</v>
      </c>
      <c r="C5228" t="s">
        <v>80</v>
      </c>
      <c r="D5228" t="s">
        <v>83</v>
      </c>
      <c r="E5228" t="s">
        <v>153</v>
      </c>
      <c r="F5228" t="s">
        <v>15130</v>
      </c>
      <c r="G5228" t="s">
        <v>155</v>
      </c>
      <c r="H5228" t="s">
        <v>150</v>
      </c>
      <c r="I5228" t="s">
        <v>136</v>
      </c>
      <c r="J5228" t="s">
        <v>137</v>
      </c>
      <c r="K5228" t="s">
        <v>138</v>
      </c>
      <c r="L5228" t="s">
        <v>15131</v>
      </c>
      <c r="M5228" t="s">
        <v>15132</v>
      </c>
      <c r="N5228">
        <v>1.078888888</v>
      </c>
      <c r="O5228">
        <v>0</v>
      </c>
      <c r="P5228">
        <v>3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0.71228429135850013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0.71228429135850013</v>
      </c>
    </row>
    <row r="5229" spans="1:31" x14ac:dyDescent="0.25">
      <c r="A5229">
        <v>2315749</v>
      </c>
      <c r="B5229">
        <v>1</v>
      </c>
      <c r="C5229" t="s">
        <v>80</v>
      </c>
      <c r="D5229" t="s">
        <v>93</v>
      </c>
      <c r="E5229" t="s">
        <v>414</v>
      </c>
      <c r="F5229" t="s">
        <v>15133</v>
      </c>
      <c r="G5229" t="s">
        <v>467</v>
      </c>
      <c r="H5229" t="s">
        <v>135</v>
      </c>
      <c r="I5229" t="s">
        <v>136</v>
      </c>
      <c r="J5229" t="s">
        <v>137</v>
      </c>
      <c r="K5229" t="s">
        <v>138</v>
      </c>
      <c r="L5229" t="s">
        <v>15134</v>
      </c>
      <c r="M5229" t="s">
        <v>15135</v>
      </c>
      <c r="N5229">
        <v>7.1388887999999998E-2</v>
      </c>
      <c r="O5229">
        <v>1</v>
      </c>
      <c r="P5229">
        <v>7</v>
      </c>
      <c r="Q5229">
        <v>13</v>
      </c>
      <c r="R5229">
        <v>15</v>
      </c>
      <c r="S5229">
        <v>8</v>
      </c>
      <c r="T5229">
        <v>43</v>
      </c>
      <c r="U5229">
        <v>1</v>
      </c>
      <c r="V5229">
        <v>1</v>
      </c>
      <c r="W5229">
        <v>1.7195113135E-3</v>
      </c>
      <c r="X5229">
        <v>0.67148052954480009</v>
      </c>
      <c r="Y5229">
        <v>10.056692478620201</v>
      </c>
      <c r="Z5229">
        <v>2.6403588863698753</v>
      </c>
      <c r="AA5229">
        <v>1.6396481510821057</v>
      </c>
      <c r="AB5229">
        <v>2.543936836947259</v>
      </c>
      <c r="AC5229">
        <v>0.25123398183833329</v>
      </c>
      <c r="AD5229">
        <v>0.12837909964634167</v>
      </c>
      <c r="AE5229">
        <v>17.933449475362416</v>
      </c>
    </row>
    <row r="5230" spans="1:31" x14ac:dyDescent="0.25">
      <c r="A5230">
        <v>2315108</v>
      </c>
      <c r="B5230">
        <v>1</v>
      </c>
      <c r="C5230" t="s">
        <v>80</v>
      </c>
      <c r="D5230" t="s">
        <v>100</v>
      </c>
      <c r="E5230" t="s">
        <v>153</v>
      </c>
      <c r="F5230" t="s">
        <v>15136</v>
      </c>
      <c r="G5230" t="s">
        <v>203</v>
      </c>
      <c r="H5230" t="s">
        <v>150</v>
      </c>
      <c r="I5230" t="s">
        <v>136</v>
      </c>
      <c r="J5230" t="s">
        <v>137</v>
      </c>
      <c r="K5230" t="s">
        <v>138</v>
      </c>
      <c r="L5230" t="s">
        <v>15137</v>
      </c>
      <c r="M5230" t="s">
        <v>15138</v>
      </c>
      <c r="N5230">
        <v>1.446666666</v>
      </c>
      <c r="O5230">
        <v>0</v>
      </c>
      <c r="P5230">
        <v>1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2.2595048548416669E-3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2.2595048548416669E-3</v>
      </c>
    </row>
    <row r="5231" spans="1:31" x14ac:dyDescent="0.25">
      <c r="A5231">
        <v>2315795</v>
      </c>
      <c r="B5231">
        <v>1</v>
      </c>
      <c r="C5231" t="s">
        <v>81</v>
      </c>
      <c r="D5231" t="s">
        <v>118</v>
      </c>
      <c r="E5231" t="s">
        <v>153</v>
      </c>
      <c r="F5231" t="s">
        <v>15139</v>
      </c>
      <c r="G5231" t="s">
        <v>155</v>
      </c>
      <c r="H5231" t="s">
        <v>150</v>
      </c>
      <c r="I5231" t="s">
        <v>136</v>
      </c>
      <c r="J5231" t="s">
        <v>137</v>
      </c>
      <c r="K5231" t="s">
        <v>138</v>
      </c>
      <c r="L5231" t="s">
        <v>15140</v>
      </c>
      <c r="M5231" t="s">
        <v>15141</v>
      </c>
      <c r="N5231">
        <v>2.221944444</v>
      </c>
      <c r="O5231">
        <v>0</v>
      </c>
      <c r="P5231">
        <v>1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0.12446830422180002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0.12446830422180002</v>
      </c>
    </row>
    <row r="5232" spans="1:31" x14ac:dyDescent="0.25">
      <c r="A5232">
        <v>2315400</v>
      </c>
      <c r="B5232">
        <v>1</v>
      </c>
      <c r="C5232" t="s">
        <v>80</v>
      </c>
      <c r="D5232" t="s">
        <v>85</v>
      </c>
      <c r="E5232" t="s">
        <v>158</v>
      </c>
      <c r="F5232" t="s">
        <v>15142</v>
      </c>
      <c r="G5232" t="s">
        <v>336</v>
      </c>
      <c r="H5232" t="s">
        <v>150</v>
      </c>
      <c r="I5232" t="s">
        <v>136</v>
      </c>
      <c r="J5232" t="s">
        <v>137</v>
      </c>
      <c r="K5232" t="s">
        <v>138</v>
      </c>
      <c r="L5232" t="s">
        <v>15143</v>
      </c>
      <c r="M5232" t="s">
        <v>15144</v>
      </c>
      <c r="N5232">
        <v>4.3263888880000003</v>
      </c>
      <c r="O5232">
        <v>0</v>
      </c>
      <c r="P5232">
        <v>442</v>
      </c>
      <c r="Q5232">
        <v>0</v>
      </c>
      <c r="R5232">
        <v>0</v>
      </c>
      <c r="S5232">
        <v>0</v>
      </c>
      <c r="T5232">
        <v>73</v>
      </c>
      <c r="U5232">
        <v>0</v>
      </c>
      <c r="V5232">
        <v>0</v>
      </c>
      <c r="W5232">
        <v>0</v>
      </c>
      <c r="X5232">
        <v>478.52315966579454</v>
      </c>
      <c r="Y5232">
        <v>0</v>
      </c>
      <c r="Z5232">
        <v>0</v>
      </c>
      <c r="AA5232">
        <v>0</v>
      </c>
      <c r="AB5232">
        <v>326.74184140646616</v>
      </c>
      <c r="AC5232">
        <v>0</v>
      </c>
      <c r="AD5232">
        <v>0</v>
      </c>
      <c r="AE5232">
        <v>805.2650010722607</v>
      </c>
    </row>
    <row r="5233" spans="1:31" x14ac:dyDescent="0.25">
      <c r="A5233">
        <v>2315792</v>
      </c>
      <c r="B5233">
        <v>1</v>
      </c>
      <c r="C5233" t="s">
        <v>80</v>
      </c>
      <c r="D5233" t="s">
        <v>98</v>
      </c>
      <c r="E5233" t="s">
        <v>153</v>
      </c>
      <c r="F5233" t="s">
        <v>15145</v>
      </c>
      <c r="G5233" t="s">
        <v>155</v>
      </c>
      <c r="H5233" t="s">
        <v>150</v>
      </c>
      <c r="I5233" t="s">
        <v>136</v>
      </c>
      <c r="J5233" t="s">
        <v>137</v>
      </c>
      <c r="K5233" t="s">
        <v>138</v>
      </c>
      <c r="L5233" t="s">
        <v>15146</v>
      </c>
      <c r="M5233" t="s">
        <v>15147</v>
      </c>
      <c r="N5233">
        <v>2.181944444</v>
      </c>
      <c r="O5233">
        <v>0</v>
      </c>
      <c r="P5233">
        <v>1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2.9003664381653333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2.9003664381653333</v>
      </c>
    </row>
    <row r="5234" spans="1:31" x14ac:dyDescent="0.25">
      <c r="A5234">
        <v>2315769</v>
      </c>
      <c r="B5234">
        <v>1</v>
      </c>
      <c r="C5234" t="s">
        <v>80</v>
      </c>
      <c r="D5234" t="s">
        <v>90</v>
      </c>
      <c r="E5234" t="s">
        <v>153</v>
      </c>
      <c r="F5234" t="s">
        <v>15148</v>
      </c>
      <c r="G5234" t="s">
        <v>155</v>
      </c>
      <c r="H5234" t="s">
        <v>150</v>
      </c>
      <c r="I5234" t="s">
        <v>136</v>
      </c>
      <c r="J5234" t="s">
        <v>137</v>
      </c>
      <c r="K5234" t="s">
        <v>138</v>
      </c>
      <c r="L5234" t="s">
        <v>15149</v>
      </c>
      <c r="M5234" t="s">
        <v>15150</v>
      </c>
      <c r="N5234">
        <v>1.6086111110000001</v>
      </c>
      <c r="O5234">
        <v>0</v>
      </c>
      <c r="P5234">
        <v>1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0.27656697699990002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0.27656697699990002</v>
      </c>
    </row>
    <row r="5235" spans="1:31" x14ac:dyDescent="0.25">
      <c r="A5235">
        <v>2315271</v>
      </c>
      <c r="B5235">
        <v>1</v>
      </c>
      <c r="C5235" t="s">
        <v>80</v>
      </c>
      <c r="D5235" t="s">
        <v>111</v>
      </c>
      <c r="E5235" t="s">
        <v>175</v>
      </c>
      <c r="F5235" t="s">
        <v>15151</v>
      </c>
      <c r="G5235" t="s">
        <v>467</v>
      </c>
      <c r="H5235" t="s">
        <v>135</v>
      </c>
      <c r="I5235" t="s">
        <v>136</v>
      </c>
      <c r="J5235" t="s">
        <v>137</v>
      </c>
      <c r="K5235" t="s">
        <v>138</v>
      </c>
      <c r="L5235" t="s">
        <v>15152</v>
      </c>
      <c r="M5235" t="s">
        <v>15153</v>
      </c>
      <c r="N5235">
        <v>0.18222222199999999</v>
      </c>
      <c r="O5235">
        <v>0</v>
      </c>
      <c r="P5235">
        <v>987</v>
      </c>
      <c r="Q5235">
        <v>0</v>
      </c>
      <c r="R5235">
        <v>0</v>
      </c>
      <c r="S5235">
        <v>1</v>
      </c>
      <c r="T5235">
        <v>83</v>
      </c>
      <c r="U5235">
        <v>1</v>
      </c>
      <c r="V5235">
        <v>0</v>
      </c>
      <c r="W5235">
        <v>0</v>
      </c>
      <c r="X5235">
        <v>36.495466577505312</v>
      </c>
      <c r="Y5235">
        <v>0</v>
      </c>
      <c r="Z5235">
        <v>0</v>
      </c>
      <c r="AA5235">
        <v>0.20357618485102219</v>
      </c>
      <c r="AB5235">
        <v>5.3395855954063567</v>
      </c>
      <c r="AC5235">
        <v>1.7482885073733334</v>
      </c>
      <c r="AD5235">
        <v>0</v>
      </c>
      <c r="AE5235">
        <v>43.786916865136021</v>
      </c>
    </row>
    <row r="5236" spans="1:31" x14ac:dyDescent="0.25">
      <c r="A5236">
        <v>2315649</v>
      </c>
      <c r="B5236">
        <v>1</v>
      </c>
      <c r="C5236" t="s">
        <v>80</v>
      </c>
      <c r="D5236" t="s">
        <v>93</v>
      </c>
      <c r="E5236" t="s">
        <v>414</v>
      </c>
      <c r="F5236" t="s">
        <v>7631</v>
      </c>
      <c r="G5236" t="s">
        <v>134</v>
      </c>
      <c r="H5236" t="s">
        <v>135</v>
      </c>
      <c r="I5236" t="s">
        <v>136</v>
      </c>
      <c r="J5236" t="s">
        <v>137</v>
      </c>
      <c r="K5236" t="s">
        <v>138</v>
      </c>
      <c r="L5236" t="s">
        <v>15154</v>
      </c>
      <c r="M5236" t="s">
        <v>15155</v>
      </c>
      <c r="N5236">
        <v>0.71499999999999997</v>
      </c>
      <c r="O5236">
        <v>1</v>
      </c>
      <c r="P5236">
        <v>7</v>
      </c>
      <c r="Q5236">
        <v>13</v>
      </c>
      <c r="R5236">
        <v>15</v>
      </c>
      <c r="S5236">
        <v>8</v>
      </c>
      <c r="T5236">
        <v>43</v>
      </c>
      <c r="U5236">
        <v>1</v>
      </c>
      <c r="V5236">
        <v>1</v>
      </c>
      <c r="W5236">
        <v>1.6233439422499999E-2</v>
      </c>
      <c r="X5236">
        <v>6.5483031368595999</v>
      </c>
      <c r="Y5236">
        <v>109.97764783601633</v>
      </c>
      <c r="Z5236">
        <v>28.01074614591138</v>
      </c>
      <c r="AA5236">
        <v>16.540604516371943</v>
      </c>
      <c r="AB5236">
        <v>27.442760795564393</v>
      </c>
      <c r="AC5236">
        <v>2.6194819178716662</v>
      </c>
      <c r="AD5236">
        <v>1.5564439124374498</v>
      </c>
      <c r="AE5236">
        <v>192.71222170045525</v>
      </c>
    </row>
    <row r="5237" spans="1:31" x14ac:dyDescent="0.25">
      <c r="A5237">
        <v>2315457</v>
      </c>
      <c r="B5237">
        <v>1</v>
      </c>
      <c r="C5237" t="s">
        <v>80</v>
      </c>
      <c r="D5237" t="s">
        <v>93</v>
      </c>
      <c r="E5237" t="s">
        <v>147</v>
      </c>
      <c r="F5237" t="s">
        <v>8987</v>
      </c>
      <c r="G5237" t="s">
        <v>149</v>
      </c>
      <c r="H5237" t="s">
        <v>150</v>
      </c>
      <c r="I5237" t="s">
        <v>136</v>
      </c>
      <c r="J5237" t="s">
        <v>137</v>
      </c>
      <c r="K5237" t="s">
        <v>138</v>
      </c>
      <c r="L5237" t="s">
        <v>15156</v>
      </c>
      <c r="M5237" t="s">
        <v>15157</v>
      </c>
      <c r="N5237">
        <v>1.918055555</v>
      </c>
      <c r="O5237">
        <v>0</v>
      </c>
      <c r="P5237">
        <v>2</v>
      </c>
      <c r="Q5237">
        <v>0</v>
      </c>
      <c r="R5237">
        <v>2</v>
      </c>
      <c r="S5237">
        <v>0</v>
      </c>
      <c r="T5237">
        <v>1</v>
      </c>
      <c r="U5237">
        <v>0</v>
      </c>
      <c r="V5237">
        <v>0</v>
      </c>
      <c r="W5237">
        <v>0</v>
      </c>
      <c r="X5237">
        <v>0.82900779469308339</v>
      </c>
      <c r="Y5237">
        <v>0</v>
      </c>
      <c r="Z5237">
        <v>4.0444128685E-3</v>
      </c>
      <c r="AA5237">
        <v>0</v>
      </c>
      <c r="AB5237">
        <v>6.733124021898</v>
      </c>
      <c r="AC5237">
        <v>0</v>
      </c>
      <c r="AD5237">
        <v>0</v>
      </c>
      <c r="AE5237">
        <v>7.5661762294595833</v>
      </c>
    </row>
    <row r="5238" spans="1:31" x14ac:dyDescent="0.25">
      <c r="A5238">
        <v>2315463</v>
      </c>
      <c r="B5238">
        <v>1</v>
      </c>
      <c r="C5238" t="s">
        <v>81</v>
      </c>
      <c r="D5238" t="s">
        <v>123</v>
      </c>
      <c r="E5238" t="s">
        <v>153</v>
      </c>
      <c r="F5238" t="s">
        <v>15158</v>
      </c>
      <c r="G5238" t="s">
        <v>336</v>
      </c>
      <c r="H5238" t="s">
        <v>150</v>
      </c>
      <c r="I5238" t="s">
        <v>136</v>
      </c>
      <c r="J5238" t="s">
        <v>137</v>
      </c>
      <c r="K5238" t="s">
        <v>138</v>
      </c>
      <c r="L5238" t="s">
        <v>15159</v>
      </c>
      <c r="M5238" t="s">
        <v>15160</v>
      </c>
      <c r="N5238">
        <v>1.645</v>
      </c>
      <c r="O5238">
        <v>0</v>
      </c>
      <c r="P5238">
        <v>1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0.30108160817666663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0.30108160817666663</v>
      </c>
    </row>
    <row r="5239" spans="1:31" x14ac:dyDescent="0.25">
      <c r="A5239">
        <v>2315483</v>
      </c>
      <c r="B5239">
        <v>1</v>
      </c>
      <c r="C5239" t="s">
        <v>80</v>
      </c>
      <c r="D5239" t="s">
        <v>94</v>
      </c>
      <c r="E5239" t="s">
        <v>141</v>
      </c>
      <c r="F5239" t="s">
        <v>15161</v>
      </c>
      <c r="G5239" t="s">
        <v>134</v>
      </c>
      <c r="H5239" t="s">
        <v>135</v>
      </c>
      <c r="I5239" t="s">
        <v>136</v>
      </c>
      <c r="J5239" t="s">
        <v>137</v>
      </c>
      <c r="K5239" t="s">
        <v>138</v>
      </c>
      <c r="L5239" t="s">
        <v>15162</v>
      </c>
      <c r="M5239" t="s">
        <v>15163</v>
      </c>
      <c r="N5239">
        <v>4.9580555549999996</v>
      </c>
      <c r="O5239">
        <v>5</v>
      </c>
      <c r="P5239">
        <v>363</v>
      </c>
      <c r="Q5239">
        <v>15</v>
      </c>
      <c r="R5239">
        <v>16</v>
      </c>
      <c r="S5239">
        <v>5</v>
      </c>
      <c r="T5239">
        <v>29</v>
      </c>
      <c r="U5239">
        <v>0</v>
      </c>
      <c r="V5239">
        <v>0</v>
      </c>
      <c r="W5239">
        <v>26.974517674090201</v>
      </c>
      <c r="X5239">
        <v>179.13174241407293</v>
      </c>
      <c r="Y5239">
        <v>447.33674957901854</v>
      </c>
      <c r="Z5239">
        <v>83.920310048060841</v>
      </c>
      <c r="AA5239">
        <v>29.927476886066849</v>
      </c>
      <c r="AB5239">
        <v>35.897455509850637</v>
      </c>
      <c r="AC5239">
        <v>0</v>
      </c>
      <c r="AD5239">
        <v>0</v>
      </c>
      <c r="AE5239">
        <v>803.18825211116007</v>
      </c>
    </row>
    <row r="5240" spans="1:31" x14ac:dyDescent="0.25">
      <c r="A5240">
        <v>2315420</v>
      </c>
      <c r="B5240">
        <v>1</v>
      </c>
      <c r="C5240" t="s">
        <v>80</v>
      </c>
      <c r="D5240" t="s">
        <v>94</v>
      </c>
      <c r="E5240" t="s">
        <v>141</v>
      </c>
      <c r="F5240" t="s">
        <v>1222</v>
      </c>
      <c r="G5240" t="s">
        <v>143</v>
      </c>
      <c r="H5240" t="s">
        <v>135</v>
      </c>
      <c r="I5240" t="s">
        <v>136</v>
      </c>
      <c r="J5240" t="s">
        <v>137</v>
      </c>
      <c r="K5240" t="s">
        <v>144</v>
      </c>
      <c r="L5240" t="s">
        <v>15164</v>
      </c>
      <c r="M5240" t="s">
        <v>15165</v>
      </c>
      <c r="N5240">
        <v>0.83083333299999995</v>
      </c>
      <c r="O5240">
        <v>0</v>
      </c>
      <c r="P5240">
        <v>134</v>
      </c>
      <c r="Q5240">
        <v>0</v>
      </c>
      <c r="R5240">
        <v>7</v>
      </c>
      <c r="S5240">
        <v>12</v>
      </c>
      <c r="T5240">
        <v>22</v>
      </c>
      <c r="U5240">
        <v>5</v>
      </c>
      <c r="V5240">
        <v>0</v>
      </c>
      <c r="W5240">
        <v>0</v>
      </c>
      <c r="X5240">
        <v>18.925182137743011</v>
      </c>
      <c r="Y5240">
        <v>0</v>
      </c>
      <c r="Z5240">
        <v>2.370038957390217</v>
      </c>
      <c r="AA5240">
        <v>100.37197468069787</v>
      </c>
      <c r="AB5240">
        <v>12.235218234926208</v>
      </c>
      <c r="AC5240">
        <v>279.65974502441497</v>
      </c>
      <c r="AD5240">
        <v>0</v>
      </c>
      <c r="AE5240">
        <v>413.56215903517227</v>
      </c>
    </row>
    <row r="5241" spans="1:31" x14ac:dyDescent="0.25">
      <c r="A5241">
        <v>2315085</v>
      </c>
      <c r="B5241">
        <v>1</v>
      </c>
      <c r="C5241" t="s">
        <v>80</v>
      </c>
      <c r="D5241" t="s">
        <v>93</v>
      </c>
      <c r="E5241" t="s">
        <v>147</v>
      </c>
      <c r="F5241" t="s">
        <v>15166</v>
      </c>
      <c r="G5241" t="s">
        <v>149</v>
      </c>
      <c r="H5241" t="s">
        <v>150</v>
      </c>
      <c r="I5241" t="s">
        <v>136</v>
      </c>
      <c r="J5241" t="s">
        <v>137</v>
      </c>
      <c r="K5241" t="s">
        <v>138</v>
      </c>
      <c r="L5241" t="s">
        <v>15167</v>
      </c>
      <c r="M5241" t="s">
        <v>15168</v>
      </c>
      <c r="N5241">
        <v>1.599722222</v>
      </c>
      <c r="O5241">
        <v>0</v>
      </c>
      <c r="P5241">
        <v>1</v>
      </c>
      <c r="Q5241">
        <v>0</v>
      </c>
      <c r="R5241">
        <v>1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3.6479571339936916</v>
      </c>
      <c r="AA5241">
        <v>0</v>
      </c>
      <c r="AB5241">
        <v>0</v>
      </c>
      <c r="AC5241">
        <v>0</v>
      </c>
      <c r="AD5241">
        <v>0</v>
      </c>
      <c r="AE5241">
        <v>3.6479571339936916</v>
      </c>
    </row>
    <row r="5242" spans="1:31" x14ac:dyDescent="0.25">
      <c r="A5242">
        <v>2315171</v>
      </c>
      <c r="B5242">
        <v>1</v>
      </c>
      <c r="C5242" t="s">
        <v>80</v>
      </c>
      <c r="D5242" t="s">
        <v>94</v>
      </c>
      <c r="E5242" t="s">
        <v>147</v>
      </c>
      <c r="F5242" t="s">
        <v>15169</v>
      </c>
      <c r="G5242" t="s">
        <v>258</v>
      </c>
      <c r="H5242" t="s">
        <v>150</v>
      </c>
      <c r="I5242" t="s">
        <v>136</v>
      </c>
      <c r="J5242" t="s">
        <v>137</v>
      </c>
      <c r="K5242" t="s">
        <v>138</v>
      </c>
      <c r="L5242" t="s">
        <v>15170</v>
      </c>
      <c r="M5242" t="s">
        <v>15171</v>
      </c>
      <c r="N5242">
        <v>3.0694444440000002</v>
      </c>
      <c r="O5242">
        <v>0</v>
      </c>
      <c r="P5242">
        <v>32</v>
      </c>
      <c r="Q5242">
        <v>0</v>
      </c>
      <c r="R5242">
        <v>0</v>
      </c>
      <c r="S5242">
        <v>0</v>
      </c>
      <c r="T5242">
        <v>1</v>
      </c>
      <c r="U5242">
        <v>0</v>
      </c>
      <c r="V5242">
        <v>0</v>
      </c>
      <c r="W5242">
        <v>0</v>
      </c>
      <c r="X5242">
        <v>6.7238890232061674</v>
      </c>
      <c r="Y5242">
        <v>0</v>
      </c>
      <c r="Z5242">
        <v>0</v>
      </c>
      <c r="AA5242">
        <v>0</v>
      </c>
      <c r="AB5242">
        <v>0.33297468965750004</v>
      </c>
      <c r="AC5242">
        <v>0</v>
      </c>
      <c r="AD5242">
        <v>0</v>
      </c>
      <c r="AE5242">
        <v>7.0568637128636675</v>
      </c>
    </row>
    <row r="5243" spans="1:31" x14ac:dyDescent="0.25">
      <c r="A5243">
        <v>2315228</v>
      </c>
      <c r="B5243">
        <v>1</v>
      </c>
      <c r="C5243" t="s">
        <v>80</v>
      </c>
      <c r="D5243" t="s">
        <v>93</v>
      </c>
      <c r="E5243" t="s">
        <v>141</v>
      </c>
      <c r="F5243" t="s">
        <v>15172</v>
      </c>
      <c r="G5243" t="s">
        <v>143</v>
      </c>
      <c r="H5243" t="s">
        <v>135</v>
      </c>
      <c r="I5243" t="s">
        <v>136</v>
      </c>
      <c r="J5243" t="s">
        <v>137</v>
      </c>
      <c r="K5243" t="s">
        <v>144</v>
      </c>
      <c r="L5243" t="s">
        <v>15173</v>
      </c>
      <c r="M5243" t="s">
        <v>15174</v>
      </c>
      <c r="N5243">
        <v>3.3711111109999998</v>
      </c>
      <c r="O5243">
        <v>0</v>
      </c>
      <c r="P5243">
        <v>567</v>
      </c>
      <c r="Q5243">
        <v>5</v>
      </c>
      <c r="R5243">
        <v>5</v>
      </c>
      <c r="S5243">
        <v>2</v>
      </c>
      <c r="T5243">
        <v>49</v>
      </c>
      <c r="U5243">
        <v>0</v>
      </c>
      <c r="V5243">
        <v>0</v>
      </c>
      <c r="W5243">
        <v>0</v>
      </c>
      <c r="X5243">
        <v>227.60449007600812</v>
      </c>
      <c r="Y5243">
        <v>307.54226170776315</v>
      </c>
      <c r="Z5243">
        <v>116.97727491294899</v>
      </c>
      <c r="AA5243">
        <v>28.103490226542501</v>
      </c>
      <c r="AB5243">
        <v>75.825708150461281</v>
      </c>
      <c r="AC5243">
        <v>0</v>
      </c>
      <c r="AD5243">
        <v>0</v>
      </c>
      <c r="AE5243">
        <v>756.05322507372398</v>
      </c>
    </row>
    <row r="5244" spans="1:31" x14ac:dyDescent="0.25">
      <c r="A5244">
        <v>2315669</v>
      </c>
      <c r="B5244">
        <v>1</v>
      </c>
      <c r="C5244" t="s">
        <v>81</v>
      </c>
      <c r="D5244" t="s">
        <v>118</v>
      </c>
      <c r="E5244" t="s">
        <v>132</v>
      </c>
      <c r="F5244" t="s">
        <v>9911</v>
      </c>
      <c r="G5244" t="s">
        <v>217</v>
      </c>
      <c r="H5244" t="s">
        <v>135</v>
      </c>
      <c r="I5244" t="s">
        <v>136</v>
      </c>
      <c r="J5244" t="s">
        <v>137</v>
      </c>
      <c r="K5244" t="s">
        <v>138</v>
      </c>
      <c r="L5244" t="s">
        <v>15175</v>
      </c>
      <c r="M5244" t="s">
        <v>15176</v>
      </c>
      <c r="N5244">
        <v>2.1441666659999998</v>
      </c>
      <c r="O5244">
        <v>0</v>
      </c>
      <c r="P5244">
        <v>1842</v>
      </c>
      <c r="Q5244">
        <v>53</v>
      </c>
      <c r="R5244">
        <v>71</v>
      </c>
      <c r="S5244">
        <v>8</v>
      </c>
      <c r="T5244">
        <v>142</v>
      </c>
      <c r="U5244">
        <v>0</v>
      </c>
      <c r="V5244">
        <v>0</v>
      </c>
      <c r="W5244">
        <v>0</v>
      </c>
      <c r="X5244">
        <v>652.31607986153824</v>
      </c>
      <c r="Y5244">
        <v>270.20913645364016</v>
      </c>
      <c r="Z5244">
        <v>187.97277613774284</v>
      </c>
      <c r="AA5244">
        <v>22.891928303900652</v>
      </c>
      <c r="AB5244">
        <v>83.53553420586519</v>
      </c>
      <c r="AC5244">
        <v>0</v>
      </c>
      <c r="AD5244">
        <v>0</v>
      </c>
      <c r="AE5244">
        <v>1216.9254549626869</v>
      </c>
    </row>
    <row r="5245" spans="1:31" x14ac:dyDescent="0.25">
      <c r="A5245">
        <v>2315188</v>
      </c>
      <c r="B5245">
        <v>1</v>
      </c>
      <c r="C5245" t="s">
        <v>81</v>
      </c>
      <c r="D5245" t="s">
        <v>117</v>
      </c>
      <c r="E5245" t="s">
        <v>153</v>
      </c>
      <c r="F5245" t="s">
        <v>15177</v>
      </c>
      <c r="G5245" t="s">
        <v>155</v>
      </c>
      <c r="H5245" t="s">
        <v>150</v>
      </c>
      <c r="I5245" t="s">
        <v>136</v>
      </c>
      <c r="J5245" t="s">
        <v>137</v>
      </c>
      <c r="K5245" t="s">
        <v>138</v>
      </c>
      <c r="L5245" t="s">
        <v>15178</v>
      </c>
      <c r="M5245" t="s">
        <v>15179</v>
      </c>
      <c r="N5245">
        <v>6.5766666660000004</v>
      </c>
      <c r="O5245">
        <v>0</v>
      </c>
      <c r="P5245">
        <v>1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0.84587056016106676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0.84587056016106676</v>
      </c>
    </row>
    <row r="5246" spans="1:31" x14ac:dyDescent="0.25">
      <c r="A5246">
        <v>2315211</v>
      </c>
      <c r="B5246">
        <v>1</v>
      </c>
      <c r="C5246" t="s">
        <v>81</v>
      </c>
      <c r="D5246" t="s">
        <v>123</v>
      </c>
      <c r="E5246" t="s">
        <v>175</v>
      </c>
      <c r="F5246" t="s">
        <v>15180</v>
      </c>
      <c r="G5246" t="s">
        <v>134</v>
      </c>
      <c r="H5246" t="s">
        <v>135</v>
      </c>
      <c r="I5246" t="s">
        <v>136</v>
      </c>
      <c r="J5246" t="s">
        <v>137</v>
      </c>
      <c r="K5246" t="s">
        <v>138</v>
      </c>
      <c r="L5246" t="s">
        <v>15181</v>
      </c>
      <c r="M5246" t="s">
        <v>15182</v>
      </c>
      <c r="N5246">
        <v>0.900277777</v>
      </c>
      <c r="O5246">
        <v>0</v>
      </c>
      <c r="P5246">
        <v>661</v>
      </c>
      <c r="Q5246">
        <v>11</v>
      </c>
      <c r="R5246">
        <v>79</v>
      </c>
      <c r="S5246">
        <v>11</v>
      </c>
      <c r="T5246">
        <v>75</v>
      </c>
      <c r="U5246">
        <v>1</v>
      </c>
      <c r="V5246">
        <v>0</v>
      </c>
      <c r="W5246">
        <v>0</v>
      </c>
      <c r="X5246">
        <v>85.700789576926212</v>
      </c>
      <c r="Y5246">
        <v>26.731762182854951</v>
      </c>
      <c r="Z5246">
        <v>57.606833718967664</v>
      </c>
      <c r="AA5246">
        <v>14.508505008658616</v>
      </c>
      <c r="AB5246">
        <v>40.833954420324062</v>
      </c>
      <c r="AC5246">
        <v>0.26074069904999997</v>
      </c>
      <c r="AD5246">
        <v>0</v>
      </c>
      <c r="AE5246">
        <v>225.64258560678152</v>
      </c>
    </row>
    <row r="5247" spans="1:31" x14ac:dyDescent="0.25">
      <c r="A5247">
        <v>2315234</v>
      </c>
      <c r="B5247">
        <v>1</v>
      </c>
      <c r="C5247" t="s">
        <v>80</v>
      </c>
      <c r="D5247" t="s">
        <v>82</v>
      </c>
      <c r="E5247" t="s">
        <v>158</v>
      </c>
      <c r="F5247" t="s">
        <v>15183</v>
      </c>
      <c r="G5247" t="s">
        <v>143</v>
      </c>
      <c r="H5247" t="s">
        <v>150</v>
      </c>
      <c r="I5247" t="s">
        <v>136</v>
      </c>
      <c r="J5247" t="s">
        <v>137</v>
      </c>
      <c r="K5247" t="s">
        <v>144</v>
      </c>
      <c r="L5247" t="s">
        <v>15184</v>
      </c>
      <c r="M5247" t="s">
        <v>15185</v>
      </c>
      <c r="N5247">
        <v>3.3025000000000002</v>
      </c>
      <c r="O5247">
        <v>0</v>
      </c>
      <c r="P5247">
        <v>3</v>
      </c>
      <c r="Q5247">
        <v>0</v>
      </c>
      <c r="R5247">
        <v>0</v>
      </c>
      <c r="S5247">
        <v>0</v>
      </c>
      <c r="T5247">
        <v>33</v>
      </c>
      <c r="U5247">
        <v>0</v>
      </c>
      <c r="V5247">
        <v>0</v>
      </c>
      <c r="W5247">
        <v>0</v>
      </c>
      <c r="X5247">
        <v>4.1506047811200011</v>
      </c>
      <c r="Y5247">
        <v>0</v>
      </c>
      <c r="Z5247">
        <v>0</v>
      </c>
      <c r="AA5247">
        <v>0</v>
      </c>
      <c r="AB5247">
        <v>65.61469385977469</v>
      </c>
      <c r="AC5247">
        <v>0</v>
      </c>
      <c r="AD5247">
        <v>0</v>
      </c>
      <c r="AE5247">
        <v>69.765298640894684</v>
      </c>
    </row>
    <row r="5248" spans="1:31" x14ac:dyDescent="0.25">
      <c r="A5248">
        <v>2315712</v>
      </c>
      <c r="B5248">
        <v>1</v>
      </c>
      <c r="C5248" t="s">
        <v>81</v>
      </c>
      <c r="D5248" t="s">
        <v>123</v>
      </c>
      <c r="E5248" t="s">
        <v>285</v>
      </c>
      <c r="F5248" t="s">
        <v>15186</v>
      </c>
      <c r="G5248" t="s">
        <v>287</v>
      </c>
      <c r="H5248" t="s">
        <v>150</v>
      </c>
      <c r="I5248" t="s">
        <v>136</v>
      </c>
      <c r="J5248" t="s">
        <v>137</v>
      </c>
      <c r="K5248" t="s">
        <v>138</v>
      </c>
      <c r="L5248" t="s">
        <v>15187</v>
      </c>
      <c r="M5248" t="s">
        <v>15188</v>
      </c>
      <c r="N5248">
        <v>0.68388888800000003</v>
      </c>
      <c r="O5248">
        <v>0</v>
      </c>
      <c r="P5248">
        <v>123</v>
      </c>
      <c r="Q5248">
        <v>0</v>
      </c>
      <c r="R5248">
        <v>0</v>
      </c>
      <c r="S5248">
        <v>0</v>
      </c>
      <c r="T5248">
        <v>5</v>
      </c>
      <c r="U5248">
        <v>0</v>
      </c>
      <c r="V5248">
        <v>0</v>
      </c>
      <c r="W5248">
        <v>0</v>
      </c>
      <c r="X5248">
        <v>14.58792958149799</v>
      </c>
      <c r="Y5248">
        <v>0</v>
      </c>
      <c r="Z5248">
        <v>0</v>
      </c>
      <c r="AA5248">
        <v>0</v>
      </c>
      <c r="AB5248">
        <v>1.0480789916874722</v>
      </c>
      <c r="AC5248">
        <v>0</v>
      </c>
      <c r="AD5248">
        <v>0</v>
      </c>
      <c r="AE5248">
        <v>15.636008573185462</v>
      </c>
    </row>
    <row r="5249" spans="1:31" x14ac:dyDescent="0.25">
      <c r="A5249">
        <v>2315334</v>
      </c>
      <c r="B5249">
        <v>1</v>
      </c>
      <c r="C5249" t="s">
        <v>80</v>
      </c>
      <c r="D5249" t="s">
        <v>90</v>
      </c>
      <c r="E5249" t="s">
        <v>158</v>
      </c>
      <c r="F5249" t="s">
        <v>14451</v>
      </c>
      <c r="G5249" t="s">
        <v>453</v>
      </c>
      <c r="H5249" t="s">
        <v>150</v>
      </c>
      <c r="I5249" t="s">
        <v>136</v>
      </c>
      <c r="J5249" t="s">
        <v>137</v>
      </c>
      <c r="K5249" t="s">
        <v>138</v>
      </c>
      <c r="L5249" t="s">
        <v>15189</v>
      </c>
      <c r="M5249" t="s">
        <v>15190</v>
      </c>
      <c r="N5249">
        <v>0.54527777700000002</v>
      </c>
      <c r="O5249">
        <v>0</v>
      </c>
      <c r="P5249">
        <v>809</v>
      </c>
      <c r="Q5249">
        <v>0</v>
      </c>
      <c r="R5249">
        <v>0</v>
      </c>
      <c r="S5249">
        <v>0</v>
      </c>
      <c r="T5249">
        <v>22</v>
      </c>
      <c r="U5249">
        <v>0</v>
      </c>
      <c r="V5249">
        <v>0</v>
      </c>
      <c r="W5249">
        <v>0</v>
      </c>
      <c r="X5249">
        <v>98.319636062612219</v>
      </c>
      <c r="Y5249">
        <v>0</v>
      </c>
      <c r="Z5249">
        <v>0</v>
      </c>
      <c r="AA5249">
        <v>0</v>
      </c>
      <c r="AB5249">
        <v>1.8502085659593333</v>
      </c>
      <c r="AC5249">
        <v>0</v>
      </c>
      <c r="AD5249">
        <v>0</v>
      </c>
      <c r="AE5249">
        <v>100.16984462857155</v>
      </c>
    </row>
    <row r="5250" spans="1:31" x14ac:dyDescent="0.25">
      <c r="A5250">
        <v>2315729</v>
      </c>
      <c r="B5250">
        <v>1</v>
      </c>
      <c r="C5250" t="s">
        <v>80</v>
      </c>
      <c r="D5250" t="s">
        <v>93</v>
      </c>
      <c r="E5250" t="s">
        <v>147</v>
      </c>
      <c r="F5250" t="s">
        <v>15191</v>
      </c>
      <c r="G5250" t="s">
        <v>149</v>
      </c>
      <c r="H5250" t="s">
        <v>150</v>
      </c>
      <c r="I5250" t="s">
        <v>136</v>
      </c>
      <c r="J5250" t="s">
        <v>137</v>
      </c>
      <c r="K5250" t="s">
        <v>138</v>
      </c>
      <c r="L5250" t="s">
        <v>15192</v>
      </c>
      <c r="M5250" t="s">
        <v>15193</v>
      </c>
      <c r="N5250">
        <v>2.9508333329999998</v>
      </c>
      <c r="O5250">
        <v>0</v>
      </c>
      <c r="P5250">
        <v>7</v>
      </c>
      <c r="Q5250">
        <v>0</v>
      </c>
      <c r="R5250">
        <v>1</v>
      </c>
      <c r="S5250">
        <v>0</v>
      </c>
      <c r="T5250">
        <v>1</v>
      </c>
      <c r="U5250">
        <v>0</v>
      </c>
      <c r="V5250">
        <v>0</v>
      </c>
      <c r="W5250">
        <v>0</v>
      </c>
      <c r="X5250">
        <v>2.6288361029947338</v>
      </c>
      <c r="Y5250">
        <v>0</v>
      </c>
      <c r="Z5250">
        <v>0.14416543047165004</v>
      </c>
      <c r="AA5250">
        <v>0</v>
      </c>
      <c r="AB5250">
        <v>0</v>
      </c>
      <c r="AC5250">
        <v>0</v>
      </c>
      <c r="AD5250">
        <v>0</v>
      </c>
      <c r="AE5250">
        <v>2.7730015334663838</v>
      </c>
    </row>
    <row r="5251" spans="1:31" x14ac:dyDescent="0.25">
      <c r="A5251">
        <v>2315311</v>
      </c>
      <c r="B5251">
        <v>1</v>
      </c>
      <c r="C5251" t="s">
        <v>80</v>
      </c>
      <c r="D5251" t="s">
        <v>108</v>
      </c>
      <c r="E5251" t="s">
        <v>147</v>
      </c>
      <c r="F5251" t="s">
        <v>15194</v>
      </c>
      <c r="G5251" t="s">
        <v>177</v>
      </c>
      <c r="H5251" t="s">
        <v>150</v>
      </c>
      <c r="I5251" t="s">
        <v>136</v>
      </c>
      <c r="J5251" t="s">
        <v>137</v>
      </c>
      <c r="K5251" t="s">
        <v>144</v>
      </c>
      <c r="L5251" t="s">
        <v>15195</v>
      </c>
      <c r="M5251" t="s">
        <v>15196</v>
      </c>
      <c r="N5251">
        <v>7.1638888879999998</v>
      </c>
      <c r="O5251">
        <v>0</v>
      </c>
      <c r="P5251">
        <v>29</v>
      </c>
      <c r="Q5251">
        <v>0</v>
      </c>
      <c r="R5251">
        <v>0</v>
      </c>
      <c r="S5251">
        <v>0</v>
      </c>
      <c r="T5251">
        <v>5</v>
      </c>
      <c r="U5251">
        <v>0</v>
      </c>
      <c r="V5251">
        <v>0</v>
      </c>
      <c r="W5251">
        <v>0</v>
      </c>
      <c r="X5251">
        <v>34.533490239357967</v>
      </c>
      <c r="Y5251">
        <v>0</v>
      </c>
      <c r="Z5251">
        <v>0</v>
      </c>
      <c r="AA5251">
        <v>0</v>
      </c>
      <c r="AB5251">
        <v>36.209446658476395</v>
      </c>
      <c r="AC5251">
        <v>0</v>
      </c>
      <c r="AD5251">
        <v>0</v>
      </c>
      <c r="AE5251">
        <v>70.742936897834369</v>
      </c>
    </row>
    <row r="5252" spans="1:31" x14ac:dyDescent="0.25">
      <c r="A5252">
        <v>2315443</v>
      </c>
      <c r="B5252">
        <v>1</v>
      </c>
      <c r="C5252" t="s">
        <v>80</v>
      </c>
      <c r="D5252" t="s">
        <v>100</v>
      </c>
      <c r="E5252" t="s">
        <v>132</v>
      </c>
      <c r="F5252" t="s">
        <v>4584</v>
      </c>
      <c r="G5252" t="s">
        <v>134</v>
      </c>
      <c r="H5252" t="s">
        <v>135</v>
      </c>
      <c r="I5252" t="s">
        <v>136</v>
      </c>
      <c r="J5252" t="s">
        <v>137</v>
      </c>
      <c r="K5252" t="s">
        <v>138</v>
      </c>
      <c r="L5252" t="s">
        <v>15197</v>
      </c>
      <c r="M5252" t="s">
        <v>15198</v>
      </c>
      <c r="N5252">
        <v>1.2450000000000001</v>
      </c>
      <c r="O5252">
        <v>1</v>
      </c>
      <c r="P5252">
        <v>10</v>
      </c>
      <c r="Q5252">
        <v>165</v>
      </c>
      <c r="R5252">
        <v>173</v>
      </c>
      <c r="S5252">
        <v>10</v>
      </c>
      <c r="T5252">
        <v>13</v>
      </c>
      <c r="U5252">
        <v>1</v>
      </c>
      <c r="V5252">
        <v>0</v>
      </c>
      <c r="W5252">
        <v>1.3101850370167998</v>
      </c>
      <c r="X5252">
        <v>15.657150629331667</v>
      </c>
      <c r="Y5252">
        <v>1080.3832847951865</v>
      </c>
      <c r="Z5252">
        <v>970.99022985707268</v>
      </c>
      <c r="AA5252">
        <v>35.140163057821233</v>
      </c>
      <c r="AB5252">
        <v>23.927905503600876</v>
      </c>
      <c r="AC5252">
        <v>100.09456866629999</v>
      </c>
      <c r="AD5252">
        <v>0</v>
      </c>
      <c r="AE5252">
        <v>2227.5034875463293</v>
      </c>
    </row>
    <row r="5253" spans="1:31" x14ac:dyDescent="0.25">
      <c r="A5253">
        <v>2315297</v>
      </c>
      <c r="B5253">
        <v>1</v>
      </c>
      <c r="C5253" t="s">
        <v>81</v>
      </c>
      <c r="D5253" t="s">
        <v>112</v>
      </c>
      <c r="E5253" t="s">
        <v>158</v>
      </c>
      <c r="F5253" t="s">
        <v>15199</v>
      </c>
      <c r="G5253" t="s">
        <v>177</v>
      </c>
      <c r="H5253" t="s">
        <v>150</v>
      </c>
      <c r="I5253" t="s">
        <v>136</v>
      </c>
      <c r="J5253" t="s">
        <v>137</v>
      </c>
      <c r="K5253" t="s">
        <v>144</v>
      </c>
      <c r="L5253" t="s">
        <v>15200</v>
      </c>
      <c r="M5253" t="s">
        <v>15201</v>
      </c>
      <c r="N5253">
        <v>6.9883333329999999</v>
      </c>
      <c r="O5253">
        <v>0</v>
      </c>
      <c r="P5253">
        <v>54</v>
      </c>
      <c r="Q5253">
        <v>0</v>
      </c>
      <c r="R5253">
        <v>2</v>
      </c>
      <c r="S5253">
        <v>0</v>
      </c>
      <c r="T5253">
        <v>7</v>
      </c>
      <c r="U5253">
        <v>0</v>
      </c>
      <c r="V5253">
        <v>1</v>
      </c>
      <c r="W5253">
        <v>0</v>
      </c>
      <c r="X5253">
        <v>66.677280156336138</v>
      </c>
      <c r="Y5253">
        <v>0</v>
      </c>
      <c r="Z5253">
        <v>0.16900738017240002</v>
      </c>
      <c r="AA5253">
        <v>0</v>
      </c>
      <c r="AB5253">
        <v>73.58994508481922</v>
      </c>
      <c r="AC5253">
        <v>0</v>
      </c>
      <c r="AD5253">
        <v>5.7120475995815996</v>
      </c>
      <c r="AE5253">
        <v>146.14828022090936</v>
      </c>
    </row>
    <row r="5254" spans="1:31" x14ac:dyDescent="0.25">
      <c r="A5254">
        <v>2315251</v>
      </c>
      <c r="B5254">
        <v>1</v>
      </c>
      <c r="C5254" t="s">
        <v>80</v>
      </c>
      <c r="D5254" t="s">
        <v>103</v>
      </c>
      <c r="E5254" t="s">
        <v>175</v>
      </c>
      <c r="F5254" t="s">
        <v>9287</v>
      </c>
      <c r="G5254" t="s">
        <v>177</v>
      </c>
      <c r="H5254" t="s">
        <v>135</v>
      </c>
      <c r="I5254" t="s">
        <v>136</v>
      </c>
      <c r="J5254" t="s">
        <v>137</v>
      </c>
      <c r="K5254" t="s">
        <v>144</v>
      </c>
      <c r="L5254" t="s">
        <v>15202</v>
      </c>
      <c r="M5254" t="s">
        <v>15203</v>
      </c>
      <c r="N5254">
        <v>6.9269444440000001</v>
      </c>
      <c r="O5254">
        <v>0</v>
      </c>
      <c r="P5254">
        <v>162</v>
      </c>
      <c r="Q5254">
        <v>0</v>
      </c>
      <c r="R5254">
        <v>2</v>
      </c>
      <c r="S5254">
        <v>0</v>
      </c>
      <c r="T5254">
        <v>30</v>
      </c>
      <c r="U5254">
        <v>0</v>
      </c>
      <c r="V5254">
        <v>0</v>
      </c>
      <c r="W5254">
        <v>0</v>
      </c>
      <c r="X5254">
        <v>139.54849905125164</v>
      </c>
      <c r="Y5254">
        <v>0</v>
      </c>
      <c r="Z5254">
        <v>2.5103431480746674</v>
      </c>
      <c r="AA5254">
        <v>0</v>
      </c>
      <c r="AB5254">
        <v>74.756574495714929</v>
      </c>
      <c r="AC5254">
        <v>0</v>
      </c>
      <c r="AD5254">
        <v>0</v>
      </c>
      <c r="AE5254">
        <v>216.81541669504122</v>
      </c>
    </row>
    <row r="5255" spans="1:31" x14ac:dyDescent="0.25">
      <c r="A5255">
        <v>2315317</v>
      </c>
      <c r="B5255">
        <v>1</v>
      </c>
      <c r="C5255" t="s">
        <v>80</v>
      </c>
      <c r="D5255" t="s">
        <v>104</v>
      </c>
      <c r="E5255" t="s">
        <v>158</v>
      </c>
      <c r="F5255" t="s">
        <v>15204</v>
      </c>
      <c r="G5255" t="s">
        <v>143</v>
      </c>
      <c r="H5255" t="s">
        <v>150</v>
      </c>
      <c r="I5255" t="s">
        <v>136</v>
      </c>
      <c r="J5255" t="s">
        <v>137</v>
      </c>
      <c r="K5255" t="s">
        <v>144</v>
      </c>
      <c r="L5255" t="s">
        <v>15205</v>
      </c>
      <c r="M5255" t="s">
        <v>15206</v>
      </c>
      <c r="N5255">
        <v>7.6847222220000004</v>
      </c>
      <c r="O5255">
        <v>0</v>
      </c>
      <c r="P5255">
        <v>57</v>
      </c>
      <c r="Q5255">
        <v>0</v>
      </c>
      <c r="R5255">
        <v>1</v>
      </c>
      <c r="S5255">
        <v>0</v>
      </c>
      <c r="T5255">
        <v>2</v>
      </c>
      <c r="U5255">
        <v>0</v>
      </c>
      <c r="V5255">
        <v>0</v>
      </c>
      <c r="W5255">
        <v>0</v>
      </c>
      <c r="X5255">
        <v>113.44055279651154</v>
      </c>
      <c r="Y5255">
        <v>0</v>
      </c>
      <c r="Z5255">
        <v>14.46986707483838</v>
      </c>
      <c r="AA5255">
        <v>0</v>
      </c>
      <c r="AB5255">
        <v>0.11640255337944999</v>
      </c>
      <c r="AC5255">
        <v>0</v>
      </c>
      <c r="AD5255">
        <v>0</v>
      </c>
      <c r="AE5255">
        <v>128.02682242472937</v>
      </c>
    </row>
    <row r="5256" spans="1:31" x14ac:dyDescent="0.25">
      <c r="A5256">
        <v>2315629</v>
      </c>
      <c r="B5256">
        <v>1</v>
      </c>
      <c r="C5256" t="s">
        <v>80</v>
      </c>
      <c r="D5256" t="s">
        <v>93</v>
      </c>
      <c r="E5256" t="s">
        <v>175</v>
      </c>
      <c r="F5256" t="s">
        <v>15207</v>
      </c>
      <c r="G5256" t="s">
        <v>134</v>
      </c>
      <c r="H5256" t="s">
        <v>135</v>
      </c>
      <c r="I5256" t="s">
        <v>136</v>
      </c>
      <c r="J5256" t="s">
        <v>137</v>
      </c>
      <c r="K5256" t="s">
        <v>138</v>
      </c>
      <c r="L5256" t="s">
        <v>15208</v>
      </c>
      <c r="M5256" t="s">
        <v>14450</v>
      </c>
      <c r="N5256">
        <v>0.38277777699999999</v>
      </c>
      <c r="O5256">
        <v>0</v>
      </c>
      <c r="P5256">
        <v>3743</v>
      </c>
      <c r="Q5256">
        <v>0</v>
      </c>
      <c r="R5256">
        <v>0</v>
      </c>
      <c r="S5256">
        <v>4</v>
      </c>
      <c r="T5256">
        <v>305</v>
      </c>
      <c r="U5256">
        <v>0</v>
      </c>
      <c r="V5256">
        <v>0</v>
      </c>
      <c r="W5256">
        <v>0</v>
      </c>
      <c r="X5256">
        <v>243.32401783357653</v>
      </c>
      <c r="Y5256">
        <v>0</v>
      </c>
      <c r="Z5256">
        <v>0</v>
      </c>
      <c r="AA5256">
        <v>13.328319731510188</v>
      </c>
      <c r="AB5256">
        <v>80.769417615910072</v>
      </c>
      <c r="AC5256">
        <v>0</v>
      </c>
      <c r="AD5256">
        <v>0</v>
      </c>
      <c r="AE5256">
        <v>337.4217551809968</v>
      </c>
    </row>
    <row r="5257" spans="1:31" x14ac:dyDescent="0.25">
      <c r="A5257">
        <v>2315460</v>
      </c>
      <c r="B5257">
        <v>1</v>
      </c>
      <c r="C5257" t="s">
        <v>80</v>
      </c>
      <c r="D5257" t="s">
        <v>100</v>
      </c>
      <c r="E5257" t="s">
        <v>147</v>
      </c>
      <c r="F5257" t="s">
        <v>13105</v>
      </c>
      <c r="G5257" t="s">
        <v>343</v>
      </c>
      <c r="H5257" t="s">
        <v>150</v>
      </c>
      <c r="I5257" t="s">
        <v>136</v>
      </c>
      <c r="J5257" t="s">
        <v>137</v>
      </c>
      <c r="K5257" t="s">
        <v>138</v>
      </c>
      <c r="L5257" t="s">
        <v>15209</v>
      </c>
      <c r="M5257" t="s">
        <v>15210</v>
      </c>
      <c r="N5257">
        <v>2.8777777769999999</v>
      </c>
      <c r="O5257">
        <v>0</v>
      </c>
      <c r="P5257">
        <v>12</v>
      </c>
      <c r="Q5257">
        <v>0</v>
      </c>
      <c r="R5257">
        <v>5</v>
      </c>
      <c r="S5257">
        <v>0</v>
      </c>
      <c r="T5257">
        <v>7</v>
      </c>
      <c r="U5257">
        <v>0</v>
      </c>
      <c r="V5257">
        <v>0</v>
      </c>
      <c r="W5257">
        <v>0</v>
      </c>
      <c r="X5257">
        <v>10.131904690363003</v>
      </c>
      <c r="Y5257">
        <v>0</v>
      </c>
      <c r="Z5257">
        <v>0.59229710208410014</v>
      </c>
      <c r="AA5257">
        <v>0</v>
      </c>
      <c r="AB5257">
        <v>4.8251895501644446</v>
      </c>
      <c r="AC5257">
        <v>0</v>
      </c>
      <c r="AD5257">
        <v>0</v>
      </c>
      <c r="AE5257">
        <v>15.549391342611546</v>
      </c>
    </row>
    <row r="5258" spans="1:31" x14ac:dyDescent="0.25">
      <c r="A5258">
        <v>2315337</v>
      </c>
      <c r="B5258">
        <v>1</v>
      </c>
      <c r="C5258" t="s">
        <v>80</v>
      </c>
      <c r="D5258" t="s">
        <v>82</v>
      </c>
      <c r="E5258" t="s">
        <v>147</v>
      </c>
      <c r="F5258" t="s">
        <v>15211</v>
      </c>
      <c r="G5258" t="s">
        <v>258</v>
      </c>
      <c r="H5258" t="s">
        <v>150</v>
      </c>
      <c r="I5258" t="s">
        <v>136</v>
      </c>
      <c r="J5258" t="s">
        <v>137</v>
      </c>
      <c r="K5258" t="s">
        <v>138</v>
      </c>
      <c r="L5258" t="s">
        <v>15212</v>
      </c>
      <c r="M5258" t="s">
        <v>15213</v>
      </c>
      <c r="N5258">
        <v>1.2575000000000001</v>
      </c>
      <c r="O5258">
        <v>0</v>
      </c>
      <c r="P5258">
        <v>156</v>
      </c>
      <c r="Q5258">
        <v>0</v>
      </c>
      <c r="R5258">
        <v>0</v>
      </c>
      <c r="S5258">
        <v>0</v>
      </c>
      <c r="T5258">
        <v>4</v>
      </c>
      <c r="U5258">
        <v>0</v>
      </c>
      <c r="V5258">
        <v>0</v>
      </c>
      <c r="W5258">
        <v>0</v>
      </c>
      <c r="X5258">
        <v>41.456261446722245</v>
      </c>
      <c r="Y5258">
        <v>0</v>
      </c>
      <c r="Z5258">
        <v>0</v>
      </c>
      <c r="AA5258">
        <v>0</v>
      </c>
      <c r="AB5258">
        <v>3.1467201274832504</v>
      </c>
      <c r="AC5258">
        <v>0</v>
      </c>
      <c r="AD5258">
        <v>0</v>
      </c>
      <c r="AE5258">
        <v>44.602981574205494</v>
      </c>
    </row>
    <row r="5259" spans="1:31" x14ac:dyDescent="0.25">
      <c r="A5259">
        <v>2315609</v>
      </c>
      <c r="B5259">
        <v>1</v>
      </c>
      <c r="C5259" t="s">
        <v>81</v>
      </c>
      <c r="D5259" t="s">
        <v>112</v>
      </c>
      <c r="E5259" t="s">
        <v>153</v>
      </c>
      <c r="F5259" t="s">
        <v>15214</v>
      </c>
      <c r="G5259" t="s">
        <v>203</v>
      </c>
      <c r="H5259" t="s">
        <v>150</v>
      </c>
      <c r="I5259" t="s">
        <v>136</v>
      </c>
      <c r="J5259" t="s">
        <v>137</v>
      </c>
      <c r="K5259" t="s">
        <v>138</v>
      </c>
      <c r="L5259" t="s">
        <v>15215</v>
      </c>
      <c r="M5259" t="s">
        <v>15216</v>
      </c>
      <c r="N5259">
        <v>0.93777777699999998</v>
      </c>
      <c r="O5259">
        <v>0</v>
      </c>
      <c r="P5259">
        <v>1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1.1596811988666667E-3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v>1.1596811988666667E-3</v>
      </c>
    </row>
    <row r="5260" spans="1:31" x14ac:dyDescent="0.25">
      <c r="A5260">
        <v>2315231</v>
      </c>
      <c r="B5260">
        <v>1</v>
      </c>
      <c r="C5260" t="s">
        <v>81</v>
      </c>
      <c r="D5260" t="s">
        <v>118</v>
      </c>
      <c r="E5260" t="s">
        <v>175</v>
      </c>
      <c r="F5260" t="s">
        <v>9713</v>
      </c>
      <c r="G5260" t="s">
        <v>143</v>
      </c>
      <c r="H5260" t="s">
        <v>135</v>
      </c>
      <c r="I5260" t="s">
        <v>136</v>
      </c>
      <c r="J5260" t="s">
        <v>137</v>
      </c>
      <c r="K5260" t="s">
        <v>144</v>
      </c>
      <c r="L5260" t="s">
        <v>15217</v>
      </c>
      <c r="M5260" t="s">
        <v>15218</v>
      </c>
      <c r="N5260">
        <v>2.1944444440000002</v>
      </c>
      <c r="O5260">
        <v>0</v>
      </c>
      <c r="P5260">
        <v>1155</v>
      </c>
      <c r="Q5260">
        <v>0</v>
      </c>
      <c r="R5260">
        <v>37</v>
      </c>
      <c r="S5260">
        <v>2</v>
      </c>
      <c r="T5260">
        <v>70</v>
      </c>
      <c r="U5260">
        <v>0</v>
      </c>
      <c r="V5260">
        <v>1</v>
      </c>
      <c r="W5260">
        <v>0</v>
      </c>
      <c r="X5260">
        <v>487.8703486887519</v>
      </c>
      <c r="Y5260">
        <v>0</v>
      </c>
      <c r="Z5260">
        <v>40.776857129797229</v>
      </c>
      <c r="AA5260">
        <v>17.63827931846139</v>
      </c>
      <c r="AB5260">
        <v>105.55106891234983</v>
      </c>
      <c r="AC5260">
        <v>0</v>
      </c>
      <c r="AD5260">
        <v>1.4153334325736</v>
      </c>
      <c r="AE5260">
        <v>653.25188748193386</v>
      </c>
    </row>
    <row r="5261" spans="1:31" x14ac:dyDescent="0.25">
      <c r="A5261">
        <v>2315523</v>
      </c>
      <c r="B5261">
        <v>1</v>
      </c>
      <c r="C5261" t="s">
        <v>80</v>
      </c>
      <c r="D5261" t="s">
        <v>100</v>
      </c>
      <c r="E5261" t="s">
        <v>153</v>
      </c>
      <c r="F5261" t="s">
        <v>15219</v>
      </c>
      <c r="G5261" t="s">
        <v>254</v>
      </c>
      <c r="H5261" t="s">
        <v>150</v>
      </c>
      <c r="I5261" t="s">
        <v>136</v>
      </c>
      <c r="J5261" t="s">
        <v>137</v>
      </c>
      <c r="K5261" t="s">
        <v>138</v>
      </c>
      <c r="L5261" t="s">
        <v>15220</v>
      </c>
      <c r="M5261" t="s">
        <v>15221</v>
      </c>
      <c r="N5261">
        <v>3.7408333329999999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1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4.3335302166054666</v>
      </c>
      <c r="AC5261">
        <v>0</v>
      </c>
      <c r="AD5261">
        <v>0</v>
      </c>
      <c r="AE5261">
        <v>4.3335302166054666</v>
      </c>
    </row>
    <row r="5262" spans="1:31" x14ac:dyDescent="0.25">
      <c r="A5262">
        <v>2315666</v>
      </c>
      <c r="B5262">
        <v>1</v>
      </c>
      <c r="C5262" t="s">
        <v>80</v>
      </c>
      <c r="D5262" t="s">
        <v>82</v>
      </c>
      <c r="E5262" t="s">
        <v>147</v>
      </c>
      <c r="F5262" t="s">
        <v>15222</v>
      </c>
      <c r="G5262" t="s">
        <v>258</v>
      </c>
      <c r="H5262" t="s">
        <v>150</v>
      </c>
      <c r="I5262" t="s">
        <v>136</v>
      </c>
      <c r="J5262" t="s">
        <v>137</v>
      </c>
      <c r="K5262" t="s">
        <v>138</v>
      </c>
      <c r="L5262" t="s">
        <v>15223</v>
      </c>
      <c r="M5262" t="s">
        <v>15224</v>
      </c>
      <c r="N5262">
        <v>1.564166666</v>
      </c>
      <c r="O5262">
        <v>0</v>
      </c>
      <c r="P5262">
        <v>227</v>
      </c>
      <c r="Q5262">
        <v>0</v>
      </c>
      <c r="R5262">
        <v>0</v>
      </c>
      <c r="S5262">
        <v>0</v>
      </c>
      <c r="T5262">
        <v>7</v>
      </c>
      <c r="U5262">
        <v>0</v>
      </c>
      <c r="V5262">
        <v>0</v>
      </c>
      <c r="W5262">
        <v>0</v>
      </c>
      <c r="X5262">
        <v>90.279801711987801</v>
      </c>
      <c r="Y5262">
        <v>0</v>
      </c>
      <c r="Z5262">
        <v>0</v>
      </c>
      <c r="AA5262">
        <v>0</v>
      </c>
      <c r="AB5262">
        <v>7.859363685221445</v>
      </c>
      <c r="AC5262">
        <v>0</v>
      </c>
      <c r="AD5262">
        <v>0</v>
      </c>
      <c r="AE5262">
        <v>98.13916539720924</v>
      </c>
    </row>
    <row r="5263" spans="1:31" x14ac:dyDescent="0.25">
      <c r="A5263">
        <v>2315125</v>
      </c>
      <c r="B5263">
        <v>1</v>
      </c>
      <c r="C5263" t="s">
        <v>81</v>
      </c>
      <c r="D5263" t="s">
        <v>118</v>
      </c>
      <c r="E5263" t="s">
        <v>175</v>
      </c>
      <c r="F5263" t="s">
        <v>15225</v>
      </c>
      <c r="G5263" t="s">
        <v>217</v>
      </c>
      <c r="H5263" t="s">
        <v>135</v>
      </c>
      <c r="I5263" t="s">
        <v>136</v>
      </c>
      <c r="J5263" t="s">
        <v>137</v>
      </c>
      <c r="K5263" t="s">
        <v>138</v>
      </c>
      <c r="L5263" t="s">
        <v>15226</v>
      </c>
      <c r="M5263" t="s">
        <v>15227</v>
      </c>
      <c r="N5263">
        <v>0.87944444399999999</v>
      </c>
      <c r="O5263">
        <v>1</v>
      </c>
      <c r="P5263">
        <v>156</v>
      </c>
      <c r="Q5263">
        <v>9</v>
      </c>
      <c r="R5263">
        <v>8</v>
      </c>
      <c r="S5263">
        <v>8</v>
      </c>
      <c r="T5263">
        <v>28</v>
      </c>
      <c r="U5263">
        <v>0</v>
      </c>
      <c r="V5263">
        <v>0</v>
      </c>
      <c r="W5263">
        <v>1.8259210760266667E-2</v>
      </c>
      <c r="X5263">
        <v>24.853616379793216</v>
      </c>
      <c r="Y5263">
        <v>45.754125197940027</v>
      </c>
      <c r="Z5263">
        <v>37.859972065835407</v>
      </c>
      <c r="AA5263">
        <v>9.5472870843249069</v>
      </c>
      <c r="AB5263">
        <v>14.124958568236414</v>
      </c>
      <c r="AC5263">
        <v>0</v>
      </c>
      <c r="AD5263">
        <v>0</v>
      </c>
      <c r="AE5263">
        <v>132.15821850689025</v>
      </c>
    </row>
    <row r="5264" spans="1:31" x14ac:dyDescent="0.25">
      <c r="A5264">
        <v>2315131</v>
      </c>
      <c r="B5264">
        <v>1</v>
      </c>
      <c r="C5264" t="s">
        <v>81</v>
      </c>
      <c r="D5264" t="s">
        <v>121</v>
      </c>
      <c r="E5264" t="s">
        <v>175</v>
      </c>
      <c r="F5264" t="s">
        <v>15228</v>
      </c>
      <c r="G5264" t="s">
        <v>210</v>
      </c>
      <c r="H5264" t="s">
        <v>135</v>
      </c>
      <c r="I5264" t="s">
        <v>136</v>
      </c>
      <c r="J5264" t="s">
        <v>137</v>
      </c>
      <c r="K5264" t="s">
        <v>138</v>
      </c>
      <c r="L5264" t="s">
        <v>15229</v>
      </c>
      <c r="M5264" t="s">
        <v>15230</v>
      </c>
      <c r="N5264">
        <v>2.528888888</v>
      </c>
      <c r="O5264">
        <v>0</v>
      </c>
      <c r="P5264">
        <v>51</v>
      </c>
      <c r="Q5264">
        <v>0</v>
      </c>
      <c r="R5264">
        <v>11</v>
      </c>
      <c r="S5264">
        <v>0</v>
      </c>
      <c r="T5264">
        <v>1</v>
      </c>
      <c r="U5264">
        <v>0</v>
      </c>
      <c r="V5264">
        <v>0</v>
      </c>
      <c r="W5264">
        <v>0</v>
      </c>
      <c r="X5264">
        <v>14.267388971281768</v>
      </c>
      <c r="Y5264">
        <v>0</v>
      </c>
      <c r="Z5264">
        <v>7.3538513605321683</v>
      </c>
      <c r="AA5264">
        <v>0</v>
      </c>
      <c r="AB5264">
        <v>0.10025997137933335</v>
      </c>
      <c r="AC5264">
        <v>0</v>
      </c>
      <c r="AD5264">
        <v>0</v>
      </c>
      <c r="AE5264">
        <v>21.72150030319327</v>
      </c>
    </row>
    <row r="5265" spans="1:31" x14ac:dyDescent="0.25">
      <c r="A5265">
        <v>2315672</v>
      </c>
      <c r="B5265">
        <v>1</v>
      </c>
      <c r="C5265" t="s">
        <v>80</v>
      </c>
      <c r="D5265" t="s">
        <v>95</v>
      </c>
      <c r="E5265" t="s">
        <v>147</v>
      </c>
      <c r="F5265" t="s">
        <v>15231</v>
      </c>
      <c r="G5265" t="s">
        <v>149</v>
      </c>
      <c r="H5265" t="s">
        <v>150</v>
      </c>
      <c r="I5265" t="s">
        <v>136</v>
      </c>
      <c r="J5265" t="s">
        <v>137</v>
      </c>
      <c r="K5265" t="s">
        <v>138</v>
      </c>
      <c r="L5265" t="s">
        <v>15232</v>
      </c>
      <c r="M5265" t="s">
        <v>15233</v>
      </c>
      <c r="N5265">
        <v>0.96972222200000002</v>
      </c>
      <c r="O5265">
        <v>0</v>
      </c>
      <c r="P5265">
        <v>183</v>
      </c>
      <c r="Q5265">
        <v>0</v>
      </c>
      <c r="R5265">
        <v>0</v>
      </c>
      <c r="S5265">
        <v>0</v>
      </c>
      <c r="T5265">
        <v>3</v>
      </c>
      <c r="U5265">
        <v>0</v>
      </c>
      <c r="V5265">
        <v>0</v>
      </c>
      <c r="W5265">
        <v>0</v>
      </c>
      <c r="X5265">
        <v>39.073125416910557</v>
      </c>
      <c r="Y5265">
        <v>0</v>
      </c>
      <c r="Z5265">
        <v>0</v>
      </c>
      <c r="AA5265">
        <v>0</v>
      </c>
      <c r="AB5265">
        <v>1.245391531043639</v>
      </c>
      <c r="AC5265">
        <v>0</v>
      </c>
      <c r="AD5265">
        <v>0</v>
      </c>
      <c r="AE5265">
        <v>40.318516947954194</v>
      </c>
    </row>
    <row r="5266" spans="1:31" x14ac:dyDescent="0.25">
      <c r="A5266">
        <v>2315815</v>
      </c>
      <c r="B5266">
        <v>1</v>
      </c>
      <c r="C5266" t="s">
        <v>80</v>
      </c>
      <c r="D5266" t="s">
        <v>97</v>
      </c>
      <c r="E5266" t="s">
        <v>153</v>
      </c>
      <c r="F5266" t="s">
        <v>15234</v>
      </c>
      <c r="G5266" t="s">
        <v>155</v>
      </c>
      <c r="H5266" t="s">
        <v>150</v>
      </c>
      <c r="I5266" t="s">
        <v>136</v>
      </c>
      <c r="J5266" t="s">
        <v>137</v>
      </c>
      <c r="K5266" t="s">
        <v>138</v>
      </c>
      <c r="L5266" t="s">
        <v>15235</v>
      </c>
      <c r="M5266" t="s">
        <v>15236</v>
      </c>
      <c r="N5266">
        <v>2.7619444440000001</v>
      </c>
      <c r="O5266">
        <v>0</v>
      </c>
      <c r="P5266">
        <v>2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0.7159651544824166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0.7159651544824166</v>
      </c>
    </row>
    <row r="5267" spans="1:31" x14ac:dyDescent="0.25">
      <c r="A5267">
        <v>2315374</v>
      </c>
      <c r="B5267">
        <v>1</v>
      </c>
      <c r="C5267" t="s">
        <v>81</v>
      </c>
      <c r="D5267" t="s">
        <v>117</v>
      </c>
      <c r="E5267" t="s">
        <v>153</v>
      </c>
      <c r="F5267" t="s">
        <v>15237</v>
      </c>
      <c r="G5267" t="s">
        <v>155</v>
      </c>
      <c r="H5267" t="s">
        <v>150</v>
      </c>
      <c r="I5267" t="s">
        <v>136</v>
      </c>
      <c r="J5267" t="s">
        <v>137</v>
      </c>
      <c r="K5267" t="s">
        <v>138</v>
      </c>
      <c r="L5267" t="s">
        <v>15238</v>
      </c>
      <c r="M5267" t="s">
        <v>15239</v>
      </c>
      <c r="N5267">
        <v>6.9383333330000001</v>
      </c>
      <c r="O5267">
        <v>0</v>
      </c>
      <c r="P5267">
        <v>1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</row>
    <row r="5268" spans="1:31" x14ac:dyDescent="0.25">
      <c r="A5268">
        <v>2315801</v>
      </c>
      <c r="B5268">
        <v>1</v>
      </c>
      <c r="C5268" t="s">
        <v>80</v>
      </c>
      <c r="D5268" t="s">
        <v>96</v>
      </c>
      <c r="E5268" t="s">
        <v>147</v>
      </c>
      <c r="F5268" t="s">
        <v>15240</v>
      </c>
      <c r="G5268" t="s">
        <v>258</v>
      </c>
      <c r="H5268" t="s">
        <v>150</v>
      </c>
      <c r="I5268" t="s">
        <v>136</v>
      </c>
      <c r="J5268" t="s">
        <v>137</v>
      </c>
      <c r="K5268" t="s">
        <v>138</v>
      </c>
      <c r="L5268" t="s">
        <v>15241</v>
      </c>
      <c r="M5268" t="s">
        <v>15242</v>
      </c>
      <c r="N5268">
        <v>3.2974999999999999</v>
      </c>
      <c r="O5268">
        <v>0</v>
      </c>
      <c r="P5268">
        <v>4</v>
      </c>
      <c r="Q5268">
        <v>0</v>
      </c>
      <c r="R5268">
        <v>4</v>
      </c>
      <c r="S5268">
        <v>0</v>
      </c>
      <c r="T5268">
        <v>1</v>
      </c>
      <c r="U5268">
        <v>0</v>
      </c>
      <c r="V5268">
        <v>0</v>
      </c>
      <c r="W5268">
        <v>0</v>
      </c>
      <c r="X5268">
        <v>30.085611282714005</v>
      </c>
      <c r="Y5268">
        <v>0</v>
      </c>
      <c r="Z5268">
        <v>3.5406690972497756</v>
      </c>
      <c r="AA5268">
        <v>0</v>
      </c>
      <c r="AB5268">
        <v>22.824152056205502</v>
      </c>
      <c r="AC5268">
        <v>0</v>
      </c>
      <c r="AD5268">
        <v>0</v>
      </c>
      <c r="AE5268">
        <v>56.45043243616928</v>
      </c>
    </row>
    <row r="5269" spans="1:31" x14ac:dyDescent="0.25">
      <c r="A5269">
        <v>2315237</v>
      </c>
      <c r="B5269">
        <v>1</v>
      </c>
      <c r="C5269" t="s">
        <v>81</v>
      </c>
      <c r="D5269" t="s">
        <v>128</v>
      </c>
      <c r="E5269" t="s">
        <v>147</v>
      </c>
      <c r="F5269" t="s">
        <v>15243</v>
      </c>
      <c r="G5269" t="s">
        <v>622</v>
      </c>
      <c r="H5269" t="s">
        <v>150</v>
      </c>
      <c r="I5269" t="s">
        <v>136</v>
      </c>
      <c r="J5269" t="s">
        <v>137</v>
      </c>
      <c r="K5269" t="s">
        <v>138</v>
      </c>
      <c r="L5269" t="s">
        <v>15244</v>
      </c>
      <c r="M5269" t="s">
        <v>15245</v>
      </c>
      <c r="N5269">
        <v>5.7230555550000002</v>
      </c>
      <c r="O5269">
        <v>0</v>
      </c>
      <c r="P5269">
        <v>90</v>
      </c>
      <c r="Q5269">
        <v>0</v>
      </c>
      <c r="R5269">
        <v>2</v>
      </c>
      <c r="S5269">
        <v>0</v>
      </c>
      <c r="T5269">
        <v>3</v>
      </c>
      <c r="U5269">
        <v>0</v>
      </c>
      <c r="V5269">
        <v>0</v>
      </c>
      <c r="W5269">
        <v>0</v>
      </c>
      <c r="X5269">
        <v>150.35434459220036</v>
      </c>
      <c r="Y5269">
        <v>0</v>
      </c>
      <c r="Z5269">
        <v>14.234224070299902</v>
      </c>
      <c r="AA5269">
        <v>0</v>
      </c>
      <c r="AB5269">
        <v>6.6223534847242504</v>
      </c>
      <c r="AC5269">
        <v>0</v>
      </c>
      <c r="AD5269">
        <v>0</v>
      </c>
      <c r="AE5269">
        <v>171.21092214722452</v>
      </c>
    </row>
    <row r="5270" spans="1:31" x14ac:dyDescent="0.25">
      <c r="A5270">
        <v>2315406</v>
      </c>
      <c r="B5270">
        <v>1</v>
      </c>
      <c r="C5270" t="s">
        <v>80</v>
      </c>
      <c r="D5270" t="s">
        <v>87</v>
      </c>
      <c r="E5270" t="s">
        <v>153</v>
      </c>
      <c r="F5270" t="s">
        <v>15246</v>
      </c>
      <c r="G5270" t="s">
        <v>203</v>
      </c>
      <c r="H5270" t="s">
        <v>150</v>
      </c>
      <c r="I5270" t="s">
        <v>136</v>
      </c>
      <c r="J5270" t="s">
        <v>137</v>
      </c>
      <c r="K5270" t="s">
        <v>138</v>
      </c>
      <c r="L5270" t="s">
        <v>15247</v>
      </c>
      <c r="M5270" t="s">
        <v>15248</v>
      </c>
      <c r="N5270">
        <v>1.229166666</v>
      </c>
      <c r="O5270">
        <v>0</v>
      </c>
      <c r="P5270">
        <v>9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2.1365203234335999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2.1365203234335999</v>
      </c>
    </row>
    <row r="5271" spans="1:31" x14ac:dyDescent="0.25">
      <c r="A5271">
        <v>2315446</v>
      </c>
      <c r="B5271">
        <v>1</v>
      </c>
      <c r="C5271" t="s">
        <v>80</v>
      </c>
      <c r="D5271" t="s">
        <v>103</v>
      </c>
      <c r="E5271" t="s">
        <v>141</v>
      </c>
      <c r="F5271" t="s">
        <v>15249</v>
      </c>
      <c r="G5271" t="s">
        <v>134</v>
      </c>
      <c r="H5271" t="s">
        <v>135</v>
      </c>
      <c r="I5271" t="s">
        <v>136</v>
      </c>
      <c r="J5271" t="s">
        <v>137</v>
      </c>
      <c r="K5271" t="s">
        <v>138</v>
      </c>
      <c r="L5271" t="s">
        <v>15250</v>
      </c>
      <c r="M5271" t="s">
        <v>15251</v>
      </c>
      <c r="N5271">
        <v>1.0519444440000001</v>
      </c>
      <c r="O5271">
        <v>0</v>
      </c>
      <c r="P5271">
        <v>645</v>
      </c>
      <c r="Q5271">
        <v>11</v>
      </c>
      <c r="R5271">
        <v>31</v>
      </c>
      <c r="S5271">
        <v>9</v>
      </c>
      <c r="T5271">
        <v>76</v>
      </c>
      <c r="U5271">
        <v>3</v>
      </c>
      <c r="V5271">
        <v>0</v>
      </c>
      <c r="W5271">
        <v>0</v>
      </c>
      <c r="X5271">
        <v>155.11505564654854</v>
      </c>
      <c r="Y5271">
        <v>81.650465088616301</v>
      </c>
      <c r="Z5271">
        <v>126.14884010871938</v>
      </c>
      <c r="AA5271">
        <v>36.494088294990782</v>
      </c>
      <c r="AB5271">
        <v>72.505065448031587</v>
      </c>
      <c r="AC5271">
        <v>286.90037633482888</v>
      </c>
      <c r="AD5271">
        <v>0</v>
      </c>
      <c r="AE5271">
        <v>758.81389092173549</v>
      </c>
    </row>
    <row r="5272" spans="1:31" x14ac:dyDescent="0.25">
      <c r="A5272">
        <v>2315197</v>
      </c>
      <c r="B5272">
        <v>1</v>
      </c>
      <c r="C5272" t="s">
        <v>81</v>
      </c>
      <c r="D5272" t="s">
        <v>112</v>
      </c>
      <c r="E5272" t="s">
        <v>414</v>
      </c>
      <c r="F5272" t="s">
        <v>14316</v>
      </c>
      <c r="G5272" t="s">
        <v>467</v>
      </c>
      <c r="H5272" t="s">
        <v>2425</v>
      </c>
      <c r="I5272" t="s">
        <v>136</v>
      </c>
      <c r="J5272" t="s">
        <v>137</v>
      </c>
      <c r="K5272" t="s">
        <v>144</v>
      </c>
      <c r="L5272" t="s">
        <v>15252</v>
      </c>
      <c r="M5272" t="s">
        <v>15253</v>
      </c>
      <c r="N5272">
        <v>1.835555555</v>
      </c>
      <c r="O5272">
        <v>8</v>
      </c>
      <c r="P5272">
        <v>39255</v>
      </c>
      <c r="Q5272">
        <v>352</v>
      </c>
      <c r="R5272">
        <v>1634</v>
      </c>
      <c r="S5272">
        <v>223</v>
      </c>
      <c r="T5272">
        <v>4875</v>
      </c>
      <c r="U5272">
        <v>33</v>
      </c>
      <c r="V5272">
        <v>22</v>
      </c>
      <c r="W5272">
        <v>37.627597300457111</v>
      </c>
      <c r="X5272">
        <v>8523.1908757988967</v>
      </c>
      <c r="Y5272">
        <v>1732.414205328032</v>
      </c>
      <c r="Z5272">
        <v>1806.3447728678229</v>
      </c>
      <c r="AA5272">
        <v>2437.3819034415892</v>
      </c>
      <c r="AB5272">
        <v>3797.3282977759422</v>
      </c>
      <c r="AC5272">
        <v>3039.2067877573281</v>
      </c>
      <c r="AD5272">
        <v>423.49484772393197</v>
      </c>
      <c r="AE5272">
        <v>21796.989287993998</v>
      </c>
    </row>
    <row r="5273" spans="1:31" x14ac:dyDescent="0.25">
      <c r="A5273">
        <v>2315532</v>
      </c>
      <c r="B5273">
        <v>1</v>
      </c>
      <c r="C5273" t="s">
        <v>80</v>
      </c>
      <c r="D5273" t="s">
        <v>93</v>
      </c>
      <c r="E5273" t="s">
        <v>147</v>
      </c>
      <c r="F5273" t="s">
        <v>15254</v>
      </c>
      <c r="G5273" t="s">
        <v>149</v>
      </c>
      <c r="H5273" t="s">
        <v>150</v>
      </c>
      <c r="I5273" t="s">
        <v>136</v>
      </c>
      <c r="J5273" t="s">
        <v>137</v>
      </c>
      <c r="K5273" t="s">
        <v>138</v>
      </c>
      <c r="L5273" t="s">
        <v>14912</v>
      </c>
      <c r="M5273" t="s">
        <v>15255</v>
      </c>
      <c r="N5273">
        <v>9.903611111</v>
      </c>
      <c r="O5273">
        <v>0</v>
      </c>
      <c r="P5273">
        <v>2</v>
      </c>
      <c r="Q5273">
        <v>0</v>
      </c>
      <c r="R5273">
        <v>3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3.4416451410935998</v>
      </c>
      <c r="Y5273">
        <v>0</v>
      </c>
      <c r="Z5273">
        <v>40.994397279590515</v>
      </c>
      <c r="AA5273">
        <v>0</v>
      </c>
      <c r="AB5273">
        <v>0</v>
      </c>
      <c r="AC5273">
        <v>0</v>
      </c>
      <c r="AD5273">
        <v>0</v>
      </c>
      <c r="AE5273">
        <v>44.436042420684117</v>
      </c>
    </row>
    <row r="5274" spans="1:31" x14ac:dyDescent="0.25">
      <c r="A5274">
        <v>2315320</v>
      </c>
      <c r="B5274">
        <v>1</v>
      </c>
      <c r="C5274" t="s">
        <v>80</v>
      </c>
      <c r="D5274" t="s">
        <v>98</v>
      </c>
      <c r="E5274" t="s">
        <v>141</v>
      </c>
      <c r="F5274" t="s">
        <v>593</v>
      </c>
      <c r="G5274" t="s">
        <v>134</v>
      </c>
      <c r="H5274" t="s">
        <v>135</v>
      </c>
      <c r="I5274" t="s">
        <v>136</v>
      </c>
      <c r="J5274" t="s">
        <v>137</v>
      </c>
      <c r="K5274" t="s">
        <v>138</v>
      </c>
      <c r="L5274" t="s">
        <v>15256</v>
      </c>
      <c r="M5274" t="s">
        <v>15257</v>
      </c>
      <c r="N5274">
        <v>0.65861111100000003</v>
      </c>
      <c r="O5274">
        <v>0</v>
      </c>
      <c r="P5274">
        <v>0</v>
      </c>
      <c r="Q5274">
        <v>9</v>
      </c>
      <c r="R5274">
        <v>95</v>
      </c>
      <c r="S5274">
        <v>5</v>
      </c>
      <c r="T5274">
        <v>25</v>
      </c>
      <c r="U5274">
        <v>1</v>
      </c>
      <c r="V5274">
        <v>0</v>
      </c>
      <c r="W5274">
        <v>0</v>
      </c>
      <c r="X5274">
        <v>0</v>
      </c>
      <c r="Y5274">
        <v>62.265765332836125</v>
      </c>
      <c r="Z5274">
        <v>253.22400678926013</v>
      </c>
      <c r="AA5274">
        <v>6.4704118272545568</v>
      </c>
      <c r="AB5274">
        <v>35.123611850726412</v>
      </c>
      <c r="AC5274">
        <v>27.005347553820002</v>
      </c>
      <c r="AD5274">
        <v>0</v>
      </c>
      <c r="AE5274">
        <v>384.08914335389727</v>
      </c>
    </row>
    <row r="5275" spans="1:31" x14ac:dyDescent="0.25">
      <c r="A5275">
        <v>2315675</v>
      </c>
      <c r="B5275">
        <v>1</v>
      </c>
      <c r="C5275" t="s">
        <v>80</v>
      </c>
      <c r="D5275" t="s">
        <v>107</v>
      </c>
      <c r="E5275" t="s">
        <v>132</v>
      </c>
      <c r="F5275" t="s">
        <v>903</v>
      </c>
      <c r="G5275" t="s">
        <v>210</v>
      </c>
      <c r="H5275" t="s">
        <v>135</v>
      </c>
      <c r="I5275" t="s">
        <v>136</v>
      </c>
      <c r="J5275" t="s">
        <v>137</v>
      </c>
      <c r="K5275" t="s">
        <v>138</v>
      </c>
      <c r="L5275" t="s">
        <v>15258</v>
      </c>
      <c r="M5275" t="s">
        <v>15259</v>
      </c>
      <c r="N5275">
        <v>1.4325000000000001</v>
      </c>
      <c r="O5275">
        <v>1</v>
      </c>
      <c r="P5275">
        <v>105</v>
      </c>
      <c r="Q5275">
        <v>5</v>
      </c>
      <c r="R5275">
        <v>34</v>
      </c>
      <c r="S5275">
        <v>7</v>
      </c>
      <c r="T5275">
        <v>17</v>
      </c>
      <c r="U5275">
        <v>0</v>
      </c>
      <c r="V5275">
        <v>0</v>
      </c>
      <c r="W5275">
        <v>9.317659895446166</v>
      </c>
      <c r="X5275">
        <v>33.470748256462016</v>
      </c>
      <c r="Y5275">
        <v>4.7170723244295676</v>
      </c>
      <c r="Z5275">
        <v>85.928845109759536</v>
      </c>
      <c r="AA5275">
        <v>15.80955328172087</v>
      </c>
      <c r="AB5275">
        <v>14.902529175444313</v>
      </c>
      <c r="AC5275">
        <v>0</v>
      </c>
      <c r="AD5275">
        <v>0</v>
      </c>
      <c r="AE5275">
        <v>164.14640804326245</v>
      </c>
    </row>
    <row r="5276" spans="1:31" x14ac:dyDescent="0.25">
      <c r="A5276">
        <v>2315506</v>
      </c>
      <c r="B5276">
        <v>1</v>
      </c>
      <c r="C5276" t="s">
        <v>80</v>
      </c>
      <c r="D5276" t="s">
        <v>104</v>
      </c>
      <c r="E5276" t="s">
        <v>414</v>
      </c>
      <c r="F5276" t="s">
        <v>15260</v>
      </c>
      <c r="G5276" t="s">
        <v>134</v>
      </c>
      <c r="H5276" t="s">
        <v>135</v>
      </c>
      <c r="I5276" t="s">
        <v>136</v>
      </c>
      <c r="J5276" t="s">
        <v>137</v>
      </c>
      <c r="K5276" t="s">
        <v>138</v>
      </c>
      <c r="L5276" t="s">
        <v>15261</v>
      </c>
      <c r="M5276" t="s">
        <v>15262</v>
      </c>
      <c r="N5276">
        <v>0.12216666599999999</v>
      </c>
      <c r="O5276">
        <v>1</v>
      </c>
      <c r="P5276">
        <v>469</v>
      </c>
      <c r="Q5276">
        <v>23</v>
      </c>
      <c r="R5276">
        <v>28</v>
      </c>
      <c r="S5276">
        <v>29</v>
      </c>
      <c r="T5276">
        <v>73</v>
      </c>
      <c r="U5276">
        <v>5</v>
      </c>
      <c r="V5276">
        <v>0</v>
      </c>
      <c r="W5276">
        <v>0.29012052906319996</v>
      </c>
      <c r="X5276">
        <v>10.583609466707067</v>
      </c>
      <c r="Y5276">
        <v>5.5193217050304968</v>
      </c>
      <c r="Z5276">
        <v>1.875238480692653</v>
      </c>
      <c r="AA5276">
        <v>51.327150271763458</v>
      </c>
      <c r="AB5276">
        <v>6.3430542034677355</v>
      </c>
      <c r="AC5276">
        <v>13.717590343075305</v>
      </c>
      <c r="AD5276">
        <v>0</v>
      </c>
      <c r="AE5276">
        <v>89.656084999799901</v>
      </c>
    </row>
    <row r="5277" spans="1:31" x14ac:dyDescent="0.25">
      <c r="A5277">
        <v>2315512</v>
      </c>
      <c r="B5277">
        <v>1</v>
      </c>
      <c r="C5277" t="s">
        <v>80</v>
      </c>
      <c r="D5277" t="s">
        <v>83</v>
      </c>
      <c r="E5277" t="s">
        <v>147</v>
      </c>
      <c r="F5277" t="s">
        <v>15263</v>
      </c>
      <c r="G5277" t="s">
        <v>463</v>
      </c>
      <c r="H5277" t="s">
        <v>150</v>
      </c>
      <c r="I5277" t="s">
        <v>136</v>
      </c>
      <c r="J5277" t="s">
        <v>137</v>
      </c>
      <c r="K5277" t="s">
        <v>138</v>
      </c>
      <c r="L5277" t="s">
        <v>15264</v>
      </c>
      <c r="M5277" t="s">
        <v>15265</v>
      </c>
      <c r="N5277">
        <v>1.122222222</v>
      </c>
      <c r="O5277">
        <v>0</v>
      </c>
      <c r="P5277">
        <v>132</v>
      </c>
      <c r="Q5277">
        <v>0</v>
      </c>
      <c r="R5277">
        <v>0</v>
      </c>
      <c r="S5277">
        <v>0</v>
      </c>
      <c r="T5277">
        <v>9</v>
      </c>
      <c r="U5277">
        <v>0</v>
      </c>
      <c r="V5277">
        <v>0</v>
      </c>
      <c r="W5277">
        <v>0</v>
      </c>
      <c r="X5277">
        <v>37.926260582847341</v>
      </c>
      <c r="Y5277">
        <v>0</v>
      </c>
      <c r="Z5277">
        <v>0</v>
      </c>
      <c r="AA5277">
        <v>0</v>
      </c>
      <c r="AB5277">
        <v>16.389133243169788</v>
      </c>
      <c r="AC5277">
        <v>0</v>
      </c>
      <c r="AD5277">
        <v>0</v>
      </c>
      <c r="AE5277">
        <v>54.315393826017129</v>
      </c>
    </row>
    <row r="5278" spans="1:31" x14ac:dyDescent="0.25">
      <c r="A5278">
        <v>2315655</v>
      </c>
      <c r="B5278">
        <v>1</v>
      </c>
      <c r="C5278" t="s">
        <v>80</v>
      </c>
      <c r="D5278" t="s">
        <v>103</v>
      </c>
      <c r="E5278" t="s">
        <v>175</v>
      </c>
      <c r="F5278" t="s">
        <v>15266</v>
      </c>
      <c r="G5278" t="s">
        <v>210</v>
      </c>
      <c r="H5278" t="s">
        <v>135</v>
      </c>
      <c r="I5278" t="s">
        <v>136</v>
      </c>
      <c r="J5278" t="s">
        <v>137</v>
      </c>
      <c r="K5278" t="s">
        <v>138</v>
      </c>
      <c r="L5278" t="s">
        <v>15267</v>
      </c>
      <c r="M5278" t="s">
        <v>15268</v>
      </c>
      <c r="N5278">
        <v>2.2572222219999998</v>
      </c>
      <c r="O5278">
        <v>0</v>
      </c>
      <c r="P5278">
        <v>512</v>
      </c>
      <c r="Q5278">
        <v>0</v>
      </c>
      <c r="R5278">
        <v>32</v>
      </c>
      <c r="S5278">
        <v>3</v>
      </c>
      <c r="T5278">
        <v>201</v>
      </c>
      <c r="U5278">
        <v>0</v>
      </c>
      <c r="V5278">
        <v>0</v>
      </c>
      <c r="W5278">
        <v>0</v>
      </c>
      <c r="X5278">
        <v>163.09197352852598</v>
      </c>
      <c r="Y5278">
        <v>0</v>
      </c>
      <c r="Z5278">
        <v>23.410563854976797</v>
      </c>
      <c r="AA5278">
        <v>8.0176155760642338</v>
      </c>
      <c r="AB5278">
        <v>156.05119110805987</v>
      </c>
      <c r="AC5278">
        <v>0</v>
      </c>
      <c r="AD5278">
        <v>0</v>
      </c>
      <c r="AE5278">
        <v>350.57134406762691</v>
      </c>
    </row>
    <row r="5279" spans="1:31" x14ac:dyDescent="0.25">
      <c r="A5279">
        <v>2315277</v>
      </c>
      <c r="B5279">
        <v>1</v>
      </c>
      <c r="C5279" t="s">
        <v>81</v>
      </c>
      <c r="D5279" t="s">
        <v>115</v>
      </c>
      <c r="E5279" t="s">
        <v>141</v>
      </c>
      <c r="F5279" t="s">
        <v>14909</v>
      </c>
      <c r="G5279" t="s">
        <v>467</v>
      </c>
      <c r="H5279" t="s">
        <v>135</v>
      </c>
      <c r="I5279" t="s">
        <v>468</v>
      </c>
      <c r="J5279" t="s">
        <v>137</v>
      </c>
      <c r="K5279" t="s">
        <v>138</v>
      </c>
      <c r="L5279" t="s">
        <v>15269</v>
      </c>
      <c r="M5279" t="s">
        <v>15270</v>
      </c>
      <c r="N5279">
        <v>3.1388887999999997E-2</v>
      </c>
      <c r="O5279">
        <v>1</v>
      </c>
      <c r="P5279">
        <v>15235</v>
      </c>
      <c r="Q5279">
        <v>31</v>
      </c>
      <c r="R5279">
        <v>785</v>
      </c>
      <c r="S5279">
        <v>68</v>
      </c>
      <c r="T5279">
        <v>1917</v>
      </c>
      <c r="U5279">
        <v>7</v>
      </c>
      <c r="V5279">
        <v>5</v>
      </c>
      <c r="W5279">
        <v>3.0018804895333337E-3</v>
      </c>
      <c r="X5279">
        <v>43.696153578041738</v>
      </c>
      <c r="Y5279">
        <v>5.5005187516785004</v>
      </c>
      <c r="Z5279">
        <v>14.406540374242713</v>
      </c>
      <c r="AA5279">
        <v>4.5897596111099936</v>
      </c>
      <c r="AB5279">
        <v>18.870317735877762</v>
      </c>
      <c r="AC5279">
        <v>5.2816794524219386</v>
      </c>
      <c r="AD5279">
        <v>3.1236459430672112</v>
      </c>
      <c r="AE5279">
        <v>95.471617326929405</v>
      </c>
    </row>
    <row r="5280" spans="1:31" x14ac:dyDescent="0.25">
      <c r="A5280">
        <v>2315134</v>
      </c>
      <c r="B5280">
        <v>1</v>
      </c>
      <c r="C5280" t="s">
        <v>81</v>
      </c>
      <c r="D5280" t="s">
        <v>117</v>
      </c>
      <c r="E5280" t="s">
        <v>175</v>
      </c>
      <c r="F5280" t="s">
        <v>15271</v>
      </c>
      <c r="G5280" t="s">
        <v>134</v>
      </c>
      <c r="H5280" t="s">
        <v>135</v>
      </c>
      <c r="I5280" t="s">
        <v>136</v>
      </c>
      <c r="J5280" t="s">
        <v>137</v>
      </c>
      <c r="K5280" t="s">
        <v>138</v>
      </c>
      <c r="L5280" t="s">
        <v>15272</v>
      </c>
      <c r="M5280" t="s">
        <v>15273</v>
      </c>
      <c r="N5280">
        <v>1.8005555550000001</v>
      </c>
      <c r="O5280">
        <v>0</v>
      </c>
      <c r="P5280">
        <v>3796</v>
      </c>
      <c r="Q5280">
        <v>1</v>
      </c>
      <c r="R5280">
        <v>2</v>
      </c>
      <c r="S5280">
        <v>2</v>
      </c>
      <c r="T5280">
        <v>329</v>
      </c>
      <c r="U5280">
        <v>1</v>
      </c>
      <c r="V5280">
        <v>2</v>
      </c>
      <c r="W5280">
        <v>0</v>
      </c>
      <c r="X5280">
        <v>859.19889825468852</v>
      </c>
      <c r="Y5280">
        <v>2.739922267427267</v>
      </c>
      <c r="Z5280">
        <v>0.64419183728645013</v>
      </c>
      <c r="AA5280">
        <v>45.302740703203398</v>
      </c>
      <c r="AB5280">
        <v>170.82353683117105</v>
      </c>
      <c r="AC5280">
        <v>89.297026655699142</v>
      </c>
      <c r="AD5280">
        <v>0.8009774951702</v>
      </c>
      <c r="AE5280">
        <v>1168.8072940446459</v>
      </c>
    </row>
    <row r="5281" spans="1:31" x14ac:dyDescent="0.25">
      <c r="A5281">
        <v>2315220</v>
      </c>
      <c r="B5281">
        <v>1</v>
      </c>
      <c r="C5281" t="s">
        <v>81</v>
      </c>
      <c r="D5281" t="s">
        <v>128</v>
      </c>
      <c r="E5281" t="s">
        <v>158</v>
      </c>
      <c r="F5281" t="s">
        <v>15274</v>
      </c>
      <c r="G5281" t="s">
        <v>177</v>
      </c>
      <c r="H5281" t="s">
        <v>150</v>
      </c>
      <c r="I5281" t="s">
        <v>136</v>
      </c>
      <c r="J5281" t="s">
        <v>137</v>
      </c>
      <c r="K5281" t="s">
        <v>144</v>
      </c>
      <c r="L5281" t="s">
        <v>15275</v>
      </c>
      <c r="M5281" t="s">
        <v>15276</v>
      </c>
      <c r="N5281">
        <v>8.0830555549999996</v>
      </c>
      <c r="O5281">
        <v>0</v>
      </c>
      <c r="P5281">
        <v>35</v>
      </c>
      <c r="Q5281">
        <v>0</v>
      </c>
      <c r="R5281">
        <v>0</v>
      </c>
      <c r="S5281">
        <v>0</v>
      </c>
      <c r="T5281">
        <v>4</v>
      </c>
      <c r="U5281">
        <v>0</v>
      </c>
      <c r="V5281">
        <v>0</v>
      </c>
      <c r="W5281">
        <v>0</v>
      </c>
      <c r="X5281">
        <v>50.139337985237987</v>
      </c>
      <c r="Y5281">
        <v>0</v>
      </c>
      <c r="Z5281">
        <v>0</v>
      </c>
      <c r="AA5281">
        <v>0</v>
      </c>
      <c r="AB5281">
        <v>138.30356848720245</v>
      </c>
      <c r="AC5281">
        <v>0</v>
      </c>
      <c r="AD5281">
        <v>0</v>
      </c>
      <c r="AE5281">
        <v>188.44290647244043</v>
      </c>
    </row>
    <row r="5282" spans="1:31" x14ac:dyDescent="0.25">
      <c r="A5282">
        <v>2315469</v>
      </c>
      <c r="B5282">
        <v>1</v>
      </c>
      <c r="C5282" t="s">
        <v>81</v>
      </c>
      <c r="D5282" t="s">
        <v>118</v>
      </c>
      <c r="E5282" t="s">
        <v>132</v>
      </c>
      <c r="F5282" t="s">
        <v>11640</v>
      </c>
      <c r="G5282" t="s">
        <v>210</v>
      </c>
      <c r="H5282" t="s">
        <v>135</v>
      </c>
      <c r="I5282" t="s">
        <v>136</v>
      </c>
      <c r="J5282" t="s">
        <v>137</v>
      </c>
      <c r="K5282" t="s">
        <v>138</v>
      </c>
      <c r="L5282" t="s">
        <v>15277</v>
      </c>
      <c r="M5282" t="s">
        <v>15278</v>
      </c>
      <c r="N5282">
        <v>3.060277777</v>
      </c>
      <c r="O5282">
        <v>0</v>
      </c>
      <c r="P5282">
        <v>0</v>
      </c>
      <c r="Q5282">
        <v>2</v>
      </c>
      <c r="R5282">
        <v>60</v>
      </c>
      <c r="S5282">
        <v>1</v>
      </c>
      <c r="T5282">
        <v>3</v>
      </c>
      <c r="U5282">
        <v>0</v>
      </c>
      <c r="V5282">
        <v>0</v>
      </c>
      <c r="W5282">
        <v>0</v>
      </c>
      <c r="X5282">
        <v>0</v>
      </c>
      <c r="Y5282">
        <v>11.879563867219311</v>
      </c>
      <c r="Z5282">
        <v>976.62221465587982</v>
      </c>
      <c r="AA5282">
        <v>14.453314607440628</v>
      </c>
      <c r="AB5282">
        <v>57.279247686008404</v>
      </c>
      <c r="AC5282">
        <v>0</v>
      </c>
      <c r="AD5282">
        <v>0</v>
      </c>
      <c r="AE5282">
        <v>1060.2343408165482</v>
      </c>
    </row>
    <row r="5283" spans="1:31" x14ac:dyDescent="0.25">
      <c r="A5283">
        <v>2315326</v>
      </c>
      <c r="B5283">
        <v>1</v>
      </c>
      <c r="C5283" t="s">
        <v>80</v>
      </c>
      <c r="D5283" t="s">
        <v>82</v>
      </c>
      <c r="E5283" t="s">
        <v>153</v>
      </c>
      <c r="F5283" t="s">
        <v>15279</v>
      </c>
      <c r="G5283" t="s">
        <v>155</v>
      </c>
      <c r="H5283" t="s">
        <v>150</v>
      </c>
      <c r="I5283" t="s">
        <v>136</v>
      </c>
      <c r="J5283" t="s">
        <v>137</v>
      </c>
      <c r="K5283" t="s">
        <v>138</v>
      </c>
      <c r="L5283" t="s">
        <v>15280</v>
      </c>
      <c r="M5283" t="s">
        <v>15281</v>
      </c>
      <c r="N5283">
        <v>2.5502777769999998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1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0.71861249267437499</v>
      </c>
      <c r="AC5283">
        <v>0</v>
      </c>
      <c r="AD5283">
        <v>0</v>
      </c>
      <c r="AE5283">
        <v>0.71861249267437499</v>
      </c>
    </row>
    <row r="5284" spans="1:31" x14ac:dyDescent="0.25">
      <c r="A5284">
        <v>2315177</v>
      </c>
      <c r="B5284">
        <v>1</v>
      </c>
      <c r="C5284" t="s">
        <v>81</v>
      </c>
      <c r="D5284" t="s">
        <v>122</v>
      </c>
      <c r="E5284" t="s">
        <v>175</v>
      </c>
      <c r="F5284" t="s">
        <v>15282</v>
      </c>
      <c r="G5284" t="s">
        <v>177</v>
      </c>
      <c r="H5284" t="s">
        <v>135</v>
      </c>
      <c r="I5284" t="s">
        <v>136</v>
      </c>
      <c r="J5284" t="s">
        <v>137</v>
      </c>
      <c r="K5284" t="s">
        <v>144</v>
      </c>
      <c r="L5284" t="s">
        <v>15283</v>
      </c>
      <c r="M5284" t="s">
        <v>15284</v>
      </c>
      <c r="N5284">
        <v>2.082777777</v>
      </c>
      <c r="O5284">
        <v>0</v>
      </c>
      <c r="P5284">
        <v>4626</v>
      </c>
      <c r="Q5284">
        <v>0</v>
      </c>
      <c r="R5284">
        <v>0</v>
      </c>
      <c r="S5284">
        <v>4</v>
      </c>
      <c r="T5284">
        <v>458</v>
      </c>
      <c r="U5284">
        <v>0</v>
      </c>
      <c r="V5284">
        <v>0</v>
      </c>
      <c r="W5284">
        <v>0</v>
      </c>
      <c r="X5284">
        <v>1660.6083411082798</v>
      </c>
      <c r="Y5284">
        <v>0</v>
      </c>
      <c r="Z5284">
        <v>0</v>
      </c>
      <c r="AA5284">
        <v>208.0281359403705</v>
      </c>
      <c r="AB5284">
        <v>491.12948478527511</v>
      </c>
      <c r="AC5284">
        <v>0</v>
      </c>
      <c r="AD5284">
        <v>0</v>
      </c>
      <c r="AE5284">
        <v>2359.7659618339253</v>
      </c>
    </row>
    <row r="5285" spans="1:31" x14ac:dyDescent="0.25">
      <c r="A5285">
        <v>2315449</v>
      </c>
      <c r="B5285">
        <v>1</v>
      </c>
      <c r="C5285" t="s">
        <v>81</v>
      </c>
      <c r="D5285" t="s">
        <v>123</v>
      </c>
      <c r="E5285" t="s">
        <v>175</v>
      </c>
      <c r="F5285" t="s">
        <v>15285</v>
      </c>
      <c r="G5285" t="s">
        <v>134</v>
      </c>
      <c r="H5285" t="s">
        <v>135</v>
      </c>
      <c r="I5285" t="s">
        <v>136</v>
      </c>
      <c r="J5285" t="s">
        <v>137</v>
      </c>
      <c r="K5285" t="s">
        <v>138</v>
      </c>
      <c r="L5285" t="s">
        <v>15286</v>
      </c>
      <c r="M5285" t="s">
        <v>15287</v>
      </c>
      <c r="N5285">
        <v>1.155</v>
      </c>
      <c r="O5285">
        <v>2</v>
      </c>
      <c r="P5285">
        <v>7508</v>
      </c>
      <c r="Q5285">
        <v>16</v>
      </c>
      <c r="R5285">
        <v>106</v>
      </c>
      <c r="S5285">
        <v>8</v>
      </c>
      <c r="T5285">
        <v>417</v>
      </c>
      <c r="U5285">
        <v>0</v>
      </c>
      <c r="V5285">
        <v>2</v>
      </c>
      <c r="W5285">
        <v>0.32920257614336668</v>
      </c>
      <c r="X5285">
        <v>1475.5840303556095</v>
      </c>
      <c r="Y5285">
        <v>54.6885350363466</v>
      </c>
      <c r="Z5285">
        <v>104.11580694014147</v>
      </c>
      <c r="AA5285">
        <v>11.744320351087293</v>
      </c>
      <c r="AB5285">
        <v>320.62920347153403</v>
      </c>
      <c r="AC5285">
        <v>0</v>
      </c>
      <c r="AD5285">
        <v>4.3861283800926003</v>
      </c>
      <c r="AE5285">
        <v>1971.477227110955</v>
      </c>
    </row>
    <row r="5286" spans="1:31" x14ac:dyDescent="0.25">
      <c r="A5286">
        <v>2315403</v>
      </c>
      <c r="B5286">
        <v>1</v>
      </c>
      <c r="C5286" t="s">
        <v>80</v>
      </c>
      <c r="D5286" t="s">
        <v>104</v>
      </c>
      <c r="E5286" t="s">
        <v>175</v>
      </c>
      <c r="F5286" t="s">
        <v>15288</v>
      </c>
      <c r="G5286" t="s">
        <v>143</v>
      </c>
      <c r="H5286" t="s">
        <v>135</v>
      </c>
      <c r="I5286" t="s">
        <v>136</v>
      </c>
      <c r="J5286" t="s">
        <v>137</v>
      </c>
      <c r="K5286" t="s">
        <v>144</v>
      </c>
      <c r="L5286" t="s">
        <v>15289</v>
      </c>
      <c r="M5286" t="s">
        <v>15290</v>
      </c>
      <c r="N5286">
        <v>4.0188888880000002</v>
      </c>
      <c r="O5286">
        <v>5</v>
      </c>
      <c r="P5286">
        <v>1213</v>
      </c>
      <c r="Q5286">
        <v>0</v>
      </c>
      <c r="R5286">
        <v>3</v>
      </c>
      <c r="S5286">
        <v>1</v>
      </c>
      <c r="T5286">
        <v>84</v>
      </c>
      <c r="U5286">
        <v>0</v>
      </c>
      <c r="V5286">
        <v>0</v>
      </c>
      <c r="W5286">
        <v>12.691494960706251</v>
      </c>
      <c r="X5286">
        <v>971.74222426807773</v>
      </c>
      <c r="Y5286">
        <v>0</v>
      </c>
      <c r="Z5286">
        <v>9.7775892522803787</v>
      </c>
      <c r="AA5286">
        <v>24.772089898370002</v>
      </c>
      <c r="AB5286">
        <v>240.88248334033338</v>
      </c>
      <c r="AC5286">
        <v>0</v>
      </c>
      <c r="AD5286">
        <v>0</v>
      </c>
      <c r="AE5286">
        <v>1259.8658817197677</v>
      </c>
    </row>
    <row r="5287" spans="1:31" x14ac:dyDescent="0.25">
      <c r="A5287">
        <v>2315804</v>
      </c>
      <c r="B5287">
        <v>1</v>
      </c>
      <c r="C5287" t="s">
        <v>81</v>
      </c>
      <c r="D5287" t="s">
        <v>122</v>
      </c>
      <c r="E5287" t="s">
        <v>141</v>
      </c>
      <c r="F5287" t="s">
        <v>1264</v>
      </c>
      <c r="G5287" t="s">
        <v>134</v>
      </c>
      <c r="H5287" t="s">
        <v>135</v>
      </c>
      <c r="I5287" t="s">
        <v>136</v>
      </c>
      <c r="J5287" t="s">
        <v>137</v>
      </c>
      <c r="K5287" t="s">
        <v>138</v>
      </c>
      <c r="L5287" t="s">
        <v>15291</v>
      </c>
      <c r="M5287" t="s">
        <v>15292</v>
      </c>
      <c r="N5287">
        <v>0.38888888799999999</v>
      </c>
      <c r="O5287">
        <v>6</v>
      </c>
      <c r="P5287">
        <v>4015</v>
      </c>
      <c r="Q5287">
        <v>89</v>
      </c>
      <c r="R5287">
        <v>151</v>
      </c>
      <c r="S5287">
        <v>51</v>
      </c>
      <c r="T5287">
        <v>387</v>
      </c>
      <c r="U5287">
        <v>5</v>
      </c>
      <c r="V5287">
        <v>1</v>
      </c>
      <c r="W5287">
        <v>0.96472861663499998</v>
      </c>
      <c r="X5287">
        <v>230.08876850232124</v>
      </c>
      <c r="Y5287">
        <v>96.233590596908343</v>
      </c>
      <c r="Z5287">
        <v>24.450747032693339</v>
      </c>
      <c r="AA5287">
        <v>293.00849646764505</v>
      </c>
      <c r="AB5287">
        <v>48.071372705183364</v>
      </c>
      <c r="AC5287">
        <v>66.852416315813329</v>
      </c>
      <c r="AD5287">
        <v>11.389433470212778</v>
      </c>
      <c r="AE5287">
        <v>771.05955370741242</v>
      </c>
    </row>
    <row r="5288" spans="1:31" x14ac:dyDescent="0.25">
      <c r="A5288">
        <v>2315263</v>
      </c>
      <c r="B5288">
        <v>1</v>
      </c>
      <c r="C5288" t="s">
        <v>80</v>
      </c>
      <c r="D5288" t="s">
        <v>103</v>
      </c>
      <c r="E5288" t="s">
        <v>153</v>
      </c>
      <c r="F5288" t="s">
        <v>15293</v>
      </c>
      <c r="G5288" t="s">
        <v>155</v>
      </c>
      <c r="H5288" t="s">
        <v>150</v>
      </c>
      <c r="I5288" t="s">
        <v>136</v>
      </c>
      <c r="J5288" t="s">
        <v>137</v>
      </c>
      <c r="K5288" t="s">
        <v>138</v>
      </c>
      <c r="L5288" t="s">
        <v>15294</v>
      </c>
      <c r="M5288" t="s">
        <v>15295</v>
      </c>
      <c r="N5288">
        <v>0.97111111100000003</v>
      </c>
      <c r="O5288">
        <v>0</v>
      </c>
      <c r="P5288">
        <v>0</v>
      </c>
      <c r="Q5288">
        <v>0</v>
      </c>
      <c r="R5288">
        <v>1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3.8110815019781996</v>
      </c>
      <c r="AA5288">
        <v>0</v>
      </c>
      <c r="AB5288">
        <v>0</v>
      </c>
      <c r="AC5288">
        <v>0</v>
      </c>
      <c r="AD5288">
        <v>0</v>
      </c>
      <c r="AE5288">
        <v>3.8110815019781996</v>
      </c>
    </row>
    <row r="5289" spans="1:31" x14ac:dyDescent="0.25">
      <c r="A5289">
        <v>2315111</v>
      </c>
      <c r="B5289">
        <v>1</v>
      </c>
      <c r="C5289" t="s">
        <v>80</v>
      </c>
      <c r="D5289" t="s">
        <v>84</v>
      </c>
      <c r="E5289" t="s">
        <v>132</v>
      </c>
      <c r="F5289" t="s">
        <v>7637</v>
      </c>
      <c r="G5289" t="s">
        <v>134</v>
      </c>
      <c r="H5289" t="s">
        <v>135</v>
      </c>
      <c r="I5289" t="s">
        <v>136</v>
      </c>
      <c r="J5289" t="s">
        <v>137</v>
      </c>
      <c r="K5289" t="s">
        <v>138</v>
      </c>
      <c r="L5289" t="s">
        <v>15296</v>
      </c>
      <c r="M5289" t="s">
        <v>15297</v>
      </c>
      <c r="N5289">
        <v>0.343888888</v>
      </c>
      <c r="O5289">
        <v>6</v>
      </c>
      <c r="P5289">
        <v>1363</v>
      </c>
      <c r="Q5289">
        <v>13</v>
      </c>
      <c r="R5289">
        <v>283</v>
      </c>
      <c r="S5289">
        <v>30</v>
      </c>
      <c r="T5289">
        <v>243</v>
      </c>
      <c r="U5289">
        <v>1</v>
      </c>
      <c r="V5289">
        <v>0</v>
      </c>
      <c r="W5289">
        <v>0.98105845601192487</v>
      </c>
      <c r="X5289">
        <v>98.25446349066894</v>
      </c>
      <c r="Y5289">
        <v>6.1430260820874008</v>
      </c>
      <c r="Z5289">
        <v>30.611235341632426</v>
      </c>
      <c r="AA5289">
        <v>38.412446278886705</v>
      </c>
      <c r="AB5289">
        <v>39.700976081610349</v>
      </c>
      <c r="AC5289">
        <v>2.2622030575526666</v>
      </c>
      <c r="AD5289">
        <v>0</v>
      </c>
      <c r="AE5289">
        <v>216.3654087884504</v>
      </c>
    </row>
    <row r="5290" spans="1:31" x14ac:dyDescent="0.25">
      <c r="A5290">
        <v>2315549</v>
      </c>
      <c r="B5290">
        <v>1</v>
      </c>
      <c r="C5290" t="s">
        <v>81</v>
      </c>
      <c r="D5290" t="s">
        <v>127</v>
      </c>
      <c r="E5290" t="s">
        <v>158</v>
      </c>
      <c r="F5290" t="s">
        <v>15298</v>
      </c>
      <c r="G5290" t="s">
        <v>453</v>
      </c>
      <c r="H5290" t="s">
        <v>150</v>
      </c>
      <c r="I5290" t="s">
        <v>136</v>
      </c>
      <c r="J5290" t="s">
        <v>137</v>
      </c>
      <c r="K5290" t="s">
        <v>138</v>
      </c>
      <c r="L5290" t="s">
        <v>15299</v>
      </c>
      <c r="M5290" t="s">
        <v>15300</v>
      </c>
      <c r="N5290">
        <v>4.750555555</v>
      </c>
      <c r="O5290">
        <v>0</v>
      </c>
      <c r="P5290">
        <v>1</v>
      </c>
      <c r="Q5290">
        <v>0</v>
      </c>
      <c r="R5290">
        <v>5</v>
      </c>
      <c r="S5290">
        <v>0</v>
      </c>
      <c r="T5290">
        <v>1</v>
      </c>
      <c r="U5290">
        <v>0</v>
      </c>
      <c r="V5290">
        <v>0</v>
      </c>
      <c r="W5290">
        <v>0</v>
      </c>
      <c r="X5290">
        <v>8.3082360304217993</v>
      </c>
      <c r="Y5290">
        <v>0</v>
      </c>
      <c r="Z5290">
        <v>51.697933859400166</v>
      </c>
      <c r="AA5290">
        <v>0</v>
      </c>
      <c r="AB5290">
        <v>0.46539204373375009</v>
      </c>
      <c r="AC5290">
        <v>0</v>
      </c>
      <c r="AD5290">
        <v>0</v>
      </c>
      <c r="AE5290">
        <v>60.471561933555712</v>
      </c>
    </row>
    <row r="5291" spans="1:31" x14ac:dyDescent="0.25">
      <c r="A5291">
        <v>2315157</v>
      </c>
      <c r="B5291">
        <v>1</v>
      </c>
      <c r="C5291" t="s">
        <v>81</v>
      </c>
      <c r="D5291" t="s">
        <v>118</v>
      </c>
      <c r="E5291" t="s">
        <v>132</v>
      </c>
      <c r="F5291" t="s">
        <v>15301</v>
      </c>
      <c r="G5291" t="s">
        <v>134</v>
      </c>
      <c r="H5291" t="s">
        <v>135</v>
      </c>
      <c r="I5291" t="s">
        <v>136</v>
      </c>
      <c r="J5291" t="s">
        <v>137</v>
      </c>
      <c r="K5291" t="s">
        <v>138</v>
      </c>
      <c r="L5291" t="s">
        <v>15302</v>
      </c>
      <c r="M5291" t="s">
        <v>15303</v>
      </c>
      <c r="N5291">
        <v>0.79194444399999997</v>
      </c>
      <c r="O5291">
        <v>4</v>
      </c>
      <c r="P5291">
        <v>461</v>
      </c>
      <c r="Q5291">
        <v>96</v>
      </c>
      <c r="R5291">
        <v>120</v>
      </c>
      <c r="S5291">
        <v>13</v>
      </c>
      <c r="T5291">
        <v>67</v>
      </c>
      <c r="U5291">
        <v>0</v>
      </c>
      <c r="V5291">
        <v>2</v>
      </c>
      <c r="W5291">
        <v>0.79220155942845016</v>
      </c>
      <c r="X5291">
        <v>60.024231564288407</v>
      </c>
      <c r="Y5291">
        <v>262.50665175661015</v>
      </c>
      <c r="Z5291">
        <v>298.48055474685236</v>
      </c>
      <c r="AA5291">
        <v>13.101434731676582</v>
      </c>
      <c r="AB5291">
        <v>34.564439254480853</v>
      </c>
      <c r="AC5291">
        <v>0</v>
      </c>
      <c r="AD5291">
        <v>7.8209026498058662</v>
      </c>
      <c r="AE5291">
        <v>677.29041626314256</v>
      </c>
    </row>
    <row r="5292" spans="1:31" x14ac:dyDescent="0.25">
      <c r="A5292">
        <v>2315489</v>
      </c>
      <c r="B5292">
        <v>1</v>
      </c>
      <c r="C5292" t="s">
        <v>80</v>
      </c>
      <c r="D5292" t="s">
        <v>93</v>
      </c>
      <c r="E5292" t="s">
        <v>147</v>
      </c>
      <c r="F5292" t="s">
        <v>15304</v>
      </c>
      <c r="G5292" t="s">
        <v>149</v>
      </c>
      <c r="H5292" t="s">
        <v>150</v>
      </c>
      <c r="I5292" t="s">
        <v>136</v>
      </c>
      <c r="J5292" t="s">
        <v>137</v>
      </c>
      <c r="K5292" t="s">
        <v>138</v>
      </c>
      <c r="L5292" t="s">
        <v>15305</v>
      </c>
      <c r="M5292" t="s">
        <v>15306</v>
      </c>
      <c r="N5292">
        <v>8.7752777769999994</v>
      </c>
      <c r="O5292">
        <v>0</v>
      </c>
      <c r="P5292">
        <v>20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26.927211895183824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26.927211895183824</v>
      </c>
    </row>
    <row r="5293" spans="1:31" x14ac:dyDescent="0.25">
      <c r="A5293">
        <v>2315798</v>
      </c>
      <c r="B5293">
        <v>1</v>
      </c>
      <c r="C5293" t="s">
        <v>81</v>
      </c>
      <c r="D5293" t="s">
        <v>122</v>
      </c>
      <c r="E5293" t="s">
        <v>153</v>
      </c>
      <c r="F5293" t="s">
        <v>15307</v>
      </c>
      <c r="G5293" t="s">
        <v>155</v>
      </c>
      <c r="H5293" t="s">
        <v>150</v>
      </c>
      <c r="I5293" t="s">
        <v>136</v>
      </c>
      <c r="J5293" t="s">
        <v>137</v>
      </c>
      <c r="K5293" t="s">
        <v>138</v>
      </c>
      <c r="L5293" t="s">
        <v>15308</v>
      </c>
      <c r="M5293" t="s">
        <v>15309</v>
      </c>
      <c r="N5293">
        <v>1.851111111</v>
      </c>
      <c r="O5293">
        <v>0</v>
      </c>
      <c r="P5293">
        <v>5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0.65718644843421681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0.65718644843421681</v>
      </c>
    </row>
    <row r="5294" spans="1:31" x14ac:dyDescent="0.25">
      <c r="A5294">
        <v>2315695</v>
      </c>
      <c r="B5294">
        <v>1</v>
      </c>
      <c r="C5294" t="s">
        <v>81</v>
      </c>
      <c r="D5294" t="s">
        <v>112</v>
      </c>
      <c r="E5294" t="s">
        <v>141</v>
      </c>
      <c r="F5294" t="s">
        <v>15310</v>
      </c>
      <c r="G5294" t="s">
        <v>467</v>
      </c>
      <c r="H5294" t="s">
        <v>135</v>
      </c>
      <c r="I5294" t="s">
        <v>136</v>
      </c>
      <c r="J5294" t="s">
        <v>137</v>
      </c>
      <c r="K5294" t="s">
        <v>144</v>
      </c>
      <c r="L5294" t="s">
        <v>15311</v>
      </c>
      <c r="M5294" t="s">
        <v>15312</v>
      </c>
      <c r="N5294">
        <v>6.1111111000000003E-2</v>
      </c>
      <c r="O5294">
        <v>1</v>
      </c>
      <c r="P5294">
        <v>17141</v>
      </c>
      <c r="Q5294">
        <v>35</v>
      </c>
      <c r="R5294">
        <v>829</v>
      </c>
      <c r="S5294">
        <v>82</v>
      </c>
      <c r="T5294">
        <v>2073</v>
      </c>
      <c r="U5294">
        <v>8</v>
      </c>
      <c r="V5294">
        <v>6</v>
      </c>
      <c r="W5294">
        <v>6.9319578533333336E-3</v>
      </c>
      <c r="X5294">
        <v>115.82538326457926</v>
      </c>
      <c r="Y5294">
        <v>12.139057318324445</v>
      </c>
      <c r="Z5294">
        <v>31.728680003537612</v>
      </c>
      <c r="AA5294">
        <v>11.420047574852877</v>
      </c>
      <c r="AB5294">
        <v>37.281075618341916</v>
      </c>
      <c r="AC5294">
        <v>8.6509436945304987</v>
      </c>
      <c r="AD5294">
        <v>4.146708516116222</v>
      </c>
      <c r="AE5294">
        <v>221.19882794813617</v>
      </c>
    </row>
    <row r="5295" spans="1:31" x14ac:dyDescent="0.25">
      <c r="A5295">
        <v>2315303</v>
      </c>
      <c r="B5295">
        <v>1</v>
      </c>
      <c r="C5295" t="s">
        <v>81</v>
      </c>
      <c r="D5295" t="s">
        <v>123</v>
      </c>
      <c r="E5295" t="s">
        <v>147</v>
      </c>
      <c r="F5295" t="s">
        <v>15313</v>
      </c>
      <c r="G5295" t="s">
        <v>177</v>
      </c>
      <c r="H5295" t="s">
        <v>150</v>
      </c>
      <c r="I5295" t="s">
        <v>136</v>
      </c>
      <c r="J5295" t="s">
        <v>137</v>
      </c>
      <c r="K5295" t="s">
        <v>144</v>
      </c>
      <c r="L5295" t="s">
        <v>15314</v>
      </c>
      <c r="M5295" t="s">
        <v>15315</v>
      </c>
      <c r="N5295">
        <v>7.7613888879999999</v>
      </c>
      <c r="O5295">
        <v>0</v>
      </c>
      <c r="P5295">
        <v>89</v>
      </c>
      <c r="Q5295">
        <v>0</v>
      </c>
      <c r="R5295">
        <v>1</v>
      </c>
      <c r="S5295">
        <v>0</v>
      </c>
      <c r="T5295">
        <v>10</v>
      </c>
      <c r="U5295">
        <v>0</v>
      </c>
      <c r="V5295">
        <v>0</v>
      </c>
      <c r="W5295">
        <v>0</v>
      </c>
      <c r="X5295">
        <v>148.72073352230538</v>
      </c>
      <c r="Y5295">
        <v>0</v>
      </c>
      <c r="Z5295">
        <v>21.195569461515767</v>
      </c>
      <c r="AA5295">
        <v>0</v>
      </c>
      <c r="AB5295">
        <v>28.249594553238175</v>
      </c>
      <c r="AC5295">
        <v>0</v>
      </c>
      <c r="AD5295">
        <v>0</v>
      </c>
      <c r="AE5295">
        <v>198.16589753705932</v>
      </c>
    </row>
    <row r="5296" spans="1:31" x14ac:dyDescent="0.25">
      <c r="A5296">
        <v>2315595</v>
      </c>
      <c r="B5296">
        <v>1</v>
      </c>
      <c r="C5296" t="s">
        <v>80</v>
      </c>
      <c r="D5296" t="s">
        <v>96</v>
      </c>
      <c r="E5296" t="s">
        <v>141</v>
      </c>
      <c r="F5296" t="s">
        <v>15316</v>
      </c>
      <c r="G5296" t="s">
        <v>703</v>
      </c>
      <c r="H5296" t="s">
        <v>135</v>
      </c>
      <c r="I5296" t="s">
        <v>136</v>
      </c>
      <c r="J5296" t="s">
        <v>3</v>
      </c>
      <c r="K5296" t="s">
        <v>138</v>
      </c>
      <c r="L5296" t="s">
        <v>15317</v>
      </c>
      <c r="M5296" t="s">
        <v>15318</v>
      </c>
      <c r="N5296">
        <v>2.2097222219999999</v>
      </c>
      <c r="O5296">
        <v>0</v>
      </c>
      <c r="P5296">
        <v>1574</v>
      </c>
      <c r="Q5296">
        <v>2</v>
      </c>
      <c r="R5296">
        <v>62</v>
      </c>
      <c r="S5296">
        <v>1</v>
      </c>
      <c r="T5296">
        <v>162</v>
      </c>
      <c r="U5296">
        <v>0</v>
      </c>
      <c r="V5296">
        <v>0</v>
      </c>
      <c r="W5296">
        <v>0</v>
      </c>
      <c r="X5296">
        <v>2210.4580008769435</v>
      </c>
      <c r="Y5296">
        <v>6.4619062063259562</v>
      </c>
      <c r="Z5296">
        <v>253.55002447031558</v>
      </c>
      <c r="AA5296">
        <v>99.446332001791987</v>
      </c>
      <c r="AB5296">
        <v>689.02344132360679</v>
      </c>
      <c r="AC5296">
        <v>0</v>
      </c>
      <c r="AD5296">
        <v>0</v>
      </c>
      <c r="AE5296">
        <v>3258.9397048789842</v>
      </c>
    </row>
    <row r="5297" spans="1:31" x14ac:dyDescent="0.25">
      <c r="A5297">
        <v>2315054</v>
      </c>
      <c r="B5297">
        <v>1</v>
      </c>
      <c r="C5297" t="s">
        <v>80</v>
      </c>
      <c r="D5297" t="s">
        <v>108</v>
      </c>
      <c r="E5297" t="s">
        <v>153</v>
      </c>
      <c r="F5297" t="s">
        <v>15319</v>
      </c>
      <c r="G5297" t="s">
        <v>155</v>
      </c>
      <c r="H5297" t="s">
        <v>150</v>
      </c>
      <c r="I5297" t="s">
        <v>136</v>
      </c>
      <c r="J5297" t="s">
        <v>137</v>
      </c>
      <c r="K5297" t="s">
        <v>138</v>
      </c>
      <c r="L5297" t="s">
        <v>15320</v>
      </c>
      <c r="M5297" t="s">
        <v>15321</v>
      </c>
      <c r="N5297">
        <v>3.6805555550000002</v>
      </c>
      <c r="O5297">
        <v>0</v>
      </c>
      <c r="P5297">
        <v>2</v>
      </c>
      <c r="Q5297">
        <v>0</v>
      </c>
      <c r="R5297">
        <v>0</v>
      </c>
      <c r="S5297">
        <v>0</v>
      </c>
      <c r="T5297">
        <v>3</v>
      </c>
      <c r="U5297">
        <v>0</v>
      </c>
      <c r="V5297">
        <v>0</v>
      </c>
      <c r="W5297">
        <v>0</v>
      </c>
      <c r="X5297">
        <v>1.8197506924959999</v>
      </c>
      <c r="Y5297">
        <v>0</v>
      </c>
      <c r="Z5297">
        <v>0</v>
      </c>
      <c r="AA5297">
        <v>0</v>
      </c>
      <c r="AB5297">
        <v>0.58453325023506664</v>
      </c>
      <c r="AC5297">
        <v>0</v>
      </c>
      <c r="AD5297">
        <v>0</v>
      </c>
      <c r="AE5297">
        <v>2.4042839427310665</v>
      </c>
    </row>
    <row r="5298" spans="1:31" x14ac:dyDescent="0.25">
      <c r="A5298">
        <v>2315366</v>
      </c>
      <c r="B5298">
        <v>1</v>
      </c>
      <c r="C5298" t="s">
        <v>80</v>
      </c>
      <c r="D5298" t="s">
        <v>88</v>
      </c>
      <c r="E5298" t="s">
        <v>158</v>
      </c>
      <c r="F5298" t="s">
        <v>14640</v>
      </c>
      <c r="G5298" t="s">
        <v>453</v>
      </c>
      <c r="H5298" t="s">
        <v>150</v>
      </c>
      <c r="I5298" t="s">
        <v>136</v>
      </c>
      <c r="J5298" t="s">
        <v>137</v>
      </c>
      <c r="K5298" t="s">
        <v>138</v>
      </c>
      <c r="L5298" t="s">
        <v>15322</v>
      </c>
      <c r="M5298" t="s">
        <v>15323</v>
      </c>
      <c r="N5298">
        <v>1.2747222220000001</v>
      </c>
      <c r="O5298">
        <v>0</v>
      </c>
      <c r="P5298">
        <v>229</v>
      </c>
      <c r="Q5298">
        <v>0</v>
      </c>
      <c r="R5298">
        <v>0</v>
      </c>
      <c r="S5298">
        <v>0</v>
      </c>
      <c r="T5298">
        <v>43</v>
      </c>
      <c r="U5298">
        <v>0</v>
      </c>
      <c r="V5298">
        <v>0</v>
      </c>
      <c r="W5298">
        <v>0</v>
      </c>
      <c r="X5298">
        <v>69.615729181315572</v>
      </c>
      <c r="Y5298">
        <v>0</v>
      </c>
      <c r="Z5298">
        <v>0</v>
      </c>
      <c r="AA5298">
        <v>0</v>
      </c>
      <c r="AB5298">
        <v>100.33907959747835</v>
      </c>
      <c r="AC5298">
        <v>0</v>
      </c>
      <c r="AD5298">
        <v>0</v>
      </c>
      <c r="AE5298">
        <v>169.9548087787939</v>
      </c>
    </row>
    <row r="5299" spans="1:31" x14ac:dyDescent="0.25">
      <c r="A5299">
        <v>2315652</v>
      </c>
      <c r="B5299">
        <v>1</v>
      </c>
      <c r="C5299" t="s">
        <v>81</v>
      </c>
      <c r="D5299" t="s">
        <v>114</v>
      </c>
      <c r="E5299" t="s">
        <v>147</v>
      </c>
      <c r="F5299" t="s">
        <v>10851</v>
      </c>
      <c r="G5299" t="s">
        <v>149</v>
      </c>
      <c r="H5299" t="s">
        <v>150</v>
      </c>
      <c r="I5299" t="s">
        <v>136</v>
      </c>
      <c r="J5299" t="s">
        <v>137</v>
      </c>
      <c r="K5299" t="s">
        <v>138</v>
      </c>
      <c r="L5299" t="s">
        <v>15324</v>
      </c>
      <c r="M5299" t="s">
        <v>15325</v>
      </c>
      <c r="N5299">
        <v>1.655277777</v>
      </c>
      <c r="O5299">
        <v>0</v>
      </c>
      <c r="P5299">
        <v>8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1.8135814602960003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1.8135814602960003</v>
      </c>
    </row>
    <row r="5300" spans="1:31" x14ac:dyDescent="0.25">
      <c r="A5300">
        <v>2315343</v>
      </c>
      <c r="B5300">
        <v>1</v>
      </c>
      <c r="C5300" t="s">
        <v>81</v>
      </c>
      <c r="D5300" t="s">
        <v>122</v>
      </c>
      <c r="E5300" t="s">
        <v>132</v>
      </c>
      <c r="F5300" t="s">
        <v>189</v>
      </c>
      <c r="G5300" t="s">
        <v>134</v>
      </c>
      <c r="H5300" t="s">
        <v>135</v>
      </c>
      <c r="I5300" t="s">
        <v>136</v>
      </c>
      <c r="J5300" t="s">
        <v>137</v>
      </c>
      <c r="K5300" t="s">
        <v>138</v>
      </c>
      <c r="L5300" t="s">
        <v>15326</v>
      </c>
      <c r="M5300" t="s">
        <v>15327</v>
      </c>
      <c r="N5300">
        <v>1.8883333330000001</v>
      </c>
      <c r="O5300">
        <v>1</v>
      </c>
      <c r="P5300">
        <v>515</v>
      </c>
      <c r="Q5300">
        <v>4</v>
      </c>
      <c r="R5300">
        <v>0</v>
      </c>
      <c r="S5300">
        <v>3</v>
      </c>
      <c r="T5300">
        <v>22</v>
      </c>
      <c r="U5300">
        <v>1</v>
      </c>
      <c r="V5300">
        <v>0</v>
      </c>
      <c r="W5300">
        <v>0.27029276296522503</v>
      </c>
      <c r="X5300">
        <v>83.294872401067181</v>
      </c>
      <c r="Y5300">
        <v>7.0196345179897497</v>
      </c>
      <c r="Z5300">
        <v>0</v>
      </c>
      <c r="AA5300">
        <v>15.193463729941872</v>
      </c>
      <c r="AB5300">
        <v>11.715428468376848</v>
      </c>
      <c r="AC5300">
        <v>114.49223824641433</v>
      </c>
      <c r="AD5300">
        <v>0</v>
      </c>
      <c r="AE5300">
        <v>231.98593012675519</v>
      </c>
    </row>
    <row r="5301" spans="1:31" x14ac:dyDescent="0.25">
      <c r="A5301">
        <v>2315529</v>
      </c>
      <c r="B5301">
        <v>1</v>
      </c>
      <c r="C5301" t="s">
        <v>80</v>
      </c>
      <c r="D5301" t="s">
        <v>94</v>
      </c>
      <c r="E5301" t="s">
        <v>414</v>
      </c>
      <c r="F5301" t="s">
        <v>14877</v>
      </c>
      <c r="G5301" t="s">
        <v>134</v>
      </c>
      <c r="H5301" t="s">
        <v>135</v>
      </c>
      <c r="I5301" t="s">
        <v>468</v>
      </c>
      <c r="J5301" t="s">
        <v>137</v>
      </c>
      <c r="K5301" t="s">
        <v>138</v>
      </c>
      <c r="L5301" t="s">
        <v>15328</v>
      </c>
      <c r="M5301" t="s">
        <v>15329</v>
      </c>
      <c r="N5301">
        <v>3.6048055000000002E-2</v>
      </c>
      <c r="O5301">
        <v>1</v>
      </c>
      <c r="P5301">
        <v>1756</v>
      </c>
      <c r="Q5301">
        <v>11</v>
      </c>
      <c r="R5301">
        <v>497</v>
      </c>
      <c r="S5301">
        <v>13</v>
      </c>
      <c r="T5301">
        <v>283</v>
      </c>
      <c r="U5301">
        <v>10</v>
      </c>
      <c r="V5301">
        <v>0</v>
      </c>
      <c r="W5301">
        <v>8.8899140248750001E-3</v>
      </c>
      <c r="X5301">
        <v>9.0980214992760047</v>
      </c>
      <c r="Y5301">
        <v>1.5586579882560001</v>
      </c>
      <c r="Z5301">
        <v>20.376030628200013</v>
      </c>
      <c r="AA5301">
        <v>3.9428415892156248</v>
      </c>
      <c r="AB5301">
        <v>7.7125377481571915</v>
      </c>
      <c r="AC5301">
        <v>16.108143716245149</v>
      </c>
      <c r="AD5301">
        <v>0</v>
      </c>
      <c r="AE5301">
        <v>58.805123083374852</v>
      </c>
    </row>
    <row r="5302" spans="1:31" x14ac:dyDescent="0.25">
      <c r="A5302">
        <v>2315409</v>
      </c>
      <c r="B5302">
        <v>1</v>
      </c>
      <c r="C5302" t="s">
        <v>80</v>
      </c>
      <c r="D5302" t="s">
        <v>104</v>
      </c>
      <c r="E5302" t="s">
        <v>158</v>
      </c>
      <c r="F5302" t="s">
        <v>15330</v>
      </c>
      <c r="G5302" t="s">
        <v>143</v>
      </c>
      <c r="H5302" t="s">
        <v>150</v>
      </c>
      <c r="I5302" t="s">
        <v>136</v>
      </c>
      <c r="J5302" t="s">
        <v>137</v>
      </c>
      <c r="K5302" t="s">
        <v>144</v>
      </c>
      <c r="L5302" t="s">
        <v>15331</v>
      </c>
      <c r="M5302" t="s">
        <v>15332</v>
      </c>
      <c r="N5302">
        <v>8.5352777769999992</v>
      </c>
      <c r="O5302">
        <v>0</v>
      </c>
      <c r="P5302">
        <v>256</v>
      </c>
      <c r="Q5302">
        <v>0</v>
      </c>
      <c r="R5302">
        <v>0</v>
      </c>
      <c r="S5302">
        <v>0</v>
      </c>
      <c r="T5302">
        <v>16</v>
      </c>
      <c r="U5302">
        <v>0</v>
      </c>
      <c r="V5302">
        <v>0</v>
      </c>
      <c r="W5302">
        <v>0</v>
      </c>
      <c r="X5302">
        <v>457.78094646526921</v>
      </c>
      <c r="Y5302">
        <v>0</v>
      </c>
      <c r="Z5302">
        <v>0</v>
      </c>
      <c r="AA5302">
        <v>0</v>
      </c>
      <c r="AB5302">
        <v>58.074061788363515</v>
      </c>
      <c r="AC5302">
        <v>0</v>
      </c>
      <c r="AD5302">
        <v>0</v>
      </c>
      <c r="AE5302">
        <v>515.85500825363272</v>
      </c>
    </row>
    <row r="5303" spans="1:31" x14ac:dyDescent="0.25">
      <c r="A5303">
        <v>2315386</v>
      </c>
      <c r="B5303">
        <v>1</v>
      </c>
      <c r="C5303" t="s">
        <v>80</v>
      </c>
      <c r="D5303" t="s">
        <v>106</v>
      </c>
      <c r="E5303" t="s">
        <v>175</v>
      </c>
      <c r="F5303" t="s">
        <v>15333</v>
      </c>
      <c r="G5303" t="s">
        <v>210</v>
      </c>
      <c r="H5303" t="s">
        <v>135</v>
      </c>
      <c r="I5303" t="s">
        <v>136</v>
      </c>
      <c r="J5303" t="s">
        <v>137</v>
      </c>
      <c r="K5303" t="s">
        <v>138</v>
      </c>
      <c r="L5303" t="s">
        <v>15334</v>
      </c>
      <c r="M5303" t="s">
        <v>15335</v>
      </c>
      <c r="N5303">
        <v>3.7116666660000002</v>
      </c>
      <c r="O5303">
        <v>0</v>
      </c>
      <c r="P5303">
        <v>0</v>
      </c>
      <c r="Q5303">
        <v>7</v>
      </c>
      <c r="R5303">
        <v>55</v>
      </c>
      <c r="S5303">
        <v>4</v>
      </c>
      <c r="T5303">
        <v>4</v>
      </c>
      <c r="U5303">
        <v>0</v>
      </c>
      <c r="V5303">
        <v>0</v>
      </c>
      <c r="W5303">
        <v>0</v>
      </c>
      <c r="X5303">
        <v>0</v>
      </c>
      <c r="Y5303">
        <v>139.50347535112269</v>
      </c>
      <c r="Z5303">
        <v>826.34883403827735</v>
      </c>
      <c r="AA5303">
        <v>47.873374830382843</v>
      </c>
      <c r="AB5303">
        <v>87.219688259373669</v>
      </c>
      <c r="AC5303">
        <v>0</v>
      </c>
      <c r="AD5303">
        <v>0</v>
      </c>
      <c r="AE5303">
        <v>1100.9453724791565</v>
      </c>
    </row>
    <row r="5304" spans="1:31" x14ac:dyDescent="0.25">
      <c r="A5304">
        <v>2315217</v>
      </c>
      <c r="B5304">
        <v>1</v>
      </c>
      <c r="C5304" t="s">
        <v>81</v>
      </c>
      <c r="D5304" t="s">
        <v>126</v>
      </c>
      <c r="E5304" t="s">
        <v>132</v>
      </c>
      <c r="F5304" t="s">
        <v>15336</v>
      </c>
      <c r="G5304" t="s">
        <v>143</v>
      </c>
      <c r="H5304" t="s">
        <v>135</v>
      </c>
      <c r="I5304" t="s">
        <v>136</v>
      </c>
      <c r="J5304" t="s">
        <v>137</v>
      </c>
      <c r="K5304" t="s">
        <v>144</v>
      </c>
      <c r="L5304" t="s">
        <v>15337</v>
      </c>
      <c r="M5304" t="s">
        <v>15338</v>
      </c>
      <c r="N5304">
        <v>8.3372222219999994</v>
      </c>
      <c r="O5304">
        <v>0</v>
      </c>
      <c r="P5304">
        <v>893</v>
      </c>
      <c r="Q5304">
        <v>47</v>
      </c>
      <c r="R5304">
        <v>128</v>
      </c>
      <c r="S5304">
        <v>14</v>
      </c>
      <c r="T5304">
        <v>60</v>
      </c>
      <c r="U5304">
        <v>1</v>
      </c>
      <c r="V5304">
        <v>0</v>
      </c>
      <c r="W5304">
        <v>0</v>
      </c>
      <c r="X5304">
        <v>726.81299789781667</v>
      </c>
      <c r="Y5304">
        <v>2582.2341233259804</v>
      </c>
      <c r="Z5304">
        <v>419.82816059384453</v>
      </c>
      <c r="AA5304">
        <v>116.49009597328323</v>
      </c>
      <c r="AB5304">
        <v>172.58923223225321</v>
      </c>
      <c r="AC5304">
        <v>486.09623477476555</v>
      </c>
      <c r="AD5304">
        <v>0</v>
      </c>
      <c r="AE5304">
        <v>4504.0508447979437</v>
      </c>
    </row>
    <row r="5305" spans="1:31" x14ac:dyDescent="0.25">
      <c r="A5305">
        <v>2315074</v>
      </c>
      <c r="B5305">
        <v>1</v>
      </c>
      <c r="C5305" t="s">
        <v>80</v>
      </c>
      <c r="D5305" t="s">
        <v>105</v>
      </c>
      <c r="E5305" t="s">
        <v>414</v>
      </c>
      <c r="F5305" t="s">
        <v>15339</v>
      </c>
      <c r="G5305" t="s">
        <v>134</v>
      </c>
      <c r="H5305" t="s">
        <v>135</v>
      </c>
      <c r="I5305" t="s">
        <v>136</v>
      </c>
      <c r="J5305" t="s">
        <v>137</v>
      </c>
      <c r="K5305" t="s">
        <v>138</v>
      </c>
      <c r="L5305" t="s">
        <v>15340</v>
      </c>
      <c r="M5305" t="s">
        <v>15341</v>
      </c>
      <c r="N5305">
        <v>0.82</v>
      </c>
      <c r="O5305">
        <v>1</v>
      </c>
      <c r="P5305">
        <v>5526</v>
      </c>
      <c r="Q5305">
        <v>8</v>
      </c>
      <c r="R5305">
        <v>9</v>
      </c>
      <c r="S5305">
        <v>29</v>
      </c>
      <c r="T5305">
        <v>369</v>
      </c>
      <c r="U5305">
        <v>11</v>
      </c>
      <c r="V5305">
        <v>17</v>
      </c>
      <c r="W5305">
        <v>0.34404890088000006</v>
      </c>
      <c r="X5305">
        <v>911.279828616293</v>
      </c>
      <c r="Y5305">
        <v>59.275690851220801</v>
      </c>
      <c r="Z5305">
        <v>2.6754269935398001</v>
      </c>
      <c r="AA5305">
        <v>219.57056897509597</v>
      </c>
      <c r="AB5305">
        <v>222.60175969125044</v>
      </c>
      <c r="AC5305">
        <v>1191.7703464394581</v>
      </c>
      <c r="AD5305">
        <v>181.75236122074347</v>
      </c>
      <c r="AE5305">
        <v>2789.2700316884811</v>
      </c>
    </row>
    <row r="5306" spans="1:31" x14ac:dyDescent="0.25">
      <c r="A5306">
        <v>2315466</v>
      </c>
      <c r="B5306">
        <v>1</v>
      </c>
      <c r="C5306" t="s">
        <v>81</v>
      </c>
      <c r="D5306" t="s">
        <v>113</v>
      </c>
      <c r="E5306" t="s">
        <v>147</v>
      </c>
      <c r="F5306" t="s">
        <v>15342</v>
      </c>
      <c r="G5306" t="s">
        <v>149</v>
      </c>
      <c r="H5306" t="s">
        <v>150</v>
      </c>
      <c r="I5306" t="s">
        <v>136</v>
      </c>
      <c r="J5306" t="s">
        <v>137</v>
      </c>
      <c r="K5306" t="s">
        <v>138</v>
      </c>
      <c r="L5306" t="s">
        <v>15343</v>
      </c>
      <c r="M5306" t="s">
        <v>15344</v>
      </c>
      <c r="N5306">
        <v>5.2536111109999997</v>
      </c>
      <c r="O5306">
        <v>0</v>
      </c>
      <c r="P5306">
        <v>46</v>
      </c>
      <c r="Q5306">
        <v>0</v>
      </c>
      <c r="R5306">
        <v>0</v>
      </c>
      <c r="S5306">
        <v>0</v>
      </c>
      <c r="T5306">
        <v>3</v>
      </c>
      <c r="U5306">
        <v>0</v>
      </c>
      <c r="V5306">
        <v>0</v>
      </c>
      <c r="W5306">
        <v>0</v>
      </c>
      <c r="X5306">
        <v>36.908392766594027</v>
      </c>
      <c r="Y5306">
        <v>0</v>
      </c>
      <c r="Z5306">
        <v>0</v>
      </c>
      <c r="AA5306">
        <v>0</v>
      </c>
      <c r="AB5306">
        <v>7.7072982960362673</v>
      </c>
      <c r="AC5306">
        <v>0</v>
      </c>
      <c r="AD5306">
        <v>0</v>
      </c>
      <c r="AE5306">
        <v>44.61569106263029</v>
      </c>
    </row>
    <row r="5307" spans="1:31" x14ac:dyDescent="0.25">
      <c r="A5307">
        <v>2315174</v>
      </c>
      <c r="B5307">
        <v>1</v>
      </c>
      <c r="C5307" t="s">
        <v>80</v>
      </c>
      <c r="D5307" t="s">
        <v>83</v>
      </c>
      <c r="E5307" t="s">
        <v>175</v>
      </c>
      <c r="F5307" t="s">
        <v>15345</v>
      </c>
      <c r="G5307" t="s">
        <v>1721</v>
      </c>
      <c r="H5307" t="s">
        <v>135</v>
      </c>
      <c r="I5307" t="s">
        <v>136</v>
      </c>
      <c r="J5307" t="s">
        <v>137</v>
      </c>
      <c r="K5307" t="s">
        <v>138</v>
      </c>
      <c r="L5307" t="s">
        <v>15346</v>
      </c>
      <c r="M5307" t="s">
        <v>15347</v>
      </c>
      <c r="N5307">
        <v>5.238611111</v>
      </c>
      <c r="O5307">
        <v>0</v>
      </c>
      <c r="P5307">
        <v>13</v>
      </c>
      <c r="Q5307">
        <v>0</v>
      </c>
      <c r="R5307">
        <v>0</v>
      </c>
      <c r="S5307">
        <v>0</v>
      </c>
      <c r="T5307">
        <v>162</v>
      </c>
      <c r="U5307">
        <v>0</v>
      </c>
      <c r="V5307">
        <v>3</v>
      </c>
      <c r="W5307">
        <v>0</v>
      </c>
      <c r="X5307">
        <v>53.82146741895091</v>
      </c>
      <c r="Y5307">
        <v>0</v>
      </c>
      <c r="Z5307">
        <v>0</v>
      </c>
      <c r="AA5307">
        <v>0</v>
      </c>
      <c r="AB5307">
        <v>677.23071067059402</v>
      </c>
      <c r="AC5307">
        <v>0</v>
      </c>
      <c r="AD5307">
        <v>24.513307709835583</v>
      </c>
      <c r="AE5307">
        <v>755.56548579938044</v>
      </c>
    </row>
    <row r="5308" spans="1:31" x14ac:dyDescent="0.25">
      <c r="A5308">
        <v>2315323</v>
      </c>
      <c r="B5308">
        <v>1</v>
      </c>
      <c r="C5308" t="s">
        <v>80</v>
      </c>
      <c r="D5308" t="s">
        <v>104</v>
      </c>
      <c r="E5308" t="s">
        <v>158</v>
      </c>
      <c r="F5308" t="s">
        <v>15348</v>
      </c>
      <c r="G5308" t="s">
        <v>143</v>
      </c>
      <c r="H5308" t="s">
        <v>150</v>
      </c>
      <c r="I5308" t="s">
        <v>136</v>
      </c>
      <c r="J5308" t="s">
        <v>137</v>
      </c>
      <c r="K5308" t="s">
        <v>144</v>
      </c>
      <c r="L5308" t="s">
        <v>15349</v>
      </c>
      <c r="M5308" t="s">
        <v>15350</v>
      </c>
      <c r="N5308">
        <v>7.7005555550000002</v>
      </c>
      <c r="O5308">
        <v>0</v>
      </c>
      <c r="P5308">
        <v>153</v>
      </c>
      <c r="Q5308">
        <v>0</v>
      </c>
      <c r="R5308">
        <v>3</v>
      </c>
      <c r="S5308">
        <v>0</v>
      </c>
      <c r="T5308">
        <v>22</v>
      </c>
      <c r="U5308">
        <v>0</v>
      </c>
      <c r="V5308">
        <v>0</v>
      </c>
      <c r="W5308">
        <v>0</v>
      </c>
      <c r="X5308">
        <v>242.31080456837987</v>
      </c>
      <c r="Y5308">
        <v>0</v>
      </c>
      <c r="Z5308">
        <v>30.76260710308123</v>
      </c>
      <c r="AA5308">
        <v>0</v>
      </c>
      <c r="AB5308">
        <v>81.204682098567361</v>
      </c>
      <c r="AC5308">
        <v>0</v>
      </c>
      <c r="AD5308">
        <v>0</v>
      </c>
      <c r="AE5308">
        <v>354.27809377002848</v>
      </c>
    </row>
    <row r="5309" spans="1:31" x14ac:dyDescent="0.25">
      <c r="A5309">
        <v>2315572</v>
      </c>
      <c r="B5309">
        <v>1</v>
      </c>
      <c r="C5309" t="s">
        <v>81</v>
      </c>
      <c r="D5309" t="s">
        <v>128</v>
      </c>
      <c r="E5309" t="s">
        <v>153</v>
      </c>
      <c r="F5309" t="s">
        <v>15351</v>
      </c>
      <c r="G5309" t="s">
        <v>155</v>
      </c>
      <c r="H5309" t="s">
        <v>150</v>
      </c>
      <c r="I5309" t="s">
        <v>136</v>
      </c>
      <c r="J5309" t="s">
        <v>137</v>
      </c>
      <c r="K5309" t="s">
        <v>138</v>
      </c>
      <c r="L5309" t="s">
        <v>15352</v>
      </c>
      <c r="M5309" t="s">
        <v>15353</v>
      </c>
      <c r="N5309">
        <v>5.5413888880000002</v>
      </c>
      <c r="O5309">
        <v>0</v>
      </c>
      <c r="P5309">
        <v>1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0.95545125272458331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0.95545125272458331</v>
      </c>
    </row>
    <row r="5310" spans="1:31" x14ac:dyDescent="0.25">
      <c r="A5310">
        <v>2315993</v>
      </c>
      <c r="B5310">
        <v>1</v>
      </c>
      <c r="C5310" t="s">
        <v>80</v>
      </c>
      <c r="D5310" t="s">
        <v>103</v>
      </c>
      <c r="E5310" t="s">
        <v>175</v>
      </c>
      <c r="F5310" t="s">
        <v>15354</v>
      </c>
      <c r="G5310" t="s">
        <v>210</v>
      </c>
      <c r="H5310" t="s">
        <v>135</v>
      </c>
      <c r="I5310" t="s">
        <v>136</v>
      </c>
      <c r="J5310" t="s">
        <v>137</v>
      </c>
      <c r="K5310" t="s">
        <v>138</v>
      </c>
      <c r="L5310" t="s">
        <v>15355</v>
      </c>
      <c r="M5310" t="s">
        <v>15356</v>
      </c>
      <c r="N5310">
        <v>1.3941666660000001</v>
      </c>
      <c r="O5310">
        <v>0</v>
      </c>
      <c r="P5310">
        <v>253</v>
      </c>
      <c r="Q5310">
        <v>0</v>
      </c>
      <c r="R5310">
        <v>1</v>
      </c>
      <c r="S5310">
        <v>0</v>
      </c>
      <c r="T5310">
        <v>12</v>
      </c>
      <c r="U5310">
        <v>0</v>
      </c>
      <c r="V5310">
        <v>0</v>
      </c>
      <c r="W5310">
        <v>0</v>
      </c>
      <c r="X5310">
        <v>79.78977628875441</v>
      </c>
      <c r="Y5310">
        <v>0</v>
      </c>
      <c r="Z5310">
        <v>0.62956015524885012</v>
      </c>
      <c r="AA5310">
        <v>0</v>
      </c>
      <c r="AB5310">
        <v>16.800009119746537</v>
      </c>
      <c r="AC5310">
        <v>0</v>
      </c>
      <c r="AD5310">
        <v>0</v>
      </c>
      <c r="AE5310">
        <v>97.219345563749798</v>
      </c>
    </row>
    <row r="5311" spans="1:31" x14ac:dyDescent="0.25">
      <c r="A5311">
        <v>2315853</v>
      </c>
      <c r="B5311">
        <v>1</v>
      </c>
      <c r="C5311" t="s">
        <v>80</v>
      </c>
      <c r="D5311" t="s">
        <v>84</v>
      </c>
      <c r="E5311" t="s">
        <v>175</v>
      </c>
      <c r="F5311" t="s">
        <v>15357</v>
      </c>
      <c r="G5311" t="s">
        <v>467</v>
      </c>
      <c r="H5311" t="s">
        <v>135</v>
      </c>
      <c r="I5311" t="s">
        <v>468</v>
      </c>
      <c r="J5311" t="s">
        <v>137</v>
      </c>
      <c r="K5311" t="s">
        <v>138</v>
      </c>
      <c r="L5311" t="s">
        <v>15358</v>
      </c>
      <c r="M5311" t="s">
        <v>15359</v>
      </c>
      <c r="N5311">
        <v>1.3888888E-2</v>
      </c>
      <c r="O5311">
        <v>0</v>
      </c>
      <c r="P5311">
        <v>3138</v>
      </c>
      <c r="Q5311">
        <v>0</v>
      </c>
      <c r="R5311">
        <v>0</v>
      </c>
      <c r="S5311">
        <v>0</v>
      </c>
      <c r="T5311">
        <v>292</v>
      </c>
      <c r="U5311">
        <v>0</v>
      </c>
      <c r="V5311">
        <v>0</v>
      </c>
      <c r="W5311">
        <v>0</v>
      </c>
      <c r="X5311">
        <v>8.0873187957561505</v>
      </c>
      <c r="Y5311">
        <v>0</v>
      </c>
      <c r="Z5311">
        <v>0</v>
      </c>
      <c r="AA5311">
        <v>0</v>
      </c>
      <c r="AB5311">
        <v>1.9110431731068027</v>
      </c>
      <c r="AC5311">
        <v>0</v>
      </c>
      <c r="AD5311">
        <v>0</v>
      </c>
      <c r="AE5311">
        <v>9.9983619688629535</v>
      </c>
    </row>
    <row r="5312" spans="1:31" x14ac:dyDescent="0.25">
      <c r="A5312">
        <v>2316348</v>
      </c>
      <c r="B5312">
        <v>1</v>
      </c>
      <c r="C5312" t="s">
        <v>81</v>
      </c>
      <c r="D5312" t="s">
        <v>128</v>
      </c>
      <c r="E5312" t="s">
        <v>175</v>
      </c>
      <c r="F5312" t="s">
        <v>15360</v>
      </c>
      <c r="G5312" t="s">
        <v>210</v>
      </c>
      <c r="H5312" t="s">
        <v>135</v>
      </c>
      <c r="I5312" t="s">
        <v>136</v>
      </c>
      <c r="J5312" t="s">
        <v>137</v>
      </c>
      <c r="K5312" t="s">
        <v>138</v>
      </c>
      <c r="L5312" t="s">
        <v>15361</v>
      </c>
      <c r="M5312" t="s">
        <v>15362</v>
      </c>
      <c r="N5312">
        <v>4.3741666659999998</v>
      </c>
      <c r="O5312">
        <v>0</v>
      </c>
      <c r="P5312">
        <v>37</v>
      </c>
      <c r="Q5312">
        <v>0</v>
      </c>
      <c r="R5312">
        <v>8</v>
      </c>
      <c r="S5312">
        <v>0</v>
      </c>
      <c r="T5312">
        <v>1</v>
      </c>
      <c r="U5312">
        <v>0</v>
      </c>
      <c r="V5312">
        <v>0</v>
      </c>
      <c r="W5312">
        <v>0</v>
      </c>
      <c r="X5312">
        <v>22.281526608825207</v>
      </c>
      <c r="Y5312">
        <v>0</v>
      </c>
      <c r="Z5312">
        <v>25.010432243514707</v>
      </c>
      <c r="AA5312">
        <v>0</v>
      </c>
      <c r="AB5312">
        <v>0</v>
      </c>
      <c r="AC5312">
        <v>0</v>
      </c>
      <c r="AD5312">
        <v>0</v>
      </c>
      <c r="AE5312">
        <v>47.291958852339917</v>
      </c>
    </row>
    <row r="5313" spans="1:31" x14ac:dyDescent="0.25">
      <c r="A5313">
        <v>2316225</v>
      </c>
      <c r="B5313">
        <v>1</v>
      </c>
      <c r="C5313" t="s">
        <v>80</v>
      </c>
      <c r="D5313" t="s">
        <v>110</v>
      </c>
      <c r="E5313" t="s">
        <v>158</v>
      </c>
      <c r="F5313" t="s">
        <v>15363</v>
      </c>
      <c r="G5313" t="s">
        <v>177</v>
      </c>
      <c r="H5313" t="s">
        <v>150</v>
      </c>
      <c r="I5313" t="s">
        <v>136</v>
      </c>
      <c r="J5313" t="s">
        <v>137</v>
      </c>
      <c r="K5313" t="s">
        <v>144</v>
      </c>
      <c r="L5313" t="s">
        <v>15364</v>
      </c>
      <c r="M5313" t="s">
        <v>15365</v>
      </c>
      <c r="N5313">
        <v>1.388055555</v>
      </c>
      <c r="O5313">
        <v>0</v>
      </c>
      <c r="P5313">
        <v>439</v>
      </c>
      <c r="Q5313">
        <v>0</v>
      </c>
      <c r="R5313">
        <v>0</v>
      </c>
      <c r="S5313">
        <v>0</v>
      </c>
      <c r="T5313">
        <v>91</v>
      </c>
      <c r="U5313">
        <v>0</v>
      </c>
      <c r="V5313">
        <v>0</v>
      </c>
      <c r="W5313">
        <v>0</v>
      </c>
      <c r="X5313">
        <v>148.18770885094659</v>
      </c>
      <c r="Y5313">
        <v>0</v>
      </c>
      <c r="Z5313">
        <v>0</v>
      </c>
      <c r="AA5313">
        <v>0</v>
      </c>
      <c r="AB5313">
        <v>220.73612618846198</v>
      </c>
      <c r="AC5313">
        <v>0</v>
      </c>
      <c r="AD5313">
        <v>0</v>
      </c>
      <c r="AE5313">
        <v>368.92383503940857</v>
      </c>
    </row>
    <row r="5314" spans="1:31" x14ac:dyDescent="0.25">
      <c r="A5314">
        <v>2315999</v>
      </c>
      <c r="B5314">
        <v>1</v>
      </c>
      <c r="C5314" t="s">
        <v>80</v>
      </c>
      <c r="D5314" t="s">
        <v>86</v>
      </c>
      <c r="E5314" t="s">
        <v>158</v>
      </c>
      <c r="F5314" t="s">
        <v>15366</v>
      </c>
      <c r="G5314" t="s">
        <v>143</v>
      </c>
      <c r="H5314" t="s">
        <v>150</v>
      </c>
      <c r="I5314" t="s">
        <v>136</v>
      </c>
      <c r="J5314" t="s">
        <v>137</v>
      </c>
      <c r="K5314" t="s">
        <v>144</v>
      </c>
      <c r="L5314" t="s">
        <v>15367</v>
      </c>
      <c r="M5314" t="s">
        <v>15368</v>
      </c>
      <c r="N5314">
        <v>7.6811111109999999</v>
      </c>
      <c r="O5314">
        <v>0</v>
      </c>
      <c r="P5314">
        <v>477</v>
      </c>
      <c r="Q5314">
        <v>0</v>
      </c>
      <c r="R5314">
        <v>0</v>
      </c>
      <c r="S5314">
        <v>0</v>
      </c>
      <c r="T5314">
        <v>28</v>
      </c>
      <c r="U5314">
        <v>0</v>
      </c>
      <c r="V5314">
        <v>0</v>
      </c>
      <c r="W5314">
        <v>0</v>
      </c>
      <c r="X5314">
        <v>836.2563492105495</v>
      </c>
      <c r="Y5314">
        <v>0</v>
      </c>
      <c r="Z5314">
        <v>0</v>
      </c>
      <c r="AA5314">
        <v>0</v>
      </c>
      <c r="AB5314">
        <v>299.63968709486767</v>
      </c>
      <c r="AC5314">
        <v>0</v>
      </c>
      <c r="AD5314">
        <v>0</v>
      </c>
      <c r="AE5314">
        <v>1135.8960363054171</v>
      </c>
    </row>
    <row r="5315" spans="1:31" x14ac:dyDescent="0.25">
      <c r="A5315">
        <v>2316534</v>
      </c>
      <c r="B5315">
        <v>1</v>
      </c>
      <c r="C5315" t="s">
        <v>81</v>
      </c>
      <c r="D5315" t="s">
        <v>119</v>
      </c>
      <c r="E5315" t="s">
        <v>147</v>
      </c>
      <c r="F5315" t="s">
        <v>15369</v>
      </c>
      <c r="G5315" t="s">
        <v>149</v>
      </c>
      <c r="H5315" t="s">
        <v>150</v>
      </c>
      <c r="I5315" t="s">
        <v>136</v>
      </c>
      <c r="J5315" t="s">
        <v>137</v>
      </c>
      <c r="K5315" t="s">
        <v>138</v>
      </c>
      <c r="L5315" t="s">
        <v>15370</v>
      </c>
      <c r="M5315" t="s">
        <v>15371</v>
      </c>
      <c r="N5315">
        <v>2.1430555550000001</v>
      </c>
      <c r="O5315">
        <v>0</v>
      </c>
      <c r="P5315">
        <v>5</v>
      </c>
      <c r="Q5315">
        <v>0</v>
      </c>
      <c r="R5315">
        <v>0</v>
      </c>
      <c r="S5315">
        <v>0</v>
      </c>
      <c r="T5315">
        <v>1</v>
      </c>
      <c r="U5315">
        <v>0</v>
      </c>
      <c r="V5315">
        <v>0</v>
      </c>
      <c r="W5315">
        <v>0</v>
      </c>
      <c r="X5315">
        <v>0.73707452325268341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0.73707452325268341</v>
      </c>
    </row>
    <row r="5316" spans="1:31" x14ac:dyDescent="0.25">
      <c r="A5316">
        <v>2315847</v>
      </c>
      <c r="B5316">
        <v>1</v>
      </c>
      <c r="C5316" t="s">
        <v>81</v>
      </c>
      <c r="D5316" t="s">
        <v>118</v>
      </c>
      <c r="E5316" t="s">
        <v>158</v>
      </c>
      <c r="F5316" t="s">
        <v>15372</v>
      </c>
      <c r="G5316" t="s">
        <v>453</v>
      </c>
      <c r="H5316" t="s">
        <v>150</v>
      </c>
      <c r="I5316" t="s">
        <v>136</v>
      </c>
      <c r="J5316" t="s">
        <v>137</v>
      </c>
      <c r="K5316" t="s">
        <v>138</v>
      </c>
      <c r="L5316" t="s">
        <v>15373</v>
      </c>
      <c r="M5316" t="s">
        <v>15374</v>
      </c>
      <c r="N5316">
        <v>0.65749999999999997</v>
      </c>
      <c r="O5316">
        <v>0</v>
      </c>
      <c r="P5316">
        <v>11</v>
      </c>
      <c r="Q5316">
        <v>0</v>
      </c>
      <c r="R5316">
        <v>3</v>
      </c>
      <c r="S5316">
        <v>0</v>
      </c>
      <c r="T5316">
        <v>1</v>
      </c>
      <c r="U5316">
        <v>0</v>
      </c>
      <c r="V5316">
        <v>0</v>
      </c>
      <c r="W5316">
        <v>0</v>
      </c>
      <c r="X5316">
        <v>2.0022537866039585</v>
      </c>
      <c r="Y5316">
        <v>0</v>
      </c>
      <c r="Z5316">
        <v>0.82888837626959999</v>
      </c>
      <c r="AA5316">
        <v>0</v>
      </c>
      <c r="AB5316">
        <v>0</v>
      </c>
      <c r="AC5316">
        <v>0</v>
      </c>
      <c r="AD5316">
        <v>0</v>
      </c>
      <c r="AE5316">
        <v>2.8311421628735585</v>
      </c>
    </row>
    <row r="5317" spans="1:31" x14ac:dyDescent="0.25">
      <c r="A5317">
        <v>2316431</v>
      </c>
      <c r="B5317">
        <v>1</v>
      </c>
      <c r="C5317" t="s">
        <v>80</v>
      </c>
      <c r="D5317" t="s">
        <v>94</v>
      </c>
      <c r="E5317" t="s">
        <v>175</v>
      </c>
      <c r="F5317" t="s">
        <v>15375</v>
      </c>
      <c r="G5317" t="s">
        <v>716</v>
      </c>
      <c r="H5317" t="s">
        <v>135</v>
      </c>
      <c r="I5317" t="s">
        <v>136</v>
      </c>
      <c r="J5317" t="s">
        <v>137</v>
      </c>
      <c r="K5317" t="s">
        <v>138</v>
      </c>
      <c r="L5317" t="s">
        <v>15376</v>
      </c>
      <c r="M5317" t="s">
        <v>15377</v>
      </c>
      <c r="N5317">
        <v>1.519722222</v>
      </c>
      <c r="O5317">
        <v>0</v>
      </c>
      <c r="P5317">
        <v>0</v>
      </c>
      <c r="Q5317">
        <v>0</v>
      </c>
      <c r="R5317">
        <v>14</v>
      </c>
      <c r="S5317">
        <v>0</v>
      </c>
      <c r="T5317">
        <v>1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75.667909713771024</v>
      </c>
      <c r="AA5317">
        <v>0</v>
      </c>
      <c r="AB5317">
        <v>2.5783240048408334</v>
      </c>
      <c r="AC5317">
        <v>0</v>
      </c>
      <c r="AD5317">
        <v>0</v>
      </c>
      <c r="AE5317">
        <v>78.246233718611862</v>
      </c>
    </row>
    <row r="5318" spans="1:31" x14ac:dyDescent="0.25">
      <c r="A5318">
        <v>2316185</v>
      </c>
      <c r="B5318">
        <v>1</v>
      </c>
      <c r="C5318" t="s">
        <v>80</v>
      </c>
      <c r="D5318" t="s">
        <v>106</v>
      </c>
      <c r="E5318" t="s">
        <v>175</v>
      </c>
      <c r="F5318" t="s">
        <v>15378</v>
      </c>
      <c r="G5318" t="s">
        <v>1721</v>
      </c>
      <c r="H5318" t="s">
        <v>135</v>
      </c>
      <c r="I5318" t="s">
        <v>136</v>
      </c>
      <c r="J5318" t="s">
        <v>137</v>
      </c>
      <c r="K5318" t="s">
        <v>138</v>
      </c>
      <c r="L5318" t="s">
        <v>15379</v>
      </c>
      <c r="M5318" t="s">
        <v>15380</v>
      </c>
      <c r="N5318">
        <v>8.7716666659999998</v>
      </c>
      <c r="O5318">
        <v>0</v>
      </c>
      <c r="P5318">
        <v>0</v>
      </c>
      <c r="Q5318">
        <v>0</v>
      </c>
      <c r="R5318">
        <v>7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233.83457492180941</v>
      </c>
      <c r="AA5318">
        <v>0</v>
      </c>
      <c r="AB5318">
        <v>0</v>
      </c>
      <c r="AC5318">
        <v>0</v>
      </c>
      <c r="AD5318">
        <v>0</v>
      </c>
      <c r="AE5318">
        <v>233.83457492180941</v>
      </c>
    </row>
    <row r="5319" spans="1:31" x14ac:dyDescent="0.25">
      <c r="A5319">
        <v>2316434</v>
      </c>
      <c r="B5319">
        <v>1</v>
      </c>
      <c r="C5319" t="s">
        <v>81</v>
      </c>
      <c r="D5319" t="s">
        <v>112</v>
      </c>
      <c r="E5319" t="s">
        <v>153</v>
      </c>
      <c r="F5319" t="s">
        <v>15381</v>
      </c>
      <c r="G5319" t="s">
        <v>155</v>
      </c>
      <c r="H5319" t="s">
        <v>150</v>
      </c>
      <c r="I5319" t="s">
        <v>136</v>
      </c>
      <c r="J5319" t="s">
        <v>137</v>
      </c>
      <c r="K5319" t="s">
        <v>138</v>
      </c>
      <c r="L5319" t="s">
        <v>15382</v>
      </c>
      <c r="M5319" t="s">
        <v>15383</v>
      </c>
      <c r="N5319">
        <v>1.227777777</v>
      </c>
      <c r="O5319">
        <v>0</v>
      </c>
      <c r="P5319">
        <v>1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0.14524864361633333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0.14524864361633333</v>
      </c>
    </row>
    <row r="5320" spans="1:31" x14ac:dyDescent="0.25">
      <c r="A5320">
        <v>2316285</v>
      </c>
      <c r="B5320">
        <v>1</v>
      </c>
      <c r="C5320" t="s">
        <v>80</v>
      </c>
      <c r="D5320" t="s">
        <v>100</v>
      </c>
      <c r="E5320" t="s">
        <v>153</v>
      </c>
      <c r="F5320" t="s">
        <v>15384</v>
      </c>
      <c r="G5320" t="s">
        <v>203</v>
      </c>
      <c r="H5320" t="s">
        <v>150</v>
      </c>
      <c r="I5320" t="s">
        <v>136</v>
      </c>
      <c r="J5320" t="s">
        <v>137</v>
      </c>
      <c r="K5320" t="s">
        <v>138</v>
      </c>
      <c r="L5320" t="s">
        <v>15385</v>
      </c>
      <c r="M5320" t="s">
        <v>15386</v>
      </c>
      <c r="N5320">
        <v>3.736388888</v>
      </c>
      <c r="O5320">
        <v>0</v>
      </c>
      <c r="P5320">
        <v>1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1.0921955868175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1.0921955868175</v>
      </c>
    </row>
    <row r="5321" spans="1:31" x14ac:dyDescent="0.25">
      <c r="A5321">
        <v>2316039</v>
      </c>
      <c r="B5321">
        <v>1</v>
      </c>
      <c r="C5321" t="s">
        <v>81</v>
      </c>
      <c r="D5321" t="s">
        <v>120</v>
      </c>
      <c r="E5321" t="s">
        <v>153</v>
      </c>
      <c r="F5321" t="s">
        <v>15387</v>
      </c>
      <c r="G5321" t="s">
        <v>203</v>
      </c>
      <c r="H5321" t="s">
        <v>150</v>
      </c>
      <c r="I5321" t="s">
        <v>136</v>
      </c>
      <c r="J5321" t="s">
        <v>137</v>
      </c>
      <c r="K5321" t="s">
        <v>138</v>
      </c>
      <c r="L5321" t="s">
        <v>15388</v>
      </c>
      <c r="M5321" t="s">
        <v>15389</v>
      </c>
      <c r="N5321">
        <v>1.667777777</v>
      </c>
      <c r="O5321">
        <v>0</v>
      </c>
      <c r="P5321">
        <v>1</v>
      </c>
      <c r="Q5321">
        <v>0</v>
      </c>
      <c r="R5321">
        <v>0</v>
      </c>
      <c r="S5321">
        <v>0</v>
      </c>
      <c r="T5321">
        <v>2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5.2399518950077555</v>
      </c>
      <c r="AC5321">
        <v>0</v>
      </c>
      <c r="AD5321">
        <v>0</v>
      </c>
      <c r="AE5321">
        <v>5.2399518950077555</v>
      </c>
    </row>
    <row r="5322" spans="1:31" x14ac:dyDescent="0.25">
      <c r="A5322">
        <v>2316265</v>
      </c>
      <c r="B5322">
        <v>1</v>
      </c>
      <c r="C5322" t="s">
        <v>80</v>
      </c>
      <c r="D5322" t="s">
        <v>94</v>
      </c>
      <c r="E5322" t="s">
        <v>141</v>
      </c>
      <c r="F5322" t="s">
        <v>15390</v>
      </c>
      <c r="G5322" t="s">
        <v>134</v>
      </c>
      <c r="H5322" t="s">
        <v>135</v>
      </c>
      <c r="I5322" t="s">
        <v>136</v>
      </c>
      <c r="J5322" t="s">
        <v>137</v>
      </c>
      <c r="K5322" t="s">
        <v>138</v>
      </c>
      <c r="L5322" t="s">
        <v>15391</v>
      </c>
      <c r="M5322" t="s">
        <v>15392</v>
      </c>
      <c r="N5322">
        <v>0.50333333300000005</v>
      </c>
      <c r="O5322">
        <v>0</v>
      </c>
      <c r="P5322">
        <v>1</v>
      </c>
      <c r="Q5322">
        <v>4</v>
      </c>
      <c r="R5322">
        <v>58</v>
      </c>
      <c r="S5322">
        <v>1</v>
      </c>
      <c r="T5322">
        <v>4</v>
      </c>
      <c r="U5322">
        <v>0</v>
      </c>
      <c r="V5322">
        <v>0</v>
      </c>
      <c r="W5322">
        <v>0</v>
      </c>
      <c r="X5322">
        <v>0.34560619555200001</v>
      </c>
      <c r="Y5322">
        <v>2.3525287743472667</v>
      </c>
      <c r="Z5322">
        <v>48.316952831194122</v>
      </c>
      <c r="AA5322">
        <v>0.93516327030040003</v>
      </c>
      <c r="AB5322">
        <v>10.5909289460316</v>
      </c>
      <c r="AC5322">
        <v>0</v>
      </c>
      <c r="AD5322">
        <v>0</v>
      </c>
      <c r="AE5322">
        <v>62.54118001742539</v>
      </c>
    </row>
    <row r="5323" spans="1:31" x14ac:dyDescent="0.25">
      <c r="A5323">
        <v>2315936</v>
      </c>
      <c r="B5323">
        <v>1</v>
      </c>
      <c r="C5323" t="s">
        <v>80</v>
      </c>
      <c r="D5323" t="s">
        <v>84</v>
      </c>
      <c r="E5323" t="s">
        <v>158</v>
      </c>
      <c r="F5323" t="s">
        <v>15393</v>
      </c>
      <c r="G5323" t="s">
        <v>503</v>
      </c>
      <c r="H5323" t="s">
        <v>150</v>
      </c>
      <c r="I5323" t="s">
        <v>136</v>
      </c>
      <c r="J5323" t="s">
        <v>137</v>
      </c>
      <c r="K5323" t="s">
        <v>138</v>
      </c>
      <c r="L5323" t="s">
        <v>15394</v>
      </c>
      <c r="M5323" t="s">
        <v>15395</v>
      </c>
      <c r="N5323">
        <v>1.371388888</v>
      </c>
      <c r="O5323">
        <v>0</v>
      </c>
      <c r="P5323">
        <v>697</v>
      </c>
      <c r="Q5323">
        <v>0</v>
      </c>
      <c r="R5323">
        <v>0</v>
      </c>
      <c r="S5323">
        <v>0</v>
      </c>
      <c r="T5323">
        <v>65</v>
      </c>
      <c r="U5323">
        <v>0</v>
      </c>
      <c r="V5323">
        <v>0</v>
      </c>
      <c r="W5323">
        <v>0</v>
      </c>
      <c r="X5323">
        <v>186.52087222929501</v>
      </c>
      <c r="Y5323">
        <v>0</v>
      </c>
      <c r="Z5323">
        <v>0</v>
      </c>
      <c r="AA5323">
        <v>0</v>
      </c>
      <c r="AB5323">
        <v>113.12032072176666</v>
      </c>
      <c r="AC5323">
        <v>0</v>
      </c>
      <c r="AD5323">
        <v>0</v>
      </c>
      <c r="AE5323">
        <v>299.64119295106167</v>
      </c>
    </row>
    <row r="5324" spans="1:31" x14ac:dyDescent="0.25">
      <c r="A5324">
        <v>2316600</v>
      </c>
      <c r="B5324">
        <v>1</v>
      </c>
      <c r="C5324" t="s">
        <v>80</v>
      </c>
      <c r="D5324" t="s">
        <v>104</v>
      </c>
      <c r="E5324" t="s">
        <v>175</v>
      </c>
      <c r="F5324" t="s">
        <v>15396</v>
      </c>
      <c r="G5324" t="s">
        <v>134</v>
      </c>
      <c r="H5324" t="s">
        <v>135</v>
      </c>
      <c r="I5324" t="s">
        <v>136</v>
      </c>
      <c r="J5324" t="s">
        <v>137</v>
      </c>
      <c r="K5324" t="s">
        <v>138</v>
      </c>
      <c r="L5324" t="s">
        <v>15397</v>
      </c>
      <c r="M5324" t="s">
        <v>15398</v>
      </c>
      <c r="N5324">
        <v>0.67138888799999996</v>
      </c>
      <c r="O5324">
        <v>0</v>
      </c>
      <c r="P5324">
        <v>0</v>
      </c>
      <c r="Q5324">
        <v>0</v>
      </c>
      <c r="R5324">
        <v>0</v>
      </c>
      <c r="S5324">
        <v>0</v>
      </c>
      <c r="T5324">
        <v>0</v>
      </c>
      <c r="U5324">
        <v>3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</v>
      </c>
      <c r="AC5324">
        <v>1861.6694095501289</v>
      </c>
      <c r="AD5324">
        <v>0</v>
      </c>
      <c r="AE5324">
        <v>1861.6694095501289</v>
      </c>
    </row>
    <row r="5325" spans="1:31" x14ac:dyDescent="0.25">
      <c r="A5325">
        <v>2315979</v>
      </c>
      <c r="B5325">
        <v>1</v>
      </c>
      <c r="C5325" t="s">
        <v>81</v>
      </c>
      <c r="D5325" t="s">
        <v>123</v>
      </c>
      <c r="E5325" t="s">
        <v>141</v>
      </c>
      <c r="F5325" t="s">
        <v>5876</v>
      </c>
      <c r="G5325" t="s">
        <v>134</v>
      </c>
      <c r="H5325" t="s">
        <v>135</v>
      </c>
      <c r="I5325" t="s">
        <v>468</v>
      </c>
      <c r="J5325" t="s">
        <v>137</v>
      </c>
      <c r="K5325" t="s">
        <v>138</v>
      </c>
      <c r="L5325" t="s">
        <v>15399</v>
      </c>
      <c r="M5325" t="s">
        <v>15400</v>
      </c>
      <c r="N5325">
        <v>3.5277777000000003E-2</v>
      </c>
      <c r="O5325">
        <v>8</v>
      </c>
      <c r="P5325">
        <v>876</v>
      </c>
      <c r="Q5325">
        <v>111</v>
      </c>
      <c r="R5325">
        <v>71</v>
      </c>
      <c r="S5325">
        <v>44</v>
      </c>
      <c r="T5325">
        <v>106</v>
      </c>
      <c r="U5325">
        <v>5</v>
      </c>
      <c r="V5325">
        <v>0</v>
      </c>
      <c r="W5325">
        <v>5.5215406764799996E-2</v>
      </c>
      <c r="X5325">
        <v>5.6401989854417982</v>
      </c>
      <c r="Y5325">
        <v>3.234541200910023</v>
      </c>
      <c r="Z5325">
        <v>2.8923389020542687</v>
      </c>
      <c r="AA5325">
        <v>5.5575344126796677</v>
      </c>
      <c r="AB5325">
        <v>3.2435982864999886</v>
      </c>
      <c r="AC5325">
        <v>16.359086099212199</v>
      </c>
      <c r="AD5325">
        <v>0</v>
      </c>
      <c r="AE5325">
        <v>36.982513293562747</v>
      </c>
    </row>
    <row r="5326" spans="1:31" x14ac:dyDescent="0.25">
      <c r="A5326">
        <v>2316620</v>
      </c>
      <c r="B5326">
        <v>1</v>
      </c>
      <c r="C5326" t="s">
        <v>80</v>
      </c>
      <c r="D5326" t="s">
        <v>92</v>
      </c>
      <c r="E5326" t="s">
        <v>153</v>
      </c>
      <c r="F5326" t="s">
        <v>15401</v>
      </c>
      <c r="G5326" t="s">
        <v>155</v>
      </c>
      <c r="H5326" t="s">
        <v>150</v>
      </c>
      <c r="I5326" t="s">
        <v>136</v>
      </c>
      <c r="J5326" t="s">
        <v>137</v>
      </c>
      <c r="K5326" t="s">
        <v>138</v>
      </c>
      <c r="L5326" t="s">
        <v>15402</v>
      </c>
      <c r="M5326" t="s">
        <v>15403</v>
      </c>
      <c r="N5326">
        <v>1.1955555550000001</v>
      </c>
      <c r="O5326">
        <v>0</v>
      </c>
      <c r="P5326">
        <v>1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0.4761075484815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0.4761075484815</v>
      </c>
    </row>
    <row r="5327" spans="1:31" x14ac:dyDescent="0.25">
      <c r="A5327">
        <v>2315930</v>
      </c>
      <c r="B5327">
        <v>1</v>
      </c>
      <c r="C5327" t="s">
        <v>80</v>
      </c>
      <c r="D5327" t="s">
        <v>94</v>
      </c>
      <c r="E5327" t="s">
        <v>175</v>
      </c>
      <c r="F5327" t="s">
        <v>15404</v>
      </c>
      <c r="G5327" t="s">
        <v>210</v>
      </c>
      <c r="H5327" t="s">
        <v>135</v>
      </c>
      <c r="I5327" t="s">
        <v>136</v>
      </c>
      <c r="J5327" t="s">
        <v>137</v>
      </c>
      <c r="K5327" t="s">
        <v>138</v>
      </c>
      <c r="L5327" t="s">
        <v>15405</v>
      </c>
      <c r="M5327" t="s">
        <v>15406</v>
      </c>
      <c r="N5327">
        <v>2.216111111</v>
      </c>
      <c r="O5327">
        <v>0</v>
      </c>
      <c r="P5327">
        <v>254</v>
      </c>
      <c r="Q5327">
        <v>0</v>
      </c>
      <c r="R5327">
        <v>1</v>
      </c>
      <c r="S5327">
        <v>1</v>
      </c>
      <c r="T5327">
        <v>25</v>
      </c>
      <c r="U5327">
        <v>0</v>
      </c>
      <c r="V5327">
        <v>0</v>
      </c>
      <c r="W5327">
        <v>0</v>
      </c>
      <c r="X5327">
        <v>52.676157697737516</v>
      </c>
      <c r="Y5327">
        <v>0</v>
      </c>
      <c r="Z5327">
        <v>9.7639408526900007E-2</v>
      </c>
      <c r="AA5327">
        <v>0.64194787489213323</v>
      </c>
      <c r="AB5327">
        <v>16.117747888137341</v>
      </c>
      <c r="AC5327">
        <v>0</v>
      </c>
      <c r="AD5327">
        <v>0</v>
      </c>
      <c r="AE5327">
        <v>69.533492869293895</v>
      </c>
    </row>
    <row r="5328" spans="1:31" x14ac:dyDescent="0.25">
      <c r="A5328">
        <v>2315953</v>
      </c>
      <c r="B5328">
        <v>1</v>
      </c>
      <c r="C5328" t="s">
        <v>81</v>
      </c>
      <c r="D5328" t="s">
        <v>126</v>
      </c>
      <c r="E5328" t="s">
        <v>132</v>
      </c>
      <c r="F5328" t="s">
        <v>15407</v>
      </c>
      <c r="G5328" t="s">
        <v>143</v>
      </c>
      <c r="H5328" t="s">
        <v>135</v>
      </c>
      <c r="I5328" t="s">
        <v>136</v>
      </c>
      <c r="J5328" t="s">
        <v>137</v>
      </c>
      <c r="K5328" t="s">
        <v>144</v>
      </c>
      <c r="L5328" t="s">
        <v>15408</v>
      </c>
      <c r="M5328" t="s">
        <v>15409</v>
      </c>
      <c r="N5328">
        <v>3.5674999999999999</v>
      </c>
      <c r="O5328">
        <v>0</v>
      </c>
      <c r="P5328">
        <v>513</v>
      </c>
      <c r="Q5328">
        <v>0</v>
      </c>
      <c r="R5328">
        <v>32</v>
      </c>
      <c r="S5328">
        <v>1</v>
      </c>
      <c r="T5328">
        <v>83</v>
      </c>
      <c r="U5328">
        <v>1</v>
      </c>
      <c r="V5328">
        <v>0</v>
      </c>
      <c r="W5328">
        <v>0</v>
      </c>
      <c r="X5328">
        <v>217.0154052254278</v>
      </c>
      <c r="Y5328">
        <v>0</v>
      </c>
      <c r="Z5328">
        <v>26.94561643821454</v>
      </c>
      <c r="AA5328">
        <v>4.6572255774659999</v>
      </c>
      <c r="AB5328">
        <v>78.718692326557601</v>
      </c>
      <c r="AC5328">
        <v>39.768849558248249</v>
      </c>
      <c r="AD5328">
        <v>0</v>
      </c>
      <c r="AE5328">
        <v>367.10578912591416</v>
      </c>
    </row>
    <row r="5329" spans="1:31" x14ac:dyDescent="0.25">
      <c r="A5329">
        <v>2316308</v>
      </c>
      <c r="B5329">
        <v>1</v>
      </c>
      <c r="C5329" t="s">
        <v>80</v>
      </c>
      <c r="D5329" t="s">
        <v>88</v>
      </c>
      <c r="E5329" t="s">
        <v>147</v>
      </c>
      <c r="F5329" t="s">
        <v>11432</v>
      </c>
      <c r="G5329" t="s">
        <v>703</v>
      </c>
      <c r="H5329" t="s">
        <v>150</v>
      </c>
      <c r="I5329" t="s">
        <v>136</v>
      </c>
      <c r="J5329" t="s">
        <v>3</v>
      </c>
      <c r="K5329" t="s">
        <v>138</v>
      </c>
      <c r="L5329" t="s">
        <v>15410</v>
      </c>
      <c r="M5329" t="s">
        <v>15411</v>
      </c>
      <c r="N5329">
        <v>5.9436111110000001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2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4.4991510962951002</v>
      </c>
      <c r="AC5329">
        <v>0</v>
      </c>
      <c r="AD5329">
        <v>0</v>
      </c>
      <c r="AE5329">
        <v>4.4991510962951002</v>
      </c>
    </row>
    <row r="5330" spans="1:31" x14ac:dyDescent="0.25">
      <c r="A5330">
        <v>2316059</v>
      </c>
      <c r="B5330">
        <v>1</v>
      </c>
      <c r="C5330" t="s">
        <v>80</v>
      </c>
      <c r="D5330" t="s">
        <v>93</v>
      </c>
      <c r="E5330" t="s">
        <v>153</v>
      </c>
      <c r="F5330" t="s">
        <v>15412</v>
      </c>
      <c r="G5330" t="s">
        <v>254</v>
      </c>
      <c r="H5330" t="s">
        <v>150</v>
      </c>
      <c r="I5330" t="s">
        <v>136</v>
      </c>
      <c r="J5330" t="s">
        <v>137</v>
      </c>
      <c r="K5330" t="s">
        <v>138</v>
      </c>
      <c r="L5330" t="s">
        <v>15413</v>
      </c>
      <c r="M5330" t="s">
        <v>15414</v>
      </c>
      <c r="N5330">
        <v>2.9030555549999999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9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8.08939239746935</v>
      </c>
      <c r="AC5330">
        <v>0</v>
      </c>
      <c r="AD5330">
        <v>0</v>
      </c>
      <c r="AE5330">
        <v>8.08939239746935</v>
      </c>
    </row>
    <row r="5331" spans="1:31" x14ac:dyDescent="0.25">
      <c r="A5331">
        <v>2315916</v>
      </c>
      <c r="B5331">
        <v>1</v>
      </c>
      <c r="C5331" t="s">
        <v>81</v>
      </c>
      <c r="D5331" t="s">
        <v>123</v>
      </c>
      <c r="E5331" t="s">
        <v>141</v>
      </c>
      <c r="F5331" t="s">
        <v>6033</v>
      </c>
      <c r="G5331" t="s">
        <v>134</v>
      </c>
      <c r="H5331" t="s">
        <v>135</v>
      </c>
      <c r="I5331" t="s">
        <v>136</v>
      </c>
      <c r="J5331" t="s">
        <v>137</v>
      </c>
      <c r="K5331" t="s">
        <v>138</v>
      </c>
      <c r="L5331" t="s">
        <v>15415</v>
      </c>
      <c r="M5331" t="s">
        <v>15416</v>
      </c>
      <c r="N5331">
        <v>0.31916666599999999</v>
      </c>
      <c r="O5331">
        <v>0</v>
      </c>
      <c r="P5331">
        <v>11</v>
      </c>
      <c r="Q5331">
        <v>0</v>
      </c>
      <c r="R5331">
        <v>40</v>
      </c>
      <c r="S5331">
        <v>15</v>
      </c>
      <c r="T5331">
        <v>411</v>
      </c>
      <c r="U5331">
        <v>14</v>
      </c>
      <c r="V5331">
        <v>14</v>
      </c>
      <c r="W5331">
        <v>0</v>
      </c>
      <c r="X5331">
        <v>1.2195451777035</v>
      </c>
      <c r="Y5331">
        <v>0</v>
      </c>
      <c r="Z5331">
        <v>9.5021673085779756</v>
      </c>
      <c r="AA5331">
        <v>70.597007160566037</v>
      </c>
      <c r="AB5331">
        <v>155.01167065800936</v>
      </c>
      <c r="AC5331">
        <v>718.89503917427544</v>
      </c>
      <c r="AD5331">
        <v>114.43699313086125</v>
      </c>
      <c r="AE5331">
        <v>1069.6624226099937</v>
      </c>
    </row>
    <row r="5332" spans="1:31" x14ac:dyDescent="0.25">
      <c r="A5332">
        <v>2315850</v>
      </c>
      <c r="B5332">
        <v>1</v>
      </c>
      <c r="C5332" t="s">
        <v>80</v>
      </c>
      <c r="D5332" t="s">
        <v>108</v>
      </c>
      <c r="E5332" t="s">
        <v>132</v>
      </c>
      <c r="F5332" t="s">
        <v>8204</v>
      </c>
      <c r="G5332" t="s">
        <v>134</v>
      </c>
      <c r="H5332" t="s">
        <v>135</v>
      </c>
      <c r="I5332" t="s">
        <v>136</v>
      </c>
      <c r="J5332" t="s">
        <v>137</v>
      </c>
      <c r="K5332" t="s">
        <v>138</v>
      </c>
      <c r="L5332" t="s">
        <v>15417</v>
      </c>
      <c r="M5332" t="s">
        <v>15418</v>
      </c>
      <c r="N5332">
        <v>2.2036111109999998</v>
      </c>
      <c r="O5332">
        <v>0</v>
      </c>
      <c r="P5332">
        <v>351</v>
      </c>
      <c r="Q5332">
        <v>0</v>
      </c>
      <c r="R5332">
        <v>76</v>
      </c>
      <c r="S5332">
        <v>4</v>
      </c>
      <c r="T5332">
        <v>41</v>
      </c>
      <c r="U5332">
        <v>0</v>
      </c>
      <c r="V5332">
        <v>0</v>
      </c>
      <c r="W5332">
        <v>0</v>
      </c>
      <c r="X5332">
        <v>135.21505645755391</v>
      </c>
      <c r="Y5332">
        <v>0</v>
      </c>
      <c r="Z5332">
        <v>98.63496597806251</v>
      </c>
      <c r="AA5332">
        <v>8.6189152286894668</v>
      </c>
      <c r="AB5332">
        <v>34.080900899877321</v>
      </c>
      <c r="AC5332">
        <v>0</v>
      </c>
      <c r="AD5332">
        <v>0</v>
      </c>
      <c r="AE5332">
        <v>276.54983856418323</v>
      </c>
    </row>
    <row r="5333" spans="1:31" x14ac:dyDescent="0.25">
      <c r="A5333">
        <v>2316514</v>
      </c>
      <c r="B5333">
        <v>1</v>
      </c>
      <c r="C5333" t="s">
        <v>81</v>
      </c>
      <c r="D5333" t="s">
        <v>113</v>
      </c>
      <c r="E5333" t="s">
        <v>175</v>
      </c>
      <c r="F5333" t="s">
        <v>15419</v>
      </c>
      <c r="G5333" t="s">
        <v>134</v>
      </c>
      <c r="H5333" t="s">
        <v>135</v>
      </c>
      <c r="I5333" t="s">
        <v>136</v>
      </c>
      <c r="J5333" t="s">
        <v>137</v>
      </c>
      <c r="K5333" t="s">
        <v>138</v>
      </c>
      <c r="L5333" t="s">
        <v>15420</v>
      </c>
      <c r="M5333" t="s">
        <v>15421</v>
      </c>
      <c r="N5333">
        <v>0.72277777700000001</v>
      </c>
      <c r="O5333">
        <v>0</v>
      </c>
      <c r="P5333">
        <v>151</v>
      </c>
      <c r="Q5333">
        <v>0</v>
      </c>
      <c r="R5333">
        <v>5</v>
      </c>
      <c r="S5333">
        <v>0</v>
      </c>
      <c r="T5333">
        <v>3</v>
      </c>
      <c r="U5333">
        <v>0</v>
      </c>
      <c r="V5333">
        <v>0</v>
      </c>
      <c r="W5333">
        <v>0</v>
      </c>
      <c r="X5333">
        <v>19.490852814715701</v>
      </c>
      <c r="Y5333">
        <v>0</v>
      </c>
      <c r="Z5333">
        <v>2.8626684184199109</v>
      </c>
      <c r="AA5333">
        <v>0</v>
      </c>
      <c r="AB5333">
        <v>2.4222049669057779</v>
      </c>
      <c r="AC5333">
        <v>0</v>
      </c>
      <c r="AD5333">
        <v>0</v>
      </c>
      <c r="AE5333">
        <v>24.77572620004139</v>
      </c>
    </row>
    <row r="5334" spans="1:31" x14ac:dyDescent="0.25">
      <c r="A5334">
        <v>2316351</v>
      </c>
      <c r="B5334">
        <v>1</v>
      </c>
      <c r="C5334" t="s">
        <v>81</v>
      </c>
      <c r="D5334" t="s">
        <v>118</v>
      </c>
      <c r="E5334" t="s">
        <v>147</v>
      </c>
      <c r="F5334" t="s">
        <v>15422</v>
      </c>
      <c r="G5334" t="s">
        <v>149</v>
      </c>
      <c r="H5334" t="s">
        <v>150</v>
      </c>
      <c r="I5334" t="s">
        <v>136</v>
      </c>
      <c r="J5334" t="s">
        <v>137</v>
      </c>
      <c r="K5334" t="s">
        <v>138</v>
      </c>
      <c r="L5334" t="s">
        <v>15423</v>
      </c>
      <c r="M5334" t="s">
        <v>15424</v>
      </c>
      <c r="N5334">
        <v>2.2283333330000001</v>
      </c>
      <c r="O5334">
        <v>0</v>
      </c>
      <c r="P5334">
        <v>14</v>
      </c>
      <c r="Q5334">
        <v>0</v>
      </c>
      <c r="R5334">
        <v>0</v>
      </c>
      <c r="S5334">
        <v>0</v>
      </c>
      <c r="T5334">
        <v>1</v>
      </c>
      <c r="U5334">
        <v>0</v>
      </c>
      <c r="V5334">
        <v>0</v>
      </c>
      <c r="W5334">
        <v>0</v>
      </c>
      <c r="X5334">
        <v>3.7651917356171247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3.7651917356171247</v>
      </c>
    </row>
    <row r="5335" spans="1:31" x14ac:dyDescent="0.25">
      <c r="A5335">
        <v>2315996</v>
      </c>
      <c r="B5335">
        <v>1</v>
      </c>
      <c r="C5335" t="s">
        <v>80</v>
      </c>
      <c r="D5335" t="s">
        <v>97</v>
      </c>
      <c r="E5335" t="s">
        <v>175</v>
      </c>
      <c r="F5335" t="s">
        <v>15425</v>
      </c>
      <c r="G5335" t="s">
        <v>143</v>
      </c>
      <c r="H5335" t="s">
        <v>135</v>
      </c>
      <c r="I5335" t="s">
        <v>136</v>
      </c>
      <c r="J5335" t="s">
        <v>137</v>
      </c>
      <c r="K5335" t="s">
        <v>144</v>
      </c>
      <c r="L5335" t="s">
        <v>15426</v>
      </c>
      <c r="M5335" t="s">
        <v>15427</v>
      </c>
      <c r="N5335">
        <v>7.9841666660000001</v>
      </c>
      <c r="O5335">
        <v>0</v>
      </c>
      <c r="P5335">
        <v>64</v>
      </c>
      <c r="Q5335">
        <v>0</v>
      </c>
      <c r="R5335">
        <v>57</v>
      </c>
      <c r="S5335">
        <v>0</v>
      </c>
      <c r="T5335">
        <v>19</v>
      </c>
      <c r="U5335">
        <v>0</v>
      </c>
      <c r="V5335">
        <v>0</v>
      </c>
      <c r="W5335">
        <v>0</v>
      </c>
      <c r="X5335">
        <v>243.32048664599233</v>
      </c>
      <c r="Y5335">
        <v>0</v>
      </c>
      <c r="Z5335">
        <v>203.22743033926872</v>
      </c>
      <c r="AA5335">
        <v>0</v>
      </c>
      <c r="AB5335">
        <v>249.19047561177265</v>
      </c>
      <c r="AC5335">
        <v>0</v>
      </c>
      <c r="AD5335">
        <v>0</v>
      </c>
      <c r="AE5335">
        <v>695.73839259703368</v>
      </c>
    </row>
    <row r="5336" spans="1:31" x14ac:dyDescent="0.25">
      <c r="A5336">
        <v>2315873</v>
      </c>
      <c r="B5336">
        <v>1</v>
      </c>
      <c r="C5336" t="s">
        <v>81</v>
      </c>
      <c r="D5336" t="s">
        <v>113</v>
      </c>
      <c r="E5336" t="s">
        <v>141</v>
      </c>
      <c r="F5336" t="s">
        <v>5946</v>
      </c>
      <c r="G5336" t="s">
        <v>134</v>
      </c>
      <c r="H5336" t="s">
        <v>135</v>
      </c>
      <c r="I5336" t="s">
        <v>136</v>
      </c>
      <c r="J5336" t="s">
        <v>137</v>
      </c>
      <c r="K5336" t="s">
        <v>138</v>
      </c>
      <c r="L5336" t="s">
        <v>15428</v>
      </c>
      <c r="M5336" t="s">
        <v>15429</v>
      </c>
      <c r="N5336">
        <v>0.47222222200000002</v>
      </c>
      <c r="O5336">
        <v>6</v>
      </c>
      <c r="P5336">
        <v>1336</v>
      </c>
      <c r="Q5336">
        <v>55</v>
      </c>
      <c r="R5336">
        <v>402</v>
      </c>
      <c r="S5336">
        <v>44</v>
      </c>
      <c r="T5336">
        <v>454</v>
      </c>
      <c r="U5336">
        <v>21</v>
      </c>
      <c r="V5336">
        <v>6</v>
      </c>
      <c r="W5336">
        <v>0.46476364881916676</v>
      </c>
      <c r="X5336">
        <v>87.817276134236636</v>
      </c>
      <c r="Y5336">
        <v>80.011990156504993</v>
      </c>
      <c r="Z5336">
        <v>154.39653660215845</v>
      </c>
      <c r="AA5336">
        <v>368.11753177110137</v>
      </c>
      <c r="AB5336">
        <v>92.714882589743922</v>
      </c>
      <c r="AC5336">
        <v>691.57805977006899</v>
      </c>
      <c r="AD5336">
        <v>3.1548108676625004</v>
      </c>
      <c r="AE5336">
        <v>1478.2558515402961</v>
      </c>
    </row>
    <row r="5337" spans="1:31" x14ac:dyDescent="0.25">
      <c r="A5337">
        <v>2316328</v>
      </c>
      <c r="B5337">
        <v>1</v>
      </c>
      <c r="C5337" t="s">
        <v>80</v>
      </c>
      <c r="D5337" t="s">
        <v>85</v>
      </c>
      <c r="E5337" t="s">
        <v>147</v>
      </c>
      <c r="F5337" t="s">
        <v>15430</v>
      </c>
      <c r="G5337" t="s">
        <v>177</v>
      </c>
      <c r="H5337" t="s">
        <v>150</v>
      </c>
      <c r="I5337" t="s">
        <v>136</v>
      </c>
      <c r="J5337" t="s">
        <v>137</v>
      </c>
      <c r="K5337" t="s">
        <v>144</v>
      </c>
      <c r="L5337" t="s">
        <v>15431</v>
      </c>
      <c r="M5337" t="s">
        <v>15432</v>
      </c>
      <c r="N5337">
        <v>2.2169444440000001</v>
      </c>
      <c r="O5337">
        <v>0</v>
      </c>
      <c r="P5337">
        <v>217</v>
      </c>
      <c r="Q5337">
        <v>0</v>
      </c>
      <c r="R5337">
        <v>0</v>
      </c>
      <c r="S5337">
        <v>0</v>
      </c>
      <c r="T5337">
        <v>20</v>
      </c>
      <c r="U5337">
        <v>0</v>
      </c>
      <c r="V5337">
        <v>0</v>
      </c>
      <c r="W5337">
        <v>0</v>
      </c>
      <c r="X5337">
        <v>106.41797215657095</v>
      </c>
      <c r="Y5337">
        <v>0</v>
      </c>
      <c r="Z5337">
        <v>0</v>
      </c>
      <c r="AA5337">
        <v>0</v>
      </c>
      <c r="AB5337">
        <v>12.255346185958404</v>
      </c>
      <c r="AC5337">
        <v>0</v>
      </c>
      <c r="AD5337">
        <v>0</v>
      </c>
      <c r="AE5337">
        <v>118.67331834252936</v>
      </c>
    </row>
    <row r="5338" spans="1:31" x14ac:dyDescent="0.25">
      <c r="A5338">
        <v>2316205</v>
      </c>
      <c r="B5338">
        <v>1</v>
      </c>
      <c r="C5338" t="s">
        <v>80</v>
      </c>
      <c r="D5338" t="s">
        <v>103</v>
      </c>
      <c r="E5338" t="s">
        <v>158</v>
      </c>
      <c r="F5338" t="s">
        <v>15433</v>
      </c>
      <c r="G5338" t="s">
        <v>453</v>
      </c>
      <c r="H5338" t="s">
        <v>150</v>
      </c>
      <c r="I5338" t="s">
        <v>136</v>
      </c>
      <c r="J5338" t="s">
        <v>137</v>
      </c>
      <c r="K5338" t="s">
        <v>138</v>
      </c>
      <c r="L5338" t="s">
        <v>15434</v>
      </c>
      <c r="M5338" t="s">
        <v>15435</v>
      </c>
      <c r="N5338">
        <v>0.23583333300000001</v>
      </c>
      <c r="O5338">
        <v>0</v>
      </c>
      <c r="P5338">
        <v>189</v>
      </c>
      <c r="Q5338">
        <v>0</v>
      </c>
      <c r="R5338">
        <v>0</v>
      </c>
      <c r="S5338">
        <v>0</v>
      </c>
      <c r="T5338">
        <v>15</v>
      </c>
      <c r="U5338">
        <v>0</v>
      </c>
      <c r="V5338">
        <v>0</v>
      </c>
      <c r="W5338">
        <v>0</v>
      </c>
      <c r="X5338">
        <v>9.6625438721921579</v>
      </c>
      <c r="Y5338">
        <v>0</v>
      </c>
      <c r="Z5338">
        <v>0</v>
      </c>
      <c r="AA5338">
        <v>0</v>
      </c>
      <c r="AB5338">
        <v>3.1542260874014998</v>
      </c>
      <c r="AC5338">
        <v>0</v>
      </c>
      <c r="AD5338">
        <v>0</v>
      </c>
      <c r="AE5338">
        <v>12.816769959593657</v>
      </c>
    </row>
    <row r="5339" spans="1:31" x14ac:dyDescent="0.25">
      <c r="A5339">
        <v>2316228</v>
      </c>
      <c r="B5339">
        <v>1</v>
      </c>
      <c r="C5339" t="s">
        <v>81</v>
      </c>
      <c r="D5339" t="s">
        <v>128</v>
      </c>
      <c r="E5339" t="s">
        <v>147</v>
      </c>
      <c r="F5339" t="s">
        <v>15436</v>
      </c>
      <c r="G5339" t="s">
        <v>258</v>
      </c>
      <c r="H5339" t="s">
        <v>150</v>
      </c>
      <c r="I5339" t="s">
        <v>136</v>
      </c>
      <c r="J5339" t="s">
        <v>137</v>
      </c>
      <c r="K5339" t="s">
        <v>138</v>
      </c>
      <c r="L5339" t="s">
        <v>15437</v>
      </c>
      <c r="M5339" t="s">
        <v>15438</v>
      </c>
      <c r="N5339">
        <v>1.190833333</v>
      </c>
      <c r="O5339">
        <v>0</v>
      </c>
      <c r="P5339">
        <v>217</v>
      </c>
      <c r="Q5339">
        <v>0</v>
      </c>
      <c r="R5339">
        <v>0</v>
      </c>
      <c r="S5339">
        <v>0</v>
      </c>
      <c r="T5339">
        <v>27</v>
      </c>
      <c r="U5339">
        <v>0</v>
      </c>
      <c r="V5339">
        <v>0</v>
      </c>
      <c r="W5339">
        <v>0</v>
      </c>
      <c r="X5339">
        <v>63.339593842782648</v>
      </c>
      <c r="Y5339">
        <v>0</v>
      </c>
      <c r="Z5339">
        <v>0</v>
      </c>
      <c r="AA5339">
        <v>0</v>
      </c>
      <c r="AB5339">
        <v>15.655641469025126</v>
      </c>
      <c r="AC5339">
        <v>0</v>
      </c>
      <c r="AD5339">
        <v>0</v>
      </c>
      <c r="AE5339">
        <v>78.995235311807775</v>
      </c>
    </row>
    <row r="5340" spans="1:31" x14ac:dyDescent="0.25">
      <c r="A5340">
        <v>2315833</v>
      </c>
      <c r="B5340">
        <v>1</v>
      </c>
      <c r="C5340" t="s">
        <v>81</v>
      </c>
      <c r="D5340" t="s">
        <v>127</v>
      </c>
      <c r="E5340" t="s">
        <v>175</v>
      </c>
      <c r="F5340" t="s">
        <v>15439</v>
      </c>
      <c r="G5340" t="s">
        <v>210</v>
      </c>
      <c r="H5340" t="s">
        <v>135</v>
      </c>
      <c r="I5340" t="s">
        <v>136</v>
      </c>
      <c r="J5340" t="s">
        <v>137</v>
      </c>
      <c r="K5340" t="s">
        <v>138</v>
      </c>
      <c r="L5340" t="s">
        <v>15440</v>
      </c>
      <c r="M5340" t="s">
        <v>15441</v>
      </c>
      <c r="N5340">
        <v>3.0313888879999999</v>
      </c>
      <c r="O5340">
        <v>0</v>
      </c>
      <c r="P5340">
        <v>0</v>
      </c>
      <c r="Q5340">
        <v>4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33.600589851856753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33.600589851856753</v>
      </c>
    </row>
    <row r="5341" spans="1:31" x14ac:dyDescent="0.25">
      <c r="A5341">
        <v>2316082</v>
      </c>
      <c r="B5341">
        <v>1</v>
      </c>
      <c r="C5341" t="s">
        <v>80</v>
      </c>
      <c r="D5341" t="s">
        <v>100</v>
      </c>
      <c r="E5341" t="s">
        <v>153</v>
      </c>
      <c r="F5341" t="s">
        <v>15442</v>
      </c>
      <c r="G5341" t="s">
        <v>203</v>
      </c>
      <c r="H5341" t="s">
        <v>150</v>
      </c>
      <c r="I5341" t="s">
        <v>136</v>
      </c>
      <c r="J5341" t="s">
        <v>137</v>
      </c>
      <c r="K5341" t="s">
        <v>138</v>
      </c>
      <c r="L5341" t="s">
        <v>15443</v>
      </c>
      <c r="M5341" t="s">
        <v>15444</v>
      </c>
      <c r="N5341">
        <v>0.880833333</v>
      </c>
      <c r="O5341">
        <v>0</v>
      </c>
      <c r="P5341">
        <v>14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2.4641743787280004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2.4641743787280004</v>
      </c>
    </row>
    <row r="5342" spans="1:31" x14ac:dyDescent="0.25">
      <c r="A5342">
        <v>2315890</v>
      </c>
      <c r="B5342">
        <v>1</v>
      </c>
      <c r="C5342" t="s">
        <v>81</v>
      </c>
      <c r="D5342" t="s">
        <v>128</v>
      </c>
      <c r="E5342" t="s">
        <v>147</v>
      </c>
      <c r="F5342" t="s">
        <v>15445</v>
      </c>
      <c r="G5342" t="s">
        <v>149</v>
      </c>
      <c r="H5342" t="s">
        <v>150</v>
      </c>
      <c r="I5342" t="s">
        <v>136</v>
      </c>
      <c r="J5342" t="s">
        <v>137</v>
      </c>
      <c r="K5342" t="s">
        <v>138</v>
      </c>
      <c r="L5342" t="s">
        <v>15446</v>
      </c>
      <c r="M5342" t="s">
        <v>15447</v>
      </c>
      <c r="N5342">
        <v>0.716388888</v>
      </c>
      <c r="O5342">
        <v>0</v>
      </c>
      <c r="P5342">
        <v>0</v>
      </c>
      <c r="Q5342">
        <v>0</v>
      </c>
      <c r="R5342">
        <v>1</v>
      </c>
      <c r="S5342">
        <v>0</v>
      </c>
      <c r="T5342">
        <v>2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0.9014943954904</v>
      </c>
      <c r="AC5342">
        <v>0</v>
      </c>
      <c r="AD5342">
        <v>0</v>
      </c>
      <c r="AE5342">
        <v>0.9014943954904</v>
      </c>
    </row>
    <row r="5343" spans="1:31" x14ac:dyDescent="0.25">
      <c r="A5343">
        <v>2316288</v>
      </c>
      <c r="B5343">
        <v>1</v>
      </c>
      <c r="C5343" t="s">
        <v>80</v>
      </c>
      <c r="D5343" t="s">
        <v>100</v>
      </c>
      <c r="E5343" t="s">
        <v>132</v>
      </c>
      <c r="F5343" t="s">
        <v>15448</v>
      </c>
      <c r="G5343" t="s">
        <v>134</v>
      </c>
      <c r="H5343" t="s">
        <v>135</v>
      </c>
      <c r="I5343" t="s">
        <v>136</v>
      </c>
      <c r="J5343" t="s">
        <v>137</v>
      </c>
      <c r="K5343" t="s">
        <v>138</v>
      </c>
      <c r="L5343" t="s">
        <v>15449</v>
      </c>
      <c r="M5343" t="s">
        <v>15450</v>
      </c>
      <c r="N5343">
        <v>1.446388888</v>
      </c>
      <c r="O5343">
        <v>1</v>
      </c>
      <c r="P5343">
        <v>0</v>
      </c>
      <c r="Q5343">
        <v>89</v>
      </c>
      <c r="R5343">
        <v>25</v>
      </c>
      <c r="S5343">
        <v>6</v>
      </c>
      <c r="T5343">
        <v>2</v>
      </c>
      <c r="U5343">
        <v>0</v>
      </c>
      <c r="V5343">
        <v>0</v>
      </c>
      <c r="W5343">
        <v>1.3575415197848</v>
      </c>
      <c r="X5343">
        <v>0</v>
      </c>
      <c r="Y5343">
        <v>558.3274958906901</v>
      </c>
      <c r="Z5343">
        <v>83.718896959710975</v>
      </c>
      <c r="AA5343">
        <v>39.532660349797808</v>
      </c>
      <c r="AB5343">
        <v>2.00488749202795</v>
      </c>
      <c r="AC5343">
        <v>0</v>
      </c>
      <c r="AD5343">
        <v>0</v>
      </c>
      <c r="AE5343">
        <v>684.94148221201158</v>
      </c>
    </row>
    <row r="5344" spans="1:31" x14ac:dyDescent="0.25">
      <c r="A5344">
        <v>2316597</v>
      </c>
      <c r="B5344">
        <v>1</v>
      </c>
      <c r="C5344" t="s">
        <v>80</v>
      </c>
      <c r="D5344" t="s">
        <v>106</v>
      </c>
      <c r="E5344" t="s">
        <v>147</v>
      </c>
      <c r="F5344" t="s">
        <v>15451</v>
      </c>
      <c r="G5344" t="s">
        <v>149</v>
      </c>
      <c r="H5344" t="s">
        <v>150</v>
      </c>
      <c r="I5344" t="s">
        <v>136</v>
      </c>
      <c r="J5344" t="s">
        <v>137</v>
      </c>
      <c r="K5344" t="s">
        <v>138</v>
      </c>
      <c r="L5344" t="s">
        <v>15452</v>
      </c>
      <c r="M5344" t="s">
        <v>15453</v>
      </c>
      <c r="N5344">
        <v>1.9116666659999999</v>
      </c>
      <c r="O5344">
        <v>0</v>
      </c>
      <c r="P5344">
        <v>2</v>
      </c>
      <c r="Q5344">
        <v>0</v>
      </c>
      <c r="R5344">
        <v>4</v>
      </c>
      <c r="S5344">
        <v>0</v>
      </c>
      <c r="T5344">
        <v>3</v>
      </c>
      <c r="U5344">
        <v>0</v>
      </c>
      <c r="V5344">
        <v>0</v>
      </c>
      <c r="W5344">
        <v>0</v>
      </c>
      <c r="X5344">
        <v>5.384386075566109</v>
      </c>
      <c r="Y5344">
        <v>0</v>
      </c>
      <c r="Z5344">
        <v>9.1716807510999683</v>
      </c>
      <c r="AA5344">
        <v>0</v>
      </c>
      <c r="AB5344">
        <v>8.2186827902749009</v>
      </c>
      <c r="AC5344">
        <v>0</v>
      </c>
      <c r="AD5344">
        <v>0</v>
      </c>
      <c r="AE5344">
        <v>22.77474961694098</v>
      </c>
    </row>
    <row r="5345" spans="1:31" x14ac:dyDescent="0.25">
      <c r="A5345">
        <v>2316291</v>
      </c>
      <c r="B5345">
        <v>1</v>
      </c>
      <c r="C5345" t="s">
        <v>80</v>
      </c>
      <c r="D5345" t="s">
        <v>96</v>
      </c>
      <c r="E5345" t="s">
        <v>153</v>
      </c>
      <c r="F5345" t="s">
        <v>15454</v>
      </c>
      <c r="G5345" t="s">
        <v>155</v>
      </c>
      <c r="H5345" t="s">
        <v>150</v>
      </c>
      <c r="I5345" t="s">
        <v>136</v>
      </c>
      <c r="J5345" t="s">
        <v>137</v>
      </c>
      <c r="K5345" t="s">
        <v>138</v>
      </c>
      <c r="L5345" t="s">
        <v>15455</v>
      </c>
      <c r="M5345" t="s">
        <v>15456</v>
      </c>
      <c r="N5345">
        <v>1.7050000000000001</v>
      </c>
      <c r="O5345">
        <v>0</v>
      </c>
      <c r="P5345">
        <v>1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</v>
      </c>
    </row>
    <row r="5346" spans="1:31" x14ac:dyDescent="0.25">
      <c r="A5346">
        <v>2335432</v>
      </c>
      <c r="B5346">
        <v>1</v>
      </c>
      <c r="C5346" t="s">
        <v>81</v>
      </c>
      <c r="D5346" t="s">
        <v>113</v>
      </c>
      <c r="E5346" t="s">
        <v>175</v>
      </c>
      <c r="F5346" t="s">
        <v>15457</v>
      </c>
      <c r="G5346" t="s">
        <v>177</v>
      </c>
      <c r="H5346" t="s">
        <v>135</v>
      </c>
      <c r="I5346" t="s">
        <v>136</v>
      </c>
      <c r="J5346" t="s">
        <v>137</v>
      </c>
      <c r="K5346" t="s">
        <v>144</v>
      </c>
      <c r="L5346" t="s">
        <v>15458</v>
      </c>
      <c r="M5346" t="s">
        <v>15459</v>
      </c>
      <c r="N5346">
        <v>10</v>
      </c>
      <c r="O5346">
        <v>0</v>
      </c>
      <c r="P5346">
        <v>76</v>
      </c>
      <c r="Q5346">
        <v>0</v>
      </c>
      <c r="R5346">
        <v>5</v>
      </c>
      <c r="S5346">
        <v>0</v>
      </c>
      <c r="T5346">
        <v>4</v>
      </c>
      <c r="U5346">
        <v>0</v>
      </c>
      <c r="V5346">
        <v>0</v>
      </c>
      <c r="W5346">
        <v>0</v>
      </c>
      <c r="X5346">
        <v>153.07583151000199</v>
      </c>
      <c r="Y5346">
        <v>0</v>
      </c>
      <c r="Z5346">
        <v>268.28895693541409</v>
      </c>
      <c r="AA5346">
        <v>0</v>
      </c>
      <c r="AB5346">
        <v>22.094990299999999</v>
      </c>
      <c r="AC5346">
        <v>0</v>
      </c>
      <c r="AD5346">
        <v>0</v>
      </c>
      <c r="AE5346">
        <v>443.45977874541609</v>
      </c>
    </row>
    <row r="5347" spans="1:31" x14ac:dyDescent="0.25">
      <c r="A5347">
        <v>2315976</v>
      </c>
      <c r="B5347">
        <v>1</v>
      </c>
      <c r="C5347" t="s">
        <v>80</v>
      </c>
      <c r="D5347" t="s">
        <v>85</v>
      </c>
      <c r="E5347" t="s">
        <v>147</v>
      </c>
      <c r="F5347" t="s">
        <v>15460</v>
      </c>
      <c r="G5347" t="s">
        <v>177</v>
      </c>
      <c r="H5347" t="s">
        <v>150</v>
      </c>
      <c r="I5347" t="s">
        <v>136</v>
      </c>
      <c r="J5347" t="s">
        <v>137</v>
      </c>
      <c r="K5347" t="s">
        <v>144</v>
      </c>
      <c r="L5347" t="s">
        <v>15461</v>
      </c>
      <c r="M5347" t="s">
        <v>15462</v>
      </c>
      <c r="N5347">
        <v>7.875555555</v>
      </c>
      <c r="O5347">
        <v>0</v>
      </c>
      <c r="P5347">
        <v>192</v>
      </c>
      <c r="Q5347">
        <v>0</v>
      </c>
      <c r="R5347">
        <v>0</v>
      </c>
      <c r="S5347">
        <v>0</v>
      </c>
      <c r="T5347">
        <v>25</v>
      </c>
      <c r="U5347">
        <v>0</v>
      </c>
      <c r="V5347">
        <v>0</v>
      </c>
      <c r="W5347">
        <v>0</v>
      </c>
      <c r="X5347">
        <v>333.02933242928151</v>
      </c>
      <c r="Y5347">
        <v>0</v>
      </c>
      <c r="Z5347">
        <v>0</v>
      </c>
      <c r="AA5347">
        <v>0</v>
      </c>
      <c r="AB5347">
        <v>120.47234383826398</v>
      </c>
      <c r="AC5347">
        <v>0</v>
      </c>
      <c r="AD5347">
        <v>0</v>
      </c>
      <c r="AE5347">
        <v>453.50167626754546</v>
      </c>
    </row>
    <row r="5348" spans="1:31" x14ac:dyDescent="0.25">
      <c r="A5348">
        <v>2315870</v>
      </c>
      <c r="B5348">
        <v>1</v>
      </c>
      <c r="C5348" t="s">
        <v>80</v>
      </c>
      <c r="D5348" t="s">
        <v>105</v>
      </c>
      <c r="E5348" t="s">
        <v>141</v>
      </c>
      <c r="F5348" t="s">
        <v>1445</v>
      </c>
      <c r="G5348" t="s">
        <v>134</v>
      </c>
      <c r="H5348" t="s">
        <v>135</v>
      </c>
      <c r="I5348" t="s">
        <v>136</v>
      </c>
      <c r="J5348" t="s">
        <v>137</v>
      </c>
      <c r="K5348" t="s">
        <v>138</v>
      </c>
      <c r="L5348" t="s">
        <v>15463</v>
      </c>
      <c r="M5348" t="s">
        <v>15464</v>
      </c>
      <c r="N5348">
        <v>1.612777777</v>
      </c>
      <c r="O5348">
        <v>0</v>
      </c>
      <c r="P5348">
        <v>1160</v>
      </c>
      <c r="Q5348">
        <v>0</v>
      </c>
      <c r="R5348">
        <v>17</v>
      </c>
      <c r="S5348">
        <v>7</v>
      </c>
      <c r="T5348">
        <v>33</v>
      </c>
      <c r="U5348">
        <v>6</v>
      </c>
      <c r="V5348">
        <v>0</v>
      </c>
      <c r="W5348">
        <v>0</v>
      </c>
      <c r="X5348">
        <v>314.04791093525421</v>
      </c>
      <c r="Y5348">
        <v>0</v>
      </c>
      <c r="Z5348">
        <v>10.001315529303001</v>
      </c>
      <c r="AA5348">
        <v>49.766091590727044</v>
      </c>
      <c r="AB5348">
        <v>33.522145234550003</v>
      </c>
      <c r="AC5348">
        <v>278.52471346935965</v>
      </c>
      <c r="AD5348">
        <v>0</v>
      </c>
      <c r="AE5348">
        <v>685.86217675919397</v>
      </c>
    </row>
    <row r="5349" spans="1:31" x14ac:dyDescent="0.25">
      <c r="A5349">
        <v>2316119</v>
      </c>
      <c r="B5349">
        <v>1</v>
      </c>
      <c r="C5349" t="s">
        <v>80</v>
      </c>
      <c r="D5349" t="s">
        <v>109</v>
      </c>
      <c r="E5349" t="s">
        <v>147</v>
      </c>
      <c r="F5349" t="s">
        <v>15465</v>
      </c>
      <c r="G5349" t="s">
        <v>622</v>
      </c>
      <c r="H5349" t="s">
        <v>150</v>
      </c>
      <c r="I5349" t="s">
        <v>136</v>
      </c>
      <c r="J5349" t="s">
        <v>137</v>
      </c>
      <c r="K5349" t="s">
        <v>138</v>
      </c>
      <c r="L5349" t="s">
        <v>15466</v>
      </c>
      <c r="M5349" t="s">
        <v>15467</v>
      </c>
      <c r="N5349">
        <v>0.46722222200000002</v>
      </c>
      <c r="O5349">
        <v>0</v>
      </c>
      <c r="P5349">
        <v>57</v>
      </c>
      <c r="Q5349">
        <v>0</v>
      </c>
      <c r="R5349">
        <v>0</v>
      </c>
      <c r="S5349">
        <v>0</v>
      </c>
      <c r="T5349">
        <v>13</v>
      </c>
      <c r="U5349">
        <v>0</v>
      </c>
      <c r="V5349">
        <v>0</v>
      </c>
      <c r="W5349">
        <v>0</v>
      </c>
      <c r="X5349">
        <v>3.4479941404986341</v>
      </c>
      <c r="Y5349">
        <v>0</v>
      </c>
      <c r="Z5349">
        <v>0</v>
      </c>
      <c r="AA5349">
        <v>0</v>
      </c>
      <c r="AB5349">
        <v>1.7592164391927665</v>
      </c>
      <c r="AC5349">
        <v>0</v>
      </c>
      <c r="AD5349">
        <v>0</v>
      </c>
      <c r="AE5349">
        <v>5.2072105796914006</v>
      </c>
    </row>
    <row r="5350" spans="1:31" x14ac:dyDescent="0.25">
      <c r="A5350">
        <v>2316311</v>
      </c>
      <c r="B5350">
        <v>1</v>
      </c>
      <c r="C5350" t="s">
        <v>80</v>
      </c>
      <c r="D5350" t="s">
        <v>90</v>
      </c>
      <c r="E5350" t="s">
        <v>153</v>
      </c>
      <c r="F5350" t="s">
        <v>15468</v>
      </c>
      <c r="G5350" t="s">
        <v>155</v>
      </c>
      <c r="H5350" t="s">
        <v>150</v>
      </c>
      <c r="I5350" t="s">
        <v>136</v>
      </c>
      <c r="J5350" t="s">
        <v>137</v>
      </c>
      <c r="K5350" t="s">
        <v>138</v>
      </c>
      <c r="L5350" t="s">
        <v>15469</v>
      </c>
      <c r="M5350" t="s">
        <v>15470</v>
      </c>
      <c r="N5350">
        <v>2.6355555549999998</v>
      </c>
      <c r="O5350">
        <v>0</v>
      </c>
      <c r="P5350">
        <v>1</v>
      </c>
      <c r="Q5350">
        <v>0</v>
      </c>
      <c r="R5350">
        <v>0</v>
      </c>
      <c r="S5350">
        <v>0</v>
      </c>
      <c r="T5350">
        <v>1</v>
      </c>
      <c r="U5350">
        <v>0</v>
      </c>
      <c r="V5350">
        <v>0</v>
      </c>
      <c r="W5350">
        <v>0</v>
      </c>
      <c r="X5350">
        <v>0.66393118274804996</v>
      </c>
      <c r="Y5350">
        <v>0</v>
      </c>
      <c r="Z5350">
        <v>0</v>
      </c>
      <c r="AA5350">
        <v>0</v>
      </c>
      <c r="AB5350">
        <v>0.97021352678444983</v>
      </c>
      <c r="AC5350">
        <v>0</v>
      </c>
      <c r="AD5350">
        <v>0</v>
      </c>
      <c r="AE5350">
        <v>1.6341447095324999</v>
      </c>
    </row>
    <row r="5351" spans="1:31" x14ac:dyDescent="0.25">
      <c r="A5351">
        <v>2316560</v>
      </c>
      <c r="B5351">
        <v>1</v>
      </c>
      <c r="C5351" t="s">
        <v>80</v>
      </c>
      <c r="D5351" t="s">
        <v>97</v>
      </c>
      <c r="E5351" t="s">
        <v>141</v>
      </c>
      <c r="F5351" t="s">
        <v>2737</v>
      </c>
      <c r="G5351" t="s">
        <v>134</v>
      </c>
      <c r="H5351" t="s">
        <v>135</v>
      </c>
      <c r="I5351" t="s">
        <v>136</v>
      </c>
      <c r="J5351" t="s">
        <v>137</v>
      </c>
      <c r="K5351" t="s">
        <v>138</v>
      </c>
      <c r="L5351" t="s">
        <v>15471</v>
      </c>
      <c r="M5351" t="s">
        <v>15472</v>
      </c>
      <c r="N5351">
        <v>8.1666665999999999E-2</v>
      </c>
      <c r="O5351">
        <v>0</v>
      </c>
      <c r="P5351">
        <v>124</v>
      </c>
      <c r="Q5351">
        <v>0</v>
      </c>
      <c r="R5351">
        <v>259</v>
      </c>
      <c r="S5351">
        <v>2</v>
      </c>
      <c r="T5351">
        <v>63</v>
      </c>
      <c r="U5351">
        <v>0</v>
      </c>
      <c r="V5351">
        <v>0</v>
      </c>
      <c r="W5351">
        <v>0</v>
      </c>
      <c r="X5351">
        <v>7.0596625072148012</v>
      </c>
      <c r="Y5351">
        <v>0</v>
      </c>
      <c r="Z5351">
        <v>9.8056434677871813</v>
      </c>
      <c r="AA5351">
        <v>0.22437166290466665</v>
      </c>
      <c r="AB5351">
        <v>3.899989239082533</v>
      </c>
      <c r="AC5351">
        <v>0</v>
      </c>
      <c r="AD5351">
        <v>0</v>
      </c>
      <c r="AE5351">
        <v>20.98966687698918</v>
      </c>
    </row>
    <row r="5352" spans="1:31" x14ac:dyDescent="0.25">
      <c r="A5352">
        <v>2316062</v>
      </c>
      <c r="B5352">
        <v>1</v>
      </c>
      <c r="C5352" t="s">
        <v>80</v>
      </c>
      <c r="D5352" t="s">
        <v>97</v>
      </c>
      <c r="E5352" t="s">
        <v>153</v>
      </c>
      <c r="F5352" t="s">
        <v>15473</v>
      </c>
      <c r="G5352" t="s">
        <v>254</v>
      </c>
      <c r="H5352" t="s">
        <v>150</v>
      </c>
      <c r="I5352" t="s">
        <v>136</v>
      </c>
      <c r="J5352" t="s">
        <v>137</v>
      </c>
      <c r="K5352" t="s">
        <v>138</v>
      </c>
      <c r="L5352" t="s">
        <v>15474</v>
      </c>
      <c r="M5352" t="s">
        <v>15475</v>
      </c>
      <c r="N5352">
        <v>2.4933333329999998</v>
      </c>
      <c r="O5352">
        <v>0</v>
      </c>
      <c r="P5352">
        <v>1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0.36332865155165006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0.36332865155165006</v>
      </c>
    </row>
    <row r="5353" spans="1:31" x14ac:dyDescent="0.25">
      <c r="A5353">
        <v>2316305</v>
      </c>
      <c r="B5353">
        <v>1</v>
      </c>
      <c r="C5353" t="s">
        <v>80</v>
      </c>
      <c r="D5353" t="s">
        <v>100</v>
      </c>
      <c r="E5353" t="s">
        <v>153</v>
      </c>
      <c r="F5353" t="s">
        <v>15476</v>
      </c>
      <c r="G5353" t="s">
        <v>155</v>
      </c>
      <c r="H5353" t="s">
        <v>150</v>
      </c>
      <c r="I5353" t="s">
        <v>136</v>
      </c>
      <c r="J5353" t="s">
        <v>137</v>
      </c>
      <c r="K5353" t="s">
        <v>138</v>
      </c>
      <c r="L5353" t="s">
        <v>15477</v>
      </c>
      <c r="M5353" t="s">
        <v>15478</v>
      </c>
      <c r="N5353">
        <v>3.000277777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1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0.22327304169555001</v>
      </c>
      <c r="AC5353">
        <v>0</v>
      </c>
      <c r="AD5353">
        <v>0</v>
      </c>
      <c r="AE5353">
        <v>0.22327304169555001</v>
      </c>
    </row>
    <row r="5354" spans="1:31" x14ac:dyDescent="0.25">
      <c r="A5354">
        <v>2315913</v>
      </c>
      <c r="B5354">
        <v>1</v>
      </c>
      <c r="C5354" t="s">
        <v>81</v>
      </c>
      <c r="D5354" t="s">
        <v>123</v>
      </c>
      <c r="E5354" t="s">
        <v>141</v>
      </c>
      <c r="F5354" t="s">
        <v>6806</v>
      </c>
      <c r="G5354" t="s">
        <v>134</v>
      </c>
      <c r="H5354" t="s">
        <v>135</v>
      </c>
      <c r="I5354" t="s">
        <v>136</v>
      </c>
      <c r="J5354" t="s">
        <v>137</v>
      </c>
      <c r="K5354" t="s">
        <v>138</v>
      </c>
      <c r="L5354" t="s">
        <v>15479</v>
      </c>
      <c r="M5354" t="s">
        <v>15480</v>
      </c>
      <c r="N5354">
        <v>0.438611111</v>
      </c>
      <c r="O5354">
        <v>4</v>
      </c>
      <c r="P5354">
        <v>6</v>
      </c>
      <c r="Q5354">
        <v>78</v>
      </c>
      <c r="R5354">
        <v>71</v>
      </c>
      <c r="S5354">
        <v>12</v>
      </c>
      <c r="T5354">
        <v>10</v>
      </c>
      <c r="U5354">
        <v>0</v>
      </c>
      <c r="V5354">
        <v>0</v>
      </c>
      <c r="W5354">
        <v>0.50460240016409164</v>
      </c>
      <c r="X5354">
        <v>0.58079274042849993</v>
      </c>
      <c r="Y5354">
        <v>32.957026541486321</v>
      </c>
      <c r="Z5354">
        <v>45.658455391138389</v>
      </c>
      <c r="AA5354">
        <v>15.472820021857526</v>
      </c>
      <c r="AB5354">
        <v>4.4534308884938056</v>
      </c>
      <c r="AC5354">
        <v>0</v>
      </c>
      <c r="AD5354">
        <v>0</v>
      </c>
      <c r="AE5354">
        <v>99.627127983568641</v>
      </c>
    </row>
    <row r="5355" spans="1:31" x14ac:dyDescent="0.25">
      <c r="A5355">
        <v>2316454</v>
      </c>
      <c r="B5355">
        <v>1</v>
      </c>
      <c r="C5355" t="s">
        <v>80</v>
      </c>
      <c r="D5355" t="s">
        <v>93</v>
      </c>
      <c r="E5355" t="s">
        <v>141</v>
      </c>
      <c r="F5355" t="s">
        <v>317</v>
      </c>
      <c r="G5355" t="s">
        <v>134</v>
      </c>
      <c r="H5355" t="s">
        <v>135</v>
      </c>
      <c r="I5355" t="s">
        <v>136</v>
      </c>
      <c r="J5355" t="s">
        <v>137</v>
      </c>
      <c r="K5355" t="s">
        <v>138</v>
      </c>
      <c r="L5355" t="s">
        <v>15481</v>
      </c>
      <c r="M5355" t="s">
        <v>15482</v>
      </c>
      <c r="N5355">
        <v>0.26055555499999999</v>
      </c>
      <c r="O5355">
        <v>0</v>
      </c>
      <c r="P5355">
        <v>694</v>
      </c>
      <c r="Q5355">
        <v>8</v>
      </c>
      <c r="R5355">
        <v>240</v>
      </c>
      <c r="S5355">
        <v>22</v>
      </c>
      <c r="T5355">
        <v>144</v>
      </c>
      <c r="U5355">
        <v>0</v>
      </c>
      <c r="V5355">
        <v>0</v>
      </c>
      <c r="W5355">
        <v>0</v>
      </c>
      <c r="X5355">
        <v>34.522280326865477</v>
      </c>
      <c r="Y5355">
        <v>11.4976590214761</v>
      </c>
      <c r="Z5355">
        <v>71.137792275012842</v>
      </c>
      <c r="AA5355">
        <v>55.81759488341801</v>
      </c>
      <c r="AB5355">
        <v>36.850765132824016</v>
      </c>
      <c r="AC5355">
        <v>0</v>
      </c>
      <c r="AD5355">
        <v>0</v>
      </c>
      <c r="AE5355">
        <v>209.82609163959646</v>
      </c>
    </row>
    <row r="5356" spans="1:31" x14ac:dyDescent="0.25">
      <c r="A5356">
        <v>2315876</v>
      </c>
      <c r="B5356">
        <v>1</v>
      </c>
      <c r="C5356" t="s">
        <v>80</v>
      </c>
      <c r="D5356" t="s">
        <v>94</v>
      </c>
      <c r="E5356" t="s">
        <v>141</v>
      </c>
      <c r="F5356" t="s">
        <v>1222</v>
      </c>
      <c r="G5356" t="s">
        <v>134</v>
      </c>
      <c r="H5356" t="s">
        <v>135</v>
      </c>
      <c r="I5356" t="s">
        <v>136</v>
      </c>
      <c r="J5356" t="s">
        <v>137</v>
      </c>
      <c r="K5356" t="s">
        <v>138</v>
      </c>
      <c r="L5356" t="s">
        <v>15483</v>
      </c>
      <c r="M5356" t="s">
        <v>15484</v>
      </c>
      <c r="N5356">
        <v>1.4694444440000001</v>
      </c>
      <c r="O5356">
        <v>0</v>
      </c>
      <c r="P5356">
        <v>134</v>
      </c>
      <c r="Q5356">
        <v>0</v>
      </c>
      <c r="R5356">
        <v>7</v>
      </c>
      <c r="S5356">
        <v>12</v>
      </c>
      <c r="T5356">
        <v>22</v>
      </c>
      <c r="U5356">
        <v>5</v>
      </c>
      <c r="V5356">
        <v>0</v>
      </c>
      <c r="W5356">
        <v>0</v>
      </c>
      <c r="X5356">
        <v>28.834318807423898</v>
      </c>
      <c r="Y5356">
        <v>0</v>
      </c>
      <c r="Z5356">
        <v>3.2763531008966336</v>
      </c>
      <c r="AA5356">
        <v>147.28791890041538</v>
      </c>
      <c r="AB5356">
        <v>16.817353837890167</v>
      </c>
      <c r="AC5356">
        <v>517.32734374397</v>
      </c>
      <c r="AD5356">
        <v>0</v>
      </c>
      <c r="AE5356">
        <v>713.5432883905961</v>
      </c>
    </row>
    <row r="5357" spans="1:31" x14ac:dyDescent="0.25">
      <c r="A5357">
        <v>2315945</v>
      </c>
      <c r="B5357">
        <v>1</v>
      </c>
      <c r="C5357" t="s">
        <v>81</v>
      </c>
      <c r="D5357" t="s">
        <v>113</v>
      </c>
      <c r="E5357" t="s">
        <v>132</v>
      </c>
      <c r="F5357" t="s">
        <v>15485</v>
      </c>
      <c r="G5357" t="s">
        <v>467</v>
      </c>
      <c r="H5357" t="s">
        <v>135</v>
      </c>
      <c r="I5357" t="s">
        <v>136</v>
      </c>
      <c r="J5357" t="s">
        <v>137</v>
      </c>
      <c r="K5357" t="s">
        <v>144</v>
      </c>
      <c r="L5357" t="s">
        <v>15486</v>
      </c>
      <c r="M5357" t="s">
        <v>15487</v>
      </c>
      <c r="N5357">
        <v>0.19138888800000001</v>
      </c>
      <c r="O5357">
        <v>4</v>
      </c>
      <c r="P5357">
        <v>2172</v>
      </c>
      <c r="Q5357">
        <v>21</v>
      </c>
      <c r="R5357">
        <v>95</v>
      </c>
      <c r="S5357">
        <v>4</v>
      </c>
      <c r="T5357">
        <v>331</v>
      </c>
      <c r="U5357">
        <v>2</v>
      </c>
      <c r="V5357">
        <v>1</v>
      </c>
      <c r="W5357">
        <v>1.1198207969463501</v>
      </c>
      <c r="X5357">
        <v>62.518783102030724</v>
      </c>
      <c r="Y5357">
        <v>31.400841882551173</v>
      </c>
      <c r="Z5357">
        <v>24.319398119703369</v>
      </c>
      <c r="AA5357">
        <v>1.4773007246608336</v>
      </c>
      <c r="AB5357">
        <v>33.525196673083883</v>
      </c>
      <c r="AC5357">
        <v>46.929149654316006</v>
      </c>
      <c r="AD5357">
        <v>0.88848364725950846</v>
      </c>
      <c r="AE5357">
        <v>202.17897460055184</v>
      </c>
    </row>
    <row r="5358" spans="1:31" x14ac:dyDescent="0.25">
      <c r="A5358">
        <v>2316609</v>
      </c>
      <c r="B5358">
        <v>1</v>
      </c>
      <c r="C5358" t="s">
        <v>80</v>
      </c>
      <c r="D5358" t="s">
        <v>96</v>
      </c>
      <c r="E5358" t="s">
        <v>153</v>
      </c>
      <c r="F5358" t="s">
        <v>15488</v>
      </c>
      <c r="G5358" t="s">
        <v>203</v>
      </c>
      <c r="H5358" t="s">
        <v>150</v>
      </c>
      <c r="I5358" t="s">
        <v>136</v>
      </c>
      <c r="J5358" t="s">
        <v>137</v>
      </c>
      <c r="K5358" t="s">
        <v>138</v>
      </c>
      <c r="L5358" t="s">
        <v>15489</v>
      </c>
      <c r="M5358" t="s">
        <v>15490</v>
      </c>
      <c r="N5358">
        <v>2.5983333329999998</v>
      </c>
      <c r="O5358">
        <v>0</v>
      </c>
      <c r="P5358">
        <v>1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2.6471811233543336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2.6471811233543336</v>
      </c>
    </row>
    <row r="5359" spans="1:31" x14ac:dyDescent="0.25">
      <c r="A5359">
        <v>2316254</v>
      </c>
      <c r="B5359">
        <v>1</v>
      </c>
      <c r="C5359" t="s">
        <v>80</v>
      </c>
      <c r="D5359" t="s">
        <v>90</v>
      </c>
      <c r="E5359" t="s">
        <v>414</v>
      </c>
      <c r="F5359" t="s">
        <v>15491</v>
      </c>
      <c r="G5359" t="s">
        <v>134</v>
      </c>
      <c r="H5359" t="s">
        <v>135</v>
      </c>
      <c r="I5359" t="s">
        <v>136</v>
      </c>
      <c r="J5359" t="s">
        <v>137</v>
      </c>
      <c r="K5359" t="s">
        <v>138</v>
      </c>
      <c r="L5359" t="s">
        <v>15492</v>
      </c>
      <c r="M5359" t="s">
        <v>15493</v>
      </c>
      <c r="N5359">
        <v>0.56138888799999997</v>
      </c>
      <c r="O5359">
        <v>0</v>
      </c>
      <c r="P5359">
        <v>4004</v>
      </c>
      <c r="Q5359">
        <v>0</v>
      </c>
      <c r="R5359">
        <v>0</v>
      </c>
      <c r="S5359">
        <v>1</v>
      </c>
      <c r="T5359">
        <v>307</v>
      </c>
      <c r="U5359">
        <v>0</v>
      </c>
      <c r="V5359">
        <v>0</v>
      </c>
      <c r="W5359">
        <v>0</v>
      </c>
      <c r="X5359">
        <v>527.94594522208308</v>
      </c>
      <c r="Y5359">
        <v>0</v>
      </c>
      <c r="Z5359">
        <v>0</v>
      </c>
      <c r="AA5359">
        <v>1.0153016497880334</v>
      </c>
      <c r="AB5359">
        <v>179.31283806177447</v>
      </c>
      <c r="AC5359">
        <v>0</v>
      </c>
      <c r="AD5359">
        <v>0</v>
      </c>
      <c r="AE5359">
        <v>708.27408493364555</v>
      </c>
    </row>
    <row r="5360" spans="1:31" x14ac:dyDescent="0.25">
      <c r="A5360">
        <v>2316586</v>
      </c>
      <c r="B5360">
        <v>1</v>
      </c>
      <c r="C5360" t="s">
        <v>81</v>
      </c>
      <c r="D5360" t="s">
        <v>112</v>
      </c>
      <c r="E5360" t="s">
        <v>153</v>
      </c>
      <c r="F5360" t="s">
        <v>15494</v>
      </c>
      <c r="G5360" t="s">
        <v>155</v>
      </c>
      <c r="H5360" t="s">
        <v>150</v>
      </c>
      <c r="I5360" t="s">
        <v>136</v>
      </c>
      <c r="J5360" t="s">
        <v>137</v>
      </c>
      <c r="K5360" t="s">
        <v>138</v>
      </c>
      <c r="L5360" t="s">
        <v>15495</v>
      </c>
      <c r="M5360" t="s">
        <v>15496</v>
      </c>
      <c r="N5360">
        <v>2.0647222219999999</v>
      </c>
      <c r="O5360">
        <v>0</v>
      </c>
      <c r="P5360">
        <v>1</v>
      </c>
      <c r="Q5360">
        <v>0</v>
      </c>
      <c r="R5360">
        <v>0</v>
      </c>
      <c r="S5360">
        <v>0</v>
      </c>
      <c r="T5360">
        <v>1</v>
      </c>
      <c r="U5360">
        <v>0</v>
      </c>
      <c r="V5360">
        <v>0</v>
      </c>
      <c r="W5360">
        <v>0</v>
      </c>
      <c r="X5360">
        <v>1.0028501303247166</v>
      </c>
      <c r="Y5360">
        <v>0</v>
      </c>
      <c r="Z5360">
        <v>0</v>
      </c>
      <c r="AA5360">
        <v>0</v>
      </c>
      <c r="AB5360">
        <v>3.5893133853883333E-2</v>
      </c>
      <c r="AC5360">
        <v>0</v>
      </c>
      <c r="AD5360">
        <v>0</v>
      </c>
      <c r="AE5360">
        <v>1.0387432641785999</v>
      </c>
    </row>
    <row r="5361" spans="1:31" x14ac:dyDescent="0.25">
      <c r="A5361">
        <v>2316400</v>
      </c>
      <c r="B5361">
        <v>1</v>
      </c>
      <c r="C5361" t="s">
        <v>80</v>
      </c>
      <c r="D5361" t="s">
        <v>110</v>
      </c>
      <c r="E5361" t="s">
        <v>153</v>
      </c>
      <c r="F5361" t="s">
        <v>15497</v>
      </c>
      <c r="G5361" t="s">
        <v>254</v>
      </c>
      <c r="H5361" t="s">
        <v>150</v>
      </c>
      <c r="I5361" t="s">
        <v>136</v>
      </c>
      <c r="J5361" t="s">
        <v>137</v>
      </c>
      <c r="K5361" t="s">
        <v>138</v>
      </c>
      <c r="L5361" t="s">
        <v>15498</v>
      </c>
      <c r="M5361" t="s">
        <v>15499</v>
      </c>
      <c r="N5361">
        <v>1.2547222220000001</v>
      </c>
      <c r="O5361">
        <v>0</v>
      </c>
      <c r="P5361">
        <v>1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0.28585417979134997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0.28585417979134997</v>
      </c>
    </row>
    <row r="5362" spans="1:31" x14ac:dyDescent="0.25">
      <c r="A5362">
        <v>2316569</v>
      </c>
      <c r="B5362">
        <v>1</v>
      </c>
      <c r="C5362" t="s">
        <v>80</v>
      </c>
      <c r="D5362" t="s">
        <v>108</v>
      </c>
      <c r="E5362" t="s">
        <v>147</v>
      </c>
      <c r="F5362" t="s">
        <v>8533</v>
      </c>
      <c r="G5362" t="s">
        <v>149</v>
      </c>
      <c r="H5362" t="s">
        <v>150</v>
      </c>
      <c r="I5362" t="s">
        <v>136</v>
      </c>
      <c r="J5362" t="s">
        <v>137</v>
      </c>
      <c r="K5362" t="s">
        <v>138</v>
      </c>
      <c r="L5362" t="s">
        <v>15500</v>
      </c>
      <c r="M5362" t="s">
        <v>15501</v>
      </c>
      <c r="N5362">
        <v>3.9750000000000001</v>
      </c>
      <c r="O5362">
        <v>0</v>
      </c>
      <c r="P5362">
        <v>16</v>
      </c>
      <c r="Q5362">
        <v>0</v>
      </c>
      <c r="R5362">
        <v>5</v>
      </c>
      <c r="S5362">
        <v>0</v>
      </c>
      <c r="T5362">
        <v>3</v>
      </c>
      <c r="U5362">
        <v>0</v>
      </c>
      <c r="V5362">
        <v>0</v>
      </c>
      <c r="W5362">
        <v>0</v>
      </c>
      <c r="X5362">
        <v>10.214552748460294</v>
      </c>
      <c r="Y5362">
        <v>0</v>
      </c>
      <c r="Z5362">
        <v>7.202091108931401</v>
      </c>
      <c r="AA5362">
        <v>0</v>
      </c>
      <c r="AB5362">
        <v>4.6101720566797333</v>
      </c>
      <c r="AC5362">
        <v>0</v>
      </c>
      <c r="AD5362">
        <v>0</v>
      </c>
      <c r="AE5362">
        <v>22.026815914071427</v>
      </c>
    </row>
    <row r="5363" spans="1:31" x14ac:dyDescent="0.25">
      <c r="A5363">
        <v>2316486</v>
      </c>
      <c r="B5363">
        <v>1</v>
      </c>
      <c r="C5363" t="s">
        <v>81</v>
      </c>
      <c r="D5363" t="s">
        <v>116</v>
      </c>
      <c r="E5363" t="s">
        <v>132</v>
      </c>
      <c r="F5363" t="s">
        <v>15502</v>
      </c>
      <c r="G5363" t="s">
        <v>134</v>
      </c>
      <c r="H5363" t="s">
        <v>135</v>
      </c>
      <c r="I5363" t="s">
        <v>136</v>
      </c>
      <c r="J5363" t="s">
        <v>137</v>
      </c>
      <c r="K5363" t="s">
        <v>138</v>
      </c>
      <c r="L5363" t="s">
        <v>15503</v>
      </c>
      <c r="M5363" t="s">
        <v>15504</v>
      </c>
      <c r="N5363">
        <v>0.1525</v>
      </c>
      <c r="O5363">
        <v>0</v>
      </c>
      <c r="P5363">
        <v>1444</v>
      </c>
      <c r="Q5363">
        <v>1</v>
      </c>
      <c r="R5363">
        <v>79</v>
      </c>
      <c r="S5363">
        <v>4</v>
      </c>
      <c r="T5363">
        <v>221</v>
      </c>
      <c r="U5363">
        <v>1</v>
      </c>
      <c r="V5363">
        <v>0</v>
      </c>
      <c r="W5363">
        <v>0</v>
      </c>
      <c r="X5363">
        <v>29.536854099301937</v>
      </c>
      <c r="Y5363">
        <v>0.61834264679759987</v>
      </c>
      <c r="Z5363">
        <v>3.2669206833436251</v>
      </c>
      <c r="AA5363">
        <v>7.6187413348855504</v>
      </c>
      <c r="AB5363">
        <v>11.668501059249648</v>
      </c>
      <c r="AC5363">
        <v>15.729665653722499</v>
      </c>
      <c r="AD5363">
        <v>0</v>
      </c>
      <c r="AE5363">
        <v>68.439025477300859</v>
      </c>
    </row>
    <row r="5364" spans="1:31" x14ac:dyDescent="0.25">
      <c r="A5364">
        <v>2315882</v>
      </c>
      <c r="B5364">
        <v>1</v>
      </c>
      <c r="C5364" t="s">
        <v>80</v>
      </c>
      <c r="D5364" t="s">
        <v>94</v>
      </c>
      <c r="E5364" t="s">
        <v>141</v>
      </c>
      <c r="F5364" t="s">
        <v>13316</v>
      </c>
      <c r="G5364" t="s">
        <v>134</v>
      </c>
      <c r="H5364" t="s">
        <v>135</v>
      </c>
      <c r="I5364" t="s">
        <v>136</v>
      </c>
      <c r="J5364" t="s">
        <v>137</v>
      </c>
      <c r="K5364" t="s">
        <v>138</v>
      </c>
      <c r="L5364" t="s">
        <v>15505</v>
      </c>
      <c r="M5364" t="s">
        <v>15506</v>
      </c>
      <c r="N5364">
        <v>1.3333333329999999</v>
      </c>
      <c r="O5364">
        <v>3</v>
      </c>
      <c r="P5364">
        <v>2151</v>
      </c>
      <c r="Q5364">
        <v>24</v>
      </c>
      <c r="R5364">
        <v>20</v>
      </c>
      <c r="S5364">
        <v>17</v>
      </c>
      <c r="T5364">
        <v>187</v>
      </c>
      <c r="U5364">
        <v>0</v>
      </c>
      <c r="V5364">
        <v>0</v>
      </c>
      <c r="W5364">
        <v>0.53502480642240002</v>
      </c>
      <c r="X5364">
        <v>220.50414941592166</v>
      </c>
      <c r="Y5364">
        <v>28.325745983893608</v>
      </c>
      <c r="Z5364">
        <v>13.018835751196001</v>
      </c>
      <c r="AA5364">
        <v>30.969817420372131</v>
      </c>
      <c r="AB5364">
        <v>54.245354684962756</v>
      </c>
      <c r="AC5364">
        <v>0</v>
      </c>
      <c r="AD5364">
        <v>0</v>
      </c>
      <c r="AE5364">
        <v>347.59892806276855</v>
      </c>
    </row>
    <row r="5365" spans="1:31" x14ac:dyDescent="0.25">
      <c r="A5365">
        <v>2316191</v>
      </c>
      <c r="B5365">
        <v>1</v>
      </c>
      <c r="C5365" t="s">
        <v>81</v>
      </c>
      <c r="D5365" t="s">
        <v>119</v>
      </c>
      <c r="E5365" t="s">
        <v>153</v>
      </c>
      <c r="F5365" t="s">
        <v>15507</v>
      </c>
      <c r="G5365" t="s">
        <v>155</v>
      </c>
      <c r="H5365" t="s">
        <v>150</v>
      </c>
      <c r="I5365" t="s">
        <v>136</v>
      </c>
      <c r="J5365" t="s">
        <v>137</v>
      </c>
      <c r="K5365" t="s">
        <v>138</v>
      </c>
      <c r="L5365" t="s">
        <v>15508</v>
      </c>
      <c r="M5365" t="s">
        <v>15509</v>
      </c>
      <c r="N5365">
        <v>2.318888888</v>
      </c>
      <c r="O5365">
        <v>0</v>
      </c>
      <c r="P5365">
        <v>0</v>
      </c>
      <c r="Q5365">
        <v>0</v>
      </c>
      <c r="R5365">
        <v>0</v>
      </c>
      <c r="S5365">
        <v>0</v>
      </c>
      <c r="T5365">
        <v>1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0.13836245799315</v>
      </c>
      <c r="AC5365">
        <v>0</v>
      </c>
      <c r="AD5365">
        <v>0</v>
      </c>
      <c r="AE5365">
        <v>0.13836245799315</v>
      </c>
    </row>
    <row r="5366" spans="1:31" x14ac:dyDescent="0.25">
      <c r="A5366">
        <v>2316045</v>
      </c>
      <c r="B5366">
        <v>1</v>
      </c>
      <c r="C5366" t="s">
        <v>81</v>
      </c>
      <c r="D5366" t="s">
        <v>119</v>
      </c>
      <c r="E5366" t="s">
        <v>175</v>
      </c>
      <c r="F5366" t="s">
        <v>15510</v>
      </c>
      <c r="G5366" t="s">
        <v>134</v>
      </c>
      <c r="H5366" t="s">
        <v>135</v>
      </c>
      <c r="I5366" t="s">
        <v>136</v>
      </c>
      <c r="J5366" t="s">
        <v>137</v>
      </c>
      <c r="K5366" t="s">
        <v>138</v>
      </c>
      <c r="L5366" t="s">
        <v>15511</v>
      </c>
      <c r="M5366" t="s">
        <v>15512</v>
      </c>
      <c r="N5366">
        <v>1.0066666660000001</v>
      </c>
      <c r="O5366">
        <v>0</v>
      </c>
      <c r="P5366">
        <v>1468</v>
      </c>
      <c r="Q5366">
        <v>0</v>
      </c>
      <c r="R5366">
        <v>135</v>
      </c>
      <c r="S5366">
        <v>1</v>
      </c>
      <c r="T5366">
        <v>60</v>
      </c>
      <c r="U5366">
        <v>0</v>
      </c>
      <c r="V5366">
        <v>0</v>
      </c>
      <c r="W5366">
        <v>0</v>
      </c>
      <c r="X5366">
        <v>265.68747227309524</v>
      </c>
      <c r="Y5366">
        <v>0</v>
      </c>
      <c r="Z5366">
        <v>353.05277631496671</v>
      </c>
      <c r="AA5366">
        <v>1.7149472212586667</v>
      </c>
      <c r="AB5366">
        <v>68.491356825835197</v>
      </c>
      <c r="AC5366">
        <v>0</v>
      </c>
      <c r="AD5366">
        <v>0</v>
      </c>
      <c r="AE5366">
        <v>688.94655263515574</v>
      </c>
    </row>
    <row r="5367" spans="1:31" x14ac:dyDescent="0.25">
      <c r="A5367">
        <v>2315836</v>
      </c>
      <c r="B5367">
        <v>1</v>
      </c>
      <c r="C5367" t="s">
        <v>81</v>
      </c>
      <c r="D5367" t="s">
        <v>113</v>
      </c>
      <c r="E5367" t="s">
        <v>175</v>
      </c>
      <c r="F5367" t="s">
        <v>15513</v>
      </c>
      <c r="G5367" t="s">
        <v>143</v>
      </c>
      <c r="H5367" t="s">
        <v>135</v>
      </c>
      <c r="I5367" t="s">
        <v>136</v>
      </c>
      <c r="J5367" t="s">
        <v>137</v>
      </c>
      <c r="K5367" t="s">
        <v>144</v>
      </c>
      <c r="L5367" t="s">
        <v>15514</v>
      </c>
      <c r="M5367" t="s">
        <v>15515</v>
      </c>
      <c r="N5367">
        <v>2.480277777</v>
      </c>
      <c r="O5367">
        <v>0</v>
      </c>
      <c r="P5367">
        <v>26</v>
      </c>
      <c r="Q5367">
        <v>1</v>
      </c>
      <c r="R5367">
        <v>8</v>
      </c>
      <c r="S5367">
        <v>0</v>
      </c>
      <c r="T5367">
        <v>3</v>
      </c>
      <c r="U5367">
        <v>0</v>
      </c>
      <c r="V5367">
        <v>0</v>
      </c>
      <c r="W5367">
        <v>0</v>
      </c>
      <c r="X5367">
        <v>26.441990098442467</v>
      </c>
      <c r="Y5367">
        <v>0</v>
      </c>
      <c r="Z5367">
        <v>41.470014781348453</v>
      </c>
      <c r="AA5367">
        <v>0</v>
      </c>
      <c r="AB5367">
        <v>0.35489983899976668</v>
      </c>
      <c r="AC5367">
        <v>0</v>
      </c>
      <c r="AD5367">
        <v>0</v>
      </c>
      <c r="AE5367">
        <v>68.266904718790684</v>
      </c>
    </row>
    <row r="5368" spans="1:31" x14ac:dyDescent="0.25">
      <c r="A5368">
        <v>2316085</v>
      </c>
      <c r="B5368">
        <v>1</v>
      </c>
      <c r="C5368" t="s">
        <v>81</v>
      </c>
      <c r="D5368" t="s">
        <v>114</v>
      </c>
      <c r="E5368" t="s">
        <v>175</v>
      </c>
      <c r="F5368" t="s">
        <v>10221</v>
      </c>
      <c r="G5368" t="s">
        <v>210</v>
      </c>
      <c r="H5368" t="s">
        <v>135</v>
      </c>
      <c r="I5368" t="s">
        <v>136</v>
      </c>
      <c r="J5368" t="s">
        <v>137</v>
      </c>
      <c r="K5368" t="s">
        <v>138</v>
      </c>
      <c r="L5368" t="s">
        <v>15516</v>
      </c>
      <c r="M5368" t="s">
        <v>15517</v>
      </c>
      <c r="N5368">
        <v>0.89361111100000001</v>
      </c>
      <c r="O5368">
        <v>0</v>
      </c>
      <c r="P5368">
        <v>193</v>
      </c>
      <c r="Q5368">
        <v>0</v>
      </c>
      <c r="R5368">
        <v>5</v>
      </c>
      <c r="S5368">
        <v>2</v>
      </c>
      <c r="T5368">
        <v>13</v>
      </c>
      <c r="U5368">
        <v>1</v>
      </c>
      <c r="V5368">
        <v>1</v>
      </c>
      <c r="W5368">
        <v>0</v>
      </c>
      <c r="X5368">
        <v>16.144284452815629</v>
      </c>
      <c r="Y5368">
        <v>0</v>
      </c>
      <c r="Z5368">
        <v>0.68599395633050009</v>
      </c>
      <c r="AA5368">
        <v>1.5780414451321112</v>
      </c>
      <c r="AB5368">
        <v>2.3681090100209419</v>
      </c>
      <c r="AC5368">
        <v>138.39768937005047</v>
      </c>
      <c r="AD5368">
        <v>0</v>
      </c>
      <c r="AE5368">
        <v>159.17411823434966</v>
      </c>
    </row>
    <row r="5369" spans="1:31" x14ac:dyDescent="0.25">
      <c r="A5369">
        <v>2316314</v>
      </c>
      <c r="B5369">
        <v>1</v>
      </c>
      <c r="C5369" t="s">
        <v>80</v>
      </c>
      <c r="D5369" t="s">
        <v>94</v>
      </c>
      <c r="E5369" t="s">
        <v>141</v>
      </c>
      <c r="F5369" t="s">
        <v>15518</v>
      </c>
      <c r="G5369" t="s">
        <v>134</v>
      </c>
      <c r="H5369" t="s">
        <v>135</v>
      </c>
      <c r="I5369" t="s">
        <v>136</v>
      </c>
      <c r="J5369" t="s">
        <v>137</v>
      </c>
      <c r="K5369" t="s">
        <v>138</v>
      </c>
      <c r="L5369" t="s">
        <v>15519</v>
      </c>
      <c r="M5369" t="s">
        <v>15520</v>
      </c>
      <c r="N5369">
        <v>0.92722222200000004</v>
      </c>
      <c r="O5369">
        <v>5</v>
      </c>
      <c r="P5369">
        <v>366</v>
      </c>
      <c r="Q5369">
        <v>15</v>
      </c>
      <c r="R5369">
        <v>16</v>
      </c>
      <c r="S5369">
        <v>5</v>
      </c>
      <c r="T5369">
        <v>29</v>
      </c>
      <c r="U5369">
        <v>0</v>
      </c>
      <c r="V5369">
        <v>0</v>
      </c>
      <c r="W5369">
        <v>4.4993957781854004</v>
      </c>
      <c r="X5369">
        <v>38.180245670492511</v>
      </c>
      <c r="Y5369">
        <v>79.919369720793426</v>
      </c>
      <c r="Z5369">
        <v>14.475210455028401</v>
      </c>
      <c r="AA5369">
        <v>8.5115902284107747</v>
      </c>
      <c r="AB5369">
        <v>11.046465578331443</v>
      </c>
      <c r="AC5369">
        <v>0</v>
      </c>
      <c r="AD5369">
        <v>0</v>
      </c>
      <c r="AE5369">
        <v>156.63227743124193</v>
      </c>
    </row>
    <row r="5370" spans="1:31" x14ac:dyDescent="0.25">
      <c r="A5370">
        <v>2316151</v>
      </c>
      <c r="B5370">
        <v>1</v>
      </c>
      <c r="C5370" t="s">
        <v>80</v>
      </c>
      <c r="D5370" t="s">
        <v>110</v>
      </c>
      <c r="E5370" t="s">
        <v>153</v>
      </c>
      <c r="F5370" t="s">
        <v>15521</v>
      </c>
      <c r="G5370" t="s">
        <v>336</v>
      </c>
      <c r="H5370" t="s">
        <v>150</v>
      </c>
      <c r="I5370" t="s">
        <v>136</v>
      </c>
      <c r="J5370" t="s">
        <v>137</v>
      </c>
      <c r="K5370" t="s">
        <v>138</v>
      </c>
      <c r="L5370" t="s">
        <v>15522</v>
      </c>
      <c r="M5370" t="s">
        <v>15523</v>
      </c>
      <c r="N5370">
        <v>2.5505555549999999</v>
      </c>
      <c r="O5370">
        <v>0</v>
      </c>
      <c r="P5370">
        <v>1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1.3579387939534997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1.3579387939534997</v>
      </c>
    </row>
    <row r="5371" spans="1:31" x14ac:dyDescent="0.25">
      <c r="A5371">
        <v>2316128</v>
      </c>
      <c r="B5371">
        <v>1</v>
      </c>
      <c r="C5371" t="s">
        <v>80</v>
      </c>
      <c r="D5371" t="s">
        <v>93</v>
      </c>
      <c r="E5371" t="s">
        <v>147</v>
      </c>
      <c r="F5371" t="s">
        <v>15524</v>
      </c>
      <c r="G5371" t="s">
        <v>149</v>
      </c>
      <c r="H5371" t="s">
        <v>150</v>
      </c>
      <c r="I5371" t="s">
        <v>136</v>
      </c>
      <c r="J5371" t="s">
        <v>137</v>
      </c>
      <c r="K5371" t="s">
        <v>138</v>
      </c>
      <c r="L5371" t="s">
        <v>15525</v>
      </c>
      <c r="M5371" t="s">
        <v>15526</v>
      </c>
      <c r="N5371">
        <v>4.0886111109999996</v>
      </c>
      <c r="O5371">
        <v>0</v>
      </c>
      <c r="P5371">
        <v>11</v>
      </c>
      <c r="Q5371">
        <v>0</v>
      </c>
      <c r="R5371">
        <v>3</v>
      </c>
      <c r="S5371">
        <v>0</v>
      </c>
      <c r="T5371">
        <v>1</v>
      </c>
      <c r="U5371">
        <v>0</v>
      </c>
      <c r="V5371">
        <v>0</v>
      </c>
      <c r="W5371">
        <v>0</v>
      </c>
      <c r="X5371">
        <v>11.344612758529648</v>
      </c>
      <c r="Y5371">
        <v>0</v>
      </c>
      <c r="Z5371">
        <v>21.867303130182687</v>
      </c>
      <c r="AA5371">
        <v>0</v>
      </c>
      <c r="AB5371">
        <v>1.1841520839240167</v>
      </c>
      <c r="AC5371">
        <v>0</v>
      </c>
      <c r="AD5371">
        <v>0</v>
      </c>
      <c r="AE5371">
        <v>34.396067972636352</v>
      </c>
    </row>
    <row r="5372" spans="1:31" x14ac:dyDescent="0.25">
      <c r="A5372">
        <v>2316294</v>
      </c>
      <c r="B5372">
        <v>1</v>
      </c>
      <c r="C5372" t="s">
        <v>80</v>
      </c>
      <c r="D5372" t="s">
        <v>105</v>
      </c>
      <c r="E5372" t="s">
        <v>147</v>
      </c>
      <c r="F5372" t="s">
        <v>5190</v>
      </c>
      <c r="G5372" t="s">
        <v>258</v>
      </c>
      <c r="H5372" t="s">
        <v>150</v>
      </c>
      <c r="I5372" t="s">
        <v>136</v>
      </c>
      <c r="J5372" t="s">
        <v>137</v>
      </c>
      <c r="K5372" t="s">
        <v>138</v>
      </c>
      <c r="L5372" t="s">
        <v>15527</v>
      </c>
      <c r="M5372" t="s">
        <v>15528</v>
      </c>
      <c r="N5372">
        <v>3.9024999999999999</v>
      </c>
      <c r="O5372">
        <v>0</v>
      </c>
      <c r="P5372">
        <v>152</v>
      </c>
      <c r="Q5372">
        <v>0</v>
      </c>
      <c r="R5372">
        <v>0</v>
      </c>
      <c r="S5372">
        <v>0</v>
      </c>
      <c r="T5372">
        <v>7</v>
      </c>
      <c r="U5372">
        <v>0</v>
      </c>
      <c r="V5372">
        <v>0</v>
      </c>
      <c r="W5372">
        <v>0</v>
      </c>
      <c r="X5372">
        <v>152.90745189158824</v>
      </c>
      <c r="Y5372">
        <v>0</v>
      </c>
      <c r="Z5372">
        <v>0</v>
      </c>
      <c r="AA5372">
        <v>0</v>
      </c>
      <c r="AB5372">
        <v>16.448750364363264</v>
      </c>
      <c r="AC5372">
        <v>0</v>
      </c>
      <c r="AD5372">
        <v>0</v>
      </c>
      <c r="AE5372">
        <v>169.3562022559515</v>
      </c>
    </row>
    <row r="5373" spans="1:31" x14ac:dyDescent="0.25">
      <c r="A5373">
        <v>2316028</v>
      </c>
      <c r="B5373">
        <v>1</v>
      </c>
      <c r="C5373" t="s">
        <v>80</v>
      </c>
      <c r="D5373" t="s">
        <v>110</v>
      </c>
      <c r="E5373" t="s">
        <v>158</v>
      </c>
      <c r="F5373" t="s">
        <v>7085</v>
      </c>
      <c r="G5373" t="s">
        <v>143</v>
      </c>
      <c r="H5373" t="s">
        <v>150</v>
      </c>
      <c r="I5373" t="s">
        <v>136</v>
      </c>
      <c r="J5373" t="s">
        <v>137</v>
      </c>
      <c r="K5373" t="s">
        <v>144</v>
      </c>
      <c r="L5373" t="s">
        <v>15529</v>
      </c>
      <c r="M5373" t="s">
        <v>15530</v>
      </c>
      <c r="N5373">
        <v>6.4524999999999997</v>
      </c>
      <c r="O5373">
        <v>0</v>
      </c>
      <c r="P5373">
        <v>415</v>
      </c>
      <c r="Q5373">
        <v>0</v>
      </c>
      <c r="R5373">
        <v>0</v>
      </c>
      <c r="S5373">
        <v>0</v>
      </c>
      <c r="T5373">
        <v>36</v>
      </c>
      <c r="U5373">
        <v>0</v>
      </c>
      <c r="V5373">
        <v>0</v>
      </c>
      <c r="W5373">
        <v>0</v>
      </c>
      <c r="X5373">
        <v>719.0979888691113</v>
      </c>
      <c r="Y5373">
        <v>0</v>
      </c>
      <c r="Z5373">
        <v>0</v>
      </c>
      <c r="AA5373">
        <v>0</v>
      </c>
      <c r="AB5373">
        <v>204.56482133788887</v>
      </c>
      <c r="AC5373">
        <v>0</v>
      </c>
      <c r="AD5373">
        <v>0</v>
      </c>
      <c r="AE5373">
        <v>923.66281020700012</v>
      </c>
    </row>
    <row r="5374" spans="1:31" x14ac:dyDescent="0.25">
      <c r="A5374">
        <v>2316271</v>
      </c>
      <c r="B5374">
        <v>1</v>
      </c>
      <c r="C5374" t="s">
        <v>80</v>
      </c>
      <c r="D5374" t="s">
        <v>89</v>
      </c>
      <c r="E5374" t="s">
        <v>153</v>
      </c>
      <c r="F5374" t="s">
        <v>15531</v>
      </c>
      <c r="G5374" t="s">
        <v>155</v>
      </c>
      <c r="H5374" t="s">
        <v>150</v>
      </c>
      <c r="I5374" t="s">
        <v>136</v>
      </c>
      <c r="J5374" t="s">
        <v>137</v>
      </c>
      <c r="K5374" t="s">
        <v>138</v>
      </c>
      <c r="L5374" t="s">
        <v>15532</v>
      </c>
      <c r="M5374" t="s">
        <v>15533</v>
      </c>
      <c r="N5374">
        <v>2.0538888879999999</v>
      </c>
      <c r="O5374">
        <v>0</v>
      </c>
      <c r="P5374">
        <v>1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</row>
    <row r="5375" spans="1:31" x14ac:dyDescent="0.25">
      <c r="A5375">
        <v>2316022</v>
      </c>
      <c r="B5375">
        <v>1</v>
      </c>
      <c r="C5375" t="s">
        <v>80</v>
      </c>
      <c r="D5375" t="s">
        <v>93</v>
      </c>
      <c r="E5375" t="s">
        <v>153</v>
      </c>
      <c r="F5375" t="s">
        <v>15534</v>
      </c>
      <c r="G5375" t="s">
        <v>336</v>
      </c>
      <c r="H5375" t="s">
        <v>150</v>
      </c>
      <c r="I5375" t="s">
        <v>136</v>
      </c>
      <c r="J5375" t="s">
        <v>137</v>
      </c>
      <c r="K5375" t="s">
        <v>138</v>
      </c>
      <c r="L5375" t="s">
        <v>15535</v>
      </c>
      <c r="M5375" t="s">
        <v>15536</v>
      </c>
      <c r="N5375">
        <v>4.2055555550000001</v>
      </c>
      <c r="O5375">
        <v>0</v>
      </c>
      <c r="P5375">
        <v>0</v>
      </c>
      <c r="Q5375">
        <v>0</v>
      </c>
      <c r="R5375">
        <v>0</v>
      </c>
      <c r="S5375">
        <v>0</v>
      </c>
      <c r="T5375">
        <v>1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0.34684679267466673</v>
      </c>
      <c r="AC5375">
        <v>0</v>
      </c>
      <c r="AD5375">
        <v>0</v>
      </c>
      <c r="AE5375">
        <v>0.34684679267466673</v>
      </c>
    </row>
    <row r="5376" spans="1:31" x14ac:dyDescent="0.25">
      <c r="A5376">
        <v>2316108</v>
      </c>
      <c r="B5376">
        <v>1</v>
      </c>
      <c r="C5376" t="s">
        <v>80</v>
      </c>
      <c r="D5376" t="s">
        <v>106</v>
      </c>
      <c r="E5376" t="s">
        <v>158</v>
      </c>
      <c r="F5376" t="s">
        <v>15537</v>
      </c>
      <c r="G5376" t="s">
        <v>503</v>
      </c>
      <c r="H5376" t="s">
        <v>150</v>
      </c>
      <c r="I5376" t="s">
        <v>136</v>
      </c>
      <c r="J5376" t="s">
        <v>137</v>
      </c>
      <c r="K5376" t="s">
        <v>138</v>
      </c>
      <c r="L5376" t="s">
        <v>15538</v>
      </c>
      <c r="M5376" t="s">
        <v>15539</v>
      </c>
      <c r="N5376">
        <v>2.7336111110000001</v>
      </c>
      <c r="O5376">
        <v>0</v>
      </c>
      <c r="P5376">
        <v>103</v>
      </c>
      <c r="Q5376">
        <v>0</v>
      </c>
      <c r="R5376">
        <v>1</v>
      </c>
      <c r="S5376">
        <v>0</v>
      </c>
      <c r="T5376">
        <v>5</v>
      </c>
      <c r="U5376">
        <v>0</v>
      </c>
      <c r="V5376">
        <v>0</v>
      </c>
      <c r="W5376">
        <v>0</v>
      </c>
      <c r="X5376">
        <v>35.550147942392854</v>
      </c>
      <c r="Y5376">
        <v>0</v>
      </c>
      <c r="Z5376">
        <v>3.0902658499584503</v>
      </c>
      <c r="AA5376">
        <v>0</v>
      </c>
      <c r="AB5376">
        <v>1.0048064914450001</v>
      </c>
      <c r="AC5376">
        <v>0</v>
      </c>
      <c r="AD5376">
        <v>0</v>
      </c>
      <c r="AE5376">
        <v>39.645220283796306</v>
      </c>
    </row>
    <row r="5377" spans="1:31" x14ac:dyDescent="0.25">
      <c r="A5377">
        <v>2316463</v>
      </c>
      <c r="B5377">
        <v>1</v>
      </c>
      <c r="C5377" t="s">
        <v>80</v>
      </c>
      <c r="D5377" t="s">
        <v>92</v>
      </c>
      <c r="E5377" t="s">
        <v>141</v>
      </c>
      <c r="F5377" t="s">
        <v>9250</v>
      </c>
      <c r="G5377" t="s">
        <v>134</v>
      </c>
      <c r="H5377" t="s">
        <v>135</v>
      </c>
      <c r="I5377" t="s">
        <v>136</v>
      </c>
      <c r="J5377" t="s">
        <v>137</v>
      </c>
      <c r="K5377" t="s">
        <v>138</v>
      </c>
      <c r="L5377" t="s">
        <v>15540</v>
      </c>
      <c r="M5377" t="s">
        <v>15541</v>
      </c>
      <c r="N5377">
        <v>0.54027777700000001</v>
      </c>
      <c r="O5377">
        <v>0</v>
      </c>
      <c r="P5377">
        <v>908</v>
      </c>
      <c r="Q5377">
        <v>2</v>
      </c>
      <c r="R5377">
        <v>318</v>
      </c>
      <c r="S5377">
        <v>7</v>
      </c>
      <c r="T5377">
        <v>90</v>
      </c>
      <c r="U5377">
        <v>0</v>
      </c>
      <c r="V5377">
        <v>1</v>
      </c>
      <c r="W5377">
        <v>0</v>
      </c>
      <c r="X5377">
        <v>104.31205315153609</v>
      </c>
      <c r="Y5377">
        <v>0.4155375175006667</v>
      </c>
      <c r="Z5377">
        <v>68.489239566258689</v>
      </c>
      <c r="AA5377">
        <v>8.0828260827582916</v>
      </c>
      <c r="AB5377">
        <v>29.421523743759096</v>
      </c>
      <c r="AC5377">
        <v>0</v>
      </c>
      <c r="AD5377">
        <v>6.3715002971083332E-2</v>
      </c>
      <c r="AE5377">
        <v>210.78489506478394</v>
      </c>
    </row>
    <row r="5378" spans="1:31" x14ac:dyDescent="0.25">
      <c r="A5378">
        <v>2315965</v>
      </c>
      <c r="B5378">
        <v>1</v>
      </c>
      <c r="C5378" t="s">
        <v>80</v>
      </c>
      <c r="D5378" t="s">
        <v>110</v>
      </c>
      <c r="E5378" t="s">
        <v>285</v>
      </c>
      <c r="F5378" t="s">
        <v>15542</v>
      </c>
      <c r="G5378" t="s">
        <v>177</v>
      </c>
      <c r="H5378" t="s">
        <v>150</v>
      </c>
      <c r="I5378" t="s">
        <v>136</v>
      </c>
      <c r="J5378" t="s">
        <v>137</v>
      </c>
      <c r="K5378" t="s">
        <v>144</v>
      </c>
      <c r="L5378" t="s">
        <v>15543</v>
      </c>
      <c r="M5378" t="s">
        <v>15544</v>
      </c>
      <c r="N5378">
        <v>3.43</v>
      </c>
      <c r="O5378">
        <v>0</v>
      </c>
      <c r="P5378">
        <v>109</v>
      </c>
      <c r="Q5378">
        <v>0</v>
      </c>
      <c r="R5378">
        <v>0</v>
      </c>
      <c r="S5378">
        <v>0</v>
      </c>
      <c r="T5378">
        <v>31</v>
      </c>
      <c r="U5378">
        <v>0</v>
      </c>
      <c r="V5378">
        <v>0</v>
      </c>
      <c r="W5378">
        <v>0</v>
      </c>
      <c r="X5378">
        <v>77.825355387175847</v>
      </c>
      <c r="Y5378">
        <v>0</v>
      </c>
      <c r="Z5378">
        <v>0</v>
      </c>
      <c r="AA5378">
        <v>0</v>
      </c>
      <c r="AB5378">
        <v>76.416497087235527</v>
      </c>
      <c r="AC5378">
        <v>0</v>
      </c>
      <c r="AD5378">
        <v>0</v>
      </c>
      <c r="AE5378">
        <v>154.24185247441136</v>
      </c>
    </row>
    <row r="5379" spans="1:31" x14ac:dyDescent="0.25">
      <c r="A5379">
        <v>2316506</v>
      </c>
      <c r="B5379">
        <v>1</v>
      </c>
      <c r="C5379" t="s">
        <v>81</v>
      </c>
      <c r="D5379" t="s">
        <v>117</v>
      </c>
      <c r="E5379" t="s">
        <v>147</v>
      </c>
      <c r="F5379" t="s">
        <v>15545</v>
      </c>
      <c r="G5379" t="s">
        <v>149</v>
      </c>
      <c r="H5379" t="s">
        <v>150</v>
      </c>
      <c r="I5379" t="s">
        <v>136</v>
      </c>
      <c r="J5379" t="s">
        <v>137</v>
      </c>
      <c r="K5379" t="s">
        <v>138</v>
      </c>
      <c r="L5379" t="s">
        <v>15546</v>
      </c>
      <c r="M5379" t="s">
        <v>15547</v>
      </c>
      <c r="N5379">
        <v>1.970277777</v>
      </c>
      <c r="O5379">
        <v>0</v>
      </c>
      <c r="P5379">
        <v>35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7.3631479280498349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7.3631479280498349</v>
      </c>
    </row>
    <row r="5380" spans="1:31" x14ac:dyDescent="0.25">
      <c r="A5380">
        <v>2316397</v>
      </c>
      <c r="B5380">
        <v>1</v>
      </c>
      <c r="C5380" t="s">
        <v>80</v>
      </c>
      <c r="D5380" t="s">
        <v>84</v>
      </c>
      <c r="E5380" t="s">
        <v>147</v>
      </c>
      <c r="F5380" t="s">
        <v>15548</v>
      </c>
      <c r="G5380" t="s">
        <v>703</v>
      </c>
      <c r="H5380" t="s">
        <v>150</v>
      </c>
      <c r="I5380" t="s">
        <v>136</v>
      </c>
      <c r="J5380" t="s">
        <v>3</v>
      </c>
      <c r="K5380" t="s">
        <v>138</v>
      </c>
      <c r="L5380" t="s">
        <v>15549</v>
      </c>
      <c r="M5380" t="s">
        <v>15550</v>
      </c>
      <c r="N5380">
        <v>2.7294444439999999</v>
      </c>
      <c r="O5380">
        <v>0</v>
      </c>
      <c r="P5380">
        <v>281</v>
      </c>
      <c r="Q5380">
        <v>0</v>
      </c>
      <c r="R5380">
        <v>0</v>
      </c>
      <c r="S5380">
        <v>0</v>
      </c>
      <c r="T5380">
        <v>50</v>
      </c>
      <c r="U5380">
        <v>0</v>
      </c>
      <c r="V5380">
        <v>1</v>
      </c>
      <c r="W5380">
        <v>0</v>
      </c>
      <c r="X5380">
        <v>202.52165159521962</v>
      </c>
      <c r="Y5380">
        <v>0</v>
      </c>
      <c r="Z5380">
        <v>0</v>
      </c>
      <c r="AA5380">
        <v>0</v>
      </c>
      <c r="AB5380">
        <v>252.36745807362206</v>
      </c>
      <c r="AC5380">
        <v>0</v>
      </c>
      <c r="AD5380">
        <v>85.961292239786204</v>
      </c>
      <c r="AE5380">
        <v>540.85040190862787</v>
      </c>
    </row>
    <row r="5381" spans="1:31" x14ac:dyDescent="0.25">
      <c r="A5381">
        <v>2316065</v>
      </c>
      <c r="B5381">
        <v>1</v>
      </c>
      <c r="C5381" t="s">
        <v>80</v>
      </c>
      <c r="D5381" t="s">
        <v>96</v>
      </c>
      <c r="E5381" t="s">
        <v>153</v>
      </c>
      <c r="F5381" t="s">
        <v>6428</v>
      </c>
      <c r="G5381" t="s">
        <v>254</v>
      </c>
      <c r="H5381" t="s">
        <v>150</v>
      </c>
      <c r="I5381" t="s">
        <v>136</v>
      </c>
      <c r="J5381" t="s">
        <v>137</v>
      </c>
      <c r="K5381" t="s">
        <v>138</v>
      </c>
      <c r="L5381" t="s">
        <v>15551</v>
      </c>
      <c r="M5381" t="s">
        <v>15552</v>
      </c>
      <c r="N5381">
        <v>6.8472222220000001</v>
      </c>
      <c r="O5381">
        <v>0</v>
      </c>
      <c r="P5381">
        <v>2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5.1879887538799991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5.1879887538799991</v>
      </c>
    </row>
    <row r="5382" spans="1:31" x14ac:dyDescent="0.25">
      <c r="A5382">
        <v>2316566</v>
      </c>
      <c r="B5382">
        <v>1</v>
      </c>
      <c r="C5382" t="s">
        <v>81</v>
      </c>
      <c r="D5382" t="s">
        <v>118</v>
      </c>
      <c r="E5382" t="s">
        <v>153</v>
      </c>
      <c r="F5382" t="s">
        <v>15553</v>
      </c>
      <c r="G5382" t="s">
        <v>155</v>
      </c>
      <c r="H5382" t="s">
        <v>150</v>
      </c>
      <c r="I5382" t="s">
        <v>136</v>
      </c>
      <c r="J5382" t="s">
        <v>137</v>
      </c>
      <c r="K5382" t="s">
        <v>138</v>
      </c>
      <c r="L5382" t="s">
        <v>15554</v>
      </c>
      <c r="M5382" t="s">
        <v>15555</v>
      </c>
      <c r="N5382">
        <v>0.91444444400000002</v>
      </c>
      <c r="O5382">
        <v>0</v>
      </c>
      <c r="P5382">
        <v>2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0.23580280196106665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0.23580280196106665</v>
      </c>
    </row>
    <row r="5383" spans="1:31" x14ac:dyDescent="0.25">
      <c r="A5383">
        <v>2315879</v>
      </c>
      <c r="B5383">
        <v>1</v>
      </c>
      <c r="C5383" t="s">
        <v>80</v>
      </c>
      <c r="D5383" t="s">
        <v>106</v>
      </c>
      <c r="E5383" t="s">
        <v>132</v>
      </c>
      <c r="F5383" t="s">
        <v>14037</v>
      </c>
      <c r="G5383" t="s">
        <v>467</v>
      </c>
      <c r="H5383" t="s">
        <v>135</v>
      </c>
      <c r="I5383" t="s">
        <v>136</v>
      </c>
      <c r="J5383" t="s">
        <v>137</v>
      </c>
      <c r="K5383" t="s">
        <v>138</v>
      </c>
      <c r="L5383" t="s">
        <v>15556</v>
      </c>
      <c r="M5383" t="s">
        <v>15557</v>
      </c>
      <c r="N5383">
        <v>0.85750000000000004</v>
      </c>
      <c r="O5383">
        <v>0</v>
      </c>
      <c r="P5383">
        <v>0</v>
      </c>
      <c r="Q5383">
        <v>1</v>
      </c>
      <c r="R5383">
        <v>37</v>
      </c>
      <c r="S5383">
        <v>1</v>
      </c>
      <c r="T5383">
        <v>4</v>
      </c>
      <c r="U5383">
        <v>0</v>
      </c>
      <c r="V5383">
        <v>0</v>
      </c>
      <c r="W5383">
        <v>0</v>
      </c>
      <c r="X5383">
        <v>0</v>
      </c>
      <c r="Y5383">
        <v>9.7138005744634253</v>
      </c>
      <c r="Z5383">
        <v>111.0522367964235</v>
      </c>
      <c r="AA5383">
        <v>0.88784489533076671</v>
      </c>
      <c r="AB5383">
        <v>13.905848274981867</v>
      </c>
      <c r="AC5383">
        <v>0</v>
      </c>
      <c r="AD5383">
        <v>0</v>
      </c>
      <c r="AE5383">
        <v>135.55973054119957</v>
      </c>
    </row>
    <row r="5384" spans="1:31" x14ac:dyDescent="0.25">
      <c r="A5384">
        <v>2316543</v>
      </c>
      <c r="B5384">
        <v>1</v>
      </c>
      <c r="C5384" t="s">
        <v>80</v>
      </c>
      <c r="D5384" t="s">
        <v>88</v>
      </c>
      <c r="E5384" t="s">
        <v>153</v>
      </c>
      <c r="F5384" t="s">
        <v>15558</v>
      </c>
      <c r="G5384" t="s">
        <v>155</v>
      </c>
      <c r="H5384" t="s">
        <v>150</v>
      </c>
      <c r="I5384" t="s">
        <v>136</v>
      </c>
      <c r="J5384" t="s">
        <v>137</v>
      </c>
      <c r="K5384" t="s">
        <v>138</v>
      </c>
      <c r="L5384" t="s">
        <v>15559</v>
      </c>
      <c r="M5384" t="s">
        <v>15560</v>
      </c>
      <c r="N5384">
        <v>2.0461111110000001</v>
      </c>
      <c r="O5384">
        <v>0</v>
      </c>
      <c r="P5384">
        <v>4</v>
      </c>
      <c r="Q5384">
        <v>0</v>
      </c>
      <c r="R5384">
        <v>0</v>
      </c>
      <c r="S5384">
        <v>0</v>
      </c>
      <c r="T5384">
        <v>1</v>
      </c>
      <c r="U5384">
        <v>0</v>
      </c>
      <c r="V5384">
        <v>0</v>
      </c>
      <c r="W5384">
        <v>0</v>
      </c>
      <c r="X5384">
        <v>2.3160565642851667</v>
      </c>
      <c r="Y5384">
        <v>0</v>
      </c>
      <c r="Z5384">
        <v>0</v>
      </c>
      <c r="AA5384">
        <v>0</v>
      </c>
      <c r="AB5384">
        <v>4.8073593890971829</v>
      </c>
      <c r="AC5384">
        <v>0</v>
      </c>
      <c r="AD5384">
        <v>0</v>
      </c>
      <c r="AE5384">
        <v>7.1234159533823496</v>
      </c>
    </row>
    <row r="5385" spans="1:31" x14ac:dyDescent="0.25">
      <c r="A5385">
        <v>2316297</v>
      </c>
      <c r="B5385">
        <v>1</v>
      </c>
      <c r="C5385" t="s">
        <v>80</v>
      </c>
      <c r="D5385" t="s">
        <v>96</v>
      </c>
      <c r="E5385" t="s">
        <v>153</v>
      </c>
      <c r="F5385" t="s">
        <v>15561</v>
      </c>
      <c r="G5385" t="s">
        <v>254</v>
      </c>
      <c r="H5385" t="s">
        <v>150</v>
      </c>
      <c r="I5385" t="s">
        <v>136</v>
      </c>
      <c r="J5385" t="s">
        <v>137</v>
      </c>
      <c r="K5385" t="s">
        <v>138</v>
      </c>
      <c r="L5385" t="s">
        <v>15562</v>
      </c>
      <c r="M5385" t="s">
        <v>15563</v>
      </c>
      <c r="N5385">
        <v>7.619444444</v>
      </c>
      <c r="O5385">
        <v>0</v>
      </c>
      <c r="P5385">
        <v>0</v>
      </c>
      <c r="Q5385">
        <v>0</v>
      </c>
      <c r="R5385">
        <v>0</v>
      </c>
      <c r="S5385">
        <v>0</v>
      </c>
      <c r="T5385">
        <v>1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12.904737669223376</v>
      </c>
      <c r="AC5385">
        <v>0</v>
      </c>
      <c r="AD5385">
        <v>0</v>
      </c>
      <c r="AE5385">
        <v>12.904737669223376</v>
      </c>
    </row>
    <row r="5386" spans="1:31" x14ac:dyDescent="0.25">
      <c r="A5386">
        <v>2316380</v>
      </c>
      <c r="B5386">
        <v>1</v>
      </c>
      <c r="C5386" t="s">
        <v>81</v>
      </c>
      <c r="D5386" t="s">
        <v>113</v>
      </c>
      <c r="E5386" t="s">
        <v>153</v>
      </c>
      <c r="F5386" t="s">
        <v>15564</v>
      </c>
      <c r="G5386" t="s">
        <v>254</v>
      </c>
      <c r="H5386" t="s">
        <v>150</v>
      </c>
      <c r="I5386" t="s">
        <v>136</v>
      </c>
      <c r="J5386" t="s">
        <v>137</v>
      </c>
      <c r="K5386" t="s">
        <v>138</v>
      </c>
      <c r="L5386" t="s">
        <v>15565</v>
      </c>
      <c r="M5386" t="s">
        <v>15566</v>
      </c>
      <c r="N5386">
        <v>0.70083333299999995</v>
      </c>
      <c r="O5386">
        <v>0</v>
      </c>
      <c r="P5386">
        <v>3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0.4795072189056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0.4795072189056</v>
      </c>
    </row>
    <row r="5387" spans="1:31" x14ac:dyDescent="0.25">
      <c r="A5387">
        <v>2315896</v>
      </c>
      <c r="B5387">
        <v>1</v>
      </c>
      <c r="C5387" t="s">
        <v>80</v>
      </c>
      <c r="D5387" t="s">
        <v>92</v>
      </c>
      <c r="E5387" t="s">
        <v>153</v>
      </c>
      <c r="F5387" t="s">
        <v>15567</v>
      </c>
      <c r="G5387" t="s">
        <v>254</v>
      </c>
      <c r="H5387" t="s">
        <v>150</v>
      </c>
      <c r="I5387" t="s">
        <v>136</v>
      </c>
      <c r="J5387" t="s">
        <v>137</v>
      </c>
      <c r="K5387" t="s">
        <v>138</v>
      </c>
      <c r="L5387" t="s">
        <v>15568</v>
      </c>
      <c r="M5387" t="s">
        <v>15569</v>
      </c>
      <c r="N5387">
        <v>2.1008333330000002</v>
      </c>
      <c r="O5387">
        <v>0</v>
      </c>
      <c r="P5387">
        <v>8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3.4115355139282992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3.4115355139282992</v>
      </c>
    </row>
    <row r="5388" spans="1:31" x14ac:dyDescent="0.25">
      <c r="A5388">
        <v>2316334</v>
      </c>
      <c r="B5388">
        <v>1</v>
      </c>
      <c r="C5388" t="s">
        <v>80</v>
      </c>
      <c r="D5388" t="s">
        <v>100</v>
      </c>
      <c r="E5388" t="s">
        <v>153</v>
      </c>
      <c r="F5388" t="s">
        <v>15570</v>
      </c>
      <c r="G5388" t="s">
        <v>155</v>
      </c>
      <c r="H5388" t="s">
        <v>150</v>
      </c>
      <c r="I5388" t="s">
        <v>136</v>
      </c>
      <c r="J5388" t="s">
        <v>137</v>
      </c>
      <c r="K5388" t="s">
        <v>138</v>
      </c>
      <c r="L5388" t="s">
        <v>15571</v>
      </c>
      <c r="M5388" t="s">
        <v>15572</v>
      </c>
      <c r="N5388">
        <v>2.0677777769999999</v>
      </c>
      <c r="O5388">
        <v>0</v>
      </c>
      <c r="P5388">
        <v>0</v>
      </c>
      <c r="Q5388">
        <v>0</v>
      </c>
      <c r="R5388">
        <v>0</v>
      </c>
      <c r="S5388">
        <v>0</v>
      </c>
      <c r="T5388">
        <v>1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1.1469483442668666</v>
      </c>
      <c r="AC5388">
        <v>0</v>
      </c>
      <c r="AD5388">
        <v>0</v>
      </c>
      <c r="AE5388">
        <v>1.1469483442668666</v>
      </c>
    </row>
    <row r="5389" spans="1:31" x14ac:dyDescent="0.25">
      <c r="A5389">
        <v>2316088</v>
      </c>
      <c r="B5389">
        <v>1</v>
      </c>
      <c r="C5389" t="s">
        <v>80</v>
      </c>
      <c r="D5389" t="s">
        <v>87</v>
      </c>
      <c r="E5389" t="s">
        <v>175</v>
      </c>
      <c r="F5389" t="s">
        <v>15573</v>
      </c>
      <c r="G5389" t="s">
        <v>6834</v>
      </c>
      <c r="H5389" t="s">
        <v>135</v>
      </c>
      <c r="I5389" t="s">
        <v>136</v>
      </c>
      <c r="J5389" t="s">
        <v>137</v>
      </c>
      <c r="K5389" t="s">
        <v>138</v>
      </c>
      <c r="L5389" t="s">
        <v>15574</v>
      </c>
      <c r="M5389" t="s">
        <v>15575</v>
      </c>
      <c r="N5389">
        <v>4.25</v>
      </c>
      <c r="O5389">
        <v>0</v>
      </c>
      <c r="P5389">
        <v>196</v>
      </c>
      <c r="Q5389">
        <v>0</v>
      </c>
      <c r="R5389">
        <v>0</v>
      </c>
      <c r="S5389">
        <v>0</v>
      </c>
      <c r="T5389">
        <v>19</v>
      </c>
      <c r="U5389">
        <v>0</v>
      </c>
      <c r="V5389">
        <v>0</v>
      </c>
      <c r="W5389">
        <v>0</v>
      </c>
      <c r="X5389">
        <v>188.31679741586262</v>
      </c>
      <c r="Y5389">
        <v>0</v>
      </c>
      <c r="Z5389">
        <v>0</v>
      </c>
      <c r="AA5389">
        <v>0</v>
      </c>
      <c r="AB5389">
        <v>122.64661234474497</v>
      </c>
      <c r="AC5389">
        <v>0</v>
      </c>
      <c r="AD5389">
        <v>0</v>
      </c>
      <c r="AE5389">
        <v>310.96340976060759</v>
      </c>
    </row>
    <row r="5390" spans="1:31" x14ac:dyDescent="0.25">
      <c r="A5390">
        <v>2315982</v>
      </c>
      <c r="B5390">
        <v>1</v>
      </c>
      <c r="C5390" t="s">
        <v>81</v>
      </c>
      <c r="D5390" t="s">
        <v>119</v>
      </c>
      <c r="E5390" t="s">
        <v>158</v>
      </c>
      <c r="F5390" t="s">
        <v>15576</v>
      </c>
      <c r="G5390" t="s">
        <v>453</v>
      </c>
      <c r="H5390" t="s">
        <v>150</v>
      </c>
      <c r="I5390" t="s">
        <v>136</v>
      </c>
      <c r="J5390" t="s">
        <v>137</v>
      </c>
      <c r="K5390" t="s">
        <v>138</v>
      </c>
      <c r="L5390" t="s">
        <v>15577</v>
      </c>
      <c r="M5390" t="s">
        <v>15578</v>
      </c>
      <c r="N5390">
        <v>0.60583333299999997</v>
      </c>
      <c r="O5390">
        <v>0</v>
      </c>
      <c r="P5390">
        <v>299</v>
      </c>
      <c r="Q5390">
        <v>0</v>
      </c>
      <c r="R5390">
        <v>7</v>
      </c>
      <c r="S5390">
        <v>0</v>
      </c>
      <c r="T5390">
        <v>9</v>
      </c>
      <c r="U5390">
        <v>0</v>
      </c>
      <c r="V5390">
        <v>0</v>
      </c>
      <c r="W5390">
        <v>0</v>
      </c>
      <c r="X5390">
        <v>30.052801499485515</v>
      </c>
      <c r="Y5390">
        <v>0</v>
      </c>
      <c r="Z5390">
        <v>14.717839404134699</v>
      </c>
      <c r="AA5390">
        <v>0</v>
      </c>
      <c r="AB5390">
        <v>6.5410022467084445</v>
      </c>
      <c r="AC5390">
        <v>0</v>
      </c>
      <c r="AD5390">
        <v>0</v>
      </c>
      <c r="AE5390">
        <v>51.311643150328656</v>
      </c>
    </row>
    <row r="5391" spans="1:31" x14ac:dyDescent="0.25">
      <c r="A5391">
        <v>2316480</v>
      </c>
      <c r="B5391">
        <v>1</v>
      </c>
      <c r="C5391" t="s">
        <v>80</v>
      </c>
      <c r="D5391" t="s">
        <v>96</v>
      </c>
      <c r="E5391" t="s">
        <v>153</v>
      </c>
      <c r="F5391" t="s">
        <v>15579</v>
      </c>
      <c r="G5391" t="s">
        <v>155</v>
      </c>
      <c r="H5391" t="s">
        <v>150</v>
      </c>
      <c r="I5391" t="s">
        <v>136</v>
      </c>
      <c r="J5391" t="s">
        <v>137</v>
      </c>
      <c r="K5391" t="s">
        <v>138</v>
      </c>
      <c r="L5391" t="s">
        <v>15580</v>
      </c>
      <c r="M5391" t="s">
        <v>15581</v>
      </c>
      <c r="N5391">
        <v>1.0933333329999999</v>
      </c>
      <c r="O5391">
        <v>0</v>
      </c>
      <c r="P5391">
        <v>1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0.16867164165020004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0.16867164165020004</v>
      </c>
    </row>
    <row r="5392" spans="1:31" x14ac:dyDescent="0.25">
      <c r="A5392">
        <v>2315839</v>
      </c>
      <c r="B5392">
        <v>1</v>
      </c>
      <c r="C5392" t="s">
        <v>81</v>
      </c>
      <c r="D5392" t="s">
        <v>113</v>
      </c>
      <c r="E5392" t="s">
        <v>141</v>
      </c>
      <c r="F5392" t="s">
        <v>499</v>
      </c>
      <c r="G5392" t="s">
        <v>467</v>
      </c>
      <c r="H5392" t="s">
        <v>135</v>
      </c>
      <c r="I5392" t="s">
        <v>136</v>
      </c>
      <c r="J5392" t="s">
        <v>137</v>
      </c>
      <c r="K5392" t="s">
        <v>144</v>
      </c>
      <c r="L5392" t="s">
        <v>15582</v>
      </c>
      <c r="M5392" t="s">
        <v>15583</v>
      </c>
      <c r="N5392">
        <v>0.126388888</v>
      </c>
      <c r="O5392">
        <v>23</v>
      </c>
      <c r="P5392">
        <v>1691</v>
      </c>
      <c r="Q5392">
        <v>248</v>
      </c>
      <c r="R5392">
        <v>848</v>
      </c>
      <c r="S5392">
        <v>39</v>
      </c>
      <c r="T5392">
        <v>172</v>
      </c>
      <c r="U5392">
        <v>3</v>
      </c>
      <c r="V5392">
        <v>0</v>
      </c>
      <c r="W5392">
        <v>0.91049805861375011</v>
      </c>
      <c r="X5392">
        <v>34.787146468236585</v>
      </c>
      <c r="Y5392">
        <v>97.538793945157124</v>
      </c>
      <c r="Z5392">
        <v>202.13431758464688</v>
      </c>
      <c r="AA5392">
        <v>11.379790592786815</v>
      </c>
      <c r="AB5392">
        <v>10.492609362012242</v>
      </c>
      <c r="AC5392">
        <v>13.832281931889488</v>
      </c>
      <c r="AD5392">
        <v>0</v>
      </c>
      <c r="AE5392">
        <v>371.07543794334288</v>
      </c>
    </row>
    <row r="5393" spans="1:31" x14ac:dyDescent="0.25">
      <c r="A5393">
        <v>2315862</v>
      </c>
      <c r="B5393">
        <v>1</v>
      </c>
      <c r="C5393" t="s">
        <v>80</v>
      </c>
      <c r="D5393" t="s">
        <v>105</v>
      </c>
      <c r="E5393" t="s">
        <v>153</v>
      </c>
      <c r="F5393" t="s">
        <v>15584</v>
      </c>
      <c r="G5393" t="s">
        <v>203</v>
      </c>
      <c r="H5393" t="s">
        <v>150</v>
      </c>
      <c r="I5393" t="s">
        <v>136</v>
      </c>
      <c r="J5393" t="s">
        <v>137</v>
      </c>
      <c r="K5393" t="s">
        <v>138</v>
      </c>
      <c r="L5393" t="s">
        <v>15585</v>
      </c>
      <c r="M5393" t="s">
        <v>15586</v>
      </c>
      <c r="N5393">
        <v>1.3805555549999999</v>
      </c>
      <c r="O5393">
        <v>0</v>
      </c>
      <c r="P5393">
        <v>3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0.69408865458144986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0.69408865458144986</v>
      </c>
    </row>
    <row r="5394" spans="1:31" x14ac:dyDescent="0.25">
      <c r="A5394">
        <v>2316174</v>
      </c>
      <c r="B5394">
        <v>1</v>
      </c>
      <c r="C5394" t="s">
        <v>80</v>
      </c>
      <c r="D5394" t="s">
        <v>97</v>
      </c>
      <c r="E5394" t="s">
        <v>147</v>
      </c>
      <c r="F5394" t="s">
        <v>15587</v>
      </c>
      <c r="G5394" t="s">
        <v>336</v>
      </c>
      <c r="H5394" t="s">
        <v>150</v>
      </c>
      <c r="I5394" t="s">
        <v>136</v>
      </c>
      <c r="J5394" t="s">
        <v>137</v>
      </c>
      <c r="K5394" t="s">
        <v>138</v>
      </c>
      <c r="L5394" t="s">
        <v>15588</v>
      </c>
      <c r="M5394" t="s">
        <v>15589</v>
      </c>
      <c r="N5394">
        <v>0.49305555499999998</v>
      </c>
      <c r="O5394">
        <v>0</v>
      </c>
      <c r="P5394">
        <v>136</v>
      </c>
      <c r="Q5394">
        <v>0</v>
      </c>
      <c r="R5394">
        <v>2</v>
      </c>
      <c r="S5394">
        <v>0</v>
      </c>
      <c r="T5394">
        <v>6</v>
      </c>
      <c r="U5394">
        <v>0</v>
      </c>
      <c r="V5394">
        <v>0</v>
      </c>
      <c r="W5394">
        <v>0</v>
      </c>
      <c r="X5394">
        <v>21.018765821137425</v>
      </c>
      <c r="Y5394">
        <v>0</v>
      </c>
      <c r="Z5394">
        <v>0.11788400073366667</v>
      </c>
      <c r="AA5394">
        <v>0</v>
      </c>
      <c r="AB5394">
        <v>4.0293367314051007</v>
      </c>
      <c r="AC5394">
        <v>0</v>
      </c>
      <c r="AD5394">
        <v>0</v>
      </c>
      <c r="AE5394">
        <v>25.165986553276191</v>
      </c>
    </row>
    <row r="5395" spans="1:31" x14ac:dyDescent="0.25">
      <c r="A5395">
        <v>2316403</v>
      </c>
      <c r="B5395">
        <v>1</v>
      </c>
      <c r="C5395" t="s">
        <v>80</v>
      </c>
      <c r="D5395" t="s">
        <v>93</v>
      </c>
      <c r="E5395" t="s">
        <v>153</v>
      </c>
      <c r="F5395" t="s">
        <v>15590</v>
      </c>
      <c r="G5395" t="s">
        <v>155</v>
      </c>
      <c r="H5395" t="s">
        <v>150</v>
      </c>
      <c r="I5395" t="s">
        <v>136</v>
      </c>
      <c r="J5395" t="s">
        <v>137</v>
      </c>
      <c r="K5395" t="s">
        <v>138</v>
      </c>
      <c r="L5395" t="s">
        <v>15591</v>
      </c>
      <c r="M5395" t="s">
        <v>15592</v>
      </c>
      <c r="N5395">
        <v>0.41833333299999997</v>
      </c>
      <c r="O5395">
        <v>0</v>
      </c>
      <c r="P5395">
        <v>1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0.1083213381375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0.1083213381375</v>
      </c>
    </row>
    <row r="5396" spans="1:31" x14ac:dyDescent="0.25">
      <c r="A5396">
        <v>2316068</v>
      </c>
      <c r="B5396">
        <v>1</v>
      </c>
      <c r="C5396" t="s">
        <v>80</v>
      </c>
      <c r="D5396" t="s">
        <v>102</v>
      </c>
      <c r="E5396" t="s">
        <v>153</v>
      </c>
      <c r="F5396" t="s">
        <v>15593</v>
      </c>
      <c r="G5396" t="s">
        <v>155</v>
      </c>
      <c r="H5396" t="s">
        <v>150</v>
      </c>
      <c r="I5396" t="s">
        <v>136</v>
      </c>
      <c r="J5396" t="s">
        <v>137</v>
      </c>
      <c r="K5396" t="s">
        <v>138</v>
      </c>
      <c r="L5396" t="s">
        <v>15594</v>
      </c>
      <c r="M5396" t="s">
        <v>15595</v>
      </c>
      <c r="N5396">
        <v>3.3094444439999999</v>
      </c>
      <c r="O5396">
        <v>0</v>
      </c>
      <c r="P5396">
        <v>1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0.49706028400550001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0.49706028400550001</v>
      </c>
    </row>
    <row r="5397" spans="1:31" x14ac:dyDescent="0.25">
      <c r="A5397">
        <v>2315962</v>
      </c>
      <c r="B5397">
        <v>1</v>
      </c>
      <c r="C5397" t="s">
        <v>81</v>
      </c>
      <c r="D5397" t="s">
        <v>118</v>
      </c>
      <c r="E5397" t="s">
        <v>175</v>
      </c>
      <c r="F5397" t="s">
        <v>15596</v>
      </c>
      <c r="G5397" t="s">
        <v>143</v>
      </c>
      <c r="H5397" t="s">
        <v>135</v>
      </c>
      <c r="I5397" t="s">
        <v>136</v>
      </c>
      <c r="J5397" t="s">
        <v>137</v>
      </c>
      <c r="K5397" t="s">
        <v>144</v>
      </c>
      <c r="L5397" t="s">
        <v>15597</v>
      </c>
      <c r="M5397" t="s">
        <v>15598</v>
      </c>
      <c r="N5397">
        <v>8.3333333330000006</v>
      </c>
      <c r="O5397">
        <v>0</v>
      </c>
      <c r="P5397">
        <v>4930</v>
      </c>
      <c r="Q5397">
        <v>0</v>
      </c>
      <c r="R5397">
        <v>4</v>
      </c>
      <c r="S5397">
        <v>0</v>
      </c>
      <c r="T5397">
        <v>305</v>
      </c>
      <c r="U5397">
        <v>0</v>
      </c>
      <c r="V5397">
        <v>1</v>
      </c>
      <c r="W5397">
        <v>0</v>
      </c>
      <c r="X5397">
        <v>9070.7906767718741</v>
      </c>
      <c r="Y5397">
        <v>0</v>
      </c>
      <c r="Z5397">
        <v>20.262425627478336</v>
      </c>
      <c r="AA5397">
        <v>0</v>
      </c>
      <c r="AB5397">
        <v>2843.7438681786639</v>
      </c>
      <c r="AC5397">
        <v>0</v>
      </c>
      <c r="AD5397">
        <v>6.0496318605480415</v>
      </c>
      <c r="AE5397">
        <v>11940.846602438563</v>
      </c>
    </row>
    <row r="5398" spans="1:31" x14ac:dyDescent="0.25">
      <c r="A5398">
        <v>2316360</v>
      </c>
      <c r="B5398">
        <v>1</v>
      </c>
      <c r="C5398" t="s">
        <v>80</v>
      </c>
      <c r="D5398" t="s">
        <v>110</v>
      </c>
      <c r="E5398" t="s">
        <v>153</v>
      </c>
      <c r="F5398" t="s">
        <v>15599</v>
      </c>
      <c r="G5398" t="s">
        <v>155</v>
      </c>
      <c r="H5398" t="s">
        <v>150</v>
      </c>
      <c r="I5398" t="s">
        <v>136</v>
      </c>
      <c r="J5398" t="s">
        <v>137</v>
      </c>
      <c r="K5398" t="s">
        <v>138</v>
      </c>
      <c r="L5398" t="s">
        <v>15600</v>
      </c>
      <c r="M5398" t="s">
        <v>15601</v>
      </c>
      <c r="N5398">
        <v>1.8077777770000001</v>
      </c>
      <c r="O5398">
        <v>0</v>
      </c>
      <c r="P5398">
        <v>1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0.63933074625200004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0.63933074625200004</v>
      </c>
    </row>
    <row r="5399" spans="1:31" x14ac:dyDescent="0.25">
      <c r="A5399">
        <v>2316515</v>
      </c>
      <c r="B5399">
        <v>1</v>
      </c>
      <c r="C5399" t="s">
        <v>80</v>
      </c>
      <c r="D5399" t="s">
        <v>83</v>
      </c>
      <c r="E5399" t="s">
        <v>153</v>
      </c>
      <c r="F5399" t="s">
        <v>15602</v>
      </c>
      <c r="G5399" t="s">
        <v>155</v>
      </c>
      <c r="H5399" t="s">
        <v>150</v>
      </c>
      <c r="I5399" t="s">
        <v>136</v>
      </c>
      <c r="J5399" t="s">
        <v>137</v>
      </c>
      <c r="K5399" t="s">
        <v>138</v>
      </c>
      <c r="L5399" t="s">
        <v>15603</v>
      </c>
      <c r="M5399" t="s">
        <v>15604</v>
      </c>
      <c r="N5399">
        <v>2.219166666</v>
      </c>
      <c r="O5399">
        <v>0</v>
      </c>
      <c r="P5399">
        <v>4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2.3076470280632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2.3076470280632</v>
      </c>
    </row>
    <row r="5400" spans="1:31" x14ac:dyDescent="0.25">
      <c r="A5400">
        <v>2316323</v>
      </c>
      <c r="B5400">
        <v>1</v>
      </c>
      <c r="C5400" t="s">
        <v>80</v>
      </c>
      <c r="D5400" t="s">
        <v>98</v>
      </c>
      <c r="E5400" t="s">
        <v>153</v>
      </c>
      <c r="F5400" t="s">
        <v>15605</v>
      </c>
      <c r="G5400" t="s">
        <v>155</v>
      </c>
      <c r="H5400" t="s">
        <v>150</v>
      </c>
      <c r="I5400" t="s">
        <v>136</v>
      </c>
      <c r="J5400" t="s">
        <v>137</v>
      </c>
      <c r="K5400" t="s">
        <v>138</v>
      </c>
      <c r="L5400" t="s">
        <v>15606</v>
      </c>
      <c r="M5400" t="s">
        <v>15607</v>
      </c>
      <c r="N5400">
        <v>4.4097222220000001</v>
      </c>
      <c r="O5400">
        <v>0</v>
      </c>
      <c r="P5400">
        <v>1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0.91086189830066666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0.91086189830066666</v>
      </c>
    </row>
    <row r="5401" spans="1:31" x14ac:dyDescent="0.25">
      <c r="A5401">
        <v>2316615</v>
      </c>
      <c r="B5401">
        <v>1</v>
      </c>
      <c r="C5401" t="s">
        <v>80</v>
      </c>
      <c r="D5401" t="s">
        <v>95</v>
      </c>
      <c r="E5401" t="s">
        <v>132</v>
      </c>
      <c r="F5401" t="s">
        <v>15608</v>
      </c>
      <c r="G5401" t="s">
        <v>467</v>
      </c>
      <c r="H5401" t="s">
        <v>135</v>
      </c>
      <c r="I5401" t="s">
        <v>136</v>
      </c>
      <c r="J5401" t="s">
        <v>137</v>
      </c>
      <c r="K5401" t="s">
        <v>144</v>
      </c>
      <c r="L5401" t="s">
        <v>15609</v>
      </c>
      <c r="M5401" t="s">
        <v>15610</v>
      </c>
      <c r="N5401">
        <v>0.145555555</v>
      </c>
      <c r="O5401">
        <v>1</v>
      </c>
      <c r="P5401">
        <v>274</v>
      </c>
      <c r="Q5401">
        <v>2</v>
      </c>
      <c r="R5401">
        <v>2</v>
      </c>
      <c r="S5401">
        <v>23</v>
      </c>
      <c r="T5401">
        <v>11</v>
      </c>
      <c r="U5401">
        <v>2</v>
      </c>
      <c r="V5401">
        <v>0</v>
      </c>
      <c r="W5401">
        <v>9.4114566206099995E-2</v>
      </c>
      <c r="X5401">
        <v>8.2878662642415382</v>
      </c>
      <c r="Y5401">
        <v>3.4106254846766664</v>
      </c>
      <c r="Z5401">
        <v>0.36426535780093333</v>
      </c>
      <c r="AA5401">
        <v>24.914771135505223</v>
      </c>
      <c r="AB5401">
        <v>0.67228202436746687</v>
      </c>
      <c r="AC5401">
        <v>8.4111527671920001</v>
      </c>
      <c r="AD5401">
        <v>0</v>
      </c>
      <c r="AE5401">
        <v>46.15507759998993</v>
      </c>
    </row>
    <row r="5402" spans="1:31" x14ac:dyDescent="0.25">
      <c r="A5402">
        <v>2316369</v>
      </c>
      <c r="B5402">
        <v>1</v>
      </c>
      <c r="C5402" t="s">
        <v>81</v>
      </c>
      <c r="D5402" t="s">
        <v>112</v>
      </c>
      <c r="E5402" t="s">
        <v>153</v>
      </c>
      <c r="F5402" t="s">
        <v>15611</v>
      </c>
      <c r="G5402" t="s">
        <v>254</v>
      </c>
      <c r="H5402" t="s">
        <v>150</v>
      </c>
      <c r="I5402" t="s">
        <v>136</v>
      </c>
      <c r="J5402" t="s">
        <v>137</v>
      </c>
      <c r="K5402" t="s">
        <v>138</v>
      </c>
      <c r="L5402" t="s">
        <v>15612</v>
      </c>
      <c r="M5402" t="s">
        <v>15613</v>
      </c>
      <c r="N5402">
        <v>1.5958333330000001</v>
      </c>
      <c r="O5402">
        <v>0</v>
      </c>
      <c r="P5402">
        <v>5</v>
      </c>
      <c r="Q5402">
        <v>0</v>
      </c>
      <c r="R5402">
        <v>0</v>
      </c>
      <c r="S5402">
        <v>0</v>
      </c>
      <c r="T5402">
        <v>1</v>
      </c>
      <c r="U5402">
        <v>0</v>
      </c>
      <c r="V5402">
        <v>0</v>
      </c>
      <c r="W5402">
        <v>0</v>
      </c>
      <c r="X5402">
        <v>1.4646315374218752</v>
      </c>
      <c r="Y5402">
        <v>0</v>
      </c>
      <c r="Z5402">
        <v>0</v>
      </c>
      <c r="AA5402">
        <v>0</v>
      </c>
      <c r="AB5402">
        <v>3.0748952496480109</v>
      </c>
      <c r="AC5402">
        <v>0</v>
      </c>
      <c r="AD5402">
        <v>0</v>
      </c>
      <c r="AE5402">
        <v>4.5395267870698861</v>
      </c>
    </row>
    <row r="5403" spans="1:31" x14ac:dyDescent="0.25">
      <c r="A5403">
        <v>2316346</v>
      </c>
      <c r="B5403">
        <v>1</v>
      </c>
      <c r="C5403" t="s">
        <v>81</v>
      </c>
      <c r="D5403" t="s">
        <v>127</v>
      </c>
      <c r="E5403" t="s">
        <v>132</v>
      </c>
      <c r="F5403" t="s">
        <v>15614</v>
      </c>
      <c r="G5403" t="s">
        <v>134</v>
      </c>
      <c r="H5403" t="s">
        <v>135</v>
      </c>
      <c r="I5403" t="s">
        <v>136</v>
      </c>
      <c r="J5403" t="s">
        <v>137</v>
      </c>
      <c r="K5403" t="s">
        <v>138</v>
      </c>
      <c r="L5403" t="s">
        <v>15615</v>
      </c>
      <c r="M5403" t="s">
        <v>15616</v>
      </c>
      <c r="N5403">
        <v>1.7625</v>
      </c>
      <c r="O5403">
        <v>5</v>
      </c>
      <c r="P5403">
        <v>74</v>
      </c>
      <c r="Q5403">
        <v>95</v>
      </c>
      <c r="R5403">
        <v>100</v>
      </c>
      <c r="S5403">
        <v>2</v>
      </c>
      <c r="T5403">
        <v>8</v>
      </c>
      <c r="U5403">
        <v>1</v>
      </c>
      <c r="V5403">
        <v>1</v>
      </c>
      <c r="W5403">
        <v>2.1499071613772913</v>
      </c>
      <c r="X5403">
        <v>33.833839256930268</v>
      </c>
      <c r="Y5403">
        <v>256.57081257100992</v>
      </c>
      <c r="Z5403">
        <v>277.09724931299564</v>
      </c>
      <c r="AA5403">
        <v>17.906972564575831</v>
      </c>
      <c r="AB5403">
        <v>6.3156802781316257</v>
      </c>
      <c r="AC5403">
        <v>480.5712605803725</v>
      </c>
      <c r="AD5403">
        <v>0</v>
      </c>
      <c r="AE5403">
        <v>1074.445721725393</v>
      </c>
    </row>
    <row r="5404" spans="1:31" x14ac:dyDescent="0.25">
      <c r="A5404">
        <v>2316592</v>
      </c>
      <c r="B5404">
        <v>1</v>
      </c>
      <c r="C5404" t="s">
        <v>81</v>
      </c>
      <c r="D5404" t="s">
        <v>128</v>
      </c>
      <c r="E5404" t="s">
        <v>153</v>
      </c>
      <c r="F5404" t="s">
        <v>15617</v>
      </c>
      <c r="G5404" t="s">
        <v>155</v>
      </c>
      <c r="H5404" t="s">
        <v>150</v>
      </c>
      <c r="I5404" t="s">
        <v>136</v>
      </c>
      <c r="J5404" t="s">
        <v>137</v>
      </c>
      <c r="K5404" t="s">
        <v>138</v>
      </c>
      <c r="L5404" t="s">
        <v>15618</v>
      </c>
      <c r="M5404" t="s">
        <v>15619</v>
      </c>
      <c r="N5404">
        <v>5.6105555550000004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1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2.3500750335008331</v>
      </c>
      <c r="AC5404">
        <v>0</v>
      </c>
      <c r="AD5404">
        <v>0</v>
      </c>
      <c r="AE5404">
        <v>2.3500750335008331</v>
      </c>
    </row>
    <row r="5405" spans="1:31" x14ac:dyDescent="0.25">
      <c r="A5405">
        <v>2316469</v>
      </c>
      <c r="B5405">
        <v>1</v>
      </c>
      <c r="C5405" t="s">
        <v>80</v>
      </c>
      <c r="D5405" t="s">
        <v>99</v>
      </c>
      <c r="E5405" t="s">
        <v>153</v>
      </c>
      <c r="F5405" t="s">
        <v>15620</v>
      </c>
      <c r="G5405" t="s">
        <v>336</v>
      </c>
      <c r="H5405" t="s">
        <v>150</v>
      </c>
      <c r="I5405" t="s">
        <v>136</v>
      </c>
      <c r="J5405" t="s">
        <v>137</v>
      </c>
      <c r="K5405" t="s">
        <v>138</v>
      </c>
      <c r="L5405" t="s">
        <v>15621</v>
      </c>
      <c r="M5405" t="s">
        <v>15622</v>
      </c>
      <c r="N5405">
        <v>1.889444444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1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2.9784369110038225</v>
      </c>
      <c r="AC5405">
        <v>0</v>
      </c>
      <c r="AD5405">
        <v>0</v>
      </c>
      <c r="AE5405">
        <v>2.9784369110038225</v>
      </c>
    </row>
    <row r="5406" spans="1:31" x14ac:dyDescent="0.25">
      <c r="A5406">
        <v>2315928</v>
      </c>
      <c r="B5406">
        <v>1</v>
      </c>
      <c r="C5406" t="s">
        <v>80</v>
      </c>
      <c r="D5406" t="s">
        <v>103</v>
      </c>
      <c r="E5406" t="s">
        <v>153</v>
      </c>
      <c r="F5406" t="s">
        <v>15623</v>
      </c>
      <c r="G5406" t="s">
        <v>254</v>
      </c>
      <c r="H5406" t="s">
        <v>150</v>
      </c>
      <c r="I5406" t="s">
        <v>136</v>
      </c>
      <c r="J5406" t="s">
        <v>137</v>
      </c>
      <c r="K5406" t="s">
        <v>138</v>
      </c>
      <c r="L5406" t="s">
        <v>15624</v>
      </c>
      <c r="M5406" t="s">
        <v>15625</v>
      </c>
      <c r="N5406">
        <v>7.4072222219999997</v>
      </c>
      <c r="O5406">
        <v>0</v>
      </c>
      <c r="P5406">
        <v>6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11.255791885372723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11.255791885372723</v>
      </c>
    </row>
    <row r="5407" spans="1:31" x14ac:dyDescent="0.25">
      <c r="A5407">
        <v>2315991</v>
      </c>
      <c r="B5407">
        <v>1</v>
      </c>
      <c r="C5407" t="s">
        <v>80</v>
      </c>
      <c r="D5407" t="s">
        <v>97</v>
      </c>
      <c r="E5407" t="s">
        <v>175</v>
      </c>
      <c r="F5407" t="s">
        <v>15626</v>
      </c>
      <c r="G5407" t="s">
        <v>143</v>
      </c>
      <c r="H5407" t="s">
        <v>135</v>
      </c>
      <c r="I5407" t="s">
        <v>136</v>
      </c>
      <c r="J5407" t="s">
        <v>137</v>
      </c>
      <c r="K5407" t="s">
        <v>144</v>
      </c>
      <c r="L5407" t="s">
        <v>15627</v>
      </c>
      <c r="M5407" t="s">
        <v>15628</v>
      </c>
      <c r="N5407">
        <v>7.9341666660000003</v>
      </c>
      <c r="O5407">
        <v>0</v>
      </c>
      <c r="P5407">
        <v>137</v>
      </c>
      <c r="Q5407">
        <v>0</v>
      </c>
      <c r="R5407">
        <v>6</v>
      </c>
      <c r="S5407">
        <v>0</v>
      </c>
      <c r="T5407">
        <v>24</v>
      </c>
      <c r="U5407">
        <v>0</v>
      </c>
      <c r="V5407">
        <v>0</v>
      </c>
      <c r="W5407">
        <v>0</v>
      </c>
      <c r="X5407">
        <v>278.08483137483319</v>
      </c>
      <c r="Y5407">
        <v>0</v>
      </c>
      <c r="Z5407">
        <v>6.8755922469963338</v>
      </c>
      <c r="AA5407">
        <v>0</v>
      </c>
      <c r="AB5407">
        <v>78.893799643702721</v>
      </c>
      <c r="AC5407">
        <v>0</v>
      </c>
      <c r="AD5407">
        <v>0</v>
      </c>
      <c r="AE5407">
        <v>363.85422326553226</v>
      </c>
    </row>
    <row r="5408" spans="1:31" x14ac:dyDescent="0.25">
      <c r="A5408">
        <v>2316429</v>
      </c>
      <c r="B5408">
        <v>1</v>
      </c>
      <c r="C5408" t="s">
        <v>80</v>
      </c>
      <c r="D5408" t="s">
        <v>100</v>
      </c>
      <c r="E5408" t="s">
        <v>153</v>
      </c>
      <c r="F5408" t="s">
        <v>15629</v>
      </c>
      <c r="G5408" t="s">
        <v>155</v>
      </c>
      <c r="H5408" t="s">
        <v>150</v>
      </c>
      <c r="I5408" t="s">
        <v>136</v>
      </c>
      <c r="J5408" t="s">
        <v>137</v>
      </c>
      <c r="K5408" t="s">
        <v>138</v>
      </c>
      <c r="L5408" t="s">
        <v>15630</v>
      </c>
      <c r="M5408" t="s">
        <v>15631</v>
      </c>
      <c r="N5408">
        <v>1.916388888</v>
      </c>
      <c r="O5408">
        <v>0</v>
      </c>
      <c r="P5408">
        <v>0</v>
      </c>
      <c r="Q5408">
        <v>0</v>
      </c>
      <c r="R5408">
        <v>1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0.24166462395106664</v>
      </c>
      <c r="AA5408">
        <v>0</v>
      </c>
      <c r="AB5408">
        <v>0</v>
      </c>
      <c r="AC5408">
        <v>0</v>
      </c>
      <c r="AD5408">
        <v>0</v>
      </c>
      <c r="AE5408">
        <v>0.24166462395106664</v>
      </c>
    </row>
    <row r="5409" spans="1:31" x14ac:dyDescent="0.25">
      <c r="A5409">
        <v>2316283</v>
      </c>
      <c r="B5409">
        <v>1</v>
      </c>
      <c r="C5409" t="s">
        <v>81</v>
      </c>
      <c r="D5409" t="s">
        <v>123</v>
      </c>
      <c r="E5409" t="s">
        <v>158</v>
      </c>
      <c r="F5409" t="s">
        <v>15632</v>
      </c>
      <c r="G5409" t="s">
        <v>453</v>
      </c>
      <c r="H5409" t="s">
        <v>150</v>
      </c>
      <c r="I5409" t="s">
        <v>136</v>
      </c>
      <c r="J5409" t="s">
        <v>137</v>
      </c>
      <c r="K5409" t="s">
        <v>138</v>
      </c>
      <c r="L5409" t="s">
        <v>15633</v>
      </c>
      <c r="M5409" t="s">
        <v>15634</v>
      </c>
      <c r="N5409">
        <v>0.83444444399999995</v>
      </c>
      <c r="O5409">
        <v>0</v>
      </c>
      <c r="P5409">
        <v>39</v>
      </c>
      <c r="Q5409">
        <v>0</v>
      </c>
      <c r="R5409">
        <v>0</v>
      </c>
      <c r="S5409">
        <v>0</v>
      </c>
      <c r="T5409">
        <v>6</v>
      </c>
      <c r="U5409">
        <v>0</v>
      </c>
      <c r="V5409">
        <v>0</v>
      </c>
      <c r="W5409">
        <v>0</v>
      </c>
      <c r="X5409">
        <v>6.3604325872042686</v>
      </c>
      <c r="Y5409">
        <v>0</v>
      </c>
      <c r="Z5409">
        <v>0</v>
      </c>
      <c r="AA5409">
        <v>0</v>
      </c>
      <c r="AB5409">
        <v>6.6393515956001323</v>
      </c>
      <c r="AC5409">
        <v>0</v>
      </c>
      <c r="AD5409">
        <v>0</v>
      </c>
      <c r="AE5409">
        <v>12.999784182804401</v>
      </c>
    </row>
    <row r="5410" spans="1:31" x14ac:dyDescent="0.25">
      <c r="A5410">
        <v>2316137</v>
      </c>
      <c r="B5410">
        <v>1</v>
      </c>
      <c r="C5410" t="s">
        <v>80</v>
      </c>
      <c r="D5410" t="s">
        <v>89</v>
      </c>
      <c r="E5410" t="s">
        <v>141</v>
      </c>
      <c r="F5410" t="s">
        <v>15635</v>
      </c>
      <c r="G5410" t="s">
        <v>703</v>
      </c>
      <c r="H5410" t="s">
        <v>135</v>
      </c>
      <c r="I5410" t="s">
        <v>136</v>
      </c>
      <c r="J5410" t="s">
        <v>3</v>
      </c>
      <c r="K5410" t="s">
        <v>138</v>
      </c>
      <c r="L5410" t="s">
        <v>15636</v>
      </c>
      <c r="M5410" t="s">
        <v>15637</v>
      </c>
      <c r="N5410">
        <v>0.91555555499999997</v>
      </c>
      <c r="O5410">
        <v>0</v>
      </c>
      <c r="P5410">
        <v>824</v>
      </c>
      <c r="Q5410">
        <v>1</v>
      </c>
      <c r="R5410">
        <v>3</v>
      </c>
      <c r="S5410">
        <v>3</v>
      </c>
      <c r="T5410">
        <v>171</v>
      </c>
      <c r="U5410">
        <v>0</v>
      </c>
      <c r="V5410">
        <v>3</v>
      </c>
      <c r="W5410">
        <v>0</v>
      </c>
      <c r="X5410">
        <v>319.39818403539425</v>
      </c>
      <c r="Y5410">
        <v>0.83951423763087507</v>
      </c>
      <c r="Z5410">
        <v>1.0006758891401084</v>
      </c>
      <c r="AA5410">
        <v>6.3582613742110752</v>
      </c>
      <c r="AB5410">
        <v>193.75572142074623</v>
      </c>
      <c r="AC5410">
        <v>0</v>
      </c>
      <c r="AD5410">
        <v>186.94908265784798</v>
      </c>
      <c r="AE5410">
        <v>708.30143961497049</v>
      </c>
    </row>
    <row r="5411" spans="1:31" x14ac:dyDescent="0.25">
      <c r="A5411">
        <v>2316383</v>
      </c>
      <c r="B5411">
        <v>1</v>
      </c>
      <c r="C5411" t="s">
        <v>80</v>
      </c>
      <c r="D5411" t="s">
        <v>96</v>
      </c>
      <c r="E5411" t="s">
        <v>153</v>
      </c>
      <c r="F5411" t="s">
        <v>15638</v>
      </c>
      <c r="G5411" t="s">
        <v>155</v>
      </c>
      <c r="H5411" t="s">
        <v>150</v>
      </c>
      <c r="I5411" t="s">
        <v>136</v>
      </c>
      <c r="J5411" t="s">
        <v>137</v>
      </c>
      <c r="K5411" t="s">
        <v>138</v>
      </c>
      <c r="L5411" t="s">
        <v>15639</v>
      </c>
      <c r="M5411" t="s">
        <v>15640</v>
      </c>
      <c r="N5411">
        <v>3.5930555549999998</v>
      </c>
      <c r="O5411">
        <v>0</v>
      </c>
      <c r="P5411">
        <v>1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0.54167479609665004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0.54167479609665004</v>
      </c>
    </row>
    <row r="5412" spans="1:31" x14ac:dyDescent="0.25">
      <c r="A5412">
        <v>2316575</v>
      </c>
      <c r="B5412">
        <v>1</v>
      </c>
      <c r="C5412" t="s">
        <v>80</v>
      </c>
      <c r="D5412" t="s">
        <v>84</v>
      </c>
      <c r="E5412" t="s">
        <v>153</v>
      </c>
      <c r="F5412" t="s">
        <v>15641</v>
      </c>
      <c r="G5412" t="s">
        <v>155</v>
      </c>
      <c r="H5412" t="s">
        <v>150</v>
      </c>
      <c r="I5412" t="s">
        <v>136</v>
      </c>
      <c r="J5412" t="s">
        <v>137</v>
      </c>
      <c r="K5412" t="s">
        <v>138</v>
      </c>
      <c r="L5412" t="s">
        <v>15642</v>
      </c>
      <c r="M5412" t="s">
        <v>15643</v>
      </c>
      <c r="N5412">
        <v>4.3775000000000004</v>
      </c>
      <c r="O5412">
        <v>0</v>
      </c>
      <c r="P5412">
        <v>1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0.95111904456783314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0.95111904456783314</v>
      </c>
    </row>
    <row r="5413" spans="1:31" x14ac:dyDescent="0.25">
      <c r="A5413">
        <v>2315885</v>
      </c>
      <c r="B5413">
        <v>1</v>
      </c>
      <c r="C5413" t="s">
        <v>80</v>
      </c>
      <c r="D5413" t="s">
        <v>87</v>
      </c>
      <c r="E5413" t="s">
        <v>153</v>
      </c>
      <c r="F5413" t="s">
        <v>1548</v>
      </c>
      <c r="G5413" t="s">
        <v>149</v>
      </c>
      <c r="H5413" t="s">
        <v>150</v>
      </c>
      <c r="I5413" t="s">
        <v>136</v>
      </c>
      <c r="J5413" t="s">
        <v>137</v>
      </c>
      <c r="K5413" t="s">
        <v>138</v>
      </c>
      <c r="L5413" t="s">
        <v>15644</v>
      </c>
      <c r="M5413" t="s">
        <v>15645</v>
      </c>
      <c r="N5413">
        <v>1.9169444440000001</v>
      </c>
      <c r="O5413">
        <v>0</v>
      </c>
      <c r="P5413">
        <v>1</v>
      </c>
      <c r="Q5413">
        <v>0</v>
      </c>
      <c r="R5413">
        <v>0</v>
      </c>
      <c r="S5413">
        <v>0</v>
      </c>
      <c r="T5413">
        <v>9</v>
      </c>
      <c r="U5413">
        <v>0</v>
      </c>
      <c r="V5413">
        <v>4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66.091027158867917</v>
      </c>
      <c r="AC5413">
        <v>0</v>
      </c>
      <c r="AD5413">
        <v>376.27811648199935</v>
      </c>
      <c r="AE5413">
        <v>442.36914364086726</v>
      </c>
    </row>
    <row r="5414" spans="1:31" x14ac:dyDescent="0.25">
      <c r="A5414">
        <v>2316008</v>
      </c>
      <c r="B5414">
        <v>1</v>
      </c>
      <c r="C5414" t="s">
        <v>80</v>
      </c>
      <c r="D5414" t="s">
        <v>92</v>
      </c>
      <c r="E5414" t="s">
        <v>153</v>
      </c>
      <c r="F5414" t="s">
        <v>15646</v>
      </c>
      <c r="G5414" t="s">
        <v>254</v>
      </c>
      <c r="H5414" t="s">
        <v>150</v>
      </c>
      <c r="I5414" t="s">
        <v>136</v>
      </c>
      <c r="J5414" t="s">
        <v>137</v>
      </c>
      <c r="K5414" t="s">
        <v>138</v>
      </c>
      <c r="L5414" t="s">
        <v>15647</v>
      </c>
      <c r="M5414" t="s">
        <v>15648</v>
      </c>
      <c r="N5414">
        <v>0.51527777699999999</v>
      </c>
      <c r="O5414">
        <v>0</v>
      </c>
      <c r="P5414">
        <v>1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0.1097650462804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0.1097650462804</v>
      </c>
    </row>
    <row r="5415" spans="1:31" x14ac:dyDescent="0.25">
      <c r="A5415">
        <v>2316598</v>
      </c>
      <c r="B5415">
        <v>1</v>
      </c>
      <c r="C5415" t="s">
        <v>80</v>
      </c>
      <c r="D5415" t="s">
        <v>84</v>
      </c>
      <c r="E5415" t="s">
        <v>153</v>
      </c>
      <c r="F5415" t="s">
        <v>15649</v>
      </c>
      <c r="G5415" t="s">
        <v>155</v>
      </c>
      <c r="H5415" t="s">
        <v>150</v>
      </c>
      <c r="I5415" t="s">
        <v>136</v>
      </c>
      <c r="J5415" t="s">
        <v>137</v>
      </c>
      <c r="K5415" t="s">
        <v>138</v>
      </c>
      <c r="L5415" t="s">
        <v>15650</v>
      </c>
      <c r="M5415" t="s">
        <v>15651</v>
      </c>
      <c r="N5415">
        <v>2.8505555550000001</v>
      </c>
      <c r="O5415">
        <v>0</v>
      </c>
      <c r="P5415">
        <v>5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3.0038926588414339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3.0038926588414339</v>
      </c>
    </row>
    <row r="5416" spans="1:31" x14ac:dyDescent="0.25">
      <c r="A5416">
        <v>2316157</v>
      </c>
      <c r="B5416">
        <v>1</v>
      </c>
      <c r="C5416" t="s">
        <v>80</v>
      </c>
      <c r="D5416" t="s">
        <v>83</v>
      </c>
      <c r="E5416" t="s">
        <v>147</v>
      </c>
      <c r="F5416" t="s">
        <v>15652</v>
      </c>
      <c r="G5416" t="s">
        <v>463</v>
      </c>
      <c r="H5416" t="s">
        <v>150</v>
      </c>
      <c r="I5416" t="s">
        <v>136</v>
      </c>
      <c r="J5416" t="s">
        <v>137</v>
      </c>
      <c r="K5416" t="s">
        <v>138</v>
      </c>
      <c r="L5416" t="s">
        <v>15653</v>
      </c>
      <c r="M5416" t="s">
        <v>15654</v>
      </c>
      <c r="N5416">
        <v>2.1830555550000001</v>
      </c>
      <c r="O5416">
        <v>0</v>
      </c>
      <c r="P5416">
        <v>59</v>
      </c>
      <c r="Q5416">
        <v>0</v>
      </c>
      <c r="R5416">
        <v>0</v>
      </c>
      <c r="S5416">
        <v>0</v>
      </c>
      <c r="T5416">
        <v>18</v>
      </c>
      <c r="U5416">
        <v>0</v>
      </c>
      <c r="V5416">
        <v>0</v>
      </c>
      <c r="W5416">
        <v>0</v>
      </c>
      <c r="X5416">
        <v>27.797771092546345</v>
      </c>
      <c r="Y5416">
        <v>0</v>
      </c>
      <c r="Z5416">
        <v>0</v>
      </c>
      <c r="AA5416">
        <v>0</v>
      </c>
      <c r="AB5416">
        <v>16.569884122443845</v>
      </c>
      <c r="AC5416">
        <v>0</v>
      </c>
      <c r="AD5416">
        <v>0</v>
      </c>
      <c r="AE5416">
        <v>44.367655214990194</v>
      </c>
    </row>
    <row r="5417" spans="1:31" x14ac:dyDescent="0.25">
      <c r="A5417">
        <v>2315865</v>
      </c>
      <c r="B5417">
        <v>1</v>
      </c>
      <c r="C5417" t="s">
        <v>81</v>
      </c>
      <c r="D5417" t="s">
        <v>128</v>
      </c>
      <c r="E5417" t="s">
        <v>132</v>
      </c>
      <c r="F5417" t="s">
        <v>4463</v>
      </c>
      <c r="G5417" t="s">
        <v>134</v>
      </c>
      <c r="H5417" t="s">
        <v>135</v>
      </c>
      <c r="I5417" t="s">
        <v>136</v>
      </c>
      <c r="J5417" t="s">
        <v>137</v>
      </c>
      <c r="K5417" t="s">
        <v>138</v>
      </c>
      <c r="L5417" t="s">
        <v>15655</v>
      </c>
      <c r="M5417" t="s">
        <v>15656</v>
      </c>
      <c r="N5417">
        <v>0.80777777699999997</v>
      </c>
      <c r="O5417">
        <v>0</v>
      </c>
      <c r="P5417">
        <v>0</v>
      </c>
      <c r="Q5417">
        <v>0</v>
      </c>
      <c r="R5417">
        <v>0</v>
      </c>
      <c r="S5417">
        <v>24</v>
      </c>
      <c r="T5417">
        <v>0</v>
      </c>
      <c r="U5417">
        <v>19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173.1572089184383</v>
      </c>
      <c r="AB5417">
        <v>0</v>
      </c>
      <c r="AC5417">
        <v>816.46131385158378</v>
      </c>
      <c r="AD5417">
        <v>0</v>
      </c>
      <c r="AE5417">
        <v>989.61852277002208</v>
      </c>
    </row>
    <row r="5418" spans="1:31" x14ac:dyDescent="0.25">
      <c r="A5418">
        <v>2316014</v>
      </c>
      <c r="B5418">
        <v>1</v>
      </c>
      <c r="C5418" t="s">
        <v>80</v>
      </c>
      <c r="D5418" t="s">
        <v>85</v>
      </c>
      <c r="E5418" t="s">
        <v>147</v>
      </c>
      <c r="F5418" t="s">
        <v>15657</v>
      </c>
      <c r="G5418" t="s">
        <v>149</v>
      </c>
      <c r="H5418" t="s">
        <v>150</v>
      </c>
      <c r="I5418" t="s">
        <v>136</v>
      </c>
      <c r="J5418" t="s">
        <v>137</v>
      </c>
      <c r="K5418" t="s">
        <v>138</v>
      </c>
      <c r="L5418" t="s">
        <v>15658</v>
      </c>
      <c r="M5418" t="s">
        <v>15659</v>
      </c>
      <c r="N5418">
        <v>0.86</v>
      </c>
      <c r="O5418">
        <v>0</v>
      </c>
      <c r="P5418">
        <v>5</v>
      </c>
      <c r="Q5418">
        <v>0</v>
      </c>
      <c r="R5418">
        <v>0</v>
      </c>
      <c r="S5418">
        <v>0</v>
      </c>
      <c r="T5418">
        <v>1</v>
      </c>
      <c r="U5418">
        <v>0</v>
      </c>
      <c r="V5418">
        <v>0</v>
      </c>
      <c r="W5418">
        <v>0</v>
      </c>
      <c r="X5418">
        <v>0.91881425377916681</v>
      </c>
      <c r="Y5418">
        <v>0</v>
      </c>
      <c r="Z5418">
        <v>0</v>
      </c>
      <c r="AA5418">
        <v>0</v>
      </c>
      <c r="AB5418">
        <v>0.11174164864243336</v>
      </c>
      <c r="AC5418">
        <v>0</v>
      </c>
      <c r="AD5418">
        <v>0</v>
      </c>
      <c r="AE5418">
        <v>1.0305559024216002</v>
      </c>
    </row>
    <row r="5419" spans="1:31" x14ac:dyDescent="0.25">
      <c r="A5419">
        <v>2316303</v>
      </c>
      <c r="B5419">
        <v>1</v>
      </c>
      <c r="C5419" t="s">
        <v>80</v>
      </c>
      <c r="D5419" t="s">
        <v>82</v>
      </c>
      <c r="E5419" t="s">
        <v>147</v>
      </c>
      <c r="F5419" t="s">
        <v>15660</v>
      </c>
      <c r="G5419" t="s">
        <v>149</v>
      </c>
      <c r="H5419" t="s">
        <v>150</v>
      </c>
      <c r="I5419" t="s">
        <v>136</v>
      </c>
      <c r="J5419" t="s">
        <v>137</v>
      </c>
      <c r="K5419" t="s">
        <v>138</v>
      </c>
      <c r="L5419" t="s">
        <v>15661</v>
      </c>
      <c r="M5419" t="s">
        <v>15662</v>
      </c>
      <c r="N5419">
        <v>1.7394444440000001</v>
      </c>
      <c r="O5419">
        <v>0</v>
      </c>
      <c r="P5419">
        <v>147</v>
      </c>
      <c r="Q5419">
        <v>0</v>
      </c>
      <c r="R5419">
        <v>0</v>
      </c>
      <c r="S5419">
        <v>0</v>
      </c>
      <c r="T5419">
        <v>11</v>
      </c>
      <c r="U5419">
        <v>0</v>
      </c>
      <c r="V5419">
        <v>0</v>
      </c>
      <c r="W5419">
        <v>0</v>
      </c>
      <c r="X5419">
        <v>50.104985058497526</v>
      </c>
      <c r="Y5419">
        <v>0</v>
      </c>
      <c r="Z5419">
        <v>0</v>
      </c>
      <c r="AA5419">
        <v>0</v>
      </c>
      <c r="AB5419">
        <v>7.5164757982191617</v>
      </c>
      <c r="AC5419">
        <v>0</v>
      </c>
      <c r="AD5419">
        <v>0</v>
      </c>
      <c r="AE5419">
        <v>57.621460856716688</v>
      </c>
    </row>
    <row r="5420" spans="1:31" x14ac:dyDescent="0.25">
      <c r="A5420">
        <v>2315971</v>
      </c>
      <c r="B5420">
        <v>1</v>
      </c>
      <c r="C5420" t="s">
        <v>80</v>
      </c>
      <c r="D5420" t="s">
        <v>97</v>
      </c>
      <c r="E5420" t="s">
        <v>175</v>
      </c>
      <c r="F5420" t="s">
        <v>15663</v>
      </c>
      <c r="G5420" t="s">
        <v>177</v>
      </c>
      <c r="H5420" t="s">
        <v>135</v>
      </c>
      <c r="I5420" t="s">
        <v>136</v>
      </c>
      <c r="J5420" t="s">
        <v>137</v>
      </c>
      <c r="K5420" t="s">
        <v>144</v>
      </c>
      <c r="L5420" t="s">
        <v>15664</v>
      </c>
      <c r="M5420" t="s">
        <v>15665</v>
      </c>
      <c r="N5420">
        <v>9.1813888880000007</v>
      </c>
      <c r="O5420">
        <v>0</v>
      </c>
      <c r="P5420">
        <v>106</v>
      </c>
      <c r="Q5420">
        <v>0</v>
      </c>
      <c r="R5420">
        <v>2</v>
      </c>
      <c r="S5420">
        <v>0</v>
      </c>
      <c r="T5420">
        <v>11</v>
      </c>
      <c r="U5420">
        <v>0</v>
      </c>
      <c r="V5420">
        <v>0</v>
      </c>
      <c r="W5420">
        <v>0</v>
      </c>
      <c r="X5420">
        <v>253.36369243459893</v>
      </c>
      <c r="Y5420">
        <v>0</v>
      </c>
      <c r="Z5420">
        <v>17.549944101892006</v>
      </c>
      <c r="AA5420">
        <v>0</v>
      </c>
      <c r="AB5420">
        <v>92.078960925869325</v>
      </c>
      <c r="AC5420">
        <v>0</v>
      </c>
      <c r="AD5420">
        <v>0</v>
      </c>
      <c r="AE5420">
        <v>362.99259746236021</v>
      </c>
    </row>
    <row r="5421" spans="1:31" x14ac:dyDescent="0.25">
      <c r="A5421">
        <v>2316472</v>
      </c>
      <c r="B5421">
        <v>1</v>
      </c>
      <c r="C5421" t="s">
        <v>80</v>
      </c>
      <c r="D5421" t="s">
        <v>93</v>
      </c>
      <c r="E5421" t="s">
        <v>153</v>
      </c>
      <c r="F5421" t="s">
        <v>15666</v>
      </c>
      <c r="G5421" t="s">
        <v>155</v>
      </c>
      <c r="H5421" t="s">
        <v>150</v>
      </c>
      <c r="I5421" t="s">
        <v>136</v>
      </c>
      <c r="J5421" t="s">
        <v>137</v>
      </c>
      <c r="K5421" t="s">
        <v>138</v>
      </c>
      <c r="L5421" t="s">
        <v>15667</v>
      </c>
      <c r="M5421" t="s">
        <v>15668</v>
      </c>
      <c r="N5421">
        <v>1.2538888880000001</v>
      </c>
      <c r="O5421">
        <v>0</v>
      </c>
      <c r="P5421">
        <v>1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9.38071739865E-2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9.38071739865E-2</v>
      </c>
    </row>
    <row r="5422" spans="1:31" x14ac:dyDescent="0.25">
      <c r="A5422">
        <v>2315988</v>
      </c>
      <c r="B5422">
        <v>1</v>
      </c>
      <c r="C5422" t="s">
        <v>80</v>
      </c>
      <c r="D5422" t="s">
        <v>110</v>
      </c>
      <c r="E5422" t="s">
        <v>147</v>
      </c>
      <c r="F5422" t="s">
        <v>15669</v>
      </c>
      <c r="G5422" t="s">
        <v>177</v>
      </c>
      <c r="H5422" t="s">
        <v>150</v>
      </c>
      <c r="I5422" t="s">
        <v>136</v>
      </c>
      <c r="J5422" t="s">
        <v>137</v>
      </c>
      <c r="K5422" t="s">
        <v>144</v>
      </c>
      <c r="L5422" t="s">
        <v>15670</v>
      </c>
      <c r="M5422" t="s">
        <v>15671</v>
      </c>
      <c r="N5422">
        <v>3.4533333329999998</v>
      </c>
      <c r="O5422">
        <v>0</v>
      </c>
      <c r="P5422">
        <v>120</v>
      </c>
      <c r="Q5422">
        <v>0</v>
      </c>
      <c r="R5422">
        <v>0</v>
      </c>
      <c r="S5422">
        <v>0</v>
      </c>
      <c r="T5422">
        <v>16</v>
      </c>
      <c r="U5422">
        <v>0</v>
      </c>
      <c r="V5422">
        <v>0</v>
      </c>
      <c r="W5422">
        <v>0</v>
      </c>
      <c r="X5422">
        <v>94.603194772176877</v>
      </c>
      <c r="Y5422">
        <v>0</v>
      </c>
      <c r="Z5422">
        <v>0</v>
      </c>
      <c r="AA5422">
        <v>0</v>
      </c>
      <c r="AB5422">
        <v>63.051716581674846</v>
      </c>
      <c r="AC5422">
        <v>0</v>
      </c>
      <c r="AD5422">
        <v>0</v>
      </c>
      <c r="AE5422">
        <v>157.65491135385173</v>
      </c>
    </row>
    <row r="5423" spans="1:31" x14ac:dyDescent="0.25">
      <c r="A5423">
        <v>2316535</v>
      </c>
      <c r="B5423">
        <v>1</v>
      </c>
      <c r="C5423" t="s">
        <v>80</v>
      </c>
      <c r="D5423" t="s">
        <v>98</v>
      </c>
      <c r="E5423" t="s">
        <v>153</v>
      </c>
      <c r="F5423" t="s">
        <v>15672</v>
      </c>
      <c r="G5423" t="s">
        <v>155</v>
      </c>
      <c r="H5423" t="s">
        <v>150</v>
      </c>
      <c r="I5423" t="s">
        <v>136</v>
      </c>
      <c r="J5423" t="s">
        <v>137</v>
      </c>
      <c r="K5423" t="s">
        <v>138</v>
      </c>
      <c r="L5423" t="s">
        <v>15673</v>
      </c>
      <c r="M5423" t="s">
        <v>15674</v>
      </c>
      <c r="N5423">
        <v>2.2141666660000001</v>
      </c>
      <c r="O5423">
        <v>0</v>
      </c>
      <c r="P5423">
        <v>1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0.74991509316150007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0.74991509316150007</v>
      </c>
    </row>
    <row r="5424" spans="1:31" x14ac:dyDescent="0.25">
      <c r="A5424">
        <v>2316426</v>
      </c>
      <c r="B5424">
        <v>1</v>
      </c>
      <c r="C5424" t="s">
        <v>80</v>
      </c>
      <c r="D5424" t="s">
        <v>100</v>
      </c>
      <c r="E5424" t="s">
        <v>141</v>
      </c>
      <c r="F5424" t="s">
        <v>631</v>
      </c>
      <c r="G5424" t="s">
        <v>134</v>
      </c>
      <c r="H5424" t="s">
        <v>135</v>
      </c>
      <c r="I5424" t="s">
        <v>136</v>
      </c>
      <c r="J5424" t="s">
        <v>137</v>
      </c>
      <c r="K5424" t="s">
        <v>138</v>
      </c>
      <c r="L5424" t="s">
        <v>15675</v>
      </c>
      <c r="M5424" t="s">
        <v>15676</v>
      </c>
      <c r="N5424">
        <v>0.84805555499999996</v>
      </c>
      <c r="O5424">
        <v>1</v>
      </c>
      <c r="P5424">
        <v>427</v>
      </c>
      <c r="Q5424">
        <v>28</v>
      </c>
      <c r="R5424">
        <v>123</v>
      </c>
      <c r="S5424">
        <v>10</v>
      </c>
      <c r="T5424">
        <v>97</v>
      </c>
      <c r="U5424">
        <v>0</v>
      </c>
      <c r="V5424">
        <v>0</v>
      </c>
      <c r="W5424">
        <v>1.8945539372457501</v>
      </c>
      <c r="X5424">
        <v>101.63520324464089</v>
      </c>
      <c r="Y5424">
        <v>171.33424371568753</v>
      </c>
      <c r="Z5424">
        <v>150.49572335039491</v>
      </c>
      <c r="AA5424">
        <v>36.63453785999851</v>
      </c>
      <c r="AB5424">
        <v>78.139616693187989</v>
      </c>
      <c r="AC5424">
        <v>0</v>
      </c>
      <c r="AD5424">
        <v>0</v>
      </c>
      <c r="AE5424">
        <v>540.13387880115556</v>
      </c>
    </row>
    <row r="5425" spans="1:31" x14ac:dyDescent="0.25">
      <c r="A5425">
        <v>2315848</v>
      </c>
      <c r="B5425">
        <v>1</v>
      </c>
      <c r="C5425" t="s">
        <v>80</v>
      </c>
      <c r="D5425" t="s">
        <v>96</v>
      </c>
      <c r="E5425" t="s">
        <v>147</v>
      </c>
      <c r="F5425" t="s">
        <v>15677</v>
      </c>
      <c r="G5425" t="s">
        <v>622</v>
      </c>
      <c r="H5425" t="s">
        <v>150</v>
      </c>
      <c r="I5425" t="s">
        <v>136</v>
      </c>
      <c r="J5425" t="s">
        <v>137</v>
      </c>
      <c r="K5425" t="s">
        <v>138</v>
      </c>
      <c r="L5425" t="s">
        <v>15678</v>
      </c>
      <c r="M5425" t="s">
        <v>15679</v>
      </c>
      <c r="N5425">
        <v>3.6272222219999999</v>
      </c>
      <c r="O5425">
        <v>0</v>
      </c>
      <c r="P5425">
        <v>56</v>
      </c>
      <c r="Q5425">
        <v>0</v>
      </c>
      <c r="R5425">
        <v>0</v>
      </c>
      <c r="S5425">
        <v>0</v>
      </c>
      <c r="T5425">
        <v>11</v>
      </c>
      <c r="U5425">
        <v>0</v>
      </c>
      <c r="V5425">
        <v>0</v>
      </c>
      <c r="W5425">
        <v>0</v>
      </c>
      <c r="X5425">
        <v>136.32859704049648</v>
      </c>
      <c r="Y5425">
        <v>0</v>
      </c>
      <c r="Z5425">
        <v>0</v>
      </c>
      <c r="AA5425">
        <v>0</v>
      </c>
      <c r="AB5425">
        <v>17.635953973882042</v>
      </c>
      <c r="AC5425">
        <v>0</v>
      </c>
      <c r="AD5425">
        <v>0</v>
      </c>
      <c r="AE5425">
        <v>153.96455101437851</v>
      </c>
    </row>
    <row r="5426" spans="1:31" x14ac:dyDescent="0.25">
      <c r="A5426">
        <v>2316180</v>
      </c>
      <c r="B5426">
        <v>1</v>
      </c>
      <c r="C5426" t="s">
        <v>80</v>
      </c>
      <c r="D5426" t="s">
        <v>96</v>
      </c>
      <c r="E5426" t="s">
        <v>153</v>
      </c>
      <c r="F5426" t="s">
        <v>15680</v>
      </c>
      <c r="G5426" t="s">
        <v>254</v>
      </c>
      <c r="H5426" t="s">
        <v>150</v>
      </c>
      <c r="I5426" t="s">
        <v>136</v>
      </c>
      <c r="J5426" t="s">
        <v>137</v>
      </c>
      <c r="K5426" t="s">
        <v>138</v>
      </c>
      <c r="L5426" t="s">
        <v>15681</v>
      </c>
      <c r="M5426" t="s">
        <v>15682</v>
      </c>
      <c r="N5426">
        <v>1.946388888</v>
      </c>
      <c r="O5426">
        <v>0</v>
      </c>
      <c r="P5426">
        <v>10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2.1969983067584002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2.1969983067584002</v>
      </c>
    </row>
    <row r="5427" spans="1:31" x14ac:dyDescent="0.25">
      <c r="A5427">
        <v>2316286</v>
      </c>
      <c r="B5427">
        <v>1</v>
      </c>
      <c r="C5427" t="s">
        <v>81</v>
      </c>
      <c r="D5427" t="s">
        <v>128</v>
      </c>
      <c r="E5427" t="s">
        <v>141</v>
      </c>
      <c r="F5427" t="s">
        <v>1534</v>
      </c>
      <c r="G5427" t="s">
        <v>134</v>
      </c>
      <c r="H5427" t="s">
        <v>135</v>
      </c>
      <c r="I5427" t="s">
        <v>136</v>
      </c>
      <c r="J5427" t="s">
        <v>137</v>
      </c>
      <c r="K5427" t="s">
        <v>138</v>
      </c>
      <c r="L5427" t="s">
        <v>15523</v>
      </c>
      <c r="M5427" t="s">
        <v>15683</v>
      </c>
      <c r="N5427">
        <v>0.09</v>
      </c>
      <c r="O5427">
        <v>47</v>
      </c>
      <c r="P5427">
        <v>4496</v>
      </c>
      <c r="Q5427">
        <v>536</v>
      </c>
      <c r="R5427">
        <v>376</v>
      </c>
      <c r="S5427">
        <v>68</v>
      </c>
      <c r="T5427">
        <v>528</v>
      </c>
      <c r="U5427">
        <v>5</v>
      </c>
      <c r="V5427">
        <v>1</v>
      </c>
      <c r="W5427">
        <v>1.8573512464728006</v>
      </c>
      <c r="X5427">
        <v>69.002564172299955</v>
      </c>
      <c r="Y5427">
        <v>47.84633760652202</v>
      </c>
      <c r="Z5427">
        <v>25.549596403599608</v>
      </c>
      <c r="AA5427">
        <v>51.47660285758446</v>
      </c>
      <c r="AB5427">
        <v>27.704230625147435</v>
      </c>
      <c r="AC5427">
        <v>36.191369124200698</v>
      </c>
      <c r="AD5427">
        <v>16.226813331600297</v>
      </c>
      <c r="AE5427">
        <v>275.85486536742729</v>
      </c>
    </row>
    <row r="5428" spans="1:31" x14ac:dyDescent="0.25">
      <c r="A5428">
        <v>2316529</v>
      </c>
      <c r="B5428">
        <v>1</v>
      </c>
      <c r="C5428" t="s">
        <v>80</v>
      </c>
      <c r="D5428" t="s">
        <v>100</v>
      </c>
      <c r="E5428" t="s">
        <v>147</v>
      </c>
      <c r="F5428" t="s">
        <v>15684</v>
      </c>
      <c r="G5428" t="s">
        <v>258</v>
      </c>
      <c r="H5428" t="s">
        <v>150</v>
      </c>
      <c r="I5428" t="s">
        <v>136</v>
      </c>
      <c r="J5428" t="s">
        <v>137</v>
      </c>
      <c r="K5428" t="s">
        <v>138</v>
      </c>
      <c r="L5428" t="s">
        <v>15685</v>
      </c>
      <c r="M5428" t="s">
        <v>15686</v>
      </c>
      <c r="N5428">
        <v>1.2677777770000001</v>
      </c>
      <c r="O5428">
        <v>0</v>
      </c>
      <c r="P5428">
        <v>6</v>
      </c>
      <c r="Q5428">
        <v>0</v>
      </c>
      <c r="R5428">
        <v>9</v>
      </c>
      <c r="S5428">
        <v>0</v>
      </c>
      <c r="T5428">
        <v>4</v>
      </c>
      <c r="U5428">
        <v>0</v>
      </c>
      <c r="V5428">
        <v>0</v>
      </c>
      <c r="W5428">
        <v>0</v>
      </c>
      <c r="X5428">
        <v>2.5904253129858259</v>
      </c>
      <c r="Y5428">
        <v>0</v>
      </c>
      <c r="Z5428">
        <v>6.2613885662466684</v>
      </c>
      <c r="AA5428">
        <v>0</v>
      </c>
      <c r="AB5428">
        <v>3.4094016541334726</v>
      </c>
      <c r="AC5428">
        <v>0</v>
      </c>
      <c r="AD5428">
        <v>0</v>
      </c>
      <c r="AE5428">
        <v>12.261215533365966</v>
      </c>
    </row>
    <row r="5429" spans="1:31" x14ac:dyDescent="0.25">
      <c r="A5429">
        <v>2315911</v>
      </c>
      <c r="B5429">
        <v>1</v>
      </c>
      <c r="C5429" t="s">
        <v>81</v>
      </c>
      <c r="D5429" t="s">
        <v>127</v>
      </c>
      <c r="E5429" t="s">
        <v>132</v>
      </c>
      <c r="F5429" t="s">
        <v>15687</v>
      </c>
      <c r="G5429" t="s">
        <v>134</v>
      </c>
      <c r="H5429" t="s">
        <v>135</v>
      </c>
      <c r="I5429" t="s">
        <v>136</v>
      </c>
      <c r="J5429" t="s">
        <v>137</v>
      </c>
      <c r="K5429" t="s">
        <v>138</v>
      </c>
      <c r="L5429" t="s">
        <v>15688</v>
      </c>
      <c r="M5429" t="s">
        <v>15689</v>
      </c>
      <c r="N5429">
        <v>2.5302777769999998</v>
      </c>
      <c r="O5429">
        <v>1</v>
      </c>
      <c r="P5429">
        <v>0</v>
      </c>
      <c r="Q5429">
        <v>125</v>
      </c>
      <c r="R5429">
        <v>6</v>
      </c>
      <c r="S5429">
        <v>6</v>
      </c>
      <c r="T5429">
        <v>0</v>
      </c>
      <c r="U5429">
        <v>0</v>
      </c>
      <c r="V5429">
        <v>0</v>
      </c>
      <c r="W5429">
        <v>0.51809164119760831</v>
      </c>
      <c r="X5429">
        <v>0</v>
      </c>
      <c r="Y5429">
        <v>1123.6233256148355</v>
      </c>
      <c r="Z5429">
        <v>83.86649387128351</v>
      </c>
      <c r="AA5429">
        <v>50.227235439176539</v>
      </c>
      <c r="AB5429">
        <v>0</v>
      </c>
      <c r="AC5429">
        <v>0</v>
      </c>
      <c r="AD5429">
        <v>0</v>
      </c>
      <c r="AE5429">
        <v>1258.2351465664931</v>
      </c>
    </row>
    <row r="5430" spans="1:31" x14ac:dyDescent="0.25">
      <c r="A5430">
        <v>2315888</v>
      </c>
      <c r="B5430">
        <v>1</v>
      </c>
      <c r="C5430" t="s">
        <v>81</v>
      </c>
      <c r="D5430" t="s">
        <v>120</v>
      </c>
      <c r="E5430" t="s">
        <v>132</v>
      </c>
      <c r="F5430" t="s">
        <v>15690</v>
      </c>
      <c r="G5430" t="s">
        <v>134</v>
      </c>
      <c r="H5430" t="s">
        <v>135</v>
      </c>
      <c r="I5430" t="s">
        <v>136</v>
      </c>
      <c r="J5430" t="s">
        <v>137</v>
      </c>
      <c r="K5430" t="s">
        <v>138</v>
      </c>
      <c r="L5430" t="s">
        <v>15691</v>
      </c>
      <c r="M5430" t="s">
        <v>15692</v>
      </c>
      <c r="N5430">
        <v>0.60916666600000002</v>
      </c>
      <c r="O5430">
        <v>0</v>
      </c>
      <c r="P5430">
        <v>624</v>
      </c>
      <c r="Q5430">
        <v>8</v>
      </c>
      <c r="R5430">
        <v>12</v>
      </c>
      <c r="S5430">
        <v>3</v>
      </c>
      <c r="T5430">
        <v>70</v>
      </c>
      <c r="U5430">
        <v>2</v>
      </c>
      <c r="V5430">
        <v>0</v>
      </c>
      <c r="W5430">
        <v>0</v>
      </c>
      <c r="X5430">
        <v>54.977389058028145</v>
      </c>
      <c r="Y5430">
        <v>9.3031843275290758</v>
      </c>
      <c r="Z5430">
        <v>16.967505657544869</v>
      </c>
      <c r="AA5430">
        <v>3.5385455371583001</v>
      </c>
      <c r="AB5430">
        <v>23.934733215369004</v>
      </c>
      <c r="AC5430">
        <v>64.477286540774003</v>
      </c>
      <c r="AD5430">
        <v>0</v>
      </c>
      <c r="AE5430">
        <v>173.19864433640339</v>
      </c>
    </row>
    <row r="5431" spans="1:31" x14ac:dyDescent="0.25">
      <c r="A5431">
        <v>2316217</v>
      </c>
      <c r="B5431">
        <v>1</v>
      </c>
      <c r="C5431" t="s">
        <v>80</v>
      </c>
      <c r="D5431" t="s">
        <v>93</v>
      </c>
      <c r="E5431" t="s">
        <v>147</v>
      </c>
      <c r="F5431" t="s">
        <v>15693</v>
      </c>
      <c r="G5431" t="s">
        <v>149</v>
      </c>
      <c r="H5431" t="s">
        <v>150</v>
      </c>
      <c r="I5431" t="s">
        <v>136</v>
      </c>
      <c r="J5431" t="s">
        <v>137</v>
      </c>
      <c r="K5431" t="s">
        <v>138</v>
      </c>
      <c r="L5431" t="s">
        <v>15694</v>
      </c>
      <c r="M5431" t="s">
        <v>15695</v>
      </c>
      <c r="N5431">
        <v>2.6777777770000002</v>
      </c>
      <c r="O5431">
        <v>0</v>
      </c>
      <c r="P5431">
        <v>4</v>
      </c>
      <c r="Q5431">
        <v>0</v>
      </c>
      <c r="R5431">
        <v>9</v>
      </c>
      <c r="S5431">
        <v>0</v>
      </c>
      <c r="T5431">
        <v>1</v>
      </c>
      <c r="U5431">
        <v>0</v>
      </c>
      <c r="V5431">
        <v>0</v>
      </c>
      <c r="W5431">
        <v>0</v>
      </c>
      <c r="X5431">
        <v>1.2840652801887498</v>
      </c>
      <c r="Y5431">
        <v>0</v>
      </c>
      <c r="Z5431">
        <v>16.589622187075417</v>
      </c>
      <c r="AA5431">
        <v>0</v>
      </c>
      <c r="AB5431">
        <v>8.2804784675899992</v>
      </c>
      <c r="AC5431">
        <v>0</v>
      </c>
      <c r="AD5431">
        <v>0</v>
      </c>
      <c r="AE5431">
        <v>26.154165934854163</v>
      </c>
    </row>
    <row r="5432" spans="1:31" x14ac:dyDescent="0.25">
      <c r="A5432">
        <v>2316572</v>
      </c>
      <c r="B5432">
        <v>1</v>
      </c>
      <c r="C5432" t="s">
        <v>81</v>
      </c>
      <c r="D5432" t="s">
        <v>123</v>
      </c>
      <c r="E5432" t="s">
        <v>175</v>
      </c>
      <c r="F5432" t="s">
        <v>9278</v>
      </c>
      <c r="G5432" t="s">
        <v>134</v>
      </c>
      <c r="H5432" t="s">
        <v>135</v>
      </c>
      <c r="I5432" t="s">
        <v>136</v>
      </c>
      <c r="J5432" t="s">
        <v>137</v>
      </c>
      <c r="K5432" t="s">
        <v>138</v>
      </c>
      <c r="L5432" t="s">
        <v>15696</v>
      </c>
      <c r="M5432" t="s">
        <v>15697</v>
      </c>
      <c r="N5432">
        <v>2.1672222219999999</v>
      </c>
      <c r="O5432">
        <v>9</v>
      </c>
      <c r="P5432">
        <v>20</v>
      </c>
      <c r="Q5432">
        <v>200</v>
      </c>
      <c r="R5432">
        <v>236</v>
      </c>
      <c r="S5432">
        <v>49</v>
      </c>
      <c r="T5432">
        <v>40</v>
      </c>
      <c r="U5432">
        <v>0</v>
      </c>
      <c r="V5432">
        <v>0</v>
      </c>
      <c r="W5432">
        <v>15.955826431399235</v>
      </c>
      <c r="X5432">
        <v>21.388998400555355</v>
      </c>
      <c r="Y5432">
        <v>542.69226833550772</v>
      </c>
      <c r="Z5432">
        <v>486.58965895881124</v>
      </c>
      <c r="AA5432">
        <v>108.88356561337507</v>
      </c>
      <c r="AB5432">
        <v>71.956710125789854</v>
      </c>
      <c r="AC5432">
        <v>0</v>
      </c>
      <c r="AD5432">
        <v>0</v>
      </c>
      <c r="AE5432">
        <v>1247.4670278654385</v>
      </c>
    </row>
    <row r="5433" spans="1:31" x14ac:dyDescent="0.25">
      <c r="A5433">
        <v>2316074</v>
      </c>
      <c r="B5433">
        <v>1</v>
      </c>
      <c r="C5433" t="s">
        <v>80</v>
      </c>
      <c r="D5433" t="s">
        <v>92</v>
      </c>
      <c r="E5433" t="s">
        <v>153</v>
      </c>
      <c r="F5433" t="s">
        <v>15698</v>
      </c>
      <c r="G5433" t="s">
        <v>155</v>
      </c>
      <c r="H5433" t="s">
        <v>150</v>
      </c>
      <c r="I5433" t="s">
        <v>136</v>
      </c>
      <c r="J5433" t="s">
        <v>137</v>
      </c>
      <c r="K5433" t="s">
        <v>138</v>
      </c>
      <c r="L5433" t="s">
        <v>15699</v>
      </c>
      <c r="M5433" t="s">
        <v>15700</v>
      </c>
      <c r="N5433">
        <v>0.80638888799999997</v>
      </c>
      <c r="O5433">
        <v>0</v>
      </c>
      <c r="P5433">
        <v>0</v>
      </c>
      <c r="Q5433">
        <v>0</v>
      </c>
      <c r="R5433">
        <v>1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0.20945800666199998</v>
      </c>
      <c r="AA5433">
        <v>0</v>
      </c>
      <c r="AB5433">
        <v>0</v>
      </c>
      <c r="AC5433">
        <v>0</v>
      </c>
      <c r="AD5433">
        <v>0</v>
      </c>
      <c r="AE5433">
        <v>0.20945800666199998</v>
      </c>
    </row>
    <row r="5434" spans="1:31" x14ac:dyDescent="0.25">
      <c r="A5434">
        <v>2316097</v>
      </c>
      <c r="B5434">
        <v>1</v>
      </c>
      <c r="C5434" t="s">
        <v>80</v>
      </c>
      <c r="D5434" t="s">
        <v>103</v>
      </c>
      <c r="E5434" t="s">
        <v>158</v>
      </c>
      <c r="F5434" t="s">
        <v>15433</v>
      </c>
      <c r="G5434" t="s">
        <v>336</v>
      </c>
      <c r="H5434" t="s">
        <v>150</v>
      </c>
      <c r="I5434" t="s">
        <v>136</v>
      </c>
      <c r="J5434" t="s">
        <v>137</v>
      </c>
      <c r="K5434" t="s">
        <v>138</v>
      </c>
      <c r="L5434" t="s">
        <v>15701</v>
      </c>
      <c r="M5434" t="s">
        <v>15702</v>
      </c>
      <c r="N5434">
        <v>0.87916666600000004</v>
      </c>
      <c r="O5434">
        <v>0</v>
      </c>
      <c r="P5434">
        <v>189</v>
      </c>
      <c r="Q5434">
        <v>0</v>
      </c>
      <c r="R5434">
        <v>0</v>
      </c>
      <c r="S5434">
        <v>0</v>
      </c>
      <c r="T5434">
        <v>15</v>
      </c>
      <c r="U5434">
        <v>0</v>
      </c>
      <c r="V5434">
        <v>0</v>
      </c>
      <c r="W5434">
        <v>0</v>
      </c>
      <c r="X5434">
        <v>34.971394424703185</v>
      </c>
      <c r="Y5434">
        <v>0</v>
      </c>
      <c r="Z5434">
        <v>0</v>
      </c>
      <c r="AA5434">
        <v>0</v>
      </c>
      <c r="AB5434">
        <v>11.639406184990998</v>
      </c>
      <c r="AC5434">
        <v>0</v>
      </c>
      <c r="AD5434">
        <v>0</v>
      </c>
      <c r="AE5434">
        <v>46.610800609694181</v>
      </c>
    </row>
    <row r="5435" spans="1:31" x14ac:dyDescent="0.25">
      <c r="A5435">
        <v>2316595</v>
      </c>
      <c r="B5435">
        <v>1</v>
      </c>
      <c r="C5435" t="s">
        <v>80</v>
      </c>
      <c r="D5435" t="s">
        <v>98</v>
      </c>
      <c r="E5435" t="s">
        <v>153</v>
      </c>
      <c r="F5435" t="s">
        <v>15703</v>
      </c>
      <c r="G5435" t="s">
        <v>155</v>
      </c>
      <c r="H5435" t="s">
        <v>150</v>
      </c>
      <c r="I5435" t="s">
        <v>136</v>
      </c>
      <c r="J5435" t="s">
        <v>137</v>
      </c>
      <c r="K5435" t="s">
        <v>138</v>
      </c>
      <c r="L5435" t="s">
        <v>15704</v>
      </c>
      <c r="M5435" t="s">
        <v>15705</v>
      </c>
      <c r="N5435">
        <v>2.713055555</v>
      </c>
      <c r="O5435">
        <v>0</v>
      </c>
      <c r="P5435">
        <v>1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0.16996564577545004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0.16996564577545004</v>
      </c>
    </row>
    <row r="5436" spans="1:31" x14ac:dyDescent="0.25">
      <c r="A5436">
        <v>2316011</v>
      </c>
      <c r="B5436">
        <v>1</v>
      </c>
      <c r="C5436" t="s">
        <v>80</v>
      </c>
      <c r="D5436" t="s">
        <v>82</v>
      </c>
      <c r="E5436" t="s">
        <v>285</v>
      </c>
      <c r="F5436" t="s">
        <v>15706</v>
      </c>
      <c r="G5436" t="s">
        <v>287</v>
      </c>
      <c r="H5436" t="s">
        <v>150</v>
      </c>
      <c r="I5436" t="s">
        <v>136</v>
      </c>
      <c r="J5436" t="s">
        <v>137</v>
      </c>
      <c r="K5436" t="s">
        <v>138</v>
      </c>
      <c r="L5436" t="s">
        <v>15707</v>
      </c>
      <c r="M5436" t="s">
        <v>15708</v>
      </c>
      <c r="N5436">
        <v>2.8566666660000002</v>
      </c>
      <c r="O5436">
        <v>0</v>
      </c>
      <c r="P5436">
        <v>92</v>
      </c>
      <c r="Q5436">
        <v>0</v>
      </c>
      <c r="R5436">
        <v>0</v>
      </c>
      <c r="S5436">
        <v>0</v>
      </c>
      <c r="T5436">
        <v>15</v>
      </c>
      <c r="U5436">
        <v>0</v>
      </c>
      <c r="V5436">
        <v>0</v>
      </c>
      <c r="W5436">
        <v>0</v>
      </c>
      <c r="X5436">
        <v>58.735197892128717</v>
      </c>
      <c r="Y5436">
        <v>0</v>
      </c>
      <c r="Z5436">
        <v>0</v>
      </c>
      <c r="AA5436">
        <v>0</v>
      </c>
      <c r="AB5436">
        <v>98.278497515885562</v>
      </c>
      <c r="AC5436">
        <v>0</v>
      </c>
      <c r="AD5436">
        <v>0</v>
      </c>
      <c r="AE5436">
        <v>157.01369540801429</v>
      </c>
    </row>
    <row r="5437" spans="1:31" x14ac:dyDescent="0.25">
      <c r="A5437">
        <v>2316509</v>
      </c>
      <c r="B5437">
        <v>1</v>
      </c>
      <c r="C5437" t="s">
        <v>80</v>
      </c>
      <c r="D5437" t="s">
        <v>111</v>
      </c>
      <c r="E5437" t="s">
        <v>153</v>
      </c>
      <c r="F5437" t="s">
        <v>15709</v>
      </c>
      <c r="G5437" t="s">
        <v>254</v>
      </c>
      <c r="H5437" t="s">
        <v>150</v>
      </c>
      <c r="I5437" t="s">
        <v>136</v>
      </c>
      <c r="J5437" t="s">
        <v>137</v>
      </c>
      <c r="K5437" t="s">
        <v>138</v>
      </c>
      <c r="L5437" t="s">
        <v>15710</v>
      </c>
      <c r="M5437" t="s">
        <v>15711</v>
      </c>
      <c r="N5437">
        <v>2.6144444440000001</v>
      </c>
      <c r="O5437">
        <v>0</v>
      </c>
      <c r="P5437">
        <v>5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4.2753182994740833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4.2753182994740833</v>
      </c>
    </row>
    <row r="5438" spans="1:31" x14ac:dyDescent="0.25">
      <c r="A5438">
        <v>2315868</v>
      </c>
      <c r="B5438">
        <v>1</v>
      </c>
      <c r="C5438" t="s">
        <v>81</v>
      </c>
      <c r="D5438" t="s">
        <v>123</v>
      </c>
      <c r="E5438" t="s">
        <v>147</v>
      </c>
      <c r="F5438" t="s">
        <v>15712</v>
      </c>
      <c r="G5438" t="s">
        <v>193</v>
      </c>
      <c r="H5438" t="s">
        <v>150</v>
      </c>
      <c r="I5438" t="s">
        <v>136</v>
      </c>
      <c r="J5438" t="s">
        <v>137</v>
      </c>
      <c r="K5438" t="s">
        <v>138</v>
      </c>
      <c r="L5438" t="s">
        <v>15713</v>
      </c>
      <c r="M5438" t="s">
        <v>15714</v>
      </c>
      <c r="N5438">
        <v>2.7377777769999998</v>
      </c>
      <c r="O5438">
        <v>0</v>
      </c>
      <c r="P5438">
        <v>0</v>
      </c>
      <c r="Q5438">
        <v>0</v>
      </c>
      <c r="R5438">
        <v>12</v>
      </c>
      <c r="S5438">
        <v>0</v>
      </c>
      <c r="T5438">
        <v>3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13.49289123007015</v>
      </c>
      <c r="AA5438">
        <v>0</v>
      </c>
      <c r="AB5438">
        <v>9.8350609265070759</v>
      </c>
      <c r="AC5438">
        <v>0</v>
      </c>
      <c r="AD5438">
        <v>0</v>
      </c>
      <c r="AE5438">
        <v>23.327952156577226</v>
      </c>
    </row>
    <row r="5439" spans="1:31" x14ac:dyDescent="0.25">
      <c r="A5439">
        <v>2316183</v>
      </c>
      <c r="B5439">
        <v>1</v>
      </c>
      <c r="C5439" t="s">
        <v>80</v>
      </c>
      <c r="D5439" t="s">
        <v>99</v>
      </c>
      <c r="E5439" t="s">
        <v>141</v>
      </c>
      <c r="F5439" t="s">
        <v>15715</v>
      </c>
      <c r="G5439" t="s">
        <v>134</v>
      </c>
      <c r="H5439" t="s">
        <v>135</v>
      </c>
      <c r="I5439" t="s">
        <v>136</v>
      </c>
      <c r="J5439" t="s">
        <v>137</v>
      </c>
      <c r="K5439" t="s">
        <v>138</v>
      </c>
      <c r="L5439" t="s">
        <v>15716</v>
      </c>
      <c r="M5439" t="s">
        <v>15717</v>
      </c>
      <c r="N5439">
        <v>0.20888888799999999</v>
      </c>
      <c r="O5439">
        <v>9</v>
      </c>
      <c r="P5439">
        <v>4373</v>
      </c>
      <c r="Q5439">
        <v>1</v>
      </c>
      <c r="R5439">
        <v>71</v>
      </c>
      <c r="S5439">
        <v>15</v>
      </c>
      <c r="T5439">
        <v>476</v>
      </c>
      <c r="U5439">
        <v>0</v>
      </c>
      <c r="V5439">
        <v>7</v>
      </c>
      <c r="W5439">
        <v>25.694438763438264</v>
      </c>
      <c r="X5439">
        <v>202.99439600153858</v>
      </c>
      <c r="Y5439">
        <v>5.4460832640000005E-2</v>
      </c>
      <c r="Z5439">
        <v>5.5174625766098648</v>
      </c>
      <c r="AA5439">
        <v>48.898672240539199</v>
      </c>
      <c r="AB5439">
        <v>110.85331899929623</v>
      </c>
      <c r="AC5439">
        <v>0</v>
      </c>
      <c r="AD5439">
        <v>69.106795997163545</v>
      </c>
      <c r="AE5439">
        <v>463.11954541122566</v>
      </c>
    </row>
    <row r="5440" spans="1:31" x14ac:dyDescent="0.25">
      <c r="A5440">
        <v>2316398</v>
      </c>
      <c r="B5440">
        <v>1</v>
      </c>
      <c r="C5440" t="s">
        <v>80</v>
      </c>
      <c r="D5440" t="s">
        <v>93</v>
      </c>
      <c r="E5440" t="s">
        <v>147</v>
      </c>
      <c r="F5440" t="s">
        <v>15718</v>
      </c>
      <c r="G5440" t="s">
        <v>149</v>
      </c>
      <c r="H5440" t="s">
        <v>150</v>
      </c>
      <c r="I5440" t="s">
        <v>136</v>
      </c>
      <c r="J5440" t="s">
        <v>137</v>
      </c>
      <c r="K5440" t="s">
        <v>138</v>
      </c>
      <c r="L5440" t="s">
        <v>15719</v>
      </c>
      <c r="M5440" t="s">
        <v>15720</v>
      </c>
      <c r="N5440">
        <v>2.923888888</v>
      </c>
      <c r="O5440">
        <v>0</v>
      </c>
      <c r="P5440">
        <v>0</v>
      </c>
      <c r="Q5440">
        <v>0</v>
      </c>
      <c r="R5440">
        <v>1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15.359510073311466</v>
      </c>
      <c r="AA5440">
        <v>0</v>
      </c>
      <c r="AB5440">
        <v>0</v>
      </c>
      <c r="AC5440">
        <v>0</v>
      </c>
      <c r="AD5440">
        <v>0</v>
      </c>
      <c r="AE5440">
        <v>15.359510073311466</v>
      </c>
    </row>
    <row r="5441" spans="1:31" x14ac:dyDescent="0.25">
      <c r="A5441">
        <v>2316375</v>
      </c>
      <c r="B5441">
        <v>1</v>
      </c>
      <c r="C5441" t="s">
        <v>80</v>
      </c>
      <c r="D5441" t="s">
        <v>106</v>
      </c>
      <c r="E5441" t="s">
        <v>141</v>
      </c>
      <c r="F5441" t="s">
        <v>1311</v>
      </c>
      <c r="G5441" t="s">
        <v>134</v>
      </c>
      <c r="H5441" t="s">
        <v>135</v>
      </c>
      <c r="I5441" t="s">
        <v>136</v>
      </c>
      <c r="J5441" t="s">
        <v>137</v>
      </c>
      <c r="K5441" t="s">
        <v>138</v>
      </c>
      <c r="L5441" t="s">
        <v>15721</v>
      </c>
      <c r="M5441" t="s">
        <v>15722</v>
      </c>
      <c r="N5441">
        <v>0.161111111</v>
      </c>
      <c r="O5441">
        <v>0</v>
      </c>
      <c r="P5441">
        <v>4</v>
      </c>
      <c r="Q5441">
        <v>54</v>
      </c>
      <c r="R5441">
        <v>228</v>
      </c>
      <c r="S5441">
        <v>15</v>
      </c>
      <c r="T5441">
        <v>50</v>
      </c>
      <c r="U5441">
        <v>0</v>
      </c>
      <c r="V5441">
        <v>0</v>
      </c>
      <c r="W5441">
        <v>0</v>
      </c>
      <c r="X5441">
        <v>0.75743974449009999</v>
      </c>
      <c r="Y5441">
        <v>121.93674104103538</v>
      </c>
      <c r="Z5441">
        <v>141.59535351977323</v>
      </c>
      <c r="AA5441">
        <v>10.08734374844288</v>
      </c>
      <c r="AB5441">
        <v>31.368038518939851</v>
      </c>
      <c r="AC5441">
        <v>0</v>
      </c>
      <c r="AD5441">
        <v>0</v>
      </c>
      <c r="AE5441">
        <v>305.74491657268146</v>
      </c>
    </row>
    <row r="5442" spans="1:31" x14ac:dyDescent="0.25">
      <c r="A5442">
        <v>2316561</v>
      </c>
      <c r="B5442">
        <v>1</v>
      </c>
      <c r="C5442" t="s">
        <v>80</v>
      </c>
      <c r="D5442" t="s">
        <v>97</v>
      </c>
      <c r="E5442" t="s">
        <v>141</v>
      </c>
      <c r="F5442" t="s">
        <v>1525</v>
      </c>
      <c r="G5442" t="s">
        <v>134</v>
      </c>
      <c r="H5442" t="s">
        <v>135</v>
      </c>
      <c r="I5442" t="s">
        <v>136</v>
      </c>
      <c r="J5442" t="s">
        <v>137</v>
      </c>
      <c r="K5442" t="s">
        <v>138</v>
      </c>
      <c r="L5442" t="s">
        <v>15723</v>
      </c>
      <c r="M5442" t="s">
        <v>15724</v>
      </c>
      <c r="N5442">
        <v>0.42833333299999998</v>
      </c>
      <c r="O5442">
        <v>13</v>
      </c>
      <c r="P5442">
        <v>1178</v>
      </c>
      <c r="Q5442">
        <v>12</v>
      </c>
      <c r="R5442">
        <v>166</v>
      </c>
      <c r="S5442">
        <v>30</v>
      </c>
      <c r="T5442">
        <v>222</v>
      </c>
      <c r="U5442">
        <v>2</v>
      </c>
      <c r="V5442">
        <v>1</v>
      </c>
      <c r="W5442">
        <v>6.771658224307</v>
      </c>
      <c r="X5442">
        <v>140.38372423521903</v>
      </c>
      <c r="Y5442">
        <v>6.7090512884475002</v>
      </c>
      <c r="Z5442">
        <v>39.264245738468347</v>
      </c>
      <c r="AA5442">
        <v>39.113535379651616</v>
      </c>
      <c r="AB5442">
        <v>60.03067032672692</v>
      </c>
      <c r="AC5442">
        <v>77.66658620591403</v>
      </c>
      <c r="AD5442">
        <v>3.3248954432552003</v>
      </c>
      <c r="AE5442">
        <v>373.26436684198967</v>
      </c>
    </row>
    <row r="5443" spans="1:31" x14ac:dyDescent="0.25">
      <c r="A5443">
        <v>2316352</v>
      </c>
      <c r="B5443">
        <v>1</v>
      </c>
      <c r="C5443" t="s">
        <v>81</v>
      </c>
      <c r="D5443" t="s">
        <v>128</v>
      </c>
      <c r="E5443" t="s">
        <v>147</v>
      </c>
      <c r="F5443" t="s">
        <v>15056</v>
      </c>
      <c r="G5443" t="s">
        <v>149</v>
      </c>
      <c r="H5443" t="s">
        <v>150</v>
      </c>
      <c r="I5443" t="s">
        <v>136</v>
      </c>
      <c r="J5443" t="s">
        <v>137</v>
      </c>
      <c r="K5443" t="s">
        <v>138</v>
      </c>
      <c r="L5443" t="s">
        <v>15725</v>
      </c>
      <c r="M5443" t="s">
        <v>15726</v>
      </c>
      <c r="N5443">
        <v>0.19916666599999999</v>
      </c>
      <c r="O5443">
        <v>0</v>
      </c>
      <c r="P5443">
        <v>18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0.70942135178317511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0.70942135178317511</v>
      </c>
    </row>
    <row r="5444" spans="1:31" x14ac:dyDescent="0.25">
      <c r="A5444">
        <v>2315897</v>
      </c>
      <c r="B5444">
        <v>1</v>
      </c>
      <c r="C5444" t="s">
        <v>81</v>
      </c>
      <c r="D5444" t="s">
        <v>128</v>
      </c>
      <c r="E5444" t="s">
        <v>153</v>
      </c>
      <c r="F5444" t="s">
        <v>15727</v>
      </c>
      <c r="G5444" t="s">
        <v>203</v>
      </c>
      <c r="H5444" t="s">
        <v>150</v>
      </c>
      <c r="I5444" t="s">
        <v>136</v>
      </c>
      <c r="J5444" t="s">
        <v>137</v>
      </c>
      <c r="K5444" t="s">
        <v>138</v>
      </c>
      <c r="L5444" t="s">
        <v>15728</v>
      </c>
      <c r="M5444" t="s">
        <v>15729</v>
      </c>
      <c r="N5444">
        <v>1.260277777</v>
      </c>
      <c r="O5444">
        <v>0</v>
      </c>
      <c r="P5444">
        <v>7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1.5384231347725836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1.5384231347725836</v>
      </c>
    </row>
    <row r="5445" spans="1:31" x14ac:dyDescent="0.25">
      <c r="A5445">
        <v>2315997</v>
      </c>
      <c r="B5445">
        <v>1</v>
      </c>
      <c r="C5445" t="s">
        <v>80</v>
      </c>
      <c r="D5445" t="s">
        <v>93</v>
      </c>
      <c r="E5445" t="s">
        <v>141</v>
      </c>
      <c r="F5445" t="s">
        <v>15730</v>
      </c>
      <c r="G5445" t="s">
        <v>143</v>
      </c>
      <c r="H5445" t="s">
        <v>135</v>
      </c>
      <c r="I5445" t="s">
        <v>136</v>
      </c>
      <c r="J5445" t="s">
        <v>137</v>
      </c>
      <c r="K5445" t="s">
        <v>144</v>
      </c>
      <c r="L5445" t="s">
        <v>15731</v>
      </c>
      <c r="M5445" t="s">
        <v>15386</v>
      </c>
      <c r="N5445">
        <v>8.2236111110000003</v>
      </c>
      <c r="O5445">
        <v>0</v>
      </c>
      <c r="P5445">
        <v>77</v>
      </c>
      <c r="Q5445">
        <v>4</v>
      </c>
      <c r="R5445">
        <v>41</v>
      </c>
      <c r="S5445">
        <v>1</v>
      </c>
      <c r="T5445">
        <v>31</v>
      </c>
      <c r="U5445">
        <v>0</v>
      </c>
      <c r="V5445">
        <v>0</v>
      </c>
      <c r="W5445">
        <v>0</v>
      </c>
      <c r="X5445">
        <v>39.031370819497347</v>
      </c>
      <c r="Y5445">
        <v>18.265758761508341</v>
      </c>
      <c r="Z5445">
        <v>85.566933714701605</v>
      </c>
      <c r="AA5445">
        <v>18.918197661096503</v>
      </c>
      <c r="AB5445">
        <v>241.51060120966213</v>
      </c>
      <c r="AC5445">
        <v>0</v>
      </c>
      <c r="AD5445">
        <v>0</v>
      </c>
      <c r="AE5445">
        <v>403.29286216646597</v>
      </c>
    </row>
    <row r="5446" spans="1:31" x14ac:dyDescent="0.25">
      <c r="A5446">
        <v>2316252</v>
      </c>
      <c r="B5446">
        <v>1</v>
      </c>
      <c r="C5446" t="s">
        <v>81</v>
      </c>
      <c r="D5446" t="s">
        <v>118</v>
      </c>
      <c r="E5446" t="s">
        <v>175</v>
      </c>
      <c r="F5446" t="s">
        <v>15732</v>
      </c>
      <c r="G5446" t="s">
        <v>716</v>
      </c>
      <c r="H5446" t="s">
        <v>135</v>
      </c>
      <c r="I5446" t="s">
        <v>136</v>
      </c>
      <c r="J5446" t="s">
        <v>137</v>
      </c>
      <c r="K5446" t="s">
        <v>138</v>
      </c>
      <c r="L5446" t="s">
        <v>15733</v>
      </c>
      <c r="M5446" t="s">
        <v>15734</v>
      </c>
      <c r="N5446">
        <v>2.0425</v>
      </c>
      <c r="O5446">
        <v>0</v>
      </c>
      <c r="P5446">
        <v>0</v>
      </c>
      <c r="Q5446">
        <v>1</v>
      </c>
      <c r="R5446">
        <v>1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0.53671701954634998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0.53671701954634998</v>
      </c>
    </row>
    <row r="5447" spans="1:31" x14ac:dyDescent="0.25">
      <c r="A5447">
        <v>2315974</v>
      </c>
      <c r="B5447">
        <v>1</v>
      </c>
      <c r="C5447" t="s">
        <v>81</v>
      </c>
      <c r="D5447" t="s">
        <v>123</v>
      </c>
      <c r="E5447" t="s">
        <v>175</v>
      </c>
      <c r="F5447" t="s">
        <v>15735</v>
      </c>
      <c r="G5447" t="s">
        <v>177</v>
      </c>
      <c r="H5447" t="s">
        <v>135</v>
      </c>
      <c r="I5447" t="s">
        <v>136</v>
      </c>
      <c r="J5447" t="s">
        <v>137</v>
      </c>
      <c r="K5447" t="s">
        <v>144</v>
      </c>
      <c r="L5447" t="s">
        <v>15736</v>
      </c>
      <c r="M5447" t="s">
        <v>15737</v>
      </c>
      <c r="N5447">
        <v>5.7544444439999998</v>
      </c>
      <c r="O5447">
        <v>0</v>
      </c>
      <c r="P5447">
        <v>500</v>
      </c>
      <c r="Q5447">
        <v>0</v>
      </c>
      <c r="R5447">
        <v>5</v>
      </c>
      <c r="S5447">
        <v>0</v>
      </c>
      <c r="T5447">
        <v>45</v>
      </c>
      <c r="U5447">
        <v>0</v>
      </c>
      <c r="V5447">
        <v>0</v>
      </c>
      <c r="W5447">
        <v>0</v>
      </c>
      <c r="X5447">
        <v>511.90281301999801</v>
      </c>
      <c r="Y5447">
        <v>0</v>
      </c>
      <c r="Z5447">
        <v>5.8615965839190096</v>
      </c>
      <c r="AA5447">
        <v>0</v>
      </c>
      <c r="AB5447">
        <v>117.7311725854285</v>
      </c>
      <c r="AC5447">
        <v>0</v>
      </c>
      <c r="AD5447">
        <v>0</v>
      </c>
      <c r="AE5447">
        <v>635.49558218934544</v>
      </c>
    </row>
    <row r="5448" spans="1:31" x14ac:dyDescent="0.25">
      <c r="A5448">
        <v>2316083</v>
      </c>
      <c r="B5448">
        <v>1</v>
      </c>
      <c r="C5448" t="s">
        <v>80</v>
      </c>
      <c r="D5448" t="s">
        <v>103</v>
      </c>
      <c r="E5448" t="s">
        <v>153</v>
      </c>
      <c r="F5448" t="s">
        <v>15738</v>
      </c>
      <c r="G5448" t="s">
        <v>254</v>
      </c>
      <c r="H5448" t="s">
        <v>150</v>
      </c>
      <c r="I5448" t="s">
        <v>136</v>
      </c>
      <c r="J5448" t="s">
        <v>137</v>
      </c>
      <c r="K5448" t="s">
        <v>138</v>
      </c>
      <c r="L5448" t="s">
        <v>15739</v>
      </c>
      <c r="M5448" t="s">
        <v>15740</v>
      </c>
      <c r="N5448">
        <v>5.0669444439999998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1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517.8678492905583</v>
      </c>
      <c r="AE5448">
        <v>517.8678492905583</v>
      </c>
    </row>
    <row r="5449" spans="1:31" x14ac:dyDescent="0.25">
      <c r="A5449">
        <v>2316195</v>
      </c>
      <c r="B5449">
        <v>1</v>
      </c>
      <c r="C5449" t="s">
        <v>80</v>
      </c>
      <c r="D5449" t="s">
        <v>92</v>
      </c>
      <c r="E5449" t="s">
        <v>153</v>
      </c>
      <c r="F5449" t="s">
        <v>15741</v>
      </c>
      <c r="G5449" t="s">
        <v>155</v>
      </c>
      <c r="H5449" t="s">
        <v>150</v>
      </c>
      <c r="I5449" t="s">
        <v>136</v>
      </c>
      <c r="J5449" t="s">
        <v>137</v>
      </c>
      <c r="K5449" t="s">
        <v>138</v>
      </c>
      <c r="L5449" t="s">
        <v>15742</v>
      </c>
      <c r="M5449" t="s">
        <v>15743</v>
      </c>
      <c r="N5449">
        <v>3.4047222220000002</v>
      </c>
      <c r="O5449">
        <v>0</v>
      </c>
      <c r="P5449">
        <v>1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6.3301015164750007E-2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6.3301015164750007E-2</v>
      </c>
    </row>
    <row r="5450" spans="1:31" x14ac:dyDescent="0.25">
      <c r="A5450">
        <v>2316550</v>
      </c>
      <c r="B5450">
        <v>1</v>
      </c>
      <c r="C5450" t="s">
        <v>81</v>
      </c>
      <c r="D5450" t="s">
        <v>120</v>
      </c>
      <c r="E5450" t="s">
        <v>132</v>
      </c>
      <c r="F5450" t="s">
        <v>4654</v>
      </c>
      <c r="G5450" t="s">
        <v>134</v>
      </c>
      <c r="H5450" t="s">
        <v>135</v>
      </c>
      <c r="I5450" t="s">
        <v>136</v>
      </c>
      <c r="J5450" t="s">
        <v>137</v>
      </c>
      <c r="K5450" t="s">
        <v>138</v>
      </c>
      <c r="L5450" t="s">
        <v>15744</v>
      </c>
      <c r="M5450" t="s">
        <v>15745</v>
      </c>
      <c r="N5450">
        <v>1.375</v>
      </c>
      <c r="O5450">
        <v>0</v>
      </c>
      <c r="P5450">
        <v>75</v>
      </c>
      <c r="Q5450">
        <v>38</v>
      </c>
      <c r="R5450">
        <v>2</v>
      </c>
      <c r="S5450">
        <v>14</v>
      </c>
      <c r="T5450">
        <v>3</v>
      </c>
      <c r="U5450">
        <v>0</v>
      </c>
      <c r="V5450">
        <v>0</v>
      </c>
      <c r="W5450">
        <v>0</v>
      </c>
      <c r="X5450">
        <v>35.460723695993401</v>
      </c>
      <c r="Y5450">
        <v>130.51263269494243</v>
      </c>
      <c r="Z5450">
        <v>9.7030113086833351E-3</v>
      </c>
      <c r="AA5450">
        <v>54.779563217156877</v>
      </c>
      <c r="AB5450">
        <v>0.23937010468560002</v>
      </c>
      <c r="AC5450">
        <v>0</v>
      </c>
      <c r="AD5450">
        <v>0</v>
      </c>
      <c r="AE5450">
        <v>221.00199272408699</v>
      </c>
    </row>
    <row r="5451" spans="1:31" x14ac:dyDescent="0.25">
      <c r="A5451">
        <v>2316315</v>
      </c>
      <c r="B5451">
        <v>1</v>
      </c>
      <c r="C5451" t="s">
        <v>81</v>
      </c>
      <c r="D5451" t="s">
        <v>118</v>
      </c>
      <c r="E5451" t="s">
        <v>175</v>
      </c>
      <c r="F5451" t="s">
        <v>15746</v>
      </c>
      <c r="G5451" t="s">
        <v>210</v>
      </c>
      <c r="H5451" t="s">
        <v>135</v>
      </c>
      <c r="I5451" t="s">
        <v>136</v>
      </c>
      <c r="J5451" t="s">
        <v>137</v>
      </c>
      <c r="K5451" t="s">
        <v>138</v>
      </c>
      <c r="L5451" t="s">
        <v>15747</v>
      </c>
      <c r="M5451" t="s">
        <v>15748</v>
      </c>
      <c r="N5451">
        <v>3.5705555549999999</v>
      </c>
      <c r="O5451">
        <v>0</v>
      </c>
      <c r="P5451">
        <v>0</v>
      </c>
      <c r="Q5451">
        <v>10</v>
      </c>
      <c r="R5451">
        <v>19</v>
      </c>
      <c r="S5451">
        <v>0</v>
      </c>
      <c r="T5451">
        <v>2</v>
      </c>
      <c r="U5451">
        <v>0</v>
      </c>
      <c r="V5451">
        <v>0</v>
      </c>
      <c r="W5451">
        <v>0</v>
      </c>
      <c r="X5451">
        <v>0</v>
      </c>
      <c r="Y5451">
        <v>27.247959839040288</v>
      </c>
      <c r="Z5451">
        <v>36.048812127705034</v>
      </c>
      <c r="AA5451">
        <v>0</v>
      </c>
      <c r="AB5451">
        <v>21.761184988126541</v>
      </c>
      <c r="AC5451">
        <v>0</v>
      </c>
      <c r="AD5451">
        <v>0</v>
      </c>
      <c r="AE5451">
        <v>85.057956954871869</v>
      </c>
    </row>
    <row r="5452" spans="1:31" x14ac:dyDescent="0.25">
      <c r="A5452">
        <v>2316295</v>
      </c>
      <c r="B5452">
        <v>1</v>
      </c>
      <c r="C5452" t="s">
        <v>81</v>
      </c>
      <c r="D5452" t="s">
        <v>123</v>
      </c>
      <c r="E5452" t="s">
        <v>158</v>
      </c>
      <c r="F5452" t="s">
        <v>10596</v>
      </c>
      <c r="G5452" t="s">
        <v>177</v>
      </c>
      <c r="H5452" t="s">
        <v>150</v>
      </c>
      <c r="I5452" t="s">
        <v>136</v>
      </c>
      <c r="J5452" t="s">
        <v>137</v>
      </c>
      <c r="K5452" t="s">
        <v>144</v>
      </c>
      <c r="L5452" t="s">
        <v>15749</v>
      </c>
      <c r="M5452" t="s">
        <v>15750</v>
      </c>
      <c r="N5452">
        <v>2.6349999999999998</v>
      </c>
      <c r="O5452">
        <v>0</v>
      </c>
      <c r="P5452">
        <v>188</v>
      </c>
      <c r="Q5452">
        <v>0</v>
      </c>
      <c r="R5452">
        <v>1</v>
      </c>
      <c r="S5452">
        <v>0</v>
      </c>
      <c r="T5452">
        <v>9</v>
      </c>
      <c r="U5452">
        <v>0</v>
      </c>
      <c r="V5452">
        <v>1</v>
      </c>
      <c r="W5452">
        <v>0</v>
      </c>
      <c r="X5452">
        <v>109.31795237442087</v>
      </c>
      <c r="Y5452">
        <v>0</v>
      </c>
      <c r="Z5452">
        <v>3.8554532879285999</v>
      </c>
      <c r="AA5452">
        <v>0</v>
      </c>
      <c r="AB5452">
        <v>28.424820905471471</v>
      </c>
      <c r="AC5452">
        <v>0</v>
      </c>
      <c r="AD5452">
        <v>23.968672785028652</v>
      </c>
      <c r="AE5452">
        <v>165.56689935284959</v>
      </c>
    </row>
    <row r="5453" spans="1:31" x14ac:dyDescent="0.25">
      <c r="A5453">
        <v>2316052</v>
      </c>
      <c r="B5453">
        <v>1</v>
      </c>
      <c r="C5453" t="s">
        <v>81</v>
      </c>
      <c r="D5453" t="s">
        <v>112</v>
      </c>
      <c r="E5453" t="s">
        <v>158</v>
      </c>
      <c r="F5453" t="s">
        <v>15751</v>
      </c>
      <c r="G5453" t="s">
        <v>177</v>
      </c>
      <c r="H5453" t="s">
        <v>150</v>
      </c>
      <c r="I5453" t="s">
        <v>136</v>
      </c>
      <c r="J5453" t="s">
        <v>137</v>
      </c>
      <c r="K5453" t="s">
        <v>144</v>
      </c>
      <c r="L5453" t="s">
        <v>15752</v>
      </c>
      <c r="M5453" t="s">
        <v>15753</v>
      </c>
      <c r="N5453">
        <v>4.9788888880000002</v>
      </c>
      <c r="O5453">
        <v>0</v>
      </c>
      <c r="P5453">
        <v>0</v>
      </c>
      <c r="Q5453">
        <v>0</v>
      </c>
      <c r="R5453">
        <v>3</v>
      </c>
      <c r="S5453">
        <v>0</v>
      </c>
      <c r="T5453">
        <v>33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30.912286317927656</v>
      </c>
      <c r="AA5453">
        <v>0</v>
      </c>
      <c r="AB5453">
        <v>195.71362479156937</v>
      </c>
      <c r="AC5453">
        <v>0</v>
      </c>
      <c r="AD5453">
        <v>0</v>
      </c>
      <c r="AE5453">
        <v>226.62591110949703</v>
      </c>
    </row>
    <row r="5454" spans="1:31" x14ac:dyDescent="0.25">
      <c r="A5454">
        <v>2316072</v>
      </c>
      <c r="B5454">
        <v>1</v>
      </c>
      <c r="C5454" t="s">
        <v>80</v>
      </c>
      <c r="D5454" t="s">
        <v>105</v>
      </c>
      <c r="E5454" t="s">
        <v>153</v>
      </c>
      <c r="F5454" t="s">
        <v>15754</v>
      </c>
      <c r="G5454" t="s">
        <v>703</v>
      </c>
      <c r="H5454" t="s">
        <v>150</v>
      </c>
      <c r="I5454" t="s">
        <v>136</v>
      </c>
      <c r="J5454" t="s">
        <v>137</v>
      </c>
      <c r="K5454" t="s">
        <v>138</v>
      </c>
      <c r="L5454" t="s">
        <v>15755</v>
      </c>
      <c r="M5454" t="s">
        <v>15756</v>
      </c>
      <c r="N5454">
        <v>4.7358333330000004</v>
      </c>
      <c r="O5454">
        <v>0</v>
      </c>
      <c r="P5454">
        <v>1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4.2710015590901502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4.2710015590901502</v>
      </c>
    </row>
    <row r="5455" spans="1:31" x14ac:dyDescent="0.25">
      <c r="A5455">
        <v>2316464</v>
      </c>
      <c r="B5455">
        <v>1</v>
      </c>
      <c r="C5455" t="s">
        <v>80</v>
      </c>
      <c r="D5455" t="s">
        <v>100</v>
      </c>
      <c r="E5455" t="s">
        <v>147</v>
      </c>
      <c r="F5455" t="s">
        <v>15757</v>
      </c>
      <c r="G5455" t="s">
        <v>149</v>
      </c>
      <c r="H5455" t="s">
        <v>150</v>
      </c>
      <c r="I5455" t="s">
        <v>136</v>
      </c>
      <c r="J5455" t="s">
        <v>137</v>
      </c>
      <c r="K5455" t="s">
        <v>138</v>
      </c>
      <c r="L5455" t="s">
        <v>15758</v>
      </c>
      <c r="M5455" t="s">
        <v>15759</v>
      </c>
      <c r="N5455">
        <v>0.39944444400000001</v>
      </c>
      <c r="O5455">
        <v>0</v>
      </c>
      <c r="P5455">
        <v>99</v>
      </c>
      <c r="Q5455">
        <v>0</v>
      </c>
      <c r="R5455">
        <v>8</v>
      </c>
      <c r="S5455">
        <v>0</v>
      </c>
      <c r="T5455">
        <v>26</v>
      </c>
      <c r="U5455">
        <v>0</v>
      </c>
      <c r="V5455">
        <v>0</v>
      </c>
      <c r="W5455">
        <v>0</v>
      </c>
      <c r="X5455">
        <v>12.991699920551468</v>
      </c>
      <c r="Y5455">
        <v>0</v>
      </c>
      <c r="Z5455">
        <v>1.2437655673271113</v>
      </c>
      <c r="AA5455">
        <v>0</v>
      </c>
      <c r="AB5455">
        <v>12.755870265342283</v>
      </c>
      <c r="AC5455">
        <v>0</v>
      </c>
      <c r="AD5455">
        <v>0</v>
      </c>
      <c r="AE5455">
        <v>26.991335753220863</v>
      </c>
    </row>
    <row r="5456" spans="1:31" x14ac:dyDescent="0.25">
      <c r="A5456">
        <v>2316507</v>
      </c>
      <c r="B5456">
        <v>1</v>
      </c>
      <c r="C5456" t="s">
        <v>80</v>
      </c>
      <c r="D5456" t="s">
        <v>83</v>
      </c>
      <c r="E5456" t="s">
        <v>414</v>
      </c>
      <c r="F5456" t="s">
        <v>15760</v>
      </c>
      <c r="G5456" t="s">
        <v>134</v>
      </c>
      <c r="H5456" t="s">
        <v>135</v>
      </c>
      <c r="I5456" t="s">
        <v>136</v>
      </c>
      <c r="J5456" t="s">
        <v>137</v>
      </c>
      <c r="K5456" t="s">
        <v>138</v>
      </c>
      <c r="L5456" t="s">
        <v>15761</v>
      </c>
      <c r="M5456" t="s">
        <v>15762</v>
      </c>
      <c r="N5456">
        <v>0.67083333300000003</v>
      </c>
      <c r="O5456">
        <v>0</v>
      </c>
      <c r="P5456">
        <v>3648</v>
      </c>
      <c r="Q5456">
        <v>0</v>
      </c>
      <c r="R5456">
        <v>0</v>
      </c>
      <c r="S5456">
        <v>17</v>
      </c>
      <c r="T5456">
        <v>479</v>
      </c>
      <c r="U5456">
        <v>23</v>
      </c>
      <c r="V5456">
        <v>5</v>
      </c>
      <c r="W5456">
        <v>0</v>
      </c>
      <c r="X5456">
        <v>604.33028026428303</v>
      </c>
      <c r="Y5456">
        <v>0</v>
      </c>
      <c r="Z5456">
        <v>0</v>
      </c>
      <c r="AA5456">
        <v>237.46245271294003</v>
      </c>
      <c r="AB5456">
        <v>441.66542490698021</v>
      </c>
      <c r="AC5456">
        <v>5177.4510014476527</v>
      </c>
      <c r="AD5456">
        <v>101.16643467701105</v>
      </c>
      <c r="AE5456">
        <v>6562.0755940088675</v>
      </c>
    </row>
    <row r="5457" spans="1:31" x14ac:dyDescent="0.25">
      <c r="A5457">
        <v>2316258</v>
      </c>
      <c r="B5457">
        <v>1</v>
      </c>
      <c r="C5457" t="s">
        <v>81</v>
      </c>
      <c r="D5457" t="s">
        <v>118</v>
      </c>
      <c r="E5457" t="s">
        <v>153</v>
      </c>
      <c r="F5457" t="s">
        <v>15763</v>
      </c>
      <c r="G5457" t="s">
        <v>155</v>
      </c>
      <c r="H5457" t="s">
        <v>150</v>
      </c>
      <c r="I5457" t="s">
        <v>136</v>
      </c>
      <c r="J5457" t="s">
        <v>137</v>
      </c>
      <c r="K5457" t="s">
        <v>138</v>
      </c>
      <c r="L5457" t="s">
        <v>15764</v>
      </c>
      <c r="M5457" t="s">
        <v>15765</v>
      </c>
      <c r="N5457">
        <v>1.3352777769999999</v>
      </c>
      <c r="O5457">
        <v>0</v>
      </c>
      <c r="P5457">
        <v>1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0.46725883703253335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0.46725883703253335</v>
      </c>
    </row>
    <row r="5458" spans="1:31" x14ac:dyDescent="0.25">
      <c r="A5458">
        <v>2315966</v>
      </c>
      <c r="B5458">
        <v>1</v>
      </c>
      <c r="C5458" t="s">
        <v>80</v>
      </c>
      <c r="D5458" t="s">
        <v>98</v>
      </c>
      <c r="E5458" t="s">
        <v>141</v>
      </c>
      <c r="F5458" t="s">
        <v>15766</v>
      </c>
      <c r="G5458" t="s">
        <v>143</v>
      </c>
      <c r="H5458" t="s">
        <v>135</v>
      </c>
      <c r="I5458" t="s">
        <v>136</v>
      </c>
      <c r="J5458" t="s">
        <v>137</v>
      </c>
      <c r="K5458" t="s">
        <v>144</v>
      </c>
      <c r="L5458" t="s">
        <v>15767</v>
      </c>
      <c r="M5458" t="s">
        <v>15768</v>
      </c>
      <c r="N5458">
        <v>8.8647222219999993</v>
      </c>
      <c r="O5458">
        <v>1</v>
      </c>
      <c r="P5458">
        <v>255</v>
      </c>
      <c r="Q5458">
        <v>2</v>
      </c>
      <c r="R5458">
        <v>13</v>
      </c>
      <c r="S5458">
        <v>9</v>
      </c>
      <c r="T5458">
        <v>61</v>
      </c>
      <c r="U5458">
        <v>2</v>
      </c>
      <c r="V5458">
        <v>0</v>
      </c>
      <c r="W5458">
        <v>13.713704721955544</v>
      </c>
      <c r="X5458">
        <v>495.51734289425519</v>
      </c>
      <c r="Y5458">
        <v>27.668782737944088</v>
      </c>
      <c r="Z5458">
        <v>180.11244757188118</v>
      </c>
      <c r="AA5458">
        <v>272.99308889614974</v>
      </c>
      <c r="AB5458">
        <v>468.55144524570829</v>
      </c>
      <c r="AC5458">
        <v>1518.7357506299766</v>
      </c>
      <c r="AD5458">
        <v>0</v>
      </c>
      <c r="AE5458">
        <v>2977.2925626978704</v>
      </c>
    </row>
    <row r="5459" spans="1:31" x14ac:dyDescent="0.25">
      <c r="A5459">
        <v>2316358</v>
      </c>
      <c r="B5459">
        <v>1</v>
      </c>
      <c r="C5459" t="s">
        <v>80</v>
      </c>
      <c r="D5459" t="s">
        <v>107</v>
      </c>
      <c r="E5459" t="s">
        <v>153</v>
      </c>
      <c r="F5459" t="s">
        <v>15769</v>
      </c>
      <c r="G5459" t="s">
        <v>155</v>
      </c>
      <c r="H5459" t="s">
        <v>150</v>
      </c>
      <c r="I5459" t="s">
        <v>136</v>
      </c>
      <c r="J5459" t="s">
        <v>137</v>
      </c>
      <c r="K5459" t="s">
        <v>138</v>
      </c>
      <c r="L5459" t="s">
        <v>15770</v>
      </c>
      <c r="M5459" t="s">
        <v>15771</v>
      </c>
      <c r="N5459">
        <v>2.7294444439999999</v>
      </c>
      <c r="O5459">
        <v>0</v>
      </c>
      <c r="P5459">
        <v>1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9.0126928018250008E-2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9.0126928018250008E-2</v>
      </c>
    </row>
    <row r="5460" spans="1:31" x14ac:dyDescent="0.25">
      <c r="A5460">
        <v>2316304</v>
      </c>
      <c r="B5460">
        <v>1</v>
      </c>
      <c r="C5460" t="s">
        <v>80</v>
      </c>
      <c r="D5460" t="s">
        <v>98</v>
      </c>
      <c r="E5460" t="s">
        <v>141</v>
      </c>
      <c r="F5460" t="s">
        <v>3914</v>
      </c>
      <c r="G5460" t="s">
        <v>467</v>
      </c>
      <c r="H5460" t="s">
        <v>135</v>
      </c>
      <c r="I5460" t="s">
        <v>136</v>
      </c>
      <c r="J5460" t="s">
        <v>137</v>
      </c>
      <c r="K5460" t="s">
        <v>138</v>
      </c>
      <c r="L5460" t="s">
        <v>15772</v>
      </c>
      <c r="M5460" t="s">
        <v>15773</v>
      </c>
      <c r="N5460">
        <v>0.68027777700000003</v>
      </c>
      <c r="O5460">
        <v>0</v>
      </c>
      <c r="P5460">
        <v>21</v>
      </c>
      <c r="Q5460">
        <v>29</v>
      </c>
      <c r="R5460">
        <v>188</v>
      </c>
      <c r="S5460">
        <v>11</v>
      </c>
      <c r="T5460">
        <v>65</v>
      </c>
      <c r="U5460">
        <v>2</v>
      </c>
      <c r="V5460">
        <v>0</v>
      </c>
      <c r="W5460">
        <v>0</v>
      </c>
      <c r="X5460">
        <v>6.8108024338406414</v>
      </c>
      <c r="Y5460">
        <v>193.95262422962719</v>
      </c>
      <c r="Z5460">
        <v>473.67896966076012</v>
      </c>
      <c r="AA5460">
        <v>64.454214533236566</v>
      </c>
      <c r="AB5460">
        <v>152.5093606742183</v>
      </c>
      <c r="AC5460">
        <v>157.38418735829103</v>
      </c>
      <c r="AD5460">
        <v>0</v>
      </c>
      <c r="AE5460">
        <v>1048.790158889974</v>
      </c>
    </row>
    <row r="5461" spans="1:31" x14ac:dyDescent="0.25">
      <c r="A5461">
        <v>2315972</v>
      </c>
      <c r="B5461">
        <v>1</v>
      </c>
      <c r="C5461" t="s">
        <v>81</v>
      </c>
      <c r="D5461" t="s">
        <v>112</v>
      </c>
      <c r="E5461" t="s">
        <v>175</v>
      </c>
      <c r="F5461" t="s">
        <v>15774</v>
      </c>
      <c r="G5461" t="s">
        <v>143</v>
      </c>
      <c r="H5461" t="s">
        <v>135</v>
      </c>
      <c r="I5461" t="s">
        <v>136</v>
      </c>
      <c r="J5461" t="s">
        <v>137</v>
      </c>
      <c r="K5461" t="s">
        <v>144</v>
      </c>
      <c r="L5461" t="s">
        <v>15775</v>
      </c>
      <c r="M5461" t="s">
        <v>15776</v>
      </c>
      <c r="N5461">
        <v>8.2722222219999999</v>
      </c>
      <c r="O5461">
        <v>0</v>
      </c>
      <c r="P5461">
        <v>1441</v>
      </c>
      <c r="Q5461">
        <v>0</v>
      </c>
      <c r="R5461">
        <v>86</v>
      </c>
      <c r="S5461">
        <v>0</v>
      </c>
      <c r="T5461">
        <v>89</v>
      </c>
      <c r="U5461">
        <v>0</v>
      </c>
      <c r="V5461">
        <v>0</v>
      </c>
      <c r="W5461">
        <v>0</v>
      </c>
      <c r="X5461">
        <v>1998.3593020050553</v>
      </c>
      <c r="Y5461">
        <v>0</v>
      </c>
      <c r="Z5461">
        <v>129.07538808350552</v>
      </c>
      <c r="AA5461">
        <v>0</v>
      </c>
      <c r="AB5461">
        <v>766.05742504895704</v>
      </c>
      <c r="AC5461">
        <v>0</v>
      </c>
      <c r="AD5461">
        <v>0</v>
      </c>
      <c r="AE5461">
        <v>2893.4921151375179</v>
      </c>
    </row>
    <row r="5462" spans="1:31" x14ac:dyDescent="0.25">
      <c r="A5462">
        <v>2316513</v>
      </c>
      <c r="B5462">
        <v>1</v>
      </c>
      <c r="C5462" t="s">
        <v>80</v>
      </c>
      <c r="D5462" t="s">
        <v>100</v>
      </c>
      <c r="E5462" t="s">
        <v>153</v>
      </c>
      <c r="F5462" t="s">
        <v>15777</v>
      </c>
      <c r="G5462" t="s">
        <v>155</v>
      </c>
      <c r="H5462" t="s">
        <v>150</v>
      </c>
      <c r="I5462" t="s">
        <v>136</v>
      </c>
      <c r="J5462" t="s">
        <v>137</v>
      </c>
      <c r="K5462" t="s">
        <v>138</v>
      </c>
      <c r="L5462" t="s">
        <v>15778</v>
      </c>
      <c r="M5462" t="s">
        <v>15779</v>
      </c>
      <c r="N5462">
        <v>0.523888888</v>
      </c>
      <c r="O5462">
        <v>0</v>
      </c>
      <c r="P5462">
        <v>1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0.11884040778603332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0.11884040778603332</v>
      </c>
    </row>
    <row r="5463" spans="1:31" x14ac:dyDescent="0.25">
      <c r="A5463">
        <v>2316496</v>
      </c>
      <c r="B5463">
        <v>1</v>
      </c>
      <c r="C5463" t="s">
        <v>81</v>
      </c>
      <c r="D5463" t="s">
        <v>113</v>
      </c>
      <c r="E5463" t="s">
        <v>141</v>
      </c>
      <c r="F5463" t="s">
        <v>15780</v>
      </c>
      <c r="G5463" t="s">
        <v>134</v>
      </c>
      <c r="H5463" t="s">
        <v>135</v>
      </c>
      <c r="I5463" t="s">
        <v>136</v>
      </c>
      <c r="J5463" t="s">
        <v>137</v>
      </c>
      <c r="K5463" t="s">
        <v>138</v>
      </c>
      <c r="L5463" t="s">
        <v>15781</v>
      </c>
      <c r="M5463" t="s">
        <v>15782</v>
      </c>
      <c r="N5463">
        <v>1.383611111</v>
      </c>
      <c r="O5463">
        <v>3</v>
      </c>
      <c r="P5463">
        <v>837</v>
      </c>
      <c r="Q5463">
        <v>44</v>
      </c>
      <c r="R5463">
        <v>332</v>
      </c>
      <c r="S5463">
        <v>9</v>
      </c>
      <c r="T5463">
        <v>116</v>
      </c>
      <c r="U5463">
        <v>4</v>
      </c>
      <c r="V5463">
        <v>0</v>
      </c>
      <c r="W5463">
        <v>1.0750666062453085</v>
      </c>
      <c r="X5463">
        <v>224.02060552674905</v>
      </c>
      <c r="Y5463">
        <v>263.50239701439403</v>
      </c>
      <c r="Z5463">
        <v>479.46615669402422</v>
      </c>
      <c r="AA5463">
        <v>43.71392167403026</v>
      </c>
      <c r="AB5463">
        <v>105.02937195233136</v>
      </c>
      <c r="AC5463">
        <v>838.04519872933224</v>
      </c>
      <c r="AD5463">
        <v>0</v>
      </c>
      <c r="AE5463">
        <v>1954.8527181971065</v>
      </c>
    </row>
    <row r="5464" spans="1:31" x14ac:dyDescent="0.25">
      <c r="A5464">
        <v>2316490</v>
      </c>
      <c r="B5464">
        <v>1</v>
      </c>
      <c r="C5464" t="s">
        <v>81</v>
      </c>
      <c r="D5464" t="s">
        <v>113</v>
      </c>
      <c r="E5464" t="s">
        <v>141</v>
      </c>
      <c r="F5464" t="s">
        <v>15783</v>
      </c>
      <c r="G5464" t="s">
        <v>134</v>
      </c>
      <c r="H5464" t="s">
        <v>135</v>
      </c>
      <c r="I5464" t="s">
        <v>136</v>
      </c>
      <c r="J5464" t="s">
        <v>137</v>
      </c>
      <c r="K5464" t="s">
        <v>138</v>
      </c>
      <c r="L5464" t="s">
        <v>15784</v>
      </c>
      <c r="M5464" t="s">
        <v>15785</v>
      </c>
      <c r="N5464">
        <v>0.698333333</v>
      </c>
      <c r="O5464">
        <v>23</v>
      </c>
      <c r="P5464">
        <v>1691</v>
      </c>
      <c r="Q5464">
        <v>248</v>
      </c>
      <c r="R5464">
        <v>848</v>
      </c>
      <c r="S5464">
        <v>39</v>
      </c>
      <c r="T5464">
        <v>172</v>
      </c>
      <c r="U5464">
        <v>3</v>
      </c>
      <c r="V5464">
        <v>0</v>
      </c>
      <c r="W5464">
        <v>6.0449907009015007</v>
      </c>
      <c r="X5464">
        <v>224.91083828630536</v>
      </c>
      <c r="Y5464">
        <v>704.36791881160707</v>
      </c>
      <c r="Z5464">
        <v>1403.0396782924868</v>
      </c>
      <c r="AA5464">
        <v>88.034408845634999</v>
      </c>
      <c r="AB5464">
        <v>107.9652910347903</v>
      </c>
      <c r="AC5464">
        <v>152.75796502653725</v>
      </c>
      <c r="AD5464">
        <v>0</v>
      </c>
      <c r="AE5464">
        <v>2687.1210909982628</v>
      </c>
    </row>
    <row r="5465" spans="1:31" x14ac:dyDescent="0.25">
      <c r="A5465">
        <v>2316095</v>
      </c>
      <c r="B5465">
        <v>1</v>
      </c>
      <c r="C5465" t="s">
        <v>80</v>
      </c>
      <c r="D5465" t="s">
        <v>94</v>
      </c>
      <c r="E5465" t="s">
        <v>141</v>
      </c>
      <c r="F5465" t="s">
        <v>1222</v>
      </c>
      <c r="G5465" t="s">
        <v>134</v>
      </c>
      <c r="H5465" t="s">
        <v>135</v>
      </c>
      <c r="I5465" t="s">
        <v>136</v>
      </c>
      <c r="J5465" t="s">
        <v>137</v>
      </c>
      <c r="K5465" t="s">
        <v>138</v>
      </c>
      <c r="L5465" t="s">
        <v>15786</v>
      </c>
      <c r="M5465" t="s">
        <v>15787</v>
      </c>
      <c r="N5465">
        <v>0.48416666600000002</v>
      </c>
      <c r="O5465">
        <v>0</v>
      </c>
      <c r="P5465">
        <v>134</v>
      </c>
      <c r="Q5465">
        <v>0</v>
      </c>
      <c r="R5465">
        <v>7</v>
      </c>
      <c r="S5465">
        <v>12</v>
      </c>
      <c r="T5465">
        <v>22</v>
      </c>
      <c r="U5465">
        <v>5</v>
      </c>
      <c r="V5465">
        <v>0</v>
      </c>
      <c r="W5465">
        <v>0</v>
      </c>
      <c r="X5465">
        <v>11.955036710131482</v>
      </c>
      <c r="Y5465">
        <v>0</v>
      </c>
      <c r="Z5465">
        <v>1.3059859079919167</v>
      </c>
      <c r="AA5465">
        <v>85.490335795036614</v>
      </c>
      <c r="AB5465">
        <v>11.048715619692045</v>
      </c>
      <c r="AC5465">
        <v>458.55849701704</v>
      </c>
      <c r="AD5465">
        <v>0</v>
      </c>
      <c r="AE5465">
        <v>568.35857104989202</v>
      </c>
    </row>
    <row r="5466" spans="1:31" x14ac:dyDescent="0.25">
      <c r="A5466">
        <v>2316141</v>
      </c>
      <c r="B5466">
        <v>1</v>
      </c>
      <c r="C5466" t="s">
        <v>80</v>
      </c>
      <c r="D5466" t="s">
        <v>110</v>
      </c>
      <c r="E5466" t="s">
        <v>158</v>
      </c>
      <c r="F5466" t="s">
        <v>15788</v>
      </c>
      <c r="G5466" t="s">
        <v>143</v>
      </c>
      <c r="H5466" t="s">
        <v>150</v>
      </c>
      <c r="I5466" t="s">
        <v>136</v>
      </c>
      <c r="J5466" t="s">
        <v>137</v>
      </c>
      <c r="K5466" t="s">
        <v>144</v>
      </c>
      <c r="L5466" t="s">
        <v>15789</v>
      </c>
      <c r="M5466" t="s">
        <v>15790</v>
      </c>
      <c r="N5466">
        <v>0.53666666600000001</v>
      </c>
      <c r="O5466">
        <v>0</v>
      </c>
      <c r="P5466">
        <v>39</v>
      </c>
      <c r="Q5466">
        <v>0</v>
      </c>
      <c r="R5466">
        <v>0</v>
      </c>
      <c r="S5466">
        <v>0</v>
      </c>
      <c r="T5466">
        <v>1</v>
      </c>
      <c r="U5466">
        <v>0</v>
      </c>
      <c r="V5466">
        <v>0</v>
      </c>
      <c r="W5466">
        <v>0</v>
      </c>
      <c r="X5466">
        <v>4.6189239760754983</v>
      </c>
      <c r="Y5466">
        <v>0</v>
      </c>
      <c r="Z5466">
        <v>0</v>
      </c>
      <c r="AA5466">
        <v>0</v>
      </c>
      <c r="AB5466">
        <v>1.0359053035949333</v>
      </c>
      <c r="AC5466">
        <v>0</v>
      </c>
      <c r="AD5466">
        <v>0</v>
      </c>
      <c r="AE5466">
        <v>5.654829279670432</v>
      </c>
    </row>
    <row r="5467" spans="1:31" x14ac:dyDescent="0.25">
      <c r="A5467">
        <v>2316181</v>
      </c>
      <c r="B5467">
        <v>1</v>
      </c>
      <c r="C5467" t="s">
        <v>80</v>
      </c>
      <c r="D5467" t="s">
        <v>100</v>
      </c>
      <c r="E5467" t="s">
        <v>147</v>
      </c>
      <c r="F5467" t="s">
        <v>13105</v>
      </c>
      <c r="G5467" t="s">
        <v>149</v>
      </c>
      <c r="H5467" t="s">
        <v>150</v>
      </c>
      <c r="I5467" t="s">
        <v>136</v>
      </c>
      <c r="J5467" t="s">
        <v>137</v>
      </c>
      <c r="K5467" t="s">
        <v>138</v>
      </c>
      <c r="L5467" t="s">
        <v>15791</v>
      </c>
      <c r="M5467" t="s">
        <v>15792</v>
      </c>
      <c r="N5467">
        <v>1.9969444439999999</v>
      </c>
      <c r="O5467">
        <v>0</v>
      </c>
      <c r="P5467">
        <v>12</v>
      </c>
      <c r="Q5467">
        <v>0</v>
      </c>
      <c r="R5467">
        <v>5</v>
      </c>
      <c r="S5467">
        <v>0</v>
      </c>
      <c r="T5467">
        <v>7</v>
      </c>
      <c r="U5467">
        <v>0</v>
      </c>
      <c r="V5467">
        <v>0</v>
      </c>
      <c r="W5467">
        <v>0</v>
      </c>
      <c r="X5467">
        <v>7.7285147749440002</v>
      </c>
      <c r="Y5467">
        <v>0</v>
      </c>
      <c r="Z5467">
        <v>0.37240427508585006</v>
      </c>
      <c r="AA5467">
        <v>0</v>
      </c>
      <c r="AB5467">
        <v>5.2964131041419433</v>
      </c>
      <c r="AC5467">
        <v>0</v>
      </c>
      <c r="AD5467">
        <v>0</v>
      </c>
      <c r="AE5467">
        <v>13.397332154171792</v>
      </c>
    </row>
    <row r="5468" spans="1:31" x14ac:dyDescent="0.25">
      <c r="A5468">
        <v>2316287</v>
      </c>
      <c r="B5468">
        <v>1</v>
      </c>
      <c r="C5468" t="s">
        <v>80</v>
      </c>
      <c r="D5468" t="s">
        <v>97</v>
      </c>
      <c r="E5468" t="s">
        <v>153</v>
      </c>
      <c r="F5468" t="s">
        <v>15793</v>
      </c>
      <c r="G5468" t="s">
        <v>703</v>
      </c>
      <c r="H5468" t="s">
        <v>150</v>
      </c>
      <c r="I5468" t="s">
        <v>136</v>
      </c>
      <c r="J5468" t="s">
        <v>3</v>
      </c>
      <c r="K5468" t="s">
        <v>138</v>
      </c>
      <c r="L5468" t="s">
        <v>15794</v>
      </c>
      <c r="M5468" t="s">
        <v>15795</v>
      </c>
      <c r="N5468">
        <v>3.9447222219999998</v>
      </c>
      <c r="O5468">
        <v>0</v>
      </c>
      <c r="P5468">
        <v>1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2.3344312206163669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2.3344312206163669</v>
      </c>
    </row>
    <row r="5469" spans="1:31" x14ac:dyDescent="0.25">
      <c r="A5469">
        <v>2316433</v>
      </c>
      <c r="B5469">
        <v>1</v>
      </c>
      <c r="C5469" t="s">
        <v>81</v>
      </c>
      <c r="D5469" t="s">
        <v>112</v>
      </c>
      <c r="E5469" t="s">
        <v>153</v>
      </c>
      <c r="F5469" t="s">
        <v>15796</v>
      </c>
      <c r="G5469" t="s">
        <v>336</v>
      </c>
      <c r="H5469" t="s">
        <v>150</v>
      </c>
      <c r="I5469" t="s">
        <v>136</v>
      </c>
      <c r="J5469" t="s">
        <v>137</v>
      </c>
      <c r="K5469" t="s">
        <v>138</v>
      </c>
      <c r="L5469" t="s">
        <v>15797</v>
      </c>
      <c r="M5469" t="s">
        <v>15798</v>
      </c>
      <c r="N5469">
        <v>1.04</v>
      </c>
      <c r="O5469">
        <v>0</v>
      </c>
      <c r="P5469">
        <v>0</v>
      </c>
      <c r="Q5469">
        <v>0</v>
      </c>
      <c r="R5469">
        <v>1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</v>
      </c>
    </row>
    <row r="5470" spans="1:31" x14ac:dyDescent="0.25">
      <c r="A5470">
        <v>2316410</v>
      </c>
      <c r="B5470">
        <v>1</v>
      </c>
      <c r="C5470" t="s">
        <v>80</v>
      </c>
      <c r="D5470" t="s">
        <v>93</v>
      </c>
      <c r="E5470" t="s">
        <v>153</v>
      </c>
      <c r="F5470" t="s">
        <v>15799</v>
      </c>
      <c r="G5470" t="s">
        <v>203</v>
      </c>
      <c r="H5470" t="s">
        <v>150</v>
      </c>
      <c r="I5470" t="s">
        <v>136</v>
      </c>
      <c r="J5470" t="s">
        <v>137</v>
      </c>
      <c r="K5470" t="s">
        <v>138</v>
      </c>
      <c r="L5470" t="s">
        <v>15800</v>
      </c>
      <c r="M5470" t="s">
        <v>15801</v>
      </c>
      <c r="N5470">
        <v>3.113888888</v>
      </c>
      <c r="O5470">
        <v>0</v>
      </c>
      <c r="P5470">
        <v>1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0.71046417824520003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0.71046417824520003</v>
      </c>
    </row>
    <row r="5471" spans="1:31" x14ac:dyDescent="0.25">
      <c r="A5471">
        <v>2316573</v>
      </c>
      <c r="B5471">
        <v>1</v>
      </c>
      <c r="C5471" t="s">
        <v>80</v>
      </c>
      <c r="D5471" t="s">
        <v>103</v>
      </c>
      <c r="E5471" t="s">
        <v>414</v>
      </c>
      <c r="F5471" t="s">
        <v>1492</v>
      </c>
      <c r="G5471" t="s">
        <v>716</v>
      </c>
      <c r="H5471" t="s">
        <v>135</v>
      </c>
      <c r="I5471" t="s">
        <v>136</v>
      </c>
      <c r="J5471" t="s">
        <v>137</v>
      </c>
      <c r="K5471" t="s">
        <v>138</v>
      </c>
      <c r="L5471" t="s">
        <v>15802</v>
      </c>
      <c r="M5471" t="s">
        <v>15803</v>
      </c>
      <c r="N5471">
        <v>0.834536944</v>
      </c>
      <c r="O5471">
        <v>6</v>
      </c>
      <c r="P5471">
        <v>2129</v>
      </c>
      <c r="Q5471">
        <v>102</v>
      </c>
      <c r="R5471">
        <v>312</v>
      </c>
      <c r="S5471">
        <v>45</v>
      </c>
      <c r="T5471">
        <v>209</v>
      </c>
      <c r="U5471">
        <v>9</v>
      </c>
      <c r="V5471">
        <v>1</v>
      </c>
      <c r="W5471">
        <v>8.1278617634262673</v>
      </c>
      <c r="X5471">
        <v>482.96934943047188</v>
      </c>
      <c r="Y5471">
        <v>601.25479553537343</v>
      </c>
      <c r="Z5471">
        <v>974.44381245470163</v>
      </c>
      <c r="AA5471">
        <v>197.0446578936243</v>
      </c>
      <c r="AB5471">
        <v>190.16411169022254</v>
      </c>
      <c r="AC5471">
        <v>1530.5129651072987</v>
      </c>
      <c r="AD5471">
        <v>66.348541327026538</v>
      </c>
      <c r="AE5471">
        <v>4050.8660952021455</v>
      </c>
    </row>
    <row r="5472" spans="1:31" x14ac:dyDescent="0.25">
      <c r="A5472">
        <v>2315932</v>
      </c>
      <c r="B5472">
        <v>1</v>
      </c>
      <c r="C5472" t="s">
        <v>81</v>
      </c>
      <c r="D5472" t="s">
        <v>128</v>
      </c>
      <c r="E5472" t="s">
        <v>147</v>
      </c>
      <c r="F5472" t="s">
        <v>15804</v>
      </c>
      <c r="G5472" t="s">
        <v>149</v>
      </c>
      <c r="H5472" t="s">
        <v>150</v>
      </c>
      <c r="I5472" t="s">
        <v>136</v>
      </c>
      <c r="J5472" t="s">
        <v>137</v>
      </c>
      <c r="K5472" t="s">
        <v>138</v>
      </c>
      <c r="L5472" t="s">
        <v>15805</v>
      </c>
      <c r="M5472" t="s">
        <v>15806</v>
      </c>
      <c r="N5472">
        <v>6.7086111109999997</v>
      </c>
      <c r="O5472">
        <v>0</v>
      </c>
      <c r="P5472">
        <v>57</v>
      </c>
      <c r="Q5472">
        <v>0</v>
      </c>
      <c r="R5472">
        <v>1</v>
      </c>
      <c r="S5472">
        <v>0</v>
      </c>
      <c r="T5472">
        <v>3</v>
      </c>
      <c r="U5472">
        <v>0</v>
      </c>
      <c r="V5472">
        <v>0</v>
      </c>
      <c r="W5472">
        <v>0</v>
      </c>
      <c r="X5472">
        <v>80.377882874082673</v>
      </c>
      <c r="Y5472">
        <v>0</v>
      </c>
      <c r="Z5472">
        <v>0.99312021424770003</v>
      </c>
      <c r="AA5472">
        <v>0</v>
      </c>
      <c r="AB5472">
        <v>15.790420718385159</v>
      </c>
      <c r="AC5472">
        <v>0</v>
      </c>
      <c r="AD5472">
        <v>0</v>
      </c>
      <c r="AE5472">
        <v>97.161423806715533</v>
      </c>
    </row>
    <row r="5473" spans="1:31" x14ac:dyDescent="0.25">
      <c r="A5473">
        <v>2315955</v>
      </c>
      <c r="B5473">
        <v>1</v>
      </c>
      <c r="C5473" t="s">
        <v>81</v>
      </c>
      <c r="D5473" t="s">
        <v>128</v>
      </c>
      <c r="E5473" t="s">
        <v>147</v>
      </c>
      <c r="F5473" t="s">
        <v>15807</v>
      </c>
      <c r="G5473" t="s">
        <v>177</v>
      </c>
      <c r="H5473" t="s">
        <v>150</v>
      </c>
      <c r="I5473" t="s">
        <v>136</v>
      </c>
      <c r="J5473" t="s">
        <v>137</v>
      </c>
      <c r="K5473" t="s">
        <v>144</v>
      </c>
      <c r="L5473" t="s">
        <v>15808</v>
      </c>
      <c r="M5473" t="s">
        <v>15809</v>
      </c>
      <c r="N5473">
        <v>8.0030555549999995</v>
      </c>
      <c r="O5473">
        <v>0</v>
      </c>
      <c r="P5473">
        <v>1</v>
      </c>
      <c r="Q5473">
        <v>0</v>
      </c>
      <c r="R5473">
        <v>0</v>
      </c>
      <c r="S5473">
        <v>0</v>
      </c>
      <c r="T5473">
        <v>14</v>
      </c>
      <c r="U5473">
        <v>0</v>
      </c>
      <c r="V5473">
        <v>0</v>
      </c>
      <c r="W5473">
        <v>0</v>
      </c>
      <c r="X5473">
        <v>4.4936172170318009</v>
      </c>
      <c r="Y5473">
        <v>0</v>
      </c>
      <c r="Z5473">
        <v>0</v>
      </c>
      <c r="AA5473">
        <v>0</v>
      </c>
      <c r="AB5473">
        <v>119.30440709933784</v>
      </c>
      <c r="AC5473">
        <v>0</v>
      </c>
      <c r="AD5473">
        <v>0</v>
      </c>
      <c r="AE5473">
        <v>123.79802431636963</v>
      </c>
    </row>
    <row r="5474" spans="1:31" x14ac:dyDescent="0.25">
      <c r="A5474">
        <v>2316224</v>
      </c>
      <c r="B5474">
        <v>1</v>
      </c>
      <c r="C5474" t="s">
        <v>80</v>
      </c>
      <c r="D5474" t="s">
        <v>83</v>
      </c>
      <c r="E5474" t="s">
        <v>153</v>
      </c>
      <c r="F5474" t="s">
        <v>15810</v>
      </c>
      <c r="G5474" t="s">
        <v>203</v>
      </c>
      <c r="H5474" t="s">
        <v>150</v>
      </c>
      <c r="I5474" t="s">
        <v>136</v>
      </c>
      <c r="J5474" t="s">
        <v>137</v>
      </c>
      <c r="K5474" t="s">
        <v>138</v>
      </c>
      <c r="L5474" t="s">
        <v>15811</v>
      </c>
      <c r="M5474" t="s">
        <v>15812</v>
      </c>
      <c r="N5474">
        <v>1.8133333330000001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8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48.113095978383299</v>
      </c>
      <c r="AC5474">
        <v>0</v>
      </c>
      <c r="AD5474">
        <v>0</v>
      </c>
      <c r="AE5474">
        <v>48.113095978383299</v>
      </c>
    </row>
    <row r="5475" spans="1:31" x14ac:dyDescent="0.25">
      <c r="A5475">
        <v>2316247</v>
      </c>
      <c r="B5475">
        <v>1</v>
      </c>
      <c r="C5475" t="s">
        <v>80</v>
      </c>
      <c r="D5475" t="s">
        <v>93</v>
      </c>
      <c r="E5475" t="s">
        <v>153</v>
      </c>
      <c r="F5475" t="s">
        <v>11228</v>
      </c>
      <c r="G5475" t="s">
        <v>155</v>
      </c>
      <c r="H5475" t="s">
        <v>150</v>
      </c>
      <c r="I5475" t="s">
        <v>136</v>
      </c>
      <c r="J5475" t="s">
        <v>137</v>
      </c>
      <c r="K5475" t="s">
        <v>138</v>
      </c>
      <c r="L5475" t="s">
        <v>15813</v>
      </c>
      <c r="M5475" t="s">
        <v>15814</v>
      </c>
      <c r="N5475">
        <v>3.4355555550000001</v>
      </c>
      <c r="O5475">
        <v>0</v>
      </c>
      <c r="P5475">
        <v>1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0.4162479107740501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0.4162479107740501</v>
      </c>
    </row>
    <row r="5476" spans="1:31" x14ac:dyDescent="0.25">
      <c r="A5476">
        <v>2316198</v>
      </c>
      <c r="B5476">
        <v>1</v>
      </c>
      <c r="C5476" t="s">
        <v>81</v>
      </c>
      <c r="D5476" t="s">
        <v>112</v>
      </c>
      <c r="E5476" t="s">
        <v>132</v>
      </c>
      <c r="F5476" t="s">
        <v>15815</v>
      </c>
      <c r="G5476" t="s">
        <v>134</v>
      </c>
      <c r="H5476" t="s">
        <v>135</v>
      </c>
      <c r="I5476" t="s">
        <v>136</v>
      </c>
      <c r="J5476" t="s">
        <v>137</v>
      </c>
      <c r="K5476" t="s">
        <v>138</v>
      </c>
      <c r="L5476" t="s">
        <v>15816</v>
      </c>
      <c r="M5476" t="s">
        <v>15817</v>
      </c>
      <c r="N5476">
        <v>2.233055555</v>
      </c>
      <c r="O5476">
        <v>0</v>
      </c>
      <c r="P5476">
        <v>0</v>
      </c>
      <c r="Q5476">
        <v>24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12.139256914515649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12.139256914515649</v>
      </c>
    </row>
    <row r="5477" spans="1:31" x14ac:dyDescent="0.25">
      <c r="A5477">
        <v>2316012</v>
      </c>
      <c r="B5477">
        <v>1</v>
      </c>
      <c r="C5477" t="s">
        <v>80</v>
      </c>
      <c r="D5477" t="s">
        <v>106</v>
      </c>
      <c r="E5477" t="s">
        <v>175</v>
      </c>
      <c r="F5477" t="s">
        <v>15818</v>
      </c>
      <c r="G5477" t="s">
        <v>872</v>
      </c>
      <c r="H5477" t="s">
        <v>135</v>
      </c>
      <c r="I5477" t="s">
        <v>136</v>
      </c>
      <c r="J5477" t="s">
        <v>137</v>
      </c>
      <c r="K5477" t="s">
        <v>138</v>
      </c>
      <c r="L5477" t="s">
        <v>15819</v>
      </c>
      <c r="M5477" t="s">
        <v>15820</v>
      </c>
      <c r="N5477">
        <v>4.3219444439999997</v>
      </c>
      <c r="O5477">
        <v>0</v>
      </c>
      <c r="P5477">
        <v>25</v>
      </c>
      <c r="Q5477">
        <v>0</v>
      </c>
      <c r="R5477">
        <v>13</v>
      </c>
      <c r="S5477">
        <v>0</v>
      </c>
      <c r="T5477">
        <v>1</v>
      </c>
      <c r="U5477">
        <v>0</v>
      </c>
      <c r="V5477">
        <v>0</v>
      </c>
      <c r="W5477">
        <v>0</v>
      </c>
      <c r="X5477">
        <v>19.591337194180422</v>
      </c>
      <c r="Y5477">
        <v>0</v>
      </c>
      <c r="Z5477">
        <v>33.676397996802322</v>
      </c>
      <c r="AA5477">
        <v>0</v>
      </c>
      <c r="AB5477">
        <v>0.18217626710460003</v>
      </c>
      <c r="AC5477">
        <v>0</v>
      </c>
      <c r="AD5477">
        <v>0</v>
      </c>
      <c r="AE5477">
        <v>53.44991145808735</v>
      </c>
    </row>
    <row r="5478" spans="1:31" x14ac:dyDescent="0.25">
      <c r="A5478">
        <v>2315869</v>
      </c>
      <c r="B5478">
        <v>1</v>
      </c>
      <c r="C5478" t="s">
        <v>80</v>
      </c>
      <c r="D5478" t="s">
        <v>84</v>
      </c>
      <c r="E5478" t="s">
        <v>153</v>
      </c>
      <c r="F5478" t="s">
        <v>15821</v>
      </c>
      <c r="G5478" t="s">
        <v>155</v>
      </c>
      <c r="H5478" t="s">
        <v>150</v>
      </c>
      <c r="I5478" t="s">
        <v>136</v>
      </c>
      <c r="J5478" t="s">
        <v>137</v>
      </c>
      <c r="K5478" t="s">
        <v>138</v>
      </c>
      <c r="L5478" t="s">
        <v>15822</v>
      </c>
      <c r="M5478" t="s">
        <v>15823</v>
      </c>
      <c r="N5478">
        <v>4.215833333</v>
      </c>
      <c r="O5478">
        <v>0</v>
      </c>
      <c r="P5478">
        <v>5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2.9481708143095999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2.9481708143095999</v>
      </c>
    </row>
    <row r="5479" spans="1:31" x14ac:dyDescent="0.25">
      <c r="A5479">
        <v>2316367</v>
      </c>
      <c r="B5479">
        <v>1</v>
      </c>
      <c r="C5479" t="s">
        <v>81</v>
      </c>
      <c r="D5479" t="s">
        <v>128</v>
      </c>
      <c r="E5479" t="s">
        <v>147</v>
      </c>
      <c r="F5479" t="s">
        <v>15824</v>
      </c>
      <c r="G5479" t="s">
        <v>149</v>
      </c>
      <c r="H5479" t="s">
        <v>150</v>
      </c>
      <c r="I5479" t="s">
        <v>136</v>
      </c>
      <c r="J5479" t="s">
        <v>137</v>
      </c>
      <c r="K5479" t="s">
        <v>138</v>
      </c>
      <c r="L5479" t="s">
        <v>15825</v>
      </c>
      <c r="M5479" t="s">
        <v>15826</v>
      </c>
      <c r="N5479">
        <v>0.29888888800000002</v>
      </c>
      <c r="O5479">
        <v>0</v>
      </c>
      <c r="P5479">
        <v>24</v>
      </c>
      <c r="Q5479">
        <v>0</v>
      </c>
      <c r="R5479">
        <v>0</v>
      </c>
      <c r="S5479">
        <v>0</v>
      </c>
      <c r="T5479">
        <v>2</v>
      </c>
      <c r="U5479">
        <v>0</v>
      </c>
      <c r="V5479">
        <v>0</v>
      </c>
      <c r="W5479">
        <v>0</v>
      </c>
      <c r="X5479">
        <v>2.1616202910223001</v>
      </c>
      <c r="Y5479">
        <v>0</v>
      </c>
      <c r="Z5479">
        <v>0</v>
      </c>
      <c r="AA5479">
        <v>0</v>
      </c>
      <c r="AB5479">
        <v>1.292446110846178</v>
      </c>
      <c r="AC5479">
        <v>0</v>
      </c>
      <c r="AD5479">
        <v>0</v>
      </c>
      <c r="AE5479">
        <v>3.4540664018684781</v>
      </c>
    </row>
    <row r="5480" spans="1:31" x14ac:dyDescent="0.25">
      <c r="A5480">
        <v>2316204</v>
      </c>
      <c r="B5480">
        <v>1</v>
      </c>
      <c r="C5480" t="s">
        <v>81</v>
      </c>
      <c r="D5480" t="s">
        <v>123</v>
      </c>
      <c r="E5480" t="s">
        <v>141</v>
      </c>
      <c r="F5480" t="s">
        <v>6806</v>
      </c>
      <c r="G5480" t="s">
        <v>134</v>
      </c>
      <c r="H5480" t="s">
        <v>135</v>
      </c>
      <c r="I5480" t="s">
        <v>136</v>
      </c>
      <c r="J5480" t="s">
        <v>137</v>
      </c>
      <c r="K5480" t="s">
        <v>138</v>
      </c>
      <c r="L5480" t="s">
        <v>15827</v>
      </c>
      <c r="M5480" t="s">
        <v>15828</v>
      </c>
      <c r="N5480">
        <v>0.21055555500000001</v>
      </c>
      <c r="O5480">
        <v>4</v>
      </c>
      <c r="P5480">
        <v>6</v>
      </c>
      <c r="Q5480">
        <v>78</v>
      </c>
      <c r="R5480">
        <v>71</v>
      </c>
      <c r="S5480">
        <v>12</v>
      </c>
      <c r="T5480">
        <v>10</v>
      </c>
      <c r="U5480">
        <v>0</v>
      </c>
      <c r="V5480">
        <v>0</v>
      </c>
      <c r="W5480">
        <v>0.28497771902090835</v>
      </c>
      <c r="X5480">
        <v>0.32318541019280006</v>
      </c>
      <c r="Y5480">
        <v>16.126990848518002</v>
      </c>
      <c r="Z5480">
        <v>22.154755363068478</v>
      </c>
      <c r="AA5480">
        <v>9.2629206130047361</v>
      </c>
      <c r="AB5480">
        <v>2.895686483006878</v>
      </c>
      <c r="AC5480">
        <v>0</v>
      </c>
      <c r="AD5480">
        <v>0</v>
      </c>
      <c r="AE5480">
        <v>51.048516436811802</v>
      </c>
    </row>
    <row r="5481" spans="1:31" x14ac:dyDescent="0.25">
      <c r="A5481">
        <v>2316184</v>
      </c>
      <c r="B5481">
        <v>1</v>
      </c>
      <c r="C5481" t="s">
        <v>80</v>
      </c>
      <c r="D5481" t="s">
        <v>89</v>
      </c>
      <c r="E5481" t="s">
        <v>175</v>
      </c>
      <c r="F5481" t="s">
        <v>15829</v>
      </c>
      <c r="G5481" t="s">
        <v>703</v>
      </c>
      <c r="H5481" t="s">
        <v>135</v>
      </c>
      <c r="I5481" t="s">
        <v>136</v>
      </c>
      <c r="J5481" t="s">
        <v>3</v>
      </c>
      <c r="K5481" t="s">
        <v>138</v>
      </c>
      <c r="L5481" t="s">
        <v>15830</v>
      </c>
      <c r="M5481" t="s">
        <v>15831</v>
      </c>
      <c r="N5481">
        <v>2.2450000000000001</v>
      </c>
      <c r="O5481">
        <v>0</v>
      </c>
      <c r="P5481">
        <v>381</v>
      </c>
      <c r="Q5481">
        <v>0</v>
      </c>
      <c r="R5481">
        <v>0</v>
      </c>
      <c r="S5481">
        <v>0</v>
      </c>
      <c r="T5481">
        <v>8</v>
      </c>
      <c r="U5481">
        <v>0</v>
      </c>
      <c r="V5481">
        <v>0</v>
      </c>
      <c r="W5481">
        <v>0</v>
      </c>
      <c r="X5481">
        <v>214.6728959566577</v>
      </c>
      <c r="Y5481">
        <v>0</v>
      </c>
      <c r="Z5481">
        <v>0</v>
      </c>
      <c r="AA5481">
        <v>0</v>
      </c>
      <c r="AB5481">
        <v>42.694376957846174</v>
      </c>
      <c r="AC5481">
        <v>0</v>
      </c>
      <c r="AD5481">
        <v>0</v>
      </c>
      <c r="AE5481">
        <v>257.36727291450387</v>
      </c>
    </row>
    <row r="5482" spans="1:31" x14ac:dyDescent="0.25">
      <c r="A5482">
        <v>2316347</v>
      </c>
      <c r="B5482">
        <v>1</v>
      </c>
      <c r="C5482" t="s">
        <v>80</v>
      </c>
      <c r="D5482" t="s">
        <v>83</v>
      </c>
      <c r="E5482" t="s">
        <v>153</v>
      </c>
      <c r="F5482" t="s">
        <v>15832</v>
      </c>
      <c r="G5482" t="s">
        <v>203</v>
      </c>
      <c r="H5482" t="s">
        <v>150</v>
      </c>
      <c r="I5482" t="s">
        <v>136</v>
      </c>
      <c r="J5482" t="s">
        <v>137</v>
      </c>
      <c r="K5482" t="s">
        <v>138</v>
      </c>
      <c r="L5482" t="s">
        <v>15833</v>
      </c>
      <c r="M5482" t="s">
        <v>15834</v>
      </c>
      <c r="N5482">
        <v>2.4611111110000001</v>
      </c>
      <c r="O5482">
        <v>0</v>
      </c>
      <c r="P5482">
        <v>1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0.62090141430937507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0.62090141430937507</v>
      </c>
    </row>
    <row r="5483" spans="1:31" x14ac:dyDescent="0.25">
      <c r="A5483">
        <v>2315952</v>
      </c>
      <c r="B5483">
        <v>1</v>
      </c>
      <c r="C5483" t="s">
        <v>80</v>
      </c>
      <c r="D5483" t="s">
        <v>104</v>
      </c>
      <c r="E5483" t="s">
        <v>132</v>
      </c>
      <c r="F5483" t="s">
        <v>6660</v>
      </c>
      <c r="G5483" t="s">
        <v>143</v>
      </c>
      <c r="H5483" t="s">
        <v>135</v>
      </c>
      <c r="I5483" t="s">
        <v>136</v>
      </c>
      <c r="J5483" t="s">
        <v>137</v>
      </c>
      <c r="K5483" t="s">
        <v>144</v>
      </c>
      <c r="L5483" t="s">
        <v>15835</v>
      </c>
      <c r="M5483" t="s">
        <v>15836</v>
      </c>
      <c r="N5483">
        <v>1.2863888880000001</v>
      </c>
      <c r="O5483">
        <v>0</v>
      </c>
      <c r="P5483">
        <v>29</v>
      </c>
      <c r="Q5483">
        <v>0</v>
      </c>
      <c r="R5483">
        <v>61</v>
      </c>
      <c r="S5483">
        <v>1</v>
      </c>
      <c r="T5483">
        <v>12</v>
      </c>
      <c r="U5483">
        <v>4</v>
      </c>
      <c r="V5483">
        <v>0</v>
      </c>
      <c r="W5483">
        <v>0</v>
      </c>
      <c r="X5483">
        <v>11.596957892289481</v>
      </c>
      <c r="Y5483">
        <v>0</v>
      </c>
      <c r="Z5483">
        <v>47.670659582278482</v>
      </c>
      <c r="AA5483">
        <v>52.891878367512</v>
      </c>
      <c r="AB5483">
        <v>13.069599424629789</v>
      </c>
      <c r="AC5483">
        <v>1105.5036682076834</v>
      </c>
      <c r="AD5483">
        <v>0</v>
      </c>
      <c r="AE5483">
        <v>1230.7327634743931</v>
      </c>
    </row>
    <row r="5484" spans="1:31" x14ac:dyDescent="0.25">
      <c r="A5484">
        <v>2316370</v>
      </c>
      <c r="B5484">
        <v>1</v>
      </c>
      <c r="C5484" t="s">
        <v>80</v>
      </c>
      <c r="D5484" t="s">
        <v>84</v>
      </c>
      <c r="E5484" t="s">
        <v>153</v>
      </c>
      <c r="F5484" t="s">
        <v>15837</v>
      </c>
      <c r="G5484" t="s">
        <v>155</v>
      </c>
      <c r="H5484" t="s">
        <v>150</v>
      </c>
      <c r="I5484" t="s">
        <v>136</v>
      </c>
      <c r="J5484" t="s">
        <v>137</v>
      </c>
      <c r="K5484" t="s">
        <v>138</v>
      </c>
      <c r="L5484" t="s">
        <v>15838</v>
      </c>
      <c r="M5484" t="s">
        <v>15839</v>
      </c>
      <c r="N5484">
        <v>4.2369444439999997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1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7.3418166044224229</v>
      </c>
      <c r="AC5484">
        <v>0</v>
      </c>
      <c r="AD5484">
        <v>0</v>
      </c>
      <c r="AE5484">
        <v>7.3418166044224229</v>
      </c>
    </row>
    <row r="5485" spans="1:31" x14ac:dyDescent="0.25">
      <c r="A5485">
        <v>2315929</v>
      </c>
      <c r="B5485">
        <v>1</v>
      </c>
      <c r="C5485" t="s">
        <v>80</v>
      </c>
      <c r="D5485" t="s">
        <v>82</v>
      </c>
      <c r="E5485" t="s">
        <v>153</v>
      </c>
      <c r="F5485" t="s">
        <v>15840</v>
      </c>
      <c r="G5485" t="s">
        <v>254</v>
      </c>
      <c r="H5485" t="s">
        <v>150</v>
      </c>
      <c r="I5485" t="s">
        <v>136</v>
      </c>
      <c r="J5485" t="s">
        <v>137</v>
      </c>
      <c r="K5485" t="s">
        <v>138</v>
      </c>
      <c r="L5485" t="s">
        <v>15841</v>
      </c>
      <c r="M5485" t="s">
        <v>15842</v>
      </c>
      <c r="N5485">
        <v>2.3247222220000001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1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>
        <v>0</v>
      </c>
      <c r="AB5485">
        <v>10.6569631520898</v>
      </c>
      <c r="AC5485">
        <v>0</v>
      </c>
      <c r="AD5485">
        <v>0</v>
      </c>
      <c r="AE5485">
        <v>10.6569631520898</v>
      </c>
    </row>
    <row r="5486" spans="1:31" x14ac:dyDescent="0.25">
      <c r="A5486">
        <v>2315846</v>
      </c>
      <c r="B5486">
        <v>1</v>
      </c>
      <c r="C5486" t="s">
        <v>80</v>
      </c>
      <c r="D5486" t="s">
        <v>106</v>
      </c>
      <c r="E5486" t="s">
        <v>147</v>
      </c>
      <c r="F5486" t="s">
        <v>14407</v>
      </c>
      <c r="G5486" t="s">
        <v>149</v>
      </c>
      <c r="H5486" t="s">
        <v>150</v>
      </c>
      <c r="I5486" t="s">
        <v>136</v>
      </c>
      <c r="J5486" t="s">
        <v>137</v>
      </c>
      <c r="K5486" t="s">
        <v>138</v>
      </c>
      <c r="L5486" t="s">
        <v>15843</v>
      </c>
      <c r="M5486" t="s">
        <v>15844</v>
      </c>
      <c r="N5486">
        <v>0.73722222199999998</v>
      </c>
      <c r="O5486">
        <v>0</v>
      </c>
      <c r="P5486">
        <v>0</v>
      </c>
      <c r="Q5486">
        <v>0</v>
      </c>
      <c r="R5486">
        <v>6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10.691983326963399</v>
      </c>
      <c r="AA5486">
        <v>0</v>
      </c>
      <c r="AB5486">
        <v>0</v>
      </c>
      <c r="AC5486">
        <v>0</v>
      </c>
      <c r="AD5486">
        <v>0</v>
      </c>
      <c r="AE5486">
        <v>10.691983326963399</v>
      </c>
    </row>
    <row r="5487" spans="1:31" x14ac:dyDescent="0.25">
      <c r="A5487">
        <v>2316476</v>
      </c>
      <c r="B5487">
        <v>1</v>
      </c>
      <c r="C5487" t="s">
        <v>80</v>
      </c>
      <c r="D5487" t="s">
        <v>94</v>
      </c>
      <c r="E5487" t="s">
        <v>141</v>
      </c>
      <c r="F5487" t="s">
        <v>14942</v>
      </c>
      <c r="G5487" t="s">
        <v>467</v>
      </c>
      <c r="H5487" t="s">
        <v>135</v>
      </c>
      <c r="I5487" t="s">
        <v>136</v>
      </c>
      <c r="J5487" t="s">
        <v>137</v>
      </c>
      <c r="K5487" t="s">
        <v>138</v>
      </c>
      <c r="L5487" t="s">
        <v>15845</v>
      </c>
      <c r="M5487" t="s">
        <v>15846</v>
      </c>
      <c r="N5487">
        <v>0.50138888800000003</v>
      </c>
      <c r="O5487">
        <v>0</v>
      </c>
      <c r="P5487">
        <v>0</v>
      </c>
      <c r="Q5487">
        <v>1</v>
      </c>
      <c r="R5487">
        <v>126</v>
      </c>
      <c r="S5487">
        <v>0</v>
      </c>
      <c r="T5487">
        <v>7</v>
      </c>
      <c r="U5487">
        <v>0</v>
      </c>
      <c r="V5487">
        <v>0</v>
      </c>
      <c r="W5487">
        <v>0</v>
      </c>
      <c r="X5487">
        <v>0</v>
      </c>
      <c r="Y5487">
        <v>6.6061838884413335</v>
      </c>
      <c r="Z5487">
        <v>138.2076674120581</v>
      </c>
      <c r="AA5487">
        <v>0</v>
      </c>
      <c r="AB5487">
        <v>7.5781522332193623</v>
      </c>
      <c r="AC5487">
        <v>0</v>
      </c>
      <c r="AD5487">
        <v>0</v>
      </c>
      <c r="AE5487">
        <v>152.39200353371879</v>
      </c>
    </row>
    <row r="5488" spans="1:31" x14ac:dyDescent="0.25">
      <c r="A5488">
        <v>2316430</v>
      </c>
      <c r="B5488">
        <v>1</v>
      </c>
      <c r="C5488" t="s">
        <v>80</v>
      </c>
      <c r="D5488" t="s">
        <v>95</v>
      </c>
      <c r="E5488" t="s">
        <v>175</v>
      </c>
      <c r="F5488" t="s">
        <v>15847</v>
      </c>
      <c r="G5488" t="s">
        <v>210</v>
      </c>
      <c r="H5488" t="s">
        <v>135</v>
      </c>
      <c r="I5488" t="s">
        <v>136</v>
      </c>
      <c r="J5488" t="s">
        <v>137</v>
      </c>
      <c r="K5488" t="s">
        <v>138</v>
      </c>
      <c r="L5488" t="s">
        <v>15848</v>
      </c>
      <c r="M5488" t="s">
        <v>15849</v>
      </c>
      <c r="N5488">
        <v>0.72750000000000004</v>
      </c>
      <c r="O5488">
        <v>0</v>
      </c>
      <c r="P5488">
        <v>87</v>
      </c>
      <c r="Q5488">
        <v>0</v>
      </c>
      <c r="R5488">
        <v>0</v>
      </c>
      <c r="S5488">
        <v>2</v>
      </c>
      <c r="T5488">
        <v>2</v>
      </c>
      <c r="U5488">
        <v>0</v>
      </c>
      <c r="V5488">
        <v>0</v>
      </c>
      <c r="W5488">
        <v>0</v>
      </c>
      <c r="X5488">
        <v>10.620112316710403</v>
      </c>
      <c r="Y5488">
        <v>0</v>
      </c>
      <c r="Z5488">
        <v>0</v>
      </c>
      <c r="AA5488">
        <v>0.99936927423552502</v>
      </c>
      <c r="AB5488">
        <v>1.6951719304000002E-3</v>
      </c>
      <c r="AC5488">
        <v>0</v>
      </c>
      <c r="AD5488">
        <v>0</v>
      </c>
      <c r="AE5488">
        <v>11.621176762876328</v>
      </c>
    </row>
    <row r="5489" spans="1:31" x14ac:dyDescent="0.25">
      <c r="A5489">
        <v>2316330</v>
      </c>
      <c r="B5489">
        <v>1</v>
      </c>
      <c r="C5489" t="s">
        <v>80</v>
      </c>
      <c r="D5489" t="s">
        <v>108</v>
      </c>
      <c r="E5489" t="s">
        <v>147</v>
      </c>
      <c r="F5489" t="s">
        <v>15850</v>
      </c>
      <c r="G5489" t="s">
        <v>353</v>
      </c>
      <c r="H5489" t="s">
        <v>150</v>
      </c>
      <c r="I5489" t="s">
        <v>136</v>
      </c>
      <c r="J5489" t="s">
        <v>137</v>
      </c>
      <c r="K5489" t="s">
        <v>138</v>
      </c>
      <c r="L5489" t="s">
        <v>15851</v>
      </c>
      <c r="M5489" t="s">
        <v>15852</v>
      </c>
      <c r="N5489">
        <v>3.8091666659999999</v>
      </c>
      <c r="O5489">
        <v>0</v>
      </c>
      <c r="P5489">
        <v>4</v>
      </c>
      <c r="Q5489">
        <v>0</v>
      </c>
      <c r="R5489">
        <v>6</v>
      </c>
      <c r="S5489">
        <v>0</v>
      </c>
      <c r="T5489">
        <v>2</v>
      </c>
      <c r="U5489">
        <v>0</v>
      </c>
      <c r="V5489">
        <v>0</v>
      </c>
      <c r="W5489">
        <v>0</v>
      </c>
      <c r="X5489">
        <v>2.5995595142874168</v>
      </c>
      <c r="Y5489">
        <v>0</v>
      </c>
      <c r="Z5489">
        <v>71.524969326698596</v>
      </c>
      <c r="AA5489">
        <v>0</v>
      </c>
      <c r="AB5489">
        <v>29.388908128799251</v>
      </c>
      <c r="AC5489">
        <v>0</v>
      </c>
      <c r="AD5489">
        <v>0</v>
      </c>
      <c r="AE5489">
        <v>103.51343696978526</v>
      </c>
    </row>
    <row r="5490" spans="1:31" x14ac:dyDescent="0.25">
      <c r="A5490">
        <v>2315992</v>
      </c>
      <c r="B5490">
        <v>1</v>
      </c>
      <c r="C5490" t="s">
        <v>81</v>
      </c>
      <c r="D5490" t="s">
        <v>118</v>
      </c>
      <c r="E5490" t="s">
        <v>175</v>
      </c>
      <c r="F5490" t="s">
        <v>14396</v>
      </c>
      <c r="G5490" t="s">
        <v>716</v>
      </c>
      <c r="H5490" t="s">
        <v>135</v>
      </c>
      <c r="I5490" t="s">
        <v>136</v>
      </c>
      <c r="J5490" t="s">
        <v>137</v>
      </c>
      <c r="K5490" t="s">
        <v>138</v>
      </c>
      <c r="L5490" t="s">
        <v>15853</v>
      </c>
      <c r="M5490" t="s">
        <v>15854</v>
      </c>
      <c r="N5490">
        <v>1.048611111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35</v>
      </c>
      <c r="U5490">
        <v>0</v>
      </c>
      <c r="V5490">
        <v>1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27.746205537225375</v>
      </c>
      <c r="AC5490">
        <v>0</v>
      </c>
      <c r="AD5490">
        <v>1.2185830598575085</v>
      </c>
      <c r="AE5490">
        <v>28.964788597082883</v>
      </c>
    </row>
    <row r="5491" spans="1:31" x14ac:dyDescent="0.25">
      <c r="A5491">
        <v>2315892</v>
      </c>
      <c r="B5491">
        <v>1</v>
      </c>
      <c r="C5491" t="s">
        <v>80</v>
      </c>
      <c r="D5491" t="s">
        <v>108</v>
      </c>
      <c r="E5491" t="s">
        <v>132</v>
      </c>
      <c r="F5491" t="s">
        <v>15855</v>
      </c>
      <c r="G5491" t="s">
        <v>134</v>
      </c>
      <c r="H5491" t="s">
        <v>135</v>
      </c>
      <c r="I5491" t="s">
        <v>136</v>
      </c>
      <c r="J5491" t="s">
        <v>137</v>
      </c>
      <c r="K5491" t="s">
        <v>138</v>
      </c>
      <c r="L5491" t="s">
        <v>15856</v>
      </c>
      <c r="M5491" t="s">
        <v>15857</v>
      </c>
      <c r="N5491">
        <v>0.35749999999999998</v>
      </c>
      <c r="O5491">
        <v>0</v>
      </c>
      <c r="P5491">
        <v>166</v>
      </c>
      <c r="Q5491">
        <v>0</v>
      </c>
      <c r="R5491">
        <v>59</v>
      </c>
      <c r="S5491">
        <v>2</v>
      </c>
      <c r="T5491">
        <v>26</v>
      </c>
      <c r="U5491">
        <v>0</v>
      </c>
      <c r="V5491">
        <v>0</v>
      </c>
      <c r="W5491">
        <v>0</v>
      </c>
      <c r="X5491">
        <v>7.1160457423769961</v>
      </c>
      <c r="Y5491">
        <v>0</v>
      </c>
      <c r="Z5491">
        <v>7.0469250001078496</v>
      </c>
      <c r="AA5491">
        <v>0.77462805989140004</v>
      </c>
      <c r="AB5491">
        <v>3.3205263363557997</v>
      </c>
      <c r="AC5491">
        <v>0</v>
      </c>
      <c r="AD5491">
        <v>0</v>
      </c>
      <c r="AE5491">
        <v>18.258125138732044</v>
      </c>
    </row>
    <row r="5492" spans="1:31" x14ac:dyDescent="0.25">
      <c r="A5492">
        <v>2316101</v>
      </c>
      <c r="B5492">
        <v>1</v>
      </c>
      <c r="C5492" t="s">
        <v>80</v>
      </c>
      <c r="D5492" t="s">
        <v>88</v>
      </c>
      <c r="E5492" t="s">
        <v>158</v>
      </c>
      <c r="F5492" t="s">
        <v>14640</v>
      </c>
      <c r="G5492" t="s">
        <v>1020</v>
      </c>
      <c r="H5492" t="s">
        <v>150</v>
      </c>
      <c r="I5492" t="s">
        <v>136</v>
      </c>
      <c r="J5492" t="s">
        <v>137</v>
      </c>
      <c r="K5492" t="s">
        <v>138</v>
      </c>
      <c r="L5492" t="s">
        <v>15858</v>
      </c>
      <c r="M5492" t="s">
        <v>15859</v>
      </c>
      <c r="N5492">
        <v>3.2680555550000001</v>
      </c>
      <c r="O5492">
        <v>0</v>
      </c>
      <c r="P5492">
        <v>229</v>
      </c>
      <c r="Q5492">
        <v>0</v>
      </c>
      <c r="R5492">
        <v>0</v>
      </c>
      <c r="S5492">
        <v>0</v>
      </c>
      <c r="T5492">
        <v>43</v>
      </c>
      <c r="U5492">
        <v>0</v>
      </c>
      <c r="V5492">
        <v>0</v>
      </c>
      <c r="W5492">
        <v>0</v>
      </c>
      <c r="X5492">
        <v>201.90024037866073</v>
      </c>
      <c r="Y5492">
        <v>0</v>
      </c>
      <c r="Z5492">
        <v>0</v>
      </c>
      <c r="AA5492">
        <v>0</v>
      </c>
      <c r="AB5492">
        <v>406.32864258716307</v>
      </c>
      <c r="AC5492">
        <v>0</v>
      </c>
      <c r="AD5492">
        <v>0</v>
      </c>
      <c r="AE5492">
        <v>608.2288829658238</v>
      </c>
    </row>
    <row r="5493" spans="1:31" x14ac:dyDescent="0.25">
      <c r="A5493">
        <v>2316599</v>
      </c>
      <c r="B5493">
        <v>1</v>
      </c>
      <c r="C5493" t="s">
        <v>81</v>
      </c>
      <c r="D5493" t="s">
        <v>127</v>
      </c>
      <c r="E5493" t="s">
        <v>153</v>
      </c>
      <c r="F5493" t="s">
        <v>15860</v>
      </c>
      <c r="G5493" t="s">
        <v>155</v>
      </c>
      <c r="H5493" t="s">
        <v>150</v>
      </c>
      <c r="I5493" t="s">
        <v>136</v>
      </c>
      <c r="J5493" t="s">
        <v>137</v>
      </c>
      <c r="K5493" t="s">
        <v>138</v>
      </c>
      <c r="L5493" t="s">
        <v>15861</v>
      </c>
      <c r="M5493" t="s">
        <v>15862</v>
      </c>
      <c r="N5493">
        <v>1.944722222</v>
      </c>
      <c r="O5493">
        <v>0</v>
      </c>
      <c r="P5493">
        <v>2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0.34450095502083333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0.34450095502083333</v>
      </c>
    </row>
    <row r="5494" spans="1:31" x14ac:dyDescent="0.25">
      <c r="A5494">
        <v>2316078</v>
      </c>
      <c r="B5494">
        <v>1</v>
      </c>
      <c r="C5494" t="s">
        <v>81</v>
      </c>
      <c r="D5494" t="s">
        <v>117</v>
      </c>
      <c r="E5494" t="s">
        <v>132</v>
      </c>
      <c r="F5494" t="s">
        <v>15863</v>
      </c>
      <c r="G5494" t="s">
        <v>143</v>
      </c>
      <c r="H5494" t="s">
        <v>135</v>
      </c>
      <c r="I5494" t="s">
        <v>136</v>
      </c>
      <c r="J5494" t="s">
        <v>137</v>
      </c>
      <c r="K5494" t="s">
        <v>144</v>
      </c>
      <c r="L5494" t="s">
        <v>15864</v>
      </c>
      <c r="M5494" t="s">
        <v>15865</v>
      </c>
      <c r="N5494">
        <v>1.0477777770000001</v>
      </c>
      <c r="O5494">
        <v>0</v>
      </c>
      <c r="P5494">
        <v>189</v>
      </c>
      <c r="Q5494">
        <v>15</v>
      </c>
      <c r="R5494">
        <v>97</v>
      </c>
      <c r="S5494">
        <v>0</v>
      </c>
      <c r="T5494">
        <v>8</v>
      </c>
      <c r="U5494">
        <v>0</v>
      </c>
      <c r="V5494">
        <v>0</v>
      </c>
      <c r="W5494">
        <v>0</v>
      </c>
      <c r="X5494">
        <v>32.185057950476825</v>
      </c>
      <c r="Y5494">
        <v>103.15757628964003</v>
      </c>
      <c r="Z5494">
        <v>153.37895148465836</v>
      </c>
      <c r="AA5494">
        <v>0</v>
      </c>
      <c r="AB5494">
        <v>6.4493721897637339</v>
      </c>
      <c r="AC5494">
        <v>0</v>
      </c>
      <c r="AD5494">
        <v>0</v>
      </c>
      <c r="AE5494">
        <v>295.17095791453892</v>
      </c>
    </row>
    <row r="5495" spans="1:31" x14ac:dyDescent="0.25">
      <c r="A5495">
        <v>2315886</v>
      </c>
      <c r="B5495">
        <v>1</v>
      </c>
      <c r="C5495" t="s">
        <v>81</v>
      </c>
      <c r="D5495" t="s">
        <v>112</v>
      </c>
      <c r="E5495" t="s">
        <v>141</v>
      </c>
      <c r="F5495" t="s">
        <v>15866</v>
      </c>
      <c r="G5495" t="s">
        <v>134</v>
      </c>
      <c r="H5495" t="s">
        <v>135</v>
      </c>
      <c r="I5495" t="s">
        <v>136</v>
      </c>
      <c r="J5495" t="s">
        <v>137</v>
      </c>
      <c r="K5495" t="s">
        <v>138</v>
      </c>
      <c r="L5495" t="s">
        <v>15867</v>
      </c>
      <c r="M5495" t="s">
        <v>15868</v>
      </c>
      <c r="N5495">
        <v>2.1588888879999999</v>
      </c>
      <c r="O5495">
        <v>0</v>
      </c>
      <c r="P5495">
        <v>0</v>
      </c>
      <c r="Q5495">
        <v>0</v>
      </c>
      <c r="R5495">
        <v>0</v>
      </c>
      <c r="S5495">
        <v>2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449.62716483418626</v>
      </c>
      <c r="AB5495">
        <v>0</v>
      </c>
      <c r="AC5495">
        <v>0</v>
      </c>
      <c r="AD5495">
        <v>0</v>
      </c>
      <c r="AE5495">
        <v>449.62716483418626</v>
      </c>
    </row>
    <row r="5496" spans="1:31" x14ac:dyDescent="0.25">
      <c r="A5496">
        <v>2316201</v>
      </c>
      <c r="B5496">
        <v>1</v>
      </c>
      <c r="C5496" t="s">
        <v>80</v>
      </c>
      <c r="D5496" t="s">
        <v>83</v>
      </c>
      <c r="E5496" t="s">
        <v>285</v>
      </c>
      <c r="F5496" t="s">
        <v>15869</v>
      </c>
      <c r="G5496" t="s">
        <v>287</v>
      </c>
      <c r="H5496" t="s">
        <v>150</v>
      </c>
      <c r="I5496" t="s">
        <v>136</v>
      </c>
      <c r="J5496" t="s">
        <v>137</v>
      </c>
      <c r="K5496" t="s">
        <v>138</v>
      </c>
      <c r="L5496" t="s">
        <v>15870</v>
      </c>
      <c r="M5496" t="s">
        <v>15871</v>
      </c>
      <c r="N5496">
        <v>4.1275000000000004</v>
      </c>
      <c r="O5496">
        <v>0</v>
      </c>
      <c r="P5496">
        <v>1</v>
      </c>
      <c r="Q5496">
        <v>0</v>
      </c>
      <c r="R5496">
        <v>0</v>
      </c>
      <c r="S5496">
        <v>0</v>
      </c>
      <c r="T5496">
        <v>17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88.036250102291945</v>
      </c>
      <c r="AC5496">
        <v>0</v>
      </c>
      <c r="AD5496">
        <v>0</v>
      </c>
      <c r="AE5496">
        <v>88.036250102291945</v>
      </c>
    </row>
    <row r="5497" spans="1:31" x14ac:dyDescent="0.25">
      <c r="A5497">
        <v>2316413</v>
      </c>
      <c r="B5497">
        <v>1</v>
      </c>
      <c r="C5497" t="s">
        <v>80</v>
      </c>
      <c r="D5497" t="s">
        <v>100</v>
      </c>
      <c r="E5497" t="s">
        <v>153</v>
      </c>
      <c r="F5497" t="s">
        <v>15872</v>
      </c>
      <c r="G5497" t="s">
        <v>336</v>
      </c>
      <c r="H5497" t="s">
        <v>150</v>
      </c>
      <c r="I5497" t="s">
        <v>136</v>
      </c>
      <c r="J5497" t="s">
        <v>137</v>
      </c>
      <c r="K5497" t="s">
        <v>138</v>
      </c>
      <c r="L5497" t="s">
        <v>15873</v>
      </c>
      <c r="M5497" t="s">
        <v>15874</v>
      </c>
      <c r="N5497">
        <v>2.9402777769999999</v>
      </c>
      <c r="O5497">
        <v>0</v>
      </c>
      <c r="P5497">
        <v>1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0.57846370822551674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0.57846370822551674</v>
      </c>
    </row>
    <row r="5498" spans="1:31" x14ac:dyDescent="0.25">
      <c r="A5498">
        <v>2315872</v>
      </c>
      <c r="B5498">
        <v>1</v>
      </c>
      <c r="C5498" t="s">
        <v>81</v>
      </c>
      <c r="D5498" t="s">
        <v>128</v>
      </c>
      <c r="E5498" t="s">
        <v>141</v>
      </c>
      <c r="F5498" t="s">
        <v>15875</v>
      </c>
      <c r="G5498" t="s">
        <v>134</v>
      </c>
      <c r="H5498" t="s">
        <v>135</v>
      </c>
      <c r="I5498" t="s">
        <v>136</v>
      </c>
      <c r="J5498" t="s">
        <v>137</v>
      </c>
      <c r="K5498" t="s">
        <v>138</v>
      </c>
      <c r="L5498" t="s">
        <v>15876</v>
      </c>
      <c r="M5498" t="s">
        <v>15877</v>
      </c>
      <c r="N5498">
        <v>0.30833333299999999</v>
      </c>
      <c r="O5498">
        <v>0</v>
      </c>
      <c r="P5498">
        <v>0</v>
      </c>
      <c r="Q5498">
        <v>0</v>
      </c>
      <c r="R5498">
        <v>0</v>
      </c>
      <c r="S5498">
        <v>2</v>
      </c>
      <c r="T5498">
        <v>0</v>
      </c>
      <c r="U5498">
        <v>8</v>
      </c>
      <c r="V5498">
        <v>0</v>
      </c>
      <c r="W5498">
        <v>0</v>
      </c>
      <c r="X5498">
        <v>0</v>
      </c>
      <c r="Y5498">
        <v>0</v>
      </c>
      <c r="Z5498">
        <v>0</v>
      </c>
      <c r="AA5498">
        <v>0.58432610663666662</v>
      </c>
      <c r="AB5498">
        <v>0</v>
      </c>
      <c r="AC5498">
        <v>65.643032519480002</v>
      </c>
      <c r="AD5498">
        <v>0</v>
      </c>
      <c r="AE5498">
        <v>66.227358626116668</v>
      </c>
    </row>
    <row r="5499" spans="1:31" x14ac:dyDescent="0.25">
      <c r="A5499">
        <v>2316556</v>
      </c>
      <c r="B5499">
        <v>1</v>
      </c>
      <c r="C5499" t="s">
        <v>80</v>
      </c>
      <c r="D5499" t="s">
        <v>84</v>
      </c>
      <c r="E5499" t="s">
        <v>153</v>
      </c>
      <c r="F5499" t="s">
        <v>15878</v>
      </c>
      <c r="G5499" t="s">
        <v>155</v>
      </c>
      <c r="H5499" t="s">
        <v>150</v>
      </c>
      <c r="I5499" t="s">
        <v>136</v>
      </c>
      <c r="J5499" t="s">
        <v>137</v>
      </c>
      <c r="K5499" t="s">
        <v>138</v>
      </c>
      <c r="L5499" t="s">
        <v>15879</v>
      </c>
      <c r="M5499" t="s">
        <v>15880</v>
      </c>
      <c r="N5499">
        <v>4.0783333329999998</v>
      </c>
      <c r="O5499">
        <v>0</v>
      </c>
      <c r="P5499">
        <v>3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1.8278909525317997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1.8278909525317997</v>
      </c>
    </row>
    <row r="5500" spans="1:31" x14ac:dyDescent="0.25">
      <c r="A5500">
        <v>2316307</v>
      </c>
      <c r="B5500">
        <v>1</v>
      </c>
      <c r="C5500" t="s">
        <v>80</v>
      </c>
      <c r="D5500" t="s">
        <v>90</v>
      </c>
      <c r="E5500" t="s">
        <v>153</v>
      </c>
      <c r="F5500" t="s">
        <v>15881</v>
      </c>
      <c r="G5500" t="s">
        <v>155</v>
      </c>
      <c r="H5500" t="s">
        <v>150</v>
      </c>
      <c r="I5500" t="s">
        <v>136</v>
      </c>
      <c r="J5500" t="s">
        <v>137</v>
      </c>
      <c r="K5500" t="s">
        <v>138</v>
      </c>
      <c r="L5500" t="s">
        <v>15882</v>
      </c>
      <c r="M5500" t="s">
        <v>15883</v>
      </c>
      <c r="N5500">
        <v>3.8019444440000001</v>
      </c>
      <c r="O5500">
        <v>0</v>
      </c>
      <c r="P5500">
        <v>2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2.1799907035741666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2.1799907035741666</v>
      </c>
    </row>
    <row r="5501" spans="1:31" x14ac:dyDescent="0.25">
      <c r="A5501">
        <v>2315866</v>
      </c>
      <c r="B5501">
        <v>1</v>
      </c>
      <c r="C5501" t="s">
        <v>80</v>
      </c>
      <c r="D5501" t="s">
        <v>106</v>
      </c>
      <c r="E5501" t="s">
        <v>175</v>
      </c>
      <c r="F5501" t="s">
        <v>15884</v>
      </c>
      <c r="G5501" t="s">
        <v>210</v>
      </c>
      <c r="H5501" t="s">
        <v>135</v>
      </c>
      <c r="I5501" t="s">
        <v>136</v>
      </c>
      <c r="J5501" t="s">
        <v>137</v>
      </c>
      <c r="K5501" t="s">
        <v>138</v>
      </c>
      <c r="L5501" t="s">
        <v>15885</v>
      </c>
      <c r="M5501" t="s">
        <v>15886</v>
      </c>
      <c r="N5501">
        <v>2.011666666</v>
      </c>
      <c r="O5501">
        <v>0</v>
      </c>
      <c r="P5501">
        <v>0</v>
      </c>
      <c r="Q5501">
        <v>0</v>
      </c>
      <c r="R5501">
        <v>7</v>
      </c>
      <c r="S5501">
        <v>0</v>
      </c>
      <c r="T5501">
        <v>1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51.956192979108607</v>
      </c>
      <c r="AA5501">
        <v>0</v>
      </c>
      <c r="AB5501">
        <v>4.685285640283201</v>
      </c>
      <c r="AC5501">
        <v>0</v>
      </c>
      <c r="AD5501">
        <v>0</v>
      </c>
      <c r="AE5501">
        <v>56.641478619391805</v>
      </c>
    </row>
    <row r="5502" spans="1:31" x14ac:dyDescent="0.25">
      <c r="A5502">
        <v>2316373</v>
      </c>
      <c r="B5502">
        <v>1</v>
      </c>
      <c r="C5502" t="s">
        <v>80</v>
      </c>
      <c r="D5502" t="s">
        <v>85</v>
      </c>
      <c r="E5502" t="s">
        <v>285</v>
      </c>
      <c r="F5502" t="s">
        <v>15887</v>
      </c>
      <c r="G5502" t="s">
        <v>287</v>
      </c>
      <c r="H5502" t="s">
        <v>150</v>
      </c>
      <c r="I5502" t="s">
        <v>136</v>
      </c>
      <c r="J5502" t="s">
        <v>137</v>
      </c>
      <c r="K5502" t="s">
        <v>138</v>
      </c>
      <c r="L5502" t="s">
        <v>15888</v>
      </c>
      <c r="M5502" t="s">
        <v>15889</v>
      </c>
      <c r="N5502">
        <v>1.0119444440000001</v>
      </c>
      <c r="O5502">
        <v>0</v>
      </c>
      <c r="P5502">
        <v>61</v>
      </c>
      <c r="Q5502">
        <v>0</v>
      </c>
      <c r="R5502">
        <v>0</v>
      </c>
      <c r="S5502">
        <v>0</v>
      </c>
      <c r="T5502">
        <v>12</v>
      </c>
      <c r="U5502">
        <v>0</v>
      </c>
      <c r="V5502">
        <v>0</v>
      </c>
      <c r="W5502">
        <v>0</v>
      </c>
      <c r="X5502">
        <v>13.414656714732809</v>
      </c>
      <c r="Y5502">
        <v>0</v>
      </c>
      <c r="Z5502">
        <v>0</v>
      </c>
      <c r="AA5502">
        <v>0</v>
      </c>
      <c r="AB5502">
        <v>10.617720882242889</v>
      </c>
      <c r="AC5502">
        <v>0</v>
      </c>
      <c r="AD5502">
        <v>0</v>
      </c>
      <c r="AE5502">
        <v>24.032377596975699</v>
      </c>
    </row>
    <row r="5503" spans="1:31" x14ac:dyDescent="0.25">
      <c r="A5503">
        <v>2315855</v>
      </c>
      <c r="B5503">
        <v>1</v>
      </c>
      <c r="C5503" t="s">
        <v>80</v>
      </c>
      <c r="D5503" t="s">
        <v>103</v>
      </c>
      <c r="E5503" t="s">
        <v>132</v>
      </c>
      <c r="F5503" t="s">
        <v>14356</v>
      </c>
      <c r="G5503" t="s">
        <v>134</v>
      </c>
      <c r="H5503" t="s">
        <v>135</v>
      </c>
      <c r="I5503" t="s">
        <v>136</v>
      </c>
      <c r="J5503" t="s">
        <v>137</v>
      </c>
      <c r="K5503" t="s">
        <v>138</v>
      </c>
      <c r="L5503" t="s">
        <v>15890</v>
      </c>
      <c r="M5503" t="s">
        <v>15891</v>
      </c>
      <c r="N5503">
        <v>0.51249999999999996</v>
      </c>
      <c r="O5503">
        <v>21</v>
      </c>
      <c r="P5503">
        <v>2572</v>
      </c>
      <c r="Q5503">
        <v>33</v>
      </c>
      <c r="R5503">
        <v>191</v>
      </c>
      <c r="S5503">
        <v>55</v>
      </c>
      <c r="T5503">
        <v>690</v>
      </c>
      <c r="U5503">
        <v>7</v>
      </c>
      <c r="V5503">
        <v>1</v>
      </c>
      <c r="W5503">
        <v>5.5132984273499988</v>
      </c>
      <c r="X5503">
        <v>178.5039914813031</v>
      </c>
      <c r="Y5503">
        <v>42.958647683150986</v>
      </c>
      <c r="Z5503">
        <v>23.737450994415973</v>
      </c>
      <c r="AA5503">
        <v>89.888783226518271</v>
      </c>
      <c r="AB5503">
        <v>105.05397279065956</v>
      </c>
      <c r="AC5503">
        <v>84.764084776910863</v>
      </c>
      <c r="AD5503">
        <v>2.0312192143728751</v>
      </c>
      <c r="AE5503">
        <v>532.45144859468155</v>
      </c>
    </row>
    <row r="5504" spans="1:31" x14ac:dyDescent="0.25">
      <c r="A5504">
        <v>2316519</v>
      </c>
      <c r="B5504">
        <v>1</v>
      </c>
      <c r="C5504" t="s">
        <v>80</v>
      </c>
      <c r="D5504" t="s">
        <v>87</v>
      </c>
      <c r="E5504" t="s">
        <v>158</v>
      </c>
      <c r="F5504" t="s">
        <v>15892</v>
      </c>
      <c r="G5504" t="s">
        <v>513</v>
      </c>
      <c r="H5504" t="s">
        <v>150</v>
      </c>
      <c r="I5504" t="s">
        <v>136</v>
      </c>
      <c r="J5504" t="s">
        <v>137</v>
      </c>
      <c r="K5504" t="s">
        <v>138</v>
      </c>
      <c r="L5504" t="s">
        <v>15893</v>
      </c>
      <c r="M5504" t="s">
        <v>15894</v>
      </c>
      <c r="N5504">
        <v>1.372777777</v>
      </c>
      <c r="O5504">
        <v>0</v>
      </c>
      <c r="P5504">
        <v>197</v>
      </c>
      <c r="Q5504">
        <v>0</v>
      </c>
      <c r="R5504">
        <v>0</v>
      </c>
      <c r="S5504">
        <v>0</v>
      </c>
      <c r="T5504">
        <v>10</v>
      </c>
      <c r="U5504">
        <v>0</v>
      </c>
      <c r="V5504">
        <v>0</v>
      </c>
      <c r="W5504">
        <v>0</v>
      </c>
      <c r="X5504">
        <v>78.321495710871133</v>
      </c>
      <c r="Y5504">
        <v>0</v>
      </c>
      <c r="Z5504">
        <v>0</v>
      </c>
      <c r="AA5504">
        <v>0</v>
      </c>
      <c r="AB5504">
        <v>15.494255147064877</v>
      </c>
      <c r="AC5504">
        <v>0</v>
      </c>
      <c r="AD5504">
        <v>0</v>
      </c>
      <c r="AE5504">
        <v>93.81575085793601</v>
      </c>
    </row>
    <row r="5505" spans="1:31" x14ac:dyDescent="0.25">
      <c r="A5505">
        <v>2316396</v>
      </c>
      <c r="B5505">
        <v>1</v>
      </c>
      <c r="C5505" t="s">
        <v>80</v>
      </c>
      <c r="D5505" t="s">
        <v>96</v>
      </c>
      <c r="E5505" t="s">
        <v>153</v>
      </c>
      <c r="F5505" t="s">
        <v>15895</v>
      </c>
      <c r="G5505" t="s">
        <v>155</v>
      </c>
      <c r="H5505" t="s">
        <v>150</v>
      </c>
      <c r="I5505" t="s">
        <v>136</v>
      </c>
      <c r="J5505" t="s">
        <v>137</v>
      </c>
      <c r="K5505" t="s">
        <v>138</v>
      </c>
      <c r="L5505" t="s">
        <v>15896</v>
      </c>
      <c r="M5505" t="s">
        <v>15897</v>
      </c>
      <c r="N5505">
        <v>3.619444444</v>
      </c>
      <c r="O5505">
        <v>0</v>
      </c>
      <c r="P5505">
        <v>1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0.82004218688696651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0.82004218688696651</v>
      </c>
    </row>
    <row r="5506" spans="1:31" x14ac:dyDescent="0.25">
      <c r="A5506">
        <v>2316565</v>
      </c>
      <c r="B5506">
        <v>1</v>
      </c>
      <c r="C5506" t="s">
        <v>81</v>
      </c>
      <c r="D5506" t="s">
        <v>121</v>
      </c>
      <c r="E5506" t="s">
        <v>147</v>
      </c>
      <c r="F5506" t="s">
        <v>15898</v>
      </c>
      <c r="G5506" t="s">
        <v>149</v>
      </c>
      <c r="H5506" t="s">
        <v>150</v>
      </c>
      <c r="I5506" t="s">
        <v>136</v>
      </c>
      <c r="J5506" t="s">
        <v>137</v>
      </c>
      <c r="K5506" t="s">
        <v>138</v>
      </c>
      <c r="L5506" t="s">
        <v>15899</v>
      </c>
      <c r="M5506" t="s">
        <v>15900</v>
      </c>
      <c r="N5506">
        <v>2.8405555549999999</v>
      </c>
      <c r="O5506">
        <v>0</v>
      </c>
      <c r="P5506">
        <v>6</v>
      </c>
      <c r="Q5506">
        <v>0</v>
      </c>
      <c r="R5506">
        <v>6</v>
      </c>
      <c r="S5506">
        <v>0</v>
      </c>
      <c r="T5506">
        <v>5</v>
      </c>
      <c r="U5506">
        <v>0</v>
      </c>
      <c r="V5506">
        <v>0</v>
      </c>
      <c r="W5506">
        <v>0</v>
      </c>
      <c r="X5506">
        <v>4.3910580338810661</v>
      </c>
      <c r="Y5506">
        <v>0</v>
      </c>
      <c r="Z5506">
        <v>2.0598071275736665</v>
      </c>
      <c r="AA5506">
        <v>0</v>
      </c>
      <c r="AB5506">
        <v>1.7265186970940998</v>
      </c>
      <c r="AC5506">
        <v>0</v>
      </c>
      <c r="AD5506">
        <v>0</v>
      </c>
      <c r="AE5506">
        <v>8.1773838585488328</v>
      </c>
    </row>
    <row r="5507" spans="1:31" x14ac:dyDescent="0.25">
      <c r="A5507">
        <v>2315901</v>
      </c>
      <c r="B5507">
        <v>1</v>
      </c>
      <c r="C5507" t="s">
        <v>81</v>
      </c>
      <c r="D5507" t="s">
        <v>128</v>
      </c>
      <c r="E5507" t="s">
        <v>153</v>
      </c>
      <c r="F5507" t="s">
        <v>15901</v>
      </c>
      <c r="G5507" t="s">
        <v>155</v>
      </c>
      <c r="H5507" t="s">
        <v>150</v>
      </c>
      <c r="I5507" t="s">
        <v>136</v>
      </c>
      <c r="J5507" t="s">
        <v>137</v>
      </c>
      <c r="K5507" t="s">
        <v>138</v>
      </c>
      <c r="L5507" t="s">
        <v>15902</v>
      </c>
      <c r="M5507" t="s">
        <v>15903</v>
      </c>
      <c r="N5507">
        <v>5.7824999999999998</v>
      </c>
      <c r="O5507">
        <v>0</v>
      </c>
      <c r="P5507">
        <v>0</v>
      </c>
      <c r="Q5507">
        <v>0</v>
      </c>
      <c r="R5507">
        <v>1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1.095978892277375</v>
      </c>
      <c r="AA5507">
        <v>0</v>
      </c>
      <c r="AB5507">
        <v>0</v>
      </c>
      <c r="AC5507">
        <v>0</v>
      </c>
      <c r="AD5507">
        <v>0</v>
      </c>
      <c r="AE5507">
        <v>1.095978892277375</v>
      </c>
    </row>
    <row r="5508" spans="1:31" x14ac:dyDescent="0.25">
      <c r="A5508">
        <v>2316582</v>
      </c>
      <c r="B5508">
        <v>1</v>
      </c>
      <c r="C5508" t="s">
        <v>80</v>
      </c>
      <c r="D5508" t="s">
        <v>82</v>
      </c>
      <c r="E5508" t="s">
        <v>153</v>
      </c>
      <c r="F5508" t="s">
        <v>15904</v>
      </c>
      <c r="G5508" t="s">
        <v>155</v>
      </c>
      <c r="H5508" t="s">
        <v>150</v>
      </c>
      <c r="I5508" t="s">
        <v>136</v>
      </c>
      <c r="J5508" t="s">
        <v>137</v>
      </c>
      <c r="K5508" t="s">
        <v>138</v>
      </c>
      <c r="L5508" t="s">
        <v>15905</v>
      </c>
      <c r="M5508" t="s">
        <v>15906</v>
      </c>
      <c r="N5508">
        <v>4.1713888880000001</v>
      </c>
      <c r="O5508">
        <v>0</v>
      </c>
      <c r="P5508">
        <v>3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2.6120129419299998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2.6120129419299998</v>
      </c>
    </row>
    <row r="5509" spans="1:31" x14ac:dyDescent="0.25">
      <c r="A5509">
        <v>2316227</v>
      </c>
      <c r="B5509">
        <v>1</v>
      </c>
      <c r="C5509" t="s">
        <v>80</v>
      </c>
      <c r="D5509" t="s">
        <v>95</v>
      </c>
      <c r="E5509" t="s">
        <v>147</v>
      </c>
      <c r="F5509" t="s">
        <v>15907</v>
      </c>
      <c r="G5509" t="s">
        <v>149</v>
      </c>
      <c r="H5509" t="s">
        <v>150</v>
      </c>
      <c r="I5509" t="s">
        <v>136</v>
      </c>
      <c r="J5509" t="s">
        <v>137</v>
      </c>
      <c r="K5509" t="s">
        <v>138</v>
      </c>
      <c r="L5509" t="s">
        <v>15908</v>
      </c>
      <c r="M5509" t="s">
        <v>15909</v>
      </c>
      <c r="N5509">
        <v>3.7336111110000001</v>
      </c>
      <c r="O5509">
        <v>0</v>
      </c>
      <c r="P5509">
        <v>1</v>
      </c>
      <c r="Q5509">
        <v>0</v>
      </c>
      <c r="R5509">
        <v>2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3.5146856512814004</v>
      </c>
      <c r="Y5509">
        <v>0</v>
      </c>
      <c r="Z5509">
        <v>6.891016615455225</v>
      </c>
      <c r="AA5509">
        <v>0</v>
      </c>
      <c r="AB5509">
        <v>0</v>
      </c>
      <c r="AC5509">
        <v>0</v>
      </c>
      <c r="AD5509">
        <v>0</v>
      </c>
      <c r="AE5509">
        <v>10.405702266736625</v>
      </c>
    </row>
    <row r="5510" spans="1:31" x14ac:dyDescent="0.25">
      <c r="A5510">
        <v>2316081</v>
      </c>
      <c r="B5510">
        <v>1</v>
      </c>
      <c r="C5510" t="s">
        <v>80</v>
      </c>
      <c r="D5510" t="s">
        <v>93</v>
      </c>
      <c r="E5510" t="s">
        <v>147</v>
      </c>
      <c r="F5510" t="s">
        <v>15910</v>
      </c>
      <c r="G5510" t="s">
        <v>258</v>
      </c>
      <c r="H5510" t="s">
        <v>150</v>
      </c>
      <c r="I5510" t="s">
        <v>136</v>
      </c>
      <c r="J5510" t="s">
        <v>137</v>
      </c>
      <c r="K5510" t="s">
        <v>138</v>
      </c>
      <c r="L5510" t="s">
        <v>15911</v>
      </c>
      <c r="M5510" t="s">
        <v>15912</v>
      </c>
      <c r="N5510">
        <v>5.3761111110000002</v>
      </c>
      <c r="O5510">
        <v>0</v>
      </c>
      <c r="P5510">
        <v>1</v>
      </c>
      <c r="Q5510">
        <v>0</v>
      </c>
      <c r="R5510">
        <v>11</v>
      </c>
      <c r="S5510">
        <v>0</v>
      </c>
      <c r="T5510">
        <v>1</v>
      </c>
      <c r="U5510">
        <v>0</v>
      </c>
      <c r="V5510">
        <v>0</v>
      </c>
      <c r="W5510">
        <v>0</v>
      </c>
      <c r="X5510">
        <v>0.67214836299915004</v>
      </c>
      <c r="Y5510">
        <v>0</v>
      </c>
      <c r="Z5510">
        <v>144.33214267310669</v>
      </c>
      <c r="AA5510">
        <v>0</v>
      </c>
      <c r="AB5510">
        <v>10.517381107319844</v>
      </c>
      <c r="AC5510">
        <v>0</v>
      </c>
      <c r="AD5510">
        <v>0</v>
      </c>
      <c r="AE5510">
        <v>155.52167214342566</v>
      </c>
    </row>
    <row r="5511" spans="1:31" x14ac:dyDescent="0.25">
      <c r="A5511">
        <v>2316436</v>
      </c>
      <c r="B5511">
        <v>1</v>
      </c>
      <c r="C5511" t="s">
        <v>81</v>
      </c>
      <c r="D5511" t="s">
        <v>127</v>
      </c>
      <c r="E5511" t="s">
        <v>285</v>
      </c>
      <c r="F5511" t="s">
        <v>15913</v>
      </c>
      <c r="G5511" t="s">
        <v>384</v>
      </c>
      <c r="H5511" t="s">
        <v>150</v>
      </c>
      <c r="I5511" t="s">
        <v>136</v>
      </c>
      <c r="J5511" t="s">
        <v>137</v>
      </c>
      <c r="K5511" t="s">
        <v>138</v>
      </c>
      <c r="L5511" t="s">
        <v>15914</v>
      </c>
      <c r="M5511" t="s">
        <v>15915</v>
      </c>
      <c r="N5511">
        <v>8.0188888879999993</v>
      </c>
      <c r="O5511">
        <v>0</v>
      </c>
      <c r="P5511">
        <v>102</v>
      </c>
      <c r="Q5511">
        <v>0</v>
      </c>
      <c r="R5511">
        <v>0</v>
      </c>
      <c r="S5511">
        <v>0</v>
      </c>
      <c r="T5511">
        <v>5</v>
      </c>
      <c r="U5511">
        <v>0</v>
      </c>
      <c r="V5511">
        <v>0</v>
      </c>
      <c r="W5511">
        <v>0</v>
      </c>
      <c r="X5511">
        <v>146.37104653660847</v>
      </c>
      <c r="Y5511">
        <v>0</v>
      </c>
      <c r="Z5511">
        <v>0</v>
      </c>
      <c r="AA5511">
        <v>0</v>
      </c>
      <c r="AB5511">
        <v>0.46707965136606666</v>
      </c>
      <c r="AC5511">
        <v>0</v>
      </c>
      <c r="AD5511">
        <v>0</v>
      </c>
      <c r="AE5511">
        <v>146.83812618797455</v>
      </c>
    </row>
    <row r="5512" spans="1:31" x14ac:dyDescent="0.25">
      <c r="A5512">
        <v>2316316</v>
      </c>
      <c r="B5512">
        <v>1</v>
      </c>
      <c r="C5512" t="s">
        <v>81</v>
      </c>
      <c r="D5512" t="s">
        <v>119</v>
      </c>
      <c r="E5512" t="s">
        <v>141</v>
      </c>
      <c r="F5512" t="s">
        <v>15916</v>
      </c>
      <c r="G5512" t="s">
        <v>134</v>
      </c>
      <c r="H5512" t="s">
        <v>135</v>
      </c>
      <c r="I5512" t="s">
        <v>136</v>
      </c>
      <c r="J5512" t="s">
        <v>137</v>
      </c>
      <c r="K5512" t="s">
        <v>138</v>
      </c>
      <c r="L5512" t="s">
        <v>15917</v>
      </c>
      <c r="M5512" t="s">
        <v>15918</v>
      </c>
      <c r="N5512">
        <v>0.34472222200000002</v>
      </c>
      <c r="O5512">
        <v>3</v>
      </c>
      <c r="P5512">
        <v>2731</v>
      </c>
      <c r="Q5512">
        <v>29</v>
      </c>
      <c r="R5512">
        <v>555</v>
      </c>
      <c r="S5512">
        <v>17</v>
      </c>
      <c r="T5512">
        <v>280</v>
      </c>
      <c r="U5512">
        <v>0</v>
      </c>
      <c r="V5512">
        <v>3</v>
      </c>
      <c r="W5512">
        <v>0.39847779807605005</v>
      </c>
      <c r="X5512">
        <v>126.59471854521836</v>
      </c>
      <c r="Y5512">
        <v>42.17272786486793</v>
      </c>
      <c r="Z5512">
        <v>167.64995230960119</v>
      </c>
      <c r="AA5512">
        <v>46.048436936891548</v>
      </c>
      <c r="AB5512">
        <v>50.444458321419027</v>
      </c>
      <c r="AC5512">
        <v>0</v>
      </c>
      <c r="AD5512">
        <v>62.089337754987426</v>
      </c>
      <c r="AE5512">
        <v>495.39810953106149</v>
      </c>
    </row>
    <row r="5513" spans="1:31" x14ac:dyDescent="0.25">
      <c r="A5513">
        <v>2315981</v>
      </c>
      <c r="B5513">
        <v>1</v>
      </c>
      <c r="C5513" t="s">
        <v>80</v>
      </c>
      <c r="D5513" t="s">
        <v>94</v>
      </c>
      <c r="E5513" t="s">
        <v>158</v>
      </c>
      <c r="F5513" t="s">
        <v>15919</v>
      </c>
      <c r="G5513" t="s">
        <v>453</v>
      </c>
      <c r="H5513" t="s">
        <v>150</v>
      </c>
      <c r="I5513" t="s">
        <v>136</v>
      </c>
      <c r="J5513" t="s">
        <v>137</v>
      </c>
      <c r="K5513" t="s">
        <v>138</v>
      </c>
      <c r="L5513" t="s">
        <v>15920</v>
      </c>
      <c r="M5513" t="s">
        <v>15921</v>
      </c>
      <c r="N5513">
        <v>5.6944444440000002</v>
      </c>
      <c r="O5513">
        <v>0</v>
      </c>
      <c r="P5513">
        <v>0</v>
      </c>
      <c r="Q5513">
        <v>0</v>
      </c>
      <c r="R5513">
        <v>14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32.477576380235639</v>
      </c>
      <c r="AA5513">
        <v>0</v>
      </c>
      <c r="AB5513">
        <v>0</v>
      </c>
      <c r="AC5513">
        <v>0</v>
      </c>
      <c r="AD5513">
        <v>0</v>
      </c>
      <c r="AE5513">
        <v>32.477576380235639</v>
      </c>
    </row>
    <row r="5514" spans="1:31" x14ac:dyDescent="0.25">
      <c r="A5514">
        <v>2316290</v>
      </c>
      <c r="B5514">
        <v>1</v>
      </c>
      <c r="C5514" t="s">
        <v>80</v>
      </c>
      <c r="D5514" t="s">
        <v>107</v>
      </c>
      <c r="E5514" t="s">
        <v>153</v>
      </c>
      <c r="F5514" t="s">
        <v>15922</v>
      </c>
      <c r="G5514" t="s">
        <v>336</v>
      </c>
      <c r="H5514" t="s">
        <v>150</v>
      </c>
      <c r="I5514" t="s">
        <v>136</v>
      </c>
      <c r="J5514" t="s">
        <v>137</v>
      </c>
      <c r="K5514" t="s">
        <v>138</v>
      </c>
      <c r="L5514" t="s">
        <v>15923</v>
      </c>
      <c r="M5514" t="s">
        <v>15924</v>
      </c>
      <c r="N5514">
        <v>4.3825000000000003</v>
      </c>
      <c r="O5514">
        <v>0</v>
      </c>
      <c r="P5514">
        <v>1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0.57148176513402504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0.57148176513402504</v>
      </c>
    </row>
    <row r="5515" spans="1:31" x14ac:dyDescent="0.25">
      <c r="A5515">
        <v>2316004</v>
      </c>
      <c r="B5515">
        <v>1</v>
      </c>
      <c r="C5515" t="s">
        <v>80</v>
      </c>
      <c r="D5515" t="s">
        <v>111</v>
      </c>
      <c r="E5515" t="s">
        <v>158</v>
      </c>
      <c r="F5515" t="s">
        <v>15925</v>
      </c>
      <c r="G5515" t="s">
        <v>7432</v>
      </c>
      <c r="H5515" t="s">
        <v>150</v>
      </c>
      <c r="I5515" t="s">
        <v>136</v>
      </c>
      <c r="J5515" t="s">
        <v>137</v>
      </c>
      <c r="K5515" t="s">
        <v>144</v>
      </c>
      <c r="L5515" t="s">
        <v>15926</v>
      </c>
      <c r="M5515" t="s">
        <v>15927</v>
      </c>
      <c r="N5515">
        <v>0.82638888799999999</v>
      </c>
      <c r="O5515">
        <v>0</v>
      </c>
      <c r="P5515">
        <v>113</v>
      </c>
      <c r="Q5515">
        <v>0</v>
      </c>
      <c r="R5515">
        <v>0</v>
      </c>
      <c r="S5515">
        <v>0</v>
      </c>
      <c r="T5515">
        <v>5</v>
      </c>
      <c r="U5515">
        <v>0</v>
      </c>
      <c r="V5515">
        <v>0</v>
      </c>
      <c r="W5515">
        <v>0</v>
      </c>
      <c r="X5515">
        <v>19.465529494527178</v>
      </c>
      <c r="Y5515">
        <v>0</v>
      </c>
      <c r="Z5515">
        <v>0</v>
      </c>
      <c r="AA5515">
        <v>0</v>
      </c>
      <c r="AB5515">
        <v>1.7934392011030917</v>
      </c>
      <c r="AC5515">
        <v>0</v>
      </c>
      <c r="AD5515">
        <v>0</v>
      </c>
      <c r="AE5515">
        <v>21.258968695630269</v>
      </c>
    </row>
    <row r="5516" spans="1:31" x14ac:dyDescent="0.25">
      <c r="A5516">
        <v>2316167</v>
      </c>
      <c r="B5516">
        <v>1</v>
      </c>
      <c r="C5516" t="s">
        <v>81</v>
      </c>
      <c r="D5516" t="s">
        <v>123</v>
      </c>
      <c r="E5516" t="s">
        <v>175</v>
      </c>
      <c r="F5516" t="s">
        <v>15928</v>
      </c>
      <c r="G5516" t="s">
        <v>143</v>
      </c>
      <c r="H5516" t="s">
        <v>135</v>
      </c>
      <c r="I5516" t="s">
        <v>136</v>
      </c>
      <c r="J5516" t="s">
        <v>137</v>
      </c>
      <c r="K5516" t="s">
        <v>144</v>
      </c>
      <c r="L5516" t="s">
        <v>15929</v>
      </c>
      <c r="M5516" t="s">
        <v>15930</v>
      </c>
      <c r="N5516">
        <v>6.3377777770000003</v>
      </c>
      <c r="O5516">
        <v>0</v>
      </c>
      <c r="P5516">
        <v>113</v>
      </c>
      <c r="Q5516">
        <v>0</v>
      </c>
      <c r="R5516">
        <v>8</v>
      </c>
      <c r="S5516">
        <v>0</v>
      </c>
      <c r="T5516">
        <v>5</v>
      </c>
      <c r="U5516">
        <v>0</v>
      </c>
      <c r="V5516">
        <v>0</v>
      </c>
      <c r="W5516">
        <v>0</v>
      </c>
      <c r="X5516">
        <v>147.06627160023362</v>
      </c>
      <c r="Y5516">
        <v>0</v>
      </c>
      <c r="Z5516">
        <v>6.6217806959282024</v>
      </c>
      <c r="AA5516">
        <v>0</v>
      </c>
      <c r="AB5516">
        <v>33.874800000494417</v>
      </c>
      <c r="AC5516">
        <v>0</v>
      </c>
      <c r="AD5516">
        <v>0</v>
      </c>
      <c r="AE5516">
        <v>187.56285229665625</v>
      </c>
    </row>
    <row r="5517" spans="1:31" x14ac:dyDescent="0.25">
      <c r="A5517">
        <v>2316608</v>
      </c>
      <c r="B5517">
        <v>1</v>
      </c>
      <c r="C5517" t="s">
        <v>80</v>
      </c>
      <c r="D5517" t="s">
        <v>96</v>
      </c>
      <c r="E5517" t="s">
        <v>153</v>
      </c>
      <c r="F5517" t="s">
        <v>15931</v>
      </c>
      <c r="G5517" t="s">
        <v>155</v>
      </c>
      <c r="H5517" t="s">
        <v>150</v>
      </c>
      <c r="I5517" t="s">
        <v>136</v>
      </c>
      <c r="J5517" t="s">
        <v>137</v>
      </c>
      <c r="K5517" t="s">
        <v>138</v>
      </c>
      <c r="L5517" t="s">
        <v>15932</v>
      </c>
      <c r="M5517" t="s">
        <v>15933</v>
      </c>
      <c r="N5517">
        <v>1.9344444439999999</v>
      </c>
      <c r="O5517">
        <v>0</v>
      </c>
      <c r="P5517">
        <v>7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1.8603253141526672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1.8603253141526672</v>
      </c>
    </row>
    <row r="5518" spans="1:31" x14ac:dyDescent="0.25">
      <c r="A5518">
        <v>2315961</v>
      </c>
      <c r="B5518">
        <v>1</v>
      </c>
      <c r="C5518" t="s">
        <v>80</v>
      </c>
      <c r="D5518" t="s">
        <v>96</v>
      </c>
      <c r="E5518" t="s">
        <v>175</v>
      </c>
      <c r="F5518" t="s">
        <v>15934</v>
      </c>
      <c r="G5518" t="s">
        <v>143</v>
      </c>
      <c r="H5518" t="s">
        <v>135</v>
      </c>
      <c r="I5518" t="s">
        <v>136</v>
      </c>
      <c r="J5518" t="s">
        <v>137</v>
      </c>
      <c r="K5518" t="s">
        <v>144</v>
      </c>
      <c r="L5518" t="s">
        <v>15935</v>
      </c>
      <c r="M5518" t="s">
        <v>15936</v>
      </c>
      <c r="N5518">
        <v>7.4341666660000003</v>
      </c>
      <c r="O5518">
        <v>0</v>
      </c>
      <c r="P5518">
        <v>281</v>
      </c>
      <c r="Q5518">
        <v>0</v>
      </c>
      <c r="R5518">
        <v>1</v>
      </c>
      <c r="S5518">
        <v>0</v>
      </c>
      <c r="T5518">
        <v>102</v>
      </c>
      <c r="U5518">
        <v>0</v>
      </c>
      <c r="V5518">
        <v>0</v>
      </c>
      <c r="W5518">
        <v>0</v>
      </c>
      <c r="X5518">
        <v>1227.6897118920174</v>
      </c>
      <c r="Y5518">
        <v>0</v>
      </c>
      <c r="Z5518">
        <v>0.23463518676647502</v>
      </c>
      <c r="AA5518">
        <v>0</v>
      </c>
      <c r="AB5518">
        <v>3134.9354004605821</v>
      </c>
      <c r="AC5518">
        <v>0</v>
      </c>
      <c r="AD5518">
        <v>0</v>
      </c>
      <c r="AE5518">
        <v>4362.8597475393663</v>
      </c>
    </row>
    <row r="5519" spans="1:31" x14ac:dyDescent="0.25">
      <c r="A5519">
        <v>2316502</v>
      </c>
      <c r="B5519">
        <v>1</v>
      </c>
      <c r="C5519" t="s">
        <v>81</v>
      </c>
      <c r="D5519" t="s">
        <v>117</v>
      </c>
      <c r="E5519" t="s">
        <v>153</v>
      </c>
      <c r="F5519" t="s">
        <v>15937</v>
      </c>
      <c r="G5519" t="s">
        <v>155</v>
      </c>
      <c r="H5519" t="s">
        <v>150</v>
      </c>
      <c r="I5519" t="s">
        <v>136</v>
      </c>
      <c r="J5519" t="s">
        <v>137</v>
      </c>
      <c r="K5519" t="s">
        <v>138</v>
      </c>
      <c r="L5519" t="s">
        <v>15938</v>
      </c>
      <c r="M5519" t="s">
        <v>15939</v>
      </c>
      <c r="N5519">
        <v>1.3877777769999999</v>
      </c>
      <c r="O5519">
        <v>0</v>
      </c>
      <c r="P5519">
        <v>0</v>
      </c>
      <c r="Q5519">
        <v>0</v>
      </c>
      <c r="R5519">
        <v>1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2.4292652510124446</v>
      </c>
      <c r="AA5519">
        <v>0</v>
      </c>
      <c r="AB5519">
        <v>0</v>
      </c>
      <c r="AC5519">
        <v>0</v>
      </c>
      <c r="AD5519">
        <v>0</v>
      </c>
      <c r="AE5519">
        <v>2.4292652510124446</v>
      </c>
    </row>
    <row r="5520" spans="1:31" x14ac:dyDescent="0.25">
      <c r="A5520">
        <v>2316310</v>
      </c>
      <c r="B5520">
        <v>1</v>
      </c>
      <c r="C5520" t="s">
        <v>80</v>
      </c>
      <c r="D5520" t="s">
        <v>87</v>
      </c>
      <c r="E5520" t="s">
        <v>153</v>
      </c>
      <c r="F5520" t="s">
        <v>15940</v>
      </c>
      <c r="G5520" t="s">
        <v>203</v>
      </c>
      <c r="H5520" t="s">
        <v>150</v>
      </c>
      <c r="I5520" t="s">
        <v>136</v>
      </c>
      <c r="J5520" t="s">
        <v>137</v>
      </c>
      <c r="K5520" t="s">
        <v>138</v>
      </c>
      <c r="L5520" t="s">
        <v>15941</v>
      </c>
      <c r="M5520" t="s">
        <v>15942</v>
      </c>
      <c r="N5520">
        <v>2.2102777769999999</v>
      </c>
      <c r="O5520">
        <v>0</v>
      </c>
      <c r="P5520">
        <v>21</v>
      </c>
      <c r="Q5520">
        <v>0</v>
      </c>
      <c r="R5520">
        <v>0</v>
      </c>
      <c r="S5520">
        <v>0</v>
      </c>
      <c r="T5520">
        <v>2</v>
      </c>
      <c r="U5520">
        <v>0</v>
      </c>
      <c r="V5520">
        <v>0</v>
      </c>
      <c r="W5520">
        <v>0</v>
      </c>
      <c r="X5520">
        <v>11.133145478377038</v>
      </c>
      <c r="Y5520">
        <v>0</v>
      </c>
      <c r="Z5520">
        <v>0</v>
      </c>
      <c r="AA5520">
        <v>0</v>
      </c>
      <c r="AB5520">
        <v>4.6451318154579155</v>
      </c>
      <c r="AC5520">
        <v>0</v>
      </c>
      <c r="AD5520">
        <v>0</v>
      </c>
      <c r="AE5520">
        <v>15.778277293834954</v>
      </c>
    </row>
    <row r="5521" spans="1:31" x14ac:dyDescent="0.25">
      <c r="A5521">
        <v>2315852</v>
      </c>
      <c r="B5521">
        <v>1</v>
      </c>
      <c r="C5521" t="s">
        <v>80</v>
      </c>
      <c r="D5521" t="s">
        <v>103</v>
      </c>
      <c r="E5521" t="s">
        <v>147</v>
      </c>
      <c r="F5521" t="s">
        <v>15943</v>
      </c>
      <c r="G5521" t="s">
        <v>149</v>
      </c>
      <c r="H5521" t="s">
        <v>150</v>
      </c>
      <c r="I5521" t="s">
        <v>136</v>
      </c>
      <c r="J5521" t="s">
        <v>137</v>
      </c>
      <c r="K5521" t="s">
        <v>138</v>
      </c>
      <c r="L5521" t="s">
        <v>15944</v>
      </c>
      <c r="M5521" t="s">
        <v>15945</v>
      </c>
      <c r="N5521">
        <v>1.2547222220000001</v>
      </c>
      <c r="O5521">
        <v>0</v>
      </c>
      <c r="P5521">
        <v>2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0.35108124195695833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0.35108124195695833</v>
      </c>
    </row>
    <row r="5522" spans="1:31" x14ac:dyDescent="0.25">
      <c r="A5522">
        <v>2316207</v>
      </c>
      <c r="B5522">
        <v>1</v>
      </c>
      <c r="C5522" t="s">
        <v>80</v>
      </c>
      <c r="D5522" t="s">
        <v>105</v>
      </c>
      <c r="E5522" t="s">
        <v>132</v>
      </c>
      <c r="F5522" t="s">
        <v>15946</v>
      </c>
      <c r="G5522" t="s">
        <v>134</v>
      </c>
      <c r="H5522" t="s">
        <v>135</v>
      </c>
      <c r="I5522" t="s">
        <v>136</v>
      </c>
      <c r="J5522" t="s">
        <v>137</v>
      </c>
      <c r="K5522" t="s">
        <v>138</v>
      </c>
      <c r="L5522" t="s">
        <v>15947</v>
      </c>
      <c r="M5522" t="s">
        <v>15948</v>
      </c>
      <c r="N5522">
        <v>0.34277777700000001</v>
      </c>
      <c r="O5522">
        <v>1</v>
      </c>
      <c r="P5522">
        <v>99</v>
      </c>
      <c r="Q5522">
        <v>6</v>
      </c>
      <c r="R5522">
        <v>7</v>
      </c>
      <c r="S5522">
        <v>19</v>
      </c>
      <c r="T5522">
        <v>9</v>
      </c>
      <c r="U5522">
        <v>3</v>
      </c>
      <c r="V5522">
        <v>0</v>
      </c>
      <c r="W5522">
        <v>0.19931222621196665</v>
      </c>
      <c r="X5522">
        <v>8.7129597240029728</v>
      </c>
      <c r="Y5522">
        <v>8.9958691764076981</v>
      </c>
      <c r="Z5522">
        <v>0.89836107653501684</v>
      </c>
      <c r="AA5522">
        <v>148.75132244642427</v>
      </c>
      <c r="AB5522">
        <v>14.898766442391201</v>
      </c>
      <c r="AC5522">
        <v>313.06547019126606</v>
      </c>
      <c r="AD5522">
        <v>0</v>
      </c>
      <c r="AE5522">
        <v>495.52206128323917</v>
      </c>
    </row>
    <row r="5523" spans="1:31" x14ac:dyDescent="0.25">
      <c r="A5523">
        <v>2315875</v>
      </c>
      <c r="B5523">
        <v>1</v>
      </c>
      <c r="C5523" t="s">
        <v>81</v>
      </c>
      <c r="D5523" t="s">
        <v>128</v>
      </c>
      <c r="E5523" t="s">
        <v>175</v>
      </c>
      <c r="F5523" t="s">
        <v>15949</v>
      </c>
      <c r="G5523" t="s">
        <v>134</v>
      </c>
      <c r="H5523" t="s">
        <v>135</v>
      </c>
      <c r="I5523" t="s">
        <v>136</v>
      </c>
      <c r="J5523" t="s">
        <v>137</v>
      </c>
      <c r="K5523" t="s">
        <v>138</v>
      </c>
      <c r="L5523" t="s">
        <v>15950</v>
      </c>
      <c r="M5523" t="s">
        <v>15692</v>
      </c>
      <c r="N5523">
        <v>1.1388888880000001</v>
      </c>
      <c r="O5523">
        <v>0</v>
      </c>
      <c r="P5523">
        <v>516</v>
      </c>
      <c r="Q5523">
        <v>1</v>
      </c>
      <c r="R5523">
        <v>12</v>
      </c>
      <c r="S5523">
        <v>1</v>
      </c>
      <c r="T5523">
        <v>42</v>
      </c>
      <c r="U5523">
        <v>0</v>
      </c>
      <c r="V5523">
        <v>0</v>
      </c>
      <c r="W5523">
        <v>0</v>
      </c>
      <c r="X5523">
        <v>77.043290343170327</v>
      </c>
      <c r="Y5523">
        <v>1.5845384174010555</v>
      </c>
      <c r="Z5523">
        <v>1.5914634074620253</v>
      </c>
      <c r="AA5523">
        <v>1.1737583216487555</v>
      </c>
      <c r="AB5523">
        <v>14.442520344216669</v>
      </c>
      <c r="AC5523">
        <v>0</v>
      </c>
      <c r="AD5523">
        <v>0</v>
      </c>
      <c r="AE5523">
        <v>95.835570833898842</v>
      </c>
    </row>
    <row r="5524" spans="1:31" x14ac:dyDescent="0.25">
      <c r="A5524">
        <v>2316562</v>
      </c>
      <c r="B5524">
        <v>1</v>
      </c>
      <c r="C5524" t="s">
        <v>81</v>
      </c>
      <c r="D5524" t="s">
        <v>122</v>
      </c>
      <c r="E5524" t="s">
        <v>147</v>
      </c>
      <c r="F5524" t="s">
        <v>1575</v>
      </c>
      <c r="G5524" t="s">
        <v>353</v>
      </c>
      <c r="H5524" t="s">
        <v>150</v>
      </c>
      <c r="I5524" t="s">
        <v>136</v>
      </c>
      <c r="J5524" t="s">
        <v>137</v>
      </c>
      <c r="K5524" t="s">
        <v>138</v>
      </c>
      <c r="L5524" t="s">
        <v>15951</v>
      </c>
      <c r="M5524" t="s">
        <v>15952</v>
      </c>
      <c r="N5524">
        <v>1.254444444</v>
      </c>
      <c r="O5524">
        <v>0</v>
      </c>
      <c r="P5524">
        <v>166</v>
      </c>
      <c r="Q5524">
        <v>0</v>
      </c>
      <c r="R5524">
        <v>0</v>
      </c>
      <c r="S5524">
        <v>0</v>
      </c>
      <c r="T5524">
        <v>5</v>
      </c>
      <c r="U5524">
        <v>0</v>
      </c>
      <c r="V5524">
        <v>0</v>
      </c>
      <c r="W5524">
        <v>0</v>
      </c>
      <c r="X5524">
        <v>43.576916788362439</v>
      </c>
      <c r="Y5524">
        <v>0</v>
      </c>
      <c r="Z5524">
        <v>0</v>
      </c>
      <c r="AA5524">
        <v>0</v>
      </c>
      <c r="AB5524">
        <v>10.025707901552089</v>
      </c>
      <c r="AC5524">
        <v>0</v>
      </c>
      <c r="AD5524">
        <v>0</v>
      </c>
      <c r="AE5524">
        <v>53.602624689914528</v>
      </c>
    </row>
    <row r="5525" spans="1:31" x14ac:dyDescent="0.25">
      <c r="A5525">
        <v>2315898</v>
      </c>
      <c r="B5525">
        <v>1</v>
      </c>
      <c r="C5525" t="s">
        <v>80</v>
      </c>
      <c r="D5525" t="s">
        <v>93</v>
      </c>
      <c r="E5525" t="s">
        <v>141</v>
      </c>
      <c r="F5525" t="s">
        <v>15953</v>
      </c>
      <c r="G5525" t="s">
        <v>134</v>
      </c>
      <c r="H5525" t="s">
        <v>135</v>
      </c>
      <c r="I5525" t="s">
        <v>136</v>
      </c>
      <c r="J5525" t="s">
        <v>137</v>
      </c>
      <c r="K5525" t="s">
        <v>138</v>
      </c>
      <c r="L5525" t="s">
        <v>15954</v>
      </c>
      <c r="M5525" t="s">
        <v>15955</v>
      </c>
      <c r="N5525">
        <v>0.57638888799999999</v>
      </c>
      <c r="O5525">
        <v>0</v>
      </c>
      <c r="P5525">
        <v>200</v>
      </c>
      <c r="Q5525">
        <v>1</v>
      </c>
      <c r="R5525">
        <v>80</v>
      </c>
      <c r="S5525">
        <v>5</v>
      </c>
      <c r="T5525">
        <v>80</v>
      </c>
      <c r="U5525">
        <v>0</v>
      </c>
      <c r="V5525">
        <v>0</v>
      </c>
      <c r="W5525">
        <v>0</v>
      </c>
      <c r="X5525">
        <v>19.39316819117732</v>
      </c>
      <c r="Y5525">
        <v>4.4542027156044002</v>
      </c>
      <c r="Z5525">
        <v>100.72099382115094</v>
      </c>
      <c r="AA5525">
        <v>11.437654875375031</v>
      </c>
      <c r="AB5525">
        <v>37.056645005463331</v>
      </c>
      <c r="AC5525">
        <v>0</v>
      </c>
      <c r="AD5525">
        <v>0</v>
      </c>
      <c r="AE5525">
        <v>173.06266460877103</v>
      </c>
    </row>
    <row r="5526" spans="1:31" x14ac:dyDescent="0.25">
      <c r="A5526">
        <v>2316067</v>
      </c>
      <c r="B5526">
        <v>1</v>
      </c>
      <c r="C5526" t="s">
        <v>80</v>
      </c>
      <c r="D5526" t="s">
        <v>96</v>
      </c>
      <c r="E5526" t="s">
        <v>153</v>
      </c>
      <c r="F5526" t="s">
        <v>13680</v>
      </c>
      <c r="G5526" t="s">
        <v>336</v>
      </c>
      <c r="H5526" t="s">
        <v>150</v>
      </c>
      <c r="I5526" t="s">
        <v>136</v>
      </c>
      <c r="J5526" t="s">
        <v>137</v>
      </c>
      <c r="K5526" t="s">
        <v>138</v>
      </c>
      <c r="L5526" t="s">
        <v>15956</v>
      </c>
      <c r="M5526" t="s">
        <v>15957</v>
      </c>
      <c r="N5526">
        <v>3.221944444</v>
      </c>
      <c r="O5526">
        <v>0</v>
      </c>
      <c r="P5526">
        <v>2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2.0681217250131998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2.0681217250131998</v>
      </c>
    </row>
    <row r="5527" spans="1:31" x14ac:dyDescent="0.25">
      <c r="A5527">
        <v>2316230</v>
      </c>
      <c r="B5527">
        <v>1</v>
      </c>
      <c r="C5527" t="s">
        <v>80</v>
      </c>
      <c r="D5527" t="s">
        <v>108</v>
      </c>
      <c r="E5527" t="s">
        <v>147</v>
      </c>
      <c r="F5527" t="s">
        <v>15958</v>
      </c>
      <c r="G5527" t="s">
        <v>353</v>
      </c>
      <c r="H5527" t="s">
        <v>150</v>
      </c>
      <c r="I5527" t="s">
        <v>136</v>
      </c>
      <c r="J5527" t="s">
        <v>137</v>
      </c>
      <c r="K5527" t="s">
        <v>138</v>
      </c>
      <c r="L5527" t="s">
        <v>15959</v>
      </c>
      <c r="M5527" t="s">
        <v>15960</v>
      </c>
      <c r="N5527">
        <v>5.1602777770000001</v>
      </c>
      <c r="O5527">
        <v>0</v>
      </c>
      <c r="P5527">
        <v>19</v>
      </c>
      <c r="Q5527">
        <v>0</v>
      </c>
      <c r="R5527">
        <v>9</v>
      </c>
      <c r="S5527">
        <v>0</v>
      </c>
      <c r="T5527">
        <v>3</v>
      </c>
      <c r="U5527">
        <v>0</v>
      </c>
      <c r="V5527">
        <v>0</v>
      </c>
      <c r="W5527">
        <v>0</v>
      </c>
      <c r="X5527">
        <v>14.064544286044406</v>
      </c>
      <c r="Y5527">
        <v>0</v>
      </c>
      <c r="Z5527">
        <v>17.289542776160776</v>
      </c>
      <c r="AA5527">
        <v>0</v>
      </c>
      <c r="AB5527">
        <v>3.3265333965752002</v>
      </c>
      <c r="AC5527">
        <v>0</v>
      </c>
      <c r="AD5527">
        <v>0</v>
      </c>
      <c r="AE5527">
        <v>34.680620458780382</v>
      </c>
    </row>
    <row r="5528" spans="1:31" x14ac:dyDescent="0.25">
      <c r="A5528">
        <v>2316376</v>
      </c>
      <c r="B5528">
        <v>1</v>
      </c>
      <c r="C5528" t="s">
        <v>81</v>
      </c>
      <c r="D5528" t="s">
        <v>127</v>
      </c>
      <c r="E5528" t="s">
        <v>175</v>
      </c>
      <c r="F5528" t="s">
        <v>15961</v>
      </c>
      <c r="G5528" t="s">
        <v>210</v>
      </c>
      <c r="H5528" t="s">
        <v>135</v>
      </c>
      <c r="I5528" t="s">
        <v>136</v>
      </c>
      <c r="J5528" t="s">
        <v>137</v>
      </c>
      <c r="K5528" t="s">
        <v>138</v>
      </c>
      <c r="L5528" t="s">
        <v>15962</v>
      </c>
      <c r="M5528" t="s">
        <v>15963</v>
      </c>
      <c r="N5528">
        <v>1.562777777</v>
      </c>
      <c r="O5528">
        <v>0</v>
      </c>
      <c r="P5528">
        <v>118</v>
      </c>
      <c r="Q5528">
        <v>10</v>
      </c>
      <c r="R5528">
        <v>19</v>
      </c>
      <c r="S5528">
        <v>0</v>
      </c>
      <c r="T5528">
        <v>21</v>
      </c>
      <c r="U5528">
        <v>0</v>
      </c>
      <c r="V5528">
        <v>0</v>
      </c>
      <c r="W5528">
        <v>0</v>
      </c>
      <c r="X5528">
        <v>40.047624829731866</v>
      </c>
      <c r="Y5528">
        <v>71.014002135849083</v>
      </c>
      <c r="Z5528">
        <v>29.357137149980737</v>
      </c>
      <c r="AA5528">
        <v>0</v>
      </c>
      <c r="AB5528">
        <v>19.201895071047673</v>
      </c>
      <c r="AC5528">
        <v>0</v>
      </c>
      <c r="AD5528">
        <v>0</v>
      </c>
      <c r="AE5528">
        <v>159.62065918660937</v>
      </c>
    </row>
    <row r="5529" spans="1:31" x14ac:dyDescent="0.25">
      <c r="A5529">
        <v>2316021</v>
      </c>
      <c r="B5529">
        <v>1</v>
      </c>
      <c r="C5529" t="s">
        <v>81</v>
      </c>
      <c r="D5529" t="s">
        <v>113</v>
      </c>
      <c r="E5529" t="s">
        <v>153</v>
      </c>
      <c r="F5529" t="s">
        <v>15964</v>
      </c>
      <c r="G5529" t="s">
        <v>155</v>
      </c>
      <c r="H5529" t="s">
        <v>150</v>
      </c>
      <c r="I5529" t="s">
        <v>136</v>
      </c>
      <c r="J5529" t="s">
        <v>137</v>
      </c>
      <c r="K5529" t="s">
        <v>138</v>
      </c>
      <c r="L5529" t="s">
        <v>15965</v>
      </c>
      <c r="M5529" t="s">
        <v>15966</v>
      </c>
      <c r="N5529">
        <v>2.0302777769999998</v>
      </c>
      <c r="O5529">
        <v>0</v>
      </c>
      <c r="P5529">
        <v>0</v>
      </c>
      <c r="Q5529">
        <v>0</v>
      </c>
      <c r="R5529">
        <v>1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23.222539158601052</v>
      </c>
      <c r="AA5529">
        <v>0</v>
      </c>
      <c r="AB5529">
        <v>0</v>
      </c>
      <c r="AC5529">
        <v>0</v>
      </c>
      <c r="AD5529">
        <v>0</v>
      </c>
      <c r="AE5529">
        <v>23.222539158601052</v>
      </c>
    </row>
    <row r="5530" spans="1:31" x14ac:dyDescent="0.25">
      <c r="A5530">
        <v>2315998</v>
      </c>
      <c r="B5530">
        <v>1</v>
      </c>
      <c r="C5530" t="s">
        <v>80</v>
      </c>
      <c r="D5530" t="s">
        <v>83</v>
      </c>
      <c r="E5530" t="s">
        <v>147</v>
      </c>
      <c r="F5530" t="s">
        <v>15967</v>
      </c>
      <c r="G5530" t="s">
        <v>177</v>
      </c>
      <c r="H5530" t="s">
        <v>150</v>
      </c>
      <c r="I5530" t="s">
        <v>136</v>
      </c>
      <c r="J5530" t="s">
        <v>137</v>
      </c>
      <c r="K5530" t="s">
        <v>144</v>
      </c>
      <c r="L5530" t="s">
        <v>15968</v>
      </c>
      <c r="M5530" t="s">
        <v>15969</v>
      </c>
      <c r="N5530">
        <v>3.6716666660000001</v>
      </c>
      <c r="O5530">
        <v>0</v>
      </c>
      <c r="P5530">
        <v>30</v>
      </c>
      <c r="Q5530">
        <v>0</v>
      </c>
      <c r="R5530">
        <v>10</v>
      </c>
      <c r="S5530">
        <v>0</v>
      </c>
      <c r="T5530">
        <v>3</v>
      </c>
      <c r="U5530">
        <v>0</v>
      </c>
      <c r="V5530">
        <v>0</v>
      </c>
      <c r="W5530">
        <v>0</v>
      </c>
      <c r="X5530">
        <v>20.540281727307146</v>
      </c>
      <c r="Y5530">
        <v>0</v>
      </c>
      <c r="Z5530">
        <v>5.0791797236908502</v>
      </c>
      <c r="AA5530">
        <v>0</v>
      </c>
      <c r="AB5530">
        <v>8.7967131067496904</v>
      </c>
      <c r="AC5530">
        <v>0</v>
      </c>
      <c r="AD5530">
        <v>0</v>
      </c>
      <c r="AE5530">
        <v>34.416174557747688</v>
      </c>
    </row>
    <row r="5531" spans="1:31" x14ac:dyDescent="0.25">
      <c r="A5531">
        <v>2316393</v>
      </c>
      <c r="B5531">
        <v>1</v>
      </c>
      <c r="C5531" t="s">
        <v>80</v>
      </c>
      <c r="D5531" t="s">
        <v>95</v>
      </c>
      <c r="E5531" t="s">
        <v>141</v>
      </c>
      <c r="F5531" t="s">
        <v>15970</v>
      </c>
      <c r="G5531" t="s">
        <v>134</v>
      </c>
      <c r="H5531" t="s">
        <v>135</v>
      </c>
      <c r="I5531" t="s">
        <v>136</v>
      </c>
      <c r="J5531" t="s">
        <v>137</v>
      </c>
      <c r="K5531" t="s">
        <v>138</v>
      </c>
      <c r="L5531" t="s">
        <v>15971</v>
      </c>
      <c r="M5531" t="s">
        <v>15972</v>
      </c>
      <c r="N5531">
        <v>0.632222222</v>
      </c>
      <c r="O5531">
        <v>0</v>
      </c>
      <c r="P5531">
        <v>526</v>
      </c>
      <c r="Q5531">
        <v>0</v>
      </c>
      <c r="R5531">
        <v>0</v>
      </c>
      <c r="S5531">
        <v>4</v>
      </c>
      <c r="T5531">
        <v>32</v>
      </c>
      <c r="U5531">
        <v>0</v>
      </c>
      <c r="V5531">
        <v>0</v>
      </c>
      <c r="W5531">
        <v>0</v>
      </c>
      <c r="X5531">
        <v>60.889268527307991</v>
      </c>
      <c r="Y5531">
        <v>0</v>
      </c>
      <c r="Z5531">
        <v>0</v>
      </c>
      <c r="AA5531">
        <v>3.050587841471764</v>
      </c>
      <c r="AB5531">
        <v>18.491621425662917</v>
      </c>
      <c r="AC5531">
        <v>0</v>
      </c>
      <c r="AD5531">
        <v>0</v>
      </c>
      <c r="AE5531">
        <v>82.431477794442671</v>
      </c>
    </row>
    <row r="5532" spans="1:31" x14ac:dyDescent="0.25">
      <c r="A5532">
        <v>2316439</v>
      </c>
      <c r="B5532">
        <v>1</v>
      </c>
      <c r="C5532" t="s">
        <v>81</v>
      </c>
      <c r="D5532" t="s">
        <v>127</v>
      </c>
      <c r="E5532" t="s">
        <v>175</v>
      </c>
      <c r="F5532" t="s">
        <v>15961</v>
      </c>
      <c r="G5532" t="s">
        <v>210</v>
      </c>
      <c r="H5532" t="s">
        <v>135</v>
      </c>
      <c r="I5532" t="s">
        <v>136</v>
      </c>
      <c r="J5532" t="s">
        <v>137</v>
      </c>
      <c r="K5532" t="s">
        <v>138</v>
      </c>
      <c r="L5532" t="s">
        <v>15973</v>
      </c>
      <c r="M5532" t="s">
        <v>15974</v>
      </c>
      <c r="N5532">
        <v>4.6727777770000003</v>
      </c>
      <c r="O5532">
        <v>0</v>
      </c>
      <c r="P5532">
        <v>118</v>
      </c>
      <c r="Q5532">
        <v>10</v>
      </c>
      <c r="R5532">
        <v>20</v>
      </c>
      <c r="S5532">
        <v>0</v>
      </c>
      <c r="T5532">
        <v>21</v>
      </c>
      <c r="U5532">
        <v>0</v>
      </c>
      <c r="V5532">
        <v>0</v>
      </c>
      <c r="W5532">
        <v>0</v>
      </c>
      <c r="X5532">
        <v>120.49116374112141</v>
      </c>
      <c r="Y5532">
        <v>201.59973296422737</v>
      </c>
      <c r="Z5532">
        <v>87.042781322350805</v>
      </c>
      <c r="AA5532">
        <v>0</v>
      </c>
      <c r="AB5532">
        <v>44.709338830346979</v>
      </c>
      <c r="AC5532">
        <v>0</v>
      </c>
      <c r="AD5532">
        <v>0</v>
      </c>
      <c r="AE5532">
        <v>453.84301685804655</v>
      </c>
    </row>
    <row r="5533" spans="1:31" x14ac:dyDescent="0.25">
      <c r="A5533">
        <v>2316190</v>
      </c>
      <c r="B5533">
        <v>1</v>
      </c>
      <c r="C5533" t="s">
        <v>81</v>
      </c>
      <c r="D5533" t="s">
        <v>123</v>
      </c>
      <c r="E5533" t="s">
        <v>158</v>
      </c>
      <c r="F5533" t="s">
        <v>15975</v>
      </c>
      <c r="G5533" t="s">
        <v>453</v>
      </c>
      <c r="H5533" t="s">
        <v>150</v>
      </c>
      <c r="I5533" t="s">
        <v>136</v>
      </c>
      <c r="J5533" t="s">
        <v>137</v>
      </c>
      <c r="K5533" t="s">
        <v>138</v>
      </c>
      <c r="L5533" t="s">
        <v>15976</v>
      </c>
      <c r="M5533" t="s">
        <v>15977</v>
      </c>
      <c r="N5533">
        <v>0.59166666599999995</v>
      </c>
      <c r="O5533">
        <v>0</v>
      </c>
      <c r="P5533">
        <v>1</v>
      </c>
      <c r="Q5533">
        <v>0</v>
      </c>
      <c r="R5533">
        <v>1</v>
      </c>
      <c r="S5533">
        <v>0</v>
      </c>
      <c r="T5533">
        <v>2</v>
      </c>
      <c r="U5533">
        <v>0</v>
      </c>
      <c r="V5533">
        <v>0</v>
      </c>
      <c r="W5533">
        <v>0</v>
      </c>
      <c r="X5533">
        <v>0.18228980143199999</v>
      </c>
      <c r="Y5533">
        <v>0</v>
      </c>
      <c r="Z5533">
        <v>1.0696628815125</v>
      </c>
      <c r="AA5533">
        <v>0</v>
      </c>
      <c r="AB5533">
        <v>1.8465809677950002</v>
      </c>
      <c r="AC5533">
        <v>0</v>
      </c>
      <c r="AD5533">
        <v>0</v>
      </c>
      <c r="AE5533">
        <v>3.0985336507395003</v>
      </c>
    </row>
    <row r="5534" spans="1:31" x14ac:dyDescent="0.25">
      <c r="A5534">
        <v>2315938</v>
      </c>
      <c r="B5534">
        <v>1</v>
      </c>
      <c r="C5534" t="s">
        <v>81</v>
      </c>
      <c r="D5534" t="s">
        <v>127</v>
      </c>
      <c r="E5534" t="s">
        <v>158</v>
      </c>
      <c r="F5534" t="s">
        <v>15978</v>
      </c>
      <c r="G5534" t="s">
        <v>143</v>
      </c>
      <c r="H5534" t="s">
        <v>150</v>
      </c>
      <c r="I5534" t="s">
        <v>136</v>
      </c>
      <c r="J5534" t="s">
        <v>137</v>
      </c>
      <c r="K5534" t="s">
        <v>144</v>
      </c>
      <c r="L5534" t="s">
        <v>15979</v>
      </c>
      <c r="M5534" t="s">
        <v>15980</v>
      </c>
      <c r="N5534">
        <v>3.6386111109999999</v>
      </c>
      <c r="O5534">
        <v>0</v>
      </c>
      <c r="P5534">
        <v>131</v>
      </c>
      <c r="Q5534">
        <v>0</v>
      </c>
      <c r="R5534">
        <v>6</v>
      </c>
      <c r="S5534">
        <v>0</v>
      </c>
      <c r="T5534">
        <v>3</v>
      </c>
      <c r="U5534">
        <v>0</v>
      </c>
      <c r="V5534">
        <v>0</v>
      </c>
      <c r="W5534">
        <v>0</v>
      </c>
      <c r="X5534">
        <v>101.21480551806297</v>
      </c>
      <c r="Y5534">
        <v>0</v>
      </c>
      <c r="Z5534">
        <v>33.769798307913554</v>
      </c>
      <c r="AA5534">
        <v>0</v>
      </c>
      <c r="AB5534">
        <v>0.6330334062545</v>
      </c>
      <c r="AC5534">
        <v>0</v>
      </c>
      <c r="AD5534">
        <v>0</v>
      </c>
      <c r="AE5534">
        <v>135.61763723223103</v>
      </c>
    </row>
    <row r="5535" spans="1:31" x14ac:dyDescent="0.25">
      <c r="A5535">
        <v>2315984</v>
      </c>
      <c r="B5535">
        <v>1</v>
      </c>
      <c r="C5535" t="s">
        <v>81</v>
      </c>
      <c r="D5535" t="s">
        <v>113</v>
      </c>
      <c r="E5535" t="s">
        <v>132</v>
      </c>
      <c r="F5535" t="s">
        <v>13690</v>
      </c>
      <c r="G5535" t="s">
        <v>177</v>
      </c>
      <c r="H5535" t="s">
        <v>135</v>
      </c>
      <c r="I5535" t="s">
        <v>136</v>
      </c>
      <c r="J5535" t="s">
        <v>137</v>
      </c>
      <c r="K5535" t="s">
        <v>144</v>
      </c>
      <c r="L5535" t="s">
        <v>15981</v>
      </c>
      <c r="M5535" t="s">
        <v>15982</v>
      </c>
      <c r="N5535">
        <v>9.9108333329999994</v>
      </c>
      <c r="O5535">
        <v>0</v>
      </c>
      <c r="P5535">
        <v>2191</v>
      </c>
      <c r="Q5535">
        <v>25</v>
      </c>
      <c r="R5535">
        <v>343</v>
      </c>
      <c r="S5535">
        <v>10</v>
      </c>
      <c r="T5535">
        <v>148</v>
      </c>
      <c r="U5535">
        <v>1</v>
      </c>
      <c r="V5535">
        <v>0</v>
      </c>
      <c r="W5535">
        <v>0</v>
      </c>
      <c r="X5535">
        <v>3555.6327685655842</v>
      </c>
      <c r="Y5535">
        <v>825.43264889864531</v>
      </c>
      <c r="Z5535">
        <v>6311.5942324080343</v>
      </c>
      <c r="AA5535">
        <v>115.734209516403</v>
      </c>
      <c r="AB5535">
        <v>1320.8113686121771</v>
      </c>
      <c r="AC5535">
        <v>312.52837631240402</v>
      </c>
      <c r="AD5535">
        <v>0</v>
      </c>
      <c r="AE5535">
        <v>12441.733604313249</v>
      </c>
    </row>
    <row r="5536" spans="1:31" x14ac:dyDescent="0.25">
      <c r="A5536">
        <v>2316270</v>
      </c>
      <c r="B5536">
        <v>1</v>
      </c>
      <c r="C5536" t="s">
        <v>81</v>
      </c>
      <c r="D5536" t="s">
        <v>123</v>
      </c>
      <c r="E5536" t="s">
        <v>175</v>
      </c>
      <c r="F5536" t="s">
        <v>15983</v>
      </c>
      <c r="G5536" t="s">
        <v>612</v>
      </c>
      <c r="H5536" t="s">
        <v>135</v>
      </c>
      <c r="I5536" t="s">
        <v>136</v>
      </c>
      <c r="J5536" t="s">
        <v>137</v>
      </c>
      <c r="K5536" t="s">
        <v>138</v>
      </c>
      <c r="L5536" t="s">
        <v>15984</v>
      </c>
      <c r="M5536" t="s">
        <v>15985</v>
      </c>
      <c r="N5536">
        <v>0.37166666599999998</v>
      </c>
      <c r="O5536">
        <v>0</v>
      </c>
      <c r="P5536">
        <v>312</v>
      </c>
      <c r="Q5536">
        <v>0</v>
      </c>
      <c r="R5536">
        <v>0</v>
      </c>
      <c r="S5536">
        <v>0</v>
      </c>
      <c r="T5536">
        <v>7</v>
      </c>
      <c r="U5536">
        <v>0</v>
      </c>
      <c r="V5536">
        <v>1</v>
      </c>
      <c r="W5536">
        <v>0</v>
      </c>
      <c r="X5536">
        <v>27.308099021209575</v>
      </c>
      <c r="Y5536">
        <v>0</v>
      </c>
      <c r="Z5536">
        <v>0</v>
      </c>
      <c r="AA5536">
        <v>0</v>
      </c>
      <c r="AB5536">
        <v>4.1279553207060005</v>
      </c>
      <c r="AC5536">
        <v>0</v>
      </c>
      <c r="AD5536">
        <v>21.871950610938448</v>
      </c>
      <c r="AE5536">
        <v>53.30800495285402</v>
      </c>
    </row>
    <row r="5537" spans="1:31" x14ac:dyDescent="0.25">
      <c r="A5537">
        <v>2316150</v>
      </c>
      <c r="B5537">
        <v>1</v>
      </c>
      <c r="C5537" t="s">
        <v>80</v>
      </c>
      <c r="D5537" t="s">
        <v>96</v>
      </c>
      <c r="E5537" t="s">
        <v>153</v>
      </c>
      <c r="F5537" t="s">
        <v>14487</v>
      </c>
      <c r="G5537" t="s">
        <v>155</v>
      </c>
      <c r="H5537" t="s">
        <v>150</v>
      </c>
      <c r="I5537" t="s">
        <v>136</v>
      </c>
      <c r="J5537" t="s">
        <v>137</v>
      </c>
      <c r="K5537" t="s">
        <v>138</v>
      </c>
      <c r="L5537" t="s">
        <v>15986</v>
      </c>
      <c r="M5537" t="s">
        <v>15987</v>
      </c>
      <c r="N5537">
        <v>6.9936111109999999</v>
      </c>
      <c r="O5537">
        <v>0</v>
      </c>
      <c r="P5537">
        <v>0</v>
      </c>
      <c r="Q5537">
        <v>0</v>
      </c>
      <c r="R5537">
        <v>1</v>
      </c>
      <c r="S5537">
        <v>0</v>
      </c>
      <c r="T5537">
        <v>1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100.53008221195975</v>
      </c>
      <c r="AC5537">
        <v>0</v>
      </c>
      <c r="AD5537">
        <v>0</v>
      </c>
      <c r="AE5537">
        <v>100.53008221195975</v>
      </c>
    </row>
    <row r="5538" spans="1:31" x14ac:dyDescent="0.25">
      <c r="A5538">
        <v>2316001</v>
      </c>
      <c r="B5538">
        <v>1</v>
      </c>
      <c r="C5538" t="s">
        <v>80</v>
      </c>
      <c r="D5538" t="s">
        <v>83</v>
      </c>
      <c r="E5538" t="s">
        <v>153</v>
      </c>
      <c r="F5538" t="s">
        <v>15988</v>
      </c>
      <c r="G5538" t="s">
        <v>155</v>
      </c>
      <c r="H5538" t="s">
        <v>150</v>
      </c>
      <c r="I5538" t="s">
        <v>136</v>
      </c>
      <c r="J5538" t="s">
        <v>137</v>
      </c>
      <c r="K5538" t="s">
        <v>138</v>
      </c>
      <c r="L5538" t="s">
        <v>15989</v>
      </c>
      <c r="M5538" t="s">
        <v>15990</v>
      </c>
      <c r="N5538">
        <v>3.1397222220000001</v>
      </c>
      <c r="O5538">
        <v>0</v>
      </c>
      <c r="P5538">
        <v>2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1.7003988595490003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1.7003988595490003</v>
      </c>
    </row>
    <row r="5539" spans="1:31" x14ac:dyDescent="0.25">
      <c r="A5539">
        <v>2315858</v>
      </c>
      <c r="B5539">
        <v>1</v>
      </c>
      <c r="C5539" t="s">
        <v>81</v>
      </c>
      <c r="D5539" t="s">
        <v>123</v>
      </c>
      <c r="E5539" t="s">
        <v>141</v>
      </c>
      <c r="F5539" t="s">
        <v>6033</v>
      </c>
      <c r="G5539" t="s">
        <v>134</v>
      </c>
      <c r="H5539" t="s">
        <v>135</v>
      </c>
      <c r="I5539" t="s">
        <v>136</v>
      </c>
      <c r="J5539" t="s">
        <v>137</v>
      </c>
      <c r="K5539" t="s">
        <v>138</v>
      </c>
      <c r="L5539" t="s">
        <v>15991</v>
      </c>
      <c r="M5539" t="s">
        <v>15992</v>
      </c>
      <c r="N5539">
        <v>0.47583333300000002</v>
      </c>
      <c r="O5539">
        <v>0</v>
      </c>
      <c r="P5539">
        <v>11</v>
      </c>
      <c r="Q5539">
        <v>0</v>
      </c>
      <c r="R5539">
        <v>40</v>
      </c>
      <c r="S5539">
        <v>15</v>
      </c>
      <c r="T5539">
        <v>411</v>
      </c>
      <c r="U5539">
        <v>14</v>
      </c>
      <c r="V5539">
        <v>14</v>
      </c>
      <c r="W5539">
        <v>0</v>
      </c>
      <c r="X5539">
        <v>1.6206491113077917</v>
      </c>
      <c r="Y5539">
        <v>0</v>
      </c>
      <c r="Z5539">
        <v>10.643349163406016</v>
      </c>
      <c r="AA5539">
        <v>72.888366069899945</v>
      </c>
      <c r="AB5539">
        <v>138.49862481675979</v>
      </c>
      <c r="AC5539">
        <v>419.81766722816326</v>
      </c>
      <c r="AD5539">
        <v>41.7374934931279</v>
      </c>
      <c r="AE5539">
        <v>685.2061498826647</v>
      </c>
    </row>
    <row r="5540" spans="1:31" x14ac:dyDescent="0.25">
      <c r="A5540">
        <v>2316356</v>
      </c>
      <c r="B5540">
        <v>1</v>
      </c>
      <c r="C5540" t="s">
        <v>81</v>
      </c>
      <c r="D5540" t="s">
        <v>117</v>
      </c>
      <c r="E5540" t="s">
        <v>141</v>
      </c>
      <c r="F5540" t="s">
        <v>862</v>
      </c>
      <c r="G5540" t="s">
        <v>134</v>
      </c>
      <c r="H5540" t="s">
        <v>135</v>
      </c>
      <c r="I5540" t="s">
        <v>136</v>
      </c>
      <c r="J5540" t="s">
        <v>137</v>
      </c>
      <c r="K5540" t="s">
        <v>138</v>
      </c>
      <c r="L5540" t="s">
        <v>15993</v>
      </c>
      <c r="M5540" t="s">
        <v>15994</v>
      </c>
      <c r="N5540">
        <v>0.58944444399999996</v>
      </c>
      <c r="O5540">
        <v>0</v>
      </c>
      <c r="P5540">
        <v>402</v>
      </c>
      <c r="Q5540">
        <v>37</v>
      </c>
      <c r="R5540">
        <v>44</v>
      </c>
      <c r="S5540">
        <v>6</v>
      </c>
      <c r="T5540">
        <v>31</v>
      </c>
      <c r="U5540">
        <v>1</v>
      </c>
      <c r="V5540">
        <v>0</v>
      </c>
      <c r="W5540">
        <v>0</v>
      </c>
      <c r="X5540">
        <v>36.76602935386115</v>
      </c>
      <c r="Y5540">
        <v>66.965950440411191</v>
      </c>
      <c r="Z5540">
        <v>17.493309335217194</v>
      </c>
      <c r="AA5540">
        <v>82.311706947588434</v>
      </c>
      <c r="AB5540">
        <v>21.991322465606938</v>
      </c>
      <c r="AC5540">
        <v>72.113841605792004</v>
      </c>
      <c r="AD5540">
        <v>0</v>
      </c>
      <c r="AE5540">
        <v>297.64216014847693</v>
      </c>
    </row>
    <row r="5541" spans="1:31" x14ac:dyDescent="0.25">
      <c r="A5541">
        <v>2316605</v>
      </c>
      <c r="B5541">
        <v>1</v>
      </c>
      <c r="C5541" t="s">
        <v>81</v>
      </c>
      <c r="D5541" t="s">
        <v>122</v>
      </c>
      <c r="E5541" t="s">
        <v>147</v>
      </c>
      <c r="F5541" t="s">
        <v>15995</v>
      </c>
      <c r="G5541" t="s">
        <v>463</v>
      </c>
      <c r="H5541" t="s">
        <v>150</v>
      </c>
      <c r="I5541" t="s">
        <v>136</v>
      </c>
      <c r="J5541" t="s">
        <v>137</v>
      </c>
      <c r="K5541" t="s">
        <v>138</v>
      </c>
      <c r="L5541" t="s">
        <v>15996</v>
      </c>
      <c r="M5541" t="s">
        <v>15997</v>
      </c>
      <c r="N5541">
        <v>1.4636111110000001</v>
      </c>
      <c r="O5541">
        <v>0</v>
      </c>
      <c r="P5541">
        <v>15</v>
      </c>
      <c r="Q5541">
        <v>0</v>
      </c>
      <c r="R5541">
        <v>0</v>
      </c>
      <c r="S5541">
        <v>0</v>
      </c>
      <c r="T5541">
        <v>4</v>
      </c>
      <c r="U5541">
        <v>0</v>
      </c>
      <c r="V5541">
        <v>0</v>
      </c>
      <c r="W5541">
        <v>0</v>
      </c>
      <c r="X5541">
        <v>2.1617536124070664</v>
      </c>
      <c r="Y5541">
        <v>0</v>
      </c>
      <c r="Z5541">
        <v>0</v>
      </c>
      <c r="AA5541">
        <v>0</v>
      </c>
      <c r="AB5541">
        <v>6.6734392962181577</v>
      </c>
      <c r="AC5541">
        <v>0</v>
      </c>
      <c r="AD5541">
        <v>0</v>
      </c>
      <c r="AE5541">
        <v>8.8351929086252241</v>
      </c>
    </row>
    <row r="5542" spans="1:31" x14ac:dyDescent="0.25">
      <c r="A5542">
        <v>2316064</v>
      </c>
      <c r="B5542">
        <v>1</v>
      </c>
      <c r="C5542" t="s">
        <v>81</v>
      </c>
      <c r="D5542" t="s">
        <v>113</v>
      </c>
      <c r="E5542" t="s">
        <v>147</v>
      </c>
      <c r="F5542" t="s">
        <v>15998</v>
      </c>
      <c r="G5542" t="s">
        <v>258</v>
      </c>
      <c r="H5542" t="s">
        <v>150</v>
      </c>
      <c r="I5542" t="s">
        <v>136</v>
      </c>
      <c r="J5542" t="s">
        <v>137</v>
      </c>
      <c r="K5542" t="s">
        <v>138</v>
      </c>
      <c r="L5542" t="s">
        <v>15999</v>
      </c>
      <c r="M5542" t="s">
        <v>16000</v>
      </c>
      <c r="N5542">
        <v>1.135</v>
      </c>
      <c r="O5542">
        <v>0</v>
      </c>
      <c r="P5542">
        <v>51</v>
      </c>
      <c r="Q5542">
        <v>0</v>
      </c>
      <c r="R5542">
        <v>8</v>
      </c>
      <c r="S5542">
        <v>0</v>
      </c>
      <c r="T5542">
        <v>6</v>
      </c>
      <c r="U5542">
        <v>0</v>
      </c>
      <c r="V5542">
        <v>0</v>
      </c>
      <c r="W5542">
        <v>0</v>
      </c>
      <c r="X5542">
        <v>10.08287233015575</v>
      </c>
      <c r="Y5542">
        <v>0</v>
      </c>
      <c r="Z5542">
        <v>83.569983169803564</v>
      </c>
      <c r="AA5542">
        <v>0</v>
      </c>
      <c r="AB5542">
        <v>5.1420557571494223</v>
      </c>
      <c r="AC5542">
        <v>0</v>
      </c>
      <c r="AD5542">
        <v>0</v>
      </c>
      <c r="AE5542">
        <v>98.794911257108737</v>
      </c>
    </row>
    <row r="5543" spans="1:31" x14ac:dyDescent="0.25">
      <c r="A5543">
        <v>2316456</v>
      </c>
      <c r="B5543">
        <v>1</v>
      </c>
      <c r="C5543" t="s">
        <v>80</v>
      </c>
      <c r="D5543" t="s">
        <v>98</v>
      </c>
      <c r="E5543" t="s">
        <v>132</v>
      </c>
      <c r="F5543" t="s">
        <v>16001</v>
      </c>
      <c r="G5543" t="s">
        <v>134</v>
      </c>
      <c r="H5543" t="s">
        <v>135</v>
      </c>
      <c r="I5543" t="s">
        <v>136</v>
      </c>
      <c r="J5543" t="s">
        <v>137</v>
      </c>
      <c r="K5543" t="s">
        <v>138</v>
      </c>
      <c r="L5543" t="s">
        <v>16002</v>
      </c>
      <c r="M5543" t="s">
        <v>16003</v>
      </c>
      <c r="N5543">
        <v>2.0805555550000001</v>
      </c>
      <c r="O5543">
        <v>0</v>
      </c>
      <c r="P5543">
        <v>21</v>
      </c>
      <c r="Q5543">
        <v>12</v>
      </c>
      <c r="R5543">
        <v>126</v>
      </c>
      <c r="S5543">
        <v>4</v>
      </c>
      <c r="T5543">
        <v>35</v>
      </c>
      <c r="U5543">
        <v>2</v>
      </c>
      <c r="V5543">
        <v>0</v>
      </c>
      <c r="W5543">
        <v>0</v>
      </c>
      <c r="X5543">
        <v>21.302765408288689</v>
      </c>
      <c r="Y5543">
        <v>360.08137286136576</v>
      </c>
      <c r="Z5543">
        <v>1138.2786217775774</v>
      </c>
      <c r="AA5543">
        <v>126.26694738477265</v>
      </c>
      <c r="AB5543">
        <v>234.94465577732717</v>
      </c>
      <c r="AC5543">
        <v>289.95876757328404</v>
      </c>
      <c r="AD5543">
        <v>0</v>
      </c>
      <c r="AE5543">
        <v>2170.8331307826156</v>
      </c>
    </row>
    <row r="5544" spans="1:31" x14ac:dyDescent="0.25">
      <c r="A5544">
        <v>2316611</v>
      </c>
      <c r="B5544">
        <v>1</v>
      </c>
      <c r="C5544" t="s">
        <v>80</v>
      </c>
      <c r="D5544" t="s">
        <v>86</v>
      </c>
      <c r="E5544" t="s">
        <v>153</v>
      </c>
      <c r="F5544" t="s">
        <v>16004</v>
      </c>
      <c r="G5544" t="s">
        <v>155</v>
      </c>
      <c r="H5544" t="s">
        <v>150</v>
      </c>
      <c r="I5544" t="s">
        <v>136</v>
      </c>
      <c r="J5544" t="s">
        <v>137</v>
      </c>
      <c r="K5544" t="s">
        <v>138</v>
      </c>
      <c r="L5544" t="s">
        <v>16005</v>
      </c>
      <c r="M5544" t="s">
        <v>16006</v>
      </c>
      <c r="N5544">
        <v>1.78</v>
      </c>
      <c r="O5544">
        <v>0</v>
      </c>
      <c r="P5544">
        <v>1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0.33490145530275001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0.33490145530275001</v>
      </c>
    </row>
    <row r="5545" spans="1:31" x14ac:dyDescent="0.25">
      <c r="A5545">
        <v>2316279</v>
      </c>
      <c r="B5545">
        <v>1</v>
      </c>
      <c r="C5545" t="s">
        <v>80</v>
      </c>
      <c r="D5545" t="s">
        <v>96</v>
      </c>
      <c r="E5545" t="s">
        <v>153</v>
      </c>
      <c r="F5545" t="s">
        <v>16007</v>
      </c>
      <c r="G5545" t="s">
        <v>155</v>
      </c>
      <c r="H5545" t="s">
        <v>150</v>
      </c>
      <c r="I5545" t="s">
        <v>136</v>
      </c>
      <c r="J5545" t="s">
        <v>137</v>
      </c>
      <c r="K5545" t="s">
        <v>138</v>
      </c>
      <c r="L5545" t="s">
        <v>16008</v>
      </c>
      <c r="M5545" t="s">
        <v>16009</v>
      </c>
      <c r="N5545">
        <v>4.6947222220000002</v>
      </c>
      <c r="O5545">
        <v>0</v>
      </c>
      <c r="P5545">
        <v>1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1.8828329205622498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1.8828329205622498</v>
      </c>
    </row>
    <row r="5546" spans="1:31" x14ac:dyDescent="0.25">
      <c r="A5546">
        <v>2316588</v>
      </c>
      <c r="B5546">
        <v>1</v>
      </c>
      <c r="C5546" t="s">
        <v>80</v>
      </c>
      <c r="D5546" t="s">
        <v>103</v>
      </c>
      <c r="E5546" t="s">
        <v>158</v>
      </c>
      <c r="F5546" t="s">
        <v>16010</v>
      </c>
      <c r="G5546" t="s">
        <v>149</v>
      </c>
      <c r="H5546" t="s">
        <v>150</v>
      </c>
      <c r="I5546" t="s">
        <v>136</v>
      </c>
      <c r="J5546" t="s">
        <v>137</v>
      </c>
      <c r="K5546" t="s">
        <v>138</v>
      </c>
      <c r="L5546" t="s">
        <v>16011</v>
      </c>
      <c r="M5546" t="s">
        <v>16012</v>
      </c>
      <c r="N5546">
        <v>2.1211111109999998</v>
      </c>
      <c r="O5546">
        <v>0</v>
      </c>
      <c r="P5546">
        <v>30</v>
      </c>
      <c r="Q5546">
        <v>0</v>
      </c>
      <c r="R5546">
        <v>0</v>
      </c>
      <c r="S5546">
        <v>0</v>
      </c>
      <c r="T5546">
        <v>11</v>
      </c>
      <c r="U5546">
        <v>0</v>
      </c>
      <c r="V5546">
        <v>0</v>
      </c>
      <c r="W5546">
        <v>0</v>
      </c>
      <c r="X5546">
        <v>11.938581667340875</v>
      </c>
      <c r="Y5546">
        <v>0</v>
      </c>
      <c r="Z5546">
        <v>0</v>
      </c>
      <c r="AA5546">
        <v>0</v>
      </c>
      <c r="AB5546">
        <v>42.442387730087646</v>
      </c>
      <c r="AC5546">
        <v>0</v>
      </c>
      <c r="AD5546">
        <v>0</v>
      </c>
      <c r="AE5546">
        <v>54.380969397428522</v>
      </c>
    </row>
    <row r="5547" spans="1:31" x14ac:dyDescent="0.25">
      <c r="A5547">
        <v>2316325</v>
      </c>
      <c r="B5547">
        <v>1</v>
      </c>
      <c r="C5547" t="s">
        <v>80</v>
      </c>
      <c r="D5547" t="s">
        <v>82</v>
      </c>
      <c r="E5547" t="s">
        <v>153</v>
      </c>
      <c r="F5547" t="s">
        <v>16013</v>
      </c>
      <c r="G5547" t="s">
        <v>155</v>
      </c>
      <c r="H5547" t="s">
        <v>150</v>
      </c>
      <c r="I5547" t="s">
        <v>136</v>
      </c>
      <c r="J5547" t="s">
        <v>137</v>
      </c>
      <c r="K5547" t="s">
        <v>138</v>
      </c>
      <c r="L5547" t="s">
        <v>16014</v>
      </c>
      <c r="M5547" t="s">
        <v>16015</v>
      </c>
      <c r="N5547">
        <v>3.0819444439999999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1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3.0383201155709996</v>
      </c>
      <c r="AC5547">
        <v>0</v>
      </c>
      <c r="AD5547">
        <v>0</v>
      </c>
      <c r="AE5547">
        <v>3.0383201155709996</v>
      </c>
    </row>
    <row r="5548" spans="1:31" x14ac:dyDescent="0.25">
      <c r="A5548">
        <v>2316047</v>
      </c>
      <c r="B5548">
        <v>1</v>
      </c>
      <c r="C5548" t="s">
        <v>80</v>
      </c>
      <c r="D5548" t="s">
        <v>104</v>
      </c>
      <c r="E5548" t="s">
        <v>153</v>
      </c>
      <c r="F5548" t="s">
        <v>16016</v>
      </c>
      <c r="G5548" t="s">
        <v>336</v>
      </c>
      <c r="H5548" t="s">
        <v>150</v>
      </c>
      <c r="I5548" t="s">
        <v>136</v>
      </c>
      <c r="J5548" t="s">
        <v>137</v>
      </c>
      <c r="K5548" t="s">
        <v>138</v>
      </c>
      <c r="L5548" t="s">
        <v>16017</v>
      </c>
      <c r="M5548" t="s">
        <v>16018</v>
      </c>
      <c r="N5548">
        <v>1.990277777</v>
      </c>
      <c r="O5548">
        <v>0</v>
      </c>
      <c r="P5548">
        <v>1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0.58458811924158338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0.58458811924158338</v>
      </c>
    </row>
    <row r="5549" spans="1:31" x14ac:dyDescent="0.25">
      <c r="A5549">
        <v>2316488</v>
      </c>
      <c r="B5549">
        <v>1</v>
      </c>
      <c r="C5549" t="s">
        <v>80</v>
      </c>
      <c r="D5549" t="s">
        <v>105</v>
      </c>
      <c r="E5549" t="s">
        <v>141</v>
      </c>
      <c r="F5549" t="s">
        <v>16019</v>
      </c>
      <c r="G5549" t="s">
        <v>134</v>
      </c>
      <c r="H5549" t="s">
        <v>135</v>
      </c>
      <c r="I5549" t="s">
        <v>136</v>
      </c>
      <c r="J5549" t="s">
        <v>137</v>
      </c>
      <c r="K5549" t="s">
        <v>138</v>
      </c>
      <c r="L5549" t="s">
        <v>16020</v>
      </c>
      <c r="M5549" t="s">
        <v>16021</v>
      </c>
      <c r="N5549">
        <v>0.52361111100000002</v>
      </c>
      <c r="O5549">
        <v>0</v>
      </c>
      <c r="P5549">
        <v>719</v>
      </c>
      <c r="Q5549">
        <v>0</v>
      </c>
      <c r="R5549">
        <v>14</v>
      </c>
      <c r="S5549">
        <v>3</v>
      </c>
      <c r="T5549">
        <v>79</v>
      </c>
      <c r="U5549">
        <v>1</v>
      </c>
      <c r="V5549">
        <v>0</v>
      </c>
      <c r="W5549">
        <v>0</v>
      </c>
      <c r="X5549">
        <v>87.403663837454118</v>
      </c>
      <c r="Y5549">
        <v>0</v>
      </c>
      <c r="Z5549">
        <v>3.1902133291982531</v>
      </c>
      <c r="AA5549">
        <v>18.738561177349368</v>
      </c>
      <c r="AB5549">
        <v>31.66066090836561</v>
      </c>
      <c r="AC5549">
        <v>51.682365462132651</v>
      </c>
      <c r="AD5549">
        <v>0</v>
      </c>
      <c r="AE5549">
        <v>192.67546471450001</v>
      </c>
    </row>
    <row r="5550" spans="1:31" x14ac:dyDescent="0.25">
      <c r="A5550">
        <v>2315884</v>
      </c>
      <c r="B5550">
        <v>1</v>
      </c>
      <c r="C5550" t="s">
        <v>81</v>
      </c>
      <c r="D5550" t="s">
        <v>113</v>
      </c>
      <c r="E5550" t="s">
        <v>141</v>
      </c>
      <c r="F5550" t="s">
        <v>16022</v>
      </c>
      <c r="G5550" t="s">
        <v>134</v>
      </c>
      <c r="H5550" t="s">
        <v>135</v>
      </c>
      <c r="I5550" t="s">
        <v>136</v>
      </c>
      <c r="J5550" t="s">
        <v>137</v>
      </c>
      <c r="K5550" t="s">
        <v>138</v>
      </c>
      <c r="L5550" t="s">
        <v>16023</v>
      </c>
      <c r="M5550" t="s">
        <v>16024</v>
      </c>
      <c r="N5550">
        <v>0.52805555500000001</v>
      </c>
      <c r="O5550">
        <v>3</v>
      </c>
      <c r="P5550">
        <v>837</v>
      </c>
      <c r="Q5550">
        <v>44</v>
      </c>
      <c r="R5550">
        <v>332</v>
      </c>
      <c r="S5550">
        <v>9</v>
      </c>
      <c r="T5550">
        <v>116</v>
      </c>
      <c r="U5550">
        <v>4</v>
      </c>
      <c r="V5550">
        <v>0</v>
      </c>
      <c r="W5550">
        <v>0.28424864233209168</v>
      </c>
      <c r="X5550">
        <v>68.589201515365758</v>
      </c>
      <c r="Y5550">
        <v>81.512150642184281</v>
      </c>
      <c r="Z5550">
        <v>164.21343705386951</v>
      </c>
      <c r="AA5550">
        <v>12.449223592515812</v>
      </c>
      <c r="AB5550">
        <v>25.944072739224378</v>
      </c>
      <c r="AC5550">
        <v>207.30344188836074</v>
      </c>
      <c r="AD5550">
        <v>0</v>
      </c>
      <c r="AE5550">
        <v>560.29577607385249</v>
      </c>
    </row>
    <row r="5551" spans="1:31" x14ac:dyDescent="0.25">
      <c r="A5551">
        <v>2316179</v>
      </c>
      <c r="B5551">
        <v>1</v>
      </c>
      <c r="C5551" t="s">
        <v>81</v>
      </c>
      <c r="D5551" t="s">
        <v>114</v>
      </c>
      <c r="E5551" t="s">
        <v>153</v>
      </c>
      <c r="F5551" t="s">
        <v>16025</v>
      </c>
      <c r="G5551" t="s">
        <v>155</v>
      </c>
      <c r="H5551" t="s">
        <v>150</v>
      </c>
      <c r="I5551" t="s">
        <v>136</v>
      </c>
      <c r="J5551" t="s">
        <v>137</v>
      </c>
      <c r="K5551" t="s">
        <v>138</v>
      </c>
      <c r="L5551" t="s">
        <v>16026</v>
      </c>
      <c r="M5551" t="s">
        <v>16027</v>
      </c>
      <c r="N5551">
        <v>0.83750000000000002</v>
      </c>
      <c r="O5551">
        <v>0</v>
      </c>
      <c r="P5551">
        <v>1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0.18102107275200002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0.18102107275200002</v>
      </c>
    </row>
    <row r="5552" spans="1:31" x14ac:dyDescent="0.25">
      <c r="A5552">
        <v>2316033</v>
      </c>
      <c r="B5552">
        <v>1</v>
      </c>
      <c r="C5552" t="s">
        <v>81</v>
      </c>
      <c r="D5552" t="s">
        <v>123</v>
      </c>
      <c r="E5552" t="s">
        <v>153</v>
      </c>
      <c r="F5552" t="s">
        <v>16028</v>
      </c>
      <c r="G5552" t="s">
        <v>155</v>
      </c>
      <c r="H5552" t="s">
        <v>150</v>
      </c>
      <c r="I5552" t="s">
        <v>136</v>
      </c>
      <c r="J5552" t="s">
        <v>137</v>
      </c>
      <c r="K5552" t="s">
        <v>138</v>
      </c>
      <c r="L5552" t="s">
        <v>16029</v>
      </c>
      <c r="M5552" t="s">
        <v>16030</v>
      </c>
      <c r="N5552">
        <v>1.564166666</v>
      </c>
      <c r="O5552">
        <v>0</v>
      </c>
      <c r="P5552">
        <v>1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0.69151782200900014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0.69151782200900014</v>
      </c>
    </row>
    <row r="5553" spans="1:31" x14ac:dyDescent="0.25">
      <c r="A5553">
        <v>2316528</v>
      </c>
      <c r="B5553">
        <v>1</v>
      </c>
      <c r="C5553" t="s">
        <v>80</v>
      </c>
      <c r="D5553" t="s">
        <v>83</v>
      </c>
      <c r="E5553" t="s">
        <v>175</v>
      </c>
      <c r="F5553" t="s">
        <v>16031</v>
      </c>
      <c r="G5553" t="s">
        <v>134</v>
      </c>
      <c r="H5553" t="s">
        <v>135</v>
      </c>
      <c r="I5553" t="s">
        <v>136</v>
      </c>
      <c r="J5553" t="s">
        <v>137</v>
      </c>
      <c r="K5553" t="s">
        <v>138</v>
      </c>
      <c r="L5553" t="s">
        <v>16032</v>
      </c>
      <c r="M5553" t="s">
        <v>16033</v>
      </c>
      <c r="N5553">
        <v>0.91222222200000003</v>
      </c>
      <c r="O5553">
        <v>0</v>
      </c>
      <c r="P5553">
        <v>1496</v>
      </c>
      <c r="Q5553">
        <v>0</v>
      </c>
      <c r="R5553">
        <v>0</v>
      </c>
      <c r="S5553">
        <v>13</v>
      </c>
      <c r="T5553">
        <v>283</v>
      </c>
      <c r="U5553">
        <v>20</v>
      </c>
      <c r="V5553">
        <v>4</v>
      </c>
      <c r="W5553">
        <v>0</v>
      </c>
      <c r="X5553">
        <v>359.43481699091041</v>
      </c>
      <c r="Y5553">
        <v>0</v>
      </c>
      <c r="Z5553">
        <v>0</v>
      </c>
      <c r="AA5553">
        <v>216.19733060044385</v>
      </c>
      <c r="AB5553">
        <v>377.85320808810837</v>
      </c>
      <c r="AC5553">
        <v>4435.524289933629</v>
      </c>
      <c r="AD5553">
        <v>115.60621219273561</v>
      </c>
      <c r="AE5553">
        <v>5504.6158578058266</v>
      </c>
    </row>
    <row r="5554" spans="1:31" x14ac:dyDescent="0.25">
      <c r="A5554">
        <v>2316030</v>
      </c>
      <c r="B5554">
        <v>1</v>
      </c>
      <c r="C5554" t="s">
        <v>80</v>
      </c>
      <c r="D5554" t="s">
        <v>101</v>
      </c>
      <c r="E5554" t="s">
        <v>285</v>
      </c>
      <c r="F5554" t="s">
        <v>16034</v>
      </c>
      <c r="G5554" t="s">
        <v>513</v>
      </c>
      <c r="H5554" t="s">
        <v>150</v>
      </c>
      <c r="I5554" t="s">
        <v>136</v>
      </c>
      <c r="J5554" t="s">
        <v>137</v>
      </c>
      <c r="K5554" t="s">
        <v>138</v>
      </c>
      <c r="L5554" t="s">
        <v>16035</v>
      </c>
      <c r="M5554" t="s">
        <v>16036</v>
      </c>
      <c r="N5554">
        <v>0.93722222200000005</v>
      </c>
      <c r="O5554">
        <v>0</v>
      </c>
      <c r="P5554">
        <v>17</v>
      </c>
      <c r="Q5554">
        <v>0</v>
      </c>
      <c r="R5554">
        <v>0</v>
      </c>
      <c r="S5554">
        <v>0</v>
      </c>
      <c r="T5554">
        <v>10</v>
      </c>
      <c r="U5554">
        <v>0</v>
      </c>
      <c r="V5554">
        <v>0</v>
      </c>
      <c r="W5554">
        <v>0</v>
      </c>
      <c r="X5554">
        <v>3.6410981894349499</v>
      </c>
      <c r="Y5554">
        <v>0</v>
      </c>
      <c r="Z5554">
        <v>0</v>
      </c>
      <c r="AA5554">
        <v>0</v>
      </c>
      <c r="AB5554">
        <v>18.425475849401515</v>
      </c>
      <c r="AC5554">
        <v>0</v>
      </c>
      <c r="AD5554">
        <v>0</v>
      </c>
      <c r="AE5554">
        <v>22.066574038836464</v>
      </c>
    </row>
    <row r="5555" spans="1:31" x14ac:dyDescent="0.25">
      <c r="A5555">
        <v>2316551</v>
      </c>
      <c r="B5555">
        <v>1</v>
      </c>
      <c r="C5555" t="s">
        <v>80</v>
      </c>
      <c r="D5555" t="s">
        <v>96</v>
      </c>
      <c r="E5555" t="s">
        <v>153</v>
      </c>
      <c r="F5555" t="s">
        <v>16037</v>
      </c>
      <c r="G5555" t="s">
        <v>155</v>
      </c>
      <c r="H5555" t="s">
        <v>150</v>
      </c>
      <c r="I5555" t="s">
        <v>136</v>
      </c>
      <c r="J5555" t="s">
        <v>137</v>
      </c>
      <c r="K5555" t="s">
        <v>138</v>
      </c>
      <c r="L5555" t="s">
        <v>16038</v>
      </c>
      <c r="M5555" t="s">
        <v>16039</v>
      </c>
      <c r="N5555">
        <v>3.051666666</v>
      </c>
      <c r="O5555">
        <v>0</v>
      </c>
      <c r="P5555">
        <v>1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0.82976084218917501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0.82976084218917501</v>
      </c>
    </row>
    <row r="5556" spans="1:31" x14ac:dyDescent="0.25">
      <c r="A5556">
        <v>2316365</v>
      </c>
      <c r="B5556">
        <v>1</v>
      </c>
      <c r="C5556" t="s">
        <v>81</v>
      </c>
      <c r="D5556" t="s">
        <v>127</v>
      </c>
      <c r="E5556" t="s">
        <v>147</v>
      </c>
      <c r="F5556" t="s">
        <v>16040</v>
      </c>
      <c r="G5556" t="s">
        <v>149</v>
      </c>
      <c r="H5556" t="s">
        <v>150</v>
      </c>
      <c r="I5556" t="s">
        <v>136</v>
      </c>
      <c r="J5556" t="s">
        <v>137</v>
      </c>
      <c r="K5556" t="s">
        <v>138</v>
      </c>
      <c r="L5556" t="s">
        <v>16041</v>
      </c>
      <c r="M5556" t="s">
        <v>16042</v>
      </c>
      <c r="N5556">
        <v>0.47333333300000002</v>
      </c>
      <c r="O5556">
        <v>0</v>
      </c>
      <c r="P5556">
        <v>9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0.85387336818260007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0.85387336818260007</v>
      </c>
    </row>
    <row r="5557" spans="1:31" x14ac:dyDescent="0.25">
      <c r="A5557">
        <v>2315867</v>
      </c>
      <c r="B5557">
        <v>1</v>
      </c>
      <c r="C5557" t="s">
        <v>80</v>
      </c>
      <c r="D5557" t="s">
        <v>99</v>
      </c>
      <c r="E5557" t="s">
        <v>141</v>
      </c>
      <c r="F5557" t="s">
        <v>16043</v>
      </c>
      <c r="G5557" t="s">
        <v>134</v>
      </c>
      <c r="H5557" t="s">
        <v>135</v>
      </c>
      <c r="I5557" t="s">
        <v>136</v>
      </c>
      <c r="J5557" t="s">
        <v>137</v>
      </c>
      <c r="K5557" t="s">
        <v>138</v>
      </c>
      <c r="L5557" t="s">
        <v>16044</v>
      </c>
      <c r="M5557" t="s">
        <v>16045</v>
      </c>
      <c r="N5557">
        <v>6.994722222</v>
      </c>
      <c r="O5557">
        <v>0</v>
      </c>
      <c r="P5557">
        <v>54</v>
      </c>
      <c r="Q5557">
        <v>0</v>
      </c>
      <c r="R5557">
        <v>20</v>
      </c>
      <c r="S5557">
        <v>0</v>
      </c>
      <c r="T5557">
        <v>6</v>
      </c>
      <c r="U5557">
        <v>0</v>
      </c>
      <c r="V5557">
        <v>0</v>
      </c>
      <c r="W5557">
        <v>0</v>
      </c>
      <c r="X5557">
        <v>137.0019669087053</v>
      </c>
      <c r="Y5557">
        <v>0</v>
      </c>
      <c r="Z5557">
        <v>32.742875625829249</v>
      </c>
      <c r="AA5557">
        <v>0</v>
      </c>
      <c r="AB5557">
        <v>24.052611775625056</v>
      </c>
      <c r="AC5557">
        <v>0</v>
      </c>
      <c r="AD5557">
        <v>0</v>
      </c>
      <c r="AE5557">
        <v>193.79745431015959</v>
      </c>
    </row>
    <row r="5558" spans="1:31" x14ac:dyDescent="0.25">
      <c r="A5558">
        <v>2316110</v>
      </c>
      <c r="B5558">
        <v>1</v>
      </c>
      <c r="C5558" t="s">
        <v>81</v>
      </c>
      <c r="D5558" t="s">
        <v>116</v>
      </c>
      <c r="E5558" t="s">
        <v>141</v>
      </c>
      <c r="F5558" t="s">
        <v>11740</v>
      </c>
      <c r="G5558" t="s">
        <v>134</v>
      </c>
      <c r="H5558" t="s">
        <v>135</v>
      </c>
      <c r="I5558" t="s">
        <v>136</v>
      </c>
      <c r="J5558" t="s">
        <v>137</v>
      </c>
      <c r="K5558" t="s">
        <v>138</v>
      </c>
      <c r="L5558" t="s">
        <v>16046</v>
      </c>
      <c r="M5558" t="s">
        <v>16047</v>
      </c>
      <c r="N5558">
        <v>0.466388888</v>
      </c>
      <c r="O5558">
        <v>0</v>
      </c>
      <c r="P5558">
        <v>682</v>
      </c>
      <c r="Q5558">
        <v>51</v>
      </c>
      <c r="R5558">
        <v>75</v>
      </c>
      <c r="S5558">
        <v>8</v>
      </c>
      <c r="T5558">
        <v>55</v>
      </c>
      <c r="U5558">
        <v>3</v>
      </c>
      <c r="V5558">
        <v>0</v>
      </c>
      <c r="W5558">
        <v>0</v>
      </c>
      <c r="X5558">
        <v>46.584804811564382</v>
      </c>
      <c r="Y5558">
        <v>76.256152118896736</v>
      </c>
      <c r="Z5558">
        <v>28.248821196227258</v>
      </c>
      <c r="AA5558">
        <v>12.828172550343725</v>
      </c>
      <c r="AB5558">
        <v>7.6652423008353967</v>
      </c>
      <c r="AC5558">
        <v>144.32860798426989</v>
      </c>
      <c r="AD5558">
        <v>0</v>
      </c>
      <c r="AE5558">
        <v>315.91180096213736</v>
      </c>
    </row>
    <row r="5559" spans="1:31" x14ac:dyDescent="0.25">
      <c r="A5559">
        <v>2315967</v>
      </c>
      <c r="B5559">
        <v>1</v>
      </c>
      <c r="C5559" t="s">
        <v>80</v>
      </c>
      <c r="D5559" t="s">
        <v>87</v>
      </c>
      <c r="E5559" t="s">
        <v>141</v>
      </c>
      <c r="F5559" t="s">
        <v>16048</v>
      </c>
      <c r="G5559" t="s">
        <v>143</v>
      </c>
      <c r="H5559" t="s">
        <v>135</v>
      </c>
      <c r="I5559" t="s">
        <v>136</v>
      </c>
      <c r="J5559" t="s">
        <v>137</v>
      </c>
      <c r="K5559" t="s">
        <v>144</v>
      </c>
      <c r="L5559" t="s">
        <v>16049</v>
      </c>
      <c r="M5559" t="s">
        <v>16050</v>
      </c>
      <c r="N5559">
        <v>9.7813888880000004</v>
      </c>
      <c r="O5559">
        <v>0</v>
      </c>
      <c r="P5559">
        <v>1227</v>
      </c>
      <c r="Q5559">
        <v>0</v>
      </c>
      <c r="R5559">
        <v>0</v>
      </c>
      <c r="S5559">
        <v>3</v>
      </c>
      <c r="T5559">
        <v>288</v>
      </c>
      <c r="U5559">
        <v>1</v>
      </c>
      <c r="V5559">
        <v>0</v>
      </c>
      <c r="W5559">
        <v>0</v>
      </c>
      <c r="X5559">
        <v>3432.3865154432779</v>
      </c>
      <c r="Y5559">
        <v>0</v>
      </c>
      <c r="Z5559">
        <v>0</v>
      </c>
      <c r="AA5559">
        <v>1379.002542804112</v>
      </c>
      <c r="AB5559">
        <v>2388.3178133144625</v>
      </c>
      <c r="AC5559">
        <v>315.30541280191397</v>
      </c>
      <c r="AD5559">
        <v>0</v>
      </c>
      <c r="AE5559">
        <v>7515.0122843637655</v>
      </c>
    </row>
    <row r="5560" spans="1:31" x14ac:dyDescent="0.25">
      <c r="A5560">
        <v>2316113</v>
      </c>
      <c r="B5560">
        <v>1</v>
      </c>
      <c r="C5560" t="s">
        <v>80</v>
      </c>
      <c r="D5560" t="s">
        <v>106</v>
      </c>
      <c r="E5560" t="s">
        <v>132</v>
      </c>
      <c r="F5560" t="s">
        <v>16051</v>
      </c>
      <c r="G5560" t="s">
        <v>134</v>
      </c>
      <c r="H5560" t="s">
        <v>135</v>
      </c>
      <c r="I5560" t="s">
        <v>136</v>
      </c>
      <c r="J5560" t="s">
        <v>137</v>
      </c>
      <c r="K5560" t="s">
        <v>138</v>
      </c>
      <c r="L5560" t="s">
        <v>16052</v>
      </c>
      <c r="M5560" t="s">
        <v>16053</v>
      </c>
      <c r="N5560">
        <v>8.3027777769999993</v>
      </c>
      <c r="O5560">
        <v>0</v>
      </c>
      <c r="P5560">
        <v>21</v>
      </c>
      <c r="Q5560">
        <v>8</v>
      </c>
      <c r="R5560">
        <v>26</v>
      </c>
      <c r="S5560">
        <v>4</v>
      </c>
      <c r="T5560">
        <v>13</v>
      </c>
      <c r="U5560">
        <v>0</v>
      </c>
      <c r="V5560">
        <v>0</v>
      </c>
      <c r="W5560">
        <v>0</v>
      </c>
      <c r="X5560">
        <v>179.34462189921544</v>
      </c>
      <c r="Y5560">
        <v>462.37299115578384</v>
      </c>
      <c r="Z5560">
        <v>754.00116032827282</v>
      </c>
      <c r="AA5560">
        <v>115.37583335320778</v>
      </c>
      <c r="AB5560">
        <v>117.06887393828856</v>
      </c>
      <c r="AC5560">
        <v>0</v>
      </c>
      <c r="AD5560">
        <v>0</v>
      </c>
      <c r="AE5560">
        <v>1628.1634806747684</v>
      </c>
    </row>
    <row r="5561" spans="1:31" x14ac:dyDescent="0.25">
      <c r="A5561">
        <v>2316445</v>
      </c>
      <c r="B5561">
        <v>1</v>
      </c>
      <c r="C5561" t="s">
        <v>81</v>
      </c>
      <c r="D5561" t="s">
        <v>114</v>
      </c>
      <c r="E5561" t="s">
        <v>141</v>
      </c>
      <c r="F5561" t="s">
        <v>3481</v>
      </c>
      <c r="G5561" t="s">
        <v>134</v>
      </c>
      <c r="H5561" t="s">
        <v>135</v>
      </c>
      <c r="I5561" t="s">
        <v>136</v>
      </c>
      <c r="J5561" t="s">
        <v>137</v>
      </c>
      <c r="K5561" t="s">
        <v>138</v>
      </c>
      <c r="L5561" t="s">
        <v>16054</v>
      </c>
      <c r="M5561" t="s">
        <v>16055</v>
      </c>
      <c r="N5561">
        <v>6.5833332999999994E-2</v>
      </c>
      <c r="O5561">
        <v>0</v>
      </c>
      <c r="P5561">
        <v>770</v>
      </c>
      <c r="Q5561">
        <v>1</v>
      </c>
      <c r="R5561">
        <v>19</v>
      </c>
      <c r="S5561">
        <v>8</v>
      </c>
      <c r="T5561">
        <v>81</v>
      </c>
      <c r="U5561">
        <v>1</v>
      </c>
      <c r="V5561">
        <v>0</v>
      </c>
      <c r="W5561">
        <v>0</v>
      </c>
      <c r="X5561">
        <v>5.3003486476635011</v>
      </c>
      <c r="Y5561">
        <v>0.19534598264645001</v>
      </c>
      <c r="Z5561">
        <v>0.3850590675585332</v>
      </c>
      <c r="AA5561">
        <v>0.78264813573629155</v>
      </c>
      <c r="AB5561">
        <v>1.4951634661025832</v>
      </c>
      <c r="AC5561">
        <v>8.9353009150025482</v>
      </c>
      <c r="AD5561">
        <v>0</v>
      </c>
      <c r="AE5561">
        <v>17.093866214709905</v>
      </c>
    </row>
    <row r="5562" spans="1:31" x14ac:dyDescent="0.25">
      <c r="A5562">
        <v>2315950</v>
      </c>
      <c r="B5562">
        <v>1</v>
      </c>
      <c r="C5562" t="s">
        <v>81</v>
      </c>
      <c r="D5562" t="s">
        <v>112</v>
      </c>
      <c r="E5562" t="s">
        <v>153</v>
      </c>
      <c r="F5562" t="s">
        <v>16056</v>
      </c>
      <c r="G5562" t="s">
        <v>254</v>
      </c>
      <c r="H5562" t="s">
        <v>150</v>
      </c>
      <c r="I5562" t="s">
        <v>136</v>
      </c>
      <c r="J5562" t="s">
        <v>137</v>
      </c>
      <c r="K5562" t="s">
        <v>138</v>
      </c>
      <c r="L5562" t="s">
        <v>16057</v>
      </c>
      <c r="M5562" t="s">
        <v>16058</v>
      </c>
      <c r="N5562">
        <v>1.673333333</v>
      </c>
      <c r="O5562">
        <v>0</v>
      </c>
      <c r="P5562">
        <v>1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2.6544894659350001E-2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2.6544894659350001E-2</v>
      </c>
    </row>
    <row r="5563" spans="1:31" x14ac:dyDescent="0.25">
      <c r="A5563">
        <v>2315904</v>
      </c>
      <c r="B5563">
        <v>1</v>
      </c>
      <c r="C5563" t="s">
        <v>81</v>
      </c>
      <c r="D5563" t="s">
        <v>120</v>
      </c>
      <c r="E5563" t="s">
        <v>132</v>
      </c>
      <c r="F5563" t="s">
        <v>14107</v>
      </c>
      <c r="G5563" t="s">
        <v>134</v>
      </c>
      <c r="H5563" t="s">
        <v>135</v>
      </c>
      <c r="I5563" t="s">
        <v>136</v>
      </c>
      <c r="J5563" t="s">
        <v>137</v>
      </c>
      <c r="K5563" t="s">
        <v>138</v>
      </c>
      <c r="L5563" t="s">
        <v>16059</v>
      </c>
      <c r="M5563" t="s">
        <v>16060</v>
      </c>
      <c r="N5563">
        <v>1.4766666660000001</v>
      </c>
      <c r="O5563">
        <v>0</v>
      </c>
      <c r="P5563">
        <v>0</v>
      </c>
      <c r="Q5563">
        <v>10</v>
      </c>
      <c r="R5563">
        <v>32</v>
      </c>
      <c r="S5563">
        <v>1</v>
      </c>
      <c r="T5563">
        <v>1</v>
      </c>
      <c r="U5563">
        <v>1</v>
      </c>
      <c r="V5563">
        <v>0</v>
      </c>
      <c r="W5563">
        <v>0</v>
      </c>
      <c r="X5563">
        <v>0</v>
      </c>
      <c r="Y5563">
        <v>244.98840454499785</v>
      </c>
      <c r="Z5563">
        <v>244.32360496616982</v>
      </c>
      <c r="AA5563">
        <v>26.511215061285068</v>
      </c>
      <c r="AB5563">
        <v>2.0732927763011553</v>
      </c>
      <c r="AC5563">
        <v>69.345925175643998</v>
      </c>
      <c r="AD5563">
        <v>0</v>
      </c>
      <c r="AE5563">
        <v>587.24244252439792</v>
      </c>
    </row>
    <row r="5564" spans="1:31" x14ac:dyDescent="0.25">
      <c r="A5564">
        <v>2316491</v>
      </c>
      <c r="B5564">
        <v>1</v>
      </c>
      <c r="C5564" t="s">
        <v>81</v>
      </c>
      <c r="D5564" t="s">
        <v>127</v>
      </c>
      <c r="E5564" t="s">
        <v>132</v>
      </c>
      <c r="F5564" t="s">
        <v>16061</v>
      </c>
      <c r="G5564" t="s">
        <v>134</v>
      </c>
      <c r="H5564" t="s">
        <v>135</v>
      </c>
      <c r="I5564" t="s">
        <v>136</v>
      </c>
      <c r="J5564" t="s">
        <v>137</v>
      </c>
      <c r="K5564" t="s">
        <v>138</v>
      </c>
      <c r="L5564" t="s">
        <v>16062</v>
      </c>
      <c r="M5564" t="s">
        <v>16063</v>
      </c>
      <c r="N5564">
        <v>1.854166666</v>
      </c>
      <c r="O5564">
        <v>0</v>
      </c>
      <c r="P5564">
        <v>0</v>
      </c>
      <c r="Q5564">
        <v>2</v>
      </c>
      <c r="R5564">
        <v>0</v>
      </c>
      <c r="S5564">
        <v>13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11.957592824378166</v>
      </c>
      <c r="Z5564">
        <v>0</v>
      </c>
      <c r="AA5564">
        <v>116.15204898728157</v>
      </c>
      <c r="AB5564">
        <v>0</v>
      </c>
      <c r="AC5564">
        <v>0</v>
      </c>
      <c r="AD5564">
        <v>0</v>
      </c>
      <c r="AE5564">
        <v>128.10964181165974</v>
      </c>
    </row>
    <row r="5565" spans="1:31" x14ac:dyDescent="0.25">
      <c r="A5565">
        <v>2316568</v>
      </c>
      <c r="B5565">
        <v>1</v>
      </c>
      <c r="C5565" t="s">
        <v>80</v>
      </c>
      <c r="D5565" t="s">
        <v>83</v>
      </c>
      <c r="E5565" t="s">
        <v>153</v>
      </c>
      <c r="F5565" t="s">
        <v>16064</v>
      </c>
      <c r="G5565" t="s">
        <v>155</v>
      </c>
      <c r="H5565" t="s">
        <v>150</v>
      </c>
      <c r="I5565" t="s">
        <v>136</v>
      </c>
      <c r="J5565" t="s">
        <v>137</v>
      </c>
      <c r="K5565" t="s">
        <v>138</v>
      </c>
      <c r="L5565" t="s">
        <v>16065</v>
      </c>
      <c r="M5565" t="s">
        <v>16066</v>
      </c>
      <c r="N5565">
        <v>2.1483333330000001</v>
      </c>
      <c r="O5565">
        <v>0</v>
      </c>
      <c r="P5565">
        <v>1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0.50742408455926657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0.50742408455926657</v>
      </c>
    </row>
    <row r="5566" spans="1:31" x14ac:dyDescent="0.25">
      <c r="A5566">
        <v>2316322</v>
      </c>
      <c r="B5566">
        <v>1</v>
      </c>
      <c r="C5566" t="s">
        <v>80</v>
      </c>
      <c r="D5566" t="s">
        <v>89</v>
      </c>
      <c r="E5566" t="s">
        <v>147</v>
      </c>
      <c r="F5566" t="s">
        <v>16067</v>
      </c>
      <c r="G5566" t="s">
        <v>336</v>
      </c>
      <c r="H5566" t="s">
        <v>150</v>
      </c>
      <c r="I5566" t="s">
        <v>136</v>
      </c>
      <c r="J5566" t="s">
        <v>137</v>
      </c>
      <c r="K5566" t="s">
        <v>138</v>
      </c>
      <c r="L5566" t="s">
        <v>16068</v>
      </c>
      <c r="M5566" t="s">
        <v>16069</v>
      </c>
      <c r="N5566">
        <v>1.237777777</v>
      </c>
      <c r="O5566">
        <v>0</v>
      </c>
      <c r="P5566">
        <v>148</v>
      </c>
      <c r="Q5566">
        <v>0</v>
      </c>
      <c r="R5566">
        <v>0</v>
      </c>
      <c r="S5566">
        <v>0</v>
      </c>
      <c r="T5566">
        <v>7</v>
      </c>
      <c r="U5566">
        <v>0</v>
      </c>
      <c r="V5566">
        <v>0</v>
      </c>
      <c r="W5566">
        <v>0</v>
      </c>
      <c r="X5566">
        <v>58.016534473098865</v>
      </c>
      <c r="Y5566">
        <v>0</v>
      </c>
      <c r="Z5566">
        <v>0</v>
      </c>
      <c r="AA5566">
        <v>0</v>
      </c>
      <c r="AB5566">
        <v>6.280145941481095</v>
      </c>
      <c r="AC5566">
        <v>0</v>
      </c>
      <c r="AD5566">
        <v>0</v>
      </c>
      <c r="AE5566">
        <v>64.296680414579953</v>
      </c>
    </row>
    <row r="5567" spans="1:31" x14ac:dyDescent="0.25">
      <c r="A5567">
        <v>2315927</v>
      </c>
      <c r="B5567">
        <v>1</v>
      </c>
      <c r="C5567" t="s">
        <v>81</v>
      </c>
      <c r="D5567" t="s">
        <v>128</v>
      </c>
      <c r="E5567" t="s">
        <v>132</v>
      </c>
      <c r="F5567" t="s">
        <v>1255</v>
      </c>
      <c r="G5567" t="s">
        <v>134</v>
      </c>
      <c r="H5567" t="s">
        <v>135</v>
      </c>
      <c r="I5567" t="s">
        <v>136</v>
      </c>
      <c r="J5567" t="s">
        <v>137</v>
      </c>
      <c r="K5567" t="s">
        <v>138</v>
      </c>
      <c r="L5567" t="s">
        <v>16070</v>
      </c>
      <c r="M5567" t="s">
        <v>15956</v>
      </c>
      <c r="N5567">
        <v>1.696666666</v>
      </c>
      <c r="O5567">
        <v>0</v>
      </c>
      <c r="P5567">
        <v>1229</v>
      </c>
      <c r="Q5567">
        <v>4</v>
      </c>
      <c r="R5567">
        <v>2</v>
      </c>
      <c r="S5567">
        <v>10</v>
      </c>
      <c r="T5567">
        <v>89</v>
      </c>
      <c r="U5567">
        <v>1</v>
      </c>
      <c r="V5567">
        <v>0</v>
      </c>
      <c r="W5567">
        <v>0</v>
      </c>
      <c r="X5567">
        <v>222.12030666971367</v>
      </c>
      <c r="Y5567">
        <v>8.8975455302662443</v>
      </c>
      <c r="Z5567">
        <v>4.2390294729296674</v>
      </c>
      <c r="AA5567">
        <v>26.945740633073562</v>
      </c>
      <c r="AB5567">
        <v>25.585785579021994</v>
      </c>
      <c r="AC5567">
        <v>245.19127400403102</v>
      </c>
      <c r="AD5567">
        <v>0</v>
      </c>
      <c r="AE5567">
        <v>532.9796818890361</v>
      </c>
    </row>
    <row r="5568" spans="1:31" x14ac:dyDescent="0.25">
      <c r="A5568">
        <v>2316468</v>
      </c>
      <c r="B5568">
        <v>1</v>
      </c>
      <c r="C5568" t="s">
        <v>81</v>
      </c>
      <c r="D5568" t="s">
        <v>113</v>
      </c>
      <c r="E5568" t="s">
        <v>132</v>
      </c>
      <c r="F5568" t="s">
        <v>15485</v>
      </c>
      <c r="G5568" t="s">
        <v>467</v>
      </c>
      <c r="H5568" t="s">
        <v>135</v>
      </c>
      <c r="I5568" t="s">
        <v>136</v>
      </c>
      <c r="J5568" t="s">
        <v>137</v>
      </c>
      <c r="K5568" t="s">
        <v>144</v>
      </c>
      <c r="L5568" t="s">
        <v>16071</v>
      </c>
      <c r="M5568" t="s">
        <v>16072</v>
      </c>
      <c r="N5568">
        <v>0.55666666600000003</v>
      </c>
      <c r="O5568">
        <v>4</v>
      </c>
      <c r="P5568">
        <v>2172</v>
      </c>
      <c r="Q5568">
        <v>21</v>
      </c>
      <c r="R5568">
        <v>95</v>
      </c>
      <c r="S5568">
        <v>4</v>
      </c>
      <c r="T5568">
        <v>331</v>
      </c>
      <c r="U5568">
        <v>2</v>
      </c>
      <c r="V5568">
        <v>1</v>
      </c>
      <c r="W5568">
        <v>3.5230310723984997</v>
      </c>
      <c r="X5568">
        <v>201.76278869005591</v>
      </c>
      <c r="Y5568">
        <v>86.872380942837083</v>
      </c>
      <c r="Z5568">
        <v>67.756859266068005</v>
      </c>
      <c r="AA5568">
        <v>4.0309426495449996</v>
      </c>
      <c r="AB5568">
        <v>97.933270671390204</v>
      </c>
      <c r="AC5568">
        <v>97.580679715799974</v>
      </c>
      <c r="AD5568">
        <v>1.9506500770945998</v>
      </c>
      <c r="AE5568">
        <v>561.41060308518922</v>
      </c>
    </row>
    <row r="5569" spans="1:31" x14ac:dyDescent="0.25">
      <c r="A5569">
        <v>2316531</v>
      </c>
      <c r="B5569">
        <v>1</v>
      </c>
      <c r="C5569" t="s">
        <v>80</v>
      </c>
      <c r="D5569" t="s">
        <v>97</v>
      </c>
      <c r="E5569" t="s">
        <v>175</v>
      </c>
      <c r="F5569" t="s">
        <v>16073</v>
      </c>
      <c r="G5569" t="s">
        <v>210</v>
      </c>
      <c r="H5569" t="s">
        <v>135</v>
      </c>
      <c r="I5569" t="s">
        <v>136</v>
      </c>
      <c r="J5569" t="s">
        <v>137</v>
      </c>
      <c r="K5569" t="s">
        <v>138</v>
      </c>
      <c r="L5569" t="s">
        <v>16074</v>
      </c>
      <c r="M5569" t="s">
        <v>16075</v>
      </c>
      <c r="N5569">
        <v>1.3425</v>
      </c>
      <c r="O5569">
        <v>0</v>
      </c>
      <c r="P5569">
        <v>106</v>
      </c>
      <c r="Q5569">
        <v>0</v>
      </c>
      <c r="R5569">
        <v>12</v>
      </c>
      <c r="S5569">
        <v>0</v>
      </c>
      <c r="T5569">
        <v>22</v>
      </c>
      <c r="U5569">
        <v>0</v>
      </c>
      <c r="V5569">
        <v>0</v>
      </c>
      <c r="W5569">
        <v>0</v>
      </c>
      <c r="X5569">
        <v>39.333368338384574</v>
      </c>
      <c r="Y5569">
        <v>0</v>
      </c>
      <c r="Z5569">
        <v>10.227559110364048</v>
      </c>
      <c r="AA5569">
        <v>0</v>
      </c>
      <c r="AB5569">
        <v>13.019180989601733</v>
      </c>
      <c r="AC5569">
        <v>0</v>
      </c>
      <c r="AD5569">
        <v>0</v>
      </c>
      <c r="AE5569">
        <v>62.580108438350351</v>
      </c>
    </row>
    <row r="5570" spans="1:31" x14ac:dyDescent="0.25">
      <c r="A5570">
        <v>2315944</v>
      </c>
      <c r="B5570">
        <v>1</v>
      </c>
      <c r="C5570" t="s">
        <v>80</v>
      </c>
      <c r="D5570" t="s">
        <v>89</v>
      </c>
      <c r="E5570" t="s">
        <v>158</v>
      </c>
      <c r="F5570" t="s">
        <v>1064</v>
      </c>
      <c r="G5570" t="s">
        <v>177</v>
      </c>
      <c r="H5570" t="s">
        <v>150</v>
      </c>
      <c r="I5570" t="s">
        <v>136</v>
      </c>
      <c r="J5570" t="s">
        <v>137</v>
      </c>
      <c r="K5570" t="s">
        <v>144</v>
      </c>
      <c r="L5570" t="s">
        <v>16076</v>
      </c>
      <c r="M5570" t="s">
        <v>16077</v>
      </c>
      <c r="N5570">
        <v>8.8391666660000006</v>
      </c>
      <c r="O5570">
        <v>0</v>
      </c>
      <c r="P5570">
        <v>115</v>
      </c>
      <c r="Q5570">
        <v>0</v>
      </c>
      <c r="R5570">
        <v>1</v>
      </c>
      <c r="S5570">
        <v>0</v>
      </c>
      <c r="T5570">
        <v>11</v>
      </c>
      <c r="U5570">
        <v>0</v>
      </c>
      <c r="V5570">
        <v>0</v>
      </c>
      <c r="W5570">
        <v>0</v>
      </c>
      <c r="X5570">
        <v>418.18129437668233</v>
      </c>
      <c r="Y5570">
        <v>0</v>
      </c>
      <c r="Z5570">
        <v>0.54533910606629166</v>
      </c>
      <c r="AA5570">
        <v>0</v>
      </c>
      <c r="AB5570">
        <v>27.078504932643227</v>
      </c>
      <c r="AC5570">
        <v>0</v>
      </c>
      <c r="AD5570">
        <v>0</v>
      </c>
      <c r="AE5570">
        <v>445.80513841539187</v>
      </c>
    </row>
    <row r="5571" spans="1:31" x14ac:dyDescent="0.25">
      <c r="A5571">
        <v>2316385</v>
      </c>
      <c r="B5571">
        <v>1</v>
      </c>
      <c r="C5571" t="s">
        <v>80</v>
      </c>
      <c r="D5571" t="s">
        <v>104</v>
      </c>
      <c r="E5571" t="s">
        <v>132</v>
      </c>
      <c r="F5571" t="s">
        <v>16078</v>
      </c>
      <c r="G5571" t="s">
        <v>134</v>
      </c>
      <c r="H5571" t="s">
        <v>135</v>
      </c>
      <c r="I5571" t="s">
        <v>136</v>
      </c>
      <c r="J5571" t="s">
        <v>137</v>
      </c>
      <c r="K5571" t="s">
        <v>138</v>
      </c>
      <c r="L5571" t="s">
        <v>16079</v>
      </c>
      <c r="M5571" t="s">
        <v>16080</v>
      </c>
      <c r="N5571">
        <v>1.2547222220000001</v>
      </c>
      <c r="O5571">
        <v>0</v>
      </c>
      <c r="P5571">
        <v>259</v>
      </c>
      <c r="Q5571">
        <v>3</v>
      </c>
      <c r="R5571">
        <v>13</v>
      </c>
      <c r="S5571">
        <v>1</v>
      </c>
      <c r="T5571">
        <v>27</v>
      </c>
      <c r="U5571">
        <v>1</v>
      </c>
      <c r="V5571">
        <v>0</v>
      </c>
      <c r="W5571">
        <v>0</v>
      </c>
      <c r="X5571">
        <v>72.244444575647663</v>
      </c>
      <c r="Y5571">
        <v>48.272859644717357</v>
      </c>
      <c r="Z5571">
        <v>5.3258085619279987</v>
      </c>
      <c r="AA5571">
        <v>26.865074018756175</v>
      </c>
      <c r="AB5571">
        <v>22.588991803994663</v>
      </c>
      <c r="AC5571">
        <v>101.28828408715999</v>
      </c>
      <c r="AD5571">
        <v>0</v>
      </c>
      <c r="AE5571">
        <v>276.58546269220386</v>
      </c>
    </row>
    <row r="5572" spans="1:31" x14ac:dyDescent="0.25">
      <c r="A5572">
        <v>2316193</v>
      </c>
      <c r="B5572">
        <v>1</v>
      </c>
      <c r="C5572" t="s">
        <v>80</v>
      </c>
      <c r="D5572" t="s">
        <v>101</v>
      </c>
      <c r="E5572" t="s">
        <v>175</v>
      </c>
      <c r="F5572" t="s">
        <v>16081</v>
      </c>
      <c r="G5572" t="s">
        <v>134</v>
      </c>
      <c r="H5572" t="s">
        <v>135</v>
      </c>
      <c r="I5572" t="s">
        <v>136</v>
      </c>
      <c r="J5572" t="s">
        <v>137</v>
      </c>
      <c r="K5572" t="s">
        <v>138</v>
      </c>
      <c r="L5572" t="s">
        <v>16082</v>
      </c>
      <c r="M5572" t="s">
        <v>16083</v>
      </c>
      <c r="N5572">
        <v>0.25</v>
      </c>
      <c r="O5572">
        <v>0</v>
      </c>
      <c r="P5572">
        <v>2800</v>
      </c>
      <c r="Q5572">
        <v>0</v>
      </c>
      <c r="R5572">
        <v>1</v>
      </c>
      <c r="S5572">
        <v>2</v>
      </c>
      <c r="T5572">
        <v>306</v>
      </c>
      <c r="U5572">
        <v>0</v>
      </c>
      <c r="V5572">
        <v>0</v>
      </c>
      <c r="W5572">
        <v>0</v>
      </c>
      <c r="X5572">
        <v>148.31018765092037</v>
      </c>
      <c r="Y5572">
        <v>0</v>
      </c>
      <c r="Z5572">
        <v>0</v>
      </c>
      <c r="AA5572">
        <v>2.4450884100000003</v>
      </c>
      <c r="AB5572">
        <v>118.60644437071497</v>
      </c>
      <c r="AC5572">
        <v>0</v>
      </c>
      <c r="AD5572">
        <v>0</v>
      </c>
      <c r="AE5572">
        <v>269.36172043163538</v>
      </c>
    </row>
    <row r="5573" spans="1:31" x14ac:dyDescent="0.25">
      <c r="A5573">
        <v>2316199</v>
      </c>
      <c r="B5573">
        <v>1</v>
      </c>
      <c r="C5573" t="s">
        <v>80</v>
      </c>
      <c r="D5573" t="s">
        <v>107</v>
      </c>
      <c r="E5573" t="s">
        <v>153</v>
      </c>
      <c r="F5573" t="s">
        <v>16084</v>
      </c>
      <c r="G5573" t="s">
        <v>254</v>
      </c>
      <c r="H5573" t="s">
        <v>150</v>
      </c>
      <c r="I5573" t="s">
        <v>136</v>
      </c>
      <c r="J5573" t="s">
        <v>137</v>
      </c>
      <c r="K5573" t="s">
        <v>138</v>
      </c>
      <c r="L5573" t="s">
        <v>16085</v>
      </c>
      <c r="M5573" t="s">
        <v>16086</v>
      </c>
      <c r="N5573">
        <v>1.254444444</v>
      </c>
      <c r="O5573">
        <v>0</v>
      </c>
      <c r="P5573">
        <v>1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0.60918041618720009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0.60918041618720009</v>
      </c>
    </row>
    <row r="5574" spans="1:31" x14ac:dyDescent="0.25">
      <c r="A5574">
        <v>2316176</v>
      </c>
      <c r="B5574">
        <v>1</v>
      </c>
      <c r="C5574" t="s">
        <v>80</v>
      </c>
      <c r="D5574" t="s">
        <v>83</v>
      </c>
      <c r="E5574" t="s">
        <v>153</v>
      </c>
      <c r="F5574" t="s">
        <v>16087</v>
      </c>
      <c r="G5574" t="s">
        <v>254</v>
      </c>
      <c r="H5574" t="s">
        <v>150</v>
      </c>
      <c r="I5574" t="s">
        <v>136</v>
      </c>
      <c r="J5574" t="s">
        <v>137</v>
      </c>
      <c r="K5574" t="s">
        <v>138</v>
      </c>
      <c r="L5574" t="s">
        <v>16088</v>
      </c>
      <c r="M5574" t="s">
        <v>16089</v>
      </c>
      <c r="N5574">
        <v>1.244722222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1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0.32401857283868335</v>
      </c>
      <c r="AC5574">
        <v>0</v>
      </c>
      <c r="AD5574">
        <v>0</v>
      </c>
      <c r="AE5574">
        <v>0.32401857283868335</v>
      </c>
    </row>
    <row r="5575" spans="1:31" x14ac:dyDescent="0.25">
      <c r="A5575">
        <v>2316319</v>
      </c>
      <c r="B5575">
        <v>1</v>
      </c>
      <c r="C5575" t="s">
        <v>81</v>
      </c>
      <c r="D5575" t="s">
        <v>120</v>
      </c>
      <c r="E5575" t="s">
        <v>153</v>
      </c>
      <c r="F5575" t="s">
        <v>16090</v>
      </c>
      <c r="G5575" t="s">
        <v>155</v>
      </c>
      <c r="H5575" t="s">
        <v>150</v>
      </c>
      <c r="I5575" t="s">
        <v>136</v>
      </c>
      <c r="J5575" t="s">
        <v>137</v>
      </c>
      <c r="K5575" t="s">
        <v>138</v>
      </c>
      <c r="L5575" t="s">
        <v>16091</v>
      </c>
      <c r="M5575" t="s">
        <v>16092</v>
      </c>
      <c r="N5575">
        <v>2.1747222220000002</v>
      </c>
      <c r="O5575">
        <v>0</v>
      </c>
      <c r="P5575">
        <v>1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0.13893797354666665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0.13893797354666665</v>
      </c>
    </row>
    <row r="5576" spans="1:31" x14ac:dyDescent="0.25">
      <c r="A5576">
        <v>2316548</v>
      </c>
      <c r="B5576">
        <v>1</v>
      </c>
      <c r="C5576" t="s">
        <v>81</v>
      </c>
      <c r="D5576" t="s">
        <v>113</v>
      </c>
      <c r="E5576" t="s">
        <v>158</v>
      </c>
      <c r="F5576" t="s">
        <v>1391</v>
      </c>
      <c r="G5576" t="s">
        <v>453</v>
      </c>
      <c r="H5576" t="s">
        <v>150</v>
      </c>
      <c r="I5576" t="s">
        <v>136</v>
      </c>
      <c r="J5576" t="s">
        <v>137</v>
      </c>
      <c r="K5576" t="s">
        <v>138</v>
      </c>
      <c r="L5576" t="s">
        <v>16093</v>
      </c>
      <c r="M5576" t="s">
        <v>16094</v>
      </c>
      <c r="N5576">
        <v>2.1416666659999999</v>
      </c>
      <c r="O5576">
        <v>0</v>
      </c>
      <c r="P5576">
        <v>76</v>
      </c>
      <c r="Q5576">
        <v>0</v>
      </c>
      <c r="R5576">
        <v>5</v>
      </c>
      <c r="S5576">
        <v>0</v>
      </c>
      <c r="T5576">
        <v>4</v>
      </c>
      <c r="U5576">
        <v>0</v>
      </c>
      <c r="V5576">
        <v>0</v>
      </c>
      <c r="W5576">
        <v>0</v>
      </c>
      <c r="X5576">
        <v>34.655321132856955</v>
      </c>
      <c r="Y5576">
        <v>0</v>
      </c>
      <c r="Z5576">
        <v>54.832111073052779</v>
      </c>
      <c r="AA5576">
        <v>0</v>
      </c>
      <c r="AB5576">
        <v>3.159761082166666</v>
      </c>
      <c r="AC5576">
        <v>0</v>
      </c>
      <c r="AD5576">
        <v>0</v>
      </c>
      <c r="AE5576">
        <v>92.647193288076394</v>
      </c>
    </row>
    <row r="5577" spans="1:31" x14ac:dyDescent="0.25">
      <c r="A5577">
        <v>2316511</v>
      </c>
      <c r="B5577">
        <v>1</v>
      </c>
      <c r="C5577" t="s">
        <v>80</v>
      </c>
      <c r="D5577" t="s">
        <v>105</v>
      </c>
      <c r="E5577" t="s">
        <v>153</v>
      </c>
      <c r="F5577" t="s">
        <v>16095</v>
      </c>
      <c r="G5577" t="s">
        <v>155</v>
      </c>
      <c r="H5577" t="s">
        <v>150</v>
      </c>
      <c r="I5577" t="s">
        <v>136</v>
      </c>
      <c r="J5577" t="s">
        <v>137</v>
      </c>
      <c r="K5577" t="s">
        <v>138</v>
      </c>
      <c r="L5577" t="s">
        <v>16096</v>
      </c>
      <c r="M5577" t="s">
        <v>16097</v>
      </c>
      <c r="N5577">
        <v>1.865</v>
      </c>
      <c r="O5577">
        <v>0</v>
      </c>
      <c r="P5577">
        <v>1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0.73999961141040005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0.73999961141040005</v>
      </c>
    </row>
    <row r="5578" spans="1:31" x14ac:dyDescent="0.25">
      <c r="A5578">
        <v>2316405</v>
      </c>
      <c r="B5578">
        <v>1</v>
      </c>
      <c r="C5578" t="s">
        <v>80</v>
      </c>
      <c r="D5578" t="s">
        <v>106</v>
      </c>
      <c r="E5578" t="s">
        <v>132</v>
      </c>
      <c r="F5578" t="s">
        <v>13282</v>
      </c>
      <c r="G5578" t="s">
        <v>134</v>
      </c>
      <c r="H5578" t="s">
        <v>135</v>
      </c>
      <c r="I5578" t="s">
        <v>136</v>
      </c>
      <c r="J5578" t="s">
        <v>137</v>
      </c>
      <c r="K5578" t="s">
        <v>138</v>
      </c>
      <c r="L5578" t="s">
        <v>16098</v>
      </c>
      <c r="M5578" t="s">
        <v>15972</v>
      </c>
      <c r="N5578">
        <v>0.379722222</v>
      </c>
      <c r="O5578">
        <v>0</v>
      </c>
      <c r="P5578">
        <v>1</v>
      </c>
      <c r="Q5578">
        <v>37</v>
      </c>
      <c r="R5578">
        <v>154</v>
      </c>
      <c r="S5578">
        <v>10</v>
      </c>
      <c r="T5578">
        <v>33</v>
      </c>
      <c r="U5578">
        <v>0</v>
      </c>
      <c r="V5578">
        <v>0</v>
      </c>
      <c r="W5578">
        <v>0</v>
      </c>
      <c r="X5578">
        <v>0</v>
      </c>
      <c r="Y5578">
        <v>66.477370909549677</v>
      </c>
      <c r="Z5578">
        <v>178.66198125505537</v>
      </c>
      <c r="AA5578">
        <v>12.322273607637788</v>
      </c>
      <c r="AB5578">
        <v>43.201410822318095</v>
      </c>
      <c r="AC5578">
        <v>0</v>
      </c>
      <c r="AD5578">
        <v>0</v>
      </c>
      <c r="AE5578">
        <v>300.66303659456094</v>
      </c>
    </row>
    <row r="5579" spans="1:31" x14ac:dyDescent="0.25">
      <c r="A5579">
        <v>2316554</v>
      </c>
      <c r="B5579">
        <v>1</v>
      </c>
      <c r="C5579" t="s">
        <v>80</v>
      </c>
      <c r="D5579" t="s">
        <v>98</v>
      </c>
      <c r="E5579" t="s">
        <v>153</v>
      </c>
      <c r="F5579" t="s">
        <v>16099</v>
      </c>
      <c r="G5579" t="s">
        <v>155</v>
      </c>
      <c r="H5579" t="s">
        <v>150</v>
      </c>
      <c r="I5579" t="s">
        <v>136</v>
      </c>
      <c r="J5579" t="s">
        <v>137</v>
      </c>
      <c r="K5579" t="s">
        <v>138</v>
      </c>
      <c r="L5579" t="s">
        <v>16100</v>
      </c>
      <c r="M5579" t="s">
        <v>16101</v>
      </c>
      <c r="N5579">
        <v>1.5277777770000001</v>
      </c>
      <c r="O5579">
        <v>0</v>
      </c>
      <c r="P5579">
        <v>2</v>
      </c>
      <c r="Q5579">
        <v>0</v>
      </c>
      <c r="R5579">
        <v>1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0.83667841965333345</v>
      </c>
      <c r="Y5579">
        <v>0</v>
      </c>
      <c r="Z5579">
        <v>1.2572517577710003</v>
      </c>
      <c r="AA5579">
        <v>0</v>
      </c>
      <c r="AB5579">
        <v>0</v>
      </c>
      <c r="AC5579">
        <v>0</v>
      </c>
      <c r="AD5579">
        <v>0</v>
      </c>
      <c r="AE5579">
        <v>2.0939301774243337</v>
      </c>
    </row>
    <row r="5580" spans="1:31" x14ac:dyDescent="0.25">
      <c r="A5580">
        <v>2316505</v>
      </c>
      <c r="B5580">
        <v>1</v>
      </c>
      <c r="C5580" t="s">
        <v>80</v>
      </c>
      <c r="D5580" t="s">
        <v>93</v>
      </c>
      <c r="E5580" t="s">
        <v>141</v>
      </c>
      <c r="F5580" t="s">
        <v>16102</v>
      </c>
      <c r="G5580" t="s">
        <v>134</v>
      </c>
      <c r="H5580" t="s">
        <v>135</v>
      </c>
      <c r="I5580" t="s">
        <v>136</v>
      </c>
      <c r="J5580" t="s">
        <v>137</v>
      </c>
      <c r="K5580" t="s">
        <v>138</v>
      </c>
      <c r="L5580" t="s">
        <v>16103</v>
      </c>
      <c r="M5580" t="s">
        <v>16104</v>
      </c>
      <c r="N5580">
        <v>0.121388888</v>
      </c>
      <c r="O5580">
        <v>1</v>
      </c>
      <c r="P5580">
        <v>333</v>
      </c>
      <c r="Q5580">
        <v>41</v>
      </c>
      <c r="R5580">
        <v>180</v>
      </c>
      <c r="S5580">
        <v>8</v>
      </c>
      <c r="T5580">
        <v>105</v>
      </c>
      <c r="U5580">
        <v>0</v>
      </c>
      <c r="V5580">
        <v>0</v>
      </c>
      <c r="W5580">
        <v>0.13911595298845</v>
      </c>
      <c r="X5580">
        <v>7.5393158954909829</v>
      </c>
      <c r="Y5580">
        <v>45.257783453991408</v>
      </c>
      <c r="Z5580">
        <v>26.83903973488972</v>
      </c>
      <c r="AA5580">
        <v>13.322537186857335</v>
      </c>
      <c r="AB5580">
        <v>10.142577837636754</v>
      </c>
      <c r="AC5580">
        <v>0</v>
      </c>
      <c r="AD5580">
        <v>0</v>
      </c>
      <c r="AE5580">
        <v>103.24037006185465</v>
      </c>
    </row>
    <row r="5581" spans="1:31" x14ac:dyDescent="0.25">
      <c r="A5581">
        <v>2316013</v>
      </c>
      <c r="B5581">
        <v>1</v>
      </c>
      <c r="C5581" t="s">
        <v>80</v>
      </c>
      <c r="D5581" t="s">
        <v>111</v>
      </c>
      <c r="E5581" t="s">
        <v>153</v>
      </c>
      <c r="F5581" t="s">
        <v>16105</v>
      </c>
      <c r="G5581" t="s">
        <v>203</v>
      </c>
      <c r="H5581" t="s">
        <v>150</v>
      </c>
      <c r="I5581" t="s">
        <v>136</v>
      </c>
      <c r="J5581" t="s">
        <v>137</v>
      </c>
      <c r="K5581" t="s">
        <v>138</v>
      </c>
      <c r="L5581" t="s">
        <v>16106</v>
      </c>
      <c r="M5581" t="s">
        <v>16107</v>
      </c>
      <c r="N5581">
        <v>2.437777777</v>
      </c>
      <c r="O5581">
        <v>0</v>
      </c>
      <c r="P5581">
        <v>9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6.2769317265750662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6.2769317265750662</v>
      </c>
    </row>
    <row r="5582" spans="1:31" x14ac:dyDescent="0.25">
      <c r="A5582">
        <v>2316872</v>
      </c>
      <c r="B5582">
        <v>1</v>
      </c>
      <c r="C5582" t="s">
        <v>81</v>
      </c>
      <c r="D5582" t="s">
        <v>127</v>
      </c>
      <c r="E5582" t="s">
        <v>175</v>
      </c>
      <c r="F5582" t="s">
        <v>16108</v>
      </c>
      <c r="G5582" t="s">
        <v>716</v>
      </c>
      <c r="H5582" t="s">
        <v>135</v>
      </c>
      <c r="I5582" t="s">
        <v>136</v>
      </c>
      <c r="J5582" t="s">
        <v>137</v>
      </c>
      <c r="K5582" t="s">
        <v>138</v>
      </c>
      <c r="L5582" t="s">
        <v>16109</v>
      </c>
      <c r="M5582" t="s">
        <v>16110</v>
      </c>
      <c r="N5582">
        <v>3.3977777769999999</v>
      </c>
      <c r="O5582">
        <v>0</v>
      </c>
      <c r="P5582">
        <v>134</v>
      </c>
      <c r="Q5582">
        <v>0</v>
      </c>
      <c r="R5582">
        <v>3</v>
      </c>
      <c r="S5582">
        <v>0</v>
      </c>
      <c r="T5582">
        <v>10</v>
      </c>
      <c r="U5582">
        <v>0</v>
      </c>
      <c r="V5582">
        <v>0</v>
      </c>
      <c r="W5582">
        <v>0</v>
      </c>
      <c r="X5582">
        <v>97.883977636409512</v>
      </c>
      <c r="Y5582">
        <v>0</v>
      </c>
      <c r="Z5582">
        <v>0.88732985317016655</v>
      </c>
      <c r="AA5582">
        <v>0</v>
      </c>
      <c r="AB5582">
        <v>11.120721446988444</v>
      </c>
      <c r="AC5582">
        <v>0</v>
      </c>
      <c r="AD5582">
        <v>0</v>
      </c>
      <c r="AE5582">
        <v>109.89202893656812</v>
      </c>
    </row>
    <row r="5583" spans="1:31" x14ac:dyDescent="0.25">
      <c r="A5583">
        <v>2317204</v>
      </c>
      <c r="B5583">
        <v>1</v>
      </c>
      <c r="C5583" t="s">
        <v>81</v>
      </c>
      <c r="D5583" t="s">
        <v>118</v>
      </c>
      <c r="E5583" t="s">
        <v>414</v>
      </c>
      <c r="F5583" t="s">
        <v>4376</v>
      </c>
      <c r="G5583" t="s">
        <v>134</v>
      </c>
      <c r="H5583" t="s">
        <v>135</v>
      </c>
      <c r="I5583" t="s">
        <v>136</v>
      </c>
      <c r="J5583" t="s">
        <v>137</v>
      </c>
      <c r="K5583" t="s">
        <v>138</v>
      </c>
      <c r="L5583" t="s">
        <v>16111</v>
      </c>
      <c r="M5583" t="s">
        <v>16112</v>
      </c>
      <c r="N5583">
        <v>0.39638888799999999</v>
      </c>
      <c r="O5583">
        <v>4</v>
      </c>
      <c r="P5583">
        <v>5569</v>
      </c>
      <c r="Q5583">
        <v>125</v>
      </c>
      <c r="R5583">
        <v>1018</v>
      </c>
      <c r="S5583">
        <v>37</v>
      </c>
      <c r="T5583">
        <v>674</v>
      </c>
      <c r="U5583">
        <v>3</v>
      </c>
      <c r="V5583">
        <v>11</v>
      </c>
      <c r="W5583">
        <v>0.44045559999231665</v>
      </c>
      <c r="X5583">
        <v>329.13647120505152</v>
      </c>
      <c r="Y5583">
        <v>298.73760750798021</v>
      </c>
      <c r="Z5583">
        <v>256.84967878890598</v>
      </c>
      <c r="AA5583">
        <v>57.64910942258777</v>
      </c>
      <c r="AB5583">
        <v>179.36325536935726</v>
      </c>
      <c r="AC5583">
        <v>73.889988554680372</v>
      </c>
      <c r="AD5583">
        <v>315.42497044808329</v>
      </c>
      <c r="AE5583">
        <v>1511.4915368966388</v>
      </c>
    </row>
    <row r="5584" spans="1:31" x14ac:dyDescent="0.25">
      <c r="A5584">
        <v>2317181</v>
      </c>
      <c r="B5584">
        <v>1</v>
      </c>
      <c r="C5584" t="s">
        <v>81</v>
      </c>
      <c r="D5584" t="s">
        <v>118</v>
      </c>
      <c r="E5584" t="s">
        <v>132</v>
      </c>
      <c r="F5584" t="s">
        <v>16113</v>
      </c>
      <c r="G5584" t="s">
        <v>134</v>
      </c>
      <c r="H5584" t="s">
        <v>135</v>
      </c>
      <c r="I5584" t="s">
        <v>136</v>
      </c>
      <c r="J5584" t="s">
        <v>137</v>
      </c>
      <c r="K5584" t="s">
        <v>138</v>
      </c>
      <c r="L5584" t="s">
        <v>16114</v>
      </c>
      <c r="M5584" t="s">
        <v>16115</v>
      </c>
      <c r="N5584">
        <v>0.34472222200000002</v>
      </c>
      <c r="O5584">
        <v>2</v>
      </c>
      <c r="P5584">
        <v>3026</v>
      </c>
      <c r="Q5584">
        <v>89</v>
      </c>
      <c r="R5584">
        <v>140</v>
      </c>
      <c r="S5584">
        <v>15</v>
      </c>
      <c r="T5584">
        <v>237</v>
      </c>
      <c r="U5584">
        <v>0</v>
      </c>
      <c r="V5584">
        <v>1</v>
      </c>
      <c r="W5584">
        <v>0.51722741378494996</v>
      </c>
      <c r="X5584">
        <v>189.85591968993012</v>
      </c>
      <c r="Y5584">
        <v>90.805596145666797</v>
      </c>
      <c r="Z5584">
        <v>71.970122511987256</v>
      </c>
      <c r="AA5584">
        <v>16.216897415946502</v>
      </c>
      <c r="AB5584">
        <v>34.947616333160475</v>
      </c>
      <c r="AC5584">
        <v>0</v>
      </c>
      <c r="AD5584">
        <v>4.3926385330280251</v>
      </c>
      <c r="AE5584">
        <v>408.70601804350412</v>
      </c>
    </row>
    <row r="5585" spans="1:31" x14ac:dyDescent="0.25">
      <c r="A5585">
        <v>2317035</v>
      </c>
      <c r="B5585">
        <v>1</v>
      </c>
      <c r="C5585" t="s">
        <v>80</v>
      </c>
      <c r="D5585" t="s">
        <v>93</v>
      </c>
      <c r="E5585" t="s">
        <v>153</v>
      </c>
      <c r="F5585" t="s">
        <v>16116</v>
      </c>
      <c r="G5585" t="s">
        <v>155</v>
      </c>
      <c r="H5585" t="s">
        <v>150</v>
      </c>
      <c r="I5585" t="s">
        <v>136</v>
      </c>
      <c r="J5585" t="s">
        <v>137</v>
      </c>
      <c r="K5585" t="s">
        <v>138</v>
      </c>
      <c r="L5585" t="s">
        <v>16117</v>
      </c>
      <c r="M5585" t="s">
        <v>16118</v>
      </c>
      <c r="N5585">
        <v>1.240555555</v>
      </c>
      <c r="O5585">
        <v>0</v>
      </c>
      <c r="P5585">
        <v>1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0.27502921156664994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0.27502921156664994</v>
      </c>
    </row>
    <row r="5586" spans="1:31" x14ac:dyDescent="0.25">
      <c r="A5586">
        <v>2317221</v>
      </c>
      <c r="B5586">
        <v>1</v>
      </c>
      <c r="C5586" t="s">
        <v>81</v>
      </c>
      <c r="D5586" t="s">
        <v>118</v>
      </c>
      <c r="E5586" t="s">
        <v>132</v>
      </c>
      <c r="F5586" t="s">
        <v>1082</v>
      </c>
      <c r="G5586" t="s">
        <v>134</v>
      </c>
      <c r="H5586" t="s">
        <v>135</v>
      </c>
      <c r="I5586" t="s">
        <v>136</v>
      </c>
      <c r="J5586" t="s">
        <v>137</v>
      </c>
      <c r="K5586" t="s">
        <v>138</v>
      </c>
      <c r="L5586" t="s">
        <v>16119</v>
      </c>
      <c r="M5586" t="s">
        <v>16120</v>
      </c>
      <c r="N5586">
        <v>2.5055555549999999</v>
      </c>
      <c r="O5586">
        <v>3</v>
      </c>
      <c r="P5586">
        <v>60</v>
      </c>
      <c r="Q5586">
        <v>41</v>
      </c>
      <c r="R5586">
        <v>96</v>
      </c>
      <c r="S5586">
        <v>2</v>
      </c>
      <c r="T5586">
        <v>26</v>
      </c>
      <c r="U5586">
        <v>0</v>
      </c>
      <c r="V5586">
        <v>0</v>
      </c>
      <c r="W5586">
        <v>9.7010284817124006</v>
      </c>
      <c r="X5586">
        <v>37.615524365930447</v>
      </c>
      <c r="Y5586">
        <v>152.6083995398352</v>
      </c>
      <c r="Z5586">
        <v>466.44372887660836</v>
      </c>
      <c r="AA5586">
        <v>5.9138089110639562</v>
      </c>
      <c r="AB5586">
        <v>57.341520161120329</v>
      </c>
      <c r="AC5586">
        <v>0</v>
      </c>
      <c r="AD5586">
        <v>0</v>
      </c>
      <c r="AE5586">
        <v>729.62401033627066</v>
      </c>
    </row>
    <row r="5587" spans="1:31" x14ac:dyDescent="0.25">
      <c r="A5587">
        <v>2316972</v>
      </c>
      <c r="B5587">
        <v>1</v>
      </c>
      <c r="C5587" t="s">
        <v>80</v>
      </c>
      <c r="D5587" t="s">
        <v>82</v>
      </c>
      <c r="E5587" t="s">
        <v>153</v>
      </c>
      <c r="F5587" t="s">
        <v>16121</v>
      </c>
      <c r="G5587" t="s">
        <v>336</v>
      </c>
      <c r="H5587" t="s">
        <v>150</v>
      </c>
      <c r="I5587" t="s">
        <v>136</v>
      </c>
      <c r="J5587" t="s">
        <v>137</v>
      </c>
      <c r="K5587" t="s">
        <v>138</v>
      </c>
      <c r="L5587" t="s">
        <v>16122</v>
      </c>
      <c r="M5587" t="s">
        <v>16123</v>
      </c>
      <c r="N5587">
        <v>2.1102777769999999</v>
      </c>
      <c r="O5587">
        <v>0</v>
      </c>
      <c r="P5587">
        <v>1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0.23795690400337502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0.23795690400337502</v>
      </c>
    </row>
    <row r="5588" spans="1:31" x14ac:dyDescent="0.25">
      <c r="A5588">
        <v>2316640</v>
      </c>
      <c r="B5588">
        <v>1</v>
      </c>
      <c r="C5588" t="s">
        <v>80</v>
      </c>
      <c r="D5588" t="s">
        <v>105</v>
      </c>
      <c r="E5588" t="s">
        <v>414</v>
      </c>
      <c r="F5588" t="s">
        <v>1667</v>
      </c>
      <c r="G5588" t="s">
        <v>134</v>
      </c>
      <c r="H5588" t="s">
        <v>135</v>
      </c>
      <c r="I5588" t="s">
        <v>136</v>
      </c>
      <c r="J5588" t="s">
        <v>137</v>
      </c>
      <c r="K5588" t="s">
        <v>138</v>
      </c>
      <c r="L5588" t="s">
        <v>16124</v>
      </c>
      <c r="M5588" t="s">
        <v>16125</v>
      </c>
      <c r="N5588">
        <v>6.9722222E-2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5</v>
      </c>
      <c r="U5588">
        <v>0</v>
      </c>
      <c r="V5588">
        <v>2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0.89339148130870849</v>
      </c>
      <c r="AC5588">
        <v>0</v>
      </c>
      <c r="AD5588">
        <v>0.37327958875130007</v>
      </c>
      <c r="AE5588">
        <v>1.2666710700600086</v>
      </c>
    </row>
    <row r="5589" spans="1:31" x14ac:dyDescent="0.25">
      <c r="A5589">
        <v>2317018</v>
      </c>
      <c r="B5589">
        <v>1</v>
      </c>
      <c r="C5589" t="s">
        <v>81</v>
      </c>
      <c r="D5589" t="s">
        <v>113</v>
      </c>
      <c r="E5589" t="s">
        <v>147</v>
      </c>
      <c r="F5589" t="s">
        <v>16126</v>
      </c>
      <c r="G5589" t="s">
        <v>149</v>
      </c>
      <c r="H5589" t="s">
        <v>150</v>
      </c>
      <c r="I5589" t="s">
        <v>136</v>
      </c>
      <c r="J5589" t="s">
        <v>137</v>
      </c>
      <c r="K5589" t="s">
        <v>138</v>
      </c>
      <c r="L5589" t="s">
        <v>16127</v>
      </c>
      <c r="M5589" t="s">
        <v>16128</v>
      </c>
      <c r="N5589">
        <v>2.0227777769999999</v>
      </c>
      <c r="O5589">
        <v>0</v>
      </c>
      <c r="P5589">
        <v>8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2.37687306824935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2.37687306824935</v>
      </c>
    </row>
    <row r="5590" spans="1:31" x14ac:dyDescent="0.25">
      <c r="A5590">
        <v>2317164</v>
      </c>
      <c r="B5590">
        <v>1</v>
      </c>
      <c r="C5590" t="s">
        <v>80</v>
      </c>
      <c r="D5590" t="s">
        <v>83</v>
      </c>
      <c r="E5590" t="s">
        <v>147</v>
      </c>
      <c r="F5590" t="s">
        <v>16129</v>
      </c>
      <c r="G5590" t="s">
        <v>258</v>
      </c>
      <c r="H5590" t="s">
        <v>150</v>
      </c>
      <c r="I5590" t="s">
        <v>136</v>
      </c>
      <c r="J5590" t="s">
        <v>137</v>
      </c>
      <c r="K5590" t="s">
        <v>138</v>
      </c>
      <c r="L5590" t="s">
        <v>16130</v>
      </c>
      <c r="M5590" t="s">
        <v>16131</v>
      </c>
      <c r="N5590">
        <v>3.088333333</v>
      </c>
      <c r="O5590">
        <v>0</v>
      </c>
      <c r="P5590">
        <v>261</v>
      </c>
      <c r="Q5590">
        <v>0</v>
      </c>
      <c r="R5590">
        <v>0</v>
      </c>
      <c r="S5590">
        <v>0</v>
      </c>
      <c r="T5590">
        <v>19</v>
      </c>
      <c r="U5590">
        <v>0</v>
      </c>
      <c r="V5590">
        <v>0</v>
      </c>
      <c r="W5590">
        <v>0</v>
      </c>
      <c r="X5590">
        <v>323.45504837911898</v>
      </c>
      <c r="Y5590">
        <v>0</v>
      </c>
      <c r="Z5590">
        <v>0</v>
      </c>
      <c r="AA5590">
        <v>0</v>
      </c>
      <c r="AB5590">
        <v>30.449319609849645</v>
      </c>
      <c r="AC5590">
        <v>0</v>
      </c>
      <c r="AD5590">
        <v>0</v>
      </c>
      <c r="AE5590">
        <v>353.9043679889686</v>
      </c>
    </row>
    <row r="5591" spans="1:31" x14ac:dyDescent="0.25">
      <c r="A5591">
        <v>2317118</v>
      </c>
      <c r="B5591">
        <v>1</v>
      </c>
      <c r="C5591" t="s">
        <v>80</v>
      </c>
      <c r="D5591" t="s">
        <v>93</v>
      </c>
      <c r="E5591" t="s">
        <v>147</v>
      </c>
      <c r="F5591" t="s">
        <v>2472</v>
      </c>
      <c r="G5591" t="s">
        <v>149</v>
      </c>
      <c r="H5591" t="s">
        <v>150</v>
      </c>
      <c r="I5591" t="s">
        <v>136</v>
      </c>
      <c r="J5591" t="s">
        <v>137</v>
      </c>
      <c r="K5591" t="s">
        <v>138</v>
      </c>
      <c r="L5591" t="s">
        <v>16132</v>
      </c>
      <c r="M5591" t="s">
        <v>16133</v>
      </c>
      <c r="N5591">
        <v>2.1588888879999999</v>
      </c>
      <c r="O5591">
        <v>0</v>
      </c>
      <c r="P5591">
        <v>0</v>
      </c>
      <c r="Q5591">
        <v>0</v>
      </c>
      <c r="R5591">
        <v>14</v>
      </c>
      <c r="S5591">
        <v>0</v>
      </c>
      <c r="T5591">
        <v>6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41.756998094742443</v>
      </c>
      <c r="AA5591">
        <v>0</v>
      </c>
      <c r="AB5591">
        <v>11.459712993124199</v>
      </c>
      <c r="AC5591">
        <v>0</v>
      </c>
      <c r="AD5591">
        <v>0</v>
      </c>
      <c r="AE5591">
        <v>53.216711087866642</v>
      </c>
    </row>
    <row r="5592" spans="1:31" x14ac:dyDescent="0.25">
      <c r="A5592">
        <v>2317121</v>
      </c>
      <c r="B5592">
        <v>1</v>
      </c>
      <c r="C5592" t="s">
        <v>81</v>
      </c>
      <c r="D5592" t="s">
        <v>114</v>
      </c>
      <c r="E5592" t="s">
        <v>158</v>
      </c>
      <c r="F5592" t="s">
        <v>16134</v>
      </c>
      <c r="G5592" t="s">
        <v>453</v>
      </c>
      <c r="H5592" t="s">
        <v>150</v>
      </c>
      <c r="I5592" t="s">
        <v>136</v>
      </c>
      <c r="J5592" t="s">
        <v>137</v>
      </c>
      <c r="K5592" t="s">
        <v>138</v>
      </c>
      <c r="L5592" t="s">
        <v>16135</v>
      </c>
      <c r="M5592" t="s">
        <v>16136</v>
      </c>
      <c r="N5592">
        <v>4.4761111109999998</v>
      </c>
      <c r="O5592">
        <v>0</v>
      </c>
      <c r="P5592">
        <v>47</v>
      </c>
      <c r="Q5592">
        <v>0</v>
      </c>
      <c r="R5592">
        <v>7</v>
      </c>
      <c r="S5592">
        <v>0</v>
      </c>
      <c r="T5592">
        <v>6</v>
      </c>
      <c r="U5592">
        <v>0</v>
      </c>
      <c r="V5592">
        <v>0</v>
      </c>
      <c r="W5592">
        <v>0</v>
      </c>
      <c r="X5592">
        <v>21.518194910957259</v>
      </c>
      <c r="Y5592">
        <v>0</v>
      </c>
      <c r="Z5592">
        <v>3.7016329027896009</v>
      </c>
      <c r="AA5592">
        <v>0</v>
      </c>
      <c r="AB5592">
        <v>11.178928453998356</v>
      </c>
      <c r="AC5592">
        <v>0</v>
      </c>
      <c r="AD5592">
        <v>0</v>
      </c>
      <c r="AE5592">
        <v>36.398756267745213</v>
      </c>
    </row>
    <row r="5593" spans="1:31" x14ac:dyDescent="0.25">
      <c r="A5593">
        <v>2316643</v>
      </c>
      <c r="B5593">
        <v>1</v>
      </c>
      <c r="C5593" t="s">
        <v>80</v>
      </c>
      <c r="D5593" t="s">
        <v>96</v>
      </c>
      <c r="E5593" t="s">
        <v>147</v>
      </c>
      <c r="F5593" t="s">
        <v>16137</v>
      </c>
      <c r="G5593" t="s">
        <v>149</v>
      </c>
      <c r="H5593" t="s">
        <v>150</v>
      </c>
      <c r="I5593" t="s">
        <v>136</v>
      </c>
      <c r="J5593" t="s">
        <v>137</v>
      </c>
      <c r="K5593" t="s">
        <v>138</v>
      </c>
      <c r="L5593" t="s">
        <v>16138</v>
      </c>
      <c r="M5593" t="s">
        <v>16139</v>
      </c>
      <c r="N5593">
        <v>4.9911111110000004</v>
      </c>
      <c r="O5593">
        <v>0</v>
      </c>
      <c r="P5593">
        <v>3</v>
      </c>
      <c r="Q5593">
        <v>0</v>
      </c>
      <c r="R5593">
        <v>7</v>
      </c>
      <c r="S5593">
        <v>0</v>
      </c>
      <c r="T5593">
        <v>5</v>
      </c>
      <c r="U5593">
        <v>0</v>
      </c>
      <c r="V5593">
        <v>0</v>
      </c>
      <c r="W5593">
        <v>0</v>
      </c>
      <c r="X5593">
        <v>2.1113388512475666</v>
      </c>
      <c r="Y5593">
        <v>0</v>
      </c>
      <c r="Z5593">
        <v>9.7009017451195518</v>
      </c>
      <c r="AA5593">
        <v>0</v>
      </c>
      <c r="AB5593">
        <v>19.765321699121699</v>
      </c>
      <c r="AC5593">
        <v>0</v>
      </c>
      <c r="AD5593">
        <v>0</v>
      </c>
      <c r="AE5593">
        <v>31.577562295488818</v>
      </c>
    </row>
    <row r="5594" spans="1:31" x14ac:dyDescent="0.25">
      <c r="A5594">
        <v>2316743</v>
      </c>
      <c r="B5594">
        <v>1</v>
      </c>
      <c r="C5594" t="s">
        <v>80</v>
      </c>
      <c r="D5594" t="s">
        <v>90</v>
      </c>
      <c r="E5594" t="s">
        <v>414</v>
      </c>
      <c r="F5594" t="s">
        <v>16140</v>
      </c>
      <c r="G5594" t="s">
        <v>143</v>
      </c>
      <c r="H5594" t="s">
        <v>135</v>
      </c>
      <c r="I5594" t="s">
        <v>136</v>
      </c>
      <c r="J5594" t="s">
        <v>137</v>
      </c>
      <c r="K5594" t="s">
        <v>144</v>
      </c>
      <c r="L5594" t="s">
        <v>16141</v>
      </c>
      <c r="M5594" t="s">
        <v>16142</v>
      </c>
      <c r="N5594">
        <v>9.2652777769999997</v>
      </c>
      <c r="O5594">
        <v>0</v>
      </c>
      <c r="P5594">
        <v>1357</v>
      </c>
      <c r="Q5594">
        <v>0</v>
      </c>
      <c r="R5594">
        <v>0</v>
      </c>
      <c r="S5594">
        <v>0</v>
      </c>
      <c r="T5594">
        <v>37</v>
      </c>
      <c r="U5594">
        <v>0</v>
      </c>
      <c r="V5594">
        <v>0</v>
      </c>
      <c r="W5594">
        <v>0</v>
      </c>
      <c r="X5594">
        <v>2417.2834779872182</v>
      </c>
      <c r="Y5594">
        <v>0</v>
      </c>
      <c r="Z5594">
        <v>0</v>
      </c>
      <c r="AA5594">
        <v>0</v>
      </c>
      <c r="AB5594">
        <v>161.07081130831648</v>
      </c>
      <c r="AC5594">
        <v>0</v>
      </c>
      <c r="AD5594">
        <v>0</v>
      </c>
      <c r="AE5594">
        <v>2578.3542892955347</v>
      </c>
    </row>
    <row r="5595" spans="1:31" x14ac:dyDescent="0.25">
      <c r="A5595">
        <v>2316763</v>
      </c>
      <c r="B5595">
        <v>1</v>
      </c>
      <c r="C5595" t="s">
        <v>80</v>
      </c>
      <c r="D5595" t="s">
        <v>111</v>
      </c>
      <c r="E5595" t="s">
        <v>175</v>
      </c>
      <c r="F5595" t="s">
        <v>16143</v>
      </c>
      <c r="G5595" t="s">
        <v>134</v>
      </c>
      <c r="H5595" t="s">
        <v>135</v>
      </c>
      <c r="I5595" t="s">
        <v>136</v>
      </c>
      <c r="J5595" t="s">
        <v>137</v>
      </c>
      <c r="K5595" t="s">
        <v>138</v>
      </c>
      <c r="L5595" t="s">
        <v>16144</v>
      </c>
      <c r="M5595" t="s">
        <v>16145</v>
      </c>
      <c r="N5595">
        <v>1.3625</v>
      </c>
      <c r="O5595">
        <v>0</v>
      </c>
      <c r="P5595">
        <v>1226</v>
      </c>
      <c r="Q5595">
        <v>0</v>
      </c>
      <c r="R5595">
        <v>0</v>
      </c>
      <c r="S5595">
        <v>0</v>
      </c>
      <c r="T5595">
        <v>324</v>
      </c>
      <c r="U5595">
        <v>0</v>
      </c>
      <c r="V5595">
        <v>1</v>
      </c>
      <c r="W5595">
        <v>0</v>
      </c>
      <c r="X5595">
        <v>361.18510097922371</v>
      </c>
      <c r="Y5595">
        <v>0</v>
      </c>
      <c r="Z5595">
        <v>0</v>
      </c>
      <c r="AA5595">
        <v>0</v>
      </c>
      <c r="AB5595">
        <v>422.94319179960075</v>
      </c>
      <c r="AC5595">
        <v>0</v>
      </c>
      <c r="AD5595">
        <v>17.136351197526452</v>
      </c>
      <c r="AE5595">
        <v>801.26464397635095</v>
      </c>
    </row>
    <row r="5596" spans="1:31" x14ac:dyDescent="0.25">
      <c r="A5596">
        <v>2316935</v>
      </c>
      <c r="B5596">
        <v>1</v>
      </c>
      <c r="C5596" t="s">
        <v>80</v>
      </c>
      <c r="D5596" t="s">
        <v>86</v>
      </c>
      <c r="E5596" t="s">
        <v>153</v>
      </c>
      <c r="F5596" t="s">
        <v>14416</v>
      </c>
      <c r="G5596" t="s">
        <v>336</v>
      </c>
      <c r="H5596" t="s">
        <v>150</v>
      </c>
      <c r="I5596" t="s">
        <v>136</v>
      </c>
      <c r="J5596" t="s">
        <v>137</v>
      </c>
      <c r="K5596" t="s">
        <v>138</v>
      </c>
      <c r="L5596" t="s">
        <v>16146</v>
      </c>
      <c r="M5596" t="s">
        <v>16147</v>
      </c>
      <c r="N5596">
        <v>3.662222222</v>
      </c>
      <c r="O5596">
        <v>0</v>
      </c>
      <c r="P5596">
        <v>21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19.379780730443702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19.379780730443702</v>
      </c>
    </row>
    <row r="5597" spans="1:31" x14ac:dyDescent="0.25">
      <c r="A5597">
        <v>2316912</v>
      </c>
      <c r="B5597">
        <v>1</v>
      </c>
      <c r="C5597" t="s">
        <v>80</v>
      </c>
      <c r="D5597" t="s">
        <v>87</v>
      </c>
      <c r="E5597" t="s">
        <v>153</v>
      </c>
      <c r="F5597" t="s">
        <v>16148</v>
      </c>
      <c r="G5597" t="s">
        <v>203</v>
      </c>
      <c r="H5597" t="s">
        <v>150</v>
      </c>
      <c r="I5597" t="s">
        <v>136</v>
      </c>
      <c r="J5597" t="s">
        <v>137</v>
      </c>
      <c r="K5597" t="s">
        <v>138</v>
      </c>
      <c r="L5597" t="s">
        <v>16149</v>
      </c>
      <c r="M5597" t="s">
        <v>16150</v>
      </c>
      <c r="N5597">
        <v>1.3602777770000001</v>
      </c>
      <c r="O5597">
        <v>0</v>
      </c>
      <c r="P5597">
        <v>5</v>
      </c>
      <c r="Q5597">
        <v>0</v>
      </c>
      <c r="R5597">
        <v>0</v>
      </c>
      <c r="S5597">
        <v>0</v>
      </c>
      <c r="T5597">
        <v>1</v>
      </c>
      <c r="U5597">
        <v>0</v>
      </c>
      <c r="V5597">
        <v>0</v>
      </c>
      <c r="W5597">
        <v>0</v>
      </c>
      <c r="X5597">
        <v>2.7707038785591509</v>
      </c>
      <c r="Y5597">
        <v>0</v>
      </c>
      <c r="Z5597">
        <v>0</v>
      </c>
      <c r="AA5597">
        <v>0</v>
      </c>
      <c r="AB5597">
        <v>0.61531563920836663</v>
      </c>
      <c r="AC5597">
        <v>0</v>
      </c>
      <c r="AD5597">
        <v>0</v>
      </c>
      <c r="AE5597">
        <v>3.3860195177675174</v>
      </c>
    </row>
    <row r="5598" spans="1:31" x14ac:dyDescent="0.25">
      <c r="A5598">
        <v>2316806</v>
      </c>
      <c r="B5598">
        <v>1</v>
      </c>
      <c r="C5598" t="s">
        <v>81</v>
      </c>
      <c r="D5598" t="s">
        <v>128</v>
      </c>
      <c r="E5598" t="s">
        <v>153</v>
      </c>
      <c r="F5598" t="s">
        <v>16151</v>
      </c>
      <c r="G5598" t="s">
        <v>203</v>
      </c>
      <c r="H5598" t="s">
        <v>150</v>
      </c>
      <c r="I5598" t="s">
        <v>136</v>
      </c>
      <c r="J5598" t="s">
        <v>137</v>
      </c>
      <c r="K5598" t="s">
        <v>138</v>
      </c>
      <c r="L5598" t="s">
        <v>16152</v>
      </c>
      <c r="M5598" t="s">
        <v>16153</v>
      </c>
      <c r="N5598">
        <v>1.026944444</v>
      </c>
      <c r="O5598">
        <v>0</v>
      </c>
      <c r="P5598">
        <v>13</v>
      </c>
      <c r="Q5598">
        <v>0</v>
      </c>
      <c r="R5598">
        <v>0</v>
      </c>
      <c r="S5598">
        <v>0</v>
      </c>
      <c r="T5598">
        <v>7</v>
      </c>
      <c r="U5598">
        <v>0</v>
      </c>
      <c r="V5598">
        <v>0</v>
      </c>
      <c r="W5598">
        <v>0</v>
      </c>
      <c r="X5598">
        <v>2.6270909017387503</v>
      </c>
      <c r="Y5598">
        <v>0</v>
      </c>
      <c r="Z5598">
        <v>0</v>
      </c>
      <c r="AA5598">
        <v>0</v>
      </c>
      <c r="AB5598">
        <v>3.0951791745591755</v>
      </c>
      <c r="AC5598">
        <v>0</v>
      </c>
      <c r="AD5598">
        <v>0</v>
      </c>
      <c r="AE5598">
        <v>5.7222700762979262</v>
      </c>
    </row>
    <row r="5599" spans="1:31" x14ac:dyDescent="0.25">
      <c r="A5599">
        <v>2316700</v>
      </c>
      <c r="B5599">
        <v>1</v>
      </c>
      <c r="C5599" t="s">
        <v>80</v>
      </c>
      <c r="D5599" t="s">
        <v>84</v>
      </c>
      <c r="E5599" t="s">
        <v>175</v>
      </c>
      <c r="F5599" t="s">
        <v>16154</v>
      </c>
      <c r="G5599" t="s">
        <v>177</v>
      </c>
      <c r="H5599" t="s">
        <v>135</v>
      </c>
      <c r="I5599" t="s">
        <v>136</v>
      </c>
      <c r="J5599" t="s">
        <v>137</v>
      </c>
      <c r="K5599" t="s">
        <v>144</v>
      </c>
      <c r="L5599" t="s">
        <v>16155</v>
      </c>
      <c r="M5599" t="s">
        <v>16156</v>
      </c>
      <c r="N5599">
        <v>3.7605555549999998</v>
      </c>
      <c r="O5599">
        <v>0</v>
      </c>
      <c r="P5599">
        <v>416</v>
      </c>
      <c r="Q5599">
        <v>0</v>
      </c>
      <c r="R5599">
        <v>0</v>
      </c>
      <c r="S5599">
        <v>0</v>
      </c>
      <c r="T5599">
        <v>4</v>
      </c>
      <c r="U5599">
        <v>0</v>
      </c>
      <c r="V5599">
        <v>0</v>
      </c>
      <c r="W5599">
        <v>0</v>
      </c>
      <c r="X5599">
        <v>325.96311305423512</v>
      </c>
      <c r="Y5599">
        <v>0</v>
      </c>
      <c r="Z5599">
        <v>0</v>
      </c>
      <c r="AA5599">
        <v>0</v>
      </c>
      <c r="AB5599">
        <v>14.508144180915</v>
      </c>
      <c r="AC5599">
        <v>0</v>
      </c>
      <c r="AD5599">
        <v>0</v>
      </c>
      <c r="AE5599">
        <v>340.47125723515012</v>
      </c>
    </row>
    <row r="5600" spans="1:31" x14ac:dyDescent="0.25">
      <c r="A5600">
        <v>2316749</v>
      </c>
      <c r="B5600">
        <v>1</v>
      </c>
      <c r="C5600" t="s">
        <v>81</v>
      </c>
      <c r="D5600" t="s">
        <v>122</v>
      </c>
      <c r="E5600" t="s">
        <v>141</v>
      </c>
      <c r="F5600" t="s">
        <v>3106</v>
      </c>
      <c r="G5600" t="s">
        <v>134</v>
      </c>
      <c r="H5600" t="s">
        <v>135</v>
      </c>
      <c r="I5600" t="s">
        <v>136</v>
      </c>
      <c r="J5600" t="s">
        <v>137</v>
      </c>
      <c r="K5600" t="s">
        <v>138</v>
      </c>
      <c r="L5600" t="s">
        <v>16157</v>
      </c>
      <c r="M5600" t="s">
        <v>16158</v>
      </c>
      <c r="N5600">
        <v>0.276388888</v>
      </c>
      <c r="O5600">
        <v>14</v>
      </c>
      <c r="P5600">
        <v>904</v>
      </c>
      <c r="Q5600">
        <v>1</v>
      </c>
      <c r="R5600">
        <v>23</v>
      </c>
      <c r="S5600">
        <v>5</v>
      </c>
      <c r="T5600">
        <v>65</v>
      </c>
      <c r="U5600">
        <v>1</v>
      </c>
      <c r="V5600">
        <v>0</v>
      </c>
      <c r="W5600">
        <v>0.71358203972937506</v>
      </c>
      <c r="X5600">
        <v>27.254825213645056</v>
      </c>
      <c r="Y5600">
        <v>8.716971954166668E-3</v>
      </c>
      <c r="Z5600">
        <v>2.538013147919167</v>
      </c>
      <c r="AA5600">
        <v>19.095005926499251</v>
      </c>
      <c r="AB5600">
        <v>5.1052956899392496</v>
      </c>
      <c r="AC5600">
        <v>0.47578831409924999</v>
      </c>
      <c r="AD5600">
        <v>0</v>
      </c>
      <c r="AE5600">
        <v>55.19122730378551</v>
      </c>
    </row>
    <row r="5601" spans="1:31" x14ac:dyDescent="0.25">
      <c r="A5601">
        <v>2317247</v>
      </c>
      <c r="B5601">
        <v>1</v>
      </c>
      <c r="C5601" t="s">
        <v>81</v>
      </c>
      <c r="D5601" t="s">
        <v>120</v>
      </c>
      <c r="E5601" t="s">
        <v>153</v>
      </c>
      <c r="F5601" t="s">
        <v>16159</v>
      </c>
      <c r="G5601" t="s">
        <v>155</v>
      </c>
      <c r="H5601" t="s">
        <v>150</v>
      </c>
      <c r="I5601" t="s">
        <v>136</v>
      </c>
      <c r="J5601" t="s">
        <v>137</v>
      </c>
      <c r="K5601" t="s">
        <v>138</v>
      </c>
      <c r="L5601" t="s">
        <v>16160</v>
      </c>
      <c r="M5601" t="s">
        <v>16161</v>
      </c>
      <c r="N5601">
        <v>2.108333333</v>
      </c>
      <c r="O5601">
        <v>0</v>
      </c>
      <c r="P5601">
        <v>1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0.11485753761040002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0.11485753761040002</v>
      </c>
    </row>
    <row r="5602" spans="1:31" x14ac:dyDescent="0.25">
      <c r="A5602">
        <v>2317098</v>
      </c>
      <c r="B5602">
        <v>1</v>
      </c>
      <c r="C5602" t="s">
        <v>80</v>
      </c>
      <c r="D5602" t="s">
        <v>98</v>
      </c>
      <c r="E5602" t="s">
        <v>141</v>
      </c>
      <c r="F5602" t="s">
        <v>3914</v>
      </c>
      <c r="G5602" t="s">
        <v>134</v>
      </c>
      <c r="H5602" t="s">
        <v>135</v>
      </c>
      <c r="I5602" t="s">
        <v>136</v>
      </c>
      <c r="J5602" t="s">
        <v>137</v>
      </c>
      <c r="K5602" t="s">
        <v>138</v>
      </c>
      <c r="L5602" t="s">
        <v>16162</v>
      </c>
      <c r="M5602" t="s">
        <v>16163</v>
      </c>
      <c r="N5602">
        <v>6.0277776999999998E-2</v>
      </c>
      <c r="O5602">
        <v>0</v>
      </c>
      <c r="P5602">
        <v>21</v>
      </c>
      <c r="Q5602">
        <v>29</v>
      </c>
      <c r="R5602">
        <v>188</v>
      </c>
      <c r="S5602">
        <v>11</v>
      </c>
      <c r="T5602">
        <v>65</v>
      </c>
      <c r="U5602">
        <v>2</v>
      </c>
      <c r="V5602">
        <v>0</v>
      </c>
      <c r="W5602">
        <v>0</v>
      </c>
      <c r="X5602">
        <v>0.59755088931055</v>
      </c>
      <c r="Y5602">
        <v>16.86703019925093</v>
      </c>
      <c r="Z5602">
        <v>43.891518196701313</v>
      </c>
      <c r="AA5602">
        <v>4.392274363109733</v>
      </c>
      <c r="AB5602">
        <v>10.560366299780267</v>
      </c>
      <c r="AC5602">
        <v>8.9988335905230006</v>
      </c>
      <c r="AD5602">
        <v>0</v>
      </c>
      <c r="AE5602">
        <v>85.307573538675797</v>
      </c>
    </row>
    <row r="5603" spans="1:31" x14ac:dyDescent="0.25">
      <c r="A5603">
        <v>2316998</v>
      </c>
      <c r="B5603">
        <v>1</v>
      </c>
      <c r="C5603" t="s">
        <v>81</v>
      </c>
      <c r="D5603" t="s">
        <v>112</v>
      </c>
      <c r="E5603" t="s">
        <v>147</v>
      </c>
      <c r="F5603" t="s">
        <v>16164</v>
      </c>
      <c r="G5603" t="s">
        <v>149</v>
      </c>
      <c r="H5603" t="s">
        <v>150</v>
      </c>
      <c r="I5603" t="s">
        <v>136</v>
      </c>
      <c r="J5603" t="s">
        <v>137</v>
      </c>
      <c r="K5603" t="s">
        <v>138</v>
      </c>
      <c r="L5603" t="s">
        <v>16165</v>
      </c>
      <c r="M5603" t="s">
        <v>16166</v>
      </c>
      <c r="N5603">
        <v>1.651944444</v>
      </c>
      <c r="O5603">
        <v>0</v>
      </c>
      <c r="P5603">
        <v>10</v>
      </c>
      <c r="Q5603">
        <v>0</v>
      </c>
      <c r="R5603">
        <v>5</v>
      </c>
      <c r="S5603">
        <v>0</v>
      </c>
      <c r="T5603">
        <v>1</v>
      </c>
      <c r="U5603">
        <v>0</v>
      </c>
      <c r="V5603">
        <v>0</v>
      </c>
      <c r="W5603">
        <v>0</v>
      </c>
      <c r="X5603">
        <v>3.8403548657503666</v>
      </c>
      <c r="Y5603">
        <v>0</v>
      </c>
      <c r="Z5603">
        <v>1.8018191322301416</v>
      </c>
      <c r="AA5603">
        <v>0</v>
      </c>
      <c r="AB5603">
        <v>0.2463593401728667</v>
      </c>
      <c r="AC5603">
        <v>0</v>
      </c>
      <c r="AD5603">
        <v>0</v>
      </c>
      <c r="AE5603">
        <v>5.8885333381533753</v>
      </c>
    </row>
    <row r="5604" spans="1:31" x14ac:dyDescent="0.25">
      <c r="A5604">
        <v>2317061</v>
      </c>
      <c r="B5604">
        <v>1</v>
      </c>
      <c r="C5604" t="s">
        <v>80</v>
      </c>
      <c r="D5604" t="s">
        <v>95</v>
      </c>
      <c r="E5604" t="s">
        <v>414</v>
      </c>
      <c r="F5604" t="s">
        <v>14159</v>
      </c>
      <c r="G5604" t="s">
        <v>143</v>
      </c>
      <c r="H5604" t="s">
        <v>135</v>
      </c>
      <c r="I5604" t="s">
        <v>136</v>
      </c>
      <c r="J5604" t="s">
        <v>137</v>
      </c>
      <c r="K5604" t="s">
        <v>144</v>
      </c>
      <c r="L5604" t="s">
        <v>16167</v>
      </c>
      <c r="M5604" t="s">
        <v>16168</v>
      </c>
      <c r="N5604">
        <v>0.93100166600000001</v>
      </c>
      <c r="O5604">
        <v>10</v>
      </c>
      <c r="P5604">
        <v>4136</v>
      </c>
      <c r="Q5604">
        <v>15</v>
      </c>
      <c r="R5604">
        <v>167</v>
      </c>
      <c r="S5604">
        <v>90</v>
      </c>
      <c r="T5604">
        <v>380</v>
      </c>
      <c r="U5604">
        <v>16</v>
      </c>
      <c r="V5604">
        <v>2</v>
      </c>
      <c r="W5604">
        <v>5.6497730264351995</v>
      </c>
      <c r="X5604">
        <v>815.28938181654348</v>
      </c>
      <c r="Y5604">
        <v>178.21794977783199</v>
      </c>
      <c r="Z5604">
        <v>64.437994782682836</v>
      </c>
      <c r="AA5604">
        <v>2066.0277206306155</v>
      </c>
      <c r="AB5604">
        <v>384.12345898390845</v>
      </c>
      <c r="AC5604">
        <v>1699.1261445462696</v>
      </c>
      <c r="AD5604">
        <v>17.961738414749099</v>
      </c>
      <c r="AE5604">
        <v>5230.8341619790363</v>
      </c>
    </row>
    <row r="5605" spans="1:31" x14ac:dyDescent="0.25">
      <c r="A5605">
        <v>2317038</v>
      </c>
      <c r="B5605">
        <v>1</v>
      </c>
      <c r="C5605" t="s">
        <v>81</v>
      </c>
      <c r="D5605" t="s">
        <v>117</v>
      </c>
      <c r="E5605" t="s">
        <v>153</v>
      </c>
      <c r="F5605" t="s">
        <v>16169</v>
      </c>
      <c r="G5605" t="s">
        <v>155</v>
      </c>
      <c r="H5605" t="s">
        <v>150</v>
      </c>
      <c r="I5605" t="s">
        <v>136</v>
      </c>
      <c r="J5605" t="s">
        <v>137</v>
      </c>
      <c r="K5605" t="s">
        <v>138</v>
      </c>
      <c r="L5605" t="s">
        <v>16170</v>
      </c>
      <c r="M5605" t="s">
        <v>16171</v>
      </c>
      <c r="N5605">
        <v>3.5622222219999999</v>
      </c>
      <c r="O5605">
        <v>0</v>
      </c>
      <c r="P5605">
        <v>1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0.51401868648286675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0.51401868648286675</v>
      </c>
    </row>
    <row r="5606" spans="1:31" x14ac:dyDescent="0.25">
      <c r="A5606">
        <v>2316683</v>
      </c>
      <c r="B5606">
        <v>1</v>
      </c>
      <c r="C5606" t="s">
        <v>80</v>
      </c>
      <c r="D5606" t="s">
        <v>103</v>
      </c>
      <c r="E5606" t="s">
        <v>175</v>
      </c>
      <c r="F5606" t="s">
        <v>16172</v>
      </c>
      <c r="G5606" t="s">
        <v>210</v>
      </c>
      <c r="H5606" t="s">
        <v>135</v>
      </c>
      <c r="I5606" t="s">
        <v>136</v>
      </c>
      <c r="J5606" t="s">
        <v>137</v>
      </c>
      <c r="K5606" t="s">
        <v>138</v>
      </c>
      <c r="L5606" t="s">
        <v>16173</v>
      </c>
      <c r="M5606" t="s">
        <v>16174</v>
      </c>
      <c r="N5606">
        <v>1.4550000000000001</v>
      </c>
      <c r="O5606">
        <v>0</v>
      </c>
      <c r="P5606">
        <v>0</v>
      </c>
      <c r="Q5606">
        <v>0</v>
      </c>
      <c r="R5606">
        <v>0</v>
      </c>
      <c r="S5606">
        <v>1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2.1793151600071776</v>
      </c>
      <c r="AB5606">
        <v>0</v>
      </c>
      <c r="AC5606">
        <v>0</v>
      </c>
      <c r="AD5606">
        <v>0</v>
      </c>
      <c r="AE5606">
        <v>2.1793151600071776</v>
      </c>
    </row>
    <row r="5607" spans="1:31" x14ac:dyDescent="0.25">
      <c r="A5607">
        <v>2317201</v>
      </c>
      <c r="B5607">
        <v>1</v>
      </c>
      <c r="C5607" t="s">
        <v>81</v>
      </c>
      <c r="D5607" t="s">
        <v>120</v>
      </c>
      <c r="E5607" t="s">
        <v>153</v>
      </c>
      <c r="F5607" t="s">
        <v>16175</v>
      </c>
      <c r="G5607" t="s">
        <v>155</v>
      </c>
      <c r="H5607" t="s">
        <v>150</v>
      </c>
      <c r="I5607" t="s">
        <v>136</v>
      </c>
      <c r="J5607" t="s">
        <v>137</v>
      </c>
      <c r="K5607" t="s">
        <v>138</v>
      </c>
      <c r="L5607" t="s">
        <v>16176</v>
      </c>
      <c r="M5607" t="s">
        <v>16177</v>
      </c>
      <c r="N5607">
        <v>1.3258333330000001</v>
      </c>
      <c r="O5607">
        <v>0</v>
      </c>
      <c r="P5607">
        <v>2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1.0110849926959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1.0110849926959</v>
      </c>
    </row>
    <row r="5608" spans="1:31" x14ac:dyDescent="0.25">
      <c r="A5608">
        <v>2316892</v>
      </c>
      <c r="B5608">
        <v>1</v>
      </c>
      <c r="C5608" t="s">
        <v>80</v>
      </c>
      <c r="D5608" t="s">
        <v>92</v>
      </c>
      <c r="E5608" t="s">
        <v>141</v>
      </c>
      <c r="F5608" t="s">
        <v>16178</v>
      </c>
      <c r="G5608" t="s">
        <v>134</v>
      </c>
      <c r="H5608" t="s">
        <v>135</v>
      </c>
      <c r="I5608" t="s">
        <v>136</v>
      </c>
      <c r="J5608" t="s">
        <v>137</v>
      </c>
      <c r="K5608" t="s">
        <v>138</v>
      </c>
      <c r="L5608" t="s">
        <v>16179</v>
      </c>
      <c r="M5608" t="s">
        <v>16180</v>
      </c>
      <c r="N5608">
        <v>1.9536111110000001</v>
      </c>
      <c r="O5608">
        <v>0</v>
      </c>
      <c r="P5608">
        <v>470</v>
      </c>
      <c r="Q5608">
        <v>0</v>
      </c>
      <c r="R5608">
        <v>0</v>
      </c>
      <c r="S5608">
        <v>0</v>
      </c>
      <c r="T5608">
        <v>51</v>
      </c>
      <c r="U5608">
        <v>0</v>
      </c>
      <c r="V5608">
        <v>0</v>
      </c>
      <c r="W5608">
        <v>0</v>
      </c>
      <c r="X5608">
        <v>183.49139797355977</v>
      </c>
      <c r="Y5608">
        <v>0</v>
      </c>
      <c r="Z5608">
        <v>0</v>
      </c>
      <c r="AA5608">
        <v>0</v>
      </c>
      <c r="AB5608">
        <v>182.61146339032038</v>
      </c>
      <c r="AC5608">
        <v>0</v>
      </c>
      <c r="AD5608">
        <v>0</v>
      </c>
      <c r="AE5608">
        <v>366.10286136388015</v>
      </c>
    </row>
    <row r="5609" spans="1:31" x14ac:dyDescent="0.25">
      <c r="A5609">
        <v>2317207</v>
      </c>
      <c r="B5609">
        <v>1</v>
      </c>
      <c r="C5609" t="s">
        <v>81</v>
      </c>
      <c r="D5609" t="s">
        <v>114</v>
      </c>
      <c r="E5609" t="s">
        <v>132</v>
      </c>
      <c r="F5609" t="s">
        <v>16181</v>
      </c>
      <c r="G5609" t="s">
        <v>612</v>
      </c>
      <c r="H5609" t="s">
        <v>135</v>
      </c>
      <c r="I5609" t="s">
        <v>136</v>
      </c>
      <c r="J5609" t="s">
        <v>137</v>
      </c>
      <c r="K5609" t="s">
        <v>138</v>
      </c>
      <c r="L5609" t="s">
        <v>16182</v>
      </c>
      <c r="M5609" t="s">
        <v>16183</v>
      </c>
      <c r="N5609">
        <v>1.443888888</v>
      </c>
      <c r="O5609">
        <v>0</v>
      </c>
      <c r="P5609">
        <v>897</v>
      </c>
      <c r="Q5609">
        <v>0</v>
      </c>
      <c r="R5609">
        <v>68</v>
      </c>
      <c r="S5609">
        <v>2</v>
      </c>
      <c r="T5609">
        <v>98</v>
      </c>
      <c r="U5609">
        <v>0</v>
      </c>
      <c r="V5609">
        <v>1</v>
      </c>
      <c r="W5609">
        <v>0</v>
      </c>
      <c r="X5609">
        <v>161.5750600580372</v>
      </c>
      <c r="Y5609">
        <v>0</v>
      </c>
      <c r="Z5609">
        <v>6.8279927584857232</v>
      </c>
      <c r="AA5609">
        <v>7.8927690344964674</v>
      </c>
      <c r="AB5609">
        <v>46.188394985114122</v>
      </c>
      <c r="AC5609">
        <v>0</v>
      </c>
      <c r="AD5609">
        <v>0</v>
      </c>
      <c r="AE5609">
        <v>222.4842168361335</v>
      </c>
    </row>
    <row r="5610" spans="1:31" x14ac:dyDescent="0.25">
      <c r="A5610">
        <v>2317161</v>
      </c>
      <c r="B5610">
        <v>1</v>
      </c>
      <c r="C5610" t="s">
        <v>80</v>
      </c>
      <c r="D5610" t="s">
        <v>94</v>
      </c>
      <c r="E5610" t="s">
        <v>147</v>
      </c>
      <c r="F5610" t="s">
        <v>16184</v>
      </c>
      <c r="G5610" t="s">
        <v>384</v>
      </c>
      <c r="H5610" t="s">
        <v>150</v>
      </c>
      <c r="I5610" t="s">
        <v>136</v>
      </c>
      <c r="J5610" t="s">
        <v>137</v>
      </c>
      <c r="K5610" t="s">
        <v>138</v>
      </c>
      <c r="L5610" t="s">
        <v>16185</v>
      </c>
      <c r="M5610" t="s">
        <v>16186</v>
      </c>
      <c r="N5610">
        <v>3.028888888</v>
      </c>
      <c r="O5610">
        <v>0</v>
      </c>
      <c r="P5610">
        <v>0</v>
      </c>
      <c r="Q5610">
        <v>0</v>
      </c>
      <c r="R5610">
        <v>4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5.3442195351139503</v>
      </c>
      <c r="AA5610">
        <v>0</v>
      </c>
      <c r="AB5610">
        <v>0</v>
      </c>
      <c r="AC5610">
        <v>0</v>
      </c>
      <c r="AD5610">
        <v>0</v>
      </c>
      <c r="AE5610">
        <v>5.3442195351139503</v>
      </c>
    </row>
    <row r="5611" spans="1:31" x14ac:dyDescent="0.25">
      <c r="A5611">
        <v>2317078</v>
      </c>
      <c r="B5611">
        <v>1</v>
      </c>
      <c r="C5611" t="s">
        <v>80</v>
      </c>
      <c r="D5611" t="s">
        <v>94</v>
      </c>
      <c r="E5611" t="s">
        <v>147</v>
      </c>
      <c r="F5611" t="s">
        <v>16187</v>
      </c>
      <c r="G5611" t="s">
        <v>622</v>
      </c>
      <c r="H5611" t="s">
        <v>150</v>
      </c>
      <c r="I5611" t="s">
        <v>136</v>
      </c>
      <c r="J5611" t="s">
        <v>137</v>
      </c>
      <c r="K5611" t="s">
        <v>138</v>
      </c>
      <c r="L5611" t="s">
        <v>16188</v>
      </c>
      <c r="M5611" t="s">
        <v>16189</v>
      </c>
      <c r="N5611">
        <v>3.1669444439999999</v>
      </c>
      <c r="O5611">
        <v>0</v>
      </c>
      <c r="P5611">
        <v>0</v>
      </c>
      <c r="Q5611">
        <v>0</v>
      </c>
      <c r="R5611">
        <v>14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72.564531231089745</v>
      </c>
      <c r="AA5611">
        <v>0</v>
      </c>
      <c r="AB5611">
        <v>0</v>
      </c>
      <c r="AC5611">
        <v>0</v>
      </c>
      <c r="AD5611">
        <v>0</v>
      </c>
      <c r="AE5611">
        <v>72.564531231089745</v>
      </c>
    </row>
    <row r="5612" spans="1:31" x14ac:dyDescent="0.25">
      <c r="A5612">
        <v>2317224</v>
      </c>
      <c r="B5612">
        <v>1</v>
      </c>
      <c r="C5612" t="s">
        <v>80</v>
      </c>
      <c r="D5612" t="s">
        <v>107</v>
      </c>
      <c r="E5612" t="s">
        <v>147</v>
      </c>
      <c r="F5612" t="s">
        <v>16190</v>
      </c>
      <c r="G5612" t="s">
        <v>149</v>
      </c>
      <c r="H5612" t="s">
        <v>150</v>
      </c>
      <c r="I5612" t="s">
        <v>136</v>
      </c>
      <c r="J5612" t="s">
        <v>137</v>
      </c>
      <c r="K5612" t="s">
        <v>138</v>
      </c>
      <c r="L5612" t="s">
        <v>16191</v>
      </c>
      <c r="M5612" t="s">
        <v>16192</v>
      </c>
      <c r="N5612">
        <v>1.828333333</v>
      </c>
      <c r="O5612">
        <v>0</v>
      </c>
      <c r="P5612">
        <v>42</v>
      </c>
      <c r="Q5612">
        <v>0</v>
      </c>
      <c r="R5612">
        <v>0</v>
      </c>
      <c r="S5612">
        <v>0</v>
      </c>
      <c r="T5612">
        <v>3</v>
      </c>
      <c r="U5612">
        <v>0</v>
      </c>
      <c r="V5612">
        <v>0</v>
      </c>
      <c r="W5612">
        <v>0</v>
      </c>
      <c r="X5612">
        <v>15.219265520442335</v>
      </c>
      <c r="Y5612">
        <v>0</v>
      </c>
      <c r="Z5612">
        <v>0</v>
      </c>
      <c r="AA5612">
        <v>0</v>
      </c>
      <c r="AB5612">
        <v>2.3411410280763558</v>
      </c>
      <c r="AC5612">
        <v>0</v>
      </c>
      <c r="AD5612">
        <v>0</v>
      </c>
      <c r="AE5612">
        <v>17.560406548518692</v>
      </c>
    </row>
    <row r="5613" spans="1:31" x14ac:dyDescent="0.25">
      <c r="A5613">
        <v>2316623</v>
      </c>
      <c r="B5613">
        <v>1</v>
      </c>
      <c r="C5613" t="s">
        <v>80</v>
      </c>
      <c r="D5613" t="s">
        <v>96</v>
      </c>
      <c r="E5613" t="s">
        <v>147</v>
      </c>
      <c r="F5613" t="s">
        <v>16193</v>
      </c>
      <c r="G5613" t="s">
        <v>149</v>
      </c>
      <c r="H5613" t="s">
        <v>150</v>
      </c>
      <c r="I5613" t="s">
        <v>136</v>
      </c>
      <c r="J5613" t="s">
        <v>137</v>
      </c>
      <c r="K5613" t="s">
        <v>138</v>
      </c>
      <c r="L5613" t="s">
        <v>16194</v>
      </c>
      <c r="M5613" t="s">
        <v>16195</v>
      </c>
      <c r="N5613">
        <v>1.9402777769999999</v>
      </c>
      <c r="O5613">
        <v>0</v>
      </c>
      <c r="P5613">
        <v>92</v>
      </c>
      <c r="Q5613">
        <v>0</v>
      </c>
      <c r="R5613">
        <v>0</v>
      </c>
      <c r="S5613">
        <v>0</v>
      </c>
      <c r="T5613">
        <v>4</v>
      </c>
      <c r="U5613">
        <v>0</v>
      </c>
      <c r="V5613">
        <v>0</v>
      </c>
      <c r="W5613">
        <v>0</v>
      </c>
      <c r="X5613">
        <v>31.776037072855736</v>
      </c>
      <c r="Y5613">
        <v>0</v>
      </c>
      <c r="Z5613">
        <v>0</v>
      </c>
      <c r="AA5613">
        <v>0</v>
      </c>
      <c r="AB5613">
        <v>2.7905753399427686</v>
      </c>
      <c r="AC5613">
        <v>0</v>
      </c>
      <c r="AD5613">
        <v>0</v>
      </c>
      <c r="AE5613">
        <v>34.566612412798506</v>
      </c>
    </row>
    <row r="5614" spans="1:31" x14ac:dyDescent="0.25">
      <c r="A5614">
        <v>2316909</v>
      </c>
      <c r="B5614">
        <v>1</v>
      </c>
      <c r="C5614" t="s">
        <v>80</v>
      </c>
      <c r="D5614" t="s">
        <v>98</v>
      </c>
      <c r="E5614" t="s">
        <v>147</v>
      </c>
      <c r="F5614" t="s">
        <v>16196</v>
      </c>
      <c r="G5614" t="s">
        <v>149</v>
      </c>
      <c r="H5614" t="s">
        <v>150</v>
      </c>
      <c r="I5614" t="s">
        <v>136</v>
      </c>
      <c r="J5614" t="s">
        <v>137</v>
      </c>
      <c r="K5614" t="s">
        <v>138</v>
      </c>
      <c r="L5614" t="s">
        <v>16197</v>
      </c>
      <c r="M5614" t="s">
        <v>16198</v>
      </c>
      <c r="N5614">
        <v>3.4852777769999999</v>
      </c>
      <c r="O5614">
        <v>0</v>
      </c>
      <c r="P5614">
        <v>19</v>
      </c>
      <c r="Q5614">
        <v>0</v>
      </c>
      <c r="R5614">
        <v>4</v>
      </c>
      <c r="S5614">
        <v>0</v>
      </c>
      <c r="T5614">
        <v>3</v>
      </c>
      <c r="U5614">
        <v>0</v>
      </c>
      <c r="V5614">
        <v>0</v>
      </c>
      <c r="W5614">
        <v>0</v>
      </c>
      <c r="X5614">
        <v>10.445193451722099</v>
      </c>
      <c r="Y5614">
        <v>0</v>
      </c>
      <c r="Z5614">
        <v>3.5183358002165503</v>
      </c>
      <c r="AA5614">
        <v>0</v>
      </c>
      <c r="AB5614">
        <v>7.1771601541271668</v>
      </c>
      <c r="AC5614">
        <v>0</v>
      </c>
      <c r="AD5614">
        <v>0</v>
      </c>
      <c r="AE5614">
        <v>21.140689406065817</v>
      </c>
    </row>
    <row r="5615" spans="1:31" x14ac:dyDescent="0.25">
      <c r="A5615">
        <v>2316766</v>
      </c>
      <c r="B5615">
        <v>1</v>
      </c>
      <c r="C5615" t="s">
        <v>80</v>
      </c>
      <c r="D5615" t="s">
        <v>98</v>
      </c>
      <c r="E5615" t="s">
        <v>158</v>
      </c>
      <c r="F5615" t="s">
        <v>16199</v>
      </c>
      <c r="G5615" t="s">
        <v>336</v>
      </c>
      <c r="H5615" t="s">
        <v>150</v>
      </c>
      <c r="I5615" t="s">
        <v>136</v>
      </c>
      <c r="J5615" t="s">
        <v>137</v>
      </c>
      <c r="K5615" t="s">
        <v>138</v>
      </c>
      <c r="L5615" t="s">
        <v>16200</v>
      </c>
      <c r="M5615" t="s">
        <v>16201</v>
      </c>
      <c r="N5615">
        <v>1.4852777770000001</v>
      </c>
      <c r="O5615">
        <v>0</v>
      </c>
      <c r="P5615">
        <v>35</v>
      </c>
      <c r="Q5615">
        <v>0</v>
      </c>
      <c r="R5615">
        <v>51</v>
      </c>
      <c r="S5615">
        <v>0</v>
      </c>
      <c r="T5615">
        <v>13</v>
      </c>
      <c r="U5615">
        <v>0</v>
      </c>
      <c r="V5615">
        <v>0</v>
      </c>
      <c r="W5615">
        <v>0</v>
      </c>
      <c r="X5615">
        <v>18.558722360381392</v>
      </c>
      <c r="Y5615">
        <v>0</v>
      </c>
      <c r="Z5615">
        <v>75.746991231987408</v>
      </c>
      <c r="AA5615">
        <v>0</v>
      </c>
      <c r="AB5615">
        <v>21.267753356139202</v>
      </c>
      <c r="AC5615">
        <v>0</v>
      </c>
      <c r="AD5615">
        <v>0</v>
      </c>
      <c r="AE5615">
        <v>115.57346694850801</v>
      </c>
    </row>
    <row r="5616" spans="1:31" x14ac:dyDescent="0.25">
      <c r="A5616">
        <v>2316789</v>
      </c>
      <c r="B5616">
        <v>1</v>
      </c>
      <c r="C5616" t="s">
        <v>80</v>
      </c>
      <c r="D5616" t="s">
        <v>96</v>
      </c>
      <c r="E5616" t="s">
        <v>175</v>
      </c>
      <c r="F5616" t="s">
        <v>16202</v>
      </c>
      <c r="G5616" t="s">
        <v>217</v>
      </c>
      <c r="H5616" t="s">
        <v>135</v>
      </c>
      <c r="I5616" t="s">
        <v>136</v>
      </c>
      <c r="J5616" t="s">
        <v>137</v>
      </c>
      <c r="K5616" t="s">
        <v>138</v>
      </c>
      <c r="L5616" t="s">
        <v>16203</v>
      </c>
      <c r="M5616" t="s">
        <v>16204</v>
      </c>
      <c r="N5616">
        <v>1.602777777</v>
      </c>
      <c r="O5616">
        <v>0</v>
      </c>
      <c r="P5616">
        <v>7</v>
      </c>
      <c r="Q5616">
        <v>0</v>
      </c>
      <c r="R5616">
        <v>0</v>
      </c>
      <c r="S5616">
        <v>0</v>
      </c>
      <c r="T5616">
        <v>4</v>
      </c>
      <c r="U5616">
        <v>0</v>
      </c>
      <c r="V5616">
        <v>0</v>
      </c>
      <c r="W5616">
        <v>0</v>
      </c>
      <c r="X5616">
        <v>21.991794039271802</v>
      </c>
      <c r="Y5616">
        <v>0</v>
      </c>
      <c r="Z5616">
        <v>0</v>
      </c>
      <c r="AA5616">
        <v>0</v>
      </c>
      <c r="AB5616">
        <v>8.9516372268651985</v>
      </c>
      <c r="AC5616">
        <v>0</v>
      </c>
      <c r="AD5616">
        <v>0</v>
      </c>
      <c r="AE5616">
        <v>30.943431266137001</v>
      </c>
    </row>
    <row r="5617" spans="1:31" x14ac:dyDescent="0.25">
      <c r="A5617">
        <v>2317138</v>
      </c>
      <c r="B5617">
        <v>1</v>
      </c>
      <c r="C5617" t="s">
        <v>81</v>
      </c>
      <c r="D5617" t="s">
        <v>126</v>
      </c>
      <c r="E5617" t="s">
        <v>147</v>
      </c>
      <c r="F5617" t="s">
        <v>5321</v>
      </c>
      <c r="G5617" t="s">
        <v>149</v>
      </c>
      <c r="H5617" t="s">
        <v>150</v>
      </c>
      <c r="I5617" t="s">
        <v>136</v>
      </c>
      <c r="J5617" t="s">
        <v>137</v>
      </c>
      <c r="K5617" t="s">
        <v>138</v>
      </c>
      <c r="L5617" t="s">
        <v>16205</v>
      </c>
      <c r="M5617" t="s">
        <v>16206</v>
      </c>
      <c r="N5617">
        <v>7.9680555550000003</v>
      </c>
      <c r="O5617">
        <v>0</v>
      </c>
      <c r="P5617">
        <v>4</v>
      </c>
      <c r="Q5617">
        <v>0</v>
      </c>
      <c r="R5617">
        <v>0</v>
      </c>
      <c r="S5617">
        <v>0</v>
      </c>
      <c r="T5617">
        <v>3</v>
      </c>
      <c r="U5617">
        <v>0</v>
      </c>
      <c r="V5617">
        <v>0</v>
      </c>
      <c r="W5617">
        <v>0</v>
      </c>
      <c r="X5617">
        <v>2.8313595598671015</v>
      </c>
      <c r="Y5617">
        <v>0</v>
      </c>
      <c r="Z5617">
        <v>0</v>
      </c>
      <c r="AA5617">
        <v>0</v>
      </c>
      <c r="AB5617">
        <v>57.330636112780745</v>
      </c>
      <c r="AC5617">
        <v>0</v>
      </c>
      <c r="AD5617">
        <v>0</v>
      </c>
      <c r="AE5617">
        <v>60.161995672647848</v>
      </c>
    </row>
    <row r="5618" spans="1:31" x14ac:dyDescent="0.25">
      <c r="A5618">
        <v>2317101</v>
      </c>
      <c r="B5618">
        <v>1</v>
      </c>
      <c r="C5618" t="s">
        <v>80</v>
      </c>
      <c r="D5618" t="s">
        <v>105</v>
      </c>
      <c r="E5618" t="s">
        <v>175</v>
      </c>
      <c r="F5618" t="s">
        <v>2028</v>
      </c>
      <c r="G5618" t="s">
        <v>210</v>
      </c>
      <c r="H5618" t="s">
        <v>135</v>
      </c>
      <c r="I5618" t="s">
        <v>136</v>
      </c>
      <c r="J5618" t="s">
        <v>137</v>
      </c>
      <c r="K5618" t="s">
        <v>138</v>
      </c>
      <c r="L5618" t="s">
        <v>16207</v>
      </c>
      <c r="M5618" t="s">
        <v>16208</v>
      </c>
      <c r="N5618">
        <v>5.2927777770000004</v>
      </c>
      <c r="O5618">
        <v>6</v>
      </c>
      <c r="P5618">
        <v>0</v>
      </c>
      <c r="Q5618">
        <v>5</v>
      </c>
      <c r="R5618">
        <v>1</v>
      </c>
      <c r="S5618">
        <v>0</v>
      </c>
      <c r="T5618">
        <v>0</v>
      </c>
      <c r="U5618">
        <v>1</v>
      </c>
      <c r="V5618">
        <v>0</v>
      </c>
      <c r="W5618">
        <v>21.269081378913601</v>
      </c>
      <c r="X5618">
        <v>0</v>
      </c>
      <c r="Y5618">
        <v>25.682275629235143</v>
      </c>
      <c r="Z5618">
        <v>0.33325602491640005</v>
      </c>
      <c r="AA5618">
        <v>0</v>
      </c>
      <c r="AB5618">
        <v>0</v>
      </c>
      <c r="AC5618">
        <v>86.053044798301329</v>
      </c>
      <c r="AD5618">
        <v>0</v>
      </c>
      <c r="AE5618">
        <v>133.33765783136647</v>
      </c>
    </row>
    <row r="5619" spans="1:31" x14ac:dyDescent="0.25">
      <c r="A5619">
        <v>2316952</v>
      </c>
      <c r="B5619">
        <v>1</v>
      </c>
      <c r="C5619" t="s">
        <v>80</v>
      </c>
      <c r="D5619" t="s">
        <v>84</v>
      </c>
      <c r="E5619" t="s">
        <v>153</v>
      </c>
      <c r="F5619" t="s">
        <v>16209</v>
      </c>
      <c r="G5619" t="s">
        <v>336</v>
      </c>
      <c r="H5619" t="s">
        <v>150</v>
      </c>
      <c r="I5619" t="s">
        <v>136</v>
      </c>
      <c r="J5619" t="s">
        <v>137</v>
      </c>
      <c r="K5619" t="s">
        <v>138</v>
      </c>
      <c r="L5619" t="s">
        <v>16210</v>
      </c>
      <c r="M5619" t="s">
        <v>16211</v>
      </c>
      <c r="N5619">
        <v>4.0097222219999997</v>
      </c>
      <c r="O5619">
        <v>0</v>
      </c>
      <c r="P5619">
        <v>3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2.5318456113964998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2.5318456113964998</v>
      </c>
    </row>
    <row r="5620" spans="1:31" x14ac:dyDescent="0.25">
      <c r="A5620">
        <v>2316895</v>
      </c>
      <c r="B5620">
        <v>1</v>
      </c>
      <c r="C5620" t="s">
        <v>80</v>
      </c>
      <c r="D5620" t="s">
        <v>93</v>
      </c>
      <c r="E5620" t="s">
        <v>147</v>
      </c>
      <c r="F5620" t="s">
        <v>7154</v>
      </c>
      <c r="G5620" t="s">
        <v>258</v>
      </c>
      <c r="H5620" t="s">
        <v>150</v>
      </c>
      <c r="I5620" t="s">
        <v>136</v>
      </c>
      <c r="J5620" t="s">
        <v>137</v>
      </c>
      <c r="K5620" t="s">
        <v>138</v>
      </c>
      <c r="L5620" t="s">
        <v>16212</v>
      </c>
      <c r="M5620" t="s">
        <v>16213</v>
      </c>
      <c r="N5620">
        <v>5.08</v>
      </c>
      <c r="O5620">
        <v>0</v>
      </c>
      <c r="P5620">
        <v>0</v>
      </c>
      <c r="Q5620">
        <v>0</v>
      </c>
      <c r="R5620">
        <v>17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28.995554013066126</v>
      </c>
      <c r="AA5620">
        <v>0</v>
      </c>
      <c r="AB5620">
        <v>0</v>
      </c>
      <c r="AC5620">
        <v>0</v>
      </c>
      <c r="AD5620">
        <v>0</v>
      </c>
      <c r="AE5620">
        <v>28.995554013066126</v>
      </c>
    </row>
    <row r="5621" spans="1:31" x14ac:dyDescent="0.25">
      <c r="A5621">
        <v>2316918</v>
      </c>
      <c r="B5621">
        <v>1</v>
      </c>
      <c r="C5621" t="s">
        <v>80</v>
      </c>
      <c r="D5621" t="s">
        <v>89</v>
      </c>
      <c r="E5621" t="s">
        <v>147</v>
      </c>
      <c r="F5621" t="s">
        <v>16214</v>
      </c>
      <c r="G5621" t="s">
        <v>177</v>
      </c>
      <c r="H5621" t="s">
        <v>150</v>
      </c>
      <c r="I5621" t="s">
        <v>136</v>
      </c>
      <c r="J5621" t="s">
        <v>137</v>
      </c>
      <c r="K5621" t="s">
        <v>144</v>
      </c>
      <c r="L5621" t="s">
        <v>16215</v>
      </c>
      <c r="M5621" t="s">
        <v>16216</v>
      </c>
      <c r="N5621">
        <v>4.3222222219999997</v>
      </c>
      <c r="O5621">
        <v>0</v>
      </c>
      <c r="P5621">
        <v>48</v>
      </c>
      <c r="Q5621">
        <v>0</v>
      </c>
      <c r="R5621">
        <v>0</v>
      </c>
      <c r="S5621">
        <v>0</v>
      </c>
      <c r="T5621">
        <v>5</v>
      </c>
      <c r="U5621">
        <v>0</v>
      </c>
      <c r="V5621">
        <v>0</v>
      </c>
      <c r="W5621">
        <v>0</v>
      </c>
      <c r="X5621">
        <v>52.443716523693865</v>
      </c>
      <c r="Y5621">
        <v>0</v>
      </c>
      <c r="Z5621">
        <v>0</v>
      </c>
      <c r="AA5621">
        <v>0</v>
      </c>
      <c r="AB5621">
        <v>38.550966872180553</v>
      </c>
      <c r="AC5621">
        <v>0</v>
      </c>
      <c r="AD5621">
        <v>0</v>
      </c>
      <c r="AE5621">
        <v>90.994683395874418</v>
      </c>
    </row>
    <row r="5622" spans="1:31" x14ac:dyDescent="0.25">
      <c r="A5622">
        <v>2317250</v>
      </c>
      <c r="B5622">
        <v>1</v>
      </c>
      <c r="C5622" t="s">
        <v>80</v>
      </c>
      <c r="D5622" t="s">
        <v>84</v>
      </c>
      <c r="E5622" t="s">
        <v>153</v>
      </c>
      <c r="F5622" t="s">
        <v>16217</v>
      </c>
      <c r="G5622" t="s">
        <v>155</v>
      </c>
      <c r="H5622" t="s">
        <v>150</v>
      </c>
      <c r="I5622" t="s">
        <v>136</v>
      </c>
      <c r="J5622" t="s">
        <v>137</v>
      </c>
      <c r="K5622" t="s">
        <v>138</v>
      </c>
      <c r="L5622" t="s">
        <v>16218</v>
      </c>
      <c r="M5622" t="s">
        <v>16219</v>
      </c>
      <c r="N5622">
        <v>0.68916666599999998</v>
      </c>
      <c r="O5622">
        <v>0</v>
      </c>
      <c r="P5622">
        <v>2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0.36110008699093332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0.36110008699093332</v>
      </c>
    </row>
    <row r="5623" spans="1:31" x14ac:dyDescent="0.25">
      <c r="A5623">
        <v>2317087</v>
      </c>
      <c r="B5623">
        <v>1</v>
      </c>
      <c r="C5623" t="s">
        <v>81</v>
      </c>
      <c r="D5623" t="s">
        <v>118</v>
      </c>
      <c r="E5623" t="s">
        <v>153</v>
      </c>
      <c r="F5623" t="s">
        <v>16220</v>
      </c>
      <c r="G5623" t="s">
        <v>155</v>
      </c>
      <c r="H5623" t="s">
        <v>150</v>
      </c>
      <c r="I5623" t="s">
        <v>136</v>
      </c>
      <c r="J5623" t="s">
        <v>137</v>
      </c>
      <c r="K5623" t="s">
        <v>138</v>
      </c>
      <c r="L5623" t="s">
        <v>16221</v>
      </c>
      <c r="M5623" t="s">
        <v>16222</v>
      </c>
      <c r="N5623">
        <v>1.476111111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1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0.29310115150880001</v>
      </c>
      <c r="AC5623">
        <v>0</v>
      </c>
      <c r="AD5623">
        <v>0</v>
      </c>
      <c r="AE5623">
        <v>0.29310115150880001</v>
      </c>
    </row>
    <row r="5624" spans="1:31" x14ac:dyDescent="0.25">
      <c r="A5624">
        <v>2316964</v>
      </c>
      <c r="B5624">
        <v>1</v>
      </c>
      <c r="C5624" t="s">
        <v>81</v>
      </c>
      <c r="D5624" t="s">
        <v>119</v>
      </c>
      <c r="E5624" t="s">
        <v>175</v>
      </c>
      <c r="F5624" t="s">
        <v>16223</v>
      </c>
      <c r="G5624" t="s">
        <v>134</v>
      </c>
      <c r="H5624" t="s">
        <v>135</v>
      </c>
      <c r="I5624" t="s">
        <v>136</v>
      </c>
      <c r="J5624" t="s">
        <v>137</v>
      </c>
      <c r="K5624" t="s">
        <v>138</v>
      </c>
      <c r="L5624" t="s">
        <v>16224</v>
      </c>
      <c r="M5624" t="s">
        <v>16225</v>
      </c>
      <c r="N5624">
        <v>1.3686111110000001</v>
      </c>
      <c r="O5624">
        <v>0</v>
      </c>
      <c r="P5624">
        <v>65</v>
      </c>
      <c r="Q5624">
        <v>0</v>
      </c>
      <c r="R5624">
        <v>34</v>
      </c>
      <c r="S5624">
        <v>1</v>
      </c>
      <c r="T5624">
        <v>5</v>
      </c>
      <c r="U5624">
        <v>0</v>
      </c>
      <c r="V5624">
        <v>0</v>
      </c>
      <c r="W5624">
        <v>0</v>
      </c>
      <c r="X5624">
        <v>22.808004259683312</v>
      </c>
      <c r="Y5624">
        <v>0</v>
      </c>
      <c r="Z5624">
        <v>100.35345954236065</v>
      </c>
      <c r="AA5624">
        <v>2.4417628096978334</v>
      </c>
      <c r="AB5624">
        <v>14.888359639086016</v>
      </c>
      <c r="AC5624">
        <v>0</v>
      </c>
      <c r="AD5624">
        <v>0</v>
      </c>
      <c r="AE5624">
        <v>140.49158625082782</v>
      </c>
    </row>
    <row r="5625" spans="1:31" x14ac:dyDescent="0.25">
      <c r="A5625">
        <v>2317256</v>
      </c>
      <c r="B5625">
        <v>1</v>
      </c>
      <c r="C5625" t="s">
        <v>80</v>
      </c>
      <c r="D5625" t="s">
        <v>96</v>
      </c>
      <c r="E5625" t="s">
        <v>153</v>
      </c>
      <c r="F5625" t="s">
        <v>16226</v>
      </c>
      <c r="G5625" t="s">
        <v>155</v>
      </c>
      <c r="H5625" t="s">
        <v>150</v>
      </c>
      <c r="I5625" t="s">
        <v>136</v>
      </c>
      <c r="J5625" t="s">
        <v>137</v>
      </c>
      <c r="K5625" t="s">
        <v>138</v>
      </c>
      <c r="L5625" t="s">
        <v>16227</v>
      </c>
      <c r="M5625" t="s">
        <v>16228</v>
      </c>
      <c r="N5625">
        <v>2.2613888879999999</v>
      </c>
      <c r="O5625">
        <v>0</v>
      </c>
      <c r="P5625">
        <v>1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0.49776759591221664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0.49776759591221664</v>
      </c>
    </row>
    <row r="5626" spans="1:31" x14ac:dyDescent="0.25">
      <c r="A5626">
        <v>2317173</v>
      </c>
      <c r="B5626">
        <v>1</v>
      </c>
      <c r="C5626" t="s">
        <v>80</v>
      </c>
      <c r="D5626" t="s">
        <v>107</v>
      </c>
      <c r="E5626" t="s">
        <v>147</v>
      </c>
      <c r="F5626" t="s">
        <v>16190</v>
      </c>
      <c r="G5626" t="s">
        <v>149</v>
      </c>
      <c r="H5626" t="s">
        <v>150</v>
      </c>
      <c r="I5626" t="s">
        <v>136</v>
      </c>
      <c r="J5626" t="s">
        <v>137</v>
      </c>
      <c r="K5626" t="s">
        <v>138</v>
      </c>
      <c r="L5626" t="s">
        <v>16229</v>
      </c>
      <c r="M5626" t="s">
        <v>16230</v>
      </c>
      <c r="N5626">
        <v>1.3602777770000001</v>
      </c>
      <c r="O5626">
        <v>0</v>
      </c>
      <c r="P5626">
        <v>42</v>
      </c>
      <c r="Q5626">
        <v>0</v>
      </c>
      <c r="R5626">
        <v>0</v>
      </c>
      <c r="S5626">
        <v>0</v>
      </c>
      <c r="T5626">
        <v>3</v>
      </c>
      <c r="U5626">
        <v>0</v>
      </c>
      <c r="V5626">
        <v>0</v>
      </c>
      <c r="W5626">
        <v>0</v>
      </c>
      <c r="X5626">
        <v>11.756954194161722</v>
      </c>
      <c r="Y5626">
        <v>0</v>
      </c>
      <c r="Z5626">
        <v>0</v>
      </c>
      <c r="AA5626">
        <v>0</v>
      </c>
      <c r="AB5626">
        <v>2.2159381559152003</v>
      </c>
      <c r="AC5626">
        <v>0</v>
      </c>
      <c r="AD5626">
        <v>0</v>
      </c>
      <c r="AE5626">
        <v>13.972892350076922</v>
      </c>
    </row>
    <row r="5627" spans="1:31" x14ac:dyDescent="0.25">
      <c r="A5627">
        <v>2316732</v>
      </c>
      <c r="B5627">
        <v>1</v>
      </c>
      <c r="C5627" t="s">
        <v>80</v>
      </c>
      <c r="D5627" t="s">
        <v>82</v>
      </c>
      <c r="E5627" t="s">
        <v>147</v>
      </c>
      <c r="F5627" t="s">
        <v>16231</v>
      </c>
      <c r="G5627" t="s">
        <v>143</v>
      </c>
      <c r="H5627" t="s">
        <v>150</v>
      </c>
      <c r="I5627" t="s">
        <v>136</v>
      </c>
      <c r="J5627" t="s">
        <v>137</v>
      </c>
      <c r="K5627" t="s">
        <v>144</v>
      </c>
      <c r="L5627" t="s">
        <v>16232</v>
      </c>
      <c r="M5627" t="s">
        <v>16233</v>
      </c>
      <c r="N5627">
        <v>8.7874999999999996</v>
      </c>
      <c r="O5627">
        <v>0</v>
      </c>
      <c r="P5627">
        <v>143</v>
      </c>
      <c r="Q5627">
        <v>0</v>
      </c>
      <c r="R5627">
        <v>0</v>
      </c>
      <c r="S5627">
        <v>0</v>
      </c>
      <c r="T5627">
        <v>10</v>
      </c>
      <c r="U5627">
        <v>0</v>
      </c>
      <c r="V5627">
        <v>0</v>
      </c>
      <c r="W5627">
        <v>0</v>
      </c>
      <c r="X5627">
        <v>298.25298228855002</v>
      </c>
      <c r="Y5627">
        <v>0</v>
      </c>
      <c r="Z5627">
        <v>0</v>
      </c>
      <c r="AA5627">
        <v>0</v>
      </c>
      <c r="AB5627">
        <v>136.90368414054009</v>
      </c>
      <c r="AC5627">
        <v>0</v>
      </c>
      <c r="AD5627">
        <v>0</v>
      </c>
      <c r="AE5627">
        <v>435.15666642909014</v>
      </c>
    </row>
    <row r="5628" spans="1:31" x14ac:dyDescent="0.25">
      <c r="A5628">
        <v>2317024</v>
      </c>
      <c r="B5628">
        <v>1</v>
      </c>
      <c r="C5628" t="s">
        <v>80</v>
      </c>
      <c r="D5628" t="s">
        <v>99</v>
      </c>
      <c r="E5628" t="s">
        <v>153</v>
      </c>
      <c r="F5628" t="s">
        <v>16234</v>
      </c>
      <c r="G5628" t="s">
        <v>155</v>
      </c>
      <c r="H5628" t="s">
        <v>150</v>
      </c>
      <c r="I5628" t="s">
        <v>136</v>
      </c>
      <c r="J5628" t="s">
        <v>137</v>
      </c>
      <c r="K5628" t="s">
        <v>138</v>
      </c>
      <c r="L5628" t="s">
        <v>16235</v>
      </c>
      <c r="M5628" t="s">
        <v>16236</v>
      </c>
      <c r="N5628">
        <v>2.8988888880000001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1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</row>
    <row r="5629" spans="1:31" x14ac:dyDescent="0.25">
      <c r="A5629">
        <v>2317167</v>
      </c>
      <c r="B5629">
        <v>1</v>
      </c>
      <c r="C5629" t="s">
        <v>81</v>
      </c>
      <c r="D5629" t="s">
        <v>117</v>
      </c>
      <c r="E5629" t="s">
        <v>141</v>
      </c>
      <c r="F5629" t="s">
        <v>3395</v>
      </c>
      <c r="G5629" t="s">
        <v>134</v>
      </c>
      <c r="H5629" t="s">
        <v>135</v>
      </c>
      <c r="I5629" t="s">
        <v>136</v>
      </c>
      <c r="J5629" t="s">
        <v>137</v>
      </c>
      <c r="K5629" t="s">
        <v>138</v>
      </c>
      <c r="L5629" t="s">
        <v>16237</v>
      </c>
      <c r="M5629" t="s">
        <v>16238</v>
      </c>
      <c r="N5629">
        <v>0.24611111099999999</v>
      </c>
      <c r="O5629">
        <v>2</v>
      </c>
      <c r="P5629">
        <v>539</v>
      </c>
      <c r="Q5629">
        <v>12</v>
      </c>
      <c r="R5629">
        <v>40</v>
      </c>
      <c r="S5629">
        <v>13</v>
      </c>
      <c r="T5629">
        <v>23</v>
      </c>
      <c r="U5629">
        <v>1</v>
      </c>
      <c r="V5629">
        <v>0</v>
      </c>
      <c r="W5629">
        <v>0.25897471459360005</v>
      </c>
      <c r="X5629">
        <v>17.472472480184805</v>
      </c>
      <c r="Y5629">
        <v>1.1779285899624834</v>
      </c>
      <c r="Z5629">
        <v>4.1017607665980611</v>
      </c>
      <c r="AA5629">
        <v>4.9295504850442224</v>
      </c>
      <c r="AB5629">
        <v>2.9958326334306666</v>
      </c>
      <c r="AC5629">
        <v>23.020633712002486</v>
      </c>
      <c r="AD5629">
        <v>0</v>
      </c>
      <c r="AE5629">
        <v>53.957153381816326</v>
      </c>
    </row>
    <row r="5630" spans="1:31" x14ac:dyDescent="0.25">
      <c r="A5630">
        <v>2317190</v>
      </c>
      <c r="B5630">
        <v>1</v>
      </c>
      <c r="C5630" t="s">
        <v>81</v>
      </c>
      <c r="D5630" t="s">
        <v>128</v>
      </c>
      <c r="E5630" t="s">
        <v>147</v>
      </c>
      <c r="F5630" t="s">
        <v>16239</v>
      </c>
      <c r="G5630" t="s">
        <v>149</v>
      </c>
      <c r="H5630" t="s">
        <v>150</v>
      </c>
      <c r="I5630" t="s">
        <v>136</v>
      </c>
      <c r="J5630" t="s">
        <v>137</v>
      </c>
      <c r="K5630" t="s">
        <v>138</v>
      </c>
      <c r="L5630" t="s">
        <v>16240</v>
      </c>
      <c r="M5630" t="s">
        <v>16241</v>
      </c>
      <c r="N5630">
        <v>4.1841666660000003</v>
      </c>
      <c r="O5630">
        <v>0</v>
      </c>
      <c r="P5630">
        <v>5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4.2400152431723761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4.2400152431723761</v>
      </c>
    </row>
    <row r="5631" spans="1:31" x14ac:dyDescent="0.25">
      <c r="A5631">
        <v>2316792</v>
      </c>
      <c r="B5631">
        <v>1</v>
      </c>
      <c r="C5631" t="s">
        <v>80</v>
      </c>
      <c r="D5631" t="s">
        <v>103</v>
      </c>
      <c r="E5631" t="s">
        <v>153</v>
      </c>
      <c r="F5631" t="s">
        <v>16242</v>
      </c>
      <c r="G5631" t="s">
        <v>703</v>
      </c>
      <c r="H5631" t="s">
        <v>150</v>
      </c>
      <c r="I5631" t="s">
        <v>136</v>
      </c>
      <c r="J5631" t="s">
        <v>137</v>
      </c>
      <c r="K5631" t="s">
        <v>138</v>
      </c>
      <c r="L5631" t="s">
        <v>16243</v>
      </c>
      <c r="M5631" t="s">
        <v>16244</v>
      </c>
      <c r="N5631">
        <v>3.491666666</v>
      </c>
      <c r="O5631">
        <v>0</v>
      </c>
      <c r="P5631">
        <v>3</v>
      </c>
      <c r="Q5631">
        <v>0</v>
      </c>
      <c r="R5631">
        <v>0</v>
      </c>
      <c r="S5631">
        <v>0</v>
      </c>
      <c r="T5631">
        <v>1</v>
      </c>
      <c r="U5631">
        <v>0</v>
      </c>
      <c r="V5631">
        <v>0</v>
      </c>
      <c r="W5631">
        <v>0</v>
      </c>
      <c r="X5631">
        <v>1.7024890682976999</v>
      </c>
      <c r="Y5631">
        <v>0</v>
      </c>
      <c r="Z5631">
        <v>0</v>
      </c>
      <c r="AA5631">
        <v>0</v>
      </c>
      <c r="AB5631">
        <v>6.5312397619480116</v>
      </c>
      <c r="AC5631">
        <v>0</v>
      </c>
      <c r="AD5631">
        <v>0</v>
      </c>
      <c r="AE5631">
        <v>8.2337288302457114</v>
      </c>
    </row>
    <row r="5632" spans="1:31" x14ac:dyDescent="0.25">
      <c r="A5632">
        <v>2317233</v>
      </c>
      <c r="B5632">
        <v>1</v>
      </c>
      <c r="C5632" t="s">
        <v>80</v>
      </c>
      <c r="D5632" t="s">
        <v>82</v>
      </c>
      <c r="E5632" t="s">
        <v>147</v>
      </c>
      <c r="F5632" t="s">
        <v>16245</v>
      </c>
      <c r="G5632" t="s">
        <v>149</v>
      </c>
      <c r="H5632" t="s">
        <v>150</v>
      </c>
      <c r="I5632" t="s">
        <v>136</v>
      </c>
      <c r="J5632" t="s">
        <v>137</v>
      </c>
      <c r="K5632" t="s">
        <v>138</v>
      </c>
      <c r="L5632" t="s">
        <v>16246</v>
      </c>
      <c r="M5632" t="s">
        <v>16247</v>
      </c>
      <c r="N5632">
        <v>2.2061111109999998</v>
      </c>
      <c r="O5632">
        <v>0</v>
      </c>
      <c r="P5632">
        <v>38</v>
      </c>
      <c r="Q5632">
        <v>0</v>
      </c>
      <c r="R5632">
        <v>0</v>
      </c>
      <c r="S5632">
        <v>0</v>
      </c>
      <c r="T5632">
        <v>6</v>
      </c>
      <c r="U5632">
        <v>0</v>
      </c>
      <c r="V5632">
        <v>0</v>
      </c>
      <c r="W5632">
        <v>0</v>
      </c>
      <c r="X5632">
        <v>26.484876439792444</v>
      </c>
      <c r="Y5632">
        <v>0</v>
      </c>
      <c r="Z5632">
        <v>0</v>
      </c>
      <c r="AA5632">
        <v>0</v>
      </c>
      <c r="AB5632">
        <v>1.5230247133213752</v>
      </c>
      <c r="AC5632">
        <v>0</v>
      </c>
      <c r="AD5632">
        <v>0</v>
      </c>
      <c r="AE5632">
        <v>28.007901153113821</v>
      </c>
    </row>
    <row r="5633" spans="1:31" x14ac:dyDescent="0.25">
      <c r="A5633">
        <v>2317104</v>
      </c>
      <c r="B5633">
        <v>1</v>
      </c>
      <c r="C5633" t="s">
        <v>81</v>
      </c>
      <c r="D5633" t="s">
        <v>118</v>
      </c>
      <c r="E5633" t="s">
        <v>414</v>
      </c>
      <c r="F5633" t="s">
        <v>13531</v>
      </c>
      <c r="G5633" t="s">
        <v>134</v>
      </c>
      <c r="H5633" t="s">
        <v>135</v>
      </c>
      <c r="I5633" t="s">
        <v>136</v>
      </c>
      <c r="J5633" t="s">
        <v>137</v>
      </c>
      <c r="K5633" t="s">
        <v>138</v>
      </c>
      <c r="L5633" t="s">
        <v>16248</v>
      </c>
      <c r="M5633" t="s">
        <v>16249</v>
      </c>
      <c r="N5633">
        <v>0.512222222</v>
      </c>
      <c r="O5633">
        <v>7</v>
      </c>
      <c r="P5633">
        <v>1117</v>
      </c>
      <c r="Q5633">
        <v>187</v>
      </c>
      <c r="R5633">
        <v>74</v>
      </c>
      <c r="S5633">
        <v>50</v>
      </c>
      <c r="T5633">
        <v>105</v>
      </c>
      <c r="U5633">
        <v>0</v>
      </c>
      <c r="V5633">
        <v>0</v>
      </c>
      <c r="W5633">
        <v>1.0558502470345665</v>
      </c>
      <c r="X5633">
        <v>94.107058999305337</v>
      </c>
      <c r="Y5633">
        <v>367.13184971342275</v>
      </c>
      <c r="Z5633">
        <v>30.914450482437942</v>
      </c>
      <c r="AA5633">
        <v>168.46381060706696</v>
      </c>
      <c r="AB5633">
        <v>45.191645391746455</v>
      </c>
      <c r="AC5633">
        <v>0</v>
      </c>
      <c r="AD5633">
        <v>0</v>
      </c>
      <c r="AE5633">
        <v>706.86466544101393</v>
      </c>
    </row>
    <row r="5634" spans="1:31" x14ac:dyDescent="0.25">
      <c r="A5634">
        <v>2316855</v>
      </c>
      <c r="B5634">
        <v>1</v>
      </c>
      <c r="C5634" t="s">
        <v>81</v>
      </c>
      <c r="D5634" t="s">
        <v>123</v>
      </c>
      <c r="E5634" t="s">
        <v>141</v>
      </c>
      <c r="F5634" t="s">
        <v>16250</v>
      </c>
      <c r="G5634" t="s">
        <v>872</v>
      </c>
      <c r="H5634" t="s">
        <v>135</v>
      </c>
      <c r="I5634" t="s">
        <v>136</v>
      </c>
      <c r="J5634" t="s">
        <v>137</v>
      </c>
      <c r="K5634" t="s">
        <v>138</v>
      </c>
      <c r="L5634" t="s">
        <v>16251</v>
      </c>
      <c r="M5634" t="s">
        <v>16252</v>
      </c>
      <c r="N5634">
        <v>2.6658333330000001</v>
      </c>
      <c r="O5634">
        <v>0</v>
      </c>
      <c r="P5634">
        <v>0</v>
      </c>
      <c r="Q5634">
        <v>0</v>
      </c>
      <c r="R5634">
        <v>0</v>
      </c>
      <c r="S5634">
        <v>3</v>
      </c>
      <c r="T5634">
        <v>20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2672.7000277462125</v>
      </c>
      <c r="AB5634">
        <v>134.63631699027857</v>
      </c>
      <c r="AC5634">
        <v>0</v>
      </c>
      <c r="AD5634">
        <v>0</v>
      </c>
      <c r="AE5634">
        <v>2807.3363447364909</v>
      </c>
    </row>
    <row r="5635" spans="1:31" x14ac:dyDescent="0.25">
      <c r="A5635">
        <v>2317041</v>
      </c>
      <c r="B5635">
        <v>1</v>
      </c>
      <c r="C5635" t="s">
        <v>80</v>
      </c>
      <c r="D5635" t="s">
        <v>111</v>
      </c>
      <c r="E5635" t="s">
        <v>153</v>
      </c>
      <c r="F5635" t="s">
        <v>16253</v>
      </c>
      <c r="G5635" t="s">
        <v>203</v>
      </c>
      <c r="H5635" t="s">
        <v>150</v>
      </c>
      <c r="I5635" t="s">
        <v>136</v>
      </c>
      <c r="J5635" t="s">
        <v>137</v>
      </c>
      <c r="K5635" t="s">
        <v>138</v>
      </c>
      <c r="L5635" t="s">
        <v>16254</v>
      </c>
      <c r="M5635" t="s">
        <v>16255</v>
      </c>
      <c r="N5635">
        <v>2.4525000000000001</v>
      </c>
      <c r="O5635">
        <v>0</v>
      </c>
      <c r="P5635">
        <v>5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3.7326800360332006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3.7326800360332006</v>
      </c>
    </row>
    <row r="5636" spans="1:31" x14ac:dyDescent="0.25">
      <c r="A5636">
        <v>2316649</v>
      </c>
      <c r="B5636">
        <v>1</v>
      </c>
      <c r="C5636" t="s">
        <v>80</v>
      </c>
      <c r="D5636" t="s">
        <v>97</v>
      </c>
      <c r="E5636" t="s">
        <v>141</v>
      </c>
      <c r="F5636" t="s">
        <v>10373</v>
      </c>
      <c r="G5636" t="s">
        <v>134</v>
      </c>
      <c r="H5636" t="s">
        <v>135</v>
      </c>
      <c r="I5636" t="s">
        <v>136</v>
      </c>
      <c r="J5636" t="s">
        <v>137</v>
      </c>
      <c r="K5636" t="s">
        <v>138</v>
      </c>
      <c r="L5636" t="s">
        <v>16256</v>
      </c>
      <c r="M5636" t="s">
        <v>16257</v>
      </c>
      <c r="N5636">
        <v>0.11694444399999999</v>
      </c>
      <c r="O5636">
        <v>4</v>
      </c>
      <c r="P5636">
        <v>1709</v>
      </c>
      <c r="Q5636">
        <v>5</v>
      </c>
      <c r="R5636">
        <v>324</v>
      </c>
      <c r="S5636">
        <v>20</v>
      </c>
      <c r="T5636">
        <v>211</v>
      </c>
      <c r="U5636">
        <v>0</v>
      </c>
      <c r="V5636">
        <v>0</v>
      </c>
      <c r="W5636">
        <v>2.8253548909080006</v>
      </c>
      <c r="X5636">
        <v>44.01535864825545</v>
      </c>
      <c r="Y5636">
        <v>0.26343228007641667</v>
      </c>
      <c r="Z5636">
        <v>12.97099716561385</v>
      </c>
      <c r="AA5636">
        <v>24.397354385161321</v>
      </c>
      <c r="AB5636">
        <v>12.267434607155106</v>
      </c>
      <c r="AC5636">
        <v>0</v>
      </c>
      <c r="AD5636">
        <v>0</v>
      </c>
      <c r="AE5636">
        <v>96.739931977170158</v>
      </c>
    </row>
    <row r="5637" spans="1:31" x14ac:dyDescent="0.25">
      <c r="A5637">
        <v>2316898</v>
      </c>
      <c r="B5637">
        <v>1</v>
      </c>
      <c r="C5637" t="s">
        <v>80</v>
      </c>
      <c r="D5637" t="s">
        <v>82</v>
      </c>
      <c r="E5637" t="s">
        <v>147</v>
      </c>
      <c r="F5637" t="s">
        <v>16258</v>
      </c>
      <c r="G5637" t="s">
        <v>149</v>
      </c>
      <c r="H5637" t="s">
        <v>150</v>
      </c>
      <c r="I5637" t="s">
        <v>136</v>
      </c>
      <c r="J5637" t="s">
        <v>137</v>
      </c>
      <c r="K5637" t="s">
        <v>138</v>
      </c>
      <c r="L5637" t="s">
        <v>16259</v>
      </c>
      <c r="M5637" t="s">
        <v>16260</v>
      </c>
      <c r="N5637">
        <v>1.157777777</v>
      </c>
      <c r="O5637">
        <v>0</v>
      </c>
      <c r="P5637">
        <v>46</v>
      </c>
      <c r="Q5637">
        <v>0</v>
      </c>
      <c r="R5637">
        <v>0</v>
      </c>
      <c r="S5637">
        <v>0</v>
      </c>
      <c r="T5637">
        <v>4</v>
      </c>
      <c r="U5637">
        <v>0</v>
      </c>
      <c r="V5637">
        <v>1</v>
      </c>
      <c r="W5637">
        <v>0</v>
      </c>
      <c r="X5637">
        <v>5.2507935396409984</v>
      </c>
      <c r="Y5637">
        <v>0</v>
      </c>
      <c r="Z5637">
        <v>0</v>
      </c>
      <c r="AA5637">
        <v>0</v>
      </c>
      <c r="AB5637">
        <v>1.4538734437883334</v>
      </c>
      <c r="AC5637">
        <v>0</v>
      </c>
      <c r="AD5637">
        <v>8.4286517006595325</v>
      </c>
      <c r="AE5637">
        <v>15.133318684088865</v>
      </c>
    </row>
    <row r="5638" spans="1:31" x14ac:dyDescent="0.25">
      <c r="A5638">
        <v>2316755</v>
      </c>
      <c r="B5638">
        <v>1</v>
      </c>
      <c r="C5638" t="s">
        <v>80</v>
      </c>
      <c r="D5638" t="s">
        <v>89</v>
      </c>
      <c r="E5638" t="s">
        <v>158</v>
      </c>
      <c r="F5638" t="s">
        <v>1869</v>
      </c>
      <c r="G5638" t="s">
        <v>177</v>
      </c>
      <c r="H5638" t="s">
        <v>150</v>
      </c>
      <c r="I5638" t="s">
        <v>136</v>
      </c>
      <c r="J5638" t="s">
        <v>137</v>
      </c>
      <c r="K5638" t="s">
        <v>144</v>
      </c>
      <c r="L5638" t="s">
        <v>16261</v>
      </c>
      <c r="M5638" t="s">
        <v>16262</v>
      </c>
      <c r="N5638">
        <v>3.088333333</v>
      </c>
      <c r="O5638">
        <v>0</v>
      </c>
      <c r="P5638">
        <v>48</v>
      </c>
      <c r="Q5638">
        <v>0</v>
      </c>
      <c r="R5638">
        <v>0</v>
      </c>
      <c r="S5638">
        <v>0</v>
      </c>
      <c r="T5638">
        <v>7</v>
      </c>
      <c r="U5638">
        <v>0</v>
      </c>
      <c r="V5638">
        <v>0</v>
      </c>
      <c r="W5638">
        <v>0</v>
      </c>
      <c r="X5638">
        <v>35.790527465250129</v>
      </c>
      <c r="Y5638">
        <v>0</v>
      </c>
      <c r="Z5638">
        <v>0</v>
      </c>
      <c r="AA5638">
        <v>0</v>
      </c>
      <c r="AB5638">
        <v>137.48261078050936</v>
      </c>
      <c r="AC5638">
        <v>0</v>
      </c>
      <c r="AD5638">
        <v>0</v>
      </c>
      <c r="AE5638">
        <v>173.2731382457595</v>
      </c>
    </row>
    <row r="5639" spans="1:31" x14ac:dyDescent="0.25">
      <c r="A5639">
        <v>2316729</v>
      </c>
      <c r="B5639">
        <v>1</v>
      </c>
      <c r="C5639" t="s">
        <v>81</v>
      </c>
      <c r="D5639" t="s">
        <v>121</v>
      </c>
      <c r="E5639" t="s">
        <v>132</v>
      </c>
      <c r="F5639" t="s">
        <v>16263</v>
      </c>
      <c r="G5639" t="s">
        <v>134</v>
      </c>
      <c r="H5639" t="s">
        <v>135</v>
      </c>
      <c r="I5639" t="s">
        <v>136</v>
      </c>
      <c r="J5639" t="s">
        <v>137</v>
      </c>
      <c r="K5639" t="s">
        <v>138</v>
      </c>
      <c r="L5639" t="s">
        <v>16264</v>
      </c>
      <c r="M5639" t="s">
        <v>16265</v>
      </c>
      <c r="N5639">
        <v>0.41944444400000003</v>
      </c>
      <c r="O5639">
        <v>0</v>
      </c>
      <c r="P5639">
        <v>508</v>
      </c>
      <c r="Q5639">
        <v>0</v>
      </c>
      <c r="R5639">
        <v>0</v>
      </c>
      <c r="S5639">
        <v>2</v>
      </c>
      <c r="T5639">
        <v>32</v>
      </c>
      <c r="U5639">
        <v>0</v>
      </c>
      <c r="V5639">
        <v>0</v>
      </c>
      <c r="W5639">
        <v>0</v>
      </c>
      <c r="X5639">
        <v>17.61905319896632</v>
      </c>
      <c r="Y5639">
        <v>0</v>
      </c>
      <c r="Z5639">
        <v>0</v>
      </c>
      <c r="AA5639">
        <v>1.2637541213626391</v>
      </c>
      <c r="AB5639">
        <v>2.5230718524027504</v>
      </c>
      <c r="AC5639">
        <v>0</v>
      </c>
      <c r="AD5639">
        <v>0</v>
      </c>
      <c r="AE5639">
        <v>21.405879172731709</v>
      </c>
    </row>
    <row r="5640" spans="1:31" x14ac:dyDescent="0.25">
      <c r="A5640">
        <v>2317230</v>
      </c>
      <c r="B5640">
        <v>1</v>
      </c>
      <c r="C5640" t="s">
        <v>80</v>
      </c>
      <c r="D5640" t="s">
        <v>90</v>
      </c>
      <c r="E5640" t="s">
        <v>285</v>
      </c>
      <c r="F5640" t="s">
        <v>16266</v>
      </c>
      <c r="G5640" t="s">
        <v>287</v>
      </c>
      <c r="H5640" t="s">
        <v>150</v>
      </c>
      <c r="I5640" t="s">
        <v>136</v>
      </c>
      <c r="J5640" t="s">
        <v>137</v>
      </c>
      <c r="K5640" t="s">
        <v>138</v>
      </c>
      <c r="L5640" t="s">
        <v>16267</v>
      </c>
      <c r="M5640" t="s">
        <v>16268</v>
      </c>
      <c r="N5640">
        <v>5.6419444439999999</v>
      </c>
      <c r="O5640">
        <v>0</v>
      </c>
      <c r="P5640">
        <v>210</v>
      </c>
      <c r="Q5640">
        <v>0</v>
      </c>
      <c r="R5640">
        <v>0</v>
      </c>
      <c r="S5640">
        <v>0</v>
      </c>
      <c r="T5640">
        <v>19</v>
      </c>
      <c r="U5640">
        <v>0</v>
      </c>
      <c r="V5640">
        <v>0</v>
      </c>
      <c r="W5640">
        <v>0</v>
      </c>
      <c r="X5640">
        <v>223.51812871979382</v>
      </c>
      <c r="Y5640">
        <v>0</v>
      </c>
      <c r="Z5640">
        <v>0</v>
      </c>
      <c r="AA5640">
        <v>0</v>
      </c>
      <c r="AB5640">
        <v>33.148979178578266</v>
      </c>
      <c r="AC5640">
        <v>0</v>
      </c>
      <c r="AD5640">
        <v>0</v>
      </c>
      <c r="AE5640">
        <v>256.66710789837208</v>
      </c>
    </row>
    <row r="5641" spans="1:31" x14ac:dyDescent="0.25">
      <c r="A5641">
        <v>2317130</v>
      </c>
      <c r="B5641">
        <v>1</v>
      </c>
      <c r="C5641" t="s">
        <v>80</v>
      </c>
      <c r="D5641" t="s">
        <v>93</v>
      </c>
      <c r="E5641" t="s">
        <v>147</v>
      </c>
      <c r="F5641" t="s">
        <v>14327</v>
      </c>
      <c r="G5641" t="s">
        <v>149</v>
      </c>
      <c r="H5641" t="s">
        <v>150</v>
      </c>
      <c r="I5641" t="s">
        <v>136</v>
      </c>
      <c r="J5641" t="s">
        <v>137</v>
      </c>
      <c r="K5641" t="s">
        <v>138</v>
      </c>
      <c r="L5641" t="s">
        <v>16269</v>
      </c>
      <c r="M5641" t="s">
        <v>16270</v>
      </c>
      <c r="N5641">
        <v>2.9788888880000002</v>
      </c>
      <c r="O5641">
        <v>0</v>
      </c>
      <c r="P5641">
        <v>19</v>
      </c>
      <c r="Q5641">
        <v>0</v>
      </c>
      <c r="R5641">
        <v>2</v>
      </c>
      <c r="S5641">
        <v>0</v>
      </c>
      <c r="T5641">
        <v>6</v>
      </c>
      <c r="U5641">
        <v>0</v>
      </c>
      <c r="V5641">
        <v>0</v>
      </c>
      <c r="W5641">
        <v>0</v>
      </c>
      <c r="X5641">
        <v>17.895153423453198</v>
      </c>
      <c r="Y5641">
        <v>0</v>
      </c>
      <c r="Z5641">
        <v>1.7773446321840003</v>
      </c>
      <c r="AA5641">
        <v>0</v>
      </c>
      <c r="AB5641">
        <v>12.3851496870648</v>
      </c>
      <c r="AC5641">
        <v>0</v>
      </c>
      <c r="AD5641">
        <v>0</v>
      </c>
      <c r="AE5641">
        <v>32.057647742702002</v>
      </c>
    </row>
    <row r="5642" spans="1:31" x14ac:dyDescent="0.25">
      <c r="A5642">
        <v>2316938</v>
      </c>
      <c r="B5642">
        <v>1</v>
      </c>
      <c r="C5642" t="s">
        <v>80</v>
      </c>
      <c r="D5642" t="s">
        <v>99</v>
      </c>
      <c r="E5642" t="s">
        <v>153</v>
      </c>
      <c r="F5642" t="s">
        <v>16271</v>
      </c>
      <c r="G5642" t="s">
        <v>155</v>
      </c>
      <c r="H5642" t="s">
        <v>150</v>
      </c>
      <c r="I5642" t="s">
        <v>136</v>
      </c>
      <c r="J5642" t="s">
        <v>137</v>
      </c>
      <c r="K5642" t="s">
        <v>138</v>
      </c>
      <c r="L5642" t="s">
        <v>16272</v>
      </c>
      <c r="M5642" t="s">
        <v>16273</v>
      </c>
      <c r="N5642">
        <v>0.93055555499999998</v>
      </c>
      <c r="O5642">
        <v>0</v>
      </c>
      <c r="P5642">
        <v>1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2.8075909630000003E-2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2.8075909630000003E-2</v>
      </c>
    </row>
    <row r="5643" spans="1:31" x14ac:dyDescent="0.25">
      <c r="A5643">
        <v>2317084</v>
      </c>
      <c r="B5643">
        <v>1</v>
      </c>
      <c r="C5643" t="s">
        <v>81</v>
      </c>
      <c r="D5643" t="s">
        <v>118</v>
      </c>
      <c r="E5643" t="s">
        <v>132</v>
      </c>
      <c r="F5643" t="s">
        <v>16274</v>
      </c>
      <c r="G5643" t="s">
        <v>774</v>
      </c>
      <c r="H5643" t="s">
        <v>135</v>
      </c>
      <c r="I5643" t="s">
        <v>136</v>
      </c>
      <c r="J5643" t="s">
        <v>137</v>
      </c>
      <c r="K5643" t="s">
        <v>138</v>
      </c>
      <c r="L5643" t="s">
        <v>16275</v>
      </c>
      <c r="M5643" t="s">
        <v>16276</v>
      </c>
      <c r="N5643">
        <v>5.8447222219999997</v>
      </c>
      <c r="O5643">
        <v>1</v>
      </c>
      <c r="P5643">
        <v>321</v>
      </c>
      <c r="Q5643">
        <v>78</v>
      </c>
      <c r="R5643">
        <v>52</v>
      </c>
      <c r="S5643">
        <v>5</v>
      </c>
      <c r="T5643">
        <v>50</v>
      </c>
      <c r="U5643">
        <v>2</v>
      </c>
      <c r="V5643">
        <v>1</v>
      </c>
      <c r="W5643">
        <v>1.1780223821399252</v>
      </c>
      <c r="X5643">
        <v>520.79059390989823</v>
      </c>
      <c r="Y5643">
        <v>4643.5023483474888</v>
      </c>
      <c r="Z5643">
        <v>396.78404491662775</v>
      </c>
      <c r="AA5643">
        <v>31.026529423424023</v>
      </c>
      <c r="AB5643">
        <v>862.9677472680761</v>
      </c>
      <c r="AC5643">
        <v>864.89435390167205</v>
      </c>
      <c r="AD5643">
        <v>0.97992717472973345</v>
      </c>
      <c r="AE5643">
        <v>7322.1235673240562</v>
      </c>
    </row>
    <row r="5644" spans="1:31" x14ac:dyDescent="0.25">
      <c r="A5644">
        <v>2317067</v>
      </c>
      <c r="B5644">
        <v>1</v>
      </c>
      <c r="C5644" t="s">
        <v>80</v>
      </c>
      <c r="D5644" t="s">
        <v>93</v>
      </c>
      <c r="E5644" t="s">
        <v>153</v>
      </c>
      <c r="F5644" t="s">
        <v>16277</v>
      </c>
      <c r="G5644" t="s">
        <v>155</v>
      </c>
      <c r="H5644" t="s">
        <v>150</v>
      </c>
      <c r="I5644" t="s">
        <v>136</v>
      </c>
      <c r="J5644" t="s">
        <v>137</v>
      </c>
      <c r="K5644" t="s">
        <v>138</v>
      </c>
      <c r="L5644" t="s">
        <v>16278</v>
      </c>
      <c r="M5644" t="s">
        <v>16279</v>
      </c>
      <c r="N5644">
        <v>1.7094444440000001</v>
      </c>
      <c r="O5644">
        <v>0</v>
      </c>
      <c r="P5644">
        <v>1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0.12232924601672501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0.12232924601672501</v>
      </c>
    </row>
    <row r="5645" spans="1:31" x14ac:dyDescent="0.25">
      <c r="A5645">
        <v>2317124</v>
      </c>
      <c r="B5645">
        <v>1</v>
      </c>
      <c r="C5645" t="s">
        <v>80</v>
      </c>
      <c r="D5645" t="s">
        <v>83</v>
      </c>
      <c r="E5645" t="s">
        <v>285</v>
      </c>
      <c r="F5645" t="s">
        <v>16280</v>
      </c>
      <c r="G5645" t="s">
        <v>513</v>
      </c>
      <c r="H5645" t="s">
        <v>150</v>
      </c>
      <c r="I5645" t="s">
        <v>136</v>
      </c>
      <c r="J5645" t="s">
        <v>137</v>
      </c>
      <c r="K5645" t="s">
        <v>138</v>
      </c>
      <c r="L5645" t="s">
        <v>16281</v>
      </c>
      <c r="M5645" t="s">
        <v>16282</v>
      </c>
      <c r="N5645">
        <v>1.743333333</v>
      </c>
      <c r="O5645">
        <v>0</v>
      </c>
      <c r="P5645">
        <v>112</v>
      </c>
      <c r="Q5645">
        <v>0</v>
      </c>
      <c r="R5645">
        <v>0</v>
      </c>
      <c r="S5645">
        <v>0</v>
      </c>
      <c r="T5645">
        <v>20</v>
      </c>
      <c r="U5645">
        <v>0</v>
      </c>
      <c r="V5645">
        <v>0</v>
      </c>
      <c r="W5645">
        <v>0</v>
      </c>
      <c r="X5645">
        <v>45.951050176892437</v>
      </c>
      <c r="Y5645">
        <v>0</v>
      </c>
      <c r="Z5645">
        <v>0</v>
      </c>
      <c r="AA5645">
        <v>0</v>
      </c>
      <c r="AB5645">
        <v>41.930551328726921</v>
      </c>
      <c r="AC5645">
        <v>0</v>
      </c>
      <c r="AD5645">
        <v>0</v>
      </c>
      <c r="AE5645">
        <v>87.881601505619358</v>
      </c>
    </row>
    <row r="5646" spans="1:31" x14ac:dyDescent="0.25">
      <c r="A5646">
        <v>2316921</v>
      </c>
      <c r="B5646">
        <v>1</v>
      </c>
      <c r="C5646" t="s">
        <v>80</v>
      </c>
      <c r="D5646" t="s">
        <v>103</v>
      </c>
      <c r="E5646" t="s">
        <v>132</v>
      </c>
      <c r="F5646" t="s">
        <v>1073</v>
      </c>
      <c r="G5646" t="s">
        <v>134</v>
      </c>
      <c r="H5646" t="s">
        <v>135</v>
      </c>
      <c r="I5646" t="s">
        <v>136</v>
      </c>
      <c r="J5646" t="s">
        <v>137</v>
      </c>
      <c r="K5646" t="s">
        <v>138</v>
      </c>
      <c r="L5646" t="s">
        <v>16283</v>
      </c>
      <c r="M5646" t="s">
        <v>16284</v>
      </c>
      <c r="N5646">
        <v>1.659166666</v>
      </c>
      <c r="O5646">
        <v>1</v>
      </c>
      <c r="P5646">
        <v>980</v>
      </c>
      <c r="Q5646">
        <v>5</v>
      </c>
      <c r="R5646">
        <v>62</v>
      </c>
      <c r="S5646">
        <v>3</v>
      </c>
      <c r="T5646">
        <v>99</v>
      </c>
      <c r="U5646">
        <v>0</v>
      </c>
      <c r="V5646">
        <v>1</v>
      </c>
      <c r="W5646">
        <v>2.70364270422965</v>
      </c>
      <c r="X5646">
        <v>500.71881241232029</v>
      </c>
      <c r="Y5646">
        <v>73.744183553150918</v>
      </c>
      <c r="Z5646">
        <v>217.27706380237879</v>
      </c>
      <c r="AA5646">
        <v>6.4718282842959178</v>
      </c>
      <c r="AB5646">
        <v>249.74906579667402</v>
      </c>
      <c r="AC5646">
        <v>0</v>
      </c>
      <c r="AD5646">
        <v>164.06804203374497</v>
      </c>
      <c r="AE5646">
        <v>1214.7326385867946</v>
      </c>
    </row>
    <row r="5647" spans="1:31" x14ac:dyDescent="0.25">
      <c r="A5647">
        <v>2316775</v>
      </c>
      <c r="B5647">
        <v>1</v>
      </c>
      <c r="C5647" t="s">
        <v>80</v>
      </c>
      <c r="D5647" t="s">
        <v>98</v>
      </c>
      <c r="E5647" t="s">
        <v>147</v>
      </c>
      <c r="F5647" t="s">
        <v>16285</v>
      </c>
      <c r="G5647" t="s">
        <v>149</v>
      </c>
      <c r="H5647" t="s">
        <v>150</v>
      </c>
      <c r="I5647" t="s">
        <v>136</v>
      </c>
      <c r="J5647" t="s">
        <v>137</v>
      </c>
      <c r="K5647" t="s">
        <v>138</v>
      </c>
      <c r="L5647" t="s">
        <v>16286</v>
      </c>
      <c r="M5647" t="s">
        <v>16287</v>
      </c>
      <c r="N5647">
        <v>4.108333333</v>
      </c>
      <c r="O5647">
        <v>0</v>
      </c>
      <c r="P5647">
        <v>10</v>
      </c>
      <c r="Q5647">
        <v>0</v>
      </c>
      <c r="R5647">
        <v>1</v>
      </c>
      <c r="S5647">
        <v>0</v>
      </c>
      <c r="T5647">
        <v>1</v>
      </c>
      <c r="U5647">
        <v>0</v>
      </c>
      <c r="V5647">
        <v>0</v>
      </c>
      <c r="W5647">
        <v>0</v>
      </c>
      <c r="X5647">
        <v>16.737184310664009</v>
      </c>
      <c r="Y5647">
        <v>0</v>
      </c>
      <c r="Z5647">
        <v>1.4143761918912503</v>
      </c>
      <c r="AA5647">
        <v>0</v>
      </c>
      <c r="AB5647">
        <v>0</v>
      </c>
      <c r="AC5647">
        <v>0</v>
      </c>
      <c r="AD5647">
        <v>0</v>
      </c>
      <c r="AE5647">
        <v>18.15156050255526</v>
      </c>
    </row>
    <row r="5648" spans="1:31" x14ac:dyDescent="0.25">
      <c r="A5648">
        <v>2317021</v>
      </c>
      <c r="B5648">
        <v>1</v>
      </c>
      <c r="C5648" t="s">
        <v>81</v>
      </c>
      <c r="D5648" t="s">
        <v>112</v>
      </c>
      <c r="E5648" t="s">
        <v>147</v>
      </c>
      <c r="F5648" t="s">
        <v>16288</v>
      </c>
      <c r="G5648" t="s">
        <v>258</v>
      </c>
      <c r="H5648" t="s">
        <v>150</v>
      </c>
      <c r="I5648" t="s">
        <v>136</v>
      </c>
      <c r="J5648" t="s">
        <v>137</v>
      </c>
      <c r="K5648" t="s">
        <v>138</v>
      </c>
      <c r="L5648" t="s">
        <v>16289</v>
      </c>
      <c r="M5648" t="s">
        <v>16290</v>
      </c>
      <c r="N5648">
        <v>1.001944444</v>
      </c>
      <c r="O5648">
        <v>0</v>
      </c>
      <c r="P5648">
        <v>43</v>
      </c>
      <c r="Q5648">
        <v>0</v>
      </c>
      <c r="R5648">
        <v>2</v>
      </c>
      <c r="S5648">
        <v>0</v>
      </c>
      <c r="T5648">
        <v>4</v>
      </c>
      <c r="U5648">
        <v>0</v>
      </c>
      <c r="V5648">
        <v>0</v>
      </c>
      <c r="W5648">
        <v>0</v>
      </c>
      <c r="X5648">
        <v>10.933413063599581</v>
      </c>
      <c r="Y5648">
        <v>0</v>
      </c>
      <c r="Z5648">
        <v>8.9035449724333329E-3</v>
      </c>
      <c r="AA5648">
        <v>0</v>
      </c>
      <c r="AB5648">
        <v>2.376757606830989</v>
      </c>
      <c r="AC5648">
        <v>0</v>
      </c>
      <c r="AD5648">
        <v>0</v>
      </c>
      <c r="AE5648">
        <v>13.319074215403003</v>
      </c>
    </row>
    <row r="5649" spans="1:31" x14ac:dyDescent="0.25">
      <c r="A5649">
        <v>2317170</v>
      </c>
      <c r="B5649">
        <v>1</v>
      </c>
      <c r="C5649" t="s">
        <v>81</v>
      </c>
      <c r="D5649" t="s">
        <v>126</v>
      </c>
      <c r="E5649" t="s">
        <v>147</v>
      </c>
      <c r="F5649" t="s">
        <v>16291</v>
      </c>
      <c r="G5649" t="s">
        <v>149</v>
      </c>
      <c r="H5649" t="s">
        <v>150</v>
      </c>
      <c r="I5649" t="s">
        <v>136</v>
      </c>
      <c r="J5649" t="s">
        <v>137</v>
      </c>
      <c r="K5649" t="s">
        <v>138</v>
      </c>
      <c r="L5649" t="s">
        <v>16292</v>
      </c>
      <c r="M5649" t="s">
        <v>16293</v>
      </c>
      <c r="N5649">
        <v>8.2652777769999997</v>
      </c>
      <c r="O5649">
        <v>0</v>
      </c>
      <c r="P5649">
        <v>29</v>
      </c>
      <c r="Q5649">
        <v>0</v>
      </c>
      <c r="R5649">
        <v>0</v>
      </c>
      <c r="S5649">
        <v>0</v>
      </c>
      <c r="T5649">
        <v>1</v>
      </c>
      <c r="U5649">
        <v>0</v>
      </c>
      <c r="V5649">
        <v>0</v>
      </c>
      <c r="W5649">
        <v>0</v>
      </c>
      <c r="X5649">
        <v>32.061323741546914</v>
      </c>
      <c r="Y5649">
        <v>0</v>
      </c>
      <c r="Z5649">
        <v>0</v>
      </c>
      <c r="AA5649">
        <v>0</v>
      </c>
      <c r="AB5649">
        <v>13.318038600394502</v>
      </c>
      <c r="AC5649">
        <v>0</v>
      </c>
      <c r="AD5649">
        <v>0</v>
      </c>
      <c r="AE5649">
        <v>45.379362341941416</v>
      </c>
    </row>
    <row r="5650" spans="1:31" x14ac:dyDescent="0.25">
      <c r="A5650">
        <v>2316875</v>
      </c>
      <c r="B5650">
        <v>1</v>
      </c>
      <c r="C5650" t="s">
        <v>81</v>
      </c>
      <c r="D5650" t="s">
        <v>120</v>
      </c>
      <c r="E5650" t="s">
        <v>147</v>
      </c>
      <c r="F5650" t="s">
        <v>16294</v>
      </c>
      <c r="G5650" t="s">
        <v>149</v>
      </c>
      <c r="H5650" t="s">
        <v>150</v>
      </c>
      <c r="I5650" t="s">
        <v>136</v>
      </c>
      <c r="J5650" t="s">
        <v>137</v>
      </c>
      <c r="K5650" t="s">
        <v>138</v>
      </c>
      <c r="L5650" t="s">
        <v>16295</v>
      </c>
      <c r="M5650" t="s">
        <v>16296</v>
      </c>
      <c r="N5650">
        <v>1.228611111</v>
      </c>
      <c r="O5650">
        <v>0</v>
      </c>
      <c r="P5650">
        <v>18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3.3782163278676758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3.3782163278676758</v>
      </c>
    </row>
    <row r="5651" spans="1:31" x14ac:dyDescent="0.25">
      <c r="A5651">
        <v>2316672</v>
      </c>
      <c r="B5651">
        <v>1</v>
      </c>
      <c r="C5651" t="s">
        <v>80</v>
      </c>
      <c r="D5651" t="s">
        <v>85</v>
      </c>
      <c r="E5651" t="s">
        <v>153</v>
      </c>
      <c r="F5651" t="s">
        <v>16297</v>
      </c>
      <c r="G5651" t="s">
        <v>254</v>
      </c>
      <c r="H5651" t="s">
        <v>150</v>
      </c>
      <c r="I5651" t="s">
        <v>136</v>
      </c>
      <c r="J5651" t="s">
        <v>137</v>
      </c>
      <c r="K5651" t="s">
        <v>138</v>
      </c>
      <c r="L5651" t="s">
        <v>16298</v>
      </c>
      <c r="M5651" t="s">
        <v>16299</v>
      </c>
      <c r="N5651">
        <v>8.9597222219999999</v>
      </c>
      <c r="O5651">
        <v>0</v>
      </c>
      <c r="P5651">
        <v>3</v>
      </c>
      <c r="Q5651">
        <v>0</v>
      </c>
      <c r="R5651">
        <v>0</v>
      </c>
      <c r="S5651">
        <v>0</v>
      </c>
      <c r="T5651">
        <v>2</v>
      </c>
      <c r="U5651">
        <v>0</v>
      </c>
      <c r="V5651">
        <v>0</v>
      </c>
      <c r="W5651">
        <v>0</v>
      </c>
      <c r="X5651">
        <v>3.7220813772301251</v>
      </c>
      <c r="Y5651">
        <v>0</v>
      </c>
      <c r="Z5651">
        <v>0</v>
      </c>
      <c r="AA5651">
        <v>0</v>
      </c>
      <c r="AB5651">
        <v>5.7406806897154175</v>
      </c>
      <c r="AC5651">
        <v>0</v>
      </c>
      <c r="AD5651">
        <v>0</v>
      </c>
      <c r="AE5651">
        <v>9.4627620669455421</v>
      </c>
    </row>
    <row r="5652" spans="1:31" x14ac:dyDescent="0.25">
      <c r="A5652">
        <v>2316881</v>
      </c>
      <c r="B5652">
        <v>1</v>
      </c>
      <c r="C5652" t="s">
        <v>80</v>
      </c>
      <c r="D5652" t="s">
        <v>105</v>
      </c>
      <c r="E5652" t="s">
        <v>153</v>
      </c>
      <c r="F5652" t="s">
        <v>16300</v>
      </c>
      <c r="G5652" t="s">
        <v>336</v>
      </c>
      <c r="H5652" t="s">
        <v>150</v>
      </c>
      <c r="I5652" t="s">
        <v>136</v>
      </c>
      <c r="J5652" t="s">
        <v>137</v>
      </c>
      <c r="K5652" t="s">
        <v>138</v>
      </c>
      <c r="L5652" t="s">
        <v>16301</v>
      </c>
      <c r="M5652" t="s">
        <v>16302</v>
      </c>
      <c r="N5652">
        <v>2.4955555550000001</v>
      </c>
      <c r="O5652">
        <v>0</v>
      </c>
      <c r="P5652">
        <v>1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1.1277494462087252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1.1277494462087252</v>
      </c>
    </row>
    <row r="5653" spans="1:31" x14ac:dyDescent="0.25">
      <c r="A5653">
        <v>2316981</v>
      </c>
      <c r="B5653">
        <v>1</v>
      </c>
      <c r="C5653" t="s">
        <v>80</v>
      </c>
      <c r="D5653" t="s">
        <v>105</v>
      </c>
      <c r="E5653" t="s">
        <v>158</v>
      </c>
      <c r="F5653" t="s">
        <v>16303</v>
      </c>
      <c r="G5653" t="s">
        <v>453</v>
      </c>
      <c r="H5653" t="s">
        <v>150</v>
      </c>
      <c r="I5653" t="s">
        <v>136</v>
      </c>
      <c r="J5653" t="s">
        <v>137</v>
      </c>
      <c r="K5653" t="s">
        <v>138</v>
      </c>
      <c r="L5653" t="s">
        <v>16110</v>
      </c>
      <c r="M5653" t="s">
        <v>16304</v>
      </c>
      <c r="N5653">
        <v>0.3</v>
      </c>
      <c r="O5653">
        <v>0</v>
      </c>
      <c r="P5653">
        <v>119</v>
      </c>
      <c r="Q5653">
        <v>0</v>
      </c>
      <c r="R5653">
        <v>0</v>
      </c>
      <c r="S5653">
        <v>0</v>
      </c>
      <c r="T5653">
        <v>13</v>
      </c>
      <c r="U5653">
        <v>0</v>
      </c>
      <c r="V5653">
        <v>0</v>
      </c>
      <c r="W5653">
        <v>0</v>
      </c>
      <c r="X5653">
        <v>17.302024750992011</v>
      </c>
      <c r="Y5653">
        <v>0</v>
      </c>
      <c r="Z5653">
        <v>0</v>
      </c>
      <c r="AA5653">
        <v>0</v>
      </c>
      <c r="AB5653">
        <v>3.5290986434493337</v>
      </c>
      <c r="AC5653">
        <v>0</v>
      </c>
      <c r="AD5653">
        <v>0</v>
      </c>
      <c r="AE5653">
        <v>20.831123394441345</v>
      </c>
    </row>
    <row r="5654" spans="1:31" x14ac:dyDescent="0.25">
      <c r="A5654">
        <v>2316815</v>
      </c>
      <c r="B5654">
        <v>1</v>
      </c>
      <c r="C5654" t="s">
        <v>80</v>
      </c>
      <c r="D5654" t="s">
        <v>108</v>
      </c>
      <c r="E5654" t="s">
        <v>158</v>
      </c>
      <c r="F5654" t="s">
        <v>16305</v>
      </c>
      <c r="G5654" t="s">
        <v>916</v>
      </c>
      <c r="H5654" t="s">
        <v>150</v>
      </c>
      <c r="I5654" t="s">
        <v>136</v>
      </c>
      <c r="J5654" t="s">
        <v>137</v>
      </c>
      <c r="K5654" t="s">
        <v>138</v>
      </c>
      <c r="L5654" t="s">
        <v>16306</v>
      </c>
      <c r="M5654" t="s">
        <v>16307</v>
      </c>
      <c r="N5654">
        <v>2.383888888</v>
      </c>
      <c r="O5654">
        <v>0</v>
      </c>
      <c r="P5654">
        <v>3</v>
      </c>
      <c r="Q5654">
        <v>0</v>
      </c>
      <c r="R5654">
        <v>22</v>
      </c>
      <c r="S5654">
        <v>0</v>
      </c>
      <c r="T5654">
        <v>7</v>
      </c>
      <c r="U5654">
        <v>0</v>
      </c>
      <c r="V5654">
        <v>0</v>
      </c>
      <c r="W5654">
        <v>0</v>
      </c>
      <c r="X5654">
        <v>0.89799587944249992</v>
      </c>
      <c r="Y5654">
        <v>0</v>
      </c>
      <c r="Z5654">
        <v>109.85056378169187</v>
      </c>
      <c r="AA5654">
        <v>0</v>
      </c>
      <c r="AB5654">
        <v>28.26743710933706</v>
      </c>
      <c r="AC5654">
        <v>0</v>
      </c>
      <c r="AD5654">
        <v>0</v>
      </c>
      <c r="AE5654">
        <v>139.01599677047145</v>
      </c>
    </row>
    <row r="5655" spans="1:31" x14ac:dyDescent="0.25">
      <c r="A5655">
        <v>2316958</v>
      </c>
      <c r="B5655">
        <v>1</v>
      </c>
      <c r="C5655" t="s">
        <v>80</v>
      </c>
      <c r="D5655" t="s">
        <v>100</v>
      </c>
      <c r="E5655" t="s">
        <v>132</v>
      </c>
      <c r="F5655" t="s">
        <v>5098</v>
      </c>
      <c r="G5655" t="s">
        <v>134</v>
      </c>
      <c r="H5655" t="s">
        <v>135</v>
      </c>
      <c r="I5655" t="s">
        <v>136</v>
      </c>
      <c r="J5655" t="s">
        <v>137</v>
      </c>
      <c r="K5655" t="s">
        <v>138</v>
      </c>
      <c r="L5655" t="s">
        <v>16308</v>
      </c>
      <c r="M5655" t="s">
        <v>16309</v>
      </c>
      <c r="N5655">
        <v>2</v>
      </c>
      <c r="O5655">
        <v>0</v>
      </c>
      <c r="P5655">
        <v>347</v>
      </c>
      <c r="Q5655">
        <v>9</v>
      </c>
      <c r="R5655">
        <v>32</v>
      </c>
      <c r="S5655">
        <v>1</v>
      </c>
      <c r="T5655">
        <v>33</v>
      </c>
      <c r="U5655">
        <v>0</v>
      </c>
      <c r="V5655">
        <v>0</v>
      </c>
      <c r="W5655">
        <v>0</v>
      </c>
      <c r="X5655">
        <v>157.4776595035176</v>
      </c>
      <c r="Y5655">
        <v>41.601071406352503</v>
      </c>
      <c r="Z5655">
        <v>277.22308904843499</v>
      </c>
      <c r="AA5655">
        <v>3.5571293487683335</v>
      </c>
      <c r="AB5655">
        <v>60.959946297453321</v>
      </c>
      <c r="AC5655">
        <v>0</v>
      </c>
      <c r="AD5655">
        <v>0</v>
      </c>
      <c r="AE5655">
        <v>540.8188956045268</v>
      </c>
    </row>
    <row r="5656" spans="1:31" x14ac:dyDescent="0.25">
      <c r="A5656">
        <v>2316689</v>
      </c>
      <c r="B5656">
        <v>1</v>
      </c>
      <c r="C5656" t="s">
        <v>80</v>
      </c>
      <c r="D5656" t="s">
        <v>94</v>
      </c>
      <c r="E5656" t="s">
        <v>147</v>
      </c>
      <c r="F5656" t="s">
        <v>16187</v>
      </c>
      <c r="G5656" t="s">
        <v>258</v>
      </c>
      <c r="H5656" t="s">
        <v>150</v>
      </c>
      <c r="I5656" t="s">
        <v>136</v>
      </c>
      <c r="J5656" t="s">
        <v>137</v>
      </c>
      <c r="K5656" t="s">
        <v>138</v>
      </c>
      <c r="L5656" t="s">
        <v>16310</v>
      </c>
      <c r="M5656" t="s">
        <v>16311</v>
      </c>
      <c r="N5656">
        <v>2.437777777</v>
      </c>
      <c r="O5656">
        <v>0</v>
      </c>
      <c r="P5656">
        <v>0</v>
      </c>
      <c r="Q5656">
        <v>0</v>
      </c>
      <c r="R5656">
        <v>14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52.456925015375845</v>
      </c>
      <c r="AA5656">
        <v>0</v>
      </c>
      <c r="AB5656">
        <v>0</v>
      </c>
      <c r="AC5656">
        <v>0</v>
      </c>
      <c r="AD5656">
        <v>0</v>
      </c>
      <c r="AE5656">
        <v>52.456925015375845</v>
      </c>
    </row>
    <row r="5657" spans="1:31" x14ac:dyDescent="0.25">
      <c r="A5657">
        <v>2316652</v>
      </c>
      <c r="B5657">
        <v>1</v>
      </c>
      <c r="C5657" t="s">
        <v>80</v>
      </c>
      <c r="D5657" t="s">
        <v>83</v>
      </c>
      <c r="E5657" t="s">
        <v>414</v>
      </c>
      <c r="F5657" t="s">
        <v>16312</v>
      </c>
      <c r="G5657" t="s">
        <v>134</v>
      </c>
      <c r="H5657" t="s">
        <v>135</v>
      </c>
      <c r="I5657" t="s">
        <v>136</v>
      </c>
      <c r="J5657" t="s">
        <v>137</v>
      </c>
      <c r="K5657" t="s">
        <v>138</v>
      </c>
      <c r="L5657" t="s">
        <v>16313</v>
      </c>
      <c r="M5657" t="s">
        <v>16314</v>
      </c>
      <c r="N5657">
        <v>0.27399805500000002</v>
      </c>
      <c r="O5657">
        <v>0</v>
      </c>
      <c r="P5657">
        <v>884</v>
      </c>
      <c r="Q5657">
        <v>2</v>
      </c>
      <c r="R5657">
        <v>0</v>
      </c>
      <c r="S5657">
        <v>9</v>
      </c>
      <c r="T5657">
        <v>507</v>
      </c>
      <c r="U5657">
        <v>18</v>
      </c>
      <c r="V5657">
        <v>15</v>
      </c>
      <c r="W5657">
        <v>0</v>
      </c>
      <c r="X5657">
        <v>53.272124691295751</v>
      </c>
      <c r="Y5657">
        <v>0.17536987078343338</v>
      </c>
      <c r="Z5657">
        <v>0</v>
      </c>
      <c r="AA5657">
        <v>38.490031217488053</v>
      </c>
      <c r="AB5657">
        <v>155.34486951629495</v>
      </c>
      <c r="AC5657">
        <v>1064.2906701835814</v>
      </c>
      <c r="AD5657">
        <v>62.699689289921395</v>
      </c>
      <c r="AE5657">
        <v>1374.2727547693651</v>
      </c>
    </row>
    <row r="5658" spans="1:31" x14ac:dyDescent="0.25">
      <c r="A5658">
        <v>2316795</v>
      </c>
      <c r="B5658">
        <v>1</v>
      </c>
      <c r="C5658" t="s">
        <v>81</v>
      </c>
      <c r="D5658" t="s">
        <v>118</v>
      </c>
      <c r="E5658" t="s">
        <v>175</v>
      </c>
      <c r="F5658" t="s">
        <v>16315</v>
      </c>
      <c r="G5658" t="s">
        <v>210</v>
      </c>
      <c r="H5658" t="s">
        <v>135</v>
      </c>
      <c r="I5658" t="s">
        <v>136</v>
      </c>
      <c r="J5658" t="s">
        <v>137</v>
      </c>
      <c r="K5658" t="s">
        <v>138</v>
      </c>
      <c r="L5658" t="s">
        <v>16316</v>
      </c>
      <c r="M5658" t="s">
        <v>16317</v>
      </c>
      <c r="N5658">
        <v>2.1544444440000001</v>
      </c>
      <c r="O5658">
        <v>0</v>
      </c>
      <c r="P5658">
        <v>63</v>
      </c>
      <c r="Q5658">
        <v>0</v>
      </c>
      <c r="R5658">
        <v>5</v>
      </c>
      <c r="S5658">
        <v>0</v>
      </c>
      <c r="T5658">
        <v>4</v>
      </c>
      <c r="U5658">
        <v>0</v>
      </c>
      <c r="V5658">
        <v>0</v>
      </c>
      <c r="W5658">
        <v>0</v>
      </c>
      <c r="X5658">
        <v>18.961924159134544</v>
      </c>
      <c r="Y5658">
        <v>0</v>
      </c>
      <c r="Z5658">
        <v>65.21254036810916</v>
      </c>
      <c r="AA5658">
        <v>0</v>
      </c>
      <c r="AB5658">
        <v>5.2399224688642168</v>
      </c>
      <c r="AC5658">
        <v>0</v>
      </c>
      <c r="AD5658">
        <v>0</v>
      </c>
      <c r="AE5658">
        <v>89.414386996107922</v>
      </c>
    </row>
    <row r="5659" spans="1:31" x14ac:dyDescent="0.25">
      <c r="A5659">
        <v>2316752</v>
      </c>
      <c r="B5659">
        <v>1</v>
      </c>
      <c r="C5659" t="s">
        <v>80</v>
      </c>
      <c r="D5659" t="s">
        <v>103</v>
      </c>
      <c r="E5659" t="s">
        <v>132</v>
      </c>
      <c r="F5659" t="s">
        <v>5380</v>
      </c>
      <c r="G5659" t="s">
        <v>467</v>
      </c>
      <c r="H5659" t="s">
        <v>135</v>
      </c>
      <c r="I5659" t="s">
        <v>136</v>
      </c>
      <c r="J5659" t="s">
        <v>137</v>
      </c>
      <c r="K5659" t="s">
        <v>138</v>
      </c>
      <c r="L5659" t="s">
        <v>16318</v>
      </c>
      <c r="M5659" t="s">
        <v>16319</v>
      </c>
      <c r="N5659">
        <v>0.65694444399999996</v>
      </c>
      <c r="O5659">
        <v>0</v>
      </c>
      <c r="P5659">
        <v>0</v>
      </c>
      <c r="Q5659">
        <v>5</v>
      </c>
      <c r="R5659">
        <v>21</v>
      </c>
      <c r="S5659">
        <v>10</v>
      </c>
      <c r="T5659">
        <v>6</v>
      </c>
      <c r="U5659">
        <v>5</v>
      </c>
      <c r="V5659">
        <v>0</v>
      </c>
      <c r="W5659">
        <v>0</v>
      </c>
      <c r="X5659">
        <v>0</v>
      </c>
      <c r="Y5659">
        <v>18.747518218713378</v>
      </c>
      <c r="Z5659">
        <v>45.955452385313066</v>
      </c>
      <c r="AA5659">
        <v>34.154207893006443</v>
      </c>
      <c r="AB5659">
        <v>15.964026807582002</v>
      </c>
      <c r="AC5659">
        <v>178.26737950633947</v>
      </c>
      <c r="AD5659">
        <v>0</v>
      </c>
      <c r="AE5659">
        <v>293.08858481095433</v>
      </c>
    </row>
    <row r="5660" spans="1:31" x14ac:dyDescent="0.25">
      <c r="A5660">
        <v>2317156</v>
      </c>
      <c r="B5660">
        <v>1</v>
      </c>
      <c r="C5660" t="s">
        <v>81</v>
      </c>
      <c r="D5660" t="s">
        <v>115</v>
      </c>
      <c r="E5660" t="s">
        <v>132</v>
      </c>
      <c r="F5660" t="s">
        <v>3144</v>
      </c>
      <c r="G5660" t="s">
        <v>134</v>
      </c>
      <c r="H5660" t="s">
        <v>135</v>
      </c>
      <c r="I5660" t="s">
        <v>136</v>
      </c>
      <c r="J5660" t="s">
        <v>137</v>
      </c>
      <c r="K5660" t="s">
        <v>138</v>
      </c>
      <c r="L5660" t="s">
        <v>16320</v>
      </c>
      <c r="M5660" t="s">
        <v>16321</v>
      </c>
      <c r="N5660">
        <v>5.5E-2</v>
      </c>
      <c r="O5660">
        <v>0</v>
      </c>
      <c r="P5660">
        <v>2389</v>
      </c>
      <c r="Q5660">
        <v>8</v>
      </c>
      <c r="R5660">
        <v>175</v>
      </c>
      <c r="S5660">
        <v>15</v>
      </c>
      <c r="T5660">
        <v>181</v>
      </c>
      <c r="U5660">
        <v>0</v>
      </c>
      <c r="V5660">
        <v>1</v>
      </c>
      <c r="W5660">
        <v>0</v>
      </c>
      <c r="X5660">
        <v>12.635835684780009</v>
      </c>
      <c r="Y5660">
        <v>0.73915983829875009</v>
      </c>
      <c r="Z5660">
        <v>4.11891879608</v>
      </c>
      <c r="AA5660">
        <v>0.99150010185159987</v>
      </c>
      <c r="AB5660">
        <v>2.6351881376831994</v>
      </c>
      <c r="AC5660">
        <v>0</v>
      </c>
      <c r="AD5660">
        <v>5.109263610000001E-5</v>
      </c>
      <c r="AE5660">
        <v>21.120653651329654</v>
      </c>
    </row>
    <row r="5661" spans="1:31" x14ac:dyDescent="0.25">
      <c r="A5661">
        <v>2317179</v>
      </c>
      <c r="B5661">
        <v>1</v>
      </c>
      <c r="C5661" t="s">
        <v>81</v>
      </c>
      <c r="D5661" t="s">
        <v>118</v>
      </c>
      <c r="E5661" t="s">
        <v>132</v>
      </c>
      <c r="F5661" t="s">
        <v>16322</v>
      </c>
      <c r="G5661" t="s">
        <v>134</v>
      </c>
      <c r="H5661" t="s">
        <v>135</v>
      </c>
      <c r="I5661" t="s">
        <v>136</v>
      </c>
      <c r="J5661" t="s">
        <v>137</v>
      </c>
      <c r="K5661" t="s">
        <v>138</v>
      </c>
      <c r="L5661" t="s">
        <v>16323</v>
      </c>
      <c r="M5661" t="s">
        <v>16324</v>
      </c>
      <c r="N5661">
        <v>0.82499999999999996</v>
      </c>
      <c r="O5661">
        <v>1</v>
      </c>
      <c r="P5661">
        <v>171</v>
      </c>
      <c r="Q5661">
        <v>23</v>
      </c>
      <c r="R5661">
        <v>20</v>
      </c>
      <c r="S5661">
        <v>6</v>
      </c>
      <c r="T5661">
        <v>21</v>
      </c>
      <c r="U5661">
        <v>1</v>
      </c>
      <c r="V5661">
        <v>0</v>
      </c>
      <c r="W5661">
        <v>0.31632739702575002</v>
      </c>
      <c r="X5661">
        <v>27.11074626689609</v>
      </c>
      <c r="Y5661">
        <v>6.6250664926074991</v>
      </c>
      <c r="Z5661">
        <v>12.764495772818472</v>
      </c>
      <c r="AA5661">
        <v>16.973124697531333</v>
      </c>
      <c r="AB5661">
        <v>10.125646382706668</v>
      </c>
      <c r="AC5661">
        <v>22.519740950164749</v>
      </c>
      <c r="AD5661">
        <v>0</v>
      </c>
      <c r="AE5661">
        <v>96.435147959750552</v>
      </c>
    </row>
    <row r="5662" spans="1:31" x14ac:dyDescent="0.25">
      <c r="A5662">
        <v>2316638</v>
      </c>
      <c r="B5662">
        <v>1</v>
      </c>
      <c r="C5662" t="s">
        <v>80</v>
      </c>
      <c r="D5662" t="s">
        <v>103</v>
      </c>
      <c r="E5662" t="s">
        <v>285</v>
      </c>
      <c r="F5662" t="s">
        <v>16325</v>
      </c>
      <c r="G5662" t="s">
        <v>193</v>
      </c>
      <c r="H5662" t="s">
        <v>150</v>
      </c>
      <c r="I5662" t="s">
        <v>136</v>
      </c>
      <c r="J5662" t="s">
        <v>3</v>
      </c>
      <c r="K5662" t="s">
        <v>138</v>
      </c>
      <c r="L5662" t="s">
        <v>16326</v>
      </c>
      <c r="M5662" t="s">
        <v>16327</v>
      </c>
      <c r="N5662">
        <v>1.033055555</v>
      </c>
      <c r="O5662">
        <v>0</v>
      </c>
      <c r="P5662">
        <v>34</v>
      </c>
      <c r="Q5662">
        <v>0</v>
      </c>
      <c r="R5662">
        <v>0</v>
      </c>
      <c r="S5662">
        <v>0</v>
      </c>
      <c r="T5662">
        <v>4</v>
      </c>
      <c r="U5662">
        <v>0</v>
      </c>
      <c r="V5662">
        <v>0</v>
      </c>
      <c r="W5662">
        <v>0</v>
      </c>
      <c r="X5662">
        <v>6.7087490435151986</v>
      </c>
      <c r="Y5662">
        <v>0</v>
      </c>
      <c r="Z5662">
        <v>0</v>
      </c>
      <c r="AA5662">
        <v>0</v>
      </c>
      <c r="AB5662">
        <v>11.833584991968833</v>
      </c>
      <c r="AC5662">
        <v>0</v>
      </c>
      <c r="AD5662">
        <v>0</v>
      </c>
      <c r="AE5662">
        <v>18.542334035484032</v>
      </c>
    </row>
    <row r="5663" spans="1:31" x14ac:dyDescent="0.25">
      <c r="A5663">
        <v>2317033</v>
      </c>
      <c r="B5663">
        <v>1</v>
      </c>
      <c r="C5663" t="s">
        <v>80</v>
      </c>
      <c r="D5663" t="s">
        <v>110</v>
      </c>
      <c r="E5663" t="s">
        <v>175</v>
      </c>
      <c r="F5663" t="s">
        <v>16328</v>
      </c>
      <c r="G5663" t="s">
        <v>872</v>
      </c>
      <c r="H5663" t="s">
        <v>135</v>
      </c>
      <c r="I5663" t="s">
        <v>136</v>
      </c>
      <c r="J5663" t="s">
        <v>137</v>
      </c>
      <c r="K5663" t="s">
        <v>138</v>
      </c>
      <c r="L5663" t="s">
        <v>16329</v>
      </c>
      <c r="M5663" t="s">
        <v>16330</v>
      </c>
      <c r="N5663">
        <v>1.4383333330000001</v>
      </c>
      <c r="O5663">
        <v>0</v>
      </c>
      <c r="P5663">
        <v>4917</v>
      </c>
      <c r="Q5663">
        <v>0</v>
      </c>
      <c r="R5663">
        <v>0</v>
      </c>
      <c r="S5663">
        <v>0</v>
      </c>
      <c r="T5663">
        <v>263</v>
      </c>
      <c r="U5663">
        <v>0</v>
      </c>
      <c r="V5663">
        <v>1</v>
      </c>
      <c r="W5663">
        <v>0</v>
      </c>
      <c r="X5663">
        <v>1788.8117005975657</v>
      </c>
      <c r="Y5663">
        <v>0</v>
      </c>
      <c r="Z5663">
        <v>0</v>
      </c>
      <c r="AA5663">
        <v>0</v>
      </c>
      <c r="AB5663">
        <v>579.34988801030022</v>
      </c>
      <c r="AC5663">
        <v>0</v>
      </c>
      <c r="AD5663">
        <v>0.41044157940405002</v>
      </c>
      <c r="AE5663">
        <v>2368.5720301872702</v>
      </c>
    </row>
    <row r="5664" spans="1:31" x14ac:dyDescent="0.25">
      <c r="A5664">
        <v>2317010</v>
      </c>
      <c r="B5664">
        <v>1</v>
      </c>
      <c r="C5664" t="s">
        <v>81</v>
      </c>
      <c r="D5664" t="s">
        <v>128</v>
      </c>
      <c r="E5664" t="s">
        <v>153</v>
      </c>
      <c r="F5664" t="s">
        <v>16151</v>
      </c>
      <c r="G5664" t="s">
        <v>203</v>
      </c>
      <c r="H5664" t="s">
        <v>150</v>
      </c>
      <c r="I5664" t="s">
        <v>136</v>
      </c>
      <c r="J5664" t="s">
        <v>137</v>
      </c>
      <c r="K5664" t="s">
        <v>138</v>
      </c>
      <c r="L5664" t="s">
        <v>16331</v>
      </c>
      <c r="M5664" t="s">
        <v>16332</v>
      </c>
      <c r="N5664">
        <v>6.3447222219999997</v>
      </c>
      <c r="O5664">
        <v>0</v>
      </c>
      <c r="P5664">
        <v>13</v>
      </c>
      <c r="Q5664">
        <v>0</v>
      </c>
      <c r="R5664">
        <v>0</v>
      </c>
      <c r="S5664">
        <v>0</v>
      </c>
      <c r="T5664">
        <v>7</v>
      </c>
      <c r="U5664">
        <v>0</v>
      </c>
      <c r="V5664">
        <v>0</v>
      </c>
      <c r="W5664">
        <v>0</v>
      </c>
      <c r="X5664">
        <v>17.303770470634998</v>
      </c>
      <c r="Y5664">
        <v>0</v>
      </c>
      <c r="Z5664">
        <v>0</v>
      </c>
      <c r="AA5664">
        <v>0</v>
      </c>
      <c r="AB5664">
        <v>16.1732776910562</v>
      </c>
      <c r="AC5664">
        <v>0</v>
      </c>
      <c r="AD5664">
        <v>0</v>
      </c>
      <c r="AE5664">
        <v>33.477048161691201</v>
      </c>
    </row>
    <row r="5665" spans="1:31" x14ac:dyDescent="0.25">
      <c r="A5665">
        <v>2317133</v>
      </c>
      <c r="B5665">
        <v>1</v>
      </c>
      <c r="C5665" t="s">
        <v>81</v>
      </c>
      <c r="D5665" t="s">
        <v>114</v>
      </c>
      <c r="E5665" t="s">
        <v>175</v>
      </c>
      <c r="F5665" t="s">
        <v>16333</v>
      </c>
      <c r="G5665" t="s">
        <v>210</v>
      </c>
      <c r="H5665" t="s">
        <v>135</v>
      </c>
      <c r="I5665" t="s">
        <v>136</v>
      </c>
      <c r="J5665" t="s">
        <v>137</v>
      </c>
      <c r="K5665" t="s">
        <v>138</v>
      </c>
      <c r="L5665" t="s">
        <v>16334</v>
      </c>
      <c r="M5665" t="s">
        <v>16335</v>
      </c>
      <c r="N5665">
        <v>3.5508333329999999</v>
      </c>
      <c r="O5665">
        <v>0</v>
      </c>
      <c r="P5665">
        <v>64</v>
      </c>
      <c r="Q5665">
        <v>1</v>
      </c>
      <c r="R5665">
        <v>9</v>
      </c>
      <c r="S5665">
        <v>1</v>
      </c>
      <c r="T5665">
        <v>7</v>
      </c>
      <c r="U5665">
        <v>0</v>
      </c>
      <c r="V5665">
        <v>0</v>
      </c>
      <c r="W5665">
        <v>0</v>
      </c>
      <c r="X5665">
        <v>28.655758249037859</v>
      </c>
      <c r="Y5665">
        <v>1.86405006944</v>
      </c>
      <c r="Z5665">
        <v>39.641466362921719</v>
      </c>
      <c r="AA5665">
        <v>4.6005289826823006</v>
      </c>
      <c r="AB5665">
        <v>31.146493209277725</v>
      </c>
      <c r="AC5665">
        <v>0</v>
      </c>
      <c r="AD5665">
        <v>0</v>
      </c>
      <c r="AE5665">
        <v>105.9082968733596</v>
      </c>
    </row>
    <row r="5666" spans="1:31" x14ac:dyDescent="0.25">
      <c r="A5666">
        <v>2316784</v>
      </c>
      <c r="B5666">
        <v>1</v>
      </c>
      <c r="C5666" t="s">
        <v>80</v>
      </c>
      <c r="D5666" t="s">
        <v>106</v>
      </c>
      <c r="E5666" t="s">
        <v>132</v>
      </c>
      <c r="F5666" t="s">
        <v>14037</v>
      </c>
      <c r="G5666" t="s">
        <v>134</v>
      </c>
      <c r="H5666" t="s">
        <v>135</v>
      </c>
      <c r="I5666" t="s">
        <v>136</v>
      </c>
      <c r="J5666" t="s">
        <v>137</v>
      </c>
      <c r="K5666" t="s">
        <v>138</v>
      </c>
      <c r="L5666" t="s">
        <v>16336</v>
      </c>
      <c r="M5666" t="s">
        <v>16337</v>
      </c>
      <c r="N5666">
        <v>0.84444444399999996</v>
      </c>
      <c r="O5666">
        <v>0</v>
      </c>
      <c r="P5666">
        <v>0</v>
      </c>
      <c r="Q5666">
        <v>1</v>
      </c>
      <c r="R5666">
        <v>37</v>
      </c>
      <c r="S5666">
        <v>1</v>
      </c>
      <c r="T5666">
        <v>4</v>
      </c>
      <c r="U5666">
        <v>0</v>
      </c>
      <c r="V5666">
        <v>0</v>
      </c>
      <c r="W5666">
        <v>0</v>
      </c>
      <c r="X5666">
        <v>0</v>
      </c>
      <c r="Y5666">
        <v>11.850430412016625</v>
      </c>
      <c r="Z5666">
        <v>122.5728792527766</v>
      </c>
      <c r="AA5666">
        <v>1.407559153314389</v>
      </c>
      <c r="AB5666">
        <v>25.0569410017875</v>
      </c>
      <c r="AC5666">
        <v>0</v>
      </c>
      <c r="AD5666">
        <v>0</v>
      </c>
      <c r="AE5666">
        <v>160.88780981989512</v>
      </c>
    </row>
    <row r="5667" spans="1:31" x14ac:dyDescent="0.25">
      <c r="A5667">
        <v>2317116</v>
      </c>
      <c r="B5667">
        <v>1</v>
      </c>
      <c r="C5667" t="s">
        <v>81</v>
      </c>
      <c r="D5667" t="s">
        <v>128</v>
      </c>
      <c r="E5667" t="s">
        <v>175</v>
      </c>
      <c r="F5667" t="s">
        <v>16338</v>
      </c>
      <c r="G5667" t="s">
        <v>210</v>
      </c>
      <c r="H5667" t="s">
        <v>135</v>
      </c>
      <c r="I5667" t="s">
        <v>136</v>
      </c>
      <c r="J5667" t="s">
        <v>137</v>
      </c>
      <c r="K5667" t="s">
        <v>138</v>
      </c>
      <c r="L5667" t="s">
        <v>16339</v>
      </c>
      <c r="M5667" t="s">
        <v>16340</v>
      </c>
      <c r="N5667">
        <v>2.3913888879999998</v>
      </c>
      <c r="O5667">
        <v>0</v>
      </c>
      <c r="P5667">
        <v>61</v>
      </c>
      <c r="Q5667">
        <v>0</v>
      </c>
      <c r="R5667">
        <v>0</v>
      </c>
      <c r="S5667">
        <v>0</v>
      </c>
      <c r="T5667">
        <v>2</v>
      </c>
      <c r="U5667">
        <v>0</v>
      </c>
      <c r="V5667">
        <v>0</v>
      </c>
      <c r="W5667">
        <v>0</v>
      </c>
      <c r="X5667">
        <v>15.331412531148406</v>
      </c>
      <c r="Y5667">
        <v>0</v>
      </c>
      <c r="Z5667">
        <v>0</v>
      </c>
      <c r="AA5667">
        <v>0</v>
      </c>
      <c r="AB5667">
        <v>2.5849981726400004E-2</v>
      </c>
      <c r="AC5667">
        <v>0</v>
      </c>
      <c r="AD5667">
        <v>0</v>
      </c>
      <c r="AE5667">
        <v>15.357262512874806</v>
      </c>
    </row>
    <row r="5668" spans="1:31" x14ac:dyDescent="0.25">
      <c r="A5668">
        <v>2317070</v>
      </c>
      <c r="B5668">
        <v>1</v>
      </c>
      <c r="C5668" t="s">
        <v>80</v>
      </c>
      <c r="D5668" t="s">
        <v>104</v>
      </c>
      <c r="E5668" t="s">
        <v>153</v>
      </c>
      <c r="F5668" t="s">
        <v>16341</v>
      </c>
      <c r="G5668" t="s">
        <v>203</v>
      </c>
      <c r="H5668" t="s">
        <v>150</v>
      </c>
      <c r="I5668" t="s">
        <v>136</v>
      </c>
      <c r="J5668" t="s">
        <v>137</v>
      </c>
      <c r="K5668" t="s">
        <v>138</v>
      </c>
      <c r="L5668" t="s">
        <v>16342</v>
      </c>
      <c r="M5668" t="s">
        <v>16343</v>
      </c>
      <c r="N5668">
        <v>1.4641666659999999</v>
      </c>
      <c r="O5668">
        <v>0</v>
      </c>
      <c r="P5668">
        <v>5</v>
      </c>
      <c r="Q5668">
        <v>0</v>
      </c>
      <c r="R5668">
        <v>0</v>
      </c>
      <c r="S5668">
        <v>0</v>
      </c>
      <c r="T5668">
        <v>1</v>
      </c>
      <c r="U5668">
        <v>0</v>
      </c>
      <c r="V5668">
        <v>0</v>
      </c>
      <c r="W5668">
        <v>0</v>
      </c>
      <c r="X5668">
        <v>2.1327464445499746</v>
      </c>
      <c r="Y5668">
        <v>0</v>
      </c>
      <c r="Z5668">
        <v>0</v>
      </c>
      <c r="AA5668">
        <v>0</v>
      </c>
      <c r="AB5668">
        <v>3.0784954863166667</v>
      </c>
      <c r="AC5668">
        <v>0</v>
      </c>
      <c r="AD5668">
        <v>0</v>
      </c>
      <c r="AE5668">
        <v>5.2112419308666418</v>
      </c>
    </row>
    <row r="5669" spans="1:31" x14ac:dyDescent="0.25">
      <c r="A5669">
        <v>2316970</v>
      </c>
      <c r="B5669">
        <v>1</v>
      </c>
      <c r="C5669" t="s">
        <v>80</v>
      </c>
      <c r="D5669" t="s">
        <v>97</v>
      </c>
      <c r="E5669" t="s">
        <v>153</v>
      </c>
      <c r="F5669" t="s">
        <v>16344</v>
      </c>
      <c r="G5669" t="s">
        <v>203</v>
      </c>
      <c r="H5669" t="s">
        <v>150</v>
      </c>
      <c r="I5669" t="s">
        <v>136</v>
      </c>
      <c r="J5669" t="s">
        <v>137</v>
      </c>
      <c r="K5669" t="s">
        <v>138</v>
      </c>
      <c r="L5669" t="s">
        <v>16345</v>
      </c>
      <c r="M5669" t="s">
        <v>16346</v>
      </c>
      <c r="N5669">
        <v>0.99</v>
      </c>
      <c r="O5669">
        <v>0</v>
      </c>
      <c r="P5669">
        <v>1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0.31896826841880005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0.31896826841880005</v>
      </c>
    </row>
    <row r="5670" spans="1:31" x14ac:dyDescent="0.25">
      <c r="A5670">
        <v>2316778</v>
      </c>
      <c r="B5670">
        <v>1</v>
      </c>
      <c r="C5670" t="s">
        <v>81</v>
      </c>
      <c r="D5670" t="s">
        <v>123</v>
      </c>
      <c r="E5670" t="s">
        <v>141</v>
      </c>
      <c r="F5670" t="s">
        <v>16347</v>
      </c>
      <c r="G5670" t="s">
        <v>177</v>
      </c>
      <c r="H5670" t="s">
        <v>135</v>
      </c>
      <c r="I5670" t="s">
        <v>136</v>
      </c>
      <c r="J5670" t="s">
        <v>137</v>
      </c>
      <c r="K5670" t="s">
        <v>144</v>
      </c>
      <c r="L5670" t="s">
        <v>16348</v>
      </c>
      <c r="M5670" t="s">
        <v>16349</v>
      </c>
      <c r="N5670">
        <v>7.0047222219999998</v>
      </c>
      <c r="O5670">
        <v>0</v>
      </c>
      <c r="P5670">
        <v>118</v>
      </c>
      <c r="Q5670">
        <v>3</v>
      </c>
      <c r="R5670">
        <v>42</v>
      </c>
      <c r="S5670">
        <v>3</v>
      </c>
      <c r="T5670">
        <v>19</v>
      </c>
      <c r="U5670">
        <v>0</v>
      </c>
      <c r="V5670">
        <v>0</v>
      </c>
      <c r="W5670">
        <v>0</v>
      </c>
      <c r="X5670">
        <v>108.96111321032208</v>
      </c>
      <c r="Y5670">
        <v>11.383786396591125</v>
      </c>
      <c r="Z5670">
        <v>181.01754255563827</v>
      </c>
      <c r="AA5670">
        <v>36.842809555433519</v>
      </c>
      <c r="AB5670">
        <v>131.04457553453923</v>
      </c>
      <c r="AC5670">
        <v>0</v>
      </c>
      <c r="AD5670">
        <v>0</v>
      </c>
      <c r="AE5670">
        <v>469.24982725252426</v>
      </c>
    </row>
    <row r="5671" spans="1:31" x14ac:dyDescent="0.25">
      <c r="A5671">
        <v>2317219</v>
      </c>
      <c r="B5671">
        <v>1</v>
      </c>
      <c r="C5671" t="s">
        <v>80</v>
      </c>
      <c r="D5671" t="s">
        <v>106</v>
      </c>
      <c r="E5671" t="s">
        <v>158</v>
      </c>
      <c r="F5671" t="s">
        <v>16350</v>
      </c>
      <c r="G5671" t="s">
        <v>453</v>
      </c>
      <c r="H5671" t="s">
        <v>150</v>
      </c>
      <c r="I5671" t="s">
        <v>136</v>
      </c>
      <c r="J5671" t="s">
        <v>137</v>
      </c>
      <c r="K5671" t="s">
        <v>138</v>
      </c>
      <c r="L5671" t="s">
        <v>16351</v>
      </c>
      <c r="M5671" t="s">
        <v>16352</v>
      </c>
      <c r="N5671">
        <v>2.358333333</v>
      </c>
      <c r="O5671">
        <v>0</v>
      </c>
      <c r="P5671">
        <v>0</v>
      </c>
      <c r="Q5671">
        <v>0</v>
      </c>
      <c r="R5671">
        <v>15</v>
      </c>
      <c r="S5671">
        <v>0</v>
      </c>
      <c r="T5671">
        <v>4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250.47486779288491</v>
      </c>
      <c r="AA5671">
        <v>0</v>
      </c>
      <c r="AB5671">
        <v>47.7764851533368</v>
      </c>
      <c r="AC5671">
        <v>0</v>
      </c>
      <c r="AD5671">
        <v>0</v>
      </c>
      <c r="AE5671">
        <v>298.25135294622169</v>
      </c>
    </row>
    <row r="5672" spans="1:31" x14ac:dyDescent="0.25">
      <c r="A5672">
        <v>2316924</v>
      </c>
      <c r="B5672">
        <v>1</v>
      </c>
      <c r="C5672" t="s">
        <v>80</v>
      </c>
      <c r="D5672" t="s">
        <v>94</v>
      </c>
      <c r="E5672" t="s">
        <v>153</v>
      </c>
      <c r="F5672" t="s">
        <v>16353</v>
      </c>
      <c r="G5672" t="s">
        <v>203</v>
      </c>
      <c r="H5672" t="s">
        <v>150</v>
      </c>
      <c r="I5672" t="s">
        <v>136</v>
      </c>
      <c r="J5672" t="s">
        <v>137</v>
      </c>
      <c r="K5672" t="s">
        <v>138</v>
      </c>
      <c r="L5672" t="s">
        <v>16354</v>
      </c>
      <c r="M5672" t="s">
        <v>16355</v>
      </c>
      <c r="N5672">
        <v>5.3644444440000001</v>
      </c>
      <c r="O5672">
        <v>0</v>
      </c>
      <c r="P5672">
        <v>1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0.63059289884923342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0.63059289884923342</v>
      </c>
    </row>
    <row r="5673" spans="1:31" x14ac:dyDescent="0.25">
      <c r="A5673">
        <v>2317239</v>
      </c>
      <c r="B5673">
        <v>1</v>
      </c>
      <c r="C5673" t="s">
        <v>80</v>
      </c>
      <c r="D5673" t="s">
        <v>93</v>
      </c>
      <c r="E5673" t="s">
        <v>147</v>
      </c>
      <c r="F5673" t="s">
        <v>16356</v>
      </c>
      <c r="G5673" t="s">
        <v>149</v>
      </c>
      <c r="H5673" t="s">
        <v>150</v>
      </c>
      <c r="I5673" t="s">
        <v>136</v>
      </c>
      <c r="J5673" t="s">
        <v>137</v>
      </c>
      <c r="K5673" t="s">
        <v>138</v>
      </c>
      <c r="L5673" t="s">
        <v>16357</v>
      </c>
      <c r="M5673" t="s">
        <v>16358</v>
      </c>
      <c r="N5673">
        <v>3.4286111109999999</v>
      </c>
      <c r="O5673">
        <v>0</v>
      </c>
      <c r="P5673">
        <v>10</v>
      </c>
      <c r="Q5673">
        <v>0</v>
      </c>
      <c r="R5673">
        <v>1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4.4792011638115428</v>
      </c>
      <c r="Y5673">
        <v>0</v>
      </c>
      <c r="Z5673">
        <v>11.704918649423291</v>
      </c>
      <c r="AA5673">
        <v>0</v>
      </c>
      <c r="AB5673">
        <v>0</v>
      </c>
      <c r="AC5673">
        <v>0</v>
      </c>
      <c r="AD5673">
        <v>0</v>
      </c>
      <c r="AE5673">
        <v>16.184119813234833</v>
      </c>
    </row>
    <row r="5674" spans="1:31" x14ac:dyDescent="0.25">
      <c r="A5674">
        <v>2316718</v>
      </c>
      <c r="B5674">
        <v>1</v>
      </c>
      <c r="C5674" t="s">
        <v>80</v>
      </c>
      <c r="D5674" t="s">
        <v>93</v>
      </c>
      <c r="E5674" t="s">
        <v>141</v>
      </c>
      <c r="F5674" t="s">
        <v>14738</v>
      </c>
      <c r="G5674" t="s">
        <v>143</v>
      </c>
      <c r="H5674" t="s">
        <v>135</v>
      </c>
      <c r="I5674" t="s">
        <v>136</v>
      </c>
      <c r="J5674" t="s">
        <v>137</v>
      </c>
      <c r="K5674" t="s">
        <v>144</v>
      </c>
      <c r="L5674" t="s">
        <v>16359</v>
      </c>
      <c r="M5674" t="s">
        <v>16360</v>
      </c>
      <c r="N5674">
        <v>6.8758333330000001</v>
      </c>
      <c r="O5674">
        <v>0</v>
      </c>
      <c r="P5674">
        <v>243</v>
      </c>
      <c r="Q5674">
        <v>4</v>
      </c>
      <c r="R5674">
        <v>34</v>
      </c>
      <c r="S5674">
        <v>1</v>
      </c>
      <c r="T5674">
        <v>79</v>
      </c>
      <c r="U5674">
        <v>0</v>
      </c>
      <c r="V5674">
        <v>0</v>
      </c>
      <c r="W5674">
        <v>0</v>
      </c>
      <c r="X5674">
        <v>408.54926460199226</v>
      </c>
      <c r="Y5674">
        <v>423.40244666308013</v>
      </c>
      <c r="Z5674">
        <v>1014.8820010325563</v>
      </c>
      <c r="AA5674">
        <v>16.880956482053477</v>
      </c>
      <c r="AB5674">
        <v>757.79829636954094</v>
      </c>
      <c r="AC5674">
        <v>0</v>
      </c>
      <c r="AD5674">
        <v>0</v>
      </c>
      <c r="AE5674">
        <v>2621.512965149223</v>
      </c>
    </row>
    <row r="5675" spans="1:31" x14ac:dyDescent="0.25">
      <c r="A5675">
        <v>2317216</v>
      </c>
      <c r="B5675">
        <v>1</v>
      </c>
      <c r="C5675" t="s">
        <v>80</v>
      </c>
      <c r="D5675" t="s">
        <v>106</v>
      </c>
      <c r="E5675" t="s">
        <v>153</v>
      </c>
      <c r="F5675" t="s">
        <v>16361</v>
      </c>
      <c r="G5675" t="s">
        <v>203</v>
      </c>
      <c r="H5675" t="s">
        <v>150</v>
      </c>
      <c r="I5675" t="s">
        <v>136</v>
      </c>
      <c r="J5675" t="s">
        <v>137</v>
      </c>
      <c r="K5675" t="s">
        <v>138</v>
      </c>
      <c r="L5675" t="s">
        <v>16362</v>
      </c>
      <c r="M5675" t="s">
        <v>16363</v>
      </c>
      <c r="N5675">
        <v>3.6633333330000002</v>
      </c>
      <c r="O5675">
        <v>0</v>
      </c>
      <c r="P5675">
        <v>1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0.64997565975066673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0.64997565975066673</v>
      </c>
    </row>
    <row r="5676" spans="1:31" x14ac:dyDescent="0.25">
      <c r="A5676">
        <v>2316910</v>
      </c>
      <c r="B5676">
        <v>1</v>
      </c>
      <c r="C5676" t="s">
        <v>80</v>
      </c>
      <c r="D5676" t="s">
        <v>100</v>
      </c>
      <c r="E5676" t="s">
        <v>175</v>
      </c>
      <c r="F5676" t="s">
        <v>16364</v>
      </c>
      <c r="G5676" t="s">
        <v>210</v>
      </c>
      <c r="H5676" t="s">
        <v>135</v>
      </c>
      <c r="I5676" t="s">
        <v>136</v>
      </c>
      <c r="J5676" t="s">
        <v>137</v>
      </c>
      <c r="K5676" t="s">
        <v>138</v>
      </c>
      <c r="L5676" t="s">
        <v>16365</v>
      </c>
      <c r="M5676" t="s">
        <v>16366</v>
      </c>
      <c r="N5676">
        <v>0.97388888799999995</v>
      </c>
      <c r="O5676">
        <v>0</v>
      </c>
      <c r="P5676">
        <v>182</v>
      </c>
      <c r="Q5676">
        <v>0</v>
      </c>
      <c r="R5676">
        <v>3</v>
      </c>
      <c r="S5676">
        <v>0</v>
      </c>
      <c r="T5676">
        <v>29</v>
      </c>
      <c r="U5676">
        <v>0</v>
      </c>
      <c r="V5676">
        <v>0</v>
      </c>
      <c r="W5676">
        <v>0</v>
      </c>
      <c r="X5676">
        <v>62.239804976472385</v>
      </c>
      <c r="Y5676">
        <v>0</v>
      </c>
      <c r="Z5676">
        <v>0.44135254252550005</v>
      </c>
      <c r="AA5676">
        <v>0</v>
      </c>
      <c r="AB5676">
        <v>32.464552278856146</v>
      </c>
      <c r="AC5676">
        <v>0</v>
      </c>
      <c r="AD5676">
        <v>0</v>
      </c>
      <c r="AE5676">
        <v>95.145709797854039</v>
      </c>
    </row>
    <row r="5677" spans="1:31" x14ac:dyDescent="0.25">
      <c r="A5677">
        <v>2316698</v>
      </c>
      <c r="B5677">
        <v>1</v>
      </c>
      <c r="C5677" t="s">
        <v>80</v>
      </c>
      <c r="D5677" t="s">
        <v>99</v>
      </c>
      <c r="E5677" t="s">
        <v>158</v>
      </c>
      <c r="F5677" t="s">
        <v>16367</v>
      </c>
      <c r="G5677" t="s">
        <v>143</v>
      </c>
      <c r="H5677" t="s">
        <v>150</v>
      </c>
      <c r="I5677" t="s">
        <v>136</v>
      </c>
      <c r="J5677" t="s">
        <v>137</v>
      </c>
      <c r="K5677" t="s">
        <v>144</v>
      </c>
      <c r="L5677" t="s">
        <v>16368</v>
      </c>
      <c r="M5677" t="s">
        <v>16369</v>
      </c>
      <c r="N5677">
        <v>2.301388888</v>
      </c>
      <c r="O5677">
        <v>0</v>
      </c>
      <c r="P5677">
        <v>88</v>
      </c>
      <c r="Q5677">
        <v>0</v>
      </c>
      <c r="R5677">
        <v>0</v>
      </c>
      <c r="S5677">
        <v>0</v>
      </c>
      <c r="T5677">
        <v>3</v>
      </c>
      <c r="U5677">
        <v>0</v>
      </c>
      <c r="V5677">
        <v>1</v>
      </c>
      <c r="W5677">
        <v>0</v>
      </c>
      <c r="X5677">
        <v>40.841917407271985</v>
      </c>
      <c r="Y5677">
        <v>0</v>
      </c>
      <c r="Z5677">
        <v>0</v>
      </c>
      <c r="AA5677">
        <v>0</v>
      </c>
      <c r="AB5677">
        <v>5.5854300584194441</v>
      </c>
      <c r="AC5677">
        <v>0</v>
      </c>
      <c r="AD5677">
        <v>5.2576843979464005</v>
      </c>
      <c r="AE5677">
        <v>51.685031863637825</v>
      </c>
    </row>
    <row r="5678" spans="1:31" x14ac:dyDescent="0.25">
      <c r="A5678">
        <v>2316655</v>
      </c>
      <c r="B5678">
        <v>1</v>
      </c>
      <c r="C5678" t="s">
        <v>80</v>
      </c>
      <c r="D5678" t="s">
        <v>97</v>
      </c>
      <c r="E5678" t="s">
        <v>285</v>
      </c>
      <c r="F5678" t="s">
        <v>16370</v>
      </c>
      <c r="G5678" t="s">
        <v>149</v>
      </c>
      <c r="H5678" t="s">
        <v>150</v>
      </c>
      <c r="I5678" t="s">
        <v>136</v>
      </c>
      <c r="J5678" t="s">
        <v>137</v>
      </c>
      <c r="K5678" t="s">
        <v>138</v>
      </c>
      <c r="L5678" t="s">
        <v>16371</v>
      </c>
      <c r="M5678" t="s">
        <v>16372</v>
      </c>
      <c r="N5678">
        <v>2.1102777769999999</v>
      </c>
      <c r="O5678">
        <v>0</v>
      </c>
      <c r="P5678">
        <v>38</v>
      </c>
      <c r="Q5678">
        <v>0</v>
      </c>
      <c r="R5678">
        <v>1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34.437817139738939</v>
      </c>
      <c r="Y5678">
        <v>0</v>
      </c>
      <c r="Z5678">
        <v>0.50661808427466659</v>
      </c>
      <c r="AA5678">
        <v>0</v>
      </c>
      <c r="AB5678">
        <v>0</v>
      </c>
      <c r="AC5678">
        <v>0</v>
      </c>
      <c r="AD5678">
        <v>0</v>
      </c>
      <c r="AE5678">
        <v>34.944435224013603</v>
      </c>
    </row>
    <row r="5679" spans="1:31" x14ac:dyDescent="0.25">
      <c r="A5679">
        <v>2316904</v>
      </c>
      <c r="B5679">
        <v>1</v>
      </c>
      <c r="C5679" t="s">
        <v>80</v>
      </c>
      <c r="D5679" t="s">
        <v>90</v>
      </c>
      <c r="E5679" t="s">
        <v>153</v>
      </c>
      <c r="F5679" t="s">
        <v>16373</v>
      </c>
      <c r="G5679" t="s">
        <v>155</v>
      </c>
      <c r="H5679" t="s">
        <v>150</v>
      </c>
      <c r="I5679" t="s">
        <v>136</v>
      </c>
      <c r="J5679" t="s">
        <v>137</v>
      </c>
      <c r="K5679" t="s">
        <v>138</v>
      </c>
      <c r="L5679" t="s">
        <v>16374</v>
      </c>
      <c r="M5679" t="s">
        <v>16375</v>
      </c>
      <c r="N5679">
        <v>5.2866666660000003</v>
      </c>
      <c r="O5679">
        <v>0</v>
      </c>
      <c r="P5679">
        <v>2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4.1138238992867002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4.1138238992867002</v>
      </c>
    </row>
    <row r="5680" spans="1:31" x14ac:dyDescent="0.25">
      <c r="A5680">
        <v>2316804</v>
      </c>
      <c r="B5680">
        <v>1</v>
      </c>
      <c r="C5680" t="s">
        <v>80</v>
      </c>
      <c r="D5680" t="s">
        <v>93</v>
      </c>
      <c r="E5680" t="s">
        <v>147</v>
      </c>
      <c r="F5680" t="s">
        <v>16376</v>
      </c>
      <c r="G5680" t="s">
        <v>149</v>
      </c>
      <c r="H5680" t="s">
        <v>150</v>
      </c>
      <c r="I5680" t="s">
        <v>136</v>
      </c>
      <c r="J5680" t="s">
        <v>137</v>
      </c>
      <c r="K5680" t="s">
        <v>138</v>
      </c>
      <c r="L5680" t="s">
        <v>16377</v>
      </c>
      <c r="M5680" t="s">
        <v>16378</v>
      </c>
      <c r="N5680">
        <v>5.4375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38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88.847352472021441</v>
      </c>
      <c r="AC5680">
        <v>0</v>
      </c>
      <c r="AD5680">
        <v>0</v>
      </c>
      <c r="AE5680">
        <v>88.847352472021441</v>
      </c>
    </row>
    <row r="5681" spans="1:31" x14ac:dyDescent="0.25">
      <c r="A5681">
        <v>2317196</v>
      </c>
      <c r="B5681">
        <v>1</v>
      </c>
      <c r="C5681" t="s">
        <v>81</v>
      </c>
      <c r="D5681" t="s">
        <v>123</v>
      </c>
      <c r="E5681" t="s">
        <v>132</v>
      </c>
      <c r="F5681" t="s">
        <v>16379</v>
      </c>
      <c r="G5681" t="s">
        <v>134</v>
      </c>
      <c r="H5681" t="s">
        <v>135</v>
      </c>
      <c r="I5681" t="s">
        <v>136</v>
      </c>
      <c r="J5681" t="s">
        <v>137</v>
      </c>
      <c r="K5681" t="s">
        <v>138</v>
      </c>
      <c r="L5681" t="s">
        <v>16380</v>
      </c>
      <c r="M5681" t="s">
        <v>16381</v>
      </c>
      <c r="N5681">
        <v>0.42694444399999998</v>
      </c>
      <c r="O5681">
        <v>0</v>
      </c>
      <c r="P5681">
        <v>0</v>
      </c>
      <c r="Q5681">
        <v>2</v>
      </c>
      <c r="R5681">
        <v>25</v>
      </c>
      <c r="S5681">
        <v>0</v>
      </c>
      <c r="T5681">
        <v>3</v>
      </c>
      <c r="U5681">
        <v>0</v>
      </c>
      <c r="V5681">
        <v>0</v>
      </c>
      <c r="W5681">
        <v>0</v>
      </c>
      <c r="X5681">
        <v>0</v>
      </c>
      <c r="Y5681">
        <v>6.167009807885913</v>
      </c>
      <c r="Z5681">
        <v>15.356991978256175</v>
      </c>
      <c r="AA5681">
        <v>0</v>
      </c>
      <c r="AB5681">
        <v>0.73998548654660012</v>
      </c>
      <c r="AC5681">
        <v>0</v>
      </c>
      <c r="AD5681">
        <v>0</v>
      </c>
      <c r="AE5681">
        <v>22.263987272688688</v>
      </c>
    </row>
    <row r="5682" spans="1:31" x14ac:dyDescent="0.25">
      <c r="A5682">
        <v>2316658</v>
      </c>
      <c r="B5682">
        <v>1</v>
      </c>
      <c r="C5682" t="s">
        <v>80</v>
      </c>
      <c r="D5682" t="s">
        <v>104</v>
      </c>
      <c r="E5682" t="s">
        <v>158</v>
      </c>
      <c r="F5682" t="s">
        <v>16382</v>
      </c>
      <c r="G5682" t="s">
        <v>193</v>
      </c>
      <c r="H5682" t="s">
        <v>150</v>
      </c>
      <c r="I5682" t="s">
        <v>136</v>
      </c>
      <c r="J5682" t="s">
        <v>3</v>
      </c>
      <c r="K5682" t="s">
        <v>138</v>
      </c>
      <c r="L5682" t="s">
        <v>16383</v>
      </c>
      <c r="M5682" t="s">
        <v>16384</v>
      </c>
      <c r="N5682">
        <v>7.5030555550000004</v>
      </c>
      <c r="O5682">
        <v>0</v>
      </c>
      <c r="P5682">
        <v>9</v>
      </c>
      <c r="Q5682">
        <v>0</v>
      </c>
      <c r="R5682">
        <v>2</v>
      </c>
      <c r="S5682">
        <v>0</v>
      </c>
      <c r="T5682">
        <v>10</v>
      </c>
      <c r="U5682">
        <v>0</v>
      </c>
      <c r="V5682">
        <v>0</v>
      </c>
      <c r="W5682">
        <v>0</v>
      </c>
      <c r="X5682">
        <v>18.907845752817902</v>
      </c>
      <c r="Y5682">
        <v>0</v>
      </c>
      <c r="Z5682">
        <v>3.3709776450358166</v>
      </c>
      <c r="AA5682">
        <v>0</v>
      </c>
      <c r="AB5682">
        <v>23.789116779002914</v>
      </c>
      <c r="AC5682">
        <v>0</v>
      </c>
      <c r="AD5682">
        <v>0</v>
      </c>
      <c r="AE5682">
        <v>46.067940176856638</v>
      </c>
    </row>
    <row r="5683" spans="1:31" x14ac:dyDescent="0.25">
      <c r="A5683">
        <v>2316990</v>
      </c>
      <c r="B5683">
        <v>1</v>
      </c>
      <c r="C5683" t="s">
        <v>80</v>
      </c>
      <c r="D5683" t="s">
        <v>83</v>
      </c>
      <c r="E5683" t="s">
        <v>153</v>
      </c>
      <c r="F5683" t="s">
        <v>14980</v>
      </c>
      <c r="G5683" t="s">
        <v>155</v>
      </c>
      <c r="H5683" t="s">
        <v>150</v>
      </c>
      <c r="I5683" t="s">
        <v>136</v>
      </c>
      <c r="J5683" t="s">
        <v>137</v>
      </c>
      <c r="K5683" t="s">
        <v>138</v>
      </c>
      <c r="L5683" t="s">
        <v>16385</v>
      </c>
      <c r="M5683" t="s">
        <v>16386</v>
      </c>
      <c r="N5683">
        <v>4.5716666659999996</v>
      </c>
      <c r="O5683">
        <v>0</v>
      </c>
      <c r="P5683">
        <v>4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4.3886665835853353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4.3886665835853353</v>
      </c>
    </row>
    <row r="5684" spans="1:31" x14ac:dyDescent="0.25">
      <c r="A5684">
        <v>2316681</v>
      </c>
      <c r="B5684">
        <v>1</v>
      </c>
      <c r="C5684" t="s">
        <v>80</v>
      </c>
      <c r="D5684" t="s">
        <v>107</v>
      </c>
      <c r="E5684" t="s">
        <v>175</v>
      </c>
      <c r="F5684" t="s">
        <v>16387</v>
      </c>
      <c r="G5684" t="s">
        <v>210</v>
      </c>
      <c r="H5684" t="s">
        <v>135</v>
      </c>
      <c r="I5684" t="s">
        <v>136</v>
      </c>
      <c r="J5684" t="s">
        <v>137</v>
      </c>
      <c r="K5684" t="s">
        <v>138</v>
      </c>
      <c r="L5684" t="s">
        <v>16388</v>
      </c>
      <c r="M5684" t="s">
        <v>16389</v>
      </c>
      <c r="N5684">
        <v>2.2850000000000001</v>
      </c>
      <c r="O5684">
        <v>0</v>
      </c>
      <c r="P5684">
        <v>0</v>
      </c>
      <c r="Q5684">
        <v>0</v>
      </c>
      <c r="R5684">
        <v>0</v>
      </c>
      <c r="S5684">
        <v>1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>
        <v>3.602944349240611</v>
      </c>
      <c r="AB5684">
        <v>0</v>
      </c>
      <c r="AC5684">
        <v>0</v>
      </c>
      <c r="AD5684">
        <v>0</v>
      </c>
      <c r="AE5684">
        <v>3.602944349240611</v>
      </c>
    </row>
    <row r="5685" spans="1:31" x14ac:dyDescent="0.25">
      <c r="A5685">
        <v>2316635</v>
      </c>
      <c r="B5685">
        <v>1</v>
      </c>
      <c r="C5685" t="s">
        <v>80</v>
      </c>
      <c r="D5685" t="s">
        <v>85</v>
      </c>
      <c r="E5685" t="s">
        <v>175</v>
      </c>
      <c r="F5685" t="s">
        <v>16390</v>
      </c>
      <c r="G5685" t="s">
        <v>134</v>
      </c>
      <c r="H5685" t="s">
        <v>135</v>
      </c>
      <c r="I5685" t="s">
        <v>136</v>
      </c>
      <c r="J5685" t="s">
        <v>137</v>
      </c>
      <c r="K5685" t="s">
        <v>138</v>
      </c>
      <c r="L5685" t="s">
        <v>16391</v>
      </c>
      <c r="M5685" t="s">
        <v>16392</v>
      </c>
      <c r="N5685">
        <v>0.97916666600000002</v>
      </c>
      <c r="O5685">
        <v>0</v>
      </c>
      <c r="P5685">
        <v>103</v>
      </c>
      <c r="Q5685">
        <v>0</v>
      </c>
      <c r="R5685">
        <v>0</v>
      </c>
      <c r="S5685">
        <v>0</v>
      </c>
      <c r="T5685">
        <v>177</v>
      </c>
      <c r="U5685">
        <v>0</v>
      </c>
      <c r="V5685">
        <v>0</v>
      </c>
      <c r="W5685">
        <v>0</v>
      </c>
      <c r="X5685">
        <v>18.318007564919021</v>
      </c>
      <c r="Y5685">
        <v>0</v>
      </c>
      <c r="Z5685">
        <v>0</v>
      </c>
      <c r="AA5685">
        <v>0</v>
      </c>
      <c r="AB5685">
        <v>165.76060217115833</v>
      </c>
      <c r="AC5685">
        <v>0</v>
      </c>
      <c r="AD5685">
        <v>0</v>
      </c>
      <c r="AE5685">
        <v>184.07860973607734</v>
      </c>
    </row>
    <row r="5686" spans="1:31" x14ac:dyDescent="0.25">
      <c r="A5686">
        <v>2317159</v>
      </c>
      <c r="B5686">
        <v>1</v>
      </c>
      <c r="C5686" t="s">
        <v>81</v>
      </c>
      <c r="D5686" t="s">
        <v>117</v>
      </c>
      <c r="E5686" t="s">
        <v>141</v>
      </c>
      <c r="F5686" t="s">
        <v>4471</v>
      </c>
      <c r="G5686" t="s">
        <v>134</v>
      </c>
      <c r="H5686" t="s">
        <v>135</v>
      </c>
      <c r="I5686" t="s">
        <v>136</v>
      </c>
      <c r="J5686" t="s">
        <v>137</v>
      </c>
      <c r="K5686" t="s">
        <v>138</v>
      </c>
      <c r="L5686" t="s">
        <v>16393</v>
      </c>
      <c r="M5686" t="s">
        <v>16394</v>
      </c>
      <c r="N5686">
        <v>0.41666666600000002</v>
      </c>
      <c r="O5686">
        <v>3</v>
      </c>
      <c r="P5686">
        <v>2197</v>
      </c>
      <c r="Q5686">
        <v>85</v>
      </c>
      <c r="R5686">
        <v>228</v>
      </c>
      <c r="S5686">
        <v>20</v>
      </c>
      <c r="T5686">
        <v>104</v>
      </c>
      <c r="U5686">
        <v>1</v>
      </c>
      <c r="V5686">
        <v>0</v>
      </c>
      <c r="W5686">
        <v>0.28349625983826671</v>
      </c>
      <c r="X5686">
        <v>114.45943206484027</v>
      </c>
      <c r="Y5686">
        <v>26.764883729986163</v>
      </c>
      <c r="Z5686">
        <v>18.091299361809327</v>
      </c>
      <c r="AA5686">
        <v>10.538382695802266</v>
      </c>
      <c r="AB5686">
        <v>27.160363575544803</v>
      </c>
      <c r="AC5686">
        <v>39.141056252266843</v>
      </c>
      <c r="AD5686">
        <v>0</v>
      </c>
      <c r="AE5686">
        <v>236.43891394008793</v>
      </c>
    </row>
    <row r="5687" spans="1:31" x14ac:dyDescent="0.25">
      <c r="A5687">
        <v>2316675</v>
      </c>
      <c r="B5687">
        <v>1</v>
      </c>
      <c r="C5687" t="s">
        <v>81</v>
      </c>
      <c r="D5687" t="s">
        <v>119</v>
      </c>
      <c r="E5687" t="s">
        <v>141</v>
      </c>
      <c r="F5687" t="s">
        <v>15916</v>
      </c>
      <c r="G5687" t="s">
        <v>134</v>
      </c>
      <c r="H5687" t="s">
        <v>135</v>
      </c>
      <c r="I5687" t="s">
        <v>468</v>
      </c>
      <c r="J5687" t="s">
        <v>137</v>
      </c>
      <c r="K5687" t="s">
        <v>138</v>
      </c>
      <c r="L5687" t="s">
        <v>16395</v>
      </c>
      <c r="M5687" t="s">
        <v>16396</v>
      </c>
      <c r="N5687">
        <v>4.9444443999999997E-2</v>
      </c>
      <c r="O5687">
        <v>3</v>
      </c>
      <c r="P5687">
        <v>2731</v>
      </c>
      <c r="Q5687">
        <v>29</v>
      </c>
      <c r="R5687">
        <v>555</v>
      </c>
      <c r="S5687">
        <v>17</v>
      </c>
      <c r="T5687">
        <v>280</v>
      </c>
      <c r="U5687">
        <v>0</v>
      </c>
      <c r="V5687">
        <v>3</v>
      </c>
      <c r="W5687">
        <v>4.5709452434799999E-2</v>
      </c>
      <c r="X5687">
        <v>15.183792594308002</v>
      </c>
      <c r="Y5687">
        <v>5.2755912354062007</v>
      </c>
      <c r="Z5687">
        <v>21.718422438021747</v>
      </c>
      <c r="AA5687">
        <v>4.8243131301768942</v>
      </c>
      <c r="AB5687">
        <v>5.0139530682691342</v>
      </c>
      <c r="AC5687">
        <v>0</v>
      </c>
      <c r="AD5687">
        <v>7.387103534379861</v>
      </c>
      <c r="AE5687">
        <v>59.448885452996642</v>
      </c>
    </row>
    <row r="5688" spans="1:31" x14ac:dyDescent="0.25">
      <c r="A5688">
        <v>2317222</v>
      </c>
      <c r="B5688">
        <v>1</v>
      </c>
      <c r="C5688" t="s">
        <v>81</v>
      </c>
      <c r="D5688" t="s">
        <v>122</v>
      </c>
      <c r="E5688" t="s">
        <v>175</v>
      </c>
      <c r="F5688" t="s">
        <v>15109</v>
      </c>
      <c r="G5688" t="s">
        <v>210</v>
      </c>
      <c r="H5688" t="s">
        <v>135</v>
      </c>
      <c r="I5688" t="s">
        <v>136</v>
      </c>
      <c r="J5688" t="s">
        <v>137</v>
      </c>
      <c r="K5688" t="s">
        <v>138</v>
      </c>
      <c r="L5688" t="s">
        <v>16397</v>
      </c>
      <c r="M5688" t="s">
        <v>16398</v>
      </c>
      <c r="N5688">
        <v>0.70638888799999999</v>
      </c>
      <c r="O5688">
        <v>0</v>
      </c>
      <c r="P5688">
        <v>1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</row>
    <row r="5689" spans="1:31" x14ac:dyDescent="0.25">
      <c r="A5689">
        <v>2317113</v>
      </c>
      <c r="B5689">
        <v>1</v>
      </c>
      <c r="C5689" t="s">
        <v>80</v>
      </c>
      <c r="D5689" t="s">
        <v>90</v>
      </c>
      <c r="E5689" t="s">
        <v>414</v>
      </c>
      <c r="F5689" t="s">
        <v>16140</v>
      </c>
      <c r="G5689" t="s">
        <v>134</v>
      </c>
      <c r="H5689" t="s">
        <v>135</v>
      </c>
      <c r="I5689" t="s">
        <v>136</v>
      </c>
      <c r="J5689" t="s">
        <v>137</v>
      </c>
      <c r="K5689" t="s">
        <v>138</v>
      </c>
      <c r="L5689" t="s">
        <v>16399</v>
      </c>
      <c r="M5689" t="s">
        <v>16400</v>
      </c>
      <c r="N5689">
        <v>0.180991666</v>
      </c>
      <c r="O5689">
        <v>0</v>
      </c>
      <c r="P5689">
        <v>5687</v>
      </c>
      <c r="Q5689">
        <v>0</v>
      </c>
      <c r="R5689">
        <v>0</v>
      </c>
      <c r="S5689">
        <v>0</v>
      </c>
      <c r="T5689">
        <v>244</v>
      </c>
      <c r="U5689">
        <v>0</v>
      </c>
      <c r="V5689">
        <v>0</v>
      </c>
      <c r="W5689">
        <v>0</v>
      </c>
      <c r="X5689">
        <v>214.37170465401081</v>
      </c>
      <c r="Y5689">
        <v>0</v>
      </c>
      <c r="Z5689">
        <v>0</v>
      </c>
      <c r="AA5689">
        <v>0</v>
      </c>
      <c r="AB5689">
        <v>48.297270911158755</v>
      </c>
      <c r="AC5689">
        <v>0</v>
      </c>
      <c r="AD5689">
        <v>0</v>
      </c>
      <c r="AE5689">
        <v>262.66897556516955</v>
      </c>
    </row>
    <row r="5690" spans="1:31" x14ac:dyDescent="0.25">
      <c r="A5690">
        <v>2316867</v>
      </c>
      <c r="B5690">
        <v>1</v>
      </c>
      <c r="C5690" t="s">
        <v>81</v>
      </c>
      <c r="D5690" t="s">
        <v>114</v>
      </c>
      <c r="E5690" t="s">
        <v>175</v>
      </c>
      <c r="F5690" t="s">
        <v>16401</v>
      </c>
      <c r="G5690" t="s">
        <v>143</v>
      </c>
      <c r="H5690" t="s">
        <v>135</v>
      </c>
      <c r="I5690" t="s">
        <v>136</v>
      </c>
      <c r="J5690" t="s">
        <v>137</v>
      </c>
      <c r="K5690" t="s">
        <v>144</v>
      </c>
      <c r="L5690" t="s">
        <v>16402</v>
      </c>
      <c r="M5690" t="s">
        <v>16403</v>
      </c>
      <c r="N5690">
        <v>0.71694444400000001</v>
      </c>
      <c r="O5690">
        <v>0</v>
      </c>
      <c r="P5690">
        <v>118</v>
      </c>
      <c r="Q5690">
        <v>0</v>
      </c>
      <c r="R5690">
        <v>1</v>
      </c>
      <c r="S5690">
        <v>0</v>
      </c>
      <c r="T5690">
        <v>11</v>
      </c>
      <c r="U5690">
        <v>0</v>
      </c>
      <c r="V5690">
        <v>1</v>
      </c>
      <c r="W5690">
        <v>0</v>
      </c>
      <c r="X5690">
        <v>17.26392905594394</v>
      </c>
      <c r="Y5690">
        <v>0</v>
      </c>
      <c r="Z5690">
        <v>0.22725040885306669</v>
      </c>
      <c r="AA5690">
        <v>0</v>
      </c>
      <c r="AB5690">
        <v>3.3949370867664395</v>
      </c>
      <c r="AC5690">
        <v>0</v>
      </c>
      <c r="AD5690">
        <v>2.76675985815E-3</v>
      </c>
      <c r="AE5690">
        <v>20.888883311421598</v>
      </c>
    </row>
    <row r="5691" spans="1:31" x14ac:dyDescent="0.25">
      <c r="A5691">
        <v>2316721</v>
      </c>
      <c r="B5691">
        <v>1</v>
      </c>
      <c r="C5691" t="s">
        <v>81</v>
      </c>
      <c r="D5691" t="s">
        <v>118</v>
      </c>
      <c r="E5691" t="s">
        <v>175</v>
      </c>
      <c r="F5691" t="s">
        <v>16404</v>
      </c>
      <c r="G5691" t="s">
        <v>143</v>
      </c>
      <c r="H5691" t="s">
        <v>135</v>
      </c>
      <c r="I5691" t="s">
        <v>136</v>
      </c>
      <c r="J5691" t="s">
        <v>137</v>
      </c>
      <c r="K5691" t="s">
        <v>144</v>
      </c>
      <c r="L5691" t="s">
        <v>16405</v>
      </c>
      <c r="M5691" t="s">
        <v>16406</v>
      </c>
      <c r="N5691">
        <v>1.8366666659999999</v>
      </c>
      <c r="O5691">
        <v>0</v>
      </c>
      <c r="P5691">
        <v>1463</v>
      </c>
      <c r="Q5691">
        <v>0</v>
      </c>
      <c r="R5691">
        <v>0</v>
      </c>
      <c r="S5691">
        <v>0</v>
      </c>
      <c r="T5691">
        <v>48</v>
      </c>
      <c r="U5691">
        <v>0</v>
      </c>
      <c r="V5691">
        <v>0</v>
      </c>
      <c r="W5691">
        <v>0</v>
      </c>
      <c r="X5691">
        <v>480.55386830523616</v>
      </c>
      <c r="Y5691">
        <v>0</v>
      </c>
      <c r="Z5691">
        <v>0</v>
      </c>
      <c r="AA5691">
        <v>0</v>
      </c>
      <c r="AB5691">
        <v>44.927126821786999</v>
      </c>
      <c r="AC5691">
        <v>0</v>
      </c>
      <c r="AD5691">
        <v>0</v>
      </c>
      <c r="AE5691">
        <v>525.48099512702311</v>
      </c>
    </row>
    <row r="5692" spans="1:31" x14ac:dyDescent="0.25">
      <c r="A5692">
        <v>2317176</v>
      </c>
      <c r="B5692">
        <v>1</v>
      </c>
      <c r="C5692" t="s">
        <v>81</v>
      </c>
      <c r="D5692" t="s">
        <v>117</v>
      </c>
      <c r="E5692" t="s">
        <v>141</v>
      </c>
      <c r="F5692" t="s">
        <v>16407</v>
      </c>
      <c r="G5692" t="s">
        <v>134</v>
      </c>
      <c r="H5692" t="s">
        <v>135</v>
      </c>
      <c r="I5692" t="s">
        <v>136</v>
      </c>
      <c r="J5692" t="s">
        <v>137</v>
      </c>
      <c r="K5692" t="s">
        <v>138</v>
      </c>
      <c r="L5692" t="s">
        <v>16408</v>
      </c>
      <c r="M5692" t="s">
        <v>16409</v>
      </c>
      <c r="N5692">
        <v>1.2808333329999999</v>
      </c>
      <c r="O5692">
        <v>0</v>
      </c>
      <c r="P5692">
        <v>905</v>
      </c>
      <c r="Q5692">
        <v>9</v>
      </c>
      <c r="R5692">
        <v>10</v>
      </c>
      <c r="S5692">
        <v>6</v>
      </c>
      <c r="T5692">
        <v>27</v>
      </c>
      <c r="U5692">
        <v>0</v>
      </c>
      <c r="V5692">
        <v>0</v>
      </c>
      <c r="W5692">
        <v>0</v>
      </c>
      <c r="X5692">
        <v>136.96862397353422</v>
      </c>
      <c r="Y5692">
        <v>96.696501397154123</v>
      </c>
      <c r="Z5692">
        <v>5.0848727987746338</v>
      </c>
      <c r="AA5692">
        <v>12.853656363479168</v>
      </c>
      <c r="AB5692">
        <v>5.9104153532804267</v>
      </c>
      <c r="AC5692">
        <v>0</v>
      </c>
      <c r="AD5692">
        <v>0</v>
      </c>
      <c r="AE5692">
        <v>257.51406988622256</v>
      </c>
    </row>
    <row r="5693" spans="1:31" x14ac:dyDescent="0.25">
      <c r="A5693">
        <v>2316821</v>
      </c>
      <c r="B5693">
        <v>1</v>
      </c>
      <c r="C5693" t="s">
        <v>80</v>
      </c>
      <c r="D5693" t="s">
        <v>87</v>
      </c>
      <c r="E5693" t="s">
        <v>153</v>
      </c>
      <c r="F5693" t="s">
        <v>16410</v>
      </c>
      <c r="G5693" t="s">
        <v>203</v>
      </c>
      <c r="H5693" t="s">
        <v>150</v>
      </c>
      <c r="I5693" t="s">
        <v>136</v>
      </c>
      <c r="J5693" t="s">
        <v>137</v>
      </c>
      <c r="K5693" t="s">
        <v>138</v>
      </c>
      <c r="L5693" t="s">
        <v>16411</v>
      </c>
      <c r="M5693" t="s">
        <v>16412</v>
      </c>
      <c r="N5693">
        <v>2.6344444440000001</v>
      </c>
      <c r="O5693">
        <v>0</v>
      </c>
      <c r="P5693">
        <v>19</v>
      </c>
      <c r="Q5693">
        <v>0</v>
      </c>
      <c r="R5693">
        <v>0</v>
      </c>
      <c r="S5693">
        <v>0</v>
      </c>
      <c r="T5693">
        <v>2</v>
      </c>
      <c r="U5693">
        <v>0</v>
      </c>
      <c r="V5693">
        <v>0</v>
      </c>
      <c r="W5693">
        <v>0</v>
      </c>
      <c r="X5693">
        <v>12.513670838965787</v>
      </c>
      <c r="Y5693">
        <v>0</v>
      </c>
      <c r="Z5693">
        <v>0</v>
      </c>
      <c r="AA5693">
        <v>0</v>
      </c>
      <c r="AB5693">
        <v>8.3648636588131087</v>
      </c>
      <c r="AC5693">
        <v>0</v>
      </c>
      <c r="AD5693">
        <v>0</v>
      </c>
      <c r="AE5693">
        <v>20.878534497778894</v>
      </c>
    </row>
    <row r="5694" spans="1:31" x14ac:dyDescent="0.25">
      <c r="A5694">
        <v>2317076</v>
      </c>
      <c r="B5694">
        <v>1</v>
      </c>
      <c r="C5694" t="s">
        <v>80</v>
      </c>
      <c r="D5694" t="s">
        <v>106</v>
      </c>
      <c r="E5694" t="s">
        <v>175</v>
      </c>
      <c r="F5694" t="s">
        <v>16413</v>
      </c>
      <c r="G5694" t="s">
        <v>210</v>
      </c>
      <c r="H5694" t="s">
        <v>135</v>
      </c>
      <c r="I5694" t="s">
        <v>136</v>
      </c>
      <c r="J5694" t="s">
        <v>137</v>
      </c>
      <c r="K5694" t="s">
        <v>138</v>
      </c>
      <c r="L5694" t="s">
        <v>16414</v>
      </c>
      <c r="M5694" t="s">
        <v>16415</v>
      </c>
      <c r="N5694">
        <v>2.7116666660000002</v>
      </c>
      <c r="O5694">
        <v>0</v>
      </c>
      <c r="P5694">
        <v>624</v>
      </c>
      <c r="Q5694">
        <v>1</v>
      </c>
      <c r="R5694">
        <v>73</v>
      </c>
      <c r="S5694">
        <v>5</v>
      </c>
      <c r="T5694">
        <v>96</v>
      </c>
      <c r="U5694">
        <v>0</v>
      </c>
      <c r="V5694">
        <v>1</v>
      </c>
      <c r="W5694">
        <v>0</v>
      </c>
      <c r="X5694">
        <v>237.08638806070911</v>
      </c>
      <c r="Y5694">
        <v>1.2292637036822749</v>
      </c>
      <c r="Z5694">
        <v>102.06031719411845</v>
      </c>
      <c r="AA5694">
        <v>19.74646243694902</v>
      </c>
      <c r="AB5694">
        <v>103.00257163189701</v>
      </c>
      <c r="AC5694">
        <v>0</v>
      </c>
      <c r="AD5694">
        <v>283.38094781756939</v>
      </c>
      <c r="AE5694">
        <v>746.50595084492522</v>
      </c>
    </row>
    <row r="5695" spans="1:31" x14ac:dyDescent="0.25">
      <c r="A5695">
        <v>2316827</v>
      </c>
      <c r="B5695">
        <v>1</v>
      </c>
      <c r="C5695" t="s">
        <v>81</v>
      </c>
      <c r="D5695" t="s">
        <v>123</v>
      </c>
      <c r="E5695" t="s">
        <v>158</v>
      </c>
      <c r="F5695" t="s">
        <v>16416</v>
      </c>
      <c r="G5695" t="s">
        <v>149</v>
      </c>
      <c r="H5695" t="s">
        <v>150</v>
      </c>
      <c r="I5695" t="s">
        <v>136</v>
      </c>
      <c r="J5695" t="s">
        <v>137</v>
      </c>
      <c r="K5695" t="s">
        <v>138</v>
      </c>
      <c r="L5695" t="s">
        <v>16417</v>
      </c>
      <c r="M5695" t="s">
        <v>16418</v>
      </c>
      <c r="N5695">
        <v>2.6088888880000001</v>
      </c>
      <c r="O5695">
        <v>0</v>
      </c>
      <c r="P5695">
        <v>0</v>
      </c>
      <c r="Q5695">
        <v>0</v>
      </c>
      <c r="R5695">
        <v>2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5.1683659204829171</v>
      </c>
      <c r="AA5695">
        <v>0</v>
      </c>
      <c r="AB5695">
        <v>0</v>
      </c>
      <c r="AC5695">
        <v>0</v>
      </c>
      <c r="AD5695">
        <v>0</v>
      </c>
      <c r="AE5695">
        <v>5.1683659204829171</v>
      </c>
    </row>
    <row r="5696" spans="1:31" x14ac:dyDescent="0.25">
      <c r="A5696">
        <v>2316927</v>
      </c>
      <c r="B5696">
        <v>1</v>
      </c>
      <c r="C5696" t="s">
        <v>81</v>
      </c>
      <c r="D5696" t="s">
        <v>114</v>
      </c>
      <c r="E5696" t="s">
        <v>175</v>
      </c>
      <c r="F5696" t="s">
        <v>16419</v>
      </c>
      <c r="G5696" t="s">
        <v>467</v>
      </c>
      <c r="H5696" t="s">
        <v>135</v>
      </c>
      <c r="I5696" t="s">
        <v>136</v>
      </c>
      <c r="J5696" t="s">
        <v>137</v>
      </c>
      <c r="K5696" t="s">
        <v>144</v>
      </c>
      <c r="L5696" t="s">
        <v>16420</v>
      </c>
      <c r="M5696" t="s">
        <v>16421</v>
      </c>
      <c r="N5696">
        <v>5.9166666E-2</v>
      </c>
      <c r="O5696">
        <v>0</v>
      </c>
      <c r="P5696">
        <v>3031</v>
      </c>
      <c r="Q5696">
        <v>0</v>
      </c>
      <c r="R5696">
        <v>30</v>
      </c>
      <c r="S5696">
        <v>4</v>
      </c>
      <c r="T5696">
        <v>535</v>
      </c>
      <c r="U5696">
        <v>0</v>
      </c>
      <c r="V5696">
        <v>14</v>
      </c>
      <c r="W5696">
        <v>0</v>
      </c>
      <c r="X5696">
        <v>25.940328749673622</v>
      </c>
      <c r="Y5696">
        <v>0</v>
      </c>
      <c r="Z5696">
        <v>0.74075281743092503</v>
      </c>
      <c r="AA5696">
        <v>11.779417939606365</v>
      </c>
      <c r="AB5696">
        <v>19.409762429504568</v>
      </c>
      <c r="AC5696">
        <v>0</v>
      </c>
      <c r="AD5696">
        <v>34.621812003092465</v>
      </c>
      <c r="AE5696">
        <v>92.492073939307943</v>
      </c>
    </row>
    <row r="5697" spans="1:31" x14ac:dyDescent="0.25">
      <c r="A5697">
        <v>2317073</v>
      </c>
      <c r="B5697">
        <v>1</v>
      </c>
      <c r="C5697" t="s">
        <v>80</v>
      </c>
      <c r="D5697" t="s">
        <v>93</v>
      </c>
      <c r="E5697" t="s">
        <v>147</v>
      </c>
      <c r="F5697" t="s">
        <v>10559</v>
      </c>
      <c r="G5697" t="s">
        <v>258</v>
      </c>
      <c r="H5697" t="s">
        <v>150</v>
      </c>
      <c r="I5697" t="s">
        <v>136</v>
      </c>
      <c r="J5697" t="s">
        <v>137</v>
      </c>
      <c r="K5697" t="s">
        <v>138</v>
      </c>
      <c r="L5697" t="s">
        <v>16422</v>
      </c>
      <c r="M5697" t="s">
        <v>16423</v>
      </c>
      <c r="N5697">
        <v>0.378611111</v>
      </c>
      <c r="O5697">
        <v>0</v>
      </c>
      <c r="P5697">
        <v>17</v>
      </c>
      <c r="Q5697">
        <v>0</v>
      </c>
      <c r="R5697">
        <v>4</v>
      </c>
      <c r="S5697">
        <v>0</v>
      </c>
      <c r="T5697">
        <v>2</v>
      </c>
      <c r="U5697">
        <v>0</v>
      </c>
      <c r="V5697">
        <v>0</v>
      </c>
      <c r="W5697">
        <v>0</v>
      </c>
      <c r="X5697">
        <v>1.4991948202737007</v>
      </c>
      <c r="Y5697">
        <v>0</v>
      </c>
      <c r="Z5697">
        <v>4.2743897318790003</v>
      </c>
      <c r="AA5697">
        <v>0</v>
      </c>
      <c r="AB5697">
        <v>3.2632024860006004</v>
      </c>
      <c r="AC5697">
        <v>0</v>
      </c>
      <c r="AD5697">
        <v>0</v>
      </c>
      <c r="AE5697">
        <v>9.0367870381533013</v>
      </c>
    </row>
    <row r="5698" spans="1:31" x14ac:dyDescent="0.25">
      <c r="A5698">
        <v>2316907</v>
      </c>
      <c r="B5698">
        <v>1</v>
      </c>
      <c r="C5698" t="s">
        <v>80</v>
      </c>
      <c r="D5698" t="s">
        <v>92</v>
      </c>
      <c r="E5698" t="s">
        <v>153</v>
      </c>
      <c r="F5698" t="s">
        <v>16424</v>
      </c>
      <c r="G5698" t="s">
        <v>155</v>
      </c>
      <c r="H5698" t="s">
        <v>150</v>
      </c>
      <c r="I5698" t="s">
        <v>136</v>
      </c>
      <c r="J5698" t="s">
        <v>137</v>
      </c>
      <c r="K5698" t="s">
        <v>138</v>
      </c>
      <c r="L5698" t="s">
        <v>16425</v>
      </c>
      <c r="M5698" t="s">
        <v>16426</v>
      </c>
      <c r="N5698">
        <v>2.7694444439999999</v>
      </c>
      <c r="O5698">
        <v>0</v>
      </c>
      <c r="P5698">
        <v>2</v>
      </c>
      <c r="Q5698">
        <v>0</v>
      </c>
      <c r="R5698">
        <v>0</v>
      </c>
      <c r="S5698">
        <v>0</v>
      </c>
      <c r="T5698">
        <v>1</v>
      </c>
      <c r="U5698">
        <v>0</v>
      </c>
      <c r="V5698">
        <v>0</v>
      </c>
      <c r="W5698">
        <v>0</v>
      </c>
      <c r="X5698">
        <v>2.1005102696386584</v>
      </c>
      <c r="Y5698">
        <v>0</v>
      </c>
      <c r="Z5698">
        <v>0</v>
      </c>
      <c r="AA5698">
        <v>0</v>
      </c>
      <c r="AB5698">
        <v>1.264204361449575</v>
      </c>
      <c r="AC5698">
        <v>0</v>
      </c>
      <c r="AD5698">
        <v>0</v>
      </c>
      <c r="AE5698">
        <v>3.3647146310882334</v>
      </c>
    </row>
    <row r="5699" spans="1:31" x14ac:dyDescent="0.25">
      <c r="A5699">
        <v>2317236</v>
      </c>
      <c r="B5699">
        <v>1</v>
      </c>
      <c r="C5699" t="s">
        <v>81</v>
      </c>
      <c r="D5699" t="s">
        <v>126</v>
      </c>
      <c r="E5699" t="s">
        <v>175</v>
      </c>
      <c r="F5699" t="s">
        <v>16427</v>
      </c>
      <c r="G5699" t="s">
        <v>210</v>
      </c>
      <c r="H5699" t="s">
        <v>135</v>
      </c>
      <c r="I5699" t="s">
        <v>136</v>
      </c>
      <c r="J5699" t="s">
        <v>137</v>
      </c>
      <c r="K5699" t="s">
        <v>138</v>
      </c>
      <c r="L5699" t="s">
        <v>16428</v>
      </c>
      <c r="M5699" t="s">
        <v>16429</v>
      </c>
      <c r="N5699">
        <v>10.674166666</v>
      </c>
      <c r="O5699">
        <v>0</v>
      </c>
      <c r="P5699">
        <v>16</v>
      </c>
      <c r="Q5699">
        <v>0</v>
      </c>
      <c r="R5699">
        <v>0</v>
      </c>
      <c r="S5699">
        <v>0</v>
      </c>
      <c r="T5699">
        <v>9</v>
      </c>
      <c r="U5699">
        <v>0</v>
      </c>
      <c r="V5699">
        <v>0</v>
      </c>
      <c r="W5699">
        <v>0</v>
      </c>
      <c r="X5699">
        <v>18.436596433149038</v>
      </c>
      <c r="Y5699">
        <v>0</v>
      </c>
      <c r="Z5699">
        <v>0</v>
      </c>
      <c r="AA5699">
        <v>0</v>
      </c>
      <c r="AB5699">
        <v>89.429253861020783</v>
      </c>
      <c r="AC5699">
        <v>0</v>
      </c>
      <c r="AD5699">
        <v>0</v>
      </c>
      <c r="AE5699">
        <v>107.86585029416982</v>
      </c>
    </row>
    <row r="5700" spans="1:31" x14ac:dyDescent="0.25">
      <c r="A5700">
        <v>2317007</v>
      </c>
      <c r="B5700">
        <v>1</v>
      </c>
      <c r="C5700" t="s">
        <v>81</v>
      </c>
      <c r="D5700" t="s">
        <v>112</v>
      </c>
      <c r="E5700" t="s">
        <v>147</v>
      </c>
      <c r="F5700" t="s">
        <v>16430</v>
      </c>
      <c r="G5700" t="s">
        <v>258</v>
      </c>
      <c r="H5700" t="s">
        <v>150</v>
      </c>
      <c r="I5700" t="s">
        <v>136</v>
      </c>
      <c r="J5700" t="s">
        <v>137</v>
      </c>
      <c r="K5700" t="s">
        <v>138</v>
      </c>
      <c r="L5700" t="s">
        <v>16431</v>
      </c>
      <c r="M5700" t="s">
        <v>16432</v>
      </c>
      <c r="N5700">
        <v>3.338055555</v>
      </c>
      <c r="O5700">
        <v>0</v>
      </c>
      <c r="P5700">
        <v>125</v>
      </c>
      <c r="Q5700">
        <v>0</v>
      </c>
      <c r="R5700">
        <v>3</v>
      </c>
      <c r="S5700">
        <v>0</v>
      </c>
      <c r="T5700">
        <v>8</v>
      </c>
      <c r="U5700">
        <v>0</v>
      </c>
      <c r="V5700">
        <v>0</v>
      </c>
      <c r="W5700">
        <v>0</v>
      </c>
      <c r="X5700">
        <v>60.097956933315167</v>
      </c>
      <c r="Y5700">
        <v>0</v>
      </c>
      <c r="Z5700">
        <v>0.16408141160652501</v>
      </c>
      <c r="AA5700">
        <v>0</v>
      </c>
      <c r="AB5700">
        <v>19.445515674956624</v>
      </c>
      <c r="AC5700">
        <v>0</v>
      </c>
      <c r="AD5700">
        <v>0</v>
      </c>
      <c r="AE5700">
        <v>79.707554019878316</v>
      </c>
    </row>
    <row r="5701" spans="1:31" x14ac:dyDescent="0.25">
      <c r="A5701">
        <v>2317056</v>
      </c>
      <c r="B5701">
        <v>1</v>
      </c>
      <c r="C5701" t="s">
        <v>80</v>
      </c>
      <c r="D5701" t="s">
        <v>108</v>
      </c>
      <c r="E5701" t="s">
        <v>147</v>
      </c>
      <c r="F5701" t="s">
        <v>16433</v>
      </c>
      <c r="G5701" t="s">
        <v>1915</v>
      </c>
      <c r="H5701" t="s">
        <v>150</v>
      </c>
      <c r="I5701" t="s">
        <v>136</v>
      </c>
      <c r="J5701" t="s">
        <v>137</v>
      </c>
      <c r="K5701" t="s">
        <v>138</v>
      </c>
      <c r="L5701" t="s">
        <v>16434</v>
      </c>
      <c r="M5701" t="s">
        <v>16435</v>
      </c>
      <c r="N5701">
        <v>1.686388888</v>
      </c>
      <c r="O5701">
        <v>0</v>
      </c>
      <c r="P5701">
        <v>12</v>
      </c>
      <c r="Q5701">
        <v>0</v>
      </c>
      <c r="R5701">
        <v>4</v>
      </c>
      <c r="S5701">
        <v>0</v>
      </c>
      <c r="T5701">
        <v>2</v>
      </c>
      <c r="U5701">
        <v>0</v>
      </c>
      <c r="V5701">
        <v>0</v>
      </c>
      <c r="W5701">
        <v>0</v>
      </c>
      <c r="X5701">
        <v>1.9621467672539996</v>
      </c>
      <c r="Y5701">
        <v>0</v>
      </c>
      <c r="Z5701">
        <v>3.7889863857378421</v>
      </c>
      <c r="AA5701">
        <v>0</v>
      </c>
      <c r="AB5701">
        <v>5.2275877464554004</v>
      </c>
      <c r="AC5701">
        <v>0</v>
      </c>
      <c r="AD5701">
        <v>0</v>
      </c>
      <c r="AE5701">
        <v>10.978720899447243</v>
      </c>
    </row>
    <row r="5702" spans="1:31" x14ac:dyDescent="0.25">
      <c r="A5702">
        <v>2316758</v>
      </c>
      <c r="B5702">
        <v>1</v>
      </c>
      <c r="C5702" t="s">
        <v>80</v>
      </c>
      <c r="D5702" t="s">
        <v>108</v>
      </c>
      <c r="E5702" t="s">
        <v>153</v>
      </c>
      <c r="F5702" t="s">
        <v>16436</v>
      </c>
      <c r="G5702" t="s">
        <v>203</v>
      </c>
      <c r="H5702" t="s">
        <v>150</v>
      </c>
      <c r="I5702" t="s">
        <v>136</v>
      </c>
      <c r="J5702" t="s">
        <v>137</v>
      </c>
      <c r="K5702" t="s">
        <v>138</v>
      </c>
      <c r="L5702" t="s">
        <v>16437</v>
      </c>
      <c r="M5702" t="s">
        <v>16438</v>
      </c>
      <c r="N5702">
        <v>0.88472222199999995</v>
      </c>
      <c r="O5702">
        <v>0</v>
      </c>
      <c r="P5702">
        <v>3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0.59708933337025005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0.59708933337025005</v>
      </c>
    </row>
    <row r="5703" spans="1:31" x14ac:dyDescent="0.25">
      <c r="A5703">
        <v>2317242</v>
      </c>
      <c r="B5703">
        <v>1</v>
      </c>
      <c r="C5703" t="s">
        <v>81</v>
      </c>
      <c r="D5703" t="s">
        <v>127</v>
      </c>
      <c r="E5703" t="s">
        <v>153</v>
      </c>
      <c r="F5703" t="s">
        <v>16439</v>
      </c>
      <c r="G5703" t="s">
        <v>203</v>
      </c>
      <c r="H5703" t="s">
        <v>150</v>
      </c>
      <c r="I5703" t="s">
        <v>136</v>
      </c>
      <c r="J5703" t="s">
        <v>137</v>
      </c>
      <c r="K5703" t="s">
        <v>138</v>
      </c>
      <c r="L5703" t="s">
        <v>16440</v>
      </c>
      <c r="M5703" t="s">
        <v>16441</v>
      </c>
      <c r="N5703">
        <v>1.5852777769999999</v>
      </c>
      <c r="O5703">
        <v>0</v>
      </c>
      <c r="P5703">
        <v>6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1.6904071429238747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1.6904071429238747</v>
      </c>
    </row>
    <row r="5704" spans="1:31" x14ac:dyDescent="0.25">
      <c r="A5704">
        <v>2316701</v>
      </c>
      <c r="B5704">
        <v>1</v>
      </c>
      <c r="C5704" t="s">
        <v>80</v>
      </c>
      <c r="D5704" t="s">
        <v>90</v>
      </c>
      <c r="E5704" t="s">
        <v>175</v>
      </c>
      <c r="F5704" t="s">
        <v>16442</v>
      </c>
      <c r="G5704" t="s">
        <v>143</v>
      </c>
      <c r="H5704" t="s">
        <v>135</v>
      </c>
      <c r="I5704" t="s">
        <v>136</v>
      </c>
      <c r="J5704" t="s">
        <v>137</v>
      </c>
      <c r="K5704" t="s">
        <v>144</v>
      </c>
      <c r="L5704" t="s">
        <v>16443</v>
      </c>
      <c r="M5704" t="s">
        <v>16444</v>
      </c>
      <c r="N5704">
        <v>10.576388888</v>
      </c>
      <c r="O5704">
        <v>0</v>
      </c>
      <c r="P5704">
        <v>3237</v>
      </c>
      <c r="Q5704">
        <v>0</v>
      </c>
      <c r="R5704">
        <v>0</v>
      </c>
      <c r="S5704">
        <v>0</v>
      </c>
      <c r="T5704">
        <v>119</v>
      </c>
      <c r="U5704">
        <v>0</v>
      </c>
      <c r="V5704">
        <v>0</v>
      </c>
      <c r="W5704">
        <v>0</v>
      </c>
      <c r="X5704">
        <v>6999.8018962547294</v>
      </c>
      <c r="Y5704">
        <v>0</v>
      </c>
      <c r="Z5704">
        <v>0</v>
      </c>
      <c r="AA5704">
        <v>0</v>
      </c>
      <c r="AB5704">
        <v>1695.8623600693613</v>
      </c>
      <c r="AC5704">
        <v>0</v>
      </c>
      <c r="AD5704">
        <v>0</v>
      </c>
      <c r="AE5704">
        <v>8695.6642563240912</v>
      </c>
    </row>
    <row r="5705" spans="1:31" x14ac:dyDescent="0.25">
      <c r="A5705">
        <v>2316950</v>
      </c>
      <c r="B5705">
        <v>1</v>
      </c>
      <c r="C5705" t="s">
        <v>80</v>
      </c>
      <c r="D5705" t="s">
        <v>82</v>
      </c>
      <c r="E5705" t="s">
        <v>153</v>
      </c>
      <c r="F5705" t="s">
        <v>16445</v>
      </c>
      <c r="G5705" t="s">
        <v>336</v>
      </c>
      <c r="H5705" t="s">
        <v>150</v>
      </c>
      <c r="I5705" t="s">
        <v>136</v>
      </c>
      <c r="J5705" t="s">
        <v>137</v>
      </c>
      <c r="K5705" t="s">
        <v>138</v>
      </c>
      <c r="L5705" t="s">
        <v>16446</v>
      </c>
      <c r="M5705" t="s">
        <v>16447</v>
      </c>
      <c r="N5705">
        <v>0.59388888799999995</v>
      </c>
      <c r="O5705">
        <v>0</v>
      </c>
      <c r="P5705">
        <v>1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0.13002770828269167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0.13002770828269167</v>
      </c>
    </row>
    <row r="5706" spans="1:31" x14ac:dyDescent="0.25">
      <c r="A5706">
        <v>2317062</v>
      </c>
      <c r="B5706">
        <v>1</v>
      </c>
      <c r="C5706" t="s">
        <v>80</v>
      </c>
      <c r="D5706" t="s">
        <v>95</v>
      </c>
      <c r="E5706" t="s">
        <v>414</v>
      </c>
      <c r="F5706" t="s">
        <v>4246</v>
      </c>
      <c r="G5706" t="s">
        <v>143</v>
      </c>
      <c r="H5706" t="s">
        <v>135</v>
      </c>
      <c r="I5706" t="s">
        <v>136</v>
      </c>
      <c r="J5706" t="s">
        <v>137</v>
      </c>
      <c r="K5706" t="s">
        <v>144</v>
      </c>
      <c r="L5706" t="s">
        <v>16448</v>
      </c>
      <c r="M5706" t="s">
        <v>16449</v>
      </c>
      <c r="N5706">
        <v>1.000590555</v>
      </c>
      <c r="O5706">
        <v>49</v>
      </c>
      <c r="P5706">
        <v>59</v>
      </c>
      <c r="Q5706">
        <v>47</v>
      </c>
      <c r="R5706">
        <v>119</v>
      </c>
      <c r="S5706">
        <v>52</v>
      </c>
      <c r="T5706">
        <v>39</v>
      </c>
      <c r="U5706">
        <v>7</v>
      </c>
      <c r="V5706">
        <v>1</v>
      </c>
      <c r="W5706">
        <v>30.384430488872926</v>
      </c>
      <c r="X5706">
        <v>26.220502888974178</v>
      </c>
      <c r="Y5706">
        <v>182.13456802239202</v>
      </c>
      <c r="Z5706">
        <v>55.793135127548283</v>
      </c>
      <c r="AA5706">
        <v>421.14642169873377</v>
      </c>
      <c r="AB5706">
        <v>48.514644567596747</v>
      </c>
      <c r="AC5706">
        <v>521.60865358111073</v>
      </c>
      <c r="AD5706">
        <v>3.0601386776992001</v>
      </c>
      <c r="AE5706">
        <v>1288.8624950529277</v>
      </c>
    </row>
    <row r="5707" spans="1:31" x14ac:dyDescent="0.25">
      <c r="A5707">
        <v>2316707</v>
      </c>
      <c r="B5707">
        <v>1</v>
      </c>
      <c r="C5707" t="s">
        <v>81</v>
      </c>
      <c r="D5707" t="s">
        <v>120</v>
      </c>
      <c r="E5707" t="s">
        <v>175</v>
      </c>
      <c r="F5707" t="s">
        <v>16450</v>
      </c>
      <c r="G5707" t="s">
        <v>143</v>
      </c>
      <c r="H5707" t="s">
        <v>135</v>
      </c>
      <c r="I5707" t="s">
        <v>136</v>
      </c>
      <c r="J5707" t="s">
        <v>137</v>
      </c>
      <c r="K5707" t="s">
        <v>144</v>
      </c>
      <c r="L5707" t="s">
        <v>16451</v>
      </c>
      <c r="M5707" t="s">
        <v>16452</v>
      </c>
      <c r="N5707">
        <v>1.991944444</v>
      </c>
      <c r="O5707">
        <v>1</v>
      </c>
      <c r="P5707">
        <v>475</v>
      </c>
      <c r="Q5707">
        <v>33</v>
      </c>
      <c r="R5707">
        <v>31</v>
      </c>
      <c r="S5707">
        <v>5</v>
      </c>
      <c r="T5707">
        <v>25</v>
      </c>
      <c r="U5707">
        <v>0</v>
      </c>
      <c r="V5707">
        <v>0</v>
      </c>
      <c r="W5707">
        <v>0.20415578081835004</v>
      </c>
      <c r="X5707">
        <v>142.13598210267318</v>
      </c>
      <c r="Y5707">
        <v>58.715392362650093</v>
      </c>
      <c r="Z5707">
        <v>34.275301707146951</v>
      </c>
      <c r="AA5707">
        <v>11.257757404151084</v>
      </c>
      <c r="AB5707">
        <v>23.493687112456048</v>
      </c>
      <c r="AC5707">
        <v>0</v>
      </c>
      <c r="AD5707">
        <v>0</v>
      </c>
      <c r="AE5707">
        <v>270.0822764698957</v>
      </c>
    </row>
    <row r="5708" spans="1:31" x14ac:dyDescent="0.25">
      <c r="A5708">
        <v>2316870</v>
      </c>
      <c r="B5708">
        <v>1</v>
      </c>
      <c r="C5708" t="s">
        <v>80</v>
      </c>
      <c r="D5708" t="s">
        <v>94</v>
      </c>
      <c r="E5708" t="s">
        <v>147</v>
      </c>
      <c r="F5708" t="s">
        <v>16453</v>
      </c>
      <c r="G5708" t="s">
        <v>149</v>
      </c>
      <c r="H5708" t="s">
        <v>150</v>
      </c>
      <c r="I5708" t="s">
        <v>136</v>
      </c>
      <c r="J5708" t="s">
        <v>137</v>
      </c>
      <c r="K5708" t="s">
        <v>138</v>
      </c>
      <c r="L5708" t="s">
        <v>16454</v>
      </c>
      <c r="M5708" t="s">
        <v>16455</v>
      </c>
      <c r="N5708">
        <v>5.5863888880000001</v>
      </c>
      <c r="O5708">
        <v>0</v>
      </c>
      <c r="P5708">
        <v>10</v>
      </c>
      <c r="Q5708">
        <v>0</v>
      </c>
      <c r="R5708">
        <v>20</v>
      </c>
      <c r="S5708">
        <v>0</v>
      </c>
      <c r="T5708">
        <v>1</v>
      </c>
      <c r="U5708">
        <v>0</v>
      </c>
      <c r="V5708">
        <v>0</v>
      </c>
      <c r="W5708">
        <v>0</v>
      </c>
      <c r="X5708">
        <v>4.4418532512171991</v>
      </c>
      <c r="Y5708">
        <v>0</v>
      </c>
      <c r="Z5708">
        <v>43.545376712137866</v>
      </c>
      <c r="AA5708">
        <v>0</v>
      </c>
      <c r="AB5708">
        <v>1.6410994291048</v>
      </c>
      <c r="AC5708">
        <v>0</v>
      </c>
      <c r="AD5708">
        <v>0</v>
      </c>
      <c r="AE5708">
        <v>49.628329392459861</v>
      </c>
    </row>
    <row r="5709" spans="1:31" x14ac:dyDescent="0.25">
      <c r="A5709">
        <v>2317202</v>
      </c>
      <c r="B5709">
        <v>1</v>
      </c>
      <c r="C5709" t="s">
        <v>80</v>
      </c>
      <c r="D5709" t="s">
        <v>98</v>
      </c>
      <c r="E5709" t="s">
        <v>147</v>
      </c>
      <c r="F5709" t="s">
        <v>16456</v>
      </c>
      <c r="G5709" t="s">
        <v>258</v>
      </c>
      <c r="H5709" t="s">
        <v>150</v>
      </c>
      <c r="I5709" t="s">
        <v>136</v>
      </c>
      <c r="J5709" t="s">
        <v>137</v>
      </c>
      <c r="K5709" t="s">
        <v>138</v>
      </c>
      <c r="L5709" t="s">
        <v>16457</v>
      </c>
      <c r="M5709" t="s">
        <v>16458</v>
      </c>
      <c r="N5709">
        <v>1.361388888</v>
      </c>
      <c r="O5709">
        <v>0</v>
      </c>
      <c r="P5709">
        <v>32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8.2670050362351812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8.2670050362351812</v>
      </c>
    </row>
    <row r="5710" spans="1:31" x14ac:dyDescent="0.25">
      <c r="A5710">
        <v>2316893</v>
      </c>
      <c r="B5710">
        <v>1</v>
      </c>
      <c r="C5710" t="s">
        <v>81</v>
      </c>
      <c r="D5710" t="s">
        <v>112</v>
      </c>
      <c r="E5710" t="s">
        <v>175</v>
      </c>
      <c r="F5710" t="s">
        <v>16459</v>
      </c>
      <c r="G5710" t="s">
        <v>134</v>
      </c>
      <c r="H5710" t="s">
        <v>135</v>
      </c>
      <c r="I5710" t="s">
        <v>136</v>
      </c>
      <c r="J5710" t="s">
        <v>137</v>
      </c>
      <c r="K5710" t="s">
        <v>138</v>
      </c>
      <c r="L5710" t="s">
        <v>16460</v>
      </c>
      <c r="M5710" t="s">
        <v>16461</v>
      </c>
      <c r="N5710">
        <v>0.653888888</v>
      </c>
      <c r="O5710">
        <v>0</v>
      </c>
      <c r="P5710">
        <v>189</v>
      </c>
      <c r="Q5710">
        <v>0</v>
      </c>
      <c r="R5710">
        <v>10</v>
      </c>
      <c r="S5710">
        <v>0</v>
      </c>
      <c r="T5710">
        <v>22</v>
      </c>
      <c r="U5710">
        <v>0</v>
      </c>
      <c r="V5710">
        <v>0</v>
      </c>
      <c r="W5710">
        <v>0</v>
      </c>
      <c r="X5710">
        <v>21.929149414035852</v>
      </c>
      <c r="Y5710">
        <v>0</v>
      </c>
      <c r="Z5710">
        <v>16.995341605539625</v>
      </c>
      <c r="AA5710">
        <v>0</v>
      </c>
      <c r="AB5710">
        <v>3.3579417467151336</v>
      </c>
      <c r="AC5710">
        <v>0</v>
      </c>
      <c r="AD5710">
        <v>0</v>
      </c>
      <c r="AE5710">
        <v>42.282432766290611</v>
      </c>
    </row>
    <row r="5711" spans="1:31" x14ac:dyDescent="0.25">
      <c r="A5711">
        <v>2316684</v>
      </c>
      <c r="B5711">
        <v>1</v>
      </c>
      <c r="C5711" t="s">
        <v>80</v>
      </c>
      <c r="D5711" t="s">
        <v>105</v>
      </c>
      <c r="E5711" t="s">
        <v>141</v>
      </c>
      <c r="F5711" t="s">
        <v>557</v>
      </c>
      <c r="G5711" t="s">
        <v>143</v>
      </c>
      <c r="H5711" t="s">
        <v>135</v>
      </c>
      <c r="I5711" t="s">
        <v>136</v>
      </c>
      <c r="J5711" t="s">
        <v>137</v>
      </c>
      <c r="K5711" t="s">
        <v>144</v>
      </c>
      <c r="L5711" t="s">
        <v>16462</v>
      </c>
      <c r="M5711" t="s">
        <v>16463</v>
      </c>
      <c r="N5711">
        <v>9.7291666659999994</v>
      </c>
      <c r="O5711">
        <v>11</v>
      </c>
      <c r="P5711">
        <v>1104</v>
      </c>
      <c r="Q5711">
        <v>18</v>
      </c>
      <c r="R5711">
        <v>657</v>
      </c>
      <c r="S5711">
        <v>17</v>
      </c>
      <c r="T5711">
        <v>168</v>
      </c>
      <c r="U5711">
        <v>0</v>
      </c>
      <c r="V5711">
        <v>1</v>
      </c>
      <c r="W5711">
        <v>31.001127098686663</v>
      </c>
      <c r="X5711">
        <v>2088.8108353888579</v>
      </c>
      <c r="Y5711">
        <v>175.68826349825878</v>
      </c>
      <c r="Z5711">
        <v>2216.4281869435558</v>
      </c>
      <c r="AA5711">
        <v>363.5676764378984</v>
      </c>
      <c r="AB5711">
        <v>1458.9803046109776</v>
      </c>
      <c r="AC5711">
        <v>0</v>
      </c>
      <c r="AD5711">
        <v>86.087780151363972</v>
      </c>
      <c r="AE5711">
        <v>6420.5641741295995</v>
      </c>
    </row>
    <row r="5712" spans="1:31" x14ac:dyDescent="0.25">
      <c r="A5712">
        <v>2317225</v>
      </c>
      <c r="B5712">
        <v>1</v>
      </c>
      <c r="C5712" t="s">
        <v>81</v>
      </c>
      <c r="D5712" t="s">
        <v>123</v>
      </c>
      <c r="E5712" t="s">
        <v>158</v>
      </c>
      <c r="F5712" t="s">
        <v>16464</v>
      </c>
      <c r="G5712" t="s">
        <v>453</v>
      </c>
      <c r="H5712" t="s">
        <v>150</v>
      </c>
      <c r="I5712" t="s">
        <v>136</v>
      </c>
      <c r="J5712" t="s">
        <v>137</v>
      </c>
      <c r="K5712" t="s">
        <v>138</v>
      </c>
      <c r="L5712" t="s">
        <v>16465</v>
      </c>
      <c r="M5712" t="s">
        <v>16466</v>
      </c>
      <c r="N5712">
        <v>2.5583333330000002</v>
      </c>
      <c r="O5712">
        <v>0</v>
      </c>
      <c r="P5712">
        <v>7</v>
      </c>
      <c r="Q5712">
        <v>0</v>
      </c>
      <c r="R5712">
        <v>22</v>
      </c>
      <c r="S5712">
        <v>0</v>
      </c>
      <c r="T5712">
        <v>5</v>
      </c>
      <c r="U5712">
        <v>0</v>
      </c>
      <c r="V5712">
        <v>0</v>
      </c>
      <c r="W5712">
        <v>0</v>
      </c>
      <c r="X5712">
        <v>6.3522892986099171</v>
      </c>
      <c r="Y5712">
        <v>0</v>
      </c>
      <c r="Z5712">
        <v>20.45083600163251</v>
      </c>
      <c r="AA5712">
        <v>0</v>
      </c>
      <c r="AB5712">
        <v>2.3234310904860003</v>
      </c>
      <c r="AC5712">
        <v>0</v>
      </c>
      <c r="AD5712">
        <v>0</v>
      </c>
      <c r="AE5712">
        <v>29.126556390728428</v>
      </c>
    </row>
    <row r="5713" spans="1:31" x14ac:dyDescent="0.25">
      <c r="A5713">
        <v>2316916</v>
      </c>
      <c r="B5713">
        <v>1</v>
      </c>
      <c r="C5713" t="s">
        <v>80</v>
      </c>
      <c r="D5713" t="s">
        <v>90</v>
      </c>
      <c r="E5713" t="s">
        <v>414</v>
      </c>
      <c r="F5713" t="s">
        <v>16467</v>
      </c>
      <c r="G5713" t="s">
        <v>134</v>
      </c>
      <c r="H5713" t="s">
        <v>135</v>
      </c>
      <c r="I5713" t="s">
        <v>136</v>
      </c>
      <c r="J5713" t="s">
        <v>137</v>
      </c>
      <c r="K5713" t="s">
        <v>138</v>
      </c>
      <c r="L5713" t="s">
        <v>16468</v>
      </c>
      <c r="M5713" t="s">
        <v>16469</v>
      </c>
      <c r="N5713">
        <v>0.87472222200000005</v>
      </c>
      <c r="O5713">
        <v>0</v>
      </c>
      <c r="P5713">
        <v>6248</v>
      </c>
      <c r="Q5713">
        <v>0</v>
      </c>
      <c r="R5713">
        <v>0</v>
      </c>
      <c r="S5713">
        <v>2</v>
      </c>
      <c r="T5713">
        <v>436</v>
      </c>
      <c r="U5713">
        <v>0</v>
      </c>
      <c r="V5713">
        <v>0</v>
      </c>
      <c r="W5713">
        <v>0</v>
      </c>
      <c r="X5713">
        <v>1332.1980387487113</v>
      </c>
      <c r="Y5713">
        <v>0</v>
      </c>
      <c r="Z5713">
        <v>0</v>
      </c>
      <c r="AA5713">
        <v>54.055349750487338</v>
      </c>
      <c r="AB5713">
        <v>334.55264435492518</v>
      </c>
      <c r="AC5713">
        <v>0</v>
      </c>
      <c r="AD5713">
        <v>0</v>
      </c>
      <c r="AE5713">
        <v>1720.8060328541237</v>
      </c>
    </row>
    <row r="5714" spans="1:31" x14ac:dyDescent="0.25">
      <c r="A5714">
        <v>2316661</v>
      </c>
      <c r="B5714">
        <v>1</v>
      </c>
      <c r="C5714" t="s">
        <v>80</v>
      </c>
      <c r="D5714" t="s">
        <v>111</v>
      </c>
      <c r="E5714" t="s">
        <v>153</v>
      </c>
      <c r="F5714" t="s">
        <v>15709</v>
      </c>
      <c r="G5714" t="s">
        <v>203</v>
      </c>
      <c r="H5714" t="s">
        <v>150</v>
      </c>
      <c r="I5714" t="s">
        <v>136</v>
      </c>
      <c r="J5714" t="s">
        <v>137</v>
      </c>
      <c r="K5714" t="s">
        <v>138</v>
      </c>
      <c r="L5714" t="s">
        <v>16470</v>
      </c>
      <c r="M5714" t="s">
        <v>16471</v>
      </c>
      <c r="N5714">
        <v>1.3869444440000001</v>
      </c>
      <c r="O5714">
        <v>0</v>
      </c>
      <c r="P5714">
        <v>5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1.8903965597381669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1.8903965597381669</v>
      </c>
    </row>
    <row r="5715" spans="1:31" x14ac:dyDescent="0.25">
      <c r="A5715">
        <v>2316939</v>
      </c>
      <c r="B5715">
        <v>1</v>
      </c>
      <c r="C5715" t="s">
        <v>81</v>
      </c>
      <c r="D5715" t="s">
        <v>128</v>
      </c>
      <c r="E5715" t="s">
        <v>153</v>
      </c>
      <c r="F5715" t="s">
        <v>16472</v>
      </c>
      <c r="G5715" t="s">
        <v>203</v>
      </c>
      <c r="H5715" t="s">
        <v>150</v>
      </c>
      <c r="I5715" t="s">
        <v>136</v>
      </c>
      <c r="J5715" t="s">
        <v>137</v>
      </c>
      <c r="K5715" t="s">
        <v>138</v>
      </c>
      <c r="L5715" t="s">
        <v>16473</v>
      </c>
      <c r="M5715" t="s">
        <v>16474</v>
      </c>
      <c r="N5715">
        <v>0.78277777699999995</v>
      </c>
      <c r="O5715">
        <v>0</v>
      </c>
      <c r="P5715">
        <v>13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2.2058513283054086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2.2058513283054086</v>
      </c>
    </row>
    <row r="5716" spans="1:31" x14ac:dyDescent="0.25">
      <c r="A5716">
        <v>2317208</v>
      </c>
      <c r="B5716">
        <v>1</v>
      </c>
      <c r="C5716" t="s">
        <v>80</v>
      </c>
      <c r="D5716" t="s">
        <v>90</v>
      </c>
      <c r="E5716" t="s">
        <v>285</v>
      </c>
      <c r="F5716" t="s">
        <v>16475</v>
      </c>
      <c r="G5716" t="s">
        <v>287</v>
      </c>
      <c r="H5716" t="s">
        <v>150</v>
      </c>
      <c r="I5716" t="s">
        <v>136</v>
      </c>
      <c r="J5716" t="s">
        <v>137</v>
      </c>
      <c r="K5716" t="s">
        <v>138</v>
      </c>
      <c r="L5716" t="s">
        <v>16476</v>
      </c>
      <c r="M5716" t="s">
        <v>16477</v>
      </c>
      <c r="N5716">
        <v>1.7575000000000001</v>
      </c>
      <c r="O5716">
        <v>0</v>
      </c>
      <c r="P5716">
        <v>203</v>
      </c>
      <c r="Q5716">
        <v>0</v>
      </c>
      <c r="R5716">
        <v>0</v>
      </c>
      <c r="S5716">
        <v>0</v>
      </c>
      <c r="T5716">
        <v>54</v>
      </c>
      <c r="U5716">
        <v>0</v>
      </c>
      <c r="V5716">
        <v>1</v>
      </c>
      <c r="W5716">
        <v>0</v>
      </c>
      <c r="X5716">
        <v>95.296296020196678</v>
      </c>
      <c r="Y5716">
        <v>0</v>
      </c>
      <c r="Z5716">
        <v>0</v>
      </c>
      <c r="AA5716">
        <v>0</v>
      </c>
      <c r="AB5716">
        <v>67.446673017337048</v>
      </c>
      <c r="AC5716">
        <v>0</v>
      </c>
      <c r="AD5716">
        <v>11.640328955216026</v>
      </c>
      <c r="AE5716">
        <v>174.38329799274976</v>
      </c>
    </row>
    <row r="5717" spans="1:31" x14ac:dyDescent="0.25">
      <c r="A5717">
        <v>2317162</v>
      </c>
      <c r="B5717">
        <v>1</v>
      </c>
      <c r="C5717" t="s">
        <v>81</v>
      </c>
      <c r="D5717" t="s">
        <v>123</v>
      </c>
      <c r="E5717" t="s">
        <v>141</v>
      </c>
      <c r="F5717" t="s">
        <v>6806</v>
      </c>
      <c r="G5717" t="s">
        <v>134</v>
      </c>
      <c r="H5717" t="s">
        <v>135</v>
      </c>
      <c r="I5717" t="s">
        <v>136</v>
      </c>
      <c r="J5717" t="s">
        <v>137</v>
      </c>
      <c r="K5717" t="s">
        <v>138</v>
      </c>
      <c r="L5717" t="s">
        <v>16478</v>
      </c>
      <c r="M5717" t="s">
        <v>16479</v>
      </c>
      <c r="N5717">
        <v>0.26027777699999999</v>
      </c>
      <c r="O5717">
        <v>4</v>
      </c>
      <c r="P5717">
        <v>6</v>
      </c>
      <c r="Q5717">
        <v>78</v>
      </c>
      <c r="R5717">
        <v>71</v>
      </c>
      <c r="S5717">
        <v>12</v>
      </c>
      <c r="T5717">
        <v>10</v>
      </c>
      <c r="U5717">
        <v>0</v>
      </c>
      <c r="V5717">
        <v>0</v>
      </c>
      <c r="W5717">
        <v>0.37784200231115</v>
      </c>
      <c r="X5717">
        <v>0.39558228144419172</v>
      </c>
      <c r="Y5717">
        <v>19.292337219643937</v>
      </c>
      <c r="Z5717">
        <v>27.440536303745585</v>
      </c>
      <c r="AA5717">
        <v>8.9205740242066121</v>
      </c>
      <c r="AB5717">
        <v>2.5820798176637338</v>
      </c>
      <c r="AC5717">
        <v>0</v>
      </c>
      <c r="AD5717">
        <v>0</v>
      </c>
      <c r="AE5717">
        <v>59.008951649015209</v>
      </c>
    </row>
    <row r="5718" spans="1:31" x14ac:dyDescent="0.25">
      <c r="A5718">
        <v>2316724</v>
      </c>
      <c r="B5718">
        <v>1</v>
      </c>
      <c r="C5718" t="s">
        <v>81</v>
      </c>
      <c r="D5718" t="s">
        <v>128</v>
      </c>
      <c r="E5718" t="s">
        <v>141</v>
      </c>
      <c r="F5718" t="s">
        <v>16480</v>
      </c>
      <c r="G5718" t="s">
        <v>177</v>
      </c>
      <c r="H5718" t="s">
        <v>135</v>
      </c>
      <c r="I5718" t="s">
        <v>136</v>
      </c>
      <c r="J5718" t="s">
        <v>137</v>
      </c>
      <c r="K5718" t="s">
        <v>144</v>
      </c>
      <c r="L5718" t="s">
        <v>16481</v>
      </c>
      <c r="M5718" t="s">
        <v>16482</v>
      </c>
      <c r="N5718">
        <v>7.6683333329999996</v>
      </c>
      <c r="O5718">
        <v>0</v>
      </c>
      <c r="P5718">
        <v>1</v>
      </c>
      <c r="Q5718">
        <v>0</v>
      </c>
      <c r="R5718">
        <v>0</v>
      </c>
      <c r="S5718">
        <v>0</v>
      </c>
      <c r="T5718">
        <v>52</v>
      </c>
      <c r="U5718">
        <v>0</v>
      </c>
      <c r="V5718">
        <v>0</v>
      </c>
      <c r="W5718">
        <v>0</v>
      </c>
      <c r="X5718">
        <v>4.1595845386524006</v>
      </c>
      <c r="Y5718">
        <v>0</v>
      </c>
      <c r="Z5718">
        <v>0</v>
      </c>
      <c r="AA5718">
        <v>0</v>
      </c>
      <c r="AB5718">
        <v>415.19105458887515</v>
      </c>
      <c r="AC5718">
        <v>0</v>
      </c>
      <c r="AD5718">
        <v>0</v>
      </c>
      <c r="AE5718">
        <v>419.35063912752753</v>
      </c>
    </row>
    <row r="5719" spans="1:31" x14ac:dyDescent="0.25">
      <c r="A5719">
        <v>2316770</v>
      </c>
      <c r="B5719">
        <v>1</v>
      </c>
      <c r="C5719" t="s">
        <v>81</v>
      </c>
      <c r="D5719" t="s">
        <v>113</v>
      </c>
      <c r="E5719" t="s">
        <v>175</v>
      </c>
      <c r="F5719" t="s">
        <v>16483</v>
      </c>
      <c r="G5719" t="s">
        <v>210</v>
      </c>
      <c r="H5719" t="s">
        <v>135</v>
      </c>
      <c r="I5719" t="s">
        <v>136</v>
      </c>
      <c r="J5719" t="s">
        <v>137</v>
      </c>
      <c r="K5719" t="s">
        <v>138</v>
      </c>
      <c r="L5719" t="s">
        <v>16484</v>
      </c>
      <c r="M5719" t="s">
        <v>16485</v>
      </c>
      <c r="N5719">
        <v>0.92388888800000002</v>
      </c>
      <c r="O5719">
        <v>0</v>
      </c>
      <c r="P5719">
        <v>0</v>
      </c>
      <c r="Q5719">
        <v>0</v>
      </c>
      <c r="R5719">
        <v>26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75.395256462468581</v>
      </c>
      <c r="AA5719">
        <v>0</v>
      </c>
      <c r="AB5719">
        <v>0</v>
      </c>
      <c r="AC5719">
        <v>0</v>
      </c>
      <c r="AD5719">
        <v>0</v>
      </c>
      <c r="AE5719">
        <v>75.395256462468581</v>
      </c>
    </row>
    <row r="5720" spans="1:31" x14ac:dyDescent="0.25">
      <c r="A5720">
        <v>2317022</v>
      </c>
      <c r="B5720">
        <v>1</v>
      </c>
      <c r="C5720" t="s">
        <v>81</v>
      </c>
      <c r="D5720" t="s">
        <v>127</v>
      </c>
      <c r="E5720" t="s">
        <v>175</v>
      </c>
      <c r="F5720" t="s">
        <v>16486</v>
      </c>
      <c r="G5720" t="s">
        <v>774</v>
      </c>
      <c r="H5720" t="s">
        <v>135</v>
      </c>
      <c r="I5720" t="s">
        <v>136</v>
      </c>
      <c r="J5720" t="s">
        <v>137</v>
      </c>
      <c r="K5720" t="s">
        <v>138</v>
      </c>
      <c r="L5720" t="s">
        <v>16487</v>
      </c>
      <c r="M5720" t="s">
        <v>16488</v>
      </c>
      <c r="N5720">
        <v>3.2494444439999999</v>
      </c>
      <c r="O5720">
        <v>0</v>
      </c>
      <c r="P5720">
        <v>0</v>
      </c>
      <c r="Q5720">
        <v>0</v>
      </c>
      <c r="R5720">
        <v>3</v>
      </c>
      <c r="S5720">
        <v>0</v>
      </c>
      <c r="T5720">
        <v>1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37.423857661369119</v>
      </c>
      <c r="AA5720">
        <v>0</v>
      </c>
      <c r="AB5720">
        <v>7.174309443880925</v>
      </c>
      <c r="AC5720">
        <v>0</v>
      </c>
      <c r="AD5720">
        <v>0</v>
      </c>
      <c r="AE5720">
        <v>44.598167105250042</v>
      </c>
    </row>
    <row r="5721" spans="1:31" x14ac:dyDescent="0.25">
      <c r="A5721">
        <v>2316624</v>
      </c>
      <c r="B5721">
        <v>1</v>
      </c>
      <c r="C5721" t="s">
        <v>80</v>
      </c>
      <c r="D5721" t="s">
        <v>110</v>
      </c>
      <c r="E5721" t="s">
        <v>414</v>
      </c>
      <c r="F5721" t="s">
        <v>16489</v>
      </c>
      <c r="G5721" t="s">
        <v>134</v>
      </c>
      <c r="H5721" t="s">
        <v>135</v>
      </c>
      <c r="I5721" t="s">
        <v>136</v>
      </c>
      <c r="J5721" t="s">
        <v>137</v>
      </c>
      <c r="K5721" t="s">
        <v>138</v>
      </c>
      <c r="L5721" t="s">
        <v>16490</v>
      </c>
      <c r="M5721" t="s">
        <v>16491</v>
      </c>
      <c r="N5721">
        <v>0.66813500000000003</v>
      </c>
      <c r="O5721">
        <v>0</v>
      </c>
      <c r="P5721">
        <v>2606</v>
      </c>
      <c r="Q5721">
        <v>0</v>
      </c>
      <c r="R5721">
        <v>0</v>
      </c>
      <c r="S5721">
        <v>1</v>
      </c>
      <c r="T5721">
        <v>1015</v>
      </c>
      <c r="U5721">
        <v>0</v>
      </c>
      <c r="V5721">
        <v>0</v>
      </c>
      <c r="W5721">
        <v>0</v>
      </c>
      <c r="X5721">
        <v>345.59820222454317</v>
      </c>
      <c r="Y5721">
        <v>0</v>
      </c>
      <c r="Z5721">
        <v>0</v>
      </c>
      <c r="AA5721">
        <v>0.7290828800371445</v>
      </c>
      <c r="AB5721">
        <v>409.35705038896629</v>
      </c>
      <c r="AC5721">
        <v>0</v>
      </c>
      <c r="AD5721">
        <v>0</v>
      </c>
      <c r="AE5721">
        <v>755.68433549354654</v>
      </c>
    </row>
    <row r="5722" spans="1:31" x14ac:dyDescent="0.25">
      <c r="A5722">
        <v>2316647</v>
      </c>
      <c r="B5722">
        <v>1</v>
      </c>
      <c r="C5722" t="s">
        <v>81</v>
      </c>
      <c r="D5722" t="s">
        <v>113</v>
      </c>
      <c r="E5722" t="s">
        <v>132</v>
      </c>
      <c r="F5722" t="s">
        <v>16492</v>
      </c>
      <c r="G5722" t="s">
        <v>134</v>
      </c>
      <c r="H5722" t="s">
        <v>135</v>
      </c>
      <c r="I5722" t="s">
        <v>468</v>
      </c>
      <c r="J5722" t="s">
        <v>137</v>
      </c>
      <c r="K5722" t="s">
        <v>138</v>
      </c>
      <c r="L5722" t="s">
        <v>16493</v>
      </c>
      <c r="M5722" t="s">
        <v>16494</v>
      </c>
      <c r="N5722">
        <v>4.4444444E-2</v>
      </c>
      <c r="O5722">
        <v>0</v>
      </c>
      <c r="P5722">
        <v>1010</v>
      </c>
      <c r="Q5722">
        <v>2</v>
      </c>
      <c r="R5722">
        <v>106</v>
      </c>
      <c r="S5722">
        <v>6</v>
      </c>
      <c r="T5722">
        <v>29</v>
      </c>
      <c r="U5722">
        <v>0</v>
      </c>
      <c r="V5722">
        <v>0</v>
      </c>
      <c r="W5722">
        <v>0</v>
      </c>
      <c r="X5722">
        <v>4.6969177013133265</v>
      </c>
      <c r="Y5722">
        <v>0.21297721156533336</v>
      </c>
      <c r="Z5722">
        <v>3.0889224352408897</v>
      </c>
      <c r="AA5722">
        <v>0.24997982422133336</v>
      </c>
      <c r="AB5722">
        <v>0.46184272233599999</v>
      </c>
      <c r="AC5722">
        <v>0</v>
      </c>
      <c r="AD5722">
        <v>0</v>
      </c>
      <c r="AE5722">
        <v>8.7106398946768824</v>
      </c>
    </row>
    <row r="5723" spans="1:31" x14ac:dyDescent="0.25">
      <c r="A5723">
        <v>2316667</v>
      </c>
      <c r="B5723">
        <v>1</v>
      </c>
      <c r="C5723" t="s">
        <v>81</v>
      </c>
      <c r="D5723" t="s">
        <v>122</v>
      </c>
      <c r="E5723" t="s">
        <v>141</v>
      </c>
      <c r="F5723" t="s">
        <v>1264</v>
      </c>
      <c r="G5723" t="s">
        <v>134</v>
      </c>
      <c r="H5723" t="s">
        <v>135</v>
      </c>
      <c r="I5723" t="s">
        <v>136</v>
      </c>
      <c r="J5723" t="s">
        <v>137</v>
      </c>
      <c r="K5723" t="s">
        <v>138</v>
      </c>
      <c r="L5723" t="s">
        <v>16495</v>
      </c>
      <c r="M5723" t="s">
        <v>16496</v>
      </c>
      <c r="N5723">
        <v>0.246388888</v>
      </c>
      <c r="O5723">
        <v>6</v>
      </c>
      <c r="P5723">
        <v>4015</v>
      </c>
      <c r="Q5723">
        <v>89</v>
      </c>
      <c r="R5723">
        <v>151</v>
      </c>
      <c r="S5723">
        <v>51</v>
      </c>
      <c r="T5723">
        <v>387</v>
      </c>
      <c r="U5723">
        <v>5</v>
      </c>
      <c r="V5723">
        <v>1</v>
      </c>
      <c r="W5723">
        <v>0.39645385111709996</v>
      </c>
      <c r="X5723">
        <v>124.35161593260585</v>
      </c>
      <c r="Y5723">
        <v>63.819673336763024</v>
      </c>
      <c r="Z5723">
        <v>15.301558369701995</v>
      </c>
      <c r="AA5723">
        <v>219.22509980145966</v>
      </c>
      <c r="AB5723">
        <v>43.243354622094834</v>
      </c>
      <c r="AC5723">
        <v>117.42752597998424</v>
      </c>
      <c r="AD5723">
        <v>36.641711095109926</v>
      </c>
      <c r="AE5723">
        <v>620.40699298883669</v>
      </c>
    </row>
    <row r="5724" spans="1:31" x14ac:dyDescent="0.25">
      <c r="A5724">
        <v>2316933</v>
      </c>
      <c r="B5724">
        <v>1</v>
      </c>
      <c r="C5724" t="s">
        <v>81</v>
      </c>
      <c r="D5724" t="s">
        <v>127</v>
      </c>
      <c r="E5724" t="s">
        <v>153</v>
      </c>
      <c r="F5724" t="s">
        <v>16497</v>
      </c>
      <c r="G5724" t="s">
        <v>203</v>
      </c>
      <c r="H5724" t="s">
        <v>150</v>
      </c>
      <c r="I5724" t="s">
        <v>136</v>
      </c>
      <c r="J5724" t="s">
        <v>137</v>
      </c>
      <c r="K5724" t="s">
        <v>138</v>
      </c>
      <c r="L5724" t="s">
        <v>16498</v>
      </c>
      <c r="M5724" t="s">
        <v>16499</v>
      </c>
      <c r="N5724">
        <v>4.0311111110000004</v>
      </c>
      <c r="O5724">
        <v>0</v>
      </c>
      <c r="P5724">
        <v>2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2.0359915423760002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2.0359915423760002</v>
      </c>
    </row>
    <row r="5725" spans="1:31" x14ac:dyDescent="0.25">
      <c r="A5725">
        <v>2316959</v>
      </c>
      <c r="B5725">
        <v>1</v>
      </c>
      <c r="C5725" t="s">
        <v>81</v>
      </c>
      <c r="D5725" t="s">
        <v>118</v>
      </c>
      <c r="E5725" t="s">
        <v>158</v>
      </c>
      <c r="F5725" t="s">
        <v>16500</v>
      </c>
      <c r="G5725" t="s">
        <v>453</v>
      </c>
      <c r="H5725" t="s">
        <v>150</v>
      </c>
      <c r="I5725" t="s">
        <v>136</v>
      </c>
      <c r="J5725" t="s">
        <v>137</v>
      </c>
      <c r="K5725" t="s">
        <v>138</v>
      </c>
      <c r="L5725" t="s">
        <v>16501</v>
      </c>
      <c r="M5725" t="s">
        <v>16502</v>
      </c>
      <c r="N5725">
        <v>0.32527777699999999</v>
      </c>
      <c r="O5725">
        <v>0</v>
      </c>
      <c r="P5725">
        <v>2</v>
      </c>
      <c r="Q5725">
        <v>0</v>
      </c>
      <c r="R5725">
        <v>7</v>
      </c>
      <c r="S5725">
        <v>0</v>
      </c>
      <c r="T5725">
        <v>1</v>
      </c>
      <c r="U5725">
        <v>0</v>
      </c>
      <c r="V5725">
        <v>0</v>
      </c>
      <c r="W5725">
        <v>0</v>
      </c>
      <c r="X5725">
        <v>0.19863574620386665</v>
      </c>
      <c r="Y5725">
        <v>0</v>
      </c>
      <c r="Z5725">
        <v>2.8483099925746922</v>
      </c>
      <c r="AA5725">
        <v>0</v>
      </c>
      <c r="AB5725">
        <v>2.5968284853024996E-2</v>
      </c>
      <c r="AC5725">
        <v>0</v>
      </c>
      <c r="AD5725">
        <v>0</v>
      </c>
      <c r="AE5725">
        <v>3.0729140236315837</v>
      </c>
    </row>
    <row r="5726" spans="1:31" x14ac:dyDescent="0.25">
      <c r="A5726">
        <v>2316641</v>
      </c>
      <c r="B5726">
        <v>1</v>
      </c>
      <c r="C5726" t="s">
        <v>80</v>
      </c>
      <c r="D5726" t="s">
        <v>105</v>
      </c>
      <c r="E5726" t="s">
        <v>141</v>
      </c>
      <c r="F5726" t="s">
        <v>16503</v>
      </c>
      <c r="G5726" t="s">
        <v>134</v>
      </c>
      <c r="H5726" t="s">
        <v>135</v>
      </c>
      <c r="I5726" t="s">
        <v>136</v>
      </c>
      <c r="J5726" t="s">
        <v>137</v>
      </c>
      <c r="K5726" t="s">
        <v>138</v>
      </c>
      <c r="L5726" t="s">
        <v>16504</v>
      </c>
      <c r="M5726" t="s">
        <v>16505</v>
      </c>
      <c r="N5726">
        <v>2.2180555549999998</v>
      </c>
      <c r="O5726">
        <v>0</v>
      </c>
      <c r="P5726">
        <v>1836</v>
      </c>
      <c r="Q5726">
        <v>0</v>
      </c>
      <c r="R5726">
        <v>1</v>
      </c>
      <c r="S5726">
        <v>0</v>
      </c>
      <c r="T5726">
        <v>197</v>
      </c>
      <c r="U5726">
        <v>0</v>
      </c>
      <c r="V5726">
        <v>0</v>
      </c>
      <c r="W5726">
        <v>0</v>
      </c>
      <c r="X5726">
        <v>835.60922890451911</v>
      </c>
      <c r="Y5726">
        <v>0</v>
      </c>
      <c r="Z5726">
        <v>1.8296039206145247</v>
      </c>
      <c r="AA5726">
        <v>0</v>
      </c>
      <c r="AB5726">
        <v>332.80736873916425</v>
      </c>
      <c r="AC5726">
        <v>0</v>
      </c>
      <c r="AD5726">
        <v>0</v>
      </c>
      <c r="AE5726">
        <v>1170.246201564298</v>
      </c>
    </row>
    <row r="5727" spans="1:31" x14ac:dyDescent="0.25">
      <c r="A5727">
        <v>2316853</v>
      </c>
      <c r="B5727">
        <v>1</v>
      </c>
      <c r="C5727" t="s">
        <v>81</v>
      </c>
      <c r="D5727" t="s">
        <v>112</v>
      </c>
      <c r="E5727" t="s">
        <v>153</v>
      </c>
      <c r="F5727" t="s">
        <v>16506</v>
      </c>
      <c r="G5727" t="s">
        <v>155</v>
      </c>
      <c r="H5727" t="s">
        <v>150</v>
      </c>
      <c r="I5727" t="s">
        <v>136</v>
      </c>
      <c r="J5727" t="s">
        <v>137</v>
      </c>
      <c r="K5727" t="s">
        <v>138</v>
      </c>
      <c r="L5727" t="s">
        <v>16507</v>
      </c>
      <c r="M5727" t="s">
        <v>16508</v>
      </c>
      <c r="N5727">
        <v>2.338333333</v>
      </c>
      <c r="O5727">
        <v>0</v>
      </c>
      <c r="P5727">
        <v>3</v>
      </c>
      <c r="Q5727">
        <v>0</v>
      </c>
      <c r="R5727">
        <v>0</v>
      </c>
      <c r="S5727">
        <v>0</v>
      </c>
      <c r="T5727">
        <v>2</v>
      </c>
      <c r="U5727">
        <v>0</v>
      </c>
      <c r="V5727">
        <v>0</v>
      </c>
      <c r="W5727">
        <v>0</v>
      </c>
      <c r="X5727">
        <v>1.1592467460499498</v>
      </c>
      <c r="Y5727">
        <v>0</v>
      </c>
      <c r="Z5727">
        <v>0</v>
      </c>
      <c r="AA5727">
        <v>0</v>
      </c>
      <c r="AB5727">
        <v>0.94735877777555011</v>
      </c>
      <c r="AC5727">
        <v>0</v>
      </c>
      <c r="AD5727">
        <v>0</v>
      </c>
      <c r="AE5727">
        <v>2.1066055238254999</v>
      </c>
    </row>
    <row r="5728" spans="1:31" x14ac:dyDescent="0.25">
      <c r="A5728">
        <v>2317188</v>
      </c>
      <c r="B5728">
        <v>1</v>
      </c>
      <c r="C5728" t="s">
        <v>81</v>
      </c>
      <c r="D5728" t="s">
        <v>118</v>
      </c>
      <c r="E5728" t="s">
        <v>132</v>
      </c>
      <c r="F5728" t="s">
        <v>16509</v>
      </c>
      <c r="G5728" t="s">
        <v>134</v>
      </c>
      <c r="H5728" t="s">
        <v>135</v>
      </c>
      <c r="I5728" t="s">
        <v>136</v>
      </c>
      <c r="J5728" t="s">
        <v>137</v>
      </c>
      <c r="K5728" t="s">
        <v>138</v>
      </c>
      <c r="L5728" t="s">
        <v>16510</v>
      </c>
      <c r="M5728" t="s">
        <v>16511</v>
      </c>
      <c r="N5728">
        <v>0.34944444400000002</v>
      </c>
      <c r="O5728">
        <v>3</v>
      </c>
      <c r="P5728">
        <v>7649</v>
      </c>
      <c r="Q5728">
        <v>195</v>
      </c>
      <c r="R5728">
        <v>1308</v>
      </c>
      <c r="S5728">
        <v>67</v>
      </c>
      <c r="T5728">
        <v>883</v>
      </c>
      <c r="U5728">
        <v>6</v>
      </c>
      <c r="V5728">
        <v>11</v>
      </c>
      <c r="W5728">
        <v>0.20560731813944999</v>
      </c>
      <c r="X5728">
        <v>369.45890932430143</v>
      </c>
      <c r="Y5728">
        <v>367.57777985825118</v>
      </c>
      <c r="Z5728">
        <v>268.02455417224024</v>
      </c>
      <c r="AA5728">
        <v>77.991392558193425</v>
      </c>
      <c r="AB5728">
        <v>206.35897447511999</v>
      </c>
      <c r="AC5728">
        <v>130.44493878799827</v>
      </c>
      <c r="AD5728">
        <v>284.55730628824227</v>
      </c>
      <c r="AE5728">
        <v>1704.6194627824864</v>
      </c>
    </row>
    <row r="5729" spans="1:31" x14ac:dyDescent="0.25">
      <c r="A5729">
        <v>2316704</v>
      </c>
      <c r="B5729">
        <v>1</v>
      </c>
      <c r="C5729" t="s">
        <v>80</v>
      </c>
      <c r="D5729" t="s">
        <v>98</v>
      </c>
      <c r="E5729" t="s">
        <v>132</v>
      </c>
      <c r="F5729" t="s">
        <v>16512</v>
      </c>
      <c r="G5729" t="s">
        <v>143</v>
      </c>
      <c r="H5729" t="s">
        <v>135</v>
      </c>
      <c r="I5729" t="s">
        <v>136</v>
      </c>
      <c r="J5729" t="s">
        <v>137</v>
      </c>
      <c r="K5729" t="s">
        <v>144</v>
      </c>
      <c r="L5729" t="s">
        <v>16513</v>
      </c>
      <c r="M5729" t="s">
        <v>16514</v>
      </c>
      <c r="N5729">
        <v>8.7741666659999993</v>
      </c>
      <c r="O5729">
        <v>0</v>
      </c>
      <c r="P5729">
        <v>440</v>
      </c>
      <c r="Q5729">
        <v>22</v>
      </c>
      <c r="R5729">
        <v>48</v>
      </c>
      <c r="S5729">
        <v>7</v>
      </c>
      <c r="T5729">
        <v>130</v>
      </c>
      <c r="U5729">
        <v>1</v>
      </c>
      <c r="V5729">
        <v>0</v>
      </c>
      <c r="W5729">
        <v>0</v>
      </c>
      <c r="X5729">
        <v>893.44268633672925</v>
      </c>
      <c r="Y5729">
        <v>563.48555479735535</v>
      </c>
      <c r="Z5729">
        <v>453.77555380073841</v>
      </c>
      <c r="AA5729">
        <v>172.78375190143012</v>
      </c>
      <c r="AB5729">
        <v>1269.5685878665161</v>
      </c>
      <c r="AC5729">
        <v>68.171609593200003</v>
      </c>
      <c r="AD5729">
        <v>0</v>
      </c>
      <c r="AE5729">
        <v>3421.2277442959689</v>
      </c>
    </row>
    <row r="5730" spans="1:31" x14ac:dyDescent="0.25">
      <c r="A5730">
        <v>2317251</v>
      </c>
      <c r="B5730">
        <v>1</v>
      </c>
      <c r="C5730" t="s">
        <v>81</v>
      </c>
      <c r="D5730" t="s">
        <v>126</v>
      </c>
      <c r="E5730" t="s">
        <v>132</v>
      </c>
      <c r="F5730" t="s">
        <v>16515</v>
      </c>
      <c r="G5730" t="s">
        <v>134</v>
      </c>
      <c r="H5730" t="s">
        <v>135</v>
      </c>
      <c r="I5730" t="s">
        <v>136</v>
      </c>
      <c r="J5730" t="s">
        <v>137</v>
      </c>
      <c r="K5730" t="s">
        <v>138</v>
      </c>
      <c r="L5730" t="s">
        <v>16516</v>
      </c>
      <c r="M5730" t="s">
        <v>16517</v>
      </c>
      <c r="N5730">
        <v>5.8372222220000003</v>
      </c>
      <c r="O5730">
        <v>0</v>
      </c>
      <c r="P5730">
        <v>893</v>
      </c>
      <c r="Q5730">
        <v>47</v>
      </c>
      <c r="R5730">
        <v>128</v>
      </c>
      <c r="S5730">
        <v>14</v>
      </c>
      <c r="T5730">
        <v>60</v>
      </c>
      <c r="U5730">
        <v>1</v>
      </c>
      <c r="V5730">
        <v>0</v>
      </c>
      <c r="W5730">
        <v>0</v>
      </c>
      <c r="X5730">
        <v>476.20590336769317</v>
      </c>
      <c r="Y5730">
        <v>1471.9719202823326</v>
      </c>
      <c r="Z5730">
        <v>201.37657254477654</v>
      </c>
      <c r="AA5730">
        <v>70.721454229801694</v>
      </c>
      <c r="AB5730">
        <v>90.067366764270304</v>
      </c>
      <c r="AC5730">
        <v>465.71056690256501</v>
      </c>
      <c r="AD5730">
        <v>0</v>
      </c>
      <c r="AE5730">
        <v>2776.0537840914394</v>
      </c>
    </row>
    <row r="5731" spans="1:31" x14ac:dyDescent="0.25">
      <c r="A5731">
        <v>2317228</v>
      </c>
      <c r="B5731">
        <v>1</v>
      </c>
      <c r="C5731" t="s">
        <v>81</v>
      </c>
      <c r="D5731" t="s">
        <v>128</v>
      </c>
      <c r="E5731" t="s">
        <v>153</v>
      </c>
      <c r="F5731" t="s">
        <v>16151</v>
      </c>
      <c r="G5731" t="s">
        <v>203</v>
      </c>
      <c r="H5731" t="s">
        <v>150</v>
      </c>
      <c r="I5731" t="s">
        <v>136</v>
      </c>
      <c r="J5731" t="s">
        <v>137</v>
      </c>
      <c r="K5731" t="s">
        <v>138</v>
      </c>
      <c r="L5731" t="s">
        <v>16518</v>
      </c>
      <c r="M5731" t="s">
        <v>16519</v>
      </c>
      <c r="N5731">
        <v>2.8547222219999999</v>
      </c>
      <c r="O5731">
        <v>0</v>
      </c>
      <c r="P5731">
        <v>13</v>
      </c>
      <c r="Q5731">
        <v>0</v>
      </c>
      <c r="R5731">
        <v>0</v>
      </c>
      <c r="S5731">
        <v>0</v>
      </c>
      <c r="T5731">
        <v>7</v>
      </c>
      <c r="U5731">
        <v>0</v>
      </c>
      <c r="V5731">
        <v>0</v>
      </c>
      <c r="W5731">
        <v>0</v>
      </c>
      <c r="X5731">
        <v>7.4193438327887513</v>
      </c>
      <c r="Y5731">
        <v>0</v>
      </c>
      <c r="Z5731">
        <v>0</v>
      </c>
      <c r="AA5731">
        <v>0</v>
      </c>
      <c r="AB5731">
        <v>4.5295370638204506</v>
      </c>
      <c r="AC5731">
        <v>0</v>
      </c>
      <c r="AD5731">
        <v>0</v>
      </c>
      <c r="AE5731">
        <v>11.948880896609202</v>
      </c>
    </row>
    <row r="5732" spans="1:31" x14ac:dyDescent="0.25">
      <c r="A5732">
        <v>2317082</v>
      </c>
      <c r="B5732">
        <v>1</v>
      </c>
      <c r="C5732" t="s">
        <v>80</v>
      </c>
      <c r="D5732" t="s">
        <v>92</v>
      </c>
      <c r="E5732" t="s">
        <v>147</v>
      </c>
      <c r="F5732" t="s">
        <v>16520</v>
      </c>
      <c r="G5732" t="s">
        <v>149</v>
      </c>
      <c r="H5732" t="s">
        <v>150</v>
      </c>
      <c r="I5732" t="s">
        <v>136</v>
      </c>
      <c r="J5732" t="s">
        <v>137</v>
      </c>
      <c r="K5732" t="s">
        <v>138</v>
      </c>
      <c r="L5732" t="s">
        <v>16521</v>
      </c>
      <c r="M5732" t="s">
        <v>16522</v>
      </c>
      <c r="N5732">
        <v>2.1327777769999998</v>
      </c>
      <c r="O5732">
        <v>0</v>
      </c>
      <c r="P5732">
        <v>18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10.2370122381156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10.2370122381156</v>
      </c>
    </row>
    <row r="5733" spans="1:31" x14ac:dyDescent="0.25">
      <c r="A5733">
        <v>2317105</v>
      </c>
      <c r="B5733">
        <v>1</v>
      </c>
      <c r="C5733" t="s">
        <v>81</v>
      </c>
      <c r="D5733" t="s">
        <v>114</v>
      </c>
      <c r="E5733" t="s">
        <v>147</v>
      </c>
      <c r="F5733" t="s">
        <v>16523</v>
      </c>
      <c r="G5733" t="s">
        <v>149</v>
      </c>
      <c r="H5733" t="s">
        <v>150</v>
      </c>
      <c r="I5733" t="s">
        <v>136</v>
      </c>
      <c r="J5733" t="s">
        <v>137</v>
      </c>
      <c r="K5733" t="s">
        <v>138</v>
      </c>
      <c r="L5733" t="s">
        <v>16524</v>
      </c>
      <c r="M5733" t="s">
        <v>16525</v>
      </c>
      <c r="N5733">
        <v>0.91916666599999997</v>
      </c>
      <c r="O5733">
        <v>0</v>
      </c>
      <c r="P5733">
        <v>39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1.6932183323317327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1.6932183323317327</v>
      </c>
    </row>
    <row r="5734" spans="1:31" x14ac:dyDescent="0.25">
      <c r="A5734">
        <v>2317205</v>
      </c>
      <c r="B5734">
        <v>1</v>
      </c>
      <c r="C5734" t="s">
        <v>80</v>
      </c>
      <c r="D5734" t="s">
        <v>88</v>
      </c>
      <c r="E5734" t="s">
        <v>153</v>
      </c>
      <c r="F5734" t="s">
        <v>16526</v>
      </c>
      <c r="G5734" t="s">
        <v>203</v>
      </c>
      <c r="H5734" t="s">
        <v>150</v>
      </c>
      <c r="I5734" t="s">
        <v>136</v>
      </c>
      <c r="J5734" t="s">
        <v>137</v>
      </c>
      <c r="K5734" t="s">
        <v>138</v>
      </c>
      <c r="L5734" t="s">
        <v>16527</v>
      </c>
      <c r="M5734" t="s">
        <v>16528</v>
      </c>
      <c r="N5734">
        <v>1.0847222219999999</v>
      </c>
      <c r="O5734">
        <v>0</v>
      </c>
      <c r="P5734">
        <v>5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0.53660960848549999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0.53660960848549999</v>
      </c>
    </row>
    <row r="5735" spans="1:31" x14ac:dyDescent="0.25">
      <c r="A5735">
        <v>2317182</v>
      </c>
      <c r="B5735">
        <v>1</v>
      </c>
      <c r="C5735" t="s">
        <v>81</v>
      </c>
      <c r="D5735" t="s">
        <v>114</v>
      </c>
      <c r="E5735" t="s">
        <v>141</v>
      </c>
      <c r="F5735" t="s">
        <v>4320</v>
      </c>
      <c r="G5735" t="s">
        <v>134</v>
      </c>
      <c r="H5735" t="s">
        <v>135</v>
      </c>
      <c r="I5735" t="s">
        <v>136</v>
      </c>
      <c r="J5735" t="s">
        <v>137</v>
      </c>
      <c r="K5735" t="s">
        <v>138</v>
      </c>
      <c r="L5735" t="s">
        <v>16529</v>
      </c>
      <c r="M5735" t="s">
        <v>16530</v>
      </c>
      <c r="N5735">
        <v>0.80722222200000004</v>
      </c>
      <c r="O5735">
        <v>0</v>
      </c>
      <c r="P5735">
        <v>2995</v>
      </c>
      <c r="Q5735">
        <v>1</v>
      </c>
      <c r="R5735">
        <v>76</v>
      </c>
      <c r="S5735">
        <v>18</v>
      </c>
      <c r="T5735">
        <v>265</v>
      </c>
      <c r="U5735">
        <v>2</v>
      </c>
      <c r="V5735">
        <v>1</v>
      </c>
      <c r="W5735">
        <v>0</v>
      </c>
      <c r="X5735">
        <v>236.34592235622279</v>
      </c>
      <c r="Y5735">
        <v>2.1870632849699838</v>
      </c>
      <c r="Z5735">
        <v>10.886458837463953</v>
      </c>
      <c r="AA5735">
        <v>15.7305712638349</v>
      </c>
      <c r="AB5735">
        <v>59.954791523118203</v>
      </c>
      <c r="AC5735">
        <v>150.20360075687279</v>
      </c>
      <c r="AD5735">
        <v>0</v>
      </c>
      <c r="AE5735">
        <v>475.30840802248264</v>
      </c>
    </row>
    <row r="5736" spans="1:31" x14ac:dyDescent="0.25">
      <c r="A5736">
        <v>2317059</v>
      </c>
      <c r="B5736">
        <v>1</v>
      </c>
      <c r="C5736" t="s">
        <v>80</v>
      </c>
      <c r="D5736" t="s">
        <v>93</v>
      </c>
      <c r="E5736" t="s">
        <v>153</v>
      </c>
      <c r="F5736" t="s">
        <v>16531</v>
      </c>
      <c r="G5736" t="s">
        <v>155</v>
      </c>
      <c r="H5736" t="s">
        <v>150</v>
      </c>
      <c r="I5736" t="s">
        <v>136</v>
      </c>
      <c r="J5736" t="s">
        <v>137</v>
      </c>
      <c r="K5736" t="s">
        <v>138</v>
      </c>
      <c r="L5736" t="s">
        <v>16532</v>
      </c>
      <c r="M5736" t="s">
        <v>16533</v>
      </c>
      <c r="N5736">
        <v>1.250555555</v>
      </c>
      <c r="O5736">
        <v>0</v>
      </c>
      <c r="P5736">
        <v>1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9.9009638636149991E-2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9.9009638636149991E-2</v>
      </c>
    </row>
    <row r="5737" spans="1:31" x14ac:dyDescent="0.25">
      <c r="A5737">
        <v>2317165</v>
      </c>
      <c r="B5737">
        <v>1</v>
      </c>
      <c r="C5737" t="s">
        <v>81</v>
      </c>
      <c r="D5737" t="s">
        <v>114</v>
      </c>
      <c r="E5737" t="s">
        <v>132</v>
      </c>
      <c r="F5737" t="s">
        <v>16534</v>
      </c>
      <c r="G5737" t="s">
        <v>134</v>
      </c>
      <c r="H5737" t="s">
        <v>135</v>
      </c>
      <c r="I5737" t="s">
        <v>136</v>
      </c>
      <c r="J5737" t="s">
        <v>137</v>
      </c>
      <c r="K5737" t="s">
        <v>138</v>
      </c>
      <c r="L5737" t="s">
        <v>16535</v>
      </c>
      <c r="M5737" t="s">
        <v>16536</v>
      </c>
      <c r="N5737">
        <v>0.88888888799999999</v>
      </c>
      <c r="O5737">
        <v>3</v>
      </c>
      <c r="P5737">
        <v>2030</v>
      </c>
      <c r="Q5737">
        <v>4</v>
      </c>
      <c r="R5737">
        <v>193</v>
      </c>
      <c r="S5737">
        <v>19</v>
      </c>
      <c r="T5737">
        <v>167</v>
      </c>
      <c r="U5737">
        <v>0</v>
      </c>
      <c r="V5737">
        <v>2</v>
      </c>
      <c r="W5737">
        <v>0.41932504912000002</v>
      </c>
      <c r="X5737">
        <v>206.25611138538616</v>
      </c>
      <c r="Y5737">
        <v>10.73189958511111</v>
      </c>
      <c r="Z5737">
        <v>67.870577839635573</v>
      </c>
      <c r="AA5737">
        <v>59.78204210312888</v>
      </c>
      <c r="AB5737">
        <v>66.570768492853361</v>
      </c>
      <c r="AC5737">
        <v>0</v>
      </c>
      <c r="AD5737">
        <v>74.883953117519994</v>
      </c>
      <c r="AE5737">
        <v>486.51467757275509</v>
      </c>
    </row>
    <row r="5738" spans="1:31" x14ac:dyDescent="0.25">
      <c r="A5738">
        <v>2317122</v>
      </c>
      <c r="B5738">
        <v>1</v>
      </c>
      <c r="C5738" t="s">
        <v>80</v>
      </c>
      <c r="D5738" t="s">
        <v>110</v>
      </c>
      <c r="E5738" t="s">
        <v>153</v>
      </c>
      <c r="F5738" t="s">
        <v>16537</v>
      </c>
      <c r="G5738" t="s">
        <v>203</v>
      </c>
      <c r="H5738" t="s">
        <v>150</v>
      </c>
      <c r="I5738" t="s">
        <v>136</v>
      </c>
      <c r="J5738" t="s">
        <v>137</v>
      </c>
      <c r="K5738" t="s">
        <v>138</v>
      </c>
      <c r="L5738" t="s">
        <v>16538</v>
      </c>
      <c r="M5738" t="s">
        <v>16539</v>
      </c>
      <c r="N5738">
        <v>1.615277777</v>
      </c>
      <c r="O5738">
        <v>0</v>
      </c>
      <c r="P5738">
        <v>8</v>
      </c>
      <c r="Q5738">
        <v>0</v>
      </c>
      <c r="R5738">
        <v>0</v>
      </c>
      <c r="S5738">
        <v>0</v>
      </c>
      <c r="T5738">
        <v>2</v>
      </c>
      <c r="U5738">
        <v>0</v>
      </c>
      <c r="V5738">
        <v>0</v>
      </c>
      <c r="W5738">
        <v>0</v>
      </c>
      <c r="X5738">
        <v>3.1887487239822505</v>
      </c>
      <c r="Y5738">
        <v>0</v>
      </c>
      <c r="Z5738">
        <v>0</v>
      </c>
      <c r="AA5738">
        <v>0</v>
      </c>
      <c r="AB5738">
        <v>1.8056284048260003</v>
      </c>
      <c r="AC5738">
        <v>0</v>
      </c>
      <c r="AD5738">
        <v>0</v>
      </c>
      <c r="AE5738">
        <v>4.9943771288082512</v>
      </c>
    </row>
    <row r="5739" spans="1:31" x14ac:dyDescent="0.25">
      <c r="A5739">
        <v>2316873</v>
      </c>
      <c r="B5739">
        <v>1</v>
      </c>
      <c r="C5739" t="s">
        <v>80</v>
      </c>
      <c r="D5739" t="s">
        <v>107</v>
      </c>
      <c r="E5739" t="s">
        <v>153</v>
      </c>
      <c r="F5739" t="s">
        <v>16540</v>
      </c>
      <c r="G5739" t="s">
        <v>254</v>
      </c>
      <c r="H5739" t="s">
        <v>150</v>
      </c>
      <c r="I5739" t="s">
        <v>136</v>
      </c>
      <c r="J5739" t="s">
        <v>137</v>
      </c>
      <c r="K5739" t="s">
        <v>138</v>
      </c>
      <c r="L5739" t="s">
        <v>16541</v>
      </c>
      <c r="M5739" t="s">
        <v>16542</v>
      </c>
      <c r="N5739">
        <v>5.5824999999999996</v>
      </c>
      <c r="O5739">
        <v>0</v>
      </c>
      <c r="P5739">
        <v>1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0.23576328747000003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0.23576328747000003</v>
      </c>
    </row>
    <row r="5740" spans="1:31" x14ac:dyDescent="0.25">
      <c r="A5740">
        <v>2316956</v>
      </c>
      <c r="B5740">
        <v>1</v>
      </c>
      <c r="C5740" t="s">
        <v>80</v>
      </c>
      <c r="D5740" t="s">
        <v>92</v>
      </c>
      <c r="E5740" t="s">
        <v>175</v>
      </c>
      <c r="F5740" t="s">
        <v>16543</v>
      </c>
      <c r="G5740" t="s">
        <v>716</v>
      </c>
      <c r="H5740" t="s">
        <v>135</v>
      </c>
      <c r="I5740" t="s">
        <v>136</v>
      </c>
      <c r="J5740" t="s">
        <v>137</v>
      </c>
      <c r="K5740" t="s">
        <v>138</v>
      </c>
      <c r="L5740" t="s">
        <v>16544</v>
      </c>
      <c r="M5740" t="s">
        <v>16545</v>
      </c>
      <c r="N5740">
        <v>1.048888888</v>
      </c>
      <c r="O5740">
        <v>0</v>
      </c>
      <c r="P5740">
        <v>185</v>
      </c>
      <c r="Q5740">
        <v>0</v>
      </c>
      <c r="R5740">
        <v>0</v>
      </c>
      <c r="S5740">
        <v>0</v>
      </c>
      <c r="T5740">
        <v>16</v>
      </c>
      <c r="U5740">
        <v>0</v>
      </c>
      <c r="V5740">
        <v>0</v>
      </c>
      <c r="W5740">
        <v>0</v>
      </c>
      <c r="X5740">
        <v>35.321673104870996</v>
      </c>
      <c r="Y5740">
        <v>0</v>
      </c>
      <c r="Z5740">
        <v>0</v>
      </c>
      <c r="AA5740">
        <v>0</v>
      </c>
      <c r="AB5740">
        <v>45.541402499695863</v>
      </c>
      <c r="AC5740">
        <v>0</v>
      </c>
      <c r="AD5740">
        <v>0</v>
      </c>
      <c r="AE5740">
        <v>80.863075604566859</v>
      </c>
    </row>
    <row r="5741" spans="1:31" x14ac:dyDescent="0.25">
      <c r="A5741">
        <v>2316979</v>
      </c>
      <c r="B5741">
        <v>1</v>
      </c>
      <c r="C5741" t="s">
        <v>80</v>
      </c>
      <c r="D5741" t="s">
        <v>110</v>
      </c>
      <c r="E5741" t="s">
        <v>153</v>
      </c>
      <c r="F5741" t="s">
        <v>16546</v>
      </c>
      <c r="G5741" t="s">
        <v>703</v>
      </c>
      <c r="H5741" t="s">
        <v>150</v>
      </c>
      <c r="I5741" t="s">
        <v>136</v>
      </c>
      <c r="J5741" t="s">
        <v>3</v>
      </c>
      <c r="K5741" t="s">
        <v>138</v>
      </c>
      <c r="L5741" t="s">
        <v>16547</v>
      </c>
      <c r="M5741" t="s">
        <v>16548</v>
      </c>
      <c r="N5741">
        <v>2.9927777770000001</v>
      </c>
      <c r="O5741">
        <v>0</v>
      </c>
      <c r="P5741">
        <v>3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3.1338103082597497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3.1338103082597497</v>
      </c>
    </row>
    <row r="5742" spans="1:31" x14ac:dyDescent="0.25">
      <c r="A5742">
        <v>2316744</v>
      </c>
      <c r="B5742">
        <v>1</v>
      </c>
      <c r="C5742" t="s">
        <v>80</v>
      </c>
      <c r="D5742" t="s">
        <v>90</v>
      </c>
      <c r="E5742" t="s">
        <v>153</v>
      </c>
      <c r="F5742" t="s">
        <v>16549</v>
      </c>
      <c r="G5742" t="s">
        <v>203</v>
      </c>
      <c r="H5742" t="s">
        <v>150</v>
      </c>
      <c r="I5742" t="s">
        <v>136</v>
      </c>
      <c r="J5742" t="s">
        <v>137</v>
      </c>
      <c r="K5742" t="s">
        <v>138</v>
      </c>
      <c r="L5742" t="s">
        <v>16550</v>
      </c>
      <c r="M5742" t="s">
        <v>16551</v>
      </c>
      <c r="N5742">
        <v>1.851388888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6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5.3941906183266104</v>
      </c>
      <c r="AC5742">
        <v>0</v>
      </c>
      <c r="AD5742">
        <v>0</v>
      </c>
      <c r="AE5742">
        <v>5.3941906183266104</v>
      </c>
    </row>
    <row r="5743" spans="1:31" x14ac:dyDescent="0.25">
      <c r="A5743">
        <v>2316644</v>
      </c>
      <c r="B5743">
        <v>1</v>
      </c>
      <c r="C5743" t="s">
        <v>80</v>
      </c>
      <c r="D5743" t="s">
        <v>104</v>
      </c>
      <c r="E5743" t="s">
        <v>175</v>
      </c>
      <c r="F5743" t="s">
        <v>16552</v>
      </c>
      <c r="G5743" t="s">
        <v>2528</v>
      </c>
      <c r="H5743" t="s">
        <v>135</v>
      </c>
      <c r="I5743" t="s">
        <v>136</v>
      </c>
      <c r="J5743" t="s">
        <v>137</v>
      </c>
      <c r="K5743" t="s">
        <v>138</v>
      </c>
      <c r="L5743" t="s">
        <v>16553</v>
      </c>
      <c r="M5743" t="s">
        <v>16554</v>
      </c>
      <c r="N5743">
        <v>1.578888888</v>
      </c>
      <c r="O5743">
        <v>0</v>
      </c>
      <c r="P5743">
        <v>1</v>
      </c>
      <c r="Q5743">
        <v>0</v>
      </c>
      <c r="R5743">
        <v>2</v>
      </c>
      <c r="S5743">
        <v>0</v>
      </c>
      <c r="T5743">
        <v>1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8.7490389938741669E-2</v>
      </c>
      <c r="AA5743">
        <v>0</v>
      </c>
      <c r="AB5743">
        <v>0.67841500639269992</v>
      </c>
      <c r="AC5743">
        <v>0</v>
      </c>
      <c r="AD5743">
        <v>0</v>
      </c>
      <c r="AE5743">
        <v>0.76590539633144161</v>
      </c>
    </row>
    <row r="5744" spans="1:31" x14ac:dyDescent="0.25">
      <c r="A5744">
        <v>2316787</v>
      </c>
      <c r="B5744">
        <v>1</v>
      </c>
      <c r="C5744" t="s">
        <v>81</v>
      </c>
      <c r="D5744" t="s">
        <v>112</v>
      </c>
      <c r="E5744" t="s">
        <v>175</v>
      </c>
      <c r="F5744" t="s">
        <v>16555</v>
      </c>
      <c r="G5744" t="s">
        <v>872</v>
      </c>
      <c r="H5744" t="s">
        <v>135</v>
      </c>
      <c r="I5744" t="s">
        <v>136</v>
      </c>
      <c r="J5744" t="s">
        <v>137</v>
      </c>
      <c r="K5744" t="s">
        <v>138</v>
      </c>
      <c r="L5744" t="s">
        <v>16556</v>
      </c>
      <c r="M5744" t="s">
        <v>16557</v>
      </c>
      <c r="N5744">
        <v>7.5222222219999999</v>
      </c>
      <c r="O5744">
        <v>1</v>
      </c>
      <c r="P5744">
        <v>527</v>
      </c>
      <c r="Q5744">
        <v>17</v>
      </c>
      <c r="R5744">
        <v>62</v>
      </c>
      <c r="S5744">
        <v>2</v>
      </c>
      <c r="T5744">
        <v>74</v>
      </c>
      <c r="U5744">
        <v>0</v>
      </c>
      <c r="V5744">
        <v>0</v>
      </c>
      <c r="W5744">
        <v>1.3700459155392002</v>
      </c>
      <c r="X5744">
        <v>629.47958774952701</v>
      </c>
      <c r="Y5744">
        <v>35.219984452104214</v>
      </c>
      <c r="Z5744">
        <v>130.06070918754284</v>
      </c>
      <c r="AA5744">
        <v>17.397200702655898</v>
      </c>
      <c r="AB5744">
        <v>258.64836547604926</v>
      </c>
      <c r="AC5744">
        <v>0</v>
      </c>
      <c r="AD5744">
        <v>0</v>
      </c>
      <c r="AE5744">
        <v>1072.1758934834186</v>
      </c>
    </row>
    <row r="5745" spans="1:31" x14ac:dyDescent="0.25">
      <c r="A5745">
        <v>2316936</v>
      </c>
      <c r="B5745">
        <v>1</v>
      </c>
      <c r="C5745" t="s">
        <v>80</v>
      </c>
      <c r="D5745" t="s">
        <v>100</v>
      </c>
      <c r="E5745" t="s">
        <v>141</v>
      </c>
      <c r="F5745" t="s">
        <v>16558</v>
      </c>
      <c r="G5745" t="s">
        <v>134</v>
      </c>
      <c r="H5745" t="s">
        <v>135</v>
      </c>
      <c r="I5745" t="s">
        <v>468</v>
      </c>
      <c r="J5745" t="s">
        <v>137</v>
      </c>
      <c r="K5745" t="s">
        <v>138</v>
      </c>
      <c r="L5745" t="s">
        <v>16559</v>
      </c>
      <c r="M5745" t="s">
        <v>16560</v>
      </c>
      <c r="N5745">
        <v>0.05</v>
      </c>
      <c r="O5745">
        <v>1</v>
      </c>
      <c r="P5745">
        <v>9355</v>
      </c>
      <c r="Q5745">
        <v>0</v>
      </c>
      <c r="R5745">
        <v>95</v>
      </c>
      <c r="S5745">
        <v>15</v>
      </c>
      <c r="T5745">
        <v>957</v>
      </c>
      <c r="U5745">
        <v>0</v>
      </c>
      <c r="V5745">
        <v>0</v>
      </c>
      <c r="W5745">
        <v>0.65609194368900015</v>
      </c>
      <c r="X5745">
        <v>93.781746525026037</v>
      </c>
      <c r="Y5745">
        <v>0</v>
      </c>
      <c r="Z5745">
        <v>1.1839776221100002</v>
      </c>
      <c r="AA5745">
        <v>13.900909690749501</v>
      </c>
      <c r="AB5745">
        <v>54.891946476724172</v>
      </c>
      <c r="AC5745">
        <v>0</v>
      </c>
      <c r="AD5745">
        <v>0</v>
      </c>
      <c r="AE5745">
        <v>164.41467225829871</v>
      </c>
    </row>
    <row r="5746" spans="1:31" x14ac:dyDescent="0.25">
      <c r="A5746">
        <v>2316664</v>
      </c>
      <c r="B5746">
        <v>1</v>
      </c>
      <c r="C5746" t="s">
        <v>81</v>
      </c>
      <c r="D5746" t="s">
        <v>123</v>
      </c>
      <c r="E5746" t="s">
        <v>175</v>
      </c>
      <c r="F5746" t="s">
        <v>1883</v>
      </c>
      <c r="G5746" t="s">
        <v>210</v>
      </c>
      <c r="H5746" t="s">
        <v>135</v>
      </c>
      <c r="I5746" t="s">
        <v>136</v>
      </c>
      <c r="J5746" t="s">
        <v>137</v>
      </c>
      <c r="K5746" t="s">
        <v>138</v>
      </c>
      <c r="L5746" t="s">
        <v>16561</v>
      </c>
      <c r="M5746" t="s">
        <v>16562</v>
      </c>
      <c r="N5746">
        <v>3.6144444440000001</v>
      </c>
      <c r="O5746">
        <v>9</v>
      </c>
      <c r="P5746">
        <v>12</v>
      </c>
      <c r="Q5746">
        <v>199</v>
      </c>
      <c r="R5746">
        <v>143</v>
      </c>
      <c r="S5746">
        <v>49</v>
      </c>
      <c r="T5746">
        <v>21</v>
      </c>
      <c r="U5746">
        <v>0</v>
      </c>
      <c r="V5746">
        <v>0</v>
      </c>
      <c r="W5746">
        <v>21.07048495052517</v>
      </c>
      <c r="X5746">
        <v>24.62712069944617</v>
      </c>
      <c r="Y5746">
        <v>913.13705565486987</v>
      </c>
      <c r="Z5746">
        <v>650.73826062830449</v>
      </c>
      <c r="AA5746">
        <v>223.24185209858635</v>
      </c>
      <c r="AB5746">
        <v>91.104727796130291</v>
      </c>
      <c r="AC5746">
        <v>0</v>
      </c>
      <c r="AD5746">
        <v>0</v>
      </c>
      <c r="AE5746">
        <v>1923.9195018278622</v>
      </c>
    </row>
    <row r="5747" spans="1:31" x14ac:dyDescent="0.25">
      <c r="A5747">
        <v>2317185</v>
      </c>
      <c r="B5747">
        <v>1</v>
      </c>
      <c r="C5747" t="s">
        <v>80</v>
      </c>
      <c r="D5747" t="s">
        <v>96</v>
      </c>
      <c r="E5747" t="s">
        <v>153</v>
      </c>
      <c r="F5747" t="s">
        <v>16563</v>
      </c>
      <c r="G5747" t="s">
        <v>155</v>
      </c>
      <c r="H5747" t="s">
        <v>150</v>
      </c>
      <c r="I5747" t="s">
        <v>136</v>
      </c>
      <c r="J5747" t="s">
        <v>137</v>
      </c>
      <c r="K5747" t="s">
        <v>138</v>
      </c>
      <c r="L5747" t="s">
        <v>16564</v>
      </c>
      <c r="M5747" t="s">
        <v>16565</v>
      </c>
      <c r="N5747">
        <v>0.64722222200000001</v>
      </c>
      <c r="O5747">
        <v>0</v>
      </c>
      <c r="P5747">
        <v>1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0.47095940014588339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0.47095940014588339</v>
      </c>
    </row>
    <row r="5748" spans="1:31" x14ac:dyDescent="0.25">
      <c r="A5748">
        <v>2317042</v>
      </c>
      <c r="B5748">
        <v>1</v>
      </c>
      <c r="C5748" t="s">
        <v>80</v>
      </c>
      <c r="D5748" t="s">
        <v>99</v>
      </c>
      <c r="E5748" t="s">
        <v>153</v>
      </c>
      <c r="F5748" t="s">
        <v>16566</v>
      </c>
      <c r="G5748" t="s">
        <v>155</v>
      </c>
      <c r="H5748" t="s">
        <v>150</v>
      </c>
      <c r="I5748" t="s">
        <v>136</v>
      </c>
      <c r="J5748" t="s">
        <v>137</v>
      </c>
      <c r="K5748" t="s">
        <v>138</v>
      </c>
      <c r="L5748" t="s">
        <v>16567</v>
      </c>
      <c r="M5748" t="s">
        <v>16568</v>
      </c>
      <c r="N5748">
        <v>4.1672222220000004</v>
      </c>
      <c r="O5748">
        <v>0</v>
      </c>
      <c r="P5748">
        <v>1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</row>
    <row r="5749" spans="1:31" x14ac:dyDescent="0.25">
      <c r="A5749">
        <v>2316807</v>
      </c>
      <c r="B5749">
        <v>1</v>
      </c>
      <c r="C5749" t="s">
        <v>80</v>
      </c>
      <c r="D5749" t="s">
        <v>105</v>
      </c>
      <c r="E5749" t="s">
        <v>175</v>
      </c>
      <c r="F5749" t="s">
        <v>16569</v>
      </c>
      <c r="G5749" t="s">
        <v>467</v>
      </c>
      <c r="H5749" t="s">
        <v>135</v>
      </c>
      <c r="I5749" t="s">
        <v>136</v>
      </c>
      <c r="J5749" t="s">
        <v>137</v>
      </c>
      <c r="K5749" t="s">
        <v>144</v>
      </c>
      <c r="L5749" t="s">
        <v>16570</v>
      </c>
      <c r="M5749" t="s">
        <v>16571</v>
      </c>
      <c r="N5749">
        <v>0.204166666</v>
      </c>
      <c r="O5749">
        <v>0</v>
      </c>
      <c r="P5749">
        <v>205</v>
      </c>
      <c r="Q5749">
        <v>0</v>
      </c>
      <c r="R5749">
        <v>0</v>
      </c>
      <c r="S5749">
        <v>0</v>
      </c>
      <c r="T5749">
        <v>2</v>
      </c>
      <c r="U5749">
        <v>0</v>
      </c>
      <c r="V5749">
        <v>0</v>
      </c>
      <c r="W5749">
        <v>0</v>
      </c>
      <c r="X5749">
        <v>10.329430946787751</v>
      </c>
      <c r="Y5749">
        <v>0</v>
      </c>
      <c r="Z5749">
        <v>0</v>
      </c>
      <c r="AA5749">
        <v>0</v>
      </c>
      <c r="AB5749">
        <v>0.40833043913199996</v>
      </c>
      <c r="AC5749">
        <v>0</v>
      </c>
      <c r="AD5749">
        <v>0</v>
      </c>
      <c r="AE5749">
        <v>10.73776138591975</v>
      </c>
    </row>
    <row r="5750" spans="1:31" x14ac:dyDescent="0.25">
      <c r="A5750">
        <v>2316750</v>
      </c>
      <c r="B5750">
        <v>1</v>
      </c>
      <c r="C5750" t="s">
        <v>81</v>
      </c>
      <c r="D5750" t="s">
        <v>123</v>
      </c>
      <c r="E5750" t="s">
        <v>132</v>
      </c>
      <c r="F5750" t="s">
        <v>3291</v>
      </c>
      <c r="G5750" t="s">
        <v>134</v>
      </c>
      <c r="H5750" t="s">
        <v>135</v>
      </c>
      <c r="I5750" t="s">
        <v>136</v>
      </c>
      <c r="J5750" t="s">
        <v>137</v>
      </c>
      <c r="K5750" t="s">
        <v>138</v>
      </c>
      <c r="L5750" t="s">
        <v>16572</v>
      </c>
      <c r="M5750" t="s">
        <v>16573</v>
      </c>
      <c r="N5750">
        <v>2.017222222</v>
      </c>
      <c r="O5750">
        <v>0</v>
      </c>
      <c r="P5750">
        <v>361</v>
      </c>
      <c r="Q5750">
        <v>137</v>
      </c>
      <c r="R5750">
        <v>53</v>
      </c>
      <c r="S5750">
        <v>15</v>
      </c>
      <c r="T5750">
        <v>36</v>
      </c>
      <c r="U5750">
        <v>0</v>
      </c>
      <c r="V5750">
        <v>0</v>
      </c>
      <c r="W5750">
        <v>0</v>
      </c>
      <c r="X5750">
        <v>123.0744224649423</v>
      </c>
      <c r="Y5750">
        <v>668.84488221434538</v>
      </c>
      <c r="Z5750">
        <v>156.41399670851237</v>
      </c>
      <c r="AA5750">
        <v>50.346043318043556</v>
      </c>
      <c r="AB5750">
        <v>47.514569690990882</v>
      </c>
      <c r="AC5750">
        <v>0</v>
      </c>
      <c r="AD5750">
        <v>0</v>
      </c>
      <c r="AE5750">
        <v>1046.1939143968345</v>
      </c>
    </row>
    <row r="5751" spans="1:31" x14ac:dyDescent="0.25">
      <c r="A5751">
        <v>2317248</v>
      </c>
      <c r="B5751">
        <v>1</v>
      </c>
      <c r="C5751" t="s">
        <v>81</v>
      </c>
      <c r="D5751" t="s">
        <v>114</v>
      </c>
      <c r="E5751" t="s">
        <v>147</v>
      </c>
      <c r="F5751" t="s">
        <v>16574</v>
      </c>
      <c r="G5751" t="s">
        <v>149</v>
      </c>
      <c r="H5751" t="s">
        <v>150</v>
      </c>
      <c r="I5751" t="s">
        <v>136</v>
      </c>
      <c r="J5751" t="s">
        <v>137</v>
      </c>
      <c r="K5751" t="s">
        <v>138</v>
      </c>
      <c r="L5751" t="s">
        <v>16575</v>
      </c>
      <c r="M5751" t="s">
        <v>16576</v>
      </c>
      <c r="N5751">
        <v>6.3252777770000002</v>
      </c>
      <c r="O5751">
        <v>0</v>
      </c>
      <c r="P5751">
        <v>18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8.8078309052385624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8.8078309052385624</v>
      </c>
    </row>
    <row r="5752" spans="1:31" x14ac:dyDescent="0.25">
      <c r="A5752">
        <v>2317085</v>
      </c>
      <c r="B5752">
        <v>1</v>
      </c>
      <c r="C5752" t="s">
        <v>80</v>
      </c>
      <c r="D5752" t="s">
        <v>90</v>
      </c>
      <c r="E5752" t="s">
        <v>158</v>
      </c>
      <c r="F5752" t="s">
        <v>16577</v>
      </c>
      <c r="G5752" t="s">
        <v>513</v>
      </c>
      <c r="H5752" t="s">
        <v>150</v>
      </c>
      <c r="I5752" t="s">
        <v>136</v>
      </c>
      <c r="J5752" t="s">
        <v>137</v>
      </c>
      <c r="K5752" t="s">
        <v>138</v>
      </c>
      <c r="L5752" t="s">
        <v>16578</v>
      </c>
      <c r="M5752" t="s">
        <v>16579</v>
      </c>
      <c r="N5752">
        <v>1.868055555</v>
      </c>
      <c r="O5752">
        <v>0</v>
      </c>
      <c r="P5752">
        <v>190</v>
      </c>
      <c r="Q5752">
        <v>0</v>
      </c>
      <c r="R5752">
        <v>0</v>
      </c>
      <c r="S5752">
        <v>0</v>
      </c>
      <c r="T5752">
        <v>16</v>
      </c>
      <c r="U5752">
        <v>0</v>
      </c>
      <c r="V5752">
        <v>0</v>
      </c>
      <c r="W5752">
        <v>0</v>
      </c>
      <c r="X5752">
        <v>98.068967362596695</v>
      </c>
      <c r="Y5752">
        <v>0</v>
      </c>
      <c r="Z5752">
        <v>0</v>
      </c>
      <c r="AA5752">
        <v>0</v>
      </c>
      <c r="AB5752">
        <v>20.587309354960198</v>
      </c>
      <c r="AC5752">
        <v>0</v>
      </c>
      <c r="AD5752">
        <v>0</v>
      </c>
      <c r="AE5752">
        <v>118.65627671755689</v>
      </c>
    </row>
    <row r="5753" spans="1:31" x14ac:dyDescent="0.25">
      <c r="A5753">
        <v>2317254</v>
      </c>
      <c r="B5753">
        <v>1</v>
      </c>
      <c r="C5753" t="s">
        <v>81</v>
      </c>
      <c r="D5753" t="s">
        <v>114</v>
      </c>
      <c r="E5753" t="s">
        <v>147</v>
      </c>
      <c r="F5753" t="s">
        <v>16580</v>
      </c>
      <c r="G5753" t="s">
        <v>149</v>
      </c>
      <c r="H5753" t="s">
        <v>150</v>
      </c>
      <c r="I5753" t="s">
        <v>136</v>
      </c>
      <c r="J5753" t="s">
        <v>137</v>
      </c>
      <c r="K5753" t="s">
        <v>138</v>
      </c>
      <c r="L5753" t="s">
        <v>16581</v>
      </c>
      <c r="M5753" t="s">
        <v>16582</v>
      </c>
      <c r="N5753">
        <v>1.034444444</v>
      </c>
      <c r="O5753">
        <v>0</v>
      </c>
      <c r="P5753">
        <v>36</v>
      </c>
      <c r="Q5753">
        <v>0</v>
      </c>
      <c r="R5753">
        <v>4</v>
      </c>
      <c r="S5753">
        <v>0</v>
      </c>
      <c r="T5753">
        <v>3</v>
      </c>
      <c r="U5753">
        <v>0</v>
      </c>
      <c r="V5753">
        <v>0</v>
      </c>
      <c r="W5753">
        <v>0</v>
      </c>
      <c r="X5753">
        <v>4.9390841545578184</v>
      </c>
      <c r="Y5753">
        <v>0</v>
      </c>
      <c r="Z5753">
        <v>0.19874211970059999</v>
      </c>
      <c r="AA5753">
        <v>0</v>
      </c>
      <c r="AB5753">
        <v>0.5923898346629668</v>
      </c>
      <c r="AC5753">
        <v>0</v>
      </c>
      <c r="AD5753">
        <v>0</v>
      </c>
      <c r="AE5753">
        <v>5.7302161089213852</v>
      </c>
    </row>
    <row r="5754" spans="1:31" x14ac:dyDescent="0.25">
      <c r="A5754">
        <v>2317231</v>
      </c>
      <c r="B5754">
        <v>1</v>
      </c>
      <c r="C5754" t="s">
        <v>81</v>
      </c>
      <c r="D5754" t="s">
        <v>112</v>
      </c>
      <c r="E5754" t="s">
        <v>147</v>
      </c>
      <c r="F5754" t="s">
        <v>16583</v>
      </c>
      <c r="G5754" t="s">
        <v>149</v>
      </c>
      <c r="H5754" t="s">
        <v>150</v>
      </c>
      <c r="I5754" t="s">
        <v>136</v>
      </c>
      <c r="J5754" t="s">
        <v>137</v>
      </c>
      <c r="K5754" t="s">
        <v>138</v>
      </c>
      <c r="L5754" t="s">
        <v>16584</v>
      </c>
      <c r="M5754" t="s">
        <v>16585</v>
      </c>
      <c r="N5754">
        <v>0.26388888799999999</v>
      </c>
      <c r="O5754">
        <v>0</v>
      </c>
      <c r="P5754">
        <v>133</v>
      </c>
      <c r="Q5754">
        <v>0</v>
      </c>
      <c r="R5754">
        <v>0</v>
      </c>
      <c r="S5754">
        <v>0</v>
      </c>
      <c r="T5754">
        <v>1</v>
      </c>
      <c r="U5754">
        <v>0</v>
      </c>
      <c r="V5754">
        <v>0</v>
      </c>
      <c r="W5754">
        <v>0</v>
      </c>
      <c r="X5754">
        <v>5.853518345028748</v>
      </c>
      <c r="Y5754">
        <v>0</v>
      </c>
      <c r="Z5754">
        <v>0</v>
      </c>
      <c r="AA5754">
        <v>0</v>
      </c>
      <c r="AB5754">
        <v>0.27330854563666668</v>
      </c>
      <c r="AC5754">
        <v>0</v>
      </c>
      <c r="AD5754">
        <v>0</v>
      </c>
      <c r="AE5754">
        <v>6.1268268906654146</v>
      </c>
    </row>
    <row r="5755" spans="1:31" x14ac:dyDescent="0.25">
      <c r="A5755">
        <v>2316985</v>
      </c>
      <c r="B5755">
        <v>1</v>
      </c>
      <c r="C5755" t="s">
        <v>80</v>
      </c>
      <c r="D5755" t="s">
        <v>96</v>
      </c>
      <c r="E5755" t="s">
        <v>153</v>
      </c>
      <c r="F5755" t="s">
        <v>16586</v>
      </c>
      <c r="G5755" t="s">
        <v>155</v>
      </c>
      <c r="H5755" t="s">
        <v>150</v>
      </c>
      <c r="I5755" t="s">
        <v>136</v>
      </c>
      <c r="J5755" t="s">
        <v>137</v>
      </c>
      <c r="K5755" t="s">
        <v>138</v>
      </c>
      <c r="L5755" t="s">
        <v>16587</v>
      </c>
      <c r="M5755" t="s">
        <v>16588</v>
      </c>
      <c r="N5755">
        <v>2.2002777770000002</v>
      </c>
      <c r="O5755">
        <v>0</v>
      </c>
      <c r="P5755">
        <v>1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0.92820826382799992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0.92820826382799992</v>
      </c>
    </row>
    <row r="5756" spans="1:31" x14ac:dyDescent="0.25">
      <c r="A5756">
        <v>2316676</v>
      </c>
      <c r="B5756">
        <v>1</v>
      </c>
      <c r="C5756" t="s">
        <v>80</v>
      </c>
      <c r="D5756" t="s">
        <v>93</v>
      </c>
      <c r="E5756" t="s">
        <v>147</v>
      </c>
      <c r="F5756" t="s">
        <v>16589</v>
      </c>
      <c r="G5756" t="s">
        <v>149</v>
      </c>
      <c r="H5756" t="s">
        <v>150</v>
      </c>
      <c r="I5756" t="s">
        <v>136</v>
      </c>
      <c r="J5756" t="s">
        <v>137</v>
      </c>
      <c r="K5756" t="s">
        <v>138</v>
      </c>
      <c r="L5756" t="s">
        <v>16590</v>
      </c>
      <c r="M5756" t="s">
        <v>16591</v>
      </c>
      <c r="N5756">
        <v>0.946944444</v>
      </c>
      <c r="O5756">
        <v>0</v>
      </c>
      <c r="P5756">
        <v>3</v>
      </c>
      <c r="Q5756">
        <v>0</v>
      </c>
      <c r="R5756">
        <v>20</v>
      </c>
      <c r="S5756">
        <v>0</v>
      </c>
      <c r="T5756">
        <v>1</v>
      </c>
      <c r="U5756">
        <v>0</v>
      </c>
      <c r="V5756">
        <v>0</v>
      </c>
      <c r="W5756">
        <v>0</v>
      </c>
      <c r="X5756">
        <v>0.41156386944880008</v>
      </c>
      <c r="Y5756">
        <v>0</v>
      </c>
      <c r="Z5756">
        <v>23.218179687443101</v>
      </c>
      <c r="AA5756">
        <v>0</v>
      </c>
      <c r="AB5756">
        <v>1.5984695505373248</v>
      </c>
      <c r="AC5756">
        <v>0</v>
      </c>
      <c r="AD5756">
        <v>0</v>
      </c>
      <c r="AE5756">
        <v>25.228213107429223</v>
      </c>
    </row>
    <row r="5757" spans="1:31" x14ac:dyDescent="0.25">
      <c r="A5757">
        <v>2316736</v>
      </c>
      <c r="B5757">
        <v>1</v>
      </c>
      <c r="C5757" t="s">
        <v>81</v>
      </c>
      <c r="D5757" t="s">
        <v>118</v>
      </c>
      <c r="E5757" t="s">
        <v>141</v>
      </c>
      <c r="F5757" t="s">
        <v>16592</v>
      </c>
      <c r="G5757" t="s">
        <v>143</v>
      </c>
      <c r="H5757" t="s">
        <v>135</v>
      </c>
      <c r="I5757" t="s">
        <v>136</v>
      </c>
      <c r="J5757" t="s">
        <v>137</v>
      </c>
      <c r="K5757" t="s">
        <v>144</v>
      </c>
      <c r="L5757" t="s">
        <v>16593</v>
      </c>
      <c r="M5757" t="s">
        <v>16594</v>
      </c>
      <c r="N5757">
        <v>8.324166666</v>
      </c>
      <c r="O5757">
        <v>3</v>
      </c>
      <c r="P5757">
        <v>353</v>
      </c>
      <c r="Q5757">
        <v>54</v>
      </c>
      <c r="R5757">
        <v>42</v>
      </c>
      <c r="S5757">
        <v>28</v>
      </c>
      <c r="T5757">
        <v>37</v>
      </c>
      <c r="U5757">
        <v>12</v>
      </c>
      <c r="V5757">
        <v>0</v>
      </c>
      <c r="W5757">
        <v>11.512563418721752</v>
      </c>
      <c r="X5757">
        <v>485.87779327495554</v>
      </c>
      <c r="Y5757">
        <v>1201.7834583599615</v>
      </c>
      <c r="Z5757">
        <v>496.46505458972786</v>
      </c>
      <c r="AA5757">
        <v>2035.7911200622052</v>
      </c>
      <c r="AB5757">
        <v>711.0788767628452</v>
      </c>
      <c r="AC5757">
        <v>11529.993004973461</v>
      </c>
      <c r="AD5757">
        <v>0</v>
      </c>
      <c r="AE5757">
        <v>16472.501871441877</v>
      </c>
    </row>
    <row r="5758" spans="1:31" x14ac:dyDescent="0.25">
      <c r="A5758">
        <v>2317068</v>
      </c>
      <c r="B5758">
        <v>1</v>
      </c>
      <c r="C5758" t="s">
        <v>80</v>
      </c>
      <c r="D5758" t="s">
        <v>93</v>
      </c>
      <c r="E5758" t="s">
        <v>153</v>
      </c>
      <c r="F5758" t="s">
        <v>16595</v>
      </c>
      <c r="G5758" t="s">
        <v>155</v>
      </c>
      <c r="H5758" t="s">
        <v>150</v>
      </c>
      <c r="I5758" t="s">
        <v>136</v>
      </c>
      <c r="J5758" t="s">
        <v>137</v>
      </c>
      <c r="K5758" t="s">
        <v>138</v>
      </c>
      <c r="L5758" t="s">
        <v>16596</v>
      </c>
      <c r="M5758" t="s">
        <v>16597</v>
      </c>
      <c r="N5758">
        <v>1.491944444</v>
      </c>
      <c r="O5758">
        <v>0</v>
      </c>
      <c r="P5758">
        <v>1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0.79737522815646678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0.79737522815646678</v>
      </c>
    </row>
    <row r="5759" spans="1:31" x14ac:dyDescent="0.25">
      <c r="A5759">
        <v>2316822</v>
      </c>
      <c r="B5759">
        <v>1</v>
      </c>
      <c r="C5759" t="s">
        <v>80</v>
      </c>
      <c r="D5759" t="s">
        <v>83</v>
      </c>
      <c r="E5759" t="s">
        <v>153</v>
      </c>
      <c r="F5759" t="s">
        <v>16598</v>
      </c>
      <c r="G5759" t="s">
        <v>155</v>
      </c>
      <c r="H5759" t="s">
        <v>150</v>
      </c>
      <c r="I5759" t="s">
        <v>136</v>
      </c>
      <c r="J5759" t="s">
        <v>137</v>
      </c>
      <c r="K5759" t="s">
        <v>138</v>
      </c>
      <c r="L5759" t="s">
        <v>16599</v>
      </c>
      <c r="M5759" t="s">
        <v>16600</v>
      </c>
      <c r="N5759">
        <v>4.250277777</v>
      </c>
      <c r="O5759">
        <v>0</v>
      </c>
      <c r="P5759">
        <v>4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5.872684606326116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5.872684606326116</v>
      </c>
    </row>
    <row r="5760" spans="1:31" x14ac:dyDescent="0.25">
      <c r="A5760">
        <v>2316630</v>
      </c>
      <c r="B5760">
        <v>1</v>
      </c>
      <c r="C5760" t="s">
        <v>80</v>
      </c>
      <c r="D5760" t="s">
        <v>96</v>
      </c>
      <c r="E5760" t="s">
        <v>285</v>
      </c>
      <c r="F5760" t="s">
        <v>16601</v>
      </c>
      <c r="G5760" t="s">
        <v>149</v>
      </c>
      <c r="H5760" t="s">
        <v>150</v>
      </c>
      <c r="I5760" t="s">
        <v>136</v>
      </c>
      <c r="J5760" t="s">
        <v>137</v>
      </c>
      <c r="K5760" t="s">
        <v>138</v>
      </c>
      <c r="L5760" t="s">
        <v>16602</v>
      </c>
      <c r="M5760" t="s">
        <v>16603</v>
      </c>
      <c r="N5760">
        <v>1.893888888</v>
      </c>
      <c r="O5760">
        <v>0</v>
      </c>
      <c r="P5760">
        <v>7</v>
      </c>
      <c r="Q5760">
        <v>0</v>
      </c>
      <c r="R5760">
        <v>0</v>
      </c>
      <c r="S5760">
        <v>0</v>
      </c>
      <c r="T5760">
        <v>3</v>
      </c>
      <c r="U5760">
        <v>0</v>
      </c>
      <c r="V5760">
        <v>0</v>
      </c>
      <c r="W5760">
        <v>0</v>
      </c>
      <c r="X5760">
        <v>6.5190050240990018</v>
      </c>
      <c r="Y5760">
        <v>0</v>
      </c>
      <c r="Z5760">
        <v>0</v>
      </c>
      <c r="AA5760">
        <v>0</v>
      </c>
      <c r="AB5760">
        <v>8.7213348647988891</v>
      </c>
      <c r="AC5760">
        <v>0</v>
      </c>
      <c r="AD5760">
        <v>0</v>
      </c>
      <c r="AE5760">
        <v>15.240339888897891</v>
      </c>
    </row>
    <row r="5761" spans="1:31" x14ac:dyDescent="0.25">
      <c r="A5761">
        <v>2317217</v>
      </c>
      <c r="B5761">
        <v>1</v>
      </c>
      <c r="C5761" t="s">
        <v>81</v>
      </c>
      <c r="D5761" t="s">
        <v>117</v>
      </c>
      <c r="E5761" t="s">
        <v>141</v>
      </c>
      <c r="F5761" t="s">
        <v>16407</v>
      </c>
      <c r="G5761" t="s">
        <v>134</v>
      </c>
      <c r="H5761" t="s">
        <v>135</v>
      </c>
      <c r="I5761" t="s">
        <v>136</v>
      </c>
      <c r="J5761" t="s">
        <v>137</v>
      </c>
      <c r="K5761" t="s">
        <v>138</v>
      </c>
      <c r="L5761" t="s">
        <v>16604</v>
      </c>
      <c r="M5761" t="s">
        <v>16605</v>
      </c>
      <c r="N5761">
        <v>0.84277777700000001</v>
      </c>
      <c r="O5761">
        <v>0</v>
      </c>
      <c r="P5761">
        <v>905</v>
      </c>
      <c r="Q5761">
        <v>9</v>
      </c>
      <c r="R5761">
        <v>10</v>
      </c>
      <c r="S5761">
        <v>6</v>
      </c>
      <c r="T5761">
        <v>27</v>
      </c>
      <c r="U5761">
        <v>0</v>
      </c>
      <c r="V5761">
        <v>0</v>
      </c>
      <c r="W5761">
        <v>0</v>
      </c>
      <c r="X5761">
        <v>90.489047990667601</v>
      </c>
      <c r="Y5761">
        <v>62.55125788028645</v>
      </c>
      <c r="Z5761">
        <v>3.5491124663360227</v>
      </c>
      <c r="AA5761">
        <v>7.9786841088952221</v>
      </c>
      <c r="AB5761">
        <v>3.3762758771469503</v>
      </c>
      <c r="AC5761">
        <v>0</v>
      </c>
      <c r="AD5761">
        <v>0</v>
      </c>
      <c r="AE5761">
        <v>167.94437832333224</v>
      </c>
    </row>
    <row r="5762" spans="1:31" x14ac:dyDescent="0.25">
      <c r="A5762">
        <v>2316859</v>
      </c>
      <c r="B5762">
        <v>1</v>
      </c>
      <c r="C5762" t="s">
        <v>80</v>
      </c>
      <c r="D5762" t="s">
        <v>99</v>
      </c>
      <c r="E5762" t="s">
        <v>147</v>
      </c>
      <c r="F5762" t="s">
        <v>16606</v>
      </c>
      <c r="G5762" t="s">
        <v>143</v>
      </c>
      <c r="H5762" t="s">
        <v>150</v>
      </c>
      <c r="I5762" t="s">
        <v>136</v>
      </c>
      <c r="J5762" t="s">
        <v>137</v>
      </c>
      <c r="K5762" t="s">
        <v>144</v>
      </c>
      <c r="L5762" t="s">
        <v>16607</v>
      </c>
      <c r="M5762" t="s">
        <v>16608</v>
      </c>
      <c r="N5762">
        <v>1.1219444439999999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1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1.3964588068285753</v>
      </c>
      <c r="AC5762">
        <v>0</v>
      </c>
      <c r="AD5762">
        <v>0</v>
      </c>
      <c r="AE5762">
        <v>1.3964588068285753</v>
      </c>
    </row>
    <row r="5763" spans="1:31" x14ac:dyDescent="0.25">
      <c r="A5763">
        <v>2317214</v>
      </c>
      <c r="B5763">
        <v>1</v>
      </c>
      <c r="C5763" t="s">
        <v>81</v>
      </c>
      <c r="D5763" t="s">
        <v>123</v>
      </c>
      <c r="E5763" t="s">
        <v>147</v>
      </c>
      <c r="F5763" t="s">
        <v>16609</v>
      </c>
      <c r="G5763" t="s">
        <v>149</v>
      </c>
      <c r="H5763" t="s">
        <v>150</v>
      </c>
      <c r="I5763" t="s">
        <v>136</v>
      </c>
      <c r="J5763" t="s">
        <v>137</v>
      </c>
      <c r="K5763" t="s">
        <v>138</v>
      </c>
      <c r="L5763" t="s">
        <v>16610</v>
      </c>
      <c r="M5763" t="s">
        <v>16611</v>
      </c>
      <c r="N5763">
        <v>1.2383333329999999</v>
      </c>
      <c r="O5763">
        <v>0</v>
      </c>
      <c r="P5763">
        <v>72</v>
      </c>
      <c r="Q5763">
        <v>0</v>
      </c>
      <c r="R5763">
        <v>4</v>
      </c>
      <c r="S5763">
        <v>0</v>
      </c>
      <c r="T5763">
        <v>7</v>
      </c>
      <c r="U5763">
        <v>0</v>
      </c>
      <c r="V5763">
        <v>0</v>
      </c>
      <c r="W5763">
        <v>0</v>
      </c>
      <c r="X5763">
        <v>19.479833987309615</v>
      </c>
      <c r="Y5763">
        <v>0</v>
      </c>
      <c r="Z5763">
        <v>2.78411234327965</v>
      </c>
      <c r="AA5763">
        <v>0</v>
      </c>
      <c r="AB5763">
        <v>2.9804126113958</v>
      </c>
      <c r="AC5763">
        <v>0</v>
      </c>
      <c r="AD5763">
        <v>0</v>
      </c>
      <c r="AE5763">
        <v>25.244358941985062</v>
      </c>
    </row>
    <row r="5764" spans="1:31" x14ac:dyDescent="0.25">
      <c r="A5764">
        <v>2316882</v>
      </c>
      <c r="B5764">
        <v>1</v>
      </c>
      <c r="C5764" t="s">
        <v>80</v>
      </c>
      <c r="D5764" t="s">
        <v>108</v>
      </c>
      <c r="E5764" t="s">
        <v>153</v>
      </c>
      <c r="F5764" t="s">
        <v>16612</v>
      </c>
      <c r="G5764" t="s">
        <v>254</v>
      </c>
      <c r="H5764" t="s">
        <v>150</v>
      </c>
      <c r="I5764" t="s">
        <v>136</v>
      </c>
      <c r="J5764" t="s">
        <v>137</v>
      </c>
      <c r="K5764" t="s">
        <v>138</v>
      </c>
      <c r="L5764" t="s">
        <v>16613</v>
      </c>
      <c r="M5764" t="s">
        <v>16614</v>
      </c>
      <c r="N5764">
        <v>3.119722222</v>
      </c>
      <c r="O5764">
        <v>0</v>
      </c>
      <c r="P5764">
        <v>1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1.9859479523642913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1.9859479523642913</v>
      </c>
    </row>
    <row r="5765" spans="1:31" x14ac:dyDescent="0.25">
      <c r="A5765">
        <v>2316696</v>
      </c>
      <c r="B5765">
        <v>1</v>
      </c>
      <c r="C5765" t="s">
        <v>80</v>
      </c>
      <c r="D5765" t="s">
        <v>82</v>
      </c>
      <c r="E5765" t="s">
        <v>141</v>
      </c>
      <c r="F5765" t="s">
        <v>16615</v>
      </c>
      <c r="G5765" t="s">
        <v>143</v>
      </c>
      <c r="H5765" t="s">
        <v>135</v>
      </c>
      <c r="I5765" t="s">
        <v>136</v>
      </c>
      <c r="J5765" t="s">
        <v>137</v>
      </c>
      <c r="K5765" t="s">
        <v>144</v>
      </c>
      <c r="L5765" t="s">
        <v>16616</v>
      </c>
      <c r="M5765" t="s">
        <v>16617</v>
      </c>
      <c r="N5765">
        <v>9.3019444440000001</v>
      </c>
      <c r="O5765">
        <v>0</v>
      </c>
      <c r="P5765">
        <v>3801</v>
      </c>
      <c r="Q5765">
        <v>0</v>
      </c>
      <c r="R5765">
        <v>0</v>
      </c>
      <c r="S5765">
        <v>0</v>
      </c>
      <c r="T5765">
        <v>536</v>
      </c>
      <c r="U5765">
        <v>0</v>
      </c>
      <c r="V5765">
        <v>2</v>
      </c>
      <c r="W5765">
        <v>0</v>
      </c>
      <c r="X5765">
        <v>7970.3280084118987</v>
      </c>
      <c r="Y5765">
        <v>0</v>
      </c>
      <c r="Z5765">
        <v>0</v>
      </c>
      <c r="AA5765">
        <v>0</v>
      </c>
      <c r="AB5765">
        <v>6605.120676456957</v>
      </c>
      <c r="AC5765">
        <v>0</v>
      </c>
      <c r="AD5765">
        <v>200.18486261948581</v>
      </c>
      <c r="AE5765">
        <v>14775.633547488342</v>
      </c>
    </row>
    <row r="5766" spans="1:31" x14ac:dyDescent="0.25">
      <c r="A5766">
        <v>2316816</v>
      </c>
      <c r="B5766">
        <v>1</v>
      </c>
      <c r="C5766" t="s">
        <v>80</v>
      </c>
      <c r="D5766" t="s">
        <v>100</v>
      </c>
      <c r="E5766" t="s">
        <v>153</v>
      </c>
      <c r="F5766" t="s">
        <v>16618</v>
      </c>
      <c r="G5766" t="s">
        <v>336</v>
      </c>
      <c r="H5766" t="s">
        <v>150</v>
      </c>
      <c r="I5766" t="s">
        <v>136</v>
      </c>
      <c r="J5766" t="s">
        <v>137</v>
      </c>
      <c r="K5766" t="s">
        <v>138</v>
      </c>
      <c r="L5766" t="s">
        <v>16619</v>
      </c>
      <c r="M5766" t="s">
        <v>16620</v>
      </c>
      <c r="N5766">
        <v>5.3033333330000003</v>
      </c>
      <c r="O5766">
        <v>0</v>
      </c>
      <c r="P5766">
        <v>1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6.3445061875228834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6.3445061875228834</v>
      </c>
    </row>
    <row r="5767" spans="1:31" x14ac:dyDescent="0.25">
      <c r="A5767">
        <v>2316716</v>
      </c>
      <c r="B5767">
        <v>1</v>
      </c>
      <c r="C5767" t="s">
        <v>81</v>
      </c>
      <c r="D5767" t="s">
        <v>114</v>
      </c>
      <c r="E5767" t="s">
        <v>132</v>
      </c>
      <c r="F5767" t="s">
        <v>16621</v>
      </c>
      <c r="G5767" t="s">
        <v>143</v>
      </c>
      <c r="H5767" t="s">
        <v>135</v>
      </c>
      <c r="I5767" t="s">
        <v>136</v>
      </c>
      <c r="J5767" t="s">
        <v>137</v>
      </c>
      <c r="K5767" t="s">
        <v>144</v>
      </c>
      <c r="L5767" t="s">
        <v>16622</v>
      </c>
      <c r="M5767" t="s">
        <v>16623</v>
      </c>
      <c r="N5767">
        <v>8.0102777770000007</v>
      </c>
      <c r="O5767">
        <v>0</v>
      </c>
      <c r="P5767">
        <v>664</v>
      </c>
      <c r="Q5767">
        <v>0</v>
      </c>
      <c r="R5767">
        <v>36</v>
      </c>
      <c r="S5767">
        <v>1</v>
      </c>
      <c r="T5767">
        <v>47</v>
      </c>
      <c r="U5767">
        <v>0</v>
      </c>
      <c r="V5767">
        <v>1</v>
      </c>
      <c r="W5767">
        <v>0</v>
      </c>
      <c r="X5767">
        <v>473.42320229086204</v>
      </c>
      <c r="Y5767">
        <v>0</v>
      </c>
      <c r="Z5767">
        <v>41.635316870772733</v>
      </c>
      <c r="AA5767">
        <v>13.657843290349478</v>
      </c>
      <c r="AB5767">
        <v>136.09708419629044</v>
      </c>
      <c r="AC5767">
        <v>0</v>
      </c>
      <c r="AD5767">
        <v>0</v>
      </c>
      <c r="AE5767">
        <v>664.81344664827463</v>
      </c>
    </row>
    <row r="5768" spans="1:31" x14ac:dyDescent="0.25">
      <c r="A5768">
        <v>2316690</v>
      </c>
      <c r="B5768">
        <v>1</v>
      </c>
      <c r="C5768" t="s">
        <v>81</v>
      </c>
      <c r="D5768" t="s">
        <v>112</v>
      </c>
      <c r="E5768" t="s">
        <v>141</v>
      </c>
      <c r="F5768" t="s">
        <v>7352</v>
      </c>
      <c r="G5768" t="s">
        <v>134</v>
      </c>
      <c r="H5768" t="s">
        <v>135</v>
      </c>
      <c r="I5768" t="s">
        <v>136</v>
      </c>
      <c r="J5768" t="s">
        <v>137</v>
      </c>
      <c r="K5768" t="s">
        <v>138</v>
      </c>
      <c r="L5768" t="s">
        <v>16624</v>
      </c>
      <c r="M5768" t="s">
        <v>16625</v>
      </c>
      <c r="N5768">
        <v>0.63527777699999999</v>
      </c>
      <c r="O5768">
        <v>0</v>
      </c>
      <c r="P5768">
        <v>1285</v>
      </c>
      <c r="Q5768">
        <v>5</v>
      </c>
      <c r="R5768">
        <v>38</v>
      </c>
      <c r="S5768">
        <v>8</v>
      </c>
      <c r="T5768">
        <v>70</v>
      </c>
      <c r="U5768">
        <v>1</v>
      </c>
      <c r="V5768">
        <v>1</v>
      </c>
      <c r="W5768">
        <v>0</v>
      </c>
      <c r="X5768">
        <v>62.241571119527102</v>
      </c>
      <c r="Y5768">
        <v>16.844599580060553</v>
      </c>
      <c r="Z5768">
        <v>3.866767236542989</v>
      </c>
      <c r="AA5768">
        <v>11.840209082641804</v>
      </c>
      <c r="AB5768">
        <v>13.18666146008955</v>
      </c>
      <c r="AC5768">
        <v>95.778579291846</v>
      </c>
      <c r="AD5768">
        <v>106.13325748652363</v>
      </c>
      <c r="AE5768">
        <v>309.89164525723163</v>
      </c>
    </row>
    <row r="5769" spans="1:31" x14ac:dyDescent="0.25">
      <c r="A5769">
        <v>2316759</v>
      </c>
      <c r="B5769">
        <v>1</v>
      </c>
      <c r="C5769" t="s">
        <v>80</v>
      </c>
      <c r="D5769" t="s">
        <v>96</v>
      </c>
      <c r="E5769" t="s">
        <v>141</v>
      </c>
      <c r="F5769" t="s">
        <v>16626</v>
      </c>
      <c r="G5769" t="s">
        <v>134</v>
      </c>
      <c r="H5769" t="s">
        <v>135</v>
      </c>
      <c r="I5769" t="s">
        <v>136</v>
      </c>
      <c r="J5769" t="s">
        <v>137</v>
      </c>
      <c r="K5769" t="s">
        <v>138</v>
      </c>
      <c r="L5769" t="s">
        <v>16627</v>
      </c>
      <c r="M5769" t="s">
        <v>16628</v>
      </c>
      <c r="N5769">
        <v>0.63138888800000004</v>
      </c>
      <c r="O5769">
        <v>0</v>
      </c>
      <c r="P5769">
        <v>870</v>
      </c>
      <c r="Q5769">
        <v>0</v>
      </c>
      <c r="R5769">
        <v>3</v>
      </c>
      <c r="S5769">
        <v>4</v>
      </c>
      <c r="T5769">
        <v>223</v>
      </c>
      <c r="U5769">
        <v>0</v>
      </c>
      <c r="V5769">
        <v>1</v>
      </c>
      <c r="W5769">
        <v>0</v>
      </c>
      <c r="X5769">
        <v>179.24574582247587</v>
      </c>
      <c r="Y5769">
        <v>0</v>
      </c>
      <c r="Z5769">
        <v>1.4721169663899416</v>
      </c>
      <c r="AA5769">
        <v>44.297389780038976</v>
      </c>
      <c r="AB5769">
        <v>196.89817139889922</v>
      </c>
      <c r="AC5769">
        <v>0</v>
      </c>
      <c r="AD5769">
        <v>8.5361486522368502</v>
      </c>
      <c r="AE5769">
        <v>430.44957262004084</v>
      </c>
    </row>
    <row r="5770" spans="1:31" x14ac:dyDescent="0.25">
      <c r="A5770">
        <v>2317008</v>
      </c>
      <c r="B5770">
        <v>1</v>
      </c>
      <c r="C5770" t="s">
        <v>80</v>
      </c>
      <c r="D5770" t="s">
        <v>101</v>
      </c>
      <c r="E5770" t="s">
        <v>153</v>
      </c>
      <c r="F5770" t="s">
        <v>16629</v>
      </c>
      <c r="G5770" t="s">
        <v>155</v>
      </c>
      <c r="H5770" t="s">
        <v>150</v>
      </c>
      <c r="I5770" t="s">
        <v>136</v>
      </c>
      <c r="J5770" t="s">
        <v>137</v>
      </c>
      <c r="K5770" t="s">
        <v>138</v>
      </c>
      <c r="L5770" t="s">
        <v>16630</v>
      </c>
      <c r="M5770" t="s">
        <v>16631</v>
      </c>
      <c r="N5770">
        <v>4.2280555550000001</v>
      </c>
      <c r="O5770">
        <v>0</v>
      </c>
      <c r="P5770">
        <v>1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0.67196156120033346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0.67196156120033346</v>
      </c>
    </row>
    <row r="5771" spans="1:31" x14ac:dyDescent="0.25">
      <c r="A5771">
        <v>2316902</v>
      </c>
      <c r="B5771">
        <v>1</v>
      </c>
      <c r="C5771" t="s">
        <v>81</v>
      </c>
      <c r="D5771" t="s">
        <v>128</v>
      </c>
      <c r="E5771" t="s">
        <v>153</v>
      </c>
      <c r="F5771" t="s">
        <v>16151</v>
      </c>
      <c r="G5771" t="s">
        <v>203</v>
      </c>
      <c r="H5771" t="s">
        <v>150</v>
      </c>
      <c r="I5771" t="s">
        <v>136</v>
      </c>
      <c r="J5771" t="s">
        <v>137</v>
      </c>
      <c r="K5771" t="s">
        <v>138</v>
      </c>
      <c r="L5771" t="s">
        <v>16632</v>
      </c>
      <c r="M5771" t="s">
        <v>16633</v>
      </c>
      <c r="N5771">
        <v>3.0330555549999998</v>
      </c>
      <c r="O5771">
        <v>0</v>
      </c>
      <c r="P5771">
        <v>13</v>
      </c>
      <c r="Q5771">
        <v>0</v>
      </c>
      <c r="R5771">
        <v>0</v>
      </c>
      <c r="S5771">
        <v>0</v>
      </c>
      <c r="T5771">
        <v>7</v>
      </c>
      <c r="U5771">
        <v>0</v>
      </c>
      <c r="V5771">
        <v>0</v>
      </c>
      <c r="W5771">
        <v>0</v>
      </c>
      <c r="X5771">
        <v>8.0449361453537485</v>
      </c>
      <c r="Y5771">
        <v>0</v>
      </c>
      <c r="Z5771">
        <v>0</v>
      </c>
      <c r="AA5771">
        <v>0</v>
      </c>
      <c r="AB5771">
        <v>9.4846685264726993</v>
      </c>
      <c r="AC5771">
        <v>0</v>
      </c>
      <c r="AD5771">
        <v>0</v>
      </c>
      <c r="AE5771">
        <v>17.529604671826448</v>
      </c>
    </row>
    <row r="5772" spans="1:31" x14ac:dyDescent="0.25">
      <c r="A5772">
        <v>2316945</v>
      </c>
      <c r="B5772">
        <v>1</v>
      </c>
      <c r="C5772" t="s">
        <v>80</v>
      </c>
      <c r="D5772" t="s">
        <v>90</v>
      </c>
      <c r="E5772" t="s">
        <v>175</v>
      </c>
      <c r="F5772" t="s">
        <v>16634</v>
      </c>
      <c r="G5772" t="s">
        <v>872</v>
      </c>
      <c r="H5772" t="s">
        <v>135</v>
      </c>
      <c r="I5772" t="s">
        <v>136</v>
      </c>
      <c r="J5772" t="s">
        <v>137</v>
      </c>
      <c r="K5772" t="s">
        <v>138</v>
      </c>
      <c r="L5772" t="s">
        <v>16635</v>
      </c>
      <c r="M5772" t="s">
        <v>16636</v>
      </c>
      <c r="N5772">
        <v>0.60555555500000002</v>
      </c>
      <c r="O5772">
        <v>0</v>
      </c>
      <c r="P5772">
        <v>4311</v>
      </c>
      <c r="Q5772">
        <v>0</v>
      </c>
      <c r="R5772">
        <v>0</v>
      </c>
      <c r="S5772">
        <v>0</v>
      </c>
      <c r="T5772">
        <v>367</v>
      </c>
      <c r="U5772">
        <v>0</v>
      </c>
      <c r="V5772">
        <v>0</v>
      </c>
      <c r="W5772">
        <v>0</v>
      </c>
      <c r="X5772">
        <v>653.55127816854304</v>
      </c>
      <c r="Y5772">
        <v>0</v>
      </c>
      <c r="Z5772">
        <v>0</v>
      </c>
      <c r="AA5772">
        <v>0</v>
      </c>
      <c r="AB5772">
        <v>196.42014293674268</v>
      </c>
      <c r="AC5772">
        <v>0</v>
      </c>
      <c r="AD5772">
        <v>0</v>
      </c>
      <c r="AE5772">
        <v>849.97142110528569</v>
      </c>
    </row>
    <row r="5773" spans="1:31" x14ac:dyDescent="0.25">
      <c r="A5773">
        <v>2317045</v>
      </c>
      <c r="B5773">
        <v>1</v>
      </c>
      <c r="C5773" t="s">
        <v>80</v>
      </c>
      <c r="D5773" t="s">
        <v>105</v>
      </c>
      <c r="E5773" t="s">
        <v>175</v>
      </c>
      <c r="F5773" t="s">
        <v>16637</v>
      </c>
      <c r="G5773" t="s">
        <v>210</v>
      </c>
      <c r="H5773" t="s">
        <v>135</v>
      </c>
      <c r="I5773" t="s">
        <v>136</v>
      </c>
      <c r="J5773" t="s">
        <v>137</v>
      </c>
      <c r="K5773" t="s">
        <v>138</v>
      </c>
      <c r="L5773" t="s">
        <v>16638</v>
      </c>
      <c r="M5773" t="s">
        <v>16639</v>
      </c>
      <c r="N5773">
        <v>4.1530555549999999</v>
      </c>
      <c r="O5773">
        <v>3</v>
      </c>
      <c r="P5773">
        <v>134</v>
      </c>
      <c r="Q5773">
        <v>9</v>
      </c>
      <c r="R5773">
        <v>6</v>
      </c>
      <c r="S5773">
        <v>2</v>
      </c>
      <c r="T5773">
        <v>14</v>
      </c>
      <c r="U5773">
        <v>0</v>
      </c>
      <c r="V5773">
        <v>0</v>
      </c>
      <c r="W5773">
        <v>3.4419304357157499</v>
      </c>
      <c r="X5773">
        <v>94.958784462512995</v>
      </c>
      <c r="Y5773">
        <v>41.311139182256781</v>
      </c>
      <c r="Z5773">
        <v>17.361832986647435</v>
      </c>
      <c r="AA5773">
        <v>8.1952495555190445</v>
      </c>
      <c r="AB5773">
        <v>93.957196360258905</v>
      </c>
      <c r="AC5773">
        <v>0</v>
      </c>
      <c r="AD5773">
        <v>0</v>
      </c>
      <c r="AE5773">
        <v>259.22613298291094</v>
      </c>
    </row>
    <row r="5774" spans="1:31" x14ac:dyDescent="0.25">
      <c r="A5774">
        <v>2316653</v>
      </c>
      <c r="B5774">
        <v>1</v>
      </c>
      <c r="C5774" t="s">
        <v>80</v>
      </c>
      <c r="D5774" t="s">
        <v>87</v>
      </c>
      <c r="E5774" t="s">
        <v>153</v>
      </c>
      <c r="F5774" t="s">
        <v>16640</v>
      </c>
      <c r="G5774" t="s">
        <v>149</v>
      </c>
      <c r="H5774" t="s">
        <v>150</v>
      </c>
      <c r="I5774" t="s">
        <v>136</v>
      </c>
      <c r="J5774" t="s">
        <v>137</v>
      </c>
      <c r="K5774" t="s">
        <v>138</v>
      </c>
      <c r="L5774" t="s">
        <v>16641</v>
      </c>
      <c r="M5774" t="s">
        <v>16642</v>
      </c>
      <c r="N5774">
        <v>1.5963888879999999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9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44.089780665088789</v>
      </c>
      <c r="AC5774">
        <v>0</v>
      </c>
      <c r="AD5774">
        <v>0</v>
      </c>
      <c r="AE5774">
        <v>44.089780665088789</v>
      </c>
    </row>
    <row r="5775" spans="1:31" x14ac:dyDescent="0.25">
      <c r="A5775">
        <v>2316919</v>
      </c>
      <c r="B5775">
        <v>1</v>
      </c>
      <c r="C5775" t="s">
        <v>81</v>
      </c>
      <c r="D5775" t="s">
        <v>118</v>
      </c>
      <c r="E5775" t="s">
        <v>414</v>
      </c>
      <c r="F5775" t="s">
        <v>16643</v>
      </c>
      <c r="G5775" t="s">
        <v>703</v>
      </c>
      <c r="H5775" t="s">
        <v>135</v>
      </c>
      <c r="I5775" t="s">
        <v>136</v>
      </c>
      <c r="J5775" t="s">
        <v>3</v>
      </c>
      <c r="K5775" t="s">
        <v>138</v>
      </c>
      <c r="L5775" t="s">
        <v>16644</v>
      </c>
      <c r="M5775" t="s">
        <v>16645</v>
      </c>
      <c r="N5775">
        <v>0.17499999999999999</v>
      </c>
      <c r="O5775">
        <v>0</v>
      </c>
      <c r="P5775">
        <v>21456</v>
      </c>
      <c r="Q5775">
        <v>1</v>
      </c>
      <c r="R5775">
        <v>74</v>
      </c>
      <c r="S5775">
        <v>71</v>
      </c>
      <c r="T5775">
        <v>2804</v>
      </c>
      <c r="U5775">
        <v>2</v>
      </c>
      <c r="V5775">
        <v>10</v>
      </c>
      <c r="W5775">
        <v>0</v>
      </c>
      <c r="X5775">
        <v>724.66616829795282</v>
      </c>
      <c r="Y5775">
        <v>0</v>
      </c>
      <c r="Z5775">
        <v>12.265941333551503</v>
      </c>
      <c r="AA5775">
        <v>373.13655733287516</v>
      </c>
      <c r="AB5775">
        <v>438.25609357112296</v>
      </c>
      <c r="AC5775">
        <v>28.263825377502748</v>
      </c>
      <c r="AD5775">
        <v>35.949266973973494</v>
      </c>
      <c r="AE5775">
        <v>1612.5378528869785</v>
      </c>
    </row>
    <row r="5776" spans="1:31" x14ac:dyDescent="0.25">
      <c r="A5776">
        <v>2317088</v>
      </c>
      <c r="B5776">
        <v>1</v>
      </c>
      <c r="C5776" t="s">
        <v>80</v>
      </c>
      <c r="D5776" t="s">
        <v>88</v>
      </c>
      <c r="E5776" t="s">
        <v>153</v>
      </c>
      <c r="F5776" t="s">
        <v>16646</v>
      </c>
      <c r="G5776" t="s">
        <v>254</v>
      </c>
      <c r="H5776" t="s">
        <v>150</v>
      </c>
      <c r="I5776" t="s">
        <v>136</v>
      </c>
      <c r="J5776" t="s">
        <v>137</v>
      </c>
      <c r="K5776" t="s">
        <v>138</v>
      </c>
      <c r="L5776" t="s">
        <v>16647</v>
      </c>
      <c r="M5776" t="s">
        <v>16648</v>
      </c>
      <c r="N5776">
        <v>3.4961111109999998</v>
      </c>
      <c r="O5776">
        <v>0</v>
      </c>
      <c r="P5776">
        <v>18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12.505287353911918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12.505287353911918</v>
      </c>
    </row>
    <row r="5777" spans="1:31" x14ac:dyDescent="0.25">
      <c r="A5777">
        <v>2316988</v>
      </c>
      <c r="B5777">
        <v>1</v>
      </c>
      <c r="C5777" t="s">
        <v>80</v>
      </c>
      <c r="D5777" t="s">
        <v>96</v>
      </c>
      <c r="E5777" t="s">
        <v>153</v>
      </c>
      <c r="F5777" t="s">
        <v>16649</v>
      </c>
      <c r="G5777" t="s">
        <v>155</v>
      </c>
      <c r="H5777" t="s">
        <v>150</v>
      </c>
      <c r="I5777" t="s">
        <v>136</v>
      </c>
      <c r="J5777" t="s">
        <v>137</v>
      </c>
      <c r="K5777" t="s">
        <v>138</v>
      </c>
      <c r="L5777" t="s">
        <v>16650</v>
      </c>
      <c r="M5777" t="s">
        <v>16651</v>
      </c>
      <c r="N5777">
        <v>3.3286111109999998</v>
      </c>
      <c r="O5777">
        <v>0</v>
      </c>
      <c r="P5777">
        <v>1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2.4892367142155334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2.4892367142155334</v>
      </c>
    </row>
    <row r="5778" spans="1:31" x14ac:dyDescent="0.25">
      <c r="A5778">
        <v>2316925</v>
      </c>
      <c r="B5778">
        <v>1</v>
      </c>
      <c r="C5778" t="s">
        <v>81</v>
      </c>
      <c r="D5778" t="s">
        <v>113</v>
      </c>
      <c r="E5778" t="s">
        <v>175</v>
      </c>
      <c r="F5778" t="s">
        <v>16652</v>
      </c>
      <c r="G5778" t="s">
        <v>716</v>
      </c>
      <c r="H5778" t="s">
        <v>135</v>
      </c>
      <c r="I5778" t="s">
        <v>136</v>
      </c>
      <c r="J5778" t="s">
        <v>137</v>
      </c>
      <c r="K5778" t="s">
        <v>138</v>
      </c>
      <c r="L5778" t="s">
        <v>16653</v>
      </c>
      <c r="M5778" t="s">
        <v>16654</v>
      </c>
      <c r="N5778">
        <v>1.338055555</v>
      </c>
      <c r="O5778">
        <v>0</v>
      </c>
      <c r="P5778">
        <v>17</v>
      </c>
      <c r="Q5778">
        <v>0</v>
      </c>
      <c r="R5778">
        <v>7</v>
      </c>
      <c r="S5778">
        <v>0</v>
      </c>
      <c r="T5778">
        <v>2</v>
      </c>
      <c r="U5778">
        <v>0</v>
      </c>
      <c r="V5778">
        <v>0</v>
      </c>
      <c r="W5778">
        <v>0</v>
      </c>
      <c r="X5778">
        <v>2.8076291437014333</v>
      </c>
      <c r="Y5778">
        <v>0</v>
      </c>
      <c r="Z5778">
        <v>10.419372821183901</v>
      </c>
      <c r="AA5778">
        <v>0</v>
      </c>
      <c r="AB5778">
        <v>0.55359891817741669</v>
      </c>
      <c r="AC5778">
        <v>0</v>
      </c>
      <c r="AD5778">
        <v>0</v>
      </c>
      <c r="AE5778">
        <v>13.78060088306275</v>
      </c>
    </row>
    <row r="5779" spans="1:31" x14ac:dyDescent="0.25">
      <c r="A5779">
        <v>2316879</v>
      </c>
      <c r="B5779">
        <v>1</v>
      </c>
      <c r="C5779" t="s">
        <v>81</v>
      </c>
      <c r="D5779" t="s">
        <v>127</v>
      </c>
      <c r="E5779" t="s">
        <v>175</v>
      </c>
      <c r="F5779" t="s">
        <v>16655</v>
      </c>
      <c r="G5779" t="s">
        <v>703</v>
      </c>
      <c r="H5779" t="s">
        <v>135</v>
      </c>
      <c r="I5779" t="s">
        <v>136</v>
      </c>
      <c r="J5779" t="s">
        <v>137</v>
      </c>
      <c r="K5779" t="s">
        <v>138</v>
      </c>
      <c r="L5779" t="s">
        <v>16656</v>
      </c>
      <c r="M5779" t="s">
        <v>16657</v>
      </c>
      <c r="N5779">
        <v>0.91444444400000002</v>
      </c>
      <c r="O5779">
        <v>0</v>
      </c>
      <c r="P5779">
        <v>1077</v>
      </c>
      <c r="Q5779">
        <v>0</v>
      </c>
      <c r="R5779">
        <v>0</v>
      </c>
      <c r="S5779">
        <v>0</v>
      </c>
      <c r="T5779">
        <v>439</v>
      </c>
      <c r="U5779">
        <v>0</v>
      </c>
      <c r="V5779">
        <v>0</v>
      </c>
      <c r="W5779">
        <v>0</v>
      </c>
      <c r="X5779">
        <v>188.15859068869304</v>
      </c>
      <c r="Y5779">
        <v>0</v>
      </c>
      <c r="Z5779">
        <v>0</v>
      </c>
      <c r="AA5779">
        <v>0</v>
      </c>
      <c r="AB5779">
        <v>651.35857147202876</v>
      </c>
      <c r="AC5779">
        <v>0</v>
      </c>
      <c r="AD5779">
        <v>0</v>
      </c>
      <c r="AE5779">
        <v>839.5171621607218</v>
      </c>
    </row>
    <row r="5780" spans="1:31" x14ac:dyDescent="0.25">
      <c r="A5780">
        <v>2317065</v>
      </c>
      <c r="B5780">
        <v>1</v>
      </c>
      <c r="C5780" t="s">
        <v>81</v>
      </c>
      <c r="D5780" t="s">
        <v>118</v>
      </c>
      <c r="E5780" t="s">
        <v>147</v>
      </c>
      <c r="F5780" t="s">
        <v>5436</v>
      </c>
      <c r="G5780" t="s">
        <v>149</v>
      </c>
      <c r="H5780" t="s">
        <v>150</v>
      </c>
      <c r="I5780" t="s">
        <v>136</v>
      </c>
      <c r="J5780" t="s">
        <v>137</v>
      </c>
      <c r="K5780" t="s">
        <v>138</v>
      </c>
      <c r="L5780" t="s">
        <v>16658</v>
      </c>
      <c r="M5780" t="s">
        <v>16659</v>
      </c>
      <c r="N5780">
        <v>1.846666666</v>
      </c>
      <c r="O5780">
        <v>0</v>
      </c>
      <c r="P5780">
        <v>19</v>
      </c>
      <c r="Q5780">
        <v>0</v>
      </c>
      <c r="R5780">
        <v>0</v>
      </c>
      <c r="S5780">
        <v>0</v>
      </c>
      <c r="T5780">
        <v>1</v>
      </c>
      <c r="U5780">
        <v>0</v>
      </c>
      <c r="V5780">
        <v>0</v>
      </c>
      <c r="W5780">
        <v>0</v>
      </c>
      <c r="X5780">
        <v>4.8462961742410506</v>
      </c>
      <c r="Y5780">
        <v>0</v>
      </c>
      <c r="Z5780">
        <v>0</v>
      </c>
      <c r="AA5780">
        <v>0</v>
      </c>
      <c r="AB5780">
        <v>0.40257077261666668</v>
      </c>
      <c r="AC5780">
        <v>0</v>
      </c>
      <c r="AD5780">
        <v>0</v>
      </c>
      <c r="AE5780">
        <v>5.2488669468577172</v>
      </c>
    </row>
    <row r="5781" spans="1:31" x14ac:dyDescent="0.25">
      <c r="A5781">
        <v>2316779</v>
      </c>
      <c r="B5781">
        <v>1</v>
      </c>
      <c r="C5781" t="s">
        <v>80</v>
      </c>
      <c r="D5781" t="s">
        <v>94</v>
      </c>
      <c r="E5781" t="s">
        <v>175</v>
      </c>
      <c r="F5781" t="s">
        <v>16660</v>
      </c>
      <c r="G5781" t="s">
        <v>210</v>
      </c>
      <c r="H5781" t="s">
        <v>135</v>
      </c>
      <c r="I5781" t="s">
        <v>136</v>
      </c>
      <c r="J5781" t="s">
        <v>137</v>
      </c>
      <c r="K5781" t="s">
        <v>138</v>
      </c>
      <c r="L5781" t="s">
        <v>16661</v>
      </c>
      <c r="M5781" t="s">
        <v>16662</v>
      </c>
      <c r="N5781">
        <v>2.698611111</v>
      </c>
      <c r="O5781">
        <v>0</v>
      </c>
      <c r="P5781">
        <v>148</v>
      </c>
      <c r="Q5781">
        <v>0</v>
      </c>
      <c r="R5781">
        <v>9</v>
      </c>
      <c r="S5781">
        <v>0</v>
      </c>
      <c r="T5781">
        <v>10</v>
      </c>
      <c r="U5781">
        <v>0</v>
      </c>
      <c r="V5781">
        <v>0</v>
      </c>
      <c r="W5781">
        <v>0</v>
      </c>
      <c r="X5781">
        <v>65.518297333157875</v>
      </c>
      <c r="Y5781">
        <v>0</v>
      </c>
      <c r="Z5781">
        <v>9.0466800268298968</v>
      </c>
      <c r="AA5781">
        <v>0</v>
      </c>
      <c r="AB5781">
        <v>20.265836475152362</v>
      </c>
      <c r="AC5781">
        <v>0</v>
      </c>
      <c r="AD5781">
        <v>0</v>
      </c>
      <c r="AE5781">
        <v>94.830813835140134</v>
      </c>
    </row>
    <row r="5782" spans="1:31" x14ac:dyDescent="0.25">
      <c r="A5782">
        <v>2316627</v>
      </c>
      <c r="B5782">
        <v>1</v>
      </c>
      <c r="C5782" t="s">
        <v>80</v>
      </c>
      <c r="D5782" t="s">
        <v>108</v>
      </c>
      <c r="E5782" t="s">
        <v>147</v>
      </c>
      <c r="F5782" t="s">
        <v>16663</v>
      </c>
      <c r="G5782" t="s">
        <v>622</v>
      </c>
      <c r="H5782" t="s">
        <v>150</v>
      </c>
      <c r="I5782" t="s">
        <v>136</v>
      </c>
      <c r="J5782" t="s">
        <v>137</v>
      </c>
      <c r="K5782" t="s">
        <v>138</v>
      </c>
      <c r="L5782" t="s">
        <v>16664</v>
      </c>
      <c r="M5782" t="s">
        <v>16665</v>
      </c>
      <c r="N5782">
        <v>1.5375000000000001</v>
      </c>
      <c r="O5782">
        <v>0</v>
      </c>
      <c r="P5782">
        <v>32</v>
      </c>
      <c r="Q5782">
        <v>0</v>
      </c>
      <c r="R5782">
        <v>0</v>
      </c>
      <c r="S5782">
        <v>0</v>
      </c>
      <c r="T5782">
        <v>1</v>
      </c>
      <c r="U5782">
        <v>0</v>
      </c>
      <c r="V5782">
        <v>0</v>
      </c>
      <c r="W5782">
        <v>0</v>
      </c>
      <c r="X5782">
        <v>4.5312787852799996</v>
      </c>
      <c r="Y5782">
        <v>0</v>
      </c>
      <c r="Z5782">
        <v>0</v>
      </c>
      <c r="AA5782">
        <v>0</v>
      </c>
      <c r="AB5782">
        <v>1.3788286281658331</v>
      </c>
      <c r="AC5782">
        <v>0</v>
      </c>
      <c r="AD5782">
        <v>0</v>
      </c>
      <c r="AE5782">
        <v>5.9101074134458322</v>
      </c>
    </row>
    <row r="5783" spans="1:31" x14ac:dyDescent="0.25">
      <c r="A5783">
        <v>2317071</v>
      </c>
      <c r="B5783">
        <v>1</v>
      </c>
      <c r="C5783" t="s">
        <v>81</v>
      </c>
      <c r="D5783" t="s">
        <v>117</v>
      </c>
      <c r="E5783" t="s">
        <v>153</v>
      </c>
      <c r="F5783" t="s">
        <v>16666</v>
      </c>
      <c r="G5783" t="s">
        <v>203</v>
      </c>
      <c r="H5783" t="s">
        <v>150</v>
      </c>
      <c r="I5783" t="s">
        <v>136</v>
      </c>
      <c r="J5783" t="s">
        <v>137</v>
      </c>
      <c r="K5783" t="s">
        <v>138</v>
      </c>
      <c r="L5783" t="s">
        <v>16667</v>
      </c>
      <c r="M5783" t="s">
        <v>16668</v>
      </c>
      <c r="N5783">
        <v>8.0430555550000005</v>
      </c>
      <c r="O5783">
        <v>0</v>
      </c>
      <c r="P5783">
        <v>1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1.1150006258491583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1.1150006258491583</v>
      </c>
    </row>
    <row r="5784" spans="1:31" x14ac:dyDescent="0.25">
      <c r="A5784">
        <v>2317028</v>
      </c>
      <c r="B5784">
        <v>1</v>
      </c>
      <c r="C5784" t="s">
        <v>80</v>
      </c>
      <c r="D5784" t="s">
        <v>107</v>
      </c>
      <c r="E5784" t="s">
        <v>153</v>
      </c>
      <c r="F5784" t="s">
        <v>16669</v>
      </c>
      <c r="G5784" t="s">
        <v>703</v>
      </c>
      <c r="H5784" t="s">
        <v>150</v>
      </c>
      <c r="I5784" t="s">
        <v>136</v>
      </c>
      <c r="J5784" t="s">
        <v>3</v>
      </c>
      <c r="K5784" t="s">
        <v>138</v>
      </c>
      <c r="L5784" t="s">
        <v>16670</v>
      </c>
      <c r="M5784" t="s">
        <v>16671</v>
      </c>
      <c r="N5784">
        <v>1.913888888</v>
      </c>
      <c r="O5784">
        <v>0</v>
      </c>
      <c r="P5784">
        <v>1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0.39223152075900003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0.39223152075900003</v>
      </c>
    </row>
    <row r="5785" spans="1:31" x14ac:dyDescent="0.25">
      <c r="A5785">
        <v>2316713</v>
      </c>
      <c r="B5785">
        <v>1</v>
      </c>
      <c r="C5785" t="s">
        <v>80</v>
      </c>
      <c r="D5785" t="s">
        <v>83</v>
      </c>
      <c r="E5785" t="s">
        <v>153</v>
      </c>
      <c r="F5785" t="s">
        <v>15832</v>
      </c>
      <c r="G5785" t="s">
        <v>254</v>
      </c>
      <c r="H5785" t="s">
        <v>150</v>
      </c>
      <c r="I5785" t="s">
        <v>136</v>
      </c>
      <c r="J5785" t="s">
        <v>137</v>
      </c>
      <c r="K5785" t="s">
        <v>138</v>
      </c>
      <c r="L5785" t="s">
        <v>16672</v>
      </c>
      <c r="M5785" t="s">
        <v>16673</v>
      </c>
      <c r="N5785">
        <v>3.648055555</v>
      </c>
      <c r="O5785">
        <v>0</v>
      </c>
      <c r="P5785">
        <v>1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0.84044574224512503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0.84044574224512503</v>
      </c>
    </row>
    <row r="5786" spans="1:31" x14ac:dyDescent="0.25">
      <c r="A5786">
        <v>2316842</v>
      </c>
      <c r="B5786">
        <v>1</v>
      </c>
      <c r="C5786" t="s">
        <v>81</v>
      </c>
      <c r="D5786" t="s">
        <v>118</v>
      </c>
      <c r="E5786" t="s">
        <v>175</v>
      </c>
      <c r="F5786" t="s">
        <v>16674</v>
      </c>
      <c r="G5786" t="s">
        <v>143</v>
      </c>
      <c r="H5786" t="s">
        <v>135</v>
      </c>
      <c r="I5786" t="s">
        <v>136</v>
      </c>
      <c r="J5786" t="s">
        <v>137</v>
      </c>
      <c r="K5786" t="s">
        <v>144</v>
      </c>
      <c r="L5786" t="s">
        <v>16675</v>
      </c>
      <c r="M5786" t="s">
        <v>16676</v>
      </c>
      <c r="N5786">
        <v>1.4680555550000001</v>
      </c>
      <c r="O5786">
        <v>0</v>
      </c>
      <c r="P5786">
        <v>0</v>
      </c>
      <c r="Q5786">
        <v>0</v>
      </c>
      <c r="R5786">
        <v>0</v>
      </c>
      <c r="S5786">
        <v>3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13.907513909359565</v>
      </c>
      <c r="AB5786">
        <v>0</v>
      </c>
      <c r="AC5786">
        <v>0</v>
      </c>
      <c r="AD5786">
        <v>0</v>
      </c>
      <c r="AE5786">
        <v>13.907513909359565</v>
      </c>
    </row>
    <row r="5787" spans="1:31" x14ac:dyDescent="0.25">
      <c r="A5787">
        <v>2317234</v>
      </c>
      <c r="B5787">
        <v>1</v>
      </c>
      <c r="C5787" t="s">
        <v>81</v>
      </c>
      <c r="D5787" t="s">
        <v>126</v>
      </c>
      <c r="E5787" t="s">
        <v>147</v>
      </c>
      <c r="F5787" t="s">
        <v>16677</v>
      </c>
      <c r="G5787" t="s">
        <v>149</v>
      </c>
      <c r="H5787" t="s">
        <v>150</v>
      </c>
      <c r="I5787" t="s">
        <v>136</v>
      </c>
      <c r="J5787" t="s">
        <v>137</v>
      </c>
      <c r="K5787" t="s">
        <v>138</v>
      </c>
      <c r="L5787" t="s">
        <v>16678</v>
      </c>
      <c r="M5787" t="s">
        <v>16679</v>
      </c>
      <c r="N5787">
        <v>9.3719444440000004</v>
      </c>
      <c r="O5787">
        <v>0</v>
      </c>
      <c r="P5787">
        <v>14</v>
      </c>
      <c r="Q5787">
        <v>0</v>
      </c>
      <c r="R5787">
        <v>14</v>
      </c>
      <c r="S5787">
        <v>0</v>
      </c>
      <c r="T5787">
        <v>4</v>
      </c>
      <c r="U5787">
        <v>0</v>
      </c>
      <c r="V5787">
        <v>0</v>
      </c>
      <c r="W5787">
        <v>0</v>
      </c>
      <c r="X5787">
        <v>11.371812990936659</v>
      </c>
      <c r="Y5787">
        <v>0</v>
      </c>
      <c r="Z5787">
        <v>89.670731574777491</v>
      </c>
      <c r="AA5787">
        <v>0</v>
      </c>
      <c r="AB5787">
        <v>20.74120233881618</v>
      </c>
      <c r="AC5787">
        <v>0</v>
      </c>
      <c r="AD5787">
        <v>0</v>
      </c>
      <c r="AE5787">
        <v>121.78374690453033</v>
      </c>
    </row>
    <row r="5788" spans="1:31" x14ac:dyDescent="0.25">
      <c r="A5788">
        <v>2316856</v>
      </c>
      <c r="B5788">
        <v>1</v>
      </c>
      <c r="C5788" t="s">
        <v>80</v>
      </c>
      <c r="D5788" t="s">
        <v>105</v>
      </c>
      <c r="E5788" t="s">
        <v>153</v>
      </c>
      <c r="F5788" t="s">
        <v>16680</v>
      </c>
      <c r="G5788" t="s">
        <v>203</v>
      </c>
      <c r="H5788" t="s">
        <v>150</v>
      </c>
      <c r="I5788" t="s">
        <v>136</v>
      </c>
      <c r="J5788" t="s">
        <v>137</v>
      </c>
      <c r="K5788" t="s">
        <v>138</v>
      </c>
      <c r="L5788" t="s">
        <v>16681</v>
      </c>
      <c r="M5788" t="s">
        <v>16682</v>
      </c>
      <c r="N5788">
        <v>3.2122222219999998</v>
      </c>
      <c r="O5788">
        <v>0</v>
      </c>
      <c r="P5788">
        <v>19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18.519159418245643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18.519159418245643</v>
      </c>
    </row>
    <row r="5789" spans="1:31" x14ac:dyDescent="0.25">
      <c r="A5789">
        <v>2316650</v>
      </c>
      <c r="B5789">
        <v>1</v>
      </c>
      <c r="C5789" t="s">
        <v>80</v>
      </c>
      <c r="D5789" t="s">
        <v>100</v>
      </c>
      <c r="E5789" t="s">
        <v>141</v>
      </c>
      <c r="F5789" t="s">
        <v>16683</v>
      </c>
      <c r="G5789" t="s">
        <v>134</v>
      </c>
      <c r="H5789" t="s">
        <v>135</v>
      </c>
      <c r="I5789" t="s">
        <v>136</v>
      </c>
      <c r="J5789" t="s">
        <v>137</v>
      </c>
      <c r="K5789" t="s">
        <v>138</v>
      </c>
      <c r="L5789" t="s">
        <v>16684</v>
      </c>
      <c r="M5789" t="s">
        <v>16685</v>
      </c>
      <c r="N5789">
        <v>1.287222222</v>
      </c>
      <c r="O5789">
        <v>6</v>
      </c>
      <c r="P5789">
        <v>307</v>
      </c>
      <c r="Q5789">
        <v>26</v>
      </c>
      <c r="R5789">
        <v>71</v>
      </c>
      <c r="S5789">
        <v>11</v>
      </c>
      <c r="T5789">
        <v>53</v>
      </c>
      <c r="U5789">
        <v>0</v>
      </c>
      <c r="V5789">
        <v>0</v>
      </c>
      <c r="W5789">
        <v>8.3845385908649988</v>
      </c>
      <c r="X5789">
        <v>93.028687456531728</v>
      </c>
      <c r="Y5789">
        <v>99.232176766105752</v>
      </c>
      <c r="Z5789">
        <v>124.12503486920922</v>
      </c>
      <c r="AA5789">
        <v>22.099838817737204</v>
      </c>
      <c r="AB5789">
        <v>32.160731418559976</v>
      </c>
      <c r="AC5789">
        <v>0</v>
      </c>
      <c r="AD5789">
        <v>0</v>
      </c>
      <c r="AE5789">
        <v>379.03100791900886</v>
      </c>
    </row>
    <row r="5790" spans="1:31" x14ac:dyDescent="0.25">
      <c r="A5790">
        <v>2316799</v>
      </c>
      <c r="B5790">
        <v>1</v>
      </c>
      <c r="C5790" t="s">
        <v>80</v>
      </c>
      <c r="D5790" t="s">
        <v>96</v>
      </c>
      <c r="E5790" t="s">
        <v>153</v>
      </c>
      <c r="F5790" t="s">
        <v>16686</v>
      </c>
      <c r="G5790" t="s">
        <v>203</v>
      </c>
      <c r="H5790" t="s">
        <v>150</v>
      </c>
      <c r="I5790" t="s">
        <v>136</v>
      </c>
      <c r="J5790" t="s">
        <v>137</v>
      </c>
      <c r="K5790" t="s">
        <v>138</v>
      </c>
      <c r="L5790" t="s">
        <v>16687</v>
      </c>
      <c r="M5790" t="s">
        <v>16688</v>
      </c>
      <c r="N5790">
        <v>5.2191666659999996</v>
      </c>
      <c r="O5790">
        <v>0</v>
      </c>
      <c r="P5790">
        <v>7</v>
      </c>
      <c r="Q5790">
        <v>0</v>
      </c>
      <c r="R5790">
        <v>0</v>
      </c>
      <c r="S5790">
        <v>0</v>
      </c>
      <c r="T5790">
        <v>1</v>
      </c>
      <c r="U5790">
        <v>0</v>
      </c>
      <c r="V5790">
        <v>0</v>
      </c>
      <c r="W5790">
        <v>0</v>
      </c>
      <c r="X5790">
        <v>6.9356037710694656</v>
      </c>
      <c r="Y5790">
        <v>0</v>
      </c>
      <c r="Z5790">
        <v>0</v>
      </c>
      <c r="AA5790">
        <v>0</v>
      </c>
      <c r="AB5790">
        <v>109.84299495147967</v>
      </c>
      <c r="AC5790">
        <v>0</v>
      </c>
      <c r="AD5790">
        <v>0</v>
      </c>
      <c r="AE5790">
        <v>116.77859872254913</v>
      </c>
    </row>
    <row r="5791" spans="1:31" x14ac:dyDescent="0.25">
      <c r="A5791">
        <v>2316899</v>
      </c>
      <c r="B5791">
        <v>1</v>
      </c>
      <c r="C5791" t="s">
        <v>81</v>
      </c>
      <c r="D5791" t="s">
        <v>125</v>
      </c>
      <c r="E5791" t="s">
        <v>175</v>
      </c>
      <c r="F5791" t="s">
        <v>16689</v>
      </c>
      <c r="G5791" t="s">
        <v>210</v>
      </c>
      <c r="H5791" t="s">
        <v>135</v>
      </c>
      <c r="I5791" t="s">
        <v>136</v>
      </c>
      <c r="J5791" t="s">
        <v>137</v>
      </c>
      <c r="K5791" t="s">
        <v>138</v>
      </c>
      <c r="L5791" t="s">
        <v>16690</v>
      </c>
      <c r="M5791" t="s">
        <v>16691</v>
      </c>
      <c r="N5791">
        <v>0.68638888799999997</v>
      </c>
      <c r="O5791">
        <v>0</v>
      </c>
      <c r="P5791">
        <v>0</v>
      </c>
      <c r="Q5791">
        <v>0</v>
      </c>
      <c r="R5791">
        <v>15</v>
      </c>
      <c r="S5791">
        <v>0</v>
      </c>
      <c r="T5791">
        <v>1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13.838957127040345</v>
      </c>
      <c r="AA5791">
        <v>0</v>
      </c>
      <c r="AB5791">
        <v>0.58564182805916665</v>
      </c>
      <c r="AC5791">
        <v>0</v>
      </c>
      <c r="AD5791">
        <v>0</v>
      </c>
      <c r="AE5791">
        <v>14.424598955099512</v>
      </c>
    </row>
    <row r="5792" spans="1:31" x14ac:dyDescent="0.25">
      <c r="A5792">
        <v>2316682</v>
      </c>
      <c r="B5792">
        <v>1</v>
      </c>
      <c r="C5792" t="s">
        <v>81</v>
      </c>
      <c r="D5792" t="s">
        <v>128</v>
      </c>
      <c r="E5792" t="s">
        <v>153</v>
      </c>
      <c r="F5792" t="s">
        <v>16692</v>
      </c>
      <c r="G5792" t="s">
        <v>155</v>
      </c>
      <c r="H5792" t="s">
        <v>150</v>
      </c>
      <c r="I5792" t="s">
        <v>136</v>
      </c>
      <c r="J5792" t="s">
        <v>137</v>
      </c>
      <c r="K5792" t="s">
        <v>138</v>
      </c>
      <c r="L5792" t="s">
        <v>16693</v>
      </c>
      <c r="M5792" t="s">
        <v>16694</v>
      </c>
      <c r="N5792">
        <v>1.7694444439999999</v>
      </c>
      <c r="O5792">
        <v>0</v>
      </c>
      <c r="P5792">
        <v>1</v>
      </c>
      <c r="Q5792">
        <v>0</v>
      </c>
      <c r="R5792">
        <v>0</v>
      </c>
      <c r="S5792">
        <v>0</v>
      </c>
      <c r="T5792">
        <v>1</v>
      </c>
      <c r="U5792">
        <v>0</v>
      </c>
      <c r="V5792">
        <v>0</v>
      </c>
      <c r="W5792">
        <v>0</v>
      </c>
      <c r="X5792">
        <v>0.64034802432562499</v>
      </c>
      <c r="Y5792">
        <v>0</v>
      </c>
      <c r="Z5792">
        <v>0</v>
      </c>
      <c r="AA5792">
        <v>0</v>
      </c>
      <c r="AB5792">
        <v>2.9705571012768752</v>
      </c>
      <c r="AC5792">
        <v>0</v>
      </c>
      <c r="AD5792">
        <v>0</v>
      </c>
      <c r="AE5792">
        <v>3.6109051256025002</v>
      </c>
    </row>
    <row r="5793" spans="1:31" x14ac:dyDescent="0.25">
      <c r="A5793">
        <v>2317014</v>
      </c>
      <c r="B5793">
        <v>1</v>
      </c>
      <c r="C5793" t="s">
        <v>80</v>
      </c>
      <c r="D5793" t="s">
        <v>83</v>
      </c>
      <c r="E5793" t="s">
        <v>285</v>
      </c>
      <c r="F5793" t="s">
        <v>16695</v>
      </c>
      <c r="G5793" t="s">
        <v>287</v>
      </c>
      <c r="H5793" t="s">
        <v>150</v>
      </c>
      <c r="I5793" t="s">
        <v>136</v>
      </c>
      <c r="J5793" t="s">
        <v>137</v>
      </c>
      <c r="K5793" t="s">
        <v>138</v>
      </c>
      <c r="L5793" t="s">
        <v>16696</v>
      </c>
      <c r="M5793" t="s">
        <v>16697</v>
      </c>
      <c r="N5793">
        <v>1.1563888879999999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11</v>
      </c>
      <c r="U5793">
        <v>0</v>
      </c>
      <c r="V5793">
        <v>1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12.340763518977836</v>
      </c>
      <c r="AC5793">
        <v>0</v>
      </c>
      <c r="AD5793">
        <v>3.4623150153086009</v>
      </c>
      <c r="AE5793">
        <v>15.803078534286437</v>
      </c>
    </row>
    <row r="5794" spans="1:31" x14ac:dyDescent="0.25">
      <c r="A5794">
        <v>2317037</v>
      </c>
      <c r="B5794">
        <v>1</v>
      </c>
      <c r="C5794" t="s">
        <v>81</v>
      </c>
      <c r="D5794" t="s">
        <v>116</v>
      </c>
      <c r="E5794" t="s">
        <v>153</v>
      </c>
      <c r="F5794" t="s">
        <v>16698</v>
      </c>
      <c r="G5794" t="s">
        <v>155</v>
      </c>
      <c r="H5794" t="s">
        <v>150</v>
      </c>
      <c r="I5794" t="s">
        <v>136</v>
      </c>
      <c r="J5794" t="s">
        <v>137</v>
      </c>
      <c r="K5794" t="s">
        <v>138</v>
      </c>
      <c r="L5794" t="s">
        <v>16699</v>
      </c>
      <c r="M5794" t="s">
        <v>16700</v>
      </c>
      <c r="N5794">
        <v>2.0786111109999998</v>
      </c>
      <c r="O5794">
        <v>0</v>
      </c>
      <c r="P5794">
        <v>0</v>
      </c>
      <c r="Q5794">
        <v>0</v>
      </c>
      <c r="R5794">
        <v>1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3.6759663725811667</v>
      </c>
      <c r="AA5794">
        <v>0</v>
      </c>
      <c r="AB5794">
        <v>0</v>
      </c>
      <c r="AC5794">
        <v>0</v>
      </c>
      <c r="AD5794">
        <v>0</v>
      </c>
      <c r="AE5794">
        <v>3.6759663725811667</v>
      </c>
    </row>
    <row r="5795" spans="1:31" x14ac:dyDescent="0.25">
      <c r="A5795">
        <v>2316636</v>
      </c>
      <c r="B5795">
        <v>1</v>
      </c>
      <c r="C5795" t="s">
        <v>80</v>
      </c>
      <c r="D5795" t="s">
        <v>105</v>
      </c>
      <c r="E5795" t="s">
        <v>147</v>
      </c>
      <c r="F5795" t="s">
        <v>16701</v>
      </c>
      <c r="G5795" t="s">
        <v>149</v>
      </c>
      <c r="H5795" t="s">
        <v>150</v>
      </c>
      <c r="I5795" t="s">
        <v>136</v>
      </c>
      <c r="J5795" t="s">
        <v>137</v>
      </c>
      <c r="K5795" t="s">
        <v>138</v>
      </c>
      <c r="L5795" t="s">
        <v>16702</v>
      </c>
      <c r="M5795" t="s">
        <v>16703</v>
      </c>
      <c r="N5795">
        <v>2.2938888880000001</v>
      </c>
      <c r="O5795">
        <v>0</v>
      </c>
      <c r="P5795">
        <v>43</v>
      </c>
      <c r="Q5795">
        <v>0</v>
      </c>
      <c r="R5795">
        <v>1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12.330711877930449</v>
      </c>
      <c r="Y5795">
        <v>0</v>
      </c>
      <c r="Z5795">
        <v>4.4703741397558339E-2</v>
      </c>
      <c r="AA5795">
        <v>0</v>
      </c>
      <c r="AB5795">
        <v>0</v>
      </c>
      <c r="AC5795">
        <v>0</v>
      </c>
      <c r="AD5795">
        <v>0</v>
      </c>
      <c r="AE5795">
        <v>12.375415619328008</v>
      </c>
    </row>
    <row r="5796" spans="1:31" x14ac:dyDescent="0.25">
      <c r="A5796">
        <v>2317177</v>
      </c>
      <c r="B5796">
        <v>1</v>
      </c>
      <c r="C5796" t="s">
        <v>80</v>
      </c>
      <c r="D5796" t="s">
        <v>97</v>
      </c>
      <c r="E5796" t="s">
        <v>153</v>
      </c>
      <c r="F5796" t="s">
        <v>16704</v>
      </c>
      <c r="G5796" t="s">
        <v>155</v>
      </c>
      <c r="H5796" t="s">
        <v>150</v>
      </c>
      <c r="I5796" t="s">
        <v>136</v>
      </c>
      <c r="J5796" t="s">
        <v>137</v>
      </c>
      <c r="K5796" t="s">
        <v>138</v>
      </c>
      <c r="L5796" t="s">
        <v>16705</v>
      </c>
      <c r="M5796" t="s">
        <v>16706</v>
      </c>
      <c r="N5796">
        <v>1.7475000000000001</v>
      </c>
      <c r="O5796">
        <v>0</v>
      </c>
      <c r="P5796">
        <v>7</v>
      </c>
      <c r="Q5796">
        <v>0</v>
      </c>
      <c r="R5796">
        <v>0</v>
      </c>
      <c r="S5796">
        <v>0</v>
      </c>
      <c r="T5796">
        <v>2</v>
      </c>
      <c r="U5796">
        <v>0</v>
      </c>
      <c r="V5796">
        <v>0</v>
      </c>
      <c r="W5796">
        <v>0</v>
      </c>
      <c r="X5796">
        <v>4.4691645382229259</v>
      </c>
      <c r="Y5796">
        <v>0</v>
      </c>
      <c r="Z5796">
        <v>0</v>
      </c>
      <c r="AA5796">
        <v>0</v>
      </c>
      <c r="AB5796">
        <v>0.51457556772000013</v>
      </c>
      <c r="AC5796">
        <v>0</v>
      </c>
      <c r="AD5796">
        <v>0</v>
      </c>
      <c r="AE5796">
        <v>4.9837401059429265</v>
      </c>
    </row>
    <row r="5797" spans="1:31" x14ac:dyDescent="0.25">
      <c r="A5797">
        <v>2317160</v>
      </c>
      <c r="B5797">
        <v>1</v>
      </c>
      <c r="C5797" t="s">
        <v>81</v>
      </c>
      <c r="D5797" t="s">
        <v>127</v>
      </c>
      <c r="E5797" t="s">
        <v>132</v>
      </c>
      <c r="F5797" t="s">
        <v>16707</v>
      </c>
      <c r="G5797" t="s">
        <v>134</v>
      </c>
      <c r="H5797" t="s">
        <v>135</v>
      </c>
      <c r="I5797" t="s">
        <v>136</v>
      </c>
      <c r="J5797" t="s">
        <v>137</v>
      </c>
      <c r="K5797" t="s">
        <v>138</v>
      </c>
      <c r="L5797" t="s">
        <v>16708</v>
      </c>
      <c r="M5797" t="s">
        <v>16709</v>
      </c>
      <c r="N5797">
        <v>4.1941666660000001</v>
      </c>
      <c r="O5797">
        <v>2</v>
      </c>
      <c r="P5797">
        <v>12</v>
      </c>
      <c r="Q5797">
        <v>199</v>
      </c>
      <c r="R5797">
        <v>105</v>
      </c>
      <c r="S5797">
        <v>20</v>
      </c>
      <c r="T5797">
        <v>5</v>
      </c>
      <c r="U5797">
        <v>0</v>
      </c>
      <c r="V5797">
        <v>0</v>
      </c>
      <c r="W5797">
        <v>9.6716175735393684</v>
      </c>
      <c r="X5797">
        <v>4.7408270733381679</v>
      </c>
      <c r="Y5797">
        <v>1378.9290780129661</v>
      </c>
      <c r="Z5797">
        <v>351.49538406483646</v>
      </c>
      <c r="AA5797">
        <v>326.31283303543637</v>
      </c>
      <c r="AB5797">
        <v>18.325732486780407</v>
      </c>
      <c r="AC5797">
        <v>0</v>
      </c>
      <c r="AD5797">
        <v>0</v>
      </c>
      <c r="AE5797">
        <v>2089.4754722468965</v>
      </c>
    </row>
    <row r="5798" spans="1:31" x14ac:dyDescent="0.25">
      <c r="A5798">
        <v>2317223</v>
      </c>
      <c r="B5798">
        <v>1</v>
      </c>
      <c r="C5798" t="s">
        <v>81</v>
      </c>
      <c r="D5798" t="s">
        <v>117</v>
      </c>
      <c r="E5798" t="s">
        <v>132</v>
      </c>
      <c r="F5798" t="s">
        <v>16710</v>
      </c>
      <c r="G5798" t="s">
        <v>134</v>
      </c>
      <c r="H5798" t="s">
        <v>135</v>
      </c>
      <c r="I5798" t="s">
        <v>136</v>
      </c>
      <c r="J5798" t="s">
        <v>137</v>
      </c>
      <c r="K5798" t="s">
        <v>138</v>
      </c>
      <c r="L5798" t="s">
        <v>16711</v>
      </c>
      <c r="M5798" t="s">
        <v>16712</v>
      </c>
      <c r="N5798">
        <v>3.7433333329999998</v>
      </c>
      <c r="O5798">
        <v>0</v>
      </c>
      <c r="P5798">
        <v>1067</v>
      </c>
      <c r="Q5798">
        <v>8</v>
      </c>
      <c r="R5798">
        <v>54</v>
      </c>
      <c r="S5798">
        <v>6</v>
      </c>
      <c r="T5798">
        <v>127</v>
      </c>
      <c r="U5798">
        <v>2</v>
      </c>
      <c r="V5798">
        <v>0</v>
      </c>
      <c r="W5798">
        <v>0</v>
      </c>
      <c r="X5798">
        <v>475.94890730433224</v>
      </c>
      <c r="Y5798">
        <v>383.25623864785166</v>
      </c>
      <c r="Z5798">
        <v>42.495758913940548</v>
      </c>
      <c r="AA5798">
        <v>64.555589900668565</v>
      </c>
      <c r="AB5798">
        <v>158.80473349284961</v>
      </c>
      <c r="AC5798">
        <v>329.57179895727995</v>
      </c>
      <c r="AD5798">
        <v>0</v>
      </c>
      <c r="AE5798">
        <v>1454.6330272169225</v>
      </c>
    </row>
    <row r="5799" spans="1:31" x14ac:dyDescent="0.25">
      <c r="A5799">
        <v>2316722</v>
      </c>
      <c r="B5799">
        <v>1</v>
      </c>
      <c r="C5799" t="s">
        <v>80</v>
      </c>
      <c r="D5799" t="s">
        <v>96</v>
      </c>
      <c r="E5799" t="s">
        <v>175</v>
      </c>
      <c r="F5799" t="s">
        <v>16713</v>
      </c>
      <c r="G5799" t="s">
        <v>134</v>
      </c>
      <c r="H5799" t="s">
        <v>135</v>
      </c>
      <c r="I5799" t="s">
        <v>136</v>
      </c>
      <c r="J5799" t="s">
        <v>137</v>
      </c>
      <c r="K5799" t="s">
        <v>138</v>
      </c>
      <c r="L5799" t="s">
        <v>16714</v>
      </c>
      <c r="M5799" t="s">
        <v>16715</v>
      </c>
      <c r="N5799">
        <v>0.60222222199999997</v>
      </c>
      <c r="O5799">
        <v>4</v>
      </c>
      <c r="P5799">
        <v>2269</v>
      </c>
      <c r="Q5799">
        <v>1</v>
      </c>
      <c r="R5799">
        <v>1</v>
      </c>
      <c r="S5799">
        <v>14</v>
      </c>
      <c r="T5799">
        <v>137</v>
      </c>
      <c r="U5799">
        <v>0</v>
      </c>
      <c r="V5799">
        <v>1</v>
      </c>
      <c r="W5799">
        <v>28.042613854887335</v>
      </c>
      <c r="X5799">
        <v>397.68636119816779</v>
      </c>
      <c r="Y5799">
        <v>0</v>
      </c>
      <c r="Z5799">
        <v>0.61759567352080003</v>
      </c>
      <c r="AA5799">
        <v>151.82217915742532</v>
      </c>
      <c r="AB5799">
        <v>171.79935027137702</v>
      </c>
      <c r="AC5799">
        <v>0</v>
      </c>
      <c r="AD5799">
        <v>2.0008114569066669E-2</v>
      </c>
      <c r="AE5799">
        <v>749.98810826994747</v>
      </c>
    </row>
    <row r="5800" spans="1:31" x14ac:dyDescent="0.25">
      <c r="A5800">
        <v>2317114</v>
      </c>
      <c r="B5800">
        <v>1</v>
      </c>
      <c r="C5800" t="s">
        <v>81</v>
      </c>
      <c r="D5800" t="s">
        <v>126</v>
      </c>
      <c r="E5800" t="s">
        <v>132</v>
      </c>
      <c r="F5800" t="s">
        <v>15407</v>
      </c>
      <c r="G5800" t="s">
        <v>134</v>
      </c>
      <c r="H5800" t="s">
        <v>135</v>
      </c>
      <c r="I5800" t="s">
        <v>136</v>
      </c>
      <c r="J5800" t="s">
        <v>137</v>
      </c>
      <c r="K5800" t="s">
        <v>138</v>
      </c>
      <c r="L5800" t="s">
        <v>16716</v>
      </c>
      <c r="M5800" t="s">
        <v>16717</v>
      </c>
      <c r="N5800">
        <v>0.57305555500000005</v>
      </c>
      <c r="O5800">
        <v>0</v>
      </c>
      <c r="P5800">
        <v>514</v>
      </c>
      <c r="Q5800">
        <v>0</v>
      </c>
      <c r="R5800">
        <v>32</v>
      </c>
      <c r="S5800">
        <v>1</v>
      </c>
      <c r="T5800">
        <v>83</v>
      </c>
      <c r="U5800">
        <v>1</v>
      </c>
      <c r="V5800">
        <v>0</v>
      </c>
      <c r="W5800">
        <v>0</v>
      </c>
      <c r="X5800">
        <v>35.545675278143555</v>
      </c>
      <c r="Y5800">
        <v>0</v>
      </c>
      <c r="Z5800">
        <v>3.6424297456927066</v>
      </c>
      <c r="AA5800">
        <v>0.59650878378116667</v>
      </c>
      <c r="AB5800">
        <v>9.4333903982437093</v>
      </c>
      <c r="AC5800">
        <v>4.1128612680008336</v>
      </c>
      <c r="AD5800">
        <v>0</v>
      </c>
      <c r="AE5800">
        <v>53.330865473861977</v>
      </c>
    </row>
    <row r="5801" spans="1:31" x14ac:dyDescent="0.25">
      <c r="A5801">
        <v>2316782</v>
      </c>
      <c r="B5801">
        <v>1</v>
      </c>
      <c r="C5801" t="s">
        <v>80</v>
      </c>
      <c r="D5801" t="s">
        <v>93</v>
      </c>
      <c r="E5801" t="s">
        <v>147</v>
      </c>
      <c r="F5801" t="s">
        <v>7873</v>
      </c>
      <c r="G5801" t="s">
        <v>258</v>
      </c>
      <c r="H5801" t="s">
        <v>150</v>
      </c>
      <c r="I5801" t="s">
        <v>136</v>
      </c>
      <c r="J5801" t="s">
        <v>137</v>
      </c>
      <c r="K5801" t="s">
        <v>138</v>
      </c>
      <c r="L5801" t="s">
        <v>16718</v>
      </c>
      <c r="M5801" t="s">
        <v>16719</v>
      </c>
      <c r="N5801">
        <v>2.4172222219999999</v>
      </c>
      <c r="O5801">
        <v>0</v>
      </c>
      <c r="P5801">
        <v>8</v>
      </c>
      <c r="Q5801">
        <v>0</v>
      </c>
      <c r="R5801">
        <v>6</v>
      </c>
      <c r="S5801">
        <v>0</v>
      </c>
      <c r="T5801">
        <v>4</v>
      </c>
      <c r="U5801">
        <v>0</v>
      </c>
      <c r="V5801">
        <v>0</v>
      </c>
      <c r="W5801">
        <v>0</v>
      </c>
      <c r="X5801">
        <v>4.8013250050986001</v>
      </c>
      <c r="Y5801">
        <v>0</v>
      </c>
      <c r="Z5801">
        <v>28.397544757734671</v>
      </c>
      <c r="AA5801">
        <v>0</v>
      </c>
      <c r="AB5801">
        <v>13.51834305936678</v>
      </c>
      <c r="AC5801">
        <v>0</v>
      </c>
      <c r="AD5801">
        <v>0</v>
      </c>
      <c r="AE5801">
        <v>46.717212822200047</v>
      </c>
    </row>
    <row r="5802" spans="1:31" x14ac:dyDescent="0.25">
      <c r="A5802">
        <v>2316928</v>
      </c>
      <c r="B5802">
        <v>1</v>
      </c>
      <c r="C5802" t="s">
        <v>81</v>
      </c>
      <c r="D5802" t="s">
        <v>124</v>
      </c>
      <c r="E5802" t="s">
        <v>175</v>
      </c>
      <c r="F5802" t="s">
        <v>16720</v>
      </c>
      <c r="G5802" t="s">
        <v>143</v>
      </c>
      <c r="H5802" t="s">
        <v>135</v>
      </c>
      <c r="I5802" t="s">
        <v>136</v>
      </c>
      <c r="J5802" t="s">
        <v>137</v>
      </c>
      <c r="K5802" t="s">
        <v>144</v>
      </c>
      <c r="L5802" t="s">
        <v>16721</v>
      </c>
      <c r="M5802" t="s">
        <v>16722</v>
      </c>
      <c r="N5802">
        <v>3.2430555550000002</v>
      </c>
      <c r="O5802">
        <v>0</v>
      </c>
      <c r="P5802">
        <v>475</v>
      </c>
      <c r="Q5802">
        <v>0</v>
      </c>
      <c r="R5802">
        <v>23</v>
      </c>
      <c r="S5802">
        <v>6</v>
      </c>
      <c r="T5802">
        <v>39</v>
      </c>
      <c r="U5802">
        <v>0</v>
      </c>
      <c r="V5802">
        <v>0</v>
      </c>
      <c r="W5802">
        <v>0</v>
      </c>
      <c r="X5802">
        <v>268.05096070334218</v>
      </c>
      <c r="Y5802">
        <v>0</v>
      </c>
      <c r="Z5802">
        <v>47.212313602402347</v>
      </c>
      <c r="AA5802">
        <v>197.5806978118074</v>
      </c>
      <c r="AB5802">
        <v>160.86601570802833</v>
      </c>
      <c r="AC5802">
        <v>0</v>
      </c>
      <c r="AD5802">
        <v>0</v>
      </c>
      <c r="AE5802">
        <v>673.70998782558013</v>
      </c>
    </row>
    <row r="5803" spans="1:31" x14ac:dyDescent="0.25">
      <c r="A5803">
        <v>2316828</v>
      </c>
      <c r="B5803">
        <v>1</v>
      </c>
      <c r="C5803" t="s">
        <v>80</v>
      </c>
      <c r="D5803" t="s">
        <v>96</v>
      </c>
      <c r="E5803" t="s">
        <v>147</v>
      </c>
      <c r="F5803" t="s">
        <v>16723</v>
      </c>
      <c r="G5803" t="s">
        <v>258</v>
      </c>
      <c r="H5803" t="s">
        <v>150</v>
      </c>
      <c r="I5803" t="s">
        <v>136</v>
      </c>
      <c r="J5803" t="s">
        <v>137</v>
      </c>
      <c r="K5803" t="s">
        <v>138</v>
      </c>
      <c r="L5803" t="s">
        <v>16724</v>
      </c>
      <c r="M5803" t="s">
        <v>16725</v>
      </c>
      <c r="N5803">
        <v>2.153333333</v>
      </c>
      <c r="O5803">
        <v>0</v>
      </c>
      <c r="P5803">
        <v>2</v>
      </c>
      <c r="Q5803">
        <v>0</v>
      </c>
      <c r="R5803">
        <v>2</v>
      </c>
      <c r="S5803">
        <v>0</v>
      </c>
      <c r="T5803">
        <v>1</v>
      </c>
      <c r="U5803">
        <v>0</v>
      </c>
      <c r="V5803">
        <v>0</v>
      </c>
      <c r="W5803">
        <v>0</v>
      </c>
      <c r="X5803">
        <v>3.7731471092327999</v>
      </c>
      <c r="Y5803">
        <v>0</v>
      </c>
      <c r="Z5803">
        <v>0.75813343918160003</v>
      </c>
      <c r="AA5803">
        <v>0</v>
      </c>
      <c r="AB5803">
        <v>0</v>
      </c>
      <c r="AC5803">
        <v>0</v>
      </c>
      <c r="AD5803">
        <v>0</v>
      </c>
      <c r="AE5803">
        <v>4.5312805484143999</v>
      </c>
    </row>
    <row r="5804" spans="1:31" x14ac:dyDescent="0.25">
      <c r="A5804">
        <v>2316974</v>
      </c>
      <c r="B5804">
        <v>1</v>
      </c>
      <c r="C5804" t="s">
        <v>80</v>
      </c>
      <c r="D5804" t="s">
        <v>106</v>
      </c>
      <c r="E5804" t="s">
        <v>132</v>
      </c>
      <c r="F5804" t="s">
        <v>13282</v>
      </c>
      <c r="G5804" t="s">
        <v>134</v>
      </c>
      <c r="H5804" t="s">
        <v>135</v>
      </c>
      <c r="I5804" t="s">
        <v>136</v>
      </c>
      <c r="J5804" t="s">
        <v>137</v>
      </c>
      <c r="K5804" t="s">
        <v>138</v>
      </c>
      <c r="L5804" t="s">
        <v>16726</v>
      </c>
      <c r="M5804" t="s">
        <v>16727</v>
      </c>
      <c r="N5804">
        <v>0.33111111100000001</v>
      </c>
      <c r="O5804">
        <v>0</v>
      </c>
      <c r="P5804">
        <v>1</v>
      </c>
      <c r="Q5804">
        <v>37</v>
      </c>
      <c r="R5804">
        <v>154</v>
      </c>
      <c r="S5804">
        <v>10</v>
      </c>
      <c r="T5804">
        <v>33</v>
      </c>
      <c r="U5804">
        <v>0</v>
      </c>
      <c r="V5804">
        <v>0</v>
      </c>
      <c r="W5804">
        <v>0</v>
      </c>
      <c r="X5804">
        <v>0</v>
      </c>
      <c r="Y5804">
        <v>58.98885761417052</v>
      </c>
      <c r="Z5804">
        <v>156.27818110107933</v>
      </c>
      <c r="AA5804">
        <v>11.813529647355136</v>
      </c>
      <c r="AB5804">
        <v>40.517752844922875</v>
      </c>
      <c r="AC5804">
        <v>0</v>
      </c>
      <c r="AD5804">
        <v>0</v>
      </c>
      <c r="AE5804">
        <v>267.59832120752782</v>
      </c>
    </row>
    <row r="5805" spans="1:31" x14ac:dyDescent="0.25">
      <c r="A5805">
        <v>2317263</v>
      </c>
      <c r="B5805">
        <v>1</v>
      </c>
      <c r="C5805" t="s">
        <v>80</v>
      </c>
      <c r="D5805" t="s">
        <v>84</v>
      </c>
      <c r="E5805" t="s">
        <v>147</v>
      </c>
      <c r="F5805" t="s">
        <v>16728</v>
      </c>
      <c r="G5805" t="s">
        <v>149</v>
      </c>
      <c r="H5805" t="s">
        <v>150</v>
      </c>
      <c r="I5805" t="s">
        <v>136</v>
      </c>
      <c r="J5805" t="s">
        <v>137</v>
      </c>
      <c r="K5805" t="s">
        <v>138</v>
      </c>
      <c r="L5805" t="s">
        <v>16729</v>
      </c>
      <c r="M5805" t="s">
        <v>16730</v>
      </c>
      <c r="N5805">
        <v>1.4288888879999999</v>
      </c>
      <c r="O5805">
        <v>0</v>
      </c>
      <c r="P5805">
        <v>186</v>
      </c>
      <c r="Q5805">
        <v>0</v>
      </c>
      <c r="R5805">
        <v>0</v>
      </c>
      <c r="S5805">
        <v>0</v>
      </c>
      <c r="T5805">
        <v>27</v>
      </c>
      <c r="U5805">
        <v>0</v>
      </c>
      <c r="V5805">
        <v>0</v>
      </c>
      <c r="W5805">
        <v>0</v>
      </c>
      <c r="X5805">
        <v>61.346095631418372</v>
      </c>
      <c r="Y5805">
        <v>0</v>
      </c>
      <c r="Z5805">
        <v>0</v>
      </c>
      <c r="AA5805">
        <v>0</v>
      </c>
      <c r="AB5805">
        <v>13.848381557838136</v>
      </c>
      <c r="AC5805">
        <v>0</v>
      </c>
      <c r="AD5805">
        <v>0</v>
      </c>
      <c r="AE5805">
        <v>75.194477189256503</v>
      </c>
    </row>
    <row r="5806" spans="1:31" x14ac:dyDescent="0.25">
      <c r="A5806">
        <v>2317074</v>
      </c>
      <c r="B5806">
        <v>1</v>
      </c>
      <c r="C5806" t="s">
        <v>81</v>
      </c>
      <c r="D5806" t="s">
        <v>120</v>
      </c>
      <c r="E5806" t="s">
        <v>141</v>
      </c>
      <c r="F5806" t="s">
        <v>16731</v>
      </c>
      <c r="G5806" t="s">
        <v>134</v>
      </c>
      <c r="H5806" t="s">
        <v>135</v>
      </c>
      <c r="I5806" t="s">
        <v>136</v>
      </c>
      <c r="J5806" t="s">
        <v>137</v>
      </c>
      <c r="K5806" t="s">
        <v>138</v>
      </c>
      <c r="L5806" t="s">
        <v>16732</v>
      </c>
      <c r="M5806" t="s">
        <v>16733</v>
      </c>
      <c r="N5806">
        <v>0.212777777</v>
      </c>
      <c r="O5806">
        <v>0</v>
      </c>
      <c r="P5806">
        <v>5</v>
      </c>
      <c r="Q5806">
        <v>22</v>
      </c>
      <c r="R5806">
        <v>13</v>
      </c>
      <c r="S5806">
        <v>11</v>
      </c>
      <c r="T5806">
        <v>224</v>
      </c>
      <c r="U5806">
        <v>4</v>
      </c>
      <c r="V5806">
        <v>7</v>
      </c>
      <c r="W5806">
        <v>0</v>
      </c>
      <c r="X5806">
        <v>0.10695768841220832</v>
      </c>
      <c r="Y5806">
        <v>11.009333346107875</v>
      </c>
      <c r="Z5806">
        <v>8.0359935848069846</v>
      </c>
      <c r="AA5806">
        <v>16.77923739071915</v>
      </c>
      <c r="AB5806">
        <v>25.642632436137934</v>
      </c>
      <c r="AC5806">
        <v>77.920744665394679</v>
      </c>
      <c r="AD5806">
        <v>97.165436729301305</v>
      </c>
      <c r="AE5806">
        <v>236.66033584088012</v>
      </c>
    </row>
    <row r="5807" spans="1:31" x14ac:dyDescent="0.25">
      <c r="A5807">
        <v>2316908</v>
      </c>
      <c r="B5807">
        <v>1</v>
      </c>
      <c r="C5807" t="s">
        <v>80</v>
      </c>
      <c r="D5807" t="s">
        <v>87</v>
      </c>
      <c r="E5807" t="s">
        <v>153</v>
      </c>
      <c r="F5807" t="s">
        <v>16734</v>
      </c>
      <c r="G5807" t="s">
        <v>203</v>
      </c>
      <c r="H5807" t="s">
        <v>150</v>
      </c>
      <c r="I5807" t="s">
        <v>136</v>
      </c>
      <c r="J5807" t="s">
        <v>137</v>
      </c>
      <c r="K5807" t="s">
        <v>138</v>
      </c>
      <c r="L5807" t="s">
        <v>16735</v>
      </c>
      <c r="M5807" t="s">
        <v>16736</v>
      </c>
      <c r="N5807">
        <v>1.8472222220000001</v>
      </c>
      <c r="O5807">
        <v>0</v>
      </c>
      <c r="P5807">
        <v>18</v>
      </c>
      <c r="Q5807">
        <v>0</v>
      </c>
      <c r="R5807">
        <v>0</v>
      </c>
      <c r="S5807">
        <v>0</v>
      </c>
      <c r="T5807">
        <v>4</v>
      </c>
      <c r="U5807">
        <v>0</v>
      </c>
      <c r="V5807">
        <v>0</v>
      </c>
      <c r="W5807">
        <v>0</v>
      </c>
      <c r="X5807">
        <v>8.1690757096999516</v>
      </c>
      <c r="Y5807">
        <v>0</v>
      </c>
      <c r="Z5807">
        <v>0</v>
      </c>
      <c r="AA5807">
        <v>0</v>
      </c>
      <c r="AB5807">
        <v>25.388273270878877</v>
      </c>
      <c r="AC5807">
        <v>0</v>
      </c>
      <c r="AD5807">
        <v>0</v>
      </c>
      <c r="AE5807">
        <v>33.55734898057883</v>
      </c>
    </row>
    <row r="5808" spans="1:31" x14ac:dyDescent="0.25">
      <c r="A5808">
        <v>2316888</v>
      </c>
      <c r="B5808">
        <v>1</v>
      </c>
      <c r="C5808" t="s">
        <v>81</v>
      </c>
      <c r="D5808" t="s">
        <v>127</v>
      </c>
      <c r="E5808" t="s">
        <v>285</v>
      </c>
      <c r="F5808" t="s">
        <v>16737</v>
      </c>
      <c r="G5808" t="s">
        <v>9341</v>
      </c>
      <c r="H5808" t="s">
        <v>150</v>
      </c>
      <c r="I5808" t="s">
        <v>136</v>
      </c>
      <c r="J5808" t="s">
        <v>137</v>
      </c>
      <c r="K5808" t="s">
        <v>138</v>
      </c>
      <c r="L5808" t="s">
        <v>16738</v>
      </c>
      <c r="M5808" t="s">
        <v>16739</v>
      </c>
      <c r="N5808">
        <v>1.720555555</v>
      </c>
      <c r="O5808">
        <v>0</v>
      </c>
      <c r="P5808">
        <v>1</v>
      </c>
      <c r="Q5808">
        <v>0</v>
      </c>
      <c r="R5808">
        <v>0</v>
      </c>
      <c r="S5808">
        <v>0</v>
      </c>
      <c r="T5808">
        <v>78</v>
      </c>
      <c r="U5808">
        <v>0</v>
      </c>
      <c r="V5808">
        <v>0</v>
      </c>
      <c r="W5808">
        <v>0</v>
      </c>
      <c r="X5808">
        <v>8.2751639916666674E-5</v>
      </c>
      <c r="Y5808">
        <v>0</v>
      </c>
      <c r="Z5808">
        <v>0</v>
      </c>
      <c r="AA5808">
        <v>0</v>
      </c>
      <c r="AB5808">
        <v>117.16994855735361</v>
      </c>
      <c r="AC5808">
        <v>0</v>
      </c>
      <c r="AD5808">
        <v>0</v>
      </c>
      <c r="AE5808">
        <v>117.17003130899353</v>
      </c>
    </row>
    <row r="5809" spans="1:31" x14ac:dyDescent="0.25">
      <c r="A5809">
        <v>2316788</v>
      </c>
      <c r="B5809">
        <v>1</v>
      </c>
      <c r="C5809" t="s">
        <v>80</v>
      </c>
      <c r="D5809" t="s">
        <v>100</v>
      </c>
      <c r="E5809" t="s">
        <v>147</v>
      </c>
      <c r="F5809" t="s">
        <v>16740</v>
      </c>
      <c r="G5809" t="s">
        <v>149</v>
      </c>
      <c r="H5809" t="s">
        <v>150</v>
      </c>
      <c r="I5809" t="s">
        <v>136</v>
      </c>
      <c r="J5809" t="s">
        <v>137</v>
      </c>
      <c r="K5809" t="s">
        <v>138</v>
      </c>
      <c r="L5809" t="s">
        <v>16741</v>
      </c>
      <c r="M5809" t="s">
        <v>16742</v>
      </c>
      <c r="N5809">
        <v>2.3116666659999998</v>
      </c>
      <c r="O5809">
        <v>0</v>
      </c>
      <c r="P5809">
        <v>39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31.64366742296604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31.64366742296604</v>
      </c>
    </row>
    <row r="5810" spans="1:31" x14ac:dyDescent="0.25">
      <c r="A5810">
        <v>2317137</v>
      </c>
      <c r="B5810">
        <v>1</v>
      </c>
      <c r="C5810" t="s">
        <v>80</v>
      </c>
      <c r="D5810" t="s">
        <v>97</v>
      </c>
      <c r="E5810" t="s">
        <v>153</v>
      </c>
      <c r="F5810" t="s">
        <v>16743</v>
      </c>
      <c r="G5810" t="s">
        <v>155</v>
      </c>
      <c r="H5810" t="s">
        <v>150</v>
      </c>
      <c r="I5810" t="s">
        <v>136</v>
      </c>
      <c r="J5810" t="s">
        <v>137</v>
      </c>
      <c r="K5810" t="s">
        <v>138</v>
      </c>
      <c r="L5810" t="s">
        <v>16744</v>
      </c>
      <c r="M5810" t="s">
        <v>16745</v>
      </c>
      <c r="N5810">
        <v>2.2486111110000002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1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1.3910627988E-2</v>
      </c>
      <c r="AC5810">
        <v>0</v>
      </c>
      <c r="AD5810">
        <v>0</v>
      </c>
      <c r="AE5810">
        <v>1.3910627988E-2</v>
      </c>
    </row>
    <row r="5811" spans="1:31" x14ac:dyDescent="0.25">
      <c r="A5811">
        <v>2316745</v>
      </c>
      <c r="B5811">
        <v>1</v>
      </c>
      <c r="C5811" t="s">
        <v>80</v>
      </c>
      <c r="D5811" t="s">
        <v>85</v>
      </c>
      <c r="E5811" t="s">
        <v>158</v>
      </c>
      <c r="F5811" t="s">
        <v>16746</v>
      </c>
      <c r="G5811" t="s">
        <v>177</v>
      </c>
      <c r="H5811" t="s">
        <v>150</v>
      </c>
      <c r="I5811" t="s">
        <v>136</v>
      </c>
      <c r="J5811" t="s">
        <v>137</v>
      </c>
      <c r="K5811" t="s">
        <v>144</v>
      </c>
      <c r="L5811" t="s">
        <v>16747</v>
      </c>
      <c r="M5811" t="s">
        <v>16748</v>
      </c>
      <c r="N5811">
        <v>8.0652777770000004</v>
      </c>
      <c r="O5811">
        <v>0</v>
      </c>
      <c r="P5811">
        <v>582</v>
      </c>
      <c r="Q5811">
        <v>0</v>
      </c>
      <c r="R5811">
        <v>0</v>
      </c>
      <c r="S5811">
        <v>0</v>
      </c>
      <c r="T5811">
        <v>62</v>
      </c>
      <c r="U5811">
        <v>0</v>
      </c>
      <c r="V5811">
        <v>0</v>
      </c>
      <c r="W5811">
        <v>0</v>
      </c>
      <c r="X5811">
        <v>979.97080463898942</v>
      </c>
      <c r="Y5811">
        <v>0</v>
      </c>
      <c r="Z5811">
        <v>0</v>
      </c>
      <c r="AA5811">
        <v>0</v>
      </c>
      <c r="AB5811">
        <v>231.68067355883952</v>
      </c>
      <c r="AC5811">
        <v>0</v>
      </c>
      <c r="AD5811">
        <v>0</v>
      </c>
      <c r="AE5811">
        <v>1211.651478197829</v>
      </c>
    </row>
    <row r="5812" spans="1:31" x14ac:dyDescent="0.25">
      <c r="A5812">
        <v>2317200</v>
      </c>
      <c r="B5812">
        <v>1</v>
      </c>
      <c r="C5812" t="s">
        <v>80</v>
      </c>
      <c r="D5812" t="s">
        <v>93</v>
      </c>
      <c r="E5812" t="s">
        <v>147</v>
      </c>
      <c r="F5812" t="s">
        <v>16749</v>
      </c>
      <c r="G5812" t="s">
        <v>149</v>
      </c>
      <c r="H5812" t="s">
        <v>150</v>
      </c>
      <c r="I5812" t="s">
        <v>136</v>
      </c>
      <c r="J5812" t="s">
        <v>137</v>
      </c>
      <c r="K5812" t="s">
        <v>138</v>
      </c>
      <c r="L5812" t="s">
        <v>16750</v>
      </c>
      <c r="M5812" t="s">
        <v>16751</v>
      </c>
      <c r="N5812">
        <v>2.446666666</v>
      </c>
      <c r="O5812">
        <v>0</v>
      </c>
      <c r="P5812">
        <v>7</v>
      </c>
      <c r="Q5812">
        <v>0</v>
      </c>
      <c r="R5812">
        <v>5</v>
      </c>
      <c r="S5812">
        <v>0</v>
      </c>
      <c r="T5812">
        <v>2</v>
      </c>
      <c r="U5812">
        <v>0</v>
      </c>
      <c r="V5812">
        <v>0</v>
      </c>
      <c r="W5812">
        <v>0</v>
      </c>
      <c r="X5812">
        <v>3.1236271257600001</v>
      </c>
      <c r="Y5812">
        <v>0</v>
      </c>
      <c r="Z5812">
        <v>27.309121303146004</v>
      </c>
      <c r="AA5812">
        <v>0</v>
      </c>
      <c r="AB5812">
        <v>3.2932773624088005</v>
      </c>
      <c r="AC5812">
        <v>0</v>
      </c>
      <c r="AD5812">
        <v>0</v>
      </c>
      <c r="AE5812">
        <v>33.726025791314804</v>
      </c>
    </row>
    <row r="5813" spans="1:31" x14ac:dyDescent="0.25">
      <c r="A5813">
        <v>2316845</v>
      </c>
      <c r="B5813">
        <v>1</v>
      </c>
      <c r="C5813" t="s">
        <v>80</v>
      </c>
      <c r="D5813" t="s">
        <v>82</v>
      </c>
      <c r="E5813" t="s">
        <v>158</v>
      </c>
      <c r="F5813" t="s">
        <v>16752</v>
      </c>
      <c r="G5813" t="s">
        <v>336</v>
      </c>
      <c r="H5813" t="s">
        <v>150</v>
      </c>
      <c r="I5813" t="s">
        <v>136</v>
      </c>
      <c r="J5813" t="s">
        <v>137</v>
      </c>
      <c r="K5813" t="s">
        <v>138</v>
      </c>
      <c r="L5813" t="s">
        <v>16753</v>
      </c>
      <c r="M5813" t="s">
        <v>16754</v>
      </c>
      <c r="N5813">
        <v>0.31055555499999998</v>
      </c>
      <c r="O5813">
        <v>0</v>
      </c>
      <c r="P5813">
        <v>92</v>
      </c>
      <c r="Q5813">
        <v>0</v>
      </c>
      <c r="R5813">
        <v>0</v>
      </c>
      <c r="S5813">
        <v>0</v>
      </c>
      <c r="T5813">
        <v>10</v>
      </c>
      <c r="U5813">
        <v>0</v>
      </c>
      <c r="V5813">
        <v>0</v>
      </c>
      <c r="W5813">
        <v>0</v>
      </c>
      <c r="X5813">
        <v>2.7973670385426521</v>
      </c>
      <c r="Y5813">
        <v>0</v>
      </c>
      <c r="Z5813">
        <v>0</v>
      </c>
      <c r="AA5813">
        <v>0</v>
      </c>
      <c r="AB5813">
        <v>4.6022867040048876</v>
      </c>
      <c r="AC5813">
        <v>0</v>
      </c>
      <c r="AD5813">
        <v>0</v>
      </c>
      <c r="AE5813">
        <v>7.3996537425475397</v>
      </c>
    </row>
    <row r="5814" spans="1:31" x14ac:dyDescent="0.25">
      <c r="A5814">
        <v>2316951</v>
      </c>
      <c r="B5814">
        <v>1</v>
      </c>
      <c r="C5814" t="s">
        <v>80</v>
      </c>
      <c r="D5814" t="s">
        <v>82</v>
      </c>
      <c r="E5814" t="s">
        <v>285</v>
      </c>
      <c r="F5814" t="s">
        <v>16755</v>
      </c>
      <c r="G5814" t="s">
        <v>287</v>
      </c>
      <c r="H5814" t="s">
        <v>150</v>
      </c>
      <c r="I5814" t="s">
        <v>136</v>
      </c>
      <c r="J5814" t="s">
        <v>137</v>
      </c>
      <c r="K5814" t="s">
        <v>138</v>
      </c>
      <c r="L5814" t="s">
        <v>16756</v>
      </c>
      <c r="M5814" t="s">
        <v>16757</v>
      </c>
      <c r="N5814">
        <v>1.643333333</v>
      </c>
      <c r="O5814">
        <v>0</v>
      </c>
      <c r="P5814">
        <v>1</v>
      </c>
      <c r="Q5814">
        <v>0</v>
      </c>
      <c r="R5814">
        <v>0</v>
      </c>
      <c r="S5814">
        <v>0</v>
      </c>
      <c r="T5814">
        <v>109</v>
      </c>
      <c r="U5814">
        <v>0</v>
      </c>
      <c r="V5814">
        <v>0</v>
      </c>
      <c r="W5814">
        <v>0</v>
      </c>
      <c r="X5814">
        <v>0.56408420220040001</v>
      </c>
      <c r="Y5814">
        <v>0</v>
      </c>
      <c r="Z5814">
        <v>0</v>
      </c>
      <c r="AA5814">
        <v>0</v>
      </c>
      <c r="AB5814">
        <v>179.63010150384076</v>
      </c>
      <c r="AC5814">
        <v>0</v>
      </c>
      <c r="AD5814">
        <v>0</v>
      </c>
      <c r="AE5814">
        <v>180.19418570604117</v>
      </c>
    </row>
    <row r="5815" spans="1:31" x14ac:dyDescent="0.25">
      <c r="A5815">
        <v>2316994</v>
      </c>
      <c r="B5815">
        <v>1</v>
      </c>
      <c r="C5815" t="s">
        <v>81</v>
      </c>
      <c r="D5815" t="s">
        <v>112</v>
      </c>
      <c r="E5815" t="s">
        <v>147</v>
      </c>
      <c r="F5815" t="s">
        <v>16758</v>
      </c>
      <c r="G5815" t="s">
        <v>149</v>
      </c>
      <c r="H5815" t="s">
        <v>150</v>
      </c>
      <c r="I5815" t="s">
        <v>136</v>
      </c>
      <c r="J5815" t="s">
        <v>137</v>
      </c>
      <c r="K5815" t="s">
        <v>138</v>
      </c>
      <c r="L5815" t="s">
        <v>16759</v>
      </c>
      <c r="M5815" t="s">
        <v>16760</v>
      </c>
      <c r="N5815">
        <v>3.1119444440000001</v>
      </c>
      <c r="O5815">
        <v>0</v>
      </c>
      <c r="P5815">
        <v>0</v>
      </c>
      <c r="Q5815">
        <v>0</v>
      </c>
      <c r="R5815">
        <v>6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10.338361319864626</v>
      </c>
      <c r="AA5815">
        <v>0</v>
      </c>
      <c r="AB5815">
        <v>0</v>
      </c>
      <c r="AC5815">
        <v>0</v>
      </c>
      <c r="AD5815">
        <v>0</v>
      </c>
      <c r="AE5815">
        <v>10.338361319864626</v>
      </c>
    </row>
    <row r="5816" spans="1:31" x14ac:dyDescent="0.25">
      <c r="A5816">
        <v>2316802</v>
      </c>
      <c r="B5816">
        <v>1</v>
      </c>
      <c r="C5816" t="s">
        <v>80</v>
      </c>
      <c r="D5816" t="s">
        <v>88</v>
      </c>
      <c r="E5816" t="s">
        <v>175</v>
      </c>
      <c r="F5816" t="s">
        <v>16761</v>
      </c>
      <c r="G5816" t="s">
        <v>210</v>
      </c>
      <c r="H5816" t="s">
        <v>135</v>
      </c>
      <c r="I5816" t="s">
        <v>136</v>
      </c>
      <c r="J5816" t="s">
        <v>137</v>
      </c>
      <c r="K5816" t="s">
        <v>138</v>
      </c>
      <c r="L5816" t="s">
        <v>16762</v>
      </c>
      <c r="M5816" t="s">
        <v>16763</v>
      </c>
      <c r="N5816">
        <v>3.4024999999999999</v>
      </c>
      <c r="O5816">
        <v>0</v>
      </c>
      <c r="P5816">
        <v>228</v>
      </c>
      <c r="Q5816">
        <v>0</v>
      </c>
      <c r="R5816">
        <v>0</v>
      </c>
      <c r="S5816">
        <v>0</v>
      </c>
      <c r="T5816">
        <v>9</v>
      </c>
      <c r="U5816">
        <v>0</v>
      </c>
      <c r="V5816">
        <v>0</v>
      </c>
      <c r="W5816">
        <v>0</v>
      </c>
      <c r="X5816">
        <v>227.64737752361464</v>
      </c>
      <c r="Y5816">
        <v>0</v>
      </c>
      <c r="Z5816">
        <v>0</v>
      </c>
      <c r="AA5816">
        <v>0</v>
      </c>
      <c r="AB5816">
        <v>101.22990503878721</v>
      </c>
      <c r="AC5816">
        <v>0</v>
      </c>
      <c r="AD5816">
        <v>0</v>
      </c>
      <c r="AE5816">
        <v>328.87728256240183</v>
      </c>
    </row>
    <row r="5817" spans="1:31" x14ac:dyDescent="0.25">
      <c r="A5817">
        <v>2316639</v>
      </c>
      <c r="B5817">
        <v>1</v>
      </c>
      <c r="C5817" t="s">
        <v>80</v>
      </c>
      <c r="D5817" t="s">
        <v>85</v>
      </c>
      <c r="E5817" t="s">
        <v>175</v>
      </c>
      <c r="F5817" t="s">
        <v>16764</v>
      </c>
      <c r="G5817" t="s">
        <v>612</v>
      </c>
      <c r="H5817" t="s">
        <v>135</v>
      </c>
      <c r="I5817" t="s">
        <v>136</v>
      </c>
      <c r="J5817" t="s">
        <v>137</v>
      </c>
      <c r="K5817" t="s">
        <v>138</v>
      </c>
      <c r="L5817" t="s">
        <v>16765</v>
      </c>
      <c r="M5817" t="s">
        <v>16766</v>
      </c>
      <c r="N5817">
        <v>5.1269444440000003</v>
      </c>
      <c r="O5817">
        <v>0</v>
      </c>
      <c r="P5817">
        <v>464</v>
      </c>
      <c r="Q5817">
        <v>0</v>
      </c>
      <c r="R5817">
        <v>0</v>
      </c>
      <c r="S5817">
        <v>0</v>
      </c>
      <c r="T5817">
        <v>380</v>
      </c>
      <c r="U5817">
        <v>0</v>
      </c>
      <c r="V5817">
        <v>0</v>
      </c>
      <c r="W5817">
        <v>0</v>
      </c>
      <c r="X5817">
        <v>410.57313577207429</v>
      </c>
      <c r="Y5817">
        <v>0</v>
      </c>
      <c r="Z5817">
        <v>0</v>
      </c>
      <c r="AA5817">
        <v>0</v>
      </c>
      <c r="AB5817">
        <v>1044.7578030950594</v>
      </c>
      <c r="AC5817">
        <v>0</v>
      </c>
      <c r="AD5817">
        <v>0</v>
      </c>
      <c r="AE5817">
        <v>1455.3309388671337</v>
      </c>
    </row>
    <row r="5818" spans="1:31" x14ac:dyDescent="0.25">
      <c r="A5818">
        <v>2317057</v>
      </c>
      <c r="B5818">
        <v>1</v>
      </c>
      <c r="C5818" t="s">
        <v>80</v>
      </c>
      <c r="D5818" t="s">
        <v>84</v>
      </c>
      <c r="E5818" t="s">
        <v>175</v>
      </c>
      <c r="F5818" t="s">
        <v>16767</v>
      </c>
      <c r="G5818" t="s">
        <v>210</v>
      </c>
      <c r="H5818" t="s">
        <v>135</v>
      </c>
      <c r="I5818" t="s">
        <v>136</v>
      </c>
      <c r="J5818" t="s">
        <v>137</v>
      </c>
      <c r="K5818" t="s">
        <v>138</v>
      </c>
      <c r="L5818" t="s">
        <v>16768</v>
      </c>
      <c r="M5818" t="s">
        <v>16769</v>
      </c>
      <c r="N5818">
        <v>4.6725000000000003</v>
      </c>
      <c r="O5818">
        <v>3</v>
      </c>
      <c r="P5818">
        <v>1084</v>
      </c>
      <c r="Q5818">
        <v>1</v>
      </c>
      <c r="R5818">
        <v>153</v>
      </c>
      <c r="S5818">
        <v>8</v>
      </c>
      <c r="T5818">
        <v>163</v>
      </c>
      <c r="U5818">
        <v>0</v>
      </c>
      <c r="V5818">
        <v>0</v>
      </c>
      <c r="W5818">
        <v>8.5634404724096989</v>
      </c>
      <c r="X5818">
        <v>1457.6959286510112</v>
      </c>
      <c r="Y5818">
        <v>0</v>
      </c>
      <c r="Z5818">
        <v>316.68005210954914</v>
      </c>
      <c r="AA5818">
        <v>71.874773148137876</v>
      </c>
      <c r="AB5818">
        <v>551.67422998962979</v>
      </c>
      <c r="AC5818">
        <v>0</v>
      </c>
      <c r="AD5818">
        <v>0</v>
      </c>
      <c r="AE5818">
        <v>2406.4884243707374</v>
      </c>
    </row>
    <row r="5819" spans="1:31" x14ac:dyDescent="0.25">
      <c r="A5819">
        <v>2317034</v>
      </c>
      <c r="B5819">
        <v>1</v>
      </c>
      <c r="C5819" t="s">
        <v>81</v>
      </c>
      <c r="D5819" t="s">
        <v>124</v>
      </c>
      <c r="E5819" t="s">
        <v>175</v>
      </c>
      <c r="F5819" t="s">
        <v>16770</v>
      </c>
      <c r="G5819" t="s">
        <v>143</v>
      </c>
      <c r="H5819" t="s">
        <v>135</v>
      </c>
      <c r="I5819" t="s">
        <v>136</v>
      </c>
      <c r="J5819" t="s">
        <v>137</v>
      </c>
      <c r="K5819" t="s">
        <v>144</v>
      </c>
      <c r="L5819" t="s">
        <v>16771</v>
      </c>
      <c r="M5819" t="s">
        <v>16772</v>
      </c>
      <c r="N5819">
        <v>0.90194444399999996</v>
      </c>
      <c r="O5819">
        <v>0</v>
      </c>
      <c r="P5819">
        <v>162</v>
      </c>
      <c r="Q5819">
        <v>0</v>
      </c>
      <c r="R5819">
        <v>0</v>
      </c>
      <c r="S5819">
        <v>0</v>
      </c>
      <c r="T5819">
        <v>22</v>
      </c>
      <c r="U5819">
        <v>0</v>
      </c>
      <c r="V5819">
        <v>0</v>
      </c>
      <c r="W5819">
        <v>0</v>
      </c>
      <c r="X5819">
        <v>22.078768796735069</v>
      </c>
      <c r="Y5819">
        <v>0</v>
      </c>
      <c r="Z5819">
        <v>0</v>
      </c>
      <c r="AA5819">
        <v>0</v>
      </c>
      <c r="AB5819">
        <v>8.5437957677654435</v>
      </c>
      <c r="AC5819">
        <v>0</v>
      </c>
      <c r="AD5819">
        <v>0</v>
      </c>
      <c r="AE5819">
        <v>30.622564564500514</v>
      </c>
    </row>
    <row r="5820" spans="1:31" x14ac:dyDescent="0.25">
      <c r="A5820">
        <v>2316679</v>
      </c>
      <c r="B5820">
        <v>1</v>
      </c>
      <c r="C5820" t="s">
        <v>80</v>
      </c>
      <c r="D5820" t="s">
        <v>85</v>
      </c>
      <c r="E5820" t="s">
        <v>285</v>
      </c>
      <c r="F5820" t="s">
        <v>16773</v>
      </c>
      <c r="G5820" t="s">
        <v>287</v>
      </c>
      <c r="H5820" t="s">
        <v>150</v>
      </c>
      <c r="I5820" t="s">
        <v>136</v>
      </c>
      <c r="J5820" t="s">
        <v>137</v>
      </c>
      <c r="K5820" t="s">
        <v>138</v>
      </c>
      <c r="L5820" t="s">
        <v>16774</v>
      </c>
      <c r="M5820" t="s">
        <v>16775</v>
      </c>
      <c r="N5820">
        <v>9.5313888880000004</v>
      </c>
      <c r="O5820">
        <v>0</v>
      </c>
      <c r="P5820">
        <v>93</v>
      </c>
      <c r="Q5820">
        <v>0</v>
      </c>
      <c r="R5820">
        <v>0</v>
      </c>
      <c r="S5820">
        <v>0</v>
      </c>
      <c r="T5820">
        <v>2</v>
      </c>
      <c r="U5820">
        <v>0</v>
      </c>
      <c r="V5820">
        <v>0</v>
      </c>
      <c r="W5820">
        <v>0</v>
      </c>
      <c r="X5820">
        <v>285.66147719180037</v>
      </c>
      <c r="Y5820">
        <v>0</v>
      </c>
      <c r="Z5820">
        <v>0</v>
      </c>
      <c r="AA5820">
        <v>0</v>
      </c>
      <c r="AB5820">
        <v>197.29774769509723</v>
      </c>
      <c r="AC5820">
        <v>0</v>
      </c>
      <c r="AD5820">
        <v>0</v>
      </c>
      <c r="AE5820">
        <v>482.95922488689757</v>
      </c>
    </row>
    <row r="5821" spans="1:31" x14ac:dyDescent="0.25">
      <c r="A5821">
        <v>2317097</v>
      </c>
      <c r="B5821">
        <v>1</v>
      </c>
      <c r="C5821" t="s">
        <v>81</v>
      </c>
      <c r="D5821" t="s">
        <v>112</v>
      </c>
      <c r="E5821" t="s">
        <v>147</v>
      </c>
      <c r="F5821" t="s">
        <v>16776</v>
      </c>
      <c r="G5821" t="s">
        <v>463</v>
      </c>
      <c r="H5821" t="s">
        <v>150</v>
      </c>
      <c r="I5821" t="s">
        <v>136</v>
      </c>
      <c r="J5821" t="s">
        <v>137</v>
      </c>
      <c r="K5821" t="s">
        <v>138</v>
      </c>
      <c r="L5821" t="s">
        <v>16777</v>
      </c>
      <c r="M5821" t="s">
        <v>16778</v>
      </c>
      <c r="N5821">
        <v>1.583611111</v>
      </c>
      <c r="O5821">
        <v>0</v>
      </c>
      <c r="P5821">
        <v>76</v>
      </c>
      <c r="Q5821">
        <v>0</v>
      </c>
      <c r="R5821">
        <v>0</v>
      </c>
      <c r="S5821">
        <v>0</v>
      </c>
      <c r="T5821">
        <v>21</v>
      </c>
      <c r="U5821">
        <v>0</v>
      </c>
      <c r="V5821">
        <v>0</v>
      </c>
      <c r="W5821">
        <v>0</v>
      </c>
      <c r="X5821">
        <v>22.682790058725775</v>
      </c>
      <c r="Y5821">
        <v>0</v>
      </c>
      <c r="Z5821">
        <v>0</v>
      </c>
      <c r="AA5821">
        <v>0</v>
      </c>
      <c r="AB5821">
        <v>12.0151179076726</v>
      </c>
      <c r="AC5821">
        <v>0</v>
      </c>
      <c r="AD5821">
        <v>0</v>
      </c>
      <c r="AE5821">
        <v>34.697907966398375</v>
      </c>
    </row>
    <row r="5822" spans="1:31" x14ac:dyDescent="0.25">
      <c r="A5822">
        <v>2316742</v>
      </c>
      <c r="B5822">
        <v>1</v>
      </c>
      <c r="C5822" t="s">
        <v>80</v>
      </c>
      <c r="D5822" t="s">
        <v>94</v>
      </c>
      <c r="E5822" t="s">
        <v>141</v>
      </c>
      <c r="F5822" t="s">
        <v>371</v>
      </c>
      <c r="G5822" t="s">
        <v>134</v>
      </c>
      <c r="H5822" t="s">
        <v>135</v>
      </c>
      <c r="I5822" t="s">
        <v>136</v>
      </c>
      <c r="J5822" t="s">
        <v>137</v>
      </c>
      <c r="K5822" t="s">
        <v>138</v>
      </c>
      <c r="L5822" t="s">
        <v>16779</v>
      </c>
      <c r="M5822" t="s">
        <v>16780</v>
      </c>
      <c r="N5822">
        <v>0.191111111</v>
      </c>
      <c r="O5822">
        <v>0</v>
      </c>
      <c r="P5822">
        <v>513</v>
      </c>
      <c r="Q5822">
        <v>4</v>
      </c>
      <c r="R5822">
        <v>47</v>
      </c>
      <c r="S5822">
        <v>3</v>
      </c>
      <c r="T5822">
        <v>45</v>
      </c>
      <c r="U5822">
        <v>2</v>
      </c>
      <c r="V5822">
        <v>0</v>
      </c>
      <c r="W5822">
        <v>0</v>
      </c>
      <c r="X5822">
        <v>11.621675154528811</v>
      </c>
      <c r="Y5822">
        <v>0.27911730841653337</v>
      </c>
      <c r="Z5822">
        <v>9.8480231505503095</v>
      </c>
      <c r="AA5822">
        <v>1.2070527863416003</v>
      </c>
      <c r="AB5822">
        <v>4.7087730235807976</v>
      </c>
      <c r="AC5822">
        <v>3.8865825464421335</v>
      </c>
      <c r="AD5822">
        <v>0</v>
      </c>
      <c r="AE5822">
        <v>31.551223969860182</v>
      </c>
    </row>
    <row r="5823" spans="1:31" x14ac:dyDescent="0.25">
      <c r="A5823">
        <v>2317240</v>
      </c>
      <c r="B5823">
        <v>1</v>
      </c>
      <c r="C5823" t="s">
        <v>80</v>
      </c>
      <c r="D5823" t="s">
        <v>108</v>
      </c>
      <c r="E5823" t="s">
        <v>147</v>
      </c>
      <c r="F5823" t="s">
        <v>4142</v>
      </c>
      <c r="G5823" t="s">
        <v>513</v>
      </c>
      <c r="H5823" t="s">
        <v>150</v>
      </c>
      <c r="I5823" t="s">
        <v>136</v>
      </c>
      <c r="J5823" t="s">
        <v>137</v>
      </c>
      <c r="K5823" t="s">
        <v>138</v>
      </c>
      <c r="L5823" t="s">
        <v>16781</v>
      </c>
      <c r="M5823" t="s">
        <v>16782</v>
      </c>
      <c r="N5823">
        <v>2.8105555550000001</v>
      </c>
      <c r="O5823">
        <v>0</v>
      </c>
      <c r="P5823">
        <v>3</v>
      </c>
      <c r="Q5823">
        <v>0</v>
      </c>
      <c r="R5823">
        <v>1</v>
      </c>
      <c r="S5823">
        <v>0</v>
      </c>
      <c r="T5823">
        <v>2</v>
      </c>
      <c r="U5823">
        <v>0</v>
      </c>
      <c r="V5823">
        <v>0</v>
      </c>
      <c r="W5823">
        <v>0</v>
      </c>
      <c r="X5823">
        <v>6.5993501806093331</v>
      </c>
      <c r="Y5823">
        <v>0</v>
      </c>
      <c r="Z5823">
        <v>0.31739124862451668</v>
      </c>
      <c r="AA5823">
        <v>0</v>
      </c>
      <c r="AB5823">
        <v>3.2187450539218672</v>
      </c>
      <c r="AC5823">
        <v>0</v>
      </c>
      <c r="AD5823">
        <v>0</v>
      </c>
      <c r="AE5823">
        <v>10.135486483155717</v>
      </c>
    </row>
    <row r="5824" spans="1:31" x14ac:dyDescent="0.25">
      <c r="A5824">
        <v>2316954</v>
      </c>
      <c r="B5824">
        <v>1</v>
      </c>
      <c r="C5824" t="s">
        <v>81</v>
      </c>
      <c r="D5824" t="s">
        <v>113</v>
      </c>
      <c r="E5824" t="s">
        <v>147</v>
      </c>
      <c r="F5824" t="s">
        <v>16783</v>
      </c>
      <c r="G5824" t="s">
        <v>900</v>
      </c>
      <c r="H5824" t="s">
        <v>150</v>
      </c>
      <c r="I5824" t="s">
        <v>136</v>
      </c>
      <c r="J5824" t="s">
        <v>137</v>
      </c>
      <c r="K5824" t="s">
        <v>138</v>
      </c>
      <c r="L5824" t="s">
        <v>16784</v>
      </c>
      <c r="M5824" t="s">
        <v>16785</v>
      </c>
      <c r="N5824">
        <v>1.8616666660000001</v>
      </c>
      <c r="O5824">
        <v>0</v>
      </c>
      <c r="P5824">
        <v>21</v>
      </c>
      <c r="Q5824">
        <v>0</v>
      </c>
      <c r="R5824">
        <v>1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6.6658352257676512</v>
      </c>
      <c r="Y5824">
        <v>0</v>
      </c>
      <c r="Z5824">
        <v>2.0192014416272999</v>
      </c>
      <c r="AA5824">
        <v>0</v>
      </c>
      <c r="AB5824">
        <v>0</v>
      </c>
      <c r="AC5824">
        <v>0</v>
      </c>
      <c r="AD5824">
        <v>0</v>
      </c>
      <c r="AE5824">
        <v>8.6850366673949502</v>
      </c>
    </row>
    <row r="5825" spans="1:31" x14ac:dyDescent="0.25">
      <c r="A5825">
        <v>2316785</v>
      </c>
      <c r="B5825">
        <v>1</v>
      </c>
      <c r="C5825" t="s">
        <v>80</v>
      </c>
      <c r="D5825" t="s">
        <v>105</v>
      </c>
      <c r="E5825" t="s">
        <v>141</v>
      </c>
      <c r="F5825" t="s">
        <v>16786</v>
      </c>
      <c r="G5825" t="s">
        <v>143</v>
      </c>
      <c r="H5825" t="s">
        <v>135</v>
      </c>
      <c r="I5825" t="s">
        <v>136</v>
      </c>
      <c r="J5825" t="s">
        <v>137</v>
      </c>
      <c r="K5825" t="s">
        <v>144</v>
      </c>
      <c r="L5825" t="s">
        <v>16787</v>
      </c>
      <c r="M5825" t="s">
        <v>16788</v>
      </c>
      <c r="N5825">
        <v>7.068333333</v>
      </c>
      <c r="O5825">
        <v>1</v>
      </c>
      <c r="P5825">
        <v>382</v>
      </c>
      <c r="Q5825">
        <v>1</v>
      </c>
      <c r="R5825">
        <v>2</v>
      </c>
      <c r="S5825">
        <v>6</v>
      </c>
      <c r="T5825">
        <v>44</v>
      </c>
      <c r="U5825">
        <v>0</v>
      </c>
      <c r="V5825">
        <v>0</v>
      </c>
      <c r="W5825">
        <v>3.9825033875916667</v>
      </c>
      <c r="X5825">
        <v>632.86037777549734</v>
      </c>
      <c r="Y5825">
        <v>89.284368137532667</v>
      </c>
      <c r="Z5825">
        <v>0.53510788789699992</v>
      </c>
      <c r="AA5825">
        <v>235.60670329229518</v>
      </c>
      <c r="AB5825">
        <v>399.84954642378153</v>
      </c>
      <c r="AC5825">
        <v>0</v>
      </c>
      <c r="AD5825">
        <v>0</v>
      </c>
      <c r="AE5825">
        <v>1362.1186069045953</v>
      </c>
    </row>
    <row r="5826" spans="1:31" x14ac:dyDescent="0.25">
      <c r="A5826">
        <v>2316642</v>
      </c>
      <c r="B5826">
        <v>1</v>
      </c>
      <c r="C5826" t="s">
        <v>80</v>
      </c>
      <c r="D5826" t="s">
        <v>98</v>
      </c>
      <c r="E5826" t="s">
        <v>153</v>
      </c>
      <c r="F5826" t="s">
        <v>16789</v>
      </c>
      <c r="G5826" t="s">
        <v>155</v>
      </c>
      <c r="H5826" t="s">
        <v>150</v>
      </c>
      <c r="I5826" t="s">
        <v>136</v>
      </c>
      <c r="J5826" t="s">
        <v>137</v>
      </c>
      <c r="K5826" t="s">
        <v>138</v>
      </c>
      <c r="L5826" t="s">
        <v>16790</v>
      </c>
      <c r="M5826" t="s">
        <v>16791</v>
      </c>
      <c r="N5826">
        <v>0.56583333300000005</v>
      </c>
      <c r="O5826">
        <v>0</v>
      </c>
      <c r="P5826">
        <v>1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9.226175289790832E-2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9.226175289790832E-2</v>
      </c>
    </row>
    <row r="5827" spans="1:31" x14ac:dyDescent="0.25">
      <c r="A5827">
        <v>2316911</v>
      </c>
      <c r="B5827">
        <v>1</v>
      </c>
      <c r="C5827" t="s">
        <v>80</v>
      </c>
      <c r="D5827" t="s">
        <v>110</v>
      </c>
      <c r="E5827" t="s">
        <v>153</v>
      </c>
      <c r="F5827" t="s">
        <v>16792</v>
      </c>
      <c r="G5827" t="s">
        <v>203</v>
      </c>
      <c r="H5827" t="s">
        <v>150</v>
      </c>
      <c r="I5827" t="s">
        <v>136</v>
      </c>
      <c r="J5827" t="s">
        <v>137</v>
      </c>
      <c r="K5827" t="s">
        <v>138</v>
      </c>
      <c r="L5827" t="s">
        <v>16793</v>
      </c>
      <c r="M5827" t="s">
        <v>16794</v>
      </c>
      <c r="N5827">
        <v>1.335</v>
      </c>
      <c r="O5827">
        <v>0</v>
      </c>
      <c r="P5827">
        <v>1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0</v>
      </c>
    </row>
    <row r="5828" spans="1:31" x14ac:dyDescent="0.25">
      <c r="A5828">
        <v>2317197</v>
      </c>
      <c r="B5828">
        <v>1</v>
      </c>
      <c r="C5828" t="s">
        <v>81</v>
      </c>
      <c r="D5828" t="s">
        <v>118</v>
      </c>
      <c r="E5828" t="s">
        <v>132</v>
      </c>
      <c r="F5828" t="s">
        <v>10031</v>
      </c>
      <c r="G5828" t="s">
        <v>217</v>
      </c>
      <c r="H5828" t="s">
        <v>135</v>
      </c>
      <c r="I5828" t="s">
        <v>136</v>
      </c>
      <c r="J5828" t="s">
        <v>137</v>
      </c>
      <c r="K5828" t="s">
        <v>138</v>
      </c>
      <c r="L5828" t="s">
        <v>16795</v>
      </c>
      <c r="M5828" t="s">
        <v>16796</v>
      </c>
      <c r="N5828">
        <v>4.7155555549999999</v>
      </c>
      <c r="O5828">
        <v>0</v>
      </c>
      <c r="P5828">
        <v>1184</v>
      </c>
      <c r="Q5828">
        <v>3</v>
      </c>
      <c r="R5828">
        <v>58</v>
      </c>
      <c r="S5828">
        <v>3</v>
      </c>
      <c r="T5828">
        <v>93</v>
      </c>
      <c r="U5828">
        <v>0</v>
      </c>
      <c r="V5828">
        <v>1</v>
      </c>
      <c r="W5828">
        <v>0</v>
      </c>
      <c r="X5828">
        <v>1082.7775655340934</v>
      </c>
      <c r="Y5828">
        <v>120.77430729848759</v>
      </c>
      <c r="Z5828">
        <v>507.87354192912852</v>
      </c>
      <c r="AA5828">
        <v>70.453450863570126</v>
      </c>
      <c r="AB5828">
        <v>156.48020673041268</v>
      </c>
      <c r="AC5828">
        <v>0</v>
      </c>
      <c r="AD5828">
        <v>51.297315086301552</v>
      </c>
      <c r="AE5828">
        <v>1989.656387441994</v>
      </c>
    </row>
    <row r="5829" spans="1:31" x14ac:dyDescent="0.25">
      <c r="A5829">
        <v>2317140</v>
      </c>
      <c r="B5829">
        <v>1</v>
      </c>
      <c r="C5829" t="s">
        <v>81</v>
      </c>
      <c r="D5829" t="s">
        <v>117</v>
      </c>
      <c r="E5829" t="s">
        <v>141</v>
      </c>
      <c r="F5829" t="s">
        <v>16797</v>
      </c>
      <c r="G5829" t="s">
        <v>134</v>
      </c>
      <c r="H5829" t="s">
        <v>135</v>
      </c>
      <c r="I5829" t="s">
        <v>136</v>
      </c>
      <c r="J5829" t="s">
        <v>137</v>
      </c>
      <c r="K5829" t="s">
        <v>138</v>
      </c>
      <c r="L5829" t="s">
        <v>16798</v>
      </c>
      <c r="M5829" t="s">
        <v>16799</v>
      </c>
      <c r="N5829">
        <v>0.64027777699999999</v>
      </c>
      <c r="O5829">
        <v>5</v>
      </c>
      <c r="P5829">
        <v>12678</v>
      </c>
      <c r="Q5829">
        <v>103</v>
      </c>
      <c r="R5829">
        <v>359</v>
      </c>
      <c r="S5829">
        <v>35</v>
      </c>
      <c r="T5829">
        <v>2180</v>
      </c>
      <c r="U5829">
        <v>8</v>
      </c>
      <c r="V5829">
        <v>25</v>
      </c>
      <c r="W5829">
        <v>2.754008472842</v>
      </c>
      <c r="X5829">
        <v>1416.0128115047892</v>
      </c>
      <c r="Y5829">
        <v>185.9307267600407</v>
      </c>
      <c r="Z5829">
        <v>183.55888926418163</v>
      </c>
      <c r="AA5829">
        <v>130.36290619013837</v>
      </c>
      <c r="AB5829">
        <v>761.8096547679404</v>
      </c>
      <c r="AC5829">
        <v>350.39272070097962</v>
      </c>
      <c r="AD5829">
        <v>189.24266546554989</v>
      </c>
      <c r="AE5829">
        <v>3220.064383126462</v>
      </c>
    </row>
    <row r="5830" spans="1:31" x14ac:dyDescent="0.25">
      <c r="A5830">
        <v>2316805</v>
      </c>
      <c r="B5830">
        <v>1</v>
      </c>
      <c r="C5830" t="s">
        <v>81</v>
      </c>
      <c r="D5830" t="s">
        <v>121</v>
      </c>
      <c r="E5830" t="s">
        <v>153</v>
      </c>
      <c r="F5830" t="s">
        <v>16800</v>
      </c>
      <c r="G5830" t="s">
        <v>155</v>
      </c>
      <c r="H5830" t="s">
        <v>150</v>
      </c>
      <c r="I5830" t="s">
        <v>136</v>
      </c>
      <c r="J5830" t="s">
        <v>137</v>
      </c>
      <c r="K5830" t="s">
        <v>138</v>
      </c>
      <c r="L5830" t="s">
        <v>16687</v>
      </c>
      <c r="M5830" t="s">
        <v>16801</v>
      </c>
      <c r="N5830">
        <v>2.1861111110000002</v>
      </c>
      <c r="O5830">
        <v>0</v>
      </c>
      <c r="P5830">
        <v>1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7.6963209883900013E-2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7.6963209883900013E-2</v>
      </c>
    </row>
    <row r="5831" spans="1:31" x14ac:dyDescent="0.25">
      <c r="A5831">
        <v>2316891</v>
      </c>
      <c r="B5831">
        <v>1</v>
      </c>
      <c r="C5831" t="s">
        <v>80</v>
      </c>
      <c r="D5831" t="s">
        <v>103</v>
      </c>
      <c r="E5831" t="s">
        <v>153</v>
      </c>
      <c r="F5831" t="s">
        <v>16802</v>
      </c>
      <c r="G5831" t="s">
        <v>703</v>
      </c>
      <c r="H5831" t="s">
        <v>150</v>
      </c>
      <c r="I5831" t="s">
        <v>136</v>
      </c>
      <c r="J5831" t="s">
        <v>3</v>
      </c>
      <c r="K5831" t="s">
        <v>138</v>
      </c>
      <c r="L5831" t="s">
        <v>16803</v>
      </c>
      <c r="M5831" t="s">
        <v>16804</v>
      </c>
      <c r="N5831">
        <v>2.6549999999999998</v>
      </c>
      <c r="O5831">
        <v>0</v>
      </c>
      <c r="P5831">
        <v>13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7.7688208141859354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7.7688208141859354</v>
      </c>
    </row>
    <row r="5832" spans="1:31" x14ac:dyDescent="0.25">
      <c r="A5832">
        <v>2316656</v>
      </c>
      <c r="B5832">
        <v>1</v>
      </c>
      <c r="C5832" t="s">
        <v>80</v>
      </c>
      <c r="D5832" t="s">
        <v>93</v>
      </c>
      <c r="E5832" t="s">
        <v>153</v>
      </c>
      <c r="F5832" t="s">
        <v>16805</v>
      </c>
      <c r="G5832" t="s">
        <v>203</v>
      </c>
      <c r="H5832" t="s">
        <v>150</v>
      </c>
      <c r="I5832" t="s">
        <v>136</v>
      </c>
      <c r="J5832" t="s">
        <v>137</v>
      </c>
      <c r="K5832" t="s">
        <v>138</v>
      </c>
      <c r="L5832" t="s">
        <v>16806</v>
      </c>
      <c r="M5832" t="s">
        <v>16807</v>
      </c>
      <c r="N5832">
        <v>0.883611111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1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0.30452798449865004</v>
      </c>
      <c r="AC5832">
        <v>0</v>
      </c>
      <c r="AD5832">
        <v>0</v>
      </c>
      <c r="AE5832">
        <v>0.30452798449865004</v>
      </c>
    </row>
    <row r="5833" spans="1:31" x14ac:dyDescent="0.25">
      <c r="A5833">
        <v>2317252</v>
      </c>
      <c r="B5833">
        <v>1</v>
      </c>
      <c r="C5833" t="s">
        <v>80</v>
      </c>
      <c r="D5833" t="s">
        <v>97</v>
      </c>
      <c r="E5833" t="s">
        <v>153</v>
      </c>
      <c r="F5833" t="s">
        <v>16808</v>
      </c>
      <c r="G5833" t="s">
        <v>703</v>
      </c>
      <c r="H5833" t="s">
        <v>150</v>
      </c>
      <c r="I5833" t="s">
        <v>136</v>
      </c>
      <c r="J5833" t="s">
        <v>137</v>
      </c>
      <c r="K5833" t="s">
        <v>138</v>
      </c>
      <c r="L5833" t="s">
        <v>16809</v>
      </c>
      <c r="M5833" t="s">
        <v>16810</v>
      </c>
      <c r="N5833">
        <v>2.8738888880000002</v>
      </c>
      <c r="O5833">
        <v>0</v>
      </c>
      <c r="P5833">
        <v>1</v>
      </c>
      <c r="Q5833">
        <v>0</v>
      </c>
      <c r="R5833">
        <v>0</v>
      </c>
      <c r="S5833">
        <v>0</v>
      </c>
      <c r="T5833">
        <v>1</v>
      </c>
      <c r="U5833">
        <v>0</v>
      </c>
      <c r="V5833">
        <v>0</v>
      </c>
      <c r="W5833">
        <v>0</v>
      </c>
      <c r="X5833">
        <v>0.78127605504900843</v>
      </c>
      <c r="Y5833">
        <v>0</v>
      </c>
      <c r="Z5833">
        <v>0</v>
      </c>
      <c r="AA5833">
        <v>0</v>
      </c>
      <c r="AB5833">
        <v>0.20325688018811666</v>
      </c>
      <c r="AC5833">
        <v>0</v>
      </c>
      <c r="AD5833">
        <v>0</v>
      </c>
      <c r="AE5833">
        <v>0.98453293523712504</v>
      </c>
    </row>
    <row r="5834" spans="1:31" x14ac:dyDescent="0.25">
      <c r="A5834">
        <v>2317106</v>
      </c>
      <c r="B5834">
        <v>1</v>
      </c>
      <c r="C5834" t="s">
        <v>80</v>
      </c>
      <c r="D5834" t="s">
        <v>105</v>
      </c>
      <c r="E5834" t="s">
        <v>153</v>
      </c>
      <c r="F5834" t="s">
        <v>16811</v>
      </c>
      <c r="G5834" t="s">
        <v>336</v>
      </c>
      <c r="H5834" t="s">
        <v>150</v>
      </c>
      <c r="I5834" t="s">
        <v>136</v>
      </c>
      <c r="J5834" t="s">
        <v>137</v>
      </c>
      <c r="K5834" t="s">
        <v>138</v>
      </c>
      <c r="L5834" t="s">
        <v>16812</v>
      </c>
      <c r="M5834" t="s">
        <v>16813</v>
      </c>
      <c r="N5834">
        <v>3.182222222</v>
      </c>
      <c r="O5834">
        <v>0</v>
      </c>
      <c r="P5834">
        <v>1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1.3875992028411335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1.3875992028411335</v>
      </c>
    </row>
    <row r="5835" spans="1:31" x14ac:dyDescent="0.25">
      <c r="A5835">
        <v>2317083</v>
      </c>
      <c r="B5835">
        <v>1</v>
      </c>
      <c r="C5835" t="s">
        <v>80</v>
      </c>
      <c r="D5835" t="s">
        <v>96</v>
      </c>
      <c r="E5835" t="s">
        <v>153</v>
      </c>
      <c r="F5835" t="s">
        <v>16814</v>
      </c>
      <c r="G5835" t="s">
        <v>254</v>
      </c>
      <c r="H5835" t="s">
        <v>150</v>
      </c>
      <c r="I5835" t="s">
        <v>136</v>
      </c>
      <c r="J5835" t="s">
        <v>137</v>
      </c>
      <c r="K5835" t="s">
        <v>138</v>
      </c>
      <c r="L5835" t="s">
        <v>16815</v>
      </c>
      <c r="M5835" t="s">
        <v>16816</v>
      </c>
      <c r="N5835">
        <v>3.0983333329999998</v>
      </c>
      <c r="O5835">
        <v>0</v>
      </c>
      <c r="P5835">
        <v>2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3.7145111287884331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3.7145111287884331</v>
      </c>
    </row>
    <row r="5836" spans="1:31" x14ac:dyDescent="0.25">
      <c r="A5836">
        <v>2317206</v>
      </c>
      <c r="B5836">
        <v>1</v>
      </c>
      <c r="C5836" t="s">
        <v>80</v>
      </c>
      <c r="D5836" t="s">
        <v>84</v>
      </c>
      <c r="E5836" t="s">
        <v>175</v>
      </c>
      <c r="F5836" t="s">
        <v>16817</v>
      </c>
      <c r="G5836" t="s">
        <v>16818</v>
      </c>
      <c r="H5836" t="s">
        <v>135</v>
      </c>
      <c r="I5836" t="s">
        <v>136</v>
      </c>
      <c r="J5836" t="s">
        <v>137</v>
      </c>
      <c r="K5836" t="s">
        <v>138</v>
      </c>
      <c r="L5836" t="s">
        <v>16819</v>
      </c>
      <c r="M5836" t="s">
        <v>16820</v>
      </c>
      <c r="N5836">
        <v>0.41472222199999997</v>
      </c>
      <c r="O5836">
        <v>0</v>
      </c>
      <c r="P5836">
        <v>2</v>
      </c>
      <c r="Q5836">
        <v>0</v>
      </c>
      <c r="R5836">
        <v>0</v>
      </c>
      <c r="S5836">
        <v>0</v>
      </c>
      <c r="T5836">
        <v>409</v>
      </c>
      <c r="U5836">
        <v>0</v>
      </c>
      <c r="V5836">
        <v>5</v>
      </c>
      <c r="W5836">
        <v>0</v>
      </c>
      <c r="X5836">
        <v>2.5723979474766668E-2</v>
      </c>
      <c r="Y5836">
        <v>0</v>
      </c>
      <c r="Z5836">
        <v>0</v>
      </c>
      <c r="AA5836">
        <v>0</v>
      </c>
      <c r="AB5836">
        <v>86.019005581310864</v>
      </c>
      <c r="AC5836">
        <v>0</v>
      </c>
      <c r="AD5836">
        <v>70.976567033115614</v>
      </c>
      <c r="AE5836">
        <v>157.02129659390124</v>
      </c>
    </row>
    <row r="5837" spans="1:31" x14ac:dyDescent="0.25">
      <c r="A5837">
        <v>2316688</v>
      </c>
      <c r="B5837">
        <v>1</v>
      </c>
      <c r="C5837" t="s">
        <v>80</v>
      </c>
      <c r="D5837" t="s">
        <v>104</v>
      </c>
      <c r="E5837" t="s">
        <v>132</v>
      </c>
      <c r="F5837" t="s">
        <v>16821</v>
      </c>
      <c r="G5837" t="s">
        <v>134</v>
      </c>
      <c r="H5837" t="s">
        <v>135</v>
      </c>
      <c r="I5837" t="s">
        <v>136</v>
      </c>
      <c r="J5837" t="s">
        <v>137</v>
      </c>
      <c r="K5837" t="s">
        <v>138</v>
      </c>
      <c r="L5837" t="s">
        <v>16822</v>
      </c>
      <c r="M5837" t="s">
        <v>16823</v>
      </c>
      <c r="N5837">
        <v>0.8075</v>
      </c>
      <c r="O5837">
        <v>3</v>
      </c>
      <c r="P5837">
        <v>218</v>
      </c>
      <c r="Q5837">
        <v>21</v>
      </c>
      <c r="R5837">
        <v>304</v>
      </c>
      <c r="S5837">
        <v>56</v>
      </c>
      <c r="T5837">
        <v>87</v>
      </c>
      <c r="U5837">
        <v>19</v>
      </c>
      <c r="V5837">
        <v>2</v>
      </c>
      <c r="W5837">
        <v>14.214722534799751</v>
      </c>
      <c r="X5837">
        <v>58.979161347711639</v>
      </c>
      <c r="Y5837">
        <v>14.854862391606343</v>
      </c>
      <c r="Z5837">
        <v>133.44713537837919</v>
      </c>
      <c r="AA5837">
        <v>865.7779166310554</v>
      </c>
      <c r="AB5837">
        <v>74.218503631386383</v>
      </c>
      <c r="AC5837">
        <v>4432.5500680773839</v>
      </c>
      <c r="AD5837">
        <v>4.8448001266770424</v>
      </c>
      <c r="AE5837">
        <v>5598.8871701190001</v>
      </c>
    </row>
    <row r="5838" spans="1:31" x14ac:dyDescent="0.25">
      <c r="A5838">
        <v>2317066</v>
      </c>
      <c r="B5838">
        <v>1</v>
      </c>
      <c r="C5838" t="s">
        <v>81</v>
      </c>
      <c r="D5838" t="s">
        <v>112</v>
      </c>
      <c r="E5838" t="s">
        <v>153</v>
      </c>
      <c r="F5838" t="s">
        <v>16824</v>
      </c>
      <c r="G5838" t="s">
        <v>155</v>
      </c>
      <c r="H5838" t="s">
        <v>150</v>
      </c>
      <c r="I5838" t="s">
        <v>136</v>
      </c>
      <c r="J5838" t="s">
        <v>137</v>
      </c>
      <c r="K5838" t="s">
        <v>138</v>
      </c>
      <c r="L5838" t="s">
        <v>16825</v>
      </c>
      <c r="M5838" t="s">
        <v>16826</v>
      </c>
      <c r="N5838">
        <v>1.799722222</v>
      </c>
      <c r="O5838">
        <v>0</v>
      </c>
      <c r="P5838">
        <v>2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0.2469447274641417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0.2469447274641417</v>
      </c>
    </row>
    <row r="5839" spans="1:31" x14ac:dyDescent="0.25">
      <c r="A5839">
        <v>2316774</v>
      </c>
      <c r="B5839">
        <v>1</v>
      </c>
      <c r="C5839" t="s">
        <v>80</v>
      </c>
      <c r="D5839" t="s">
        <v>107</v>
      </c>
      <c r="E5839" t="s">
        <v>153</v>
      </c>
      <c r="F5839" t="s">
        <v>16827</v>
      </c>
      <c r="G5839" t="s">
        <v>254</v>
      </c>
      <c r="H5839" t="s">
        <v>150</v>
      </c>
      <c r="I5839" t="s">
        <v>136</v>
      </c>
      <c r="J5839" t="s">
        <v>137</v>
      </c>
      <c r="K5839" t="s">
        <v>138</v>
      </c>
      <c r="L5839" t="s">
        <v>16828</v>
      </c>
      <c r="M5839" t="s">
        <v>16829</v>
      </c>
      <c r="N5839">
        <v>2.286944444</v>
      </c>
      <c r="O5839">
        <v>0</v>
      </c>
      <c r="P5839">
        <v>1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0.15349446019779167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0.15349446019779167</v>
      </c>
    </row>
    <row r="5840" spans="1:31" x14ac:dyDescent="0.25">
      <c r="A5840">
        <v>2317123</v>
      </c>
      <c r="B5840">
        <v>1</v>
      </c>
      <c r="C5840" t="s">
        <v>80</v>
      </c>
      <c r="D5840" t="s">
        <v>90</v>
      </c>
      <c r="E5840" t="s">
        <v>175</v>
      </c>
      <c r="F5840" t="s">
        <v>16830</v>
      </c>
      <c r="G5840" t="s">
        <v>134</v>
      </c>
      <c r="H5840" t="s">
        <v>135</v>
      </c>
      <c r="I5840" t="s">
        <v>136</v>
      </c>
      <c r="J5840" t="s">
        <v>137</v>
      </c>
      <c r="K5840" t="s">
        <v>138</v>
      </c>
      <c r="L5840" t="s">
        <v>16831</v>
      </c>
      <c r="M5840" t="s">
        <v>16832</v>
      </c>
      <c r="N5840">
        <v>0.73</v>
      </c>
      <c r="O5840">
        <v>0</v>
      </c>
      <c r="P5840">
        <v>2227</v>
      </c>
      <c r="Q5840">
        <v>0</v>
      </c>
      <c r="R5840">
        <v>0</v>
      </c>
      <c r="S5840">
        <v>0</v>
      </c>
      <c r="T5840">
        <v>80</v>
      </c>
      <c r="U5840">
        <v>0</v>
      </c>
      <c r="V5840">
        <v>0</v>
      </c>
      <c r="W5840">
        <v>0</v>
      </c>
      <c r="X5840">
        <v>332.58841922778777</v>
      </c>
      <c r="Y5840">
        <v>0</v>
      </c>
      <c r="Z5840">
        <v>0</v>
      </c>
      <c r="AA5840">
        <v>0</v>
      </c>
      <c r="AB5840">
        <v>71.020751155344016</v>
      </c>
      <c r="AC5840">
        <v>0</v>
      </c>
      <c r="AD5840">
        <v>0</v>
      </c>
      <c r="AE5840">
        <v>403.60917038313175</v>
      </c>
    </row>
    <row r="5841" spans="1:31" x14ac:dyDescent="0.25">
      <c r="A5841">
        <v>2316728</v>
      </c>
      <c r="B5841">
        <v>1</v>
      </c>
      <c r="C5841" t="s">
        <v>81</v>
      </c>
      <c r="D5841" t="s">
        <v>122</v>
      </c>
      <c r="E5841" t="s">
        <v>175</v>
      </c>
      <c r="F5841" t="s">
        <v>16833</v>
      </c>
      <c r="G5841" t="s">
        <v>143</v>
      </c>
      <c r="H5841" t="s">
        <v>135</v>
      </c>
      <c r="I5841" t="s">
        <v>136</v>
      </c>
      <c r="J5841" t="s">
        <v>137</v>
      </c>
      <c r="K5841" t="s">
        <v>144</v>
      </c>
      <c r="L5841" t="s">
        <v>16834</v>
      </c>
      <c r="M5841" t="s">
        <v>16835</v>
      </c>
      <c r="N5841">
        <v>4.9163888880000002</v>
      </c>
      <c r="O5841">
        <v>0</v>
      </c>
      <c r="P5841">
        <v>1899</v>
      </c>
      <c r="Q5841">
        <v>0</v>
      </c>
      <c r="R5841">
        <v>0</v>
      </c>
      <c r="S5841">
        <v>0</v>
      </c>
      <c r="T5841">
        <v>347</v>
      </c>
      <c r="U5841">
        <v>0</v>
      </c>
      <c r="V5841">
        <v>0</v>
      </c>
      <c r="W5841">
        <v>0</v>
      </c>
      <c r="X5841">
        <v>1583.1942382227935</v>
      </c>
      <c r="Y5841">
        <v>0</v>
      </c>
      <c r="Z5841">
        <v>0</v>
      </c>
      <c r="AA5841">
        <v>0</v>
      </c>
      <c r="AB5841">
        <v>1009.6338755303178</v>
      </c>
      <c r="AC5841">
        <v>0</v>
      </c>
      <c r="AD5841">
        <v>0</v>
      </c>
      <c r="AE5841">
        <v>2592.8281137531112</v>
      </c>
    </row>
    <row r="5842" spans="1:31" x14ac:dyDescent="0.25">
      <c r="A5842">
        <v>2317169</v>
      </c>
      <c r="B5842">
        <v>1</v>
      </c>
      <c r="C5842" t="s">
        <v>81</v>
      </c>
      <c r="D5842" t="s">
        <v>117</v>
      </c>
      <c r="E5842" t="s">
        <v>141</v>
      </c>
      <c r="F5842" t="s">
        <v>402</v>
      </c>
      <c r="G5842" t="s">
        <v>1401</v>
      </c>
      <c r="H5842" t="s">
        <v>135</v>
      </c>
      <c r="I5842" t="s">
        <v>136</v>
      </c>
      <c r="J5842" t="s">
        <v>137</v>
      </c>
      <c r="K5842" t="s">
        <v>138</v>
      </c>
      <c r="L5842" t="s">
        <v>16836</v>
      </c>
      <c r="M5842" t="s">
        <v>16837</v>
      </c>
      <c r="N5842">
        <v>9.4202777770000008</v>
      </c>
      <c r="O5842">
        <v>1</v>
      </c>
      <c r="P5842">
        <v>2400</v>
      </c>
      <c r="Q5842">
        <v>38</v>
      </c>
      <c r="R5842">
        <v>83</v>
      </c>
      <c r="S5842">
        <v>18</v>
      </c>
      <c r="T5842">
        <v>232</v>
      </c>
      <c r="U5842">
        <v>8</v>
      </c>
      <c r="V5842">
        <v>1</v>
      </c>
      <c r="W5842">
        <v>1.7846865193291666</v>
      </c>
      <c r="X5842">
        <v>2647.6275339084546</v>
      </c>
      <c r="Y5842">
        <v>2232.8271405892192</v>
      </c>
      <c r="Z5842">
        <v>278.68139885555973</v>
      </c>
      <c r="AA5842">
        <v>544.73185560086995</v>
      </c>
      <c r="AB5842">
        <v>653.78014819027794</v>
      </c>
      <c r="AC5842">
        <v>4239.325153295551</v>
      </c>
      <c r="AD5842">
        <v>16.118659566725643</v>
      </c>
      <c r="AE5842">
        <v>10614.876576525987</v>
      </c>
    </row>
    <row r="5843" spans="1:31" x14ac:dyDescent="0.25">
      <c r="A5843">
        <v>2316645</v>
      </c>
      <c r="B5843">
        <v>1</v>
      </c>
      <c r="C5843" t="s">
        <v>80</v>
      </c>
      <c r="D5843" t="s">
        <v>100</v>
      </c>
      <c r="E5843" t="s">
        <v>141</v>
      </c>
      <c r="F5843" t="s">
        <v>5783</v>
      </c>
      <c r="G5843" t="s">
        <v>134</v>
      </c>
      <c r="H5843" t="s">
        <v>135</v>
      </c>
      <c r="I5843" t="s">
        <v>136</v>
      </c>
      <c r="J5843" t="s">
        <v>137</v>
      </c>
      <c r="K5843" t="s">
        <v>138</v>
      </c>
      <c r="L5843" t="s">
        <v>16838</v>
      </c>
      <c r="M5843" t="s">
        <v>16839</v>
      </c>
      <c r="N5843">
        <v>0.248611111</v>
      </c>
      <c r="O5843">
        <v>4</v>
      </c>
      <c r="P5843">
        <v>835</v>
      </c>
      <c r="Q5843">
        <v>3</v>
      </c>
      <c r="R5843">
        <v>150</v>
      </c>
      <c r="S5843">
        <v>5</v>
      </c>
      <c r="T5843">
        <v>130</v>
      </c>
      <c r="U5843">
        <v>0</v>
      </c>
      <c r="V5843">
        <v>0</v>
      </c>
      <c r="W5843">
        <v>2.6915396772900002</v>
      </c>
      <c r="X5843">
        <v>33.278599931042237</v>
      </c>
      <c r="Y5843">
        <v>1.7841912182099169</v>
      </c>
      <c r="Z5843">
        <v>12.898063221525325</v>
      </c>
      <c r="AA5843">
        <v>4.0331536095938612</v>
      </c>
      <c r="AB5843">
        <v>24.164051634449045</v>
      </c>
      <c r="AC5843">
        <v>0</v>
      </c>
      <c r="AD5843">
        <v>0</v>
      </c>
      <c r="AE5843">
        <v>78.849599292110383</v>
      </c>
    </row>
    <row r="5844" spans="1:31" x14ac:dyDescent="0.25">
      <c r="A5844">
        <v>2316980</v>
      </c>
      <c r="B5844">
        <v>1</v>
      </c>
      <c r="C5844" t="s">
        <v>80</v>
      </c>
      <c r="D5844" t="s">
        <v>84</v>
      </c>
      <c r="E5844" t="s">
        <v>153</v>
      </c>
      <c r="F5844" t="s">
        <v>15837</v>
      </c>
      <c r="G5844" t="s">
        <v>155</v>
      </c>
      <c r="H5844" t="s">
        <v>150</v>
      </c>
      <c r="I5844" t="s">
        <v>136</v>
      </c>
      <c r="J5844" t="s">
        <v>137</v>
      </c>
      <c r="K5844" t="s">
        <v>138</v>
      </c>
      <c r="L5844" t="s">
        <v>16840</v>
      </c>
      <c r="M5844" t="s">
        <v>16841</v>
      </c>
      <c r="N5844">
        <v>2.1233333330000002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1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4.0380652602228002</v>
      </c>
      <c r="AC5844">
        <v>0</v>
      </c>
      <c r="AD5844">
        <v>0</v>
      </c>
      <c r="AE5844">
        <v>4.0380652602228002</v>
      </c>
    </row>
    <row r="5845" spans="1:31" x14ac:dyDescent="0.25">
      <c r="A5845">
        <v>2316671</v>
      </c>
      <c r="B5845">
        <v>1</v>
      </c>
      <c r="C5845" t="s">
        <v>80</v>
      </c>
      <c r="D5845" t="s">
        <v>97</v>
      </c>
      <c r="E5845" t="s">
        <v>153</v>
      </c>
      <c r="F5845" t="s">
        <v>16842</v>
      </c>
      <c r="G5845" t="s">
        <v>254</v>
      </c>
      <c r="H5845" t="s">
        <v>150</v>
      </c>
      <c r="I5845" t="s">
        <v>136</v>
      </c>
      <c r="J5845" t="s">
        <v>137</v>
      </c>
      <c r="K5845" t="s">
        <v>138</v>
      </c>
      <c r="L5845" t="s">
        <v>16843</v>
      </c>
      <c r="M5845" t="s">
        <v>16844</v>
      </c>
      <c r="N5845">
        <v>2.2769444440000002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1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9.4376466665272005</v>
      </c>
      <c r="AC5845">
        <v>0</v>
      </c>
      <c r="AD5845">
        <v>0</v>
      </c>
      <c r="AE5845">
        <v>9.4376466665272005</v>
      </c>
    </row>
    <row r="5846" spans="1:31" x14ac:dyDescent="0.25">
      <c r="A5846">
        <v>2317186</v>
      </c>
      <c r="B5846">
        <v>1</v>
      </c>
      <c r="C5846" t="s">
        <v>81</v>
      </c>
      <c r="D5846" t="s">
        <v>123</v>
      </c>
      <c r="E5846" t="s">
        <v>147</v>
      </c>
      <c r="F5846" t="s">
        <v>16845</v>
      </c>
      <c r="G5846" t="s">
        <v>149</v>
      </c>
      <c r="H5846" t="s">
        <v>150</v>
      </c>
      <c r="I5846" t="s">
        <v>136</v>
      </c>
      <c r="J5846" t="s">
        <v>137</v>
      </c>
      <c r="K5846" t="s">
        <v>138</v>
      </c>
      <c r="L5846" t="s">
        <v>16846</v>
      </c>
      <c r="M5846" t="s">
        <v>16847</v>
      </c>
      <c r="N5846">
        <v>1.2024999999999999</v>
      </c>
      <c r="O5846">
        <v>0</v>
      </c>
      <c r="P5846">
        <v>170</v>
      </c>
      <c r="Q5846">
        <v>0</v>
      </c>
      <c r="R5846">
        <v>0</v>
      </c>
      <c r="S5846">
        <v>0</v>
      </c>
      <c r="T5846">
        <v>4</v>
      </c>
      <c r="U5846">
        <v>0</v>
      </c>
      <c r="V5846">
        <v>0</v>
      </c>
      <c r="W5846">
        <v>0</v>
      </c>
      <c r="X5846">
        <v>43.725432106309199</v>
      </c>
      <c r="Y5846">
        <v>0</v>
      </c>
      <c r="Z5846">
        <v>0</v>
      </c>
      <c r="AA5846">
        <v>0</v>
      </c>
      <c r="AB5846">
        <v>0.59529856640580003</v>
      </c>
      <c r="AC5846">
        <v>0</v>
      </c>
      <c r="AD5846">
        <v>0</v>
      </c>
      <c r="AE5846">
        <v>44.320730672715001</v>
      </c>
    </row>
    <row r="5847" spans="1:31" x14ac:dyDescent="0.25">
      <c r="A5847">
        <v>2317043</v>
      </c>
      <c r="B5847">
        <v>1</v>
      </c>
      <c r="C5847" t="s">
        <v>81</v>
      </c>
      <c r="D5847" t="s">
        <v>128</v>
      </c>
      <c r="E5847" t="s">
        <v>153</v>
      </c>
      <c r="F5847" t="s">
        <v>16848</v>
      </c>
      <c r="G5847" t="s">
        <v>703</v>
      </c>
      <c r="H5847" t="s">
        <v>150</v>
      </c>
      <c r="I5847" t="s">
        <v>136</v>
      </c>
      <c r="J5847" t="s">
        <v>3</v>
      </c>
      <c r="K5847" t="s">
        <v>138</v>
      </c>
      <c r="L5847" t="s">
        <v>16849</v>
      </c>
      <c r="M5847" t="s">
        <v>16850</v>
      </c>
      <c r="N5847">
        <v>3.8605555549999999</v>
      </c>
      <c r="O5847">
        <v>0</v>
      </c>
      <c r="P5847">
        <v>2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1.0752553690417002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1.0752553690417002</v>
      </c>
    </row>
    <row r="5848" spans="1:31" x14ac:dyDescent="0.25">
      <c r="A5848">
        <v>2317149</v>
      </c>
      <c r="B5848">
        <v>1</v>
      </c>
      <c r="C5848" t="s">
        <v>81</v>
      </c>
      <c r="D5848" t="s">
        <v>118</v>
      </c>
      <c r="E5848" t="s">
        <v>414</v>
      </c>
      <c r="F5848" t="s">
        <v>7751</v>
      </c>
      <c r="G5848" t="s">
        <v>134</v>
      </c>
      <c r="H5848" t="s">
        <v>135</v>
      </c>
      <c r="I5848" t="s">
        <v>136</v>
      </c>
      <c r="J5848" t="s">
        <v>137</v>
      </c>
      <c r="K5848" t="s">
        <v>138</v>
      </c>
      <c r="L5848" t="s">
        <v>16851</v>
      </c>
      <c r="M5848" t="s">
        <v>16428</v>
      </c>
      <c r="N5848">
        <v>0.80972222199999999</v>
      </c>
      <c r="O5848">
        <v>22</v>
      </c>
      <c r="P5848">
        <v>6844</v>
      </c>
      <c r="Q5848">
        <v>309</v>
      </c>
      <c r="R5848">
        <v>480</v>
      </c>
      <c r="S5848">
        <v>82</v>
      </c>
      <c r="T5848">
        <v>690</v>
      </c>
      <c r="U5848">
        <v>26</v>
      </c>
      <c r="V5848">
        <v>1</v>
      </c>
      <c r="W5848">
        <v>10.104289380245083</v>
      </c>
      <c r="X5848">
        <v>1042.1641676939093</v>
      </c>
      <c r="Y5848">
        <v>845.05961606723952</v>
      </c>
      <c r="Z5848">
        <v>633.23956937488015</v>
      </c>
      <c r="AA5848">
        <v>494.1440234253979</v>
      </c>
      <c r="AB5848">
        <v>324.0535281129433</v>
      </c>
      <c r="AC5848">
        <v>1929.1995939366443</v>
      </c>
      <c r="AD5848">
        <v>10.667333680561249</v>
      </c>
      <c r="AE5848">
        <v>5288.6321216718206</v>
      </c>
    </row>
    <row r="5849" spans="1:31" x14ac:dyDescent="0.25">
      <c r="A5849">
        <v>2316794</v>
      </c>
      <c r="B5849">
        <v>1</v>
      </c>
      <c r="C5849" t="s">
        <v>80</v>
      </c>
      <c r="D5849" t="s">
        <v>84</v>
      </c>
      <c r="E5849" t="s">
        <v>147</v>
      </c>
      <c r="F5849" t="s">
        <v>16852</v>
      </c>
      <c r="G5849" t="s">
        <v>900</v>
      </c>
      <c r="H5849" t="s">
        <v>150</v>
      </c>
      <c r="I5849" t="s">
        <v>136</v>
      </c>
      <c r="J5849" t="s">
        <v>137</v>
      </c>
      <c r="K5849" t="s">
        <v>138</v>
      </c>
      <c r="L5849" t="s">
        <v>16853</v>
      </c>
      <c r="M5849" t="s">
        <v>16854</v>
      </c>
      <c r="N5849">
        <v>0.86527777699999997</v>
      </c>
      <c r="O5849">
        <v>0</v>
      </c>
      <c r="P5849">
        <v>3</v>
      </c>
      <c r="Q5849">
        <v>0</v>
      </c>
      <c r="R5849">
        <v>0</v>
      </c>
      <c r="S5849">
        <v>0</v>
      </c>
      <c r="T5849">
        <v>40</v>
      </c>
      <c r="U5849">
        <v>0</v>
      </c>
      <c r="V5849">
        <v>0</v>
      </c>
      <c r="W5849">
        <v>0</v>
      </c>
      <c r="X5849">
        <v>0.65996296934900001</v>
      </c>
      <c r="Y5849">
        <v>0</v>
      </c>
      <c r="Z5849">
        <v>0</v>
      </c>
      <c r="AA5849">
        <v>0</v>
      </c>
      <c r="AB5849">
        <v>23.885426324189499</v>
      </c>
      <c r="AC5849">
        <v>0</v>
      </c>
      <c r="AD5849">
        <v>0</v>
      </c>
      <c r="AE5849">
        <v>24.545389293538499</v>
      </c>
    </row>
    <row r="5850" spans="1:31" x14ac:dyDescent="0.25">
      <c r="A5850">
        <v>2316851</v>
      </c>
      <c r="B5850">
        <v>1</v>
      </c>
      <c r="C5850" t="s">
        <v>81</v>
      </c>
      <c r="D5850" t="s">
        <v>114</v>
      </c>
      <c r="E5850" t="s">
        <v>175</v>
      </c>
      <c r="F5850" t="s">
        <v>16419</v>
      </c>
      <c r="G5850" t="s">
        <v>467</v>
      </c>
      <c r="H5850" t="s">
        <v>135</v>
      </c>
      <c r="I5850" t="s">
        <v>136</v>
      </c>
      <c r="J5850" t="s">
        <v>137</v>
      </c>
      <c r="K5850" t="s">
        <v>144</v>
      </c>
      <c r="L5850" t="s">
        <v>16855</v>
      </c>
      <c r="M5850" t="s">
        <v>16856</v>
      </c>
      <c r="N5850">
        <v>0.580555555</v>
      </c>
      <c r="O5850">
        <v>0</v>
      </c>
      <c r="P5850">
        <v>3031</v>
      </c>
      <c r="Q5850">
        <v>0</v>
      </c>
      <c r="R5850">
        <v>30</v>
      </c>
      <c r="S5850">
        <v>4</v>
      </c>
      <c r="T5850">
        <v>535</v>
      </c>
      <c r="U5850">
        <v>0</v>
      </c>
      <c r="V5850">
        <v>14</v>
      </c>
      <c r="W5850">
        <v>0</v>
      </c>
      <c r="X5850">
        <v>247.72451846548782</v>
      </c>
      <c r="Y5850">
        <v>0</v>
      </c>
      <c r="Z5850">
        <v>7.3923988484026406</v>
      </c>
      <c r="AA5850">
        <v>115.02179064059781</v>
      </c>
      <c r="AB5850">
        <v>187.39222626182152</v>
      </c>
      <c r="AC5850">
        <v>0</v>
      </c>
      <c r="AD5850">
        <v>373.61529785634264</v>
      </c>
      <c r="AE5850">
        <v>931.14623207265242</v>
      </c>
    </row>
    <row r="5851" spans="1:31" x14ac:dyDescent="0.25">
      <c r="A5851">
        <v>2316754</v>
      </c>
      <c r="B5851">
        <v>1</v>
      </c>
      <c r="C5851" t="s">
        <v>81</v>
      </c>
      <c r="D5851" t="s">
        <v>118</v>
      </c>
      <c r="E5851" t="s">
        <v>141</v>
      </c>
      <c r="F5851" t="s">
        <v>16857</v>
      </c>
      <c r="G5851" t="s">
        <v>134</v>
      </c>
      <c r="H5851" t="s">
        <v>135</v>
      </c>
      <c r="I5851" t="s">
        <v>136</v>
      </c>
      <c r="J5851" t="s">
        <v>137</v>
      </c>
      <c r="K5851" t="s">
        <v>138</v>
      </c>
      <c r="L5851" t="s">
        <v>16858</v>
      </c>
      <c r="M5851" t="s">
        <v>16859</v>
      </c>
      <c r="N5851">
        <v>1.2538888880000001</v>
      </c>
      <c r="O5851">
        <v>0</v>
      </c>
      <c r="P5851">
        <v>220</v>
      </c>
      <c r="Q5851">
        <v>0</v>
      </c>
      <c r="R5851">
        <v>26</v>
      </c>
      <c r="S5851">
        <v>0</v>
      </c>
      <c r="T5851">
        <v>58</v>
      </c>
      <c r="U5851">
        <v>1</v>
      </c>
      <c r="V5851">
        <v>3</v>
      </c>
      <c r="W5851">
        <v>0</v>
      </c>
      <c r="X5851">
        <v>71.663560104534028</v>
      </c>
      <c r="Y5851">
        <v>0</v>
      </c>
      <c r="Z5851">
        <v>17.21150606752072</v>
      </c>
      <c r="AA5851">
        <v>0</v>
      </c>
      <c r="AB5851">
        <v>139.47169180000864</v>
      </c>
      <c r="AC5851">
        <v>197.30925673834076</v>
      </c>
      <c r="AD5851">
        <v>50.94263010385729</v>
      </c>
      <c r="AE5851">
        <v>476.59864481426149</v>
      </c>
    </row>
    <row r="5852" spans="1:31" x14ac:dyDescent="0.25">
      <c r="A5852">
        <v>2317086</v>
      </c>
      <c r="B5852">
        <v>1</v>
      </c>
      <c r="C5852" t="s">
        <v>80</v>
      </c>
      <c r="D5852" t="s">
        <v>88</v>
      </c>
      <c r="E5852" t="s">
        <v>153</v>
      </c>
      <c r="F5852" t="s">
        <v>16860</v>
      </c>
      <c r="G5852" t="s">
        <v>203</v>
      </c>
      <c r="H5852" t="s">
        <v>150</v>
      </c>
      <c r="I5852" t="s">
        <v>136</v>
      </c>
      <c r="J5852" t="s">
        <v>137</v>
      </c>
      <c r="K5852" t="s">
        <v>138</v>
      </c>
      <c r="L5852" t="s">
        <v>16861</v>
      </c>
      <c r="M5852" t="s">
        <v>16862</v>
      </c>
      <c r="N5852">
        <v>3.6716666660000001</v>
      </c>
      <c r="O5852">
        <v>0</v>
      </c>
      <c r="P5852">
        <v>13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10.693892991524606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10.693892991524606</v>
      </c>
    </row>
    <row r="5853" spans="1:31" x14ac:dyDescent="0.25">
      <c r="A5853">
        <v>2317226</v>
      </c>
      <c r="B5853">
        <v>1</v>
      </c>
      <c r="C5853" t="s">
        <v>81</v>
      </c>
      <c r="D5853" t="s">
        <v>114</v>
      </c>
      <c r="E5853" t="s">
        <v>175</v>
      </c>
      <c r="F5853" t="s">
        <v>16863</v>
      </c>
      <c r="G5853" t="s">
        <v>210</v>
      </c>
      <c r="H5853" t="s">
        <v>135</v>
      </c>
      <c r="I5853" t="s">
        <v>136</v>
      </c>
      <c r="J5853" t="s">
        <v>137</v>
      </c>
      <c r="K5853" t="s">
        <v>138</v>
      </c>
      <c r="L5853" t="s">
        <v>16864</v>
      </c>
      <c r="M5853" t="s">
        <v>16865</v>
      </c>
      <c r="N5853">
        <v>9.7769444439999997</v>
      </c>
      <c r="O5853">
        <v>0</v>
      </c>
      <c r="P5853">
        <v>183</v>
      </c>
      <c r="Q5853">
        <v>7</v>
      </c>
      <c r="R5853">
        <v>4</v>
      </c>
      <c r="S5853">
        <v>2</v>
      </c>
      <c r="T5853">
        <v>9</v>
      </c>
      <c r="U5853">
        <v>1</v>
      </c>
      <c r="V5853">
        <v>0</v>
      </c>
      <c r="W5853">
        <v>0</v>
      </c>
      <c r="X5853">
        <v>156.12814234502861</v>
      </c>
      <c r="Y5853">
        <v>77.683511172548904</v>
      </c>
      <c r="Z5853">
        <v>38.257227086242132</v>
      </c>
      <c r="AA5853">
        <v>20.708442851239596</v>
      </c>
      <c r="AB5853">
        <v>19.140784780688648</v>
      </c>
      <c r="AC5853">
        <v>786.43714184771977</v>
      </c>
      <c r="AD5853">
        <v>0</v>
      </c>
      <c r="AE5853">
        <v>1098.3552500834676</v>
      </c>
    </row>
    <row r="5854" spans="1:31" x14ac:dyDescent="0.25">
      <c r="A5854">
        <v>2316731</v>
      </c>
      <c r="B5854">
        <v>1</v>
      </c>
      <c r="C5854" t="s">
        <v>80</v>
      </c>
      <c r="D5854" t="s">
        <v>82</v>
      </c>
      <c r="E5854" t="s">
        <v>147</v>
      </c>
      <c r="F5854" t="s">
        <v>16866</v>
      </c>
      <c r="G5854" t="s">
        <v>149</v>
      </c>
      <c r="H5854" t="s">
        <v>150</v>
      </c>
      <c r="I5854" t="s">
        <v>136</v>
      </c>
      <c r="J5854" t="s">
        <v>137</v>
      </c>
      <c r="K5854" t="s">
        <v>138</v>
      </c>
      <c r="L5854" t="s">
        <v>16867</v>
      </c>
      <c r="M5854" t="s">
        <v>16868</v>
      </c>
      <c r="N5854">
        <v>2.3616666660000001</v>
      </c>
      <c r="O5854">
        <v>0</v>
      </c>
      <c r="P5854">
        <v>46</v>
      </c>
      <c r="Q5854">
        <v>0</v>
      </c>
      <c r="R5854">
        <v>0</v>
      </c>
      <c r="S5854">
        <v>0</v>
      </c>
      <c r="T5854">
        <v>9</v>
      </c>
      <c r="U5854">
        <v>0</v>
      </c>
      <c r="V5854">
        <v>0</v>
      </c>
      <c r="W5854">
        <v>0</v>
      </c>
      <c r="X5854">
        <v>13.188241575877353</v>
      </c>
      <c r="Y5854">
        <v>0</v>
      </c>
      <c r="Z5854">
        <v>0</v>
      </c>
      <c r="AA5854">
        <v>0</v>
      </c>
      <c r="AB5854">
        <v>4.9024237038695011</v>
      </c>
      <c r="AC5854">
        <v>0</v>
      </c>
      <c r="AD5854">
        <v>0</v>
      </c>
      <c r="AE5854">
        <v>18.090665279746855</v>
      </c>
    </row>
    <row r="5855" spans="1:31" x14ac:dyDescent="0.25">
      <c r="A5855">
        <v>2316940</v>
      </c>
      <c r="B5855">
        <v>1</v>
      </c>
      <c r="C5855" t="s">
        <v>80</v>
      </c>
      <c r="D5855" t="s">
        <v>104</v>
      </c>
      <c r="E5855" t="s">
        <v>132</v>
      </c>
      <c r="F5855" t="s">
        <v>3548</v>
      </c>
      <c r="G5855" t="s">
        <v>134</v>
      </c>
      <c r="H5855" t="s">
        <v>135</v>
      </c>
      <c r="I5855" t="s">
        <v>136</v>
      </c>
      <c r="J5855" t="s">
        <v>137</v>
      </c>
      <c r="K5855" t="s">
        <v>138</v>
      </c>
      <c r="L5855" t="s">
        <v>16869</v>
      </c>
      <c r="M5855" t="s">
        <v>16870</v>
      </c>
      <c r="N5855">
        <v>3.9786111110000002</v>
      </c>
      <c r="O5855">
        <v>4</v>
      </c>
      <c r="P5855">
        <v>0</v>
      </c>
      <c r="Q5855">
        <v>3</v>
      </c>
      <c r="R5855">
        <v>0</v>
      </c>
      <c r="S5855">
        <v>8</v>
      </c>
      <c r="T5855">
        <v>0</v>
      </c>
      <c r="U5855">
        <v>0</v>
      </c>
      <c r="V5855">
        <v>0</v>
      </c>
      <c r="W5855">
        <v>2.9919335916249001</v>
      </c>
      <c r="X5855">
        <v>0</v>
      </c>
      <c r="Y5855">
        <v>2.5284793628640001</v>
      </c>
      <c r="Z5855">
        <v>0</v>
      </c>
      <c r="AA5855">
        <v>23.669810425174084</v>
      </c>
      <c r="AB5855">
        <v>0</v>
      </c>
      <c r="AC5855">
        <v>0</v>
      </c>
      <c r="AD5855">
        <v>0</v>
      </c>
      <c r="AE5855">
        <v>29.190223379662985</v>
      </c>
    </row>
    <row r="5856" spans="1:31" x14ac:dyDescent="0.25">
      <c r="A5856">
        <v>2316685</v>
      </c>
      <c r="B5856">
        <v>1</v>
      </c>
      <c r="C5856" t="s">
        <v>81</v>
      </c>
      <c r="D5856" t="s">
        <v>128</v>
      </c>
      <c r="E5856" t="s">
        <v>153</v>
      </c>
      <c r="F5856" t="s">
        <v>16871</v>
      </c>
      <c r="G5856" t="s">
        <v>155</v>
      </c>
      <c r="H5856" t="s">
        <v>150</v>
      </c>
      <c r="I5856" t="s">
        <v>136</v>
      </c>
      <c r="J5856" t="s">
        <v>137</v>
      </c>
      <c r="K5856" t="s">
        <v>138</v>
      </c>
      <c r="L5856" t="s">
        <v>16872</v>
      </c>
      <c r="M5856" t="s">
        <v>16873</v>
      </c>
      <c r="N5856">
        <v>0.63249999999999995</v>
      </c>
      <c r="O5856">
        <v>0</v>
      </c>
      <c r="P5856">
        <v>1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4.1659569449400004E-2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4.1659569449400004E-2</v>
      </c>
    </row>
    <row r="5857" spans="1:31" x14ac:dyDescent="0.25">
      <c r="A5857">
        <v>2317232</v>
      </c>
      <c r="B5857">
        <v>1</v>
      </c>
      <c r="C5857" t="s">
        <v>81</v>
      </c>
      <c r="D5857" t="s">
        <v>113</v>
      </c>
      <c r="E5857" t="s">
        <v>147</v>
      </c>
      <c r="F5857" t="s">
        <v>3946</v>
      </c>
      <c r="G5857" t="s">
        <v>149</v>
      </c>
      <c r="H5857" t="s">
        <v>150</v>
      </c>
      <c r="I5857" t="s">
        <v>136</v>
      </c>
      <c r="J5857" t="s">
        <v>137</v>
      </c>
      <c r="K5857" t="s">
        <v>138</v>
      </c>
      <c r="L5857" t="s">
        <v>16874</v>
      </c>
      <c r="M5857" t="s">
        <v>16875</v>
      </c>
      <c r="N5857">
        <v>1.821388888</v>
      </c>
      <c r="O5857">
        <v>0</v>
      </c>
      <c r="P5857">
        <v>1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</v>
      </c>
    </row>
    <row r="5858" spans="1:31" x14ac:dyDescent="0.25">
      <c r="A5858">
        <v>2316771</v>
      </c>
      <c r="B5858">
        <v>1</v>
      </c>
      <c r="C5858" t="s">
        <v>80</v>
      </c>
      <c r="D5858" t="s">
        <v>90</v>
      </c>
      <c r="E5858" t="s">
        <v>158</v>
      </c>
      <c r="F5858" t="s">
        <v>9726</v>
      </c>
      <c r="G5858" t="s">
        <v>177</v>
      </c>
      <c r="H5858" t="s">
        <v>150</v>
      </c>
      <c r="I5858" t="s">
        <v>136</v>
      </c>
      <c r="J5858" t="s">
        <v>137</v>
      </c>
      <c r="K5858" t="s">
        <v>144</v>
      </c>
      <c r="L5858" t="s">
        <v>16876</v>
      </c>
      <c r="M5858" t="s">
        <v>16877</v>
      </c>
      <c r="N5858">
        <v>8.4674999999999994</v>
      </c>
      <c r="O5858">
        <v>0</v>
      </c>
      <c r="P5858">
        <v>409</v>
      </c>
      <c r="Q5858">
        <v>0</v>
      </c>
      <c r="R5858">
        <v>0</v>
      </c>
      <c r="S5858">
        <v>0</v>
      </c>
      <c r="T5858">
        <v>10</v>
      </c>
      <c r="U5858">
        <v>0</v>
      </c>
      <c r="V5858">
        <v>0</v>
      </c>
      <c r="W5858">
        <v>0</v>
      </c>
      <c r="X5858">
        <v>765.672831175336</v>
      </c>
      <c r="Y5858">
        <v>0</v>
      </c>
      <c r="Z5858">
        <v>0</v>
      </c>
      <c r="AA5858">
        <v>0</v>
      </c>
      <c r="AB5858">
        <v>121.65740541016613</v>
      </c>
      <c r="AC5858">
        <v>0</v>
      </c>
      <c r="AD5858">
        <v>0</v>
      </c>
      <c r="AE5858">
        <v>887.33023658550212</v>
      </c>
    </row>
    <row r="5859" spans="1:31" x14ac:dyDescent="0.25">
      <c r="A5859">
        <v>2317209</v>
      </c>
      <c r="B5859">
        <v>1</v>
      </c>
      <c r="C5859" t="s">
        <v>80</v>
      </c>
      <c r="D5859" t="s">
        <v>105</v>
      </c>
      <c r="E5859" t="s">
        <v>147</v>
      </c>
      <c r="F5859" t="s">
        <v>16878</v>
      </c>
      <c r="G5859" t="s">
        <v>149</v>
      </c>
      <c r="H5859" t="s">
        <v>150</v>
      </c>
      <c r="I5859" t="s">
        <v>136</v>
      </c>
      <c r="J5859" t="s">
        <v>137</v>
      </c>
      <c r="K5859" t="s">
        <v>138</v>
      </c>
      <c r="L5859" t="s">
        <v>16879</v>
      </c>
      <c r="M5859" t="s">
        <v>16880</v>
      </c>
      <c r="N5859">
        <v>4.1561111110000004</v>
      </c>
      <c r="O5859">
        <v>0</v>
      </c>
      <c r="P5859">
        <v>6</v>
      </c>
      <c r="Q5859">
        <v>0</v>
      </c>
      <c r="R5859">
        <v>22</v>
      </c>
      <c r="S5859">
        <v>0</v>
      </c>
      <c r="T5859">
        <v>6</v>
      </c>
      <c r="U5859">
        <v>0</v>
      </c>
      <c r="V5859">
        <v>0</v>
      </c>
      <c r="W5859">
        <v>0</v>
      </c>
      <c r="X5859">
        <v>4.530601242535</v>
      </c>
      <c r="Y5859">
        <v>0</v>
      </c>
      <c r="Z5859">
        <v>18.568824779890033</v>
      </c>
      <c r="AA5859">
        <v>0</v>
      </c>
      <c r="AB5859">
        <v>30.137291599207003</v>
      </c>
      <c r="AC5859">
        <v>0</v>
      </c>
      <c r="AD5859">
        <v>0</v>
      </c>
      <c r="AE5859">
        <v>53.236717621632039</v>
      </c>
    </row>
    <row r="5860" spans="1:31" x14ac:dyDescent="0.25">
      <c r="A5860">
        <v>2316877</v>
      </c>
      <c r="B5860">
        <v>1</v>
      </c>
      <c r="C5860" t="s">
        <v>80</v>
      </c>
      <c r="D5860" t="s">
        <v>93</v>
      </c>
      <c r="E5860" t="s">
        <v>153</v>
      </c>
      <c r="F5860" t="s">
        <v>16881</v>
      </c>
      <c r="G5860" t="s">
        <v>254</v>
      </c>
      <c r="H5860" t="s">
        <v>150</v>
      </c>
      <c r="I5860" t="s">
        <v>136</v>
      </c>
      <c r="J5860" t="s">
        <v>137</v>
      </c>
      <c r="K5860" t="s">
        <v>138</v>
      </c>
      <c r="L5860" t="s">
        <v>16882</v>
      </c>
      <c r="M5860" t="s">
        <v>16883</v>
      </c>
      <c r="N5860">
        <v>3.0044444440000002</v>
      </c>
      <c r="O5860">
        <v>0</v>
      </c>
      <c r="P5860">
        <v>1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</row>
    <row r="5861" spans="1:31" x14ac:dyDescent="0.25">
      <c r="A5861">
        <v>2317080</v>
      </c>
      <c r="B5861">
        <v>1</v>
      </c>
      <c r="C5861" t="s">
        <v>80</v>
      </c>
      <c r="D5861" t="s">
        <v>93</v>
      </c>
      <c r="E5861" t="s">
        <v>153</v>
      </c>
      <c r="F5861" t="s">
        <v>16884</v>
      </c>
      <c r="G5861" t="s">
        <v>254</v>
      </c>
      <c r="H5861" t="s">
        <v>150</v>
      </c>
      <c r="I5861" t="s">
        <v>136</v>
      </c>
      <c r="J5861" t="s">
        <v>137</v>
      </c>
      <c r="K5861" t="s">
        <v>138</v>
      </c>
      <c r="L5861" t="s">
        <v>16885</v>
      </c>
      <c r="M5861" t="s">
        <v>16886</v>
      </c>
      <c r="N5861">
        <v>7.3252777770000002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11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32.100042100287368</v>
      </c>
      <c r="AC5861">
        <v>0</v>
      </c>
      <c r="AD5861">
        <v>0</v>
      </c>
      <c r="AE5861">
        <v>32.100042100287368</v>
      </c>
    </row>
    <row r="5862" spans="1:31" x14ac:dyDescent="0.25">
      <c r="A5862">
        <v>2317163</v>
      </c>
      <c r="B5862">
        <v>1</v>
      </c>
      <c r="C5862" t="s">
        <v>80</v>
      </c>
      <c r="D5862" t="s">
        <v>82</v>
      </c>
      <c r="E5862" t="s">
        <v>158</v>
      </c>
      <c r="F5862" t="s">
        <v>16887</v>
      </c>
      <c r="G5862" t="s">
        <v>1915</v>
      </c>
      <c r="H5862" t="s">
        <v>150</v>
      </c>
      <c r="I5862" t="s">
        <v>136</v>
      </c>
      <c r="J5862" t="s">
        <v>137</v>
      </c>
      <c r="K5862" t="s">
        <v>138</v>
      </c>
      <c r="L5862" t="s">
        <v>16888</v>
      </c>
      <c r="M5862" t="s">
        <v>16889</v>
      </c>
      <c r="N5862">
        <v>2.2327777769999999</v>
      </c>
      <c r="O5862">
        <v>0</v>
      </c>
      <c r="P5862">
        <v>449</v>
      </c>
      <c r="Q5862">
        <v>0</v>
      </c>
      <c r="R5862">
        <v>0</v>
      </c>
      <c r="S5862">
        <v>0</v>
      </c>
      <c r="T5862">
        <v>58</v>
      </c>
      <c r="U5862">
        <v>0</v>
      </c>
      <c r="V5862">
        <v>0</v>
      </c>
      <c r="W5862">
        <v>0</v>
      </c>
      <c r="X5862">
        <v>302.92849173493897</v>
      </c>
      <c r="Y5862">
        <v>0</v>
      </c>
      <c r="Z5862">
        <v>0</v>
      </c>
      <c r="AA5862">
        <v>0</v>
      </c>
      <c r="AB5862">
        <v>170.98892040148627</v>
      </c>
      <c r="AC5862">
        <v>0</v>
      </c>
      <c r="AD5862">
        <v>0</v>
      </c>
      <c r="AE5862">
        <v>473.91741213642524</v>
      </c>
    </row>
    <row r="5863" spans="1:31" x14ac:dyDescent="0.25">
      <c r="A5863">
        <v>2317126</v>
      </c>
      <c r="B5863">
        <v>1</v>
      </c>
      <c r="C5863" t="s">
        <v>80</v>
      </c>
      <c r="D5863" t="s">
        <v>105</v>
      </c>
      <c r="E5863" t="s">
        <v>158</v>
      </c>
      <c r="F5863" t="s">
        <v>16890</v>
      </c>
      <c r="G5863" t="s">
        <v>453</v>
      </c>
      <c r="H5863" t="s">
        <v>150</v>
      </c>
      <c r="I5863" t="s">
        <v>136</v>
      </c>
      <c r="J5863" t="s">
        <v>137</v>
      </c>
      <c r="K5863" t="s">
        <v>138</v>
      </c>
      <c r="L5863" t="s">
        <v>16891</v>
      </c>
      <c r="M5863" t="s">
        <v>16892</v>
      </c>
      <c r="N5863">
        <v>4.153333333</v>
      </c>
      <c r="O5863">
        <v>0</v>
      </c>
      <c r="P5863">
        <v>16</v>
      </c>
      <c r="Q5863">
        <v>0</v>
      </c>
      <c r="R5863">
        <v>74</v>
      </c>
      <c r="S5863">
        <v>0</v>
      </c>
      <c r="T5863">
        <v>8</v>
      </c>
      <c r="U5863">
        <v>0</v>
      </c>
      <c r="V5863">
        <v>1</v>
      </c>
      <c r="W5863">
        <v>0</v>
      </c>
      <c r="X5863">
        <v>17.146838732143372</v>
      </c>
      <c r="Y5863">
        <v>0</v>
      </c>
      <c r="Z5863">
        <v>62.576652841368933</v>
      </c>
      <c r="AA5863">
        <v>0</v>
      </c>
      <c r="AB5863">
        <v>22.58583189964515</v>
      </c>
      <c r="AC5863">
        <v>0</v>
      </c>
      <c r="AD5863">
        <v>17.589477792095249</v>
      </c>
      <c r="AE5863">
        <v>119.89880126525271</v>
      </c>
    </row>
    <row r="5864" spans="1:31" x14ac:dyDescent="0.25">
      <c r="A5864">
        <v>2317023</v>
      </c>
      <c r="B5864">
        <v>1</v>
      </c>
      <c r="C5864" t="s">
        <v>80</v>
      </c>
      <c r="D5864" t="s">
        <v>100</v>
      </c>
      <c r="E5864" t="s">
        <v>153</v>
      </c>
      <c r="F5864" t="s">
        <v>16893</v>
      </c>
      <c r="G5864" t="s">
        <v>703</v>
      </c>
      <c r="H5864" t="s">
        <v>150</v>
      </c>
      <c r="I5864" t="s">
        <v>136</v>
      </c>
      <c r="J5864" t="s">
        <v>137</v>
      </c>
      <c r="K5864" t="s">
        <v>138</v>
      </c>
      <c r="L5864" t="s">
        <v>16894</v>
      </c>
      <c r="M5864" t="s">
        <v>16895</v>
      </c>
      <c r="N5864">
        <v>1.388055555</v>
      </c>
      <c r="O5864">
        <v>0</v>
      </c>
      <c r="P5864">
        <v>2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0.6906799902288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0.6906799902288</v>
      </c>
    </row>
    <row r="5865" spans="1:31" x14ac:dyDescent="0.25">
      <c r="A5865">
        <v>2316691</v>
      </c>
      <c r="B5865">
        <v>1</v>
      </c>
      <c r="C5865" t="s">
        <v>80</v>
      </c>
      <c r="D5865" t="s">
        <v>95</v>
      </c>
      <c r="E5865" t="s">
        <v>414</v>
      </c>
      <c r="F5865" t="s">
        <v>4246</v>
      </c>
      <c r="G5865" t="s">
        <v>143</v>
      </c>
      <c r="H5865" t="s">
        <v>135</v>
      </c>
      <c r="I5865" t="s">
        <v>136</v>
      </c>
      <c r="J5865" t="s">
        <v>137</v>
      </c>
      <c r="K5865" t="s">
        <v>144</v>
      </c>
      <c r="L5865" t="s">
        <v>16896</v>
      </c>
      <c r="M5865" t="s">
        <v>16897</v>
      </c>
      <c r="N5865">
        <v>1.358055555</v>
      </c>
      <c r="O5865">
        <v>49</v>
      </c>
      <c r="P5865">
        <v>59</v>
      </c>
      <c r="Q5865">
        <v>47</v>
      </c>
      <c r="R5865">
        <v>119</v>
      </c>
      <c r="S5865">
        <v>52</v>
      </c>
      <c r="T5865">
        <v>39</v>
      </c>
      <c r="U5865">
        <v>7</v>
      </c>
      <c r="V5865">
        <v>1</v>
      </c>
      <c r="W5865">
        <v>38.56541739861526</v>
      </c>
      <c r="X5865">
        <v>33.011059672138167</v>
      </c>
      <c r="Y5865">
        <v>232.40697106715115</v>
      </c>
      <c r="Z5865">
        <v>70.352321455588125</v>
      </c>
      <c r="AA5865">
        <v>584.28217344490713</v>
      </c>
      <c r="AB5865">
        <v>64.023585533865287</v>
      </c>
      <c r="AC5865">
        <v>848.89308366718888</v>
      </c>
      <c r="AD5865">
        <v>4.5636820777366669</v>
      </c>
      <c r="AE5865">
        <v>1876.0982943171907</v>
      </c>
    </row>
    <row r="5866" spans="1:31" x14ac:dyDescent="0.25">
      <c r="A5866">
        <v>2316768</v>
      </c>
      <c r="B5866">
        <v>1</v>
      </c>
      <c r="C5866" t="s">
        <v>80</v>
      </c>
      <c r="D5866" t="s">
        <v>93</v>
      </c>
      <c r="E5866" t="s">
        <v>147</v>
      </c>
      <c r="F5866" t="s">
        <v>16898</v>
      </c>
      <c r="G5866" t="s">
        <v>143</v>
      </c>
      <c r="H5866" t="s">
        <v>150</v>
      </c>
      <c r="I5866" t="s">
        <v>136</v>
      </c>
      <c r="J5866" t="s">
        <v>137</v>
      </c>
      <c r="K5866" t="s">
        <v>144</v>
      </c>
      <c r="L5866" t="s">
        <v>16899</v>
      </c>
      <c r="M5866" t="s">
        <v>16900</v>
      </c>
      <c r="N5866">
        <v>1.9086111109999999</v>
      </c>
      <c r="O5866">
        <v>0</v>
      </c>
      <c r="P5866">
        <v>115</v>
      </c>
      <c r="Q5866">
        <v>0</v>
      </c>
      <c r="R5866">
        <v>0</v>
      </c>
      <c r="S5866">
        <v>0</v>
      </c>
      <c r="T5866">
        <v>49</v>
      </c>
      <c r="U5866">
        <v>0</v>
      </c>
      <c r="V5866">
        <v>1</v>
      </c>
      <c r="W5866">
        <v>0</v>
      </c>
      <c r="X5866">
        <v>33.571323767156173</v>
      </c>
      <c r="Y5866">
        <v>0</v>
      </c>
      <c r="Z5866">
        <v>0</v>
      </c>
      <c r="AA5866">
        <v>0</v>
      </c>
      <c r="AB5866">
        <v>59.386426017533388</v>
      </c>
      <c r="AC5866">
        <v>0</v>
      </c>
      <c r="AD5866">
        <v>0.59899995195369993</v>
      </c>
      <c r="AE5866">
        <v>93.556749736643255</v>
      </c>
    </row>
    <row r="5867" spans="1:31" x14ac:dyDescent="0.25">
      <c r="A5867">
        <v>2316811</v>
      </c>
      <c r="B5867">
        <v>1</v>
      </c>
      <c r="C5867" t="s">
        <v>81</v>
      </c>
      <c r="D5867" t="s">
        <v>113</v>
      </c>
      <c r="E5867" t="s">
        <v>132</v>
      </c>
      <c r="F5867" t="s">
        <v>16901</v>
      </c>
      <c r="G5867" t="s">
        <v>134</v>
      </c>
      <c r="H5867" t="s">
        <v>135</v>
      </c>
      <c r="I5867" t="s">
        <v>468</v>
      </c>
      <c r="J5867" t="s">
        <v>137</v>
      </c>
      <c r="K5867" t="s">
        <v>138</v>
      </c>
      <c r="L5867" t="s">
        <v>16902</v>
      </c>
      <c r="M5867" t="s">
        <v>16903</v>
      </c>
      <c r="N5867">
        <v>2.2222222E-2</v>
      </c>
      <c r="O5867">
        <v>0</v>
      </c>
      <c r="P5867">
        <v>1199</v>
      </c>
      <c r="Q5867">
        <v>19</v>
      </c>
      <c r="R5867">
        <v>134</v>
      </c>
      <c r="S5867">
        <v>6</v>
      </c>
      <c r="T5867">
        <v>41</v>
      </c>
      <c r="U5867">
        <v>0</v>
      </c>
      <c r="V5867">
        <v>1</v>
      </c>
      <c r="W5867">
        <v>0</v>
      </c>
      <c r="X5867">
        <v>3.862120725166001</v>
      </c>
      <c r="Y5867">
        <v>1.4100945675233334</v>
      </c>
      <c r="Z5867">
        <v>2.5877631509777785</v>
      </c>
      <c r="AA5867">
        <v>0.22004391079466668</v>
      </c>
      <c r="AB5867">
        <v>0.88939835156400027</v>
      </c>
      <c r="AC5867">
        <v>0</v>
      </c>
      <c r="AD5867">
        <v>0.18327177659999999</v>
      </c>
      <c r="AE5867">
        <v>9.1526924826257794</v>
      </c>
    </row>
    <row r="5868" spans="1:31" x14ac:dyDescent="0.25">
      <c r="A5868">
        <v>2316983</v>
      </c>
      <c r="B5868">
        <v>1</v>
      </c>
      <c r="C5868" t="s">
        <v>80</v>
      </c>
      <c r="D5868" t="s">
        <v>100</v>
      </c>
      <c r="E5868" t="s">
        <v>147</v>
      </c>
      <c r="F5868" t="s">
        <v>16904</v>
      </c>
      <c r="G5868" t="s">
        <v>149</v>
      </c>
      <c r="H5868" t="s">
        <v>150</v>
      </c>
      <c r="I5868" t="s">
        <v>136</v>
      </c>
      <c r="J5868" t="s">
        <v>137</v>
      </c>
      <c r="K5868" t="s">
        <v>138</v>
      </c>
      <c r="L5868" t="s">
        <v>16905</v>
      </c>
      <c r="M5868" t="s">
        <v>16906</v>
      </c>
      <c r="N5868">
        <v>2.0438888880000001</v>
      </c>
      <c r="O5868">
        <v>0</v>
      </c>
      <c r="P5868">
        <v>3</v>
      </c>
      <c r="Q5868">
        <v>0</v>
      </c>
      <c r="R5868">
        <v>7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9.9199020683487173</v>
      </c>
      <c r="Y5868">
        <v>0</v>
      </c>
      <c r="Z5868">
        <v>25.172814261043751</v>
      </c>
      <c r="AA5868">
        <v>0</v>
      </c>
      <c r="AB5868">
        <v>0</v>
      </c>
      <c r="AC5868">
        <v>0</v>
      </c>
      <c r="AD5868">
        <v>0</v>
      </c>
      <c r="AE5868">
        <v>35.092716329392466</v>
      </c>
    </row>
    <row r="5869" spans="1:31" x14ac:dyDescent="0.25">
      <c r="A5869">
        <v>2316711</v>
      </c>
      <c r="B5869">
        <v>1</v>
      </c>
      <c r="C5869" t="s">
        <v>80</v>
      </c>
      <c r="D5869" t="s">
        <v>93</v>
      </c>
      <c r="E5869" t="s">
        <v>153</v>
      </c>
      <c r="F5869" t="s">
        <v>16907</v>
      </c>
      <c r="G5869" t="s">
        <v>254</v>
      </c>
      <c r="H5869" t="s">
        <v>150</v>
      </c>
      <c r="I5869" t="s">
        <v>136</v>
      </c>
      <c r="J5869" t="s">
        <v>137</v>
      </c>
      <c r="K5869" t="s">
        <v>138</v>
      </c>
      <c r="L5869" t="s">
        <v>16908</v>
      </c>
      <c r="M5869" t="s">
        <v>16909</v>
      </c>
      <c r="N5869">
        <v>1.4202777769999999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1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0.39053904436080006</v>
      </c>
      <c r="AC5869">
        <v>0</v>
      </c>
      <c r="AD5869">
        <v>0</v>
      </c>
      <c r="AE5869">
        <v>0.39053904436080006</v>
      </c>
    </row>
    <row r="5870" spans="1:31" x14ac:dyDescent="0.25">
      <c r="A5870">
        <v>2316897</v>
      </c>
      <c r="B5870">
        <v>1</v>
      </c>
      <c r="C5870" t="s">
        <v>80</v>
      </c>
      <c r="D5870" t="s">
        <v>93</v>
      </c>
      <c r="E5870" t="s">
        <v>141</v>
      </c>
      <c r="F5870" t="s">
        <v>317</v>
      </c>
      <c r="G5870" t="s">
        <v>134</v>
      </c>
      <c r="H5870" t="s">
        <v>135</v>
      </c>
      <c r="I5870" t="s">
        <v>136</v>
      </c>
      <c r="J5870" t="s">
        <v>137</v>
      </c>
      <c r="K5870" t="s">
        <v>138</v>
      </c>
      <c r="L5870" t="s">
        <v>16910</v>
      </c>
      <c r="M5870" t="s">
        <v>16911</v>
      </c>
      <c r="N5870">
        <v>0.266944444</v>
      </c>
      <c r="O5870">
        <v>0</v>
      </c>
      <c r="P5870">
        <v>694</v>
      </c>
      <c r="Q5870">
        <v>8</v>
      </c>
      <c r="R5870">
        <v>240</v>
      </c>
      <c r="S5870">
        <v>22</v>
      </c>
      <c r="T5870">
        <v>144</v>
      </c>
      <c r="U5870">
        <v>0</v>
      </c>
      <c r="V5870">
        <v>0</v>
      </c>
      <c r="W5870">
        <v>0</v>
      </c>
      <c r="X5870">
        <v>33.676289449471902</v>
      </c>
      <c r="Y5870">
        <v>16.405200088666199</v>
      </c>
      <c r="Z5870">
        <v>84.454786811116591</v>
      </c>
      <c r="AA5870">
        <v>64.873094557581311</v>
      </c>
      <c r="AB5870">
        <v>42.647143749790516</v>
      </c>
      <c r="AC5870">
        <v>0</v>
      </c>
      <c r="AD5870">
        <v>0</v>
      </c>
      <c r="AE5870">
        <v>242.05651465662652</v>
      </c>
    </row>
    <row r="5871" spans="1:31" x14ac:dyDescent="0.25">
      <c r="A5871">
        <v>2316997</v>
      </c>
      <c r="B5871">
        <v>1</v>
      </c>
      <c r="C5871" t="s">
        <v>81</v>
      </c>
      <c r="D5871" t="s">
        <v>116</v>
      </c>
      <c r="E5871" t="s">
        <v>153</v>
      </c>
      <c r="F5871" t="s">
        <v>16912</v>
      </c>
      <c r="G5871" t="s">
        <v>336</v>
      </c>
      <c r="H5871" t="s">
        <v>150</v>
      </c>
      <c r="I5871" t="s">
        <v>136</v>
      </c>
      <c r="J5871" t="s">
        <v>137</v>
      </c>
      <c r="K5871" t="s">
        <v>138</v>
      </c>
      <c r="L5871" t="s">
        <v>16913</v>
      </c>
      <c r="M5871" t="s">
        <v>16914</v>
      </c>
      <c r="N5871">
        <v>1.8516666660000001</v>
      </c>
      <c r="O5871">
        <v>0</v>
      </c>
      <c r="P5871">
        <v>9</v>
      </c>
      <c r="Q5871">
        <v>0</v>
      </c>
      <c r="R5871">
        <v>0</v>
      </c>
      <c r="S5871">
        <v>0</v>
      </c>
      <c r="T5871">
        <v>1</v>
      </c>
      <c r="U5871">
        <v>0</v>
      </c>
      <c r="V5871">
        <v>0</v>
      </c>
      <c r="W5871">
        <v>0</v>
      </c>
      <c r="X5871">
        <v>2.8638793319070004</v>
      </c>
      <c r="Y5871">
        <v>0</v>
      </c>
      <c r="Z5871">
        <v>0</v>
      </c>
      <c r="AA5871">
        <v>0</v>
      </c>
      <c r="AB5871">
        <v>2.85085516148885</v>
      </c>
      <c r="AC5871">
        <v>0</v>
      </c>
      <c r="AD5871">
        <v>0</v>
      </c>
      <c r="AE5871">
        <v>5.7147344933958504</v>
      </c>
    </row>
    <row r="5872" spans="1:31" x14ac:dyDescent="0.25">
      <c r="A5872">
        <v>2316943</v>
      </c>
      <c r="B5872">
        <v>1</v>
      </c>
      <c r="C5872" t="s">
        <v>81</v>
      </c>
      <c r="D5872" t="s">
        <v>121</v>
      </c>
      <c r="E5872" t="s">
        <v>147</v>
      </c>
      <c r="F5872" t="s">
        <v>15898</v>
      </c>
      <c r="G5872" t="s">
        <v>149</v>
      </c>
      <c r="H5872" t="s">
        <v>150</v>
      </c>
      <c r="I5872" t="s">
        <v>136</v>
      </c>
      <c r="J5872" t="s">
        <v>137</v>
      </c>
      <c r="K5872" t="s">
        <v>138</v>
      </c>
      <c r="L5872" t="s">
        <v>16915</v>
      </c>
      <c r="M5872" t="s">
        <v>16916</v>
      </c>
      <c r="N5872">
        <v>1.2775000000000001</v>
      </c>
      <c r="O5872">
        <v>0</v>
      </c>
      <c r="P5872">
        <v>6</v>
      </c>
      <c r="Q5872">
        <v>0</v>
      </c>
      <c r="R5872">
        <v>6</v>
      </c>
      <c r="S5872">
        <v>0</v>
      </c>
      <c r="T5872">
        <v>5</v>
      </c>
      <c r="U5872">
        <v>0</v>
      </c>
      <c r="V5872">
        <v>0</v>
      </c>
      <c r="W5872">
        <v>0</v>
      </c>
      <c r="X5872">
        <v>1.8322441964170251</v>
      </c>
      <c r="Y5872">
        <v>0</v>
      </c>
      <c r="Z5872">
        <v>1.0261244377224001</v>
      </c>
      <c r="AA5872">
        <v>0</v>
      </c>
      <c r="AB5872">
        <v>1.2521734157458502</v>
      </c>
      <c r="AC5872">
        <v>0</v>
      </c>
      <c r="AD5872">
        <v>0</v>
      </c>
      <c r="AE5872">
        <v>4.1105420498852752</v>
      </c>
    </row>
    <row r="5873" spans="1:31" x14ac:dyDescent="0.25">
      <c r="A5873">
        <v>2316989</v>
      </c>
      <c r="B5873">
        <v>1</v>
      </c>
      <c r="C5873" t="s">
        <v>80</v>
      </c>
      <c r="D5873" t="s">
        <v>92</v>
      </c>
      <c r="E5873" t="s">
        <v>147</v>
      </c>
      <c r="F5873" t="s">
        <v>1058</v>
      </c>
      <c r="G5873" t="s">
        <v>503</v>
      </c>
      <c r="H5873" t="s">
        <v>150</v>
      </c>
      <c r="I5873" t="s">
        <v>136</v>
      </c>
      <c r="J5873" t="s">
        <v>137</v>
      </c>
      <c r="K5873" t="s">
        <v>138</v>
      </c>
      <c r="L5873" t="s">
        <v>16917</v>
      </c>
      <c r="M5873" t="s">
        <v>16918</v>
      </c>
      <c r="N5873">
        <v>1.1025</v>
      </c>
      <c r="O5873">
        <v>0</v>
      </c>
      <c r="P5873">
        <v>304</v>
      </c>
      <c r="Q5873">
        <v>0</v>
      </c>
      <c r="R5873">
        <v>3</v>
      </c>
      <c r="S5873">
        <v>0</v>
      </c>
      <c r="T5873">
        <v>11</v>
      </c>
      <c r="U5873">
        <v>0</v>
      </c>
      <c r="V5873">
        <v>0</v>
      </c>
      <c r="W5873">
        <v>0</v>
      </c>
      <c r="X5873">
        <v>75.267965524656489</v>
      </c>
      <c r="Y5873">
        <v>0</v>
      </c>
      <c r="Z5873">
        <v>0.24196307620485002</v>
      </c>
      <c r="AA5873">
        <v>0</v>
      </c>
      <c r="AB5873">
        <v>2.5055085035520008</v>
      </c>
      <c r="AC5873">
        <v>0</v>
      </c>
      <c r="AD5873">
        <v>0</v>
      </c>
      <c r="AE5873">
        <v>78.015437104413337</v>
      </c>
    </row>
    <row r="5874" spans="1:31" x14ac:dyDescent="0.25">
      <c r="A5874">
        <v>2316966</v>
      </c>
      <c r="B5874">
        <v>1</v>
      </c>
      <c r="C5874" t="s">
        <v>81</v>
      </c>
      <c r="D5874" t="s">
        <v>127</v>
      </c>
      <c r="E5874" t="s">
        <v>285</v>
      </c>
      <c r="F5874" t="s">
        <v>16919</v>
      </c>
      <c r="G5874" t="s">
        <v>193</v>
      </c>
      <c r="H5874" t="s">
        <v>150</v>
      </c>
      <c r="I5874" t="s">
        <v>136</v>
      </c>
      <c r="J5874" t="s">
        <v>3</v>
      </c>
      <c r="K5874" t="s">
        <v>138</v>
      </c>
      <c r="L5874" t="s">
        <v>16920</v>
      </c>
      <c r="M5874" t="s">
        <v>16921</v>
      </c>
      <c r="N5874">
        <v>7.3316666660000003</v>
      </c>
      <c r="O5874">
        <v>0</v>
      </c>
      <c r="P5874">
        <v>47</v>
      </c>
      <c r="Q5874">
        <v>0</v>
      </c>
      <c r="R5874">
        <v>0</v>
      </c>
      <c r="S5874">
        <v>0</v>
      </c>
      <c r="T5874">
        <v>4</v>
      </c>
      <c r="U5874">
        <v>0</v>
      </c>
      <c r="V5874">
        <v>0</v>
      </c>
      <c r="W5874">
        <v>0</v>
      </c>
      <c r="X5874">
        <v>60.184482673817456</v>
      </c>
      <c r="Y5874">
        <v>0</v>
      </c>
      <c r="Z5874">
        <v>0</v>
      </c>
      <c r="AA5874">
        <v>0</v>
      </c>
      <c r="AB5874">
        <v>12.349122742294805</v>
      </c>
      <c r="AC5874">
        <v>0</v>
      </c>
      <c r="AD5874">
        <v>0</v>
      </c>
      <c r="AE5874">
        <v>72.533605416112266</v>
      </c>
    </row>
    <row r="5875" spans="1:31" x14ac:dyDescent="0.25">
      <c r="A5875">
        <v>2316866</v>
      </c>
      <c r="B5875">
        <v>1</v>
      </c>
      <c r="C5875" t="s">
        <v>80</v>
      </c>
      <c r="D5875" t="s">
        <v>96</v>
      </c>
      <c r="E5875" t="s">
        <v>153</v>
      </c>
      <c r="F5875" t="s">
        <v>9979</v>
      </c>
      <c r="G5875" t="s">
        <v>254</v>
      </c>
      <c r="H5875" t="s">
        <v>150</v>
      </c>
      <c r="I5875" t="s">
        <v>136</v>
      </c>
      <c r="J5875" t="s">
        <v>137</v>
      </c>
      <c r="K5875" t="s">
        <v>138</v>
      </c>
      <c r="L5875" t="s">
        <v>16922</v>
      </c>
      <c r="M5875" t="s">
        <v>16923</v>
      </c>
      <c r="N5875">
        <v>7.1866666659999998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1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>
        <v>0</v>
      </c>
      <c r="AB5875">
        <v>21.208431180634044</v>
      </c>
      <c r="AC5875">
        <v>0</v>
      </c>
      <c r="AD5875">
        <v>0</v>
      </c>
      <c r="AE5875">
        <v>21.208431180634044</v>
      </c>
    </row>
    <row r="5876" spans="1:31" x14ac:dyDescent="0.25">
      <c r="A5876">
        <v>2316926</v>
      </c>
      <c r="B5876">
        <v>1</v>
      </c>
      <c r="C5876" t="s">
        <v>81</v>
      </c>
      <c r="D5876" t="s">
        <v>116</v>
      </c>
      <c r="E5876" t="s">
        <v>141</v>
      </c>
      <c r="F5876" t="s">
        <v>16924</v>
      </c>
      <c r="G5876" t="s">
        <v>134</v>
      </c>
      <c r="H5876" t="s">
        <v>135</v>
      </c>
      <c r="I5876" t="s">
        <v>136</v>
      </c>
      <c r="J5876" t="s">
        <v>137</v>
      </c>
      <c r="K5876" t="s">
        <v>138</v>
      </c>
      <c r="L5876" t="s">
        <v>16925</v>
      </c>
      <c r="M5876" t="s">
        <v>16926</v>
      </c>
      <c r="N5876">
        <v>0.826944444</v>
      </c>
      <c r="O5876">
        <v>8</v>
      </c>
      <c r="P5876">
        <v>4485</v>
      </c>
      <c r="Q5876">
        <v>541</v>
      </c>
      <c r="R5876">
        <v>459</v>
      </c>
      <c r="S5876">
        <v>56</v>
      </c>
      <c r="T5876">
        <v>492</v>
      </c>
      <c r="U5876">
        <v>6</v>
      </c>
      <c r="V5876">
        <v>0</v>
      </c>
      <c r="W5876">
        <v>1.1293594050364502</v>
      </c>
      <c r="X5876">
        <v>490.93041097828404</v>
      </c>
      <c r="Y5876">
        <v>649.00509564983201</v>
      </c>
      <c r="Z5876">
        <v>149.4002681221823</v>
      </c>
      <c r="AA5876">
        <v>248.1768391444767</v>
      </c>
      <c r="AB5876">
        <v>158.01273672628514</v>
      </c>
      <c r="AC5876">
        <v>523.04540817027316</v>
      </c>
      <c r="AD5876">
        <v>0</v>
      </c>
      <c r="AE5876">
        <v>2219.7001181963697</v>
      </c>
    </row>
    <row r="5877" spans="1:31" x14ac:dyDescent="0.25">
      <c r="A5877">
        <v>2316734</v>
      </c>
      <c r="B5877">
        <v>1</v>
      </c>
      <c r="C5877" t="s">
        <v>81</v>
      </c>
      <c r="D5877" t="s">
        <v>112</v>
      </c>
      <c r="E5877" t="s">
        <v>147</v>
      </c>
      <c r="F5877" t="s">
        <v>16927</v>
      </c>
      <c r="G5877" t="s">
        <v>143</v>
      </c>
      <c r="H5877" t="s">
        <v>150</v>
      </c>
      <c r="I5877" t="s">
        <v>136</v>
      </c>
      <c r="J5877" t="s">
        <v>137</v>
      </c>
      <c r="K5877" t="s">
        <v>144</v>
      </c>
      <c r="L5877" t="s">
        <v>16928</v>
      </c>
      <c r="M5877" t="s">
        <v>16929</v>
      </c>
      <c r="N5877">
        <v>4.7855555550000002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11</v>
      </c>
      <c r="U5877">
        <v>0</v>
      </c>
      <c r="V5877">
        <v>2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28.369450950840154</v>
      </c>
      <c r="AC5877">
        <v>0</v>
      </c>
      <c r="AD5877">
        <v>283.67027278763464</v>
      </c>
      <c r="AE5877">
        <v>312.03972373847478</v>
      </c>
    </row>
    <row r="5878" spans="1:31" x14ac:dyDescent="0.25">
      <c r="A5878">
        <v>2317175</v>
      </c>
      <c r="B5878">
        <v>1</v>
      </c>
      <c r="C5878" t="s">
        <v>81</v>
      </c>
      <c r="D5878" t="s">
        <v>126</v>
      </c>
      <c r="E5878" t="s">
        <v>132</v>
      </c>
      <c r="F5878" t="s">
        <v>12367</v>
      </c>
      <c r="G5878" t="s">
        <v>134</v>
      </c>
      <c r="H5878" t="s">
        <v>135</v>
      </c>
      <c r="I5878" t="s">
        <v>136</v>
      </c>
      <c r="J5878" t="s">
        <v>137</v>
      </c>
      <c r="K5878" t="s">
        <v>138</v>
      </c>
      <c r="L5878" t="s">
        <v>16930</v>
      </c>
      <c r="M5878" t="s">
        <v>16931</v>
      </c>
      <c r="N5878">
        <v>2.6425000000000001</v>
      </c>
      <c r="O5878">
        <v>0</v>
      </c>
      <c r="P5878">
        <v>514</v>
      </c>
      <c r="Q5878">
        <v>0</v>
      </c>
      <c r="R5878">
        <v>32</v>
      </c>
      <c r="S5878">
        <v>1</v>
      </c>
      <c r="T5878">
        <v>83</v>
      </c>
      <c r="U5878">
        <v>1</v>
      </c>
      <c r="V5878">
        <v>0</v>
      </c>
      <c r="W5878">
        <v>0</v>
      </c>
      <c r="X5878">
        <v>170.71698605833677</v>
      </c>
      <c r="Y5878">
        <v>0</v>
      </c>
      <c r="Z5878">
        <v>16.225655847865067</v>
      </c>
      <c r="AA5878">
        <v>2.5675980796119497</v>
      </c>
      <c r="AB5878">
        <v>34.805317716708196</v>
      </c>
      <c r="AC5878">
        <v>18.045119560560124</v>
      </c>
      <c r="AD5878">
        <v>0</v>
      </c>
      <c r="AE5878">
        <v>242.3606772630821</v>
      </c>
    </row>
    <row r="5879" spans="1:31" x14ac:dyDescent="0.25">
      <c r="A5879">
        <v>2316674</v>
      </c>
      <c r="B5879">
        <v>1</v>
      </c>
      <c r="C5879" t="s">
        <v>80</v>
      </c>
      <c r="D5879" t="s">
        <v>98</v>
      </c>
      <c r="E5879" t="s">
        <v>153</v>
      </c>
      <c r="F5879" t="s">
        <v>16932</v>
      </c>
      <c r="G5879" t="s">
        <v>336</v>
      </c>
      <c r="H5879" t="s">
        <v>150</v>
      </c>
      <c r="I5879" t="s">
        <v>136</v>
      </c>
      <c r="J5879" t="s">
        <v>137</v>
      </c>
      <c r="K5879" t="s">
        <v>138</v>
      </c>
      <c r="L5879" t="s">
        <v>16933</v>
      </c>
      <c r="M5879" t="s">
        <v>16934</v>
      </c>
      <c r="N5879">
        <v>2.5719444440000001</v>
      </c>
      <c r="O5879">
        <v>0</v>
      </c>
      <c r="P5879">
        <v>0</v>
      </c>
      <c r="Q5879">
        <v>0</v>
      </c>
      <c r="R5879">
        <v>1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4.2546369537083111</v>
      </c>
      <c r="AA5879">
        <v>0</v>
      </c>
      <c r="AB5879">
        <v>0</v>
      </c>
      <c r="AC5879">
        <v>0</v>
      </c>
      <c r="AD5879">
        <v>0</v>
      </c>
      <c r="AE5879">
        <v>4.2546369537083111</v>
      </c>
    </row>
    <row r="5880" spans="1:31" x14ac:dyDescent="0.25">
      <c r="A5880">
        <v>2317072</v>
      </c>
      <c r="B5880">
        <v>1</v>
      </c>
      <c r="C5880" t="s">
        <v>81</v>
      </c>
      <c r="D5880" t="s">
        <v>119</v>
      </c>
      <c r="E5880" t="s">
        <v>147</v>
      </c>
      <c r="F5880" t="s">
        <v>16935</v>
      </c>
      <c r="G5880" t="s">
        <v>149</v>
      </c>
      <c r="H5880" t="s">
        <v>150</v>
      </c>
      <c r="I5880" t="s">
        <v>136</v>
      </c>
      <c r="J5880" t="s">
        <v>137</v>
      </c>
      <c r="K5880" t="s">
        <v>138</v>
      </c>
      <c r="L5880" t="s">
        <v>16936</v>
      </c>
      <c r="M5880" t="s">
        <v>16937</v>
      </c>
      <c r="N5880">
        <v>1.9063888879999999</v>
      </c>
      <c r="O5880">
        <v>0</v>
      </c>
      <c r="P5880">
        <v>16</v>
      </c>
      <c r="Q5880">
        <v>0</v>
      </c>
      <c r="R5880">
        <v>1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4.5465074028485981</v>
      </c>
      <c r="Y5880">
        <v>0</v>
      </c>
      <c r="Z5880">
        <v>6.6391346695301339</v>
      </c>
      <c r="AA5880">
        <v>0</v>
      </c>
      <c r="AB5880">
        <v>0</v>
      </c>
      <c r="AC5880">
        <v>0</v>
      </c>
      <c r="AD5880">
        <v>0</v>
      </c>
      <c r="AE5880">
        <v>11.185642072378732</v>
      </c>
    </row>
    <row r="5881" spans="1:31" x14ac:dyDescent="0.25">
      <c r="A5881">
        <v>2316694</v>
      </c>
      <c r="B5881">
        <v>1</v>
      </c>
      <c r="C5881" t="s">
        <v>81</v>
      </c>
      <c r="D5881" t="s">
        <v>124</v>
      </c>
      <c r="E5881" t="s">
        <v>175</v>
      </c>
      <c r="F5881" t="s">
        <v>16938</v>
      </c>
      <c r="G5881" t="s">
        <v>143</v>
      </c>
      <c r="H5881" t="s">
        <v>135</v>
      </c>
      <c r="I5881" t="s">
        <v>136</v>
      </c>
      <c r="J5881" t="s">
        <v>137</v>
      </c>
      <c r="K5881" t="s">
        <v>144</v>
      </c>
      <c r="L5881" t="s">
        <v>16939</v>
      </c>
      <c r="M5881" t="s">
        <v>16940</v>
      </c>
      <c r="N5881">
        <v>1.845277777</v>
      </c>
      <c r="O5881">
        <v>0</v>
      </c>
      <c r="P5881">
        <v>408</v>
      </c>
      <c r="Q5881">
        <v>0</v>
      </c>
      <c r="R5881">
        <v>31</v>
      </c>
      <c r="S5881">
        <v>1</v>
      </c>
      <c r="T5881">
        <v>27</v>
      </c>
      <c r="U5881">
        <v>0</v>
      </c>
      <c r="V5881">
        <v>0</v>
      </c>
      <c r="W5881">
        <v>0</v>
      </c>
      <c r="X5881">
        <v>107.42144429348332</v>
      </c>
      <c r="Y5881">
        <v>0</v>
      </c>
      <c r="Z5881">
        <v>28.069595592267575</v>
      </c>
      <c r="AA5881">
        <v>2.9691223810817666</v>
      </c>
      <c r="AB5881">
        <v>56.568872433201911</v>
      </c>
      <c r="AC5881">
        <v>0</v>
      </c>
      <c r="AD5881">
        <v>0</v>
      </c>
      <c r="AE5881">
        <v>195.02903470003457</v>
      </c>
    </row>
    <row r="5882" spans="1:31" x14ac:dyDescent="0.25">
      <c r="A5882">
        <v>2317192</v>
      </c>
      <c r="B5882">
        <v>1</v>
      </c>
      <c r="C5882" t="s">
        <v>80</v>
      </c>
      <c r="D5882" t="s">
        <v>96</v>
      </c>
      <c r="E5882" t="s">
        <v>147</v>
      </c>
      <c r="F5882" t="s">
        <v>16941</v>
      </c>
      <c r="G5882" t="s">
        <v>149</v>
      </c>
      <c r="H5882" t="s">
        <v>150</v>
      </c>
      <c r="I5882" t="s">
        <v>136</v>
      </c>
      <c r="J5882" t="s">
        <v>137</v>
      </c>
      <c r="K5882" t="s">
        <v>138</v>
      </c>
      <c r="L5882" t="s">
        <v>16942</v>
      </c>
      <c r="M5882" t="s">
        <v>16943</v>
      </c>
      <c r="N5882">
        <v>1.8263888880000001</v>
      </c>
      <c r="O5882">
        <v>0</v>
      </c>
      <c r="P5882">
        <v>41</v>
      </c>
      <c r="Q5882">
        <v>0</v>
      </c>
      <c r="R5882">
        <v>0</v>
      </c>
      <c r="S5882">
        <v>0</v>
      </c>
      <c r="T5882">
        <v>5</v>
      </c>
      <c r="U5882">
        <v>0</v>
      </c>
      <c r="V5882">
        <v>0</v>
      </c>
      <c r="W5882">
        <v>0</v>
      </c>
      <c r="X5882">
        <v>37.735950945750922</v>
      </c>
      <c r="Y5882">
        <v>0</v>
      </c>
      <c r="Z5882">
        <v>0</v>
      </c>
      <c r="AA5882">
        <v>0</v>
      </c>
      <c r="AB5882">
        <v>1.1908369022188001</v>
      </c>
      <c r="AC5882">
        <v>0</v>
      </c>
      <c r="AD5882">
        <v>0</v>
      </c>
      <c r="AE5882">
        <v>38.92678784796972</v>
      </c>
    </row>
    <row r="5883" spans="1:31" x14ac:dyDescent="0.25">
      <c r="A5883">
        <v>2316906</v>
      </c>
      <c r="B5883">
        <v>1</v>
      </c>
      <c r="C5883" t="s">
        <v>80</v>
      </c>
      <c r="D5883" t="s">
        <v>106</v>
      </c>
      <c r="E5883" t="s">
        <v>132</v>
      </c>
      <c r="F5883" t="s">
        <v>13282</v>
      </c>
      <c r="G5883" t="s">
        <v>134</v>
      </c>
      <c r="H5883" t="s">
        <v>135</v>
      </c>
      <c r="I5883" t="s">
        <v>136</v>
      </c>
      <c r="J5883" t="s">
        <v>137</v>
      </c>
      <c r="K5883" t="s">
        <v>138</v>
      </c>
      <c r="L5883" t="s">
        <v>16944</v>
      </c>
      <c r="M5883" t="s">
        <v>16945</v>
      </c>
      <c r="N5883">
        <v>1.011111111</v>
      </c>
      <c r="O5883">
        <v>0</v>
      </c>
      <c r="P5883">
        <v>1</v>
      </c>
      <c r="Q5883">
        <v>37</v>
      </c>
      <c r="R5883">
        <v>154</v>
      </c>
      <c r="S5883">
        <v>10</v>
      </c>
      <c r="T5883">
        <v>33</v>
      </c>
      <c r="U5883">
        <v>0</v>
      </c>
      <c r="V5883">
        <v>0</v>
      </c>
      <c r="W5883">
        <v>0</v>
      </c>
      <c r="X5883">
        <v>0</v>
      </c>
      <c r="Y5883">
        <v>174.84619266016821</v>
      </c>
      <c r="Z5883">
        <v>475.40785599231469</v>
      </c>
      <c r="AA5883">
        <v>34.294017528196285</v>
      </c>
      <c r="AB5883">
        <v>119.67128535919828</v>
      </c>
      <c r="AC5883">
        <v>0</v>
      </c>
      <c r="AD5883">
        <v>0</v>
      </c>
      <c r="AE5883">
        <v>804.21935153987738</v>
      </c>
    </row>
    <row r="5884" spans="1:31" x14ac:dyDescent="0.25">
      <c r="A5884">
        <v>2317029</v>
      </c>
      <c r="B5884">
        <v>1</v>
      </c>
      <c r="C5884" t="s">
        <v>80</v>
      </c>
      <c r="D5884" t="s">
        <v>103</v>
      </c>
      <c r="E5884" t="s">
        <v>153</v>
      </c>
      <c r="F5884" t="s">
        <v>16946</v>
      </c>
      <c r="G5884" t="s">
        <v>703</v>
      </c>
      <c r="H5884" t="s">
        <v>150</v>
      </c>
      <c r="I5884" t="s">
        <v>136</v>
      </c>
      <c r="J5884" t="s">
        <v>3</v>
      </c>
      <c r="K5884" t="s">
        <v>138</v>
      </c>
      <c r="L5884" t="s">
        <v>16947</v>
      </c>
      <c r="M5884" t="s">
        <v>16948</v>
      </c>
      <c r="N5884">
        <v>1.805555555</v>
      </c>
      <c r="O5884">
        <v>0</v>
      </c>
      <c r="P5884">
        <v>1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0.44197663691970002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0.44197663691970002</v>
      </c>
    </row>
    <row r="5885" spans="1:31" x14ac:dyDescent="0.25">
      <c r="A5885">
        <v>2317006</v>
      </c>
      <c r="B5885">
        <v>1</v>
      </c>
      <c r="C5885" t="s">
        <v>80</v>
      </c>
      <c r="D5885" t="s">
        <v>93</v>
      </c>
      <c r="E5885" t="s">
        <v>147</v>
      </c>
      <c r="F5885" t="s">
        <v>16949</v>
      </c>
      <c r="G5885" t="s">
        <v>149</v>
      </c>
      <c r="H5885" t="s">
        <v>150</v>
      </c>
      <c r="I5885" t="s">
        <v>136</v>
      </c>
      <c r="J5885" t="s">
        <v>137</v>
      </c>
      <c r="K5885" t="s">
        <v>138</v>
      </c>
      <c r="L5885" t="s">
        <v>16950</v>
      </c>
      <c r="M5885" t="s">
        <v>16951</v>
      </c>
      <c r="N5885">
        <v>2.5894444440000002</v>
      </c>
      <c r="O5885">
        <v>0</v>
      </c>
      <c r="P5885">
        <v>14</v>
      </c>
      <c r="Q5885">
        <v>0</v>
      </c>
      <c r="R5885">
        <v>11</v>
      </c>
      <c r="S5885">
        <v>0</v>
      </c>
      <c r="T5885">
        <v>12</v>
      </c>
      <c r="U5885">
        <v>0</v>
      </c>
      <c r="V5885">
        <v>0</v>
      </c>
      <c r="W5885">
        <v>0</v>
      </c>
      <c r="X5885">
        <v>6.5003548149735657</v>
      </c>
      <c r="Y5885">
        <v>0</v>
      </c>
      <c r="Z5885">
        <v>62.392981180101494</v>
      </c>
      <c r="AA5885">
        <v>0</v>
      </c>
      <c r="AB5885">
        <v>172.02654623748919</v>
      </c>
      <c r="AC5885">
        <v>0</v>
      </c>
      <c r="AD5885">
        <v>0</v>
      </c>
      <c r="AE5885">
        <v>240.91988223256425</v>
      </c>
    </row>
    <row r="5886" spans="1:31" x14ac:dyDescent="0.25">
      <c r="A5886">
        <v>2316714</v>
      </c>
      <c r="B5886">
        <v>1</v>
      </c>
      <c r="C5886" t="s">
        <v>80</v>
      </c>
      <c r="D5886" t="s">
        <v>100</v>
      </c>
      <c r="E5886" t="s">
        <v>147</v>
      </c>
      <c r="F5886" t="s">
        <v>16952</v>
      </c>
      <c r="G5886" t="s">
        <v>503</v>
      </c>
      <c r="H5886" t="s">
        <v>150</v>
      </c>
      <c r="I5886" t="s">
        <v>136</v>
      </c>
      <c r="J5886" t="s">
        <v>137</v>
      </c>
      <c r="K5886" t="s">
        <v>138</v>
      </c>
      <c r="L5886" t="s">
        <v>16953</v>
      </c>
      <c r="M5886" t="s">
        <v>16954</v>
      </c>
      <c r="N5886">
        <v>1.9588888879999999</v>
      </c>
      <c r="O5886">
        <v>0</v>
      </c>
      <c r="P5886">
        <v>99</v>
      </c>
      <c r="Q5886">
        <v>0</v>
      </c>
      <c r="R5886">
        <v>0</v>
      </c>
      <c r="S5886">
        <v>0</v>
      </c>
      <c r="T5886">
        <v>4</v>
      </c>
      <c r="U5886">
        <v>0</v>
      </c>
      <c r="V5886">
        <v>0</v>
      </c>
      <c r="W5886">
        <v>0</v>
      </c>
      <c r="X5886">
        <v>39.967703325625706</v>
      </c>
      <c r="Y5886">
        <v>0</v>
      </c>
      <c r="Z5886">
        <v>0</v>
      </c>
      <c r="AA5886">
        <v>0</v>
      </c>
      <c r="AB5886">
        <v>36.069138066027001</v>
      </c>
      <c r="AC5886">
        <v>0</v>
      </c>
      <c r="AD5886">
        <v>0</v>
      </c>
      <c r="AE5886">
        <v>76.0368413916527</v>
      </c>
    </row>
    <row r="5887" spans="1:31" x14ac:dyDescent="0.25">
      <c r="A5887">
        <v>2317235</v>
      </c>
      <c r="B5887">
        <v>1</v>
      </c>
      <c r="C5887" t="s">
        <v>81</v>
      </c>
      <c r="D5887" t="s">
        <v>118</v>
      </c>
      <c r="E5887" t="s">
        <v>414</v>
      </c>
      <c r="F5887" t="s">
        <v>7751</v>
      </c>
      <c r="G5887" t="s">
        <v>134</v>
      </c>
      <c r="H5887" t="s">
        <v>135</v>
      </c>
      <c r="I5887" t="s">
        <v>136</v>
      </c>
      <c r="J5887" t="s">
        <v>137</v>
      </c>
      <c r="K5887" t="s">
        <v>138</v>
      </c>
      <c r="L5887" t="s">
        <v>16955</v>
      </c>
      <c r="M5887" t="s">
        <v>16956</v>
      </c>
      <c r="N5887">
        <v>1.325555555</v>
      </c>
      <c r="O5887">
        <v>22</v>
      </c>
      <c r="P5887">
        <v>6844</v>
      </c>
      <c r="Q5887">
        <v>309</v>
      </c>
      <c r="R5887">
        <v>480</v>
      </c>
      <c r="S5887">
        <v>82</v>
      </c>
      <c r="T5887">
        <v>690</v>
      </c>
      <c r="U5887">
        <v>26</v>
      </c>
      <c r="V5887">
        <v>1</v>
      </c>
      <c r="W5887">
        <v>15.495187175089111</v>
      </c>
      <c r="X5887">
        <v>1663.8544115119928</v>
      </c>
      <c r="Y5887">
        <v>1228.16016351197</v>
      </c>
      <c r="Z5887">
        <v>914.78134485696307</v>
      </c>
      <c r="AA5887">
        <v>697.03838039778225</v>
      </c>
      <c r="AB5887">
        <v>374.42633328813537</v>
      </c>
      <c r="AC5887">
        <v>4001.548950116613</v>
      </c>
      <c r="AD5887">
        <v>14.41182892710645</v>
      </c>
      <c r="AE5887">
        <v>8909.7165997856519</v>
      </c>
    </row>
    <row r="5888" spans="1:31" x14ac:dyDescent="0.25">
      <c r="A5888">
        <v>2316757</v>
      </c>
      <c r="B5888">
        <v>1</v>
      </c>
      <c r="C5888" t="s">
        <v>80</v>
      </c>
      <c r="D5888" t="s">
        <v>96</v>
      </c>
      <c r="E5888" t="s">
        <v>153</v>
      </c>
      <c r="F5888" t="s">
        <v>16957</v>
      </c>
      <c r="G5888" t="s">
        <v>254</v>
      </c>
      <c r="H5888" t="s">
        <v>150</v>
      </c>
      <c r="I5888" t="s">
        <v>136</v>
      </c>
      <c r="J5888" t="s">
        <v>137</v>
      </c>
      <c r="K5888" t="s">
        <v>138</v>
      </c>
      <c r="L5888" t="s">
        <v>16958</v>
      </c>
      <c r="M5888" t="s">
        <v>16959</v>
      </c>
      <c r="N5888">
        <v>4.3805555549999999</v>
      </c>
      <c r="O5888">
        <v>0</v>
      </c>
      <c r="P5888">
        <v>1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2.35109906538325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2.35109906538325</v>
      </c>
    </row>
    <row r="5889" spans="1:31" x14ac:dyDescent="0.25">
      <c r="A5889">
        <v>2316651</v>
      </c>
      <c r="B5889">
        <v>1</v>
      </c>
      <c r="C5889" t="s">
        <v>80</v>
      </c>
      <c r="D5889" t="s">
        <v>101</v>
      </c>
      <c r="E5889" t="s">
        <v>175</v>
      </c>
      <c r="F5889" t="s">
        <v>16960</v>
      </c>
      <c r="G5889" t="s">
        <v>612</v>
      </c>
      <c r="H5889" t="s">
        <v>135</v>
      </c>
      <c r="I5889" t="s">
        <v>136</v>
      </c>
      <c r="J5889" t="s">
        <v>137</v>
      </c>
      <c r="K5889" t="s">
        <v>138</v>
      </c>
      <c r="L5889" t="s">
        <v>16961</v>
      </c>
      <c r="M5889" t="s">
        <v>16962</v>
      </c>
      <c r="N5889">
        <v>0.89194444399999995</v>
      </c>
      <c r="O5889">
        <v>0</v>
      </c>
      <c r="P5889">
        <v>627</v>
      </c>
      <c r="Q5889">
        <v>0</v>
      </c>
      <c r="R5889">
        <v>1</v>
      </c>
      <c r="S5889">
        <v>0</v>
      </c>
      <c r="T5889">
        <v>173</v>
      </c>
      <c r="U5889">
        <v>0</v>
      </c>
      <c r="V5889">
        <v>0</v>
      </c>
      <c r="W5889">
        <v>0</v>
      </c>
      <c r="X5889">
        <v>87.915747146527679</v>
      </c>
      <c r="Y5889">
        <v>0</v>
      </c>
      <c r="Z5889">
        <v>0</v>
      </c>
      <c r="AA5889">
        <v>0</v>
      </c>
      <c r="AB5889">
        <v>92.848281964804343</v>
      </c>
      <c r="AC5889">
        <v>0</v>
      </c>
      <c r="AD5889">
        <v>0</v>
      </c>
      <c r="AE5889">
        <v>180.76402911133204</v>
      </c>
    </row>
    <row r="5890" spans="1:31" x14ac:dyDescent="0.25">
      <c r="A5890">
        <v>2316777</v>
      </c>
      <c r="B5890">
        <v>1</v>
      </c>
      <c r="C5890" t="s">
        <v>80</v>
      </c>
      <c r="D5890" t="s">
        <v>106</v>
      </c>
      <c r="E5890" t="s">
        <v>153</v>
      </c>
      <c r="F5890" t="s">
        <v>16963</v>
      </c>
      <c r="G5890" t="s">
        <v>203</v>
      </c>
      <c r="H5890" t="s">
        <v>150</v>
      </c>
      <c r="I5890" t="s">
        <v>136</v>
      </c>
      <c r="J5890" t="s">
        <v>137</v>
      </c>
      <c r="K5890" t="s">
        <v>138</v>
      </c>
      <c r="L5890" t="s">
        <v>16372</v>
      </c>
      <c r="M5890" t="s">
        <v>16964</v>
      </c>
      <c r="N5890">
        <v>1.846666666</v>
      </c>
      <c r="O5890">
        <v>0</v>
      </c>
      <c r="P5890">
        <v>0</v>
      </c>
      <c r="Q5890">
        <v>0</v>
      </c>
      <c r="R5890">
        <v>1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</v>
      </c>
    </row>
    <row r="5891" spans="1:31" x14ac:dyDescent="0.25">
      <c r="A5891">
        <v>2317178</v>
      </c>
      <c r="B5891">
        <v>1</v>
      </c>
      <c r="C5891" t="s">
        <v>81</v>
      </c>
      <c r="D5891" t="s">
        <v>121</v>
      </c>
      <c r="E5891" t="s">
        <v>132</v>
      </c>
      <c r="F5891" t="s">
        <v>7544</v>
      </c>
      <c r="G5891" t="s">
        <v>134</v>
      </c>
      <c r="H5891" t="s">
        <v>135</v>
      </c>
      <c r="I5891" t="s">
        <v>468</v>
      </c>
      <c r="J5891" t="s">
        <v>137</v>
      </c>
      <c r="K5891" t="s">
        <v>138</v>
      </c>
      <c r="L5891" t="s">
        <v>16965</v>
      </c>
      <c r="M5891" t="s">
        <v>16966</v>
      </c>
      <c r="N5891">
        <v>1.0277777E-2</v>
      </c>
      <c r="O5891">
        <v>0</v>
      </c>
      <c r="P5891">
        <v>978</v>
      </c>
      <c r="Q5891">
        <v>6</v>
      </c>
      <c r="R5891">
        <v>29</v>
      </c>
      <c r="S5891">
        <v>9</v>
      </c>
      <c r="T5891">
        <v>47</v>
      </c>
      <c r="U5891">
        <v>0</v>
      </c>
      <c r="V5891">
        <v>0</v>
      </c>
      <c r="W5891">
        <v>0</v>
      </c>
      <c r="X5891">
        <v>1.2316780115824335</v>
      </c>
      <c r="Y5891">
        <v>3.9735303202275002E-2</v>
      </c>
      <c r="Z5891">
        <v>0.12419779170973613</v>
      </c>
      <c r="AA5891">
        <v>0.25610046643805556</v>
      </c>
      <c r="AB5891">
        <v>0.36737376286291668</v>
      </c>
      <c r="AC5891">
        <v>0</v>
      </c>
      <c r="AD5891">
        <v>0</v>
      </c>
      <c r="AE5891">
        <v>2.0190853357954168</v>
      </c>
    </row>
    <row r="5892" spans="1:31" x14ac:dyDescent="0.25">
      <c r="A5892">
        <v>2317255</v>
      </c>
      <c r="B5892">
        <v>1</v>
      </c>
      <c r="C5892" t="s">
        <v>81</v>
      </c>
      <c r="D5892" t="s">
        <v>127</v>
      </c>
      <c r="E5892" t="s">
        <v>153</v>
      </c>
      <c r="F5892" t="s">
        <v>16967</v>
      </c>
      <c r="G5892" t="s">
        <v>203</v>
      </c>
      <c r="H5892" t="s">
        <v>150</v>
      </c>
      <c r="I5892" t="s">
        <v>136</v>
      </c>
      <c r="J5892" t="s">
        <v>137</v>
      </c>
      <c r="K5892" t="s">
        <v>138</v>
      </c>
      <c r="L5892" t="s">
        <v>16968</v>
      </c>
      <c r="M5892" t="s">
        <v>16969</v>
      </c>
      <c r="N5892">
        <v>1.423333333</v>
      </c>
      <c r="O5892">
        <v>0</v>
      </c>
      <c r="P5892">
        <v>5</v>
      </c>
      <c r="Q5892">
        <v>0</v>
      </c>
      <c r="R5892">
        <v>0</v>
      </c>
      <c r="S5892">
        <v>0</v>
      </c>
      <c r="T5892">
        <v>2</v>
      </c>
      <c r="U5892">
        <v>0</v>
      </c>
      <c r="V5892">
        <v>0</v>
      </c>
      <c r="W5892">
        <v>0</v>
      </c>
      <c r="X5892">
        <v>1.0535530707805334</v>
      </c>
      <c r="Y5892">
        <v>0</v>
      </c>
      <c r="Z5892">
        <v>0</v>
      </c>
      <c r="AA5892">
        <v>0</v>
      </c>
      <c r="AB5892">
        <v>7.5142445881933334E-2</v>
      </c>
      <c r="AC5892">
        <v>0</v>
      </c>
      <c r="AD5892">
        <v>0</v>
      </c>
      <c r="AE5892">
        <v>1.1286955166624668</v>
      </c>
    </row>
    <row r="5893" spans="1:31" x14ac:dyDescent="0.25">
      <c r="A5893">
        <v>2317009</v>
      </c>
      <c r="B5893">
        <v>1</v>
      </c>
      <c r="C5893" t="s">
        <v>80</v>
      </c>
      <c r="D5893" t="s">
        <v>96</v>
      </c>
      <c r="E5893" t="s">
        <v>153</v>
      </c>
      <c r="F5893" t="s">
        <v>16970</v>
      </c>
      <c r="G5893" t="s">
        <v>155</v>
      </c>
      <c r="H5893" t="s">
        <v>150</v>
      </c>
      <c r="I5893" t="s">
        <v>136</v>
      </c>
      <c r="J5893" t="s">
        <v>137</v>
      </c>
      <c r="K5893" t="s">
        <v>138</v>
      </c>
      <c r="L5893" t="s">
        <v>16971</v>
      </c>
      <c r="M5893" t="s">
        <v>16972</v>
      </c>
      <c r="N5893">
        <v>1.344166666</v>
      </c>
      <c r="O5893">
        <v>0</v>
      </c>
      <c r="P5893">
        <v>7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2.9003012086066673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2.9003012086066673</v>
      </c>
    </row>
    <row r="5894" spans="1:31" x14ac:dyDescent="0.25">
      <c r="A5894">
        <v>2316783</v>
      </c>
      <c r="B5894">
        <v>1</v>
      </c>
      <c r="C5894" t="s">
        <v>80</v>
      </c>
      <c r="D5894" t="s">
        <v>92</v>
      </c>
      <c r="E5894" t="s">
        <v>153</v>
      </c>
      <c r="F5894" t="s">
        <v>16973</v>
      </c>
      <c r="G5894" t="s">
        <v>155</v>
      </c>
      <c r="H5894" t="s">
        <v>150</v>
      </c>
      <c r="I5894" t="s">
        <v>136</v>
      </c>
      <c r="J5894" t="s">
        <v>137</v>
      </c>
      <c r="K5894" t="s">
        <v>138</v>
      </c>
      <c r="L5894" t="s">
        <v>16974</v>
      </c>
      <c r="M5894" t="s">
        <v>16975</v>
      </c>
      <c r="N5894">
        <v>3.4911111109999999</v>
      </c>
      <c r="O5894">
        <v>0</v>
      </c>
      <c r="P5894">
        <v>16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14.000140887583161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14.000140887583161</v>
      </c>
    </row>
    <row r="5895" spans="1:31" x14ac:dyDescent="0.25">
      <c r="A5895">
        <v>2316823</v>
      </c>
      <c r="B5895">
        <v>1</v>
      </c>
      <c r="C5895" t="s">
        <v>80</v>
      </c>
      <c r="D5895" t="s">
        <v>106</v>
      </c>
      <c r="E5895" t="s">
        <v>153</v>
      </c>
      <c r="F5895" t="s">
        <v>16976</v>
      </c>
      <c r="G5895" t="s">
        <v>155</v>
      </c>
      <c r="H5895" t="s">
        <v>150</v>
      </c>
      <c r="I5895" t="s">
        <v>136</v>
      </c>
      <c r="J5895" t="s">
        <v>137</v>
      </c>
      <c r="K5895" t="s">
        <v>138</v>
      </c>
      <c r="L5895" t="s">
        <v>16977</v>
      </c>
      <c r="M5895" t="s">
        <v>16978</v>
      </c>
      <c r="N5895">
        <v>3.9797222219999999</v>
      </c>
      <c r="O5895">
        <v>0</v>
      </c>
      <c r="P5895">
        <v>1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2.0863968723744666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2.0863968723744666</v>
      </c>
    </row>
    <row r="5896" spans="1:31" x14ac:dyDescent="0.25">
      <c r="A5896">
        <v>2317069</v>
      </c>
      <c r="B5896">
        <v>1</v>
      </c>
      <c r="C5896" t="s">
        <v>81</v>
      </c>
      <c r="D5896" t="s">
        <v>112</v>
      </c>
      <c r="E5896" t="s">
        <v>147</v>
      </c>
      <c r="F5896" t="s">
        <v>16979</v>
      </c>
      <c r="G5896" t="s">
        <v>149</v>
      </c>
      <c r="H5896" t="s">
        <v>150</v>
      </c>
      <c r="I5896" t="s">
        <v>136</v>
      </c>
      <c r="J5896" t="s">
        <v>137</v>
      </c>
      <c r="K5896" t="s">
        <v>138</v>
      </c>
      <c r="L5896" t="s">
        <v>16980</v>
      </c>
      <c r="M5896" t="s">
        <v>16981</v>
      </c>
      <c r="N5896">
        <v>2.7108333330000001</v>
      </c>
      <c r="O5896">
        <v>0</v>
      </c>
      <c r="P5896">
        <v>0</v>
      </c>
      <c r="Q5896">
        <v>0</v>
      </c>
      <c r="R5896">
        <v>1</v>
      </c>
      <c r="S5896">
        <v>0</v>
      </c>
      <c r="T5896">
        <v>16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5.3496680314541329</v>
      </c>
      <c r="AA5896">
        <v>0</v>
      </c>
      <c r="AB5896">
        <v>50.693686078515675</v>
      </c>
      <c r="AC5896">
        <v>0</v>
      </c>
      <c r="AD5896">
        <v>0</v>
      </c>
      <c r="AE5896">
        <v>56.043354109969812</v>
      </c>
    </row>
    <row r="5897" spans="1:31" x14ac:dyDescent="0.25">
      <c r="A5897">
        <v>2316923</v>
      </c>
      <c r="B5897">
        <v>1</v>
      </c>
      <c r="C5897" t="s">
        <v>80</v>
      </c>
      <c r="D5897" t="s">
        <v>85</v>
      </c>
      <c r="E5897" t="s">
        <v>147</v>
      </c>
      <c r="F5897" t="s">
        <v>16982</v>
      </c>
      <c r="G5897" t="s">
        <v>384</v>
      </c>
      <c r="H5897" t="s">
        <v>150</v>
      </c>
      <c r="I5897" t="s">
        <v>136</v>
      </c>
      <c r="J5897" t="s">
        <v>137</v>
      </c>
      <c r="K5897" t="s">
        <v>138</v>
      </c>
      <c r="L5897" t="s">
        <v>16983</v>
      </c>
      <c r="M5897" t="s">
        <v>16984</v>
      </c>
      <c r="N5897">
        <v>4.3652777770000002</v>
      </c>
      <c r="O5897">
        <v>0</v>
      </c>
      <c r="P5897">
        <v>189</v>
      </c>
      <c r="Q5897">
        <v>0</v>
      </c>
      <c r="R5897">
        <v>0</v>
      </c>
      <c r="S5897">
        <v>0</v>
      </c>
      <c r="T5897">
        <v>6</v>
      </c>
      <c r="U5897">
        <v>0</v>
      </c>
      <c r="V5897">
        <v>0</v>
      </c>
      <c r="W5897">
        <v>0</v>
      </c>
      <c r="X5897">
        <v>171.77148227926739</v>
      </c>
      <c r="Y5897">
        <v>0</v>
      </c>
      <c r="Z5897">
        <v>0</v>
      </c>
      <c r="AA5897">
        <v>0</v>
      </c>
      <c r="AB5897">
        <v>19.635951333848997</v>
      </c>
      <c r="AC5897">
        <v>0</v>
      </c>
      <c r="AD5897">
        <v>0</v>
      </c>
      <c r="AE5897">
        <v>191.40743361311638</v>
      </c>
    </row>
    <row r="5898" spans="1:31" x14ac:dyDescent="0.25">
      <c r="A5898">
        <v>2317218</v>
      </c>
      <c r="B5898">
        <v>1</v>
      </c>
      <c r="C5898" t="s">
        <v>80</v>
      </c>
      <c r="D5898" t="s">
        <v>107</v>
      </c>
      <c r="E5898" t="s">
        <v>153</v>
      </c>
      <c r="F5898" t="s">
        <v>16985</v>
      </c>
      <c r="G5898" t="s">
        <v>203</v>
      </c>
      <c r="H5898" t="s">
        <v>150</v>
      </c>
      <c r="I5898" t="s">
        <v>136</v>
      </c>
      <c r="J5898" t="s">
        <v>137</v>
      </c>
      <c r="K5898" t="s">
        <v>138</v>
      </c>
      <c r="L5898" t="s">
        <v>16986</v>
      </c>
      <c r="M5898" t="s">
        <v>16987</v>
      </c>
      <c r="N5898">
        <v>1.226111111</v>
      </c>
      <c r="O5898">
        <v>0</v>
      </c>
      <c r="P5898">
        <v>1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0.16016871868773333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0.16016871868773333</v>
      </c>
    </row>
    <row r="5899" spans="1:31" x14ac:dyDescent="0.25">
      <c r="A5899">
        <v>2317026</v>
      </c>
      <c r="B5899">
        <v>1</v>
      </c>
      <c r="C5899" t="s">
        <v>80</v>
      </c>
      <c r="D5899" t="s">
        <v>99</v>
      </c>
      <c r="E5899" t="s">
        <v>153</v>
      </c>
      <c r="F5899" t="s">
        <v>16988</v>
      </c>
      <c r="G5899" t="s">
        <v>155</v>
      </c>
      <c r="H5899" t="s">
        <v>150</v>
      </c>
      <c r="I5899" t="s">
        <v>136</v>
      </c>
      <c r="J5899" t="s">
        <v>137</v>
      </c>
      <c r="K5899" t="s">
        <v>138</v>
      </c>
      <c r="L5899" t="s">
        <v>16989</v>
      </c>
      <c r="M5899" t="s">
        <v>16990</v>
      </c>
      <c r="N5899">
        <v>2.2833333329999999</v>
      </c>
      <c r="O5899">
        <v>0</v>
      </c>
      <c r="P5899">
        <v>1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0.89120228745600016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0.89120228745600016</v>
      </c>
    </row>
    <row r="5900" spans="1:31" x14ac:dyDescent="0.25">
      <c r="A5900">
        <v>2316883</v>
      </c>
      <c r="B5900">
        <v>1</v>
      </c>
      <c r="C5900" t="s">
        <v>80</v>
      </c>
      <c r="D5900" t="s">
        <v>92</v>
      </c>
      <c r="E5900" t="s">
        <v>141</v>
      </c>
      <c r="F5900" t="s">
        <v>16991</v>
      </c>
      <c r="G5900" t="s">
        <v>134</v>
      </c>
      <c r="H5900" t="s">
        <v>135</v>
      </c>
      <c r="I5900" t="s">
        <v>136</v>
      </c>
      <c r="J5900" t="s">
        <v>137</v>
      </c>
      <c r="K5900" t="s">
        <v>138</v>
      </c>
      <c r="L5900" t="s">
        <v>16992</v>
      </c>
      <c r="M5900" t="s">
        <v>16993</v>
      </c>
      <c r="N5900">
        <v>5.2777776999999998E-2</v>
      </c>
      <c r="O5900">
        <v>1</v>
      </c>
      <c r="P5900">
        <v>7185</v>
      </c>
      <c r="Q5900">
        <v>0</v>
      </c>
      <c r="R5900">
        <v>82</v>
      </c>
      <c r="S5900">
        <v>11</v>
      </c>
      <c r="T5900">
        <v>752</v>
      </c>
      <c r="U5900">
        <v>0</v>
      </c>
      <c r="V5900">
        <v>0</v>
      </c>
      <c r="W5900">
        <v>0.70974048755225005</v>
      </c>
      <c r="X5900">
        <v>74.19593643197507</v>
      </c>
      <c r="Y5900">
        <v>0</v>
      </c>
      <c r="Z5900">
        <v>1.0421074026491668</v>
      </c>
      <c r="AA5900">
        <v>9.0995021856429155</v>
      </c>
      <c r="AB5900">
        <v>47.091631967186295</v>
      </c>
      <c r="AC5900">
        <v>0</v>
      </c>
      <c r="AD5900">
        <v>0</v>
      </c>
      <c r="AE5900">
        <v>132.13891847500571</v>
      </c>
    </row>
    <row r="5901" spans="1:31" x14ac:dyDescent="0.25">
      <c r="A5901">
        <v>2317238</v>
      </c>
      <c r="B5901">
        <v>1</v>
      </c>
      <c r="C5901" t="s">
        <v>81</v>
      </c>
      <c r="D5901" t="s">
        <v>117</v>
      </c>
      <c r="E5901" t="s">
        <v>141</v>
      </c>
      <c r="F5901" t="s">
        <v>3395</v>
      </c>
      <c r="G5901" t="s">
        <v>134</v>
      </c>
      <c r="H5901" t="s">
        <v>135</v>
      </c>
      <c r="I5901" t="s">
        <v>468</v>
      </c>
      <c r="J5901" t="s">
        <v>137</v>
      </c>
      <c r="K5901" t="s">
        <v>138</v>
      </c>
      <c r="L5901" t="s">
        <v>16994</v>
      </c>
      <c r="M5901" t="s">
        <v>16995</v>
      </c>
      <c r="N5901">
        <v>2.2499999999999999E-2</v>
      </c>
      <c r="O5901">
        <v>2</v>
      </c>
      <c r="P5901">
        <v>539</v>
      </c>
      <c r="Q5901">
        <v>12</v>
      </c>
      <c r="R5901">
        <v>40</v>
      </c>
      <c r="S5901">
        <v>13</v>
      </c>
      <c r="T5901">
        <v>23</v>
      </c>
      <c r="U5901">
        <v>1</v>
      </c>
      <c r="V5901">
        <v>0</v>
      </c>
      <c r="W5901">
        <v>2.38830617448E-2</v>
      </c>
      <c r="X5901">
        <v>1.6219988684664766</v>
      </c>
      <c r="Y5901">
        <v>0.16599376260720003</v>
      </c>
      <c r="Z5901">
        <v>0.32687933369940003</v>
      </c>
      <c r="AA5901">
        <v>0.40520289131415005</v>
      </c>
      <c r="AB5901">
        <v>0.20393423221724999</v>
      </c>
      <c r="AC5901">
        <v>2.0296499431182746</v>
      </c>
      <c r="AD5901">
        <v>0</v>
      </c>
      <c r="AE5901">
        <v>4.7775420931675514</v>
      </c>
    </row>
    <row r="5902" spans="1:31" x14ac:dyDescent="0.25">
      <c r="A5902">
        <v>2316760</v>
      </c>
      <c r="B5902">
        <v>1</v>
      </c>
      <c r="C5902" t="s">
        <v>81</v>
      </c>
      <c r="D5902" t="s">
        <v>118</v>
      </c>
      <c r="E5902" t="s">
        <v>175</v>
      </c>
      <c r="F5902" t="s">
        <v>16996</v>
      </c>
      <c r="G5902" t="s">
        <v>143</v>
      </c>
      <c r="H5902" t="s">
        <v>135</v>
      </c>
      <c r="I5902" t="s">
        <v>136</v>
      </c>
      <c r="J5902" t="s">
        <v>137</v>
      </c>
      <c r="K5902" t="s">
        <v>144</v>
      </c>
      <c r="L5902" t="s">
        <v>16997</v>
      </c>
      <c r="M5902" t="s">
        <v>16998</v>
      </c>
      <c r="N5902">
        <v>0.64944444400000001</v>
      </c>
      <c r="O5902">
        <v>0</v>
      </c>
      <c r="P5902">
        <v>447</v>
      </c>
      <c r="Q5902">
        <v>0</v>
      </c>
      <c r="R5902">
        <v>10</v>
      </c>
      <c r="S5902">
        <v>0</v>
      </c>
      <c r="T5902">
        <v>47</v>
      </c>
      <c r="U5902">
        <v>0</v>
      </c>
      <c r="V5902">
        <v>2</v>
      </c>
      <c r="W5902">
        <v>0</v>
      </c>
      <c r="X5902">
        <v>66.961344984772253</v>
      </c>
      <c r="Y5902">
        <v>0</v>
      </c>
      <c r="Z5902">
        <v>6.9106754702804007</v>
      </c>
      <c r="AA5902">
        <v>0</v>
      </c>
      <c r="AB5902">
        <v>24.798723310104105</v>
      </c>
      <c r="AC5902">
        <v>0</v>
      </c>
      <c r="AD5902">
        <v>21.200447933540406</v>
      </c>
      <c r="AE5902">
        <v>119.87119169869716</v>
      </c>
    </row>
    <row r="5903" spans="1:31" x14ac:dyDescent="0.25">
      <c r="A5903">
        <v>2316903</v>
      </c>
      <c r="B5903">
        <v>1</v>
      </c>
      <c r="C5903" t="s">
        <v>80</v>
      </c>
      <c r="D5903" t="s">
        <v>105</v>
      </c>
      <c r="E5903" t="s">
        <v>153</v>
      </c>
      <c r="F5903" t="s">
        <v>16999</v>
      </c>
      <c r="G5903" t="s">
        <v>254</v>
      </c>
      <c r="H5903" t="s">
        <v>150</v>
      </c>
      <c r="I5903" t="s">
        <v>136</v>
      </c>
      <c r="J5903" t="s">
        <v>137</v>
      </c>
      <c r="K5903" t="s">
        <v>138</v>
      </c>
      <c r="L5903" t="s">
        <v>17000</v>
      </c>
      <c r="M5903" t="s">
        <v>17001</v>
      </c>
      <c r="N5903">
        <v>6.5194444440000003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1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7.4301274905482986</v>
      </c>
      <c r="AC5903">
        <v>0</v>
      </c>
      <c r="AD5903">
        <v>0</v>
      </c>
      <c r="AE5903">
        <v>7.4301274905482986</v>
      </c>
    </row>
    <row r="5904" spans="1:31" x14ac:dyDescent="0.25">
      <c r="A5904">
        <v>2316697</v>
      </c>
      <c r="B5904">
        <v>1</v>
      </c>
      <c r="C5904" t="s">
        <v>81</v>
      </c>
      <c r="D5904" t="s">
        <v>128</v>
      </c>
      <c r="E5904" t="s">
        <v>147</v>
      </c>
      <c r="F5904" t="s">
        <v>17002</v>
      </c>
      <c r="G5904" t="s">
        <v>149</v>
      </c>
      <c r="H5904" t="s">
        <v>150</v>
      </c>
      <c r="I5904" t="s">
        <v>136</v>
      </c>
      <c r="J5904" t="s">
        <v>137</v>
      </c>
      <c r="K5904" t="s">
        <v>138</v>
      </c>
      <c r="L5904" t="s">
        <v>17003</v>
      </c>
      <c r="M5904" t="s">
        <v>17004</v>
      </c>
      <c r="N5904">
        <v>1.345277777</v>
      </c>
      <c r="O5904">
        <v>0</v>
      </c>
      <c r="P5904">
        <v>130</v>
      </c>
      <c r="Q5904">
        <v>0</v>
      </c>
      <c r="R5904">
        <v>2</v>
      </c>
      <c r="S5904">
        <v>0</v>
      </c>
      <c r="T5904">
        <v>7</v>
      </c>
      <c r="U5904">
        <v>0</v>
      </c>
      <c r="V5904">
        <v>0</v>
      </c>
      <c r="W5904">
        <v>0</v>
      </c>
      <c r="X5904">
        <v>28.924693805329557</v>
      </c>
      <c r="Y5904">
        <v>0</v>
      </c>
      <c r="Z5904">
        <v>0.53197208986903344</v>
      </c>
      <c r="AA5904">
        <v>0</v>
      </c>
      <c r="AB5904">
        <v>7.0853127291001243</v>
      </c>
      <c r="AC5904">
        <v>0</v>
      </c>
      <c r="AD5904">
        <v>0</v>
      </c>
      <c r="AE5904">
        <v>36.541978624298714</v>
      </c>
    </row>
    <row r="5905" spans="1:31" x14ac:dyDescent="0.25">
      <c r="A5905">
        <v>2316797</v>
      </c>
      <c r="B5905">
        <v>1</v>
      </c>
      <c r="C5905" t="s">
        <v>80</v>
      </c>
      <c r="D5905" t="s">
        <v>83</v>
      </c>
      <c r="E5905" t="s">
        <v>153</v>
      </c>
      <c r="F5905" t="s">
        <v>17005</v>
      </c>
      <c r="G5905" t="s">
        <v>203</v>
      </c>
      <c r="H5905" t="s">
        <v>150</v>
      </c>
      <c r="I5905" t="s">
        <v>136</v>
      </c>
      <c r="J5905" t="s">
        <v>137</v>
      </c>
      <c r="K5905" t="s">
        <v>138</v>
      </c>
      <c r="L5905" t="s">
        <v>17006</v>
      </c>
      <c r="M5905" t="s">
        <v>17007</v>
      </c>
      <c r="N5905">
        <v>1.6502777769999999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1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>
        <v>0</v>
      </c>
      <c r="AB5905">
        <v>94.407732150986021</v>
      </c>
      <c r="AC5905">
        <v>0</v>
      </c>
      <c r="AD5905">
        <v>0</v>
      </c>
      <c r="AE5905">
        <v>94.407732150986021</v>
      </c>
    </row>
    <row r="5906" spans="1:31" x14ac:dyDescent="0.25">
      <c r="A5906">
        <v>2317914</v>
      </c>
      <c r="B5906">
        <v>1</v>
      </c>
      <c r="C5906" t="s">
        <v>80</v>
      </c>
      <c r="D5906" t="s">
        <v>99</v>
      </c>
      <c r="E5906" t="s">
        <v>147</v>
      </c>
      <c r="F5906" t="s">
        <v>17008</v>
      </c>
      <c r="G5906" t="s">
        <v>353</v>
      </c>
      <c r="H5906" t="s">
        <v>150</v>
      </c>
      <c r="I5906" t="s">
        <v>136</v>
      </c>
      <c r="J5906" t="s">
        <v>137</v>
      </c>
      <c r="K5906" t="s">
        <v>138</v>
      </c>
      <c r="L5906" t="s">
        <v>17009</v>
      </c>
      <c r="M5906" t="s">
        <v>17010</v>
      </c>
      <c r="N5906">
        <v>1.033055555</v>
      </c>
      <c r="O5906">
        <v>0</v>
      </c>
      <c r="P5906">
        <v>67</v>
      </c>
      <c r="Q5906">
        <v>0</v>
      </c>
      <c r="R5906">
        <v>0</v>
      </c>
      <c r="S5906">
        <v>0</v>
      </c>
      <c r="T5906">
        <v>3</v>
      </c>
      <c r="U5906">
        <v>0</v>
      </c>
      <c r="V5906">
        <v>0</v>
      </c>
      <c r="W5906">
        <v>0</v>
      </c>
      <c r="X5906">
        <v>7.7337146974288666</v>
      </c>
      <c r="Y5906">
        <v>0</v>
      </c>
      <c r="Z5906">
        <v>0</v>
      </c>
      <c r="AA5906">
        <v>0</v>
      </c>
      <c r="AB5906">
        <v>0.23338578404295005</v>
      </c>
      <c r="AC5906">
        <v>0</v>
      </c>
      <c r="AD5906">
        <v>0</v>
      </c>
      <c r="AE5906">
        <v>7.9671004814718165</v>
      </c>
    </row>
    <row r="5907" spans="1:31" x14ac:dyDescent="0.25">
      <c r="A5907">
        <v>2317845</v>
      </c>
      <c r="B5907">
        <v>1</v>
      </c>
      <c r="C5907" t="s">
        <v>80</v>
      </c>
      <c r="D5907" t="s">
        <v>85</v>
      </c>
      <c r="E5907" t="s">
        <v>153</v>
      </c>
      <c r="F5907" t="s">
        <v>17011</v>
      </c>
      <c r="G5907" t="s">
        <v>155</v>
      </c>
      <c r="H5907" t="s">
        <v>150</v>
      </c>
      <c r="I5907" t="s">
        <v>136</v>
      </c>
      <c r="J5907" t="s">
        <v>137</v>
      </c>
      <c r="K5907" t="s">
        <v>138</v>
      </c>
      <c r="L5907" t="s">
        <v>17012</v>
      </c>
      <c r="M5907" t="s">
        <v>17013</v>
      </c>
      <c r="N5907">
        <v>2.6191666659999999</v>
      </c>
      <c r="O5907">
        <v>0</v>
      </c>
      <c r="P5907">
        <v>6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4.1290210084949424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4.1290210084949424</v>
      </c>
    </row>
    <row r="5908" spans="1:31" x14ac:dyDescent="0.25">
      <c r="A5908">
        <v>2317699</v>
      </c>
      <c r="B5908">
        <v>1</v>
      </c>
      <c r="C5908" t="s">
        <v>80</v>
      </c>
      <c r="D5908" t="s">
        <v>100</v>
      </c>
      <c r="E5908" t="s">
        <v>153</v>
      </c>
      <c r="F5908" t="s">
        <v>17014</v>
      </c>
      <c r="G5908" t="s">
        <v>155</v>
      </c>
      <c r="H5908" t="s">
        <v>150</v>
      </c>
      <c r="I5908" t="s">
        <v>136</v>
      </c>
      <c r="J5908" t="s">
        <v>137</v>
      </c>
      <c r="K5908" t="s">
        <v>138</v>
      </c>
      <c r="L5908" t="s">
        <v>17015</v>
      </c>
      <c r="M5908" t="s">
        <v>17016</v>
      </c>
      <c r="N5908">
        <v>0.94055555499999999</v>
      </c>
      <c r="O5908">
        <v>0</v>
      </c>
      <c r="P5908">
        <v>0</v>
      </c>
      <c r="Q5908">
        <v>0</v>
      </c>
      <c r="R5908">
        <v>2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0.36019856510013343</v>
      </c>
      <c r="AA5908">
        <v>0</v>
      </c>
      <c r="AB5908">
        <v>0</v>
      </c>
      <c r="AC5908">
        <v>0</v>
      </c>
      <c r="AD5908">
        <v>0</v>
      </c>
      <c r="AE5908">
        <v>0.36019856510013343</v>
      </c>
    </row>
    <row r="5909" spans="1:31" x14ac:dyDescent="0.25">
      <c r="A5909">
        <v>2317553</v>
      </c>
      <c r="B5909">
        <v>1</v>
      </c>
      <c r="C5909" t="s">
        <v>81</v>
      </c>
      <c r="D5909" t="s">
        <v>123</v>
      </c>
      <c r="E5909" t="s">
        <v>175</v>
      </c>
      <c r="F5909" t="s">
        <v>17017</v>
      </c>
      <c r="G5909" t="s">
        <v>177</v>
      </c>
      <c r="H5909" t="s">
        <v>135</v>
      </c>
      <c r="I5909" t="s">
        <v>136</v>
      </c>
      <c r="J5909" t="s">
        <v>137</v>
      </c>
      <c r="K5909" t="s">
        <v>144</v>
      </c>
      <c r="L5909" t="s">
        <v>17018</v>
      </c>
      <c r="M5909" t="s">
        <v>17019</v>
      </c>
      <c r="N5909">
        <v>3.35</v>
      </c>
      <c r="O5909">
        <v>0</v>
      </c>
      <c r="P5909">
        <v>764</v>
      </c>
      <c r="Q5909">
        <v>0</v>
      </c>
      <c r="R5909">
        <v>0</v>
      </c>
      <c r="S5909">
        <v>0</v>
      </c>
      <c r="T5909">
        <v>13</v>
      </c>
      <c r="U5909">
        <v>0</v>
      </c>
      <c r="V5909">
        <v>0</v>
      </c>
      <c r="W5909">
        <v>0</v>
      </c>
      <c r="X5909">
        <v>436.09802176290577</v>
      </c>
      <c r="Y5909">
        <v>0</v>
      </c>
      <c r="Z5909">
        <v>0</v>
      </c>
      <c r="AA5909">
        <v>0</v>
      </c>
      <c r="AB5909">
        <v>36.08736052615987</v>
      </c>
      <c r="AC5909">
        <v>0</v>
      </c>
      <c r="AD5909">
        <v>0</v>
      </c>
      <c r="AE5909">
        <v>472.18538228906561</v>
      </c>
    </row>
    <row r="5910" spans="1:31" x14ac:dyDescent="0.25">
      <c r="A5910">
        <v>2317327</v>
      </c>
      <c r="B5910">
        <v>1</v>
      </c>
      <c r="C5910" t="s">
        <v>80</v>
      </c>
      <c r="D5910" t="s">
        <v>101</v>
      </c>
      <c r="E5910" t="s">
        <v>132</v>
      </c>
      <c r="F5910" t="s">
        <v>4252</v>
      </c>
      <c r="G5910" t="s">
        <v>210</v>
      </c>
      <c r="H5910" t="s">
        <v>135</v>
      </c>
      <c r="I5910" t="s">
        <v>136</v>
      </c>
      <c r="J5910" t="s">
        <v>137</v>
      </c>
      <c r="K5910" t="s">
        <v>138</v>
      </c>
      <c r="L5910" t="s">
        <v>17020</v>
      </c>
      <c r="M5910" t="s">
        <v>17021</v>
      </c>
      <c r="N5910">
        <v>6.051388888</v>
      </c>
      <c r="O5910">
        <v>20</v>
      </c>
      <c r="P5910">
        <v>1</v>
      </c>
      <c r="Q5910">
        <v>37</v>
      </c>
      <c r="R5910">
        <v>2</v>
      </c>
      <c r="S5910">
        <v>26</v>
      </c>
      <c r="T5910">
        <v>0</v>
      </c>
      <c r="U5910">
        <v>3</v>
      </c>
      <c r="V5910">
        <v>0</v>
      </c>
      <c r="W5910">
        <v>131.98082840614879</v>
      </c>
      <c r="X5910">
        <v>0.49726218583385001</v>
      </c>
      <c r="Y5910">
        <v>2349.8126154325573</v>
      </c>
      <c r="Z5910">
        <v>39.162237273351217</v>
      </c>
      <c r="AA5910">
        <v>1103.3208728715563</v>
      </c>
      <c r="AB5910">
        <v>0</v>
      </c>
      <c r="AC5910">
        <v>1985.1963957070882</v>
      </c>
      <c r="AD5910">
        <v>0</v>
      </c>
      <c r="AE5910">
        <v>5609.9702118765354</v>
      </c>
    </row>
    <row r="5911" spans="1:31" x14ac:dyDescent="0.25">
      <c r="A5911">
        <v>2317659</v>
      </c>
      <c r="B5911">
        <v>1</v>
      </c>
      <c r="C5911" t="s">
        <v>81</v>
      </c>
      <c r="D5911" t="s">
        <v>126</v>
      </c>
      <c r="E5911" t="s">
        <v>141</v>
      </c>
      <c r="F5911" t="s">
        <v>17022</v>
      </c>
      <c r="G5911" t="s">
        <v>134</v>
      </c>
      <c r="H5911" t="s">
        <v>135</v>
      </c>
      <c r="I5911" t="s">
        <v>136</v>
      </c>
      <c r="J5911" t="s">
        <v>137</v>
      </c>
      <c r="K5911" t="s">
        <v>138</v>
      </c>
      <c r="L5911" t="s">
        <v>17023</v>
      </c>
      <c r="M5911" t="s">
        <v>17024</v>
      </c>
      <c r="N5911">
        <v>1.068333333</v>
      </c>
      <c r="O5911">
        <v>0</v>
      </c>
      <c r="P5911">
        <v>4868</v>
      </c>
      <c r="Q5911">
        <v>99</v>
      </c>
      <c r="R5911">
        <v>586</v>
      </c>
      <c r="S5911">
        <v>38</v>
      </c>
      <c r="T5911">
        <v>696</v>
      </c>
      <c r="U5911">
        <v>4</v>
      </c>
      <c r="V5911">
        <v>1</v>
      </c>
      <c r="W5911">
        <v>0</v>
      </c>
      <c r="X5911">
        <v>663.57487762315361</v>
      </c>
      <c r="Y5911">
        <v>516.78200621482517</v>
      </c>
      <c r="Z5911">
        <v>397.26572570496228</v>
      </c>
      <c r="AA5911">
        <v>120.90057820380885</v>
      </c>
      <c r="AB5911">
        <v>645.90271939266074</v>
      </c>
      <c r="AC5911">
        <v>317.86929381665885</v>
      </c>
      <c r="AD5911">
        <v>16.06301860463315</v>
      </c>
      <c r="AE5911">
        <v>2678.3582195607028</v>
      </c>
    </row>
    <row r="5912" spans="1:31" x14ac:dyDescent="0.25">
      <c r="A5912">
        <v>2317851</v>
      </c>
      <c r="B5912">
        <v>1</v>
      </c>
      <c r="C5912" t="s">
        <v>80</v>
      </c>
      <c r="D5912" t="s">
        <v>100</v>
      </c>
      <c r="E5912" t="s">
        <v>141</v>
      </c>
      <c r="F5912" t="s">
        <v>1261</v>
      </c>
      <c r="G5912" t="s">
        <v>134</v>
      </c>
      <c r="H5912" t="s">
        <v>135</v>
      </c>
      <c r="I5912" t="s">
        <v>136</v>
      </c>
      <c r="J5912" t="s">
        <v>137</v>
      </c>
      <c r="K5912" t="s">
        <v>138</v>
      </c>
      <c r="L5912" t="s">
        <v>17025</v>
      </c>
      <c r="M5912" t="s">
        <v>17026</v>
      </c>
      <c r="N5912">
        <v>0.47055555500000001</v>
      </c>
      <c r="O5912">
        <v>6</v>
      </c>
      <c r="P5912">
        <v>13</v>
      </c>
      <c r="Q5912">
        <v>59</v>
      </c>
      <c r="R5912">
        <v>34</v>
      </c>
      <c r="S5912">
        <v>8</v>
      </c>
      <c r="T5912">
        <v>12</v>
      </c>
      <c r="U5912">
        <v>0</v>
      </c>
      <c r="V5912">
        <v>0</v>
      </c>
      <c r="W5912">
        <v>2.5298439109475006</v>
      </c>
      <c r="X5912">
        <v>1.3051452000077997</v>
      </c>
      <c r="Y5912">
        <v>28.104237781694398</v>
      </c>
      <c r="Z5912">
        <v>15.330333810564948</v>
      </c>
      <c r="AA5912">
        <v>6.3353662077544337</v>
      </c>
      <c r="AB5912">
        <v>4.2705646243068047</v>
      </c>
      <c r="AC5912">
        <v>0</v>
      </c>
      <c r="AD5912">
        <v>0</v>
      </c>
      <c r="AE5912">
        <v>57.875491535275891</v>
      </c>
    </row>
    <row r="5913" spans="1:31" x14ac:dyDescent="0.25">
      <c r="A5913">
        <v>2317519</v>
      </c>
      <c r="B5913">
        <v>1</v>
      </c>
      <c r="C5913" t="s">
        <v>80</v>
      </c>
      <c r="D5913" t="s">
        <v>82</v>
      </c>
      <c r="E5913" t="s">
        <v>153</v>
      </c>
      <c r="F5913" t="s">
        <v>17027</v>
      </c>
      <c r="G5913" t="s">
        <v>203</v>
      </c>
      <c r="H5913" t="s">
        <v>150</v>
      </c>
      <c r="I5913" t="s">
        <v>136</v>
      </c>
      <c r="J5913" t="s">
        <v>137</v>
      </c>
      <c r="K5913" t="s">
        <v>138</v>
      </c>
      <c r="L5913" t="s">
        <v>17028</v>
      </c>
      <c r="M5913" t="s">
        <v>17029</v>
      </c>
      <c r="N5913">
        <v>0.87888888799999998</v>
      </c>
      <c r="O5913">
        <v>0</v>
      </c>
      <c r="P5913">
        <v>4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0.47757898743775007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0.47757898743775007</v>
      </c>
    </row>
    <row r="5914" spans="1:31" x14ac:dyDescent="0.25">
      <c r="A5914">
        <v>2317373</v>
      </c>
      <c r="B5914">
        <v>1</v>
      </c>
      <c r="C5914" t="s">
        <v>81</v>
      </c>
      <c r="D5914" t="s">
        <v>119</v>
      </c>
      <c r="E5914" t="s">
        <v>153</v>
      </c>
      <c r="F5914" t="s">
        <v>17030</v>
      </c>
      <c r="G5914" t="s">
        <v>155</v>
      </c>
      <c r="H5914" t="s">
        <v>150</v>
      </c>
      <c r="I5914" t="s">
        <v>136</v>
      </c>
      <c r="J5914" t="s">
        <v>137</v>
      </c>
      <c r="K5914" t="s">
        <v>138</v>
      </c>
      <c r="L5914" t="s">
        <v>17031</v>
      </c>
      <c r="M5914" t="s">
        <v>17032</v>
      </c>
      <c r="N5914">
        <v>1.8280555549999999</v>
      </c>
      <c r="O5914">
        <v>0</v>
      </c>
      <c r="P5914">
        <v>0</v>
      </c>
      <c r="Q5914">
        <v>0</v>
      </c>
      <c r="R5914">
        <v>1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9.0021937585066672E-2</v>
      </c>
      <c r="AA5914">
        <v>0</v>
      </c>
      <c r="AB5914">
        <v>0</v>
      </c>
      <c r="AC5914">
        <v>0</v>
      </c>
      <c r="AD5914">
        <v>0</v>
      </c>
      <c r="AE5914">
        <v>9.0021937585066672E-2</v>
      </c>
    </row>
    <row r="5915" spans="1:31" x14ac:dyDescent="0.25">
      <c r="A5915">
        <v>2317762</v>
      </c>
      <c r="B5915">
        <v>1</v>
      </c>
      <c r="C5915" t="s">
        <v>81</v>
      </c>
      <c r="D5915" t="s">
        <v>112</v>
      </c>
      <c r="E5915" t="s">
        <v>153</v>
      </c>
      <c r="F5915" t="s">
        <v>17033</v>
      </c>
      <c r="G5915" t="s">
        <v>155</v>
      </c>
      <c r="H5915" t="s">
        <v>150</v>
      </c>
      <c r="I5915" t="s">
        <v>136</v>
      </c>
      <c r="J5915" t="s">
        <v>137</v>
      </c>
      <c r="K5915" t="s">
        <v>138</v>
      </c>
      <c r="L5915" t="s">
        <v>17034</v>
      </c>
      <c r="M5915" t="s">
        <v>17035</v>
      </c>
      <c r="N5915">
        <v>1.104166666</v>
      </c>
      <c r="O5915">
        <v>0</v>
      </c>
      <c r="P5915">
        <v>1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0.31680994641045002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0.31680994641045002</v>
      </c>
    </row>
    <row r="5916" spans="1:31" x14ac:dyDescent="0.25">
      <c r="A5916">
        <v>2317267</v>
      </c>
      <c r="B5916">
        <v>1</v>
      </c>
      <c r="C5916" t="s">
        <v>80</v>
      </c>
      <c r="D5916" t="s">
        <v>107</v>
      </c>
      <c r="E5916" t="s">
        <v>147</v>
      </c>
      <c r="F5916" t="s">
        <v>17036</v>
      </c>
      <c r="G5916" t="s">
        <v>149</v>
      </c>
      <c r="H5916" t="s">
        <v>150</v>
      </c>
      <c r="I5916" t="s">
        <v>136</v>
      </c>
      <c r="J5916" t="s">
        <v>137</v>
      </c>
      <c r="K5916" t="s">
        <v>138</v>
      </c>
      <c r="L5916" t="s">
        <v>17037</v>
      </c>
      <c r="M5916" t="s">
        <v>17038</v>
      </c>
      <c r="N5916">
        <v>1.2227777769999999</v>
      </c>
      <c r="O5916">
        <v>0</v>
      </c>
      <c r="P5916">
        <v>79</v>
      </c>
      <c r="Q5916">
        <v>0</v>
      </c>
      <c r="R5916">
        <v>0</v>
      </c>
      <c r="S5916">
        <v>0</v>
      </c>
      <c r="T5916">
        <v>1</v>
      </c>
      <c r="U5916">
        <v>0</v>
      </c>
      <c r="V5916">
        <v>0</v>
      </c>
      <c r="W5916">
        <v>0</v>
      </c>
      <c r="X5916">
        <v>11.545986989054352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11.545986989054352</v>
      </c>
    </row>
    <row r="5917" spans="1:31" x14ac:dyDescent="0.25">
      <c r="A5917">
        <v>2317908</v>
      </c>
      <c r="B5917">
        <v>1</v>
      </c>
      <c r="C5917" t="s">
        <v>80</v>
      </c>
      <c r="D5917" t="s">
        <v>93</v>
      </c>
      <c r="E5917" t="s">
        <v>153</v>
      </c>
      <c r="F5917" t="s">
        <v>17039</v>
      </c>
      <c r="G5917" t="s">
        <v>254</v>
      </c>
      <c r="H5917" t="s">
        <v>150</v>
      </c>
      <c r="I5917" t="s">
        <v>136</v>
      </c>
      <c r="J5917" t="s">
        <v>137</v>
      </c>
      <c r="K5917" t="s">
        <v>138</v>
      </c>
      <c r="L5917" t="s">
        <v>17040</v>
      </c>
      <c r="M5917" t="s">
        <v>17041</v>
      </c>
      <c r="N5917">
        <v>3.0102777770000002</v>
      </c>
      <c r="O5917">
        <v>0</v>
      </c>
      <c r="P5917">
        <v>8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3.8893757820175998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3.8893757820175998</v>
      </c>
    </row>
    <row r="5918" spans="1:31" x14ac:dyDescent="0.25">
      <c r="A5918">
        <v>2317367</v>
      </c>
      <c r="B5918">
        <v>1</v>
      </c>
      <c r="C5918" t="s">
        <v>81</v>
      </c>
      <c r="D5918" t="s">
        <v>120</v>
      </c>
      <c r="E5918" t="s">
        <v>147</v>
      </c>
      <c r="F5918" t="s">
        <v>17042</v>
      </c>
      <c r="G5918" t="s">
        <v>143</v>
      </c>
      <c r="H5918" t="s">
        <v>150</v>
      </c>
      <c r="I5918" t="s">
        <v>136</v>
      </c>
      <c r="J5918" t="s">
        <v>137</v>
      </c>
      <c r="K5918" t="s">
        <v>144</v>
      </c>
      <c r="L5918" t="s">
        <v>17043</v>
      </c>
      <c r="M5918" t="s">
        <v>17044</v>
      </c>
      <c r="N5918">
        <v>5.23</v>
      </c>
      <c r="O5918">
        <v>0</v>
      </c>
      <c r="P5918">
        <v>181</v>
      </c>
      <c r="Q5918">
        <v>0</v>
      </c>
      <c r="R5918">
        <v>0</v>
      </c>
      <c r="S5918">
        <v>0</v>
      </c>
      <c r="T5918">
        <v>33</v>
      </c>
      <c r="U5918">
        <v>0</v>
      </c>
      <c r="V5918">
        <v>0</v>
      </c>
      <c r="W5918">
        <v>0</v>
      </c>
      <c r="X5918">
        <v>185.2263858731761</v>
      </c>
      <c r="Y5918">
        <v>0</v>
      </c>
      <c r="Z5918">
        <v>0</v>
      </c>
      <c r="AA5918">
        <v>0</v>
      </c>
      <c r="AB5918">
        <v>141.29319841103697</v>
      </c>
      <c r="AC5918">
        <v>0</v>
      </c>
      <c r="AD5918">
        <v>0</v>
      </c>
      <c r="AE5918">
        <v>326.51958428421307</v>
      </c>
    </row>
    <row r="5919" spans="1:31" x14ac:dyDescent="0.25">
      <c r="A5919">
        <v>2317808</v>
      </c>
      <c r="B5919">
        <v>1</v>
      </c>
      <c r="C5919" t="s">
        <v>81</v>
      </c>
      <c r="D5919" t="s">
        <v>113</v>
      </c>
      <c r="E5919" t="s">
        <v>132</v>
      </c>
      <c r="F5919" t="s">
        <v>17045</v>
      </c>
      <c r="G5919" t="s">
        <v>217</v>
      </c>
      <c r="H5919" t="s">
        <v>135</v>
      </c>
      <c r="I5919" t="s">
        <v>136</v>
      </c>
      <c r="J5919" t="s">
        <v>137</v>
      </c>
      <c r="K5919" t="s">
        <v>138</v>
      </c>
      <c r="L5919" t="s">
        <v>17046</v>
      </c>
      <c r="M5919" t="s">
        <v>17047</v>
      </c>
      <c r="N5919">
        <v>3.679166666</v>
      </c>
      <c r="O5919">
        <v>0</v>
      </c>
      <c r="P5919">
        <v>156</v>
      </c>
      <c r="Q5919">
        <v>9</v>
      </c>
      <c r="R5919">
        <v>152</v>
      </c>
      <c r="S5919">
        <v>3</v>
      </c>
      <c r="T5919">
        <v>19</v>
      </c>
      <c r="U5919">
        <v>0</v>
      </c>
      <c r="V5919">
        <v>0</v>
      </c>
      <c r="W5919">
        <v>0</v>
      </c>
      <c r="X5919">
        <v>133.95175130274785</v>
      </c>
      <c r="Y5919">
        <v>145.04191277784955</v>
      </c>
      <c r="Z5919">
        <v>1508.0737039258831</v>
      </c>
      <c r="AA5919">
        <v>19.734358917714005</v>
      </c>
      <c r="AB5919">
        <v>76.440511947683802</v>
      </c>
      <c r="AC5919">
        <v>0</v>
      </c>
      <c r="AD5919">
        <v>0</v>
      </c>
      <c r="AE5919">
        <v>1883.2422388718783</v>
      </c>
    </row>
    <row r="5920" spans="1:31" x14ac:dyDescent="0.25">
      <c r="A5920">
        <v>2317284</v>
      </c>
      <c r="B5920">
        <v>1</v>
      </c>
      <c r="C5920" t="s">
        <v>80</v>
      </c>
      <c r="D5920" t="s">
        <v>107</v>
      </c>
      <c r="E5920" t="s">
        <v>147</v>
      </c>
      <c r="F5920" t="s">
        <v>16190</v>
      </c>
      <c r="G5920" t="s">
        <v>384</v>
      </c>
      <c r="H5920" t="s">
        <v>150</v>
      </c>
      <c r="I5920" t="s">
        <v>136</v>
      </c>
      <c r="J5920" t="s">
        <v>137</v>
      </c>
      <c r="K5920" t="s">
        <v>138</v>
      </c>
      <c r="L5920" t="s">
        <v>17048</v>
      </c>
      <c r="M5920" t="s">
        <v>17049</v>
      </c>
      <c r="N5920">
        <v>1.0708333329999999</v>
      </c>
      <c r="O5920">
        <v>0</v>
      </c>
      <c r="P5920">
        <v>42</v>
      </c>
      <c r="Q5920">
        <v>0</v>
      </c>
      <c r="R5920">
        <v>0</v>
      </c>
      <c r="S5920">
        <v>0</v>
      </c>
      <c r="T5920">
        <v>3</v>
      </c>
      <c r="U5920">
        <v>0</v>
      </c>
      <c r="V5920">
        <v>0</v>
      </c>
      <c r="W5920">
        <v>0</v>
      </c>
      <c r="X5920">
        <v>6.7225980658764843</v>
      </c>
      <c r="Y5920">
        <v>0</v>
      </c>
      <c r="Z5920">
        <v>0</v>
      </c>
      <c r="AA5920">
        <v>0</v>
      </c>
      <c r="AB5920">
        <v>1.1665897712342668</v>
      </c>
      <c r="AC5920">
        <v>0</v>
      </c>
      <c r="AD5920">
        <v>0</v>
      </c>
      <c r="AE5920">
        <v>7.8891878371107511</v>
      </c>
    </row>
    <row r="5921" spans="1:31" x14ac:dyDescent="0.25">
      <c r="A5921">
        <v>2317576</v>
      </c>
      <c r="B5921">
        <v>1</v>
      </c>
      <c r="C5921" t="s">
        <v>81</v>
      </c>
      <c r="D5921" t="s">
        <v>127</v>
      </c>
      <c r="E5921" t="s">
        <v>153</v>
      </c>
      <c r="F5921" t="s">
        <v>17050</v>
      </c>
      <c r="G5921" t="s">
        <v>155</v>
      </c>
      <c r="H5921" t="s">
        <v>150</v>
      </c>
      <c r="I5921" t="s">
        <v>136</v>
      </c>
      <c r="J5921" t="s">
        <v>137</v>
      </c>
      <c r="K5921" t="s">
        <v>138</v>
      </c>
      <c r="L5921" t="s">
        <v>17051</v>
      </c>
      <c r="M5921" t="s">
        <v>17052</v>
      </c>
      <c r="N5921">
        <v>5.5733333329999999</v>
      </c>
      <c r="O5921">
        <v>0</v>
      </c>
      <c r="P5921">
        <v>1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2.7564914484667749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2.7564914484667749</v>
      </c>
    </row>
    <row r="5922" spans="1:31" x14ac:dyDescent="0.25">
      <c r="A5922">
        <v>2317304</v>
      </c>
      <c r="B5922">
        <v>1</v>
      </c>
      <c r="C5922" t="s">
        <v>81</v>
      </c>
      <c r="D5922" t="s">
        <v>127</v>
      </c>
      <c r="E5922" t="s">
        <v>175</v>
      </c>
      <c r="F5922" t="s">
        <v>13905</v>
      </c>
      <c r="G5922" t="s">
        <v>134</v>
      </c>
      <c r="H5922" t="s">
        <v>135</v>
      </c>
      <c r="I5922" t="s">
        <v>136</v>
      </c>
      <c r="J5922" t="s">
        <v>137</v>
      </c>
      <c r="K5922" t="s">
        <v>138</v>
      </c>
      <c r="L5922" t="s">
        <v>17053</v>
      </c>
      <c r="M5922" t="s">
        <v>17054</v>
      </c>
      <c r="N5922">
        <v>3.0113888879999999</v>
      </c>
      <c r="O5922">
        <v>0</v>
      </c>
      <c r="P5922">
        <v>339</v>
      </c>
      <c r="Q5922">
        <v>0</v>
      </c>
      <c r="R5922">
        <v>2</v>
      </c>
      <c r="S5922">
        <v>4</v>
      </c>
      <c r="T5922">
        <v>13</v>
      </c>
      <c r="U5922">
        <v>0</v>
      </c>
      <c r="V5922">
        <v>0</v>
      </c>
      <c r="W5922">
        <v>0</v>
      </c>
      <c r="X5922">
        <v>187.70599743895696</v>
      </c>
      <c r="Y5922">
        <v>0</v>
      </c>
      <c r="Z5922">
        <v>1.1124945987309001</v>
      </c>
      <c r="AA5922">
        <v>130.62473688527237</v>
      </c>
      <c r="AB5922">
        <v>13.838301266350088</v>
      </c>
      <c r="AC5922">
        <v>0</v>
      </c>
      <c r="AD5922">
        <v>0</v>
      </c>
      <c r="AE5922">
        <v>333.28153018931027</v>
      </c>
    </row>
    <row r="5923" spans="1:31" x14ac:dyDescent="0.25">
      <c r="A5923">
        <v>2317825</v>
      </c>
      <c r="B5923">
        <v>1</v>
      </c>
      <c r="C5923" t="s">
        <v>81</v>
      </c>
      <c r="D5923" t="s">
        <v>123</v>
      </c>
      <c r="E5923" t="s">
        <v>147</v>
      </c>
      <c r="F5923" t="s">
        <v>17055</v>
      </c>
      <c r="G5923" t="s">
        <v>353</v>
      </c>
      <c r="H5923" t="s">
        <v>150</v>
      </c>
      <c r="I5923" t="s">
        <v>136</v>
      </c>
      <c r="J5923" t="s">
        <v>137</v>
      </c>
      <c r="K5923" t="s">
        <v>138</v>
      </c>
      <c r="L5923" t="s">
        <v>17056</v>
      </c>
      <c r="M5923" t="s">
        <v>17057</v>
      </c>
      <c r="N5923">
        <v>2.361388888</v>
      </c>
      <c r="O5923">
        <v>0</v>
      </c>
      <c r="P5923">
        <v>6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2.1475167662922754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2.1475167662922754</v>
      </c>
    </row>
    <row r="5924" spans="1:31" x14ac:dyDescent="0.25">
      <c r="A5924">
        <v>2317682</v>
      </c>
      <c r="B5924">
        <v>1</v>
      </c>
      <c r="C5924" t="s">
        <v>80</v>
      </c>
      <c r="D5924" t="s">
        <v>100</v>
      </c>
      <c r="E5924" t="s">
        <v>132</v>
      </c>
      <c r="F5924" t="s">
        <v>17058</v>
      </c>
      <c r="G5924" t="s">
        <v>134</v>
      </c>
      <c r="H5924" t="s">
        <v>135</v>
      </c>
      <c r="I5924" t="s">
        <v>136</v>
      </c>
      <c r="J5924" t="s">
        <v>137</v>
      </c>
      <c r="K5924" t="s">
        <v>138</v>
      </c>
      <c r="L5924" t="s">
        <v>17059</v>
      </c>
      <c r="M5924" t="s">
        <v>17060</v>
      </c>
      <c r="N5924">
        <v>0.22</v>
      </c>
      <c r="O5924">
        <v>0</v>
      </c>
      <c r="P5924">
        <v>958</v>
      </c>
      <c r="Q5924">
        <v>0</v>
      </c>
      <c r="R5924">
        <v>8</v>
      </c>
      <c r="S5924">
        <v>0</v>
      </c>
      <c r="T5924">
        <v>57</v>
      </c>
      <c r="U5924">
        <v>0</v>
      </c>
      <c r="V5924">
        <v>0</v>
      </c>
      <c r="W5924">
        <v>0</v>
      </c>
      <c r="X5924">
        <v>43.446573166324299</v>
      </c>
      <c r="Y5924">
        <v>0</v>
      </c>
      <c r="Z5924">
        <v>0.98325063697620008</v>
      </c>
      <c r="AA5924">
        <v>0</v>
      </c>
      <c r="AB5924">
        <v>20.607475334753143</v>
      </c>
      <c r="AC5924">
        <v>0</v>
      </c>
      <c r="AD5924">
        <v>0</v>
      </c>
      <c r="AE5924">
        <v>65.03729913805364</v>
      </c>
    </row>
    <row r="5925" spans="1:31" x14ac:dyDescent="0.25">
      <c r="A5925">
        <v>2317433</v>
      </c>
      <c r="B5925">
        <v>1</v>
      </c>
      <c r="C5925" t="s">
        <v>80</v>
      </c>
      <c r="D5925" t="s">
        <v>83</v>
      </c>
      <c r="E5925" t="s">
        <v>147</v>
      </c>
      <c r="F5925" t="s">
        <v>17061</v>
      </c>
      <c r="G5925" t="s">
        <v>177</v>
      </c>
      <c r="H5925" t="s">
        <v>150</v>
      </c>
      <c r="I5925" t="s">
        <v>136</v>
      </c>
      <c r="J5925" t="s">
        <v>137</v>
      </c>
      <c r="K5925" t="s">
        <v>144</v>
      </c>
      <c r="L5925" t="s">
        <v>17062</v>
      </c>
      <c r="M5925" t="s">
        <v>17063</v>
      </c>
      <c r="N5925">
        <v>4.289722222</v>
      </c>
      <c r="O5925">
        <v>0</v>
      </c>
      <c r="P5925">
        <v>96</v>
      </c>
      <c r="Q5925">
        <v>0</v>
      </c>
      <c r="R5925">
        <v>0</v>
      </c>
      <c r="S5925">
        <v>0</v>
      </c>
      <c r="T5925">
        <v>3</v>
      </c>
      <c r="U5925">
        <v>0</v>
      </c>
      <c r="V5925">
        <v>0</v>
      </c>
      <c r="W5925">
        <v>0</v>
      </c>
      <c r="X5925">
        <v>85.237231627317371</v>
      </c>
      <c r="Y5925">
        <v>0</v>
      </c>
      <c r="Z5925">
        <v>0</v>
      </c>
      <c r="AA5925">
        <v>0</v>
      </c>
      <c r="AB5925">
        <v>9.4860330661650014</v>
      </c>
      <c r="AC5925">
        <v>0</v>
      </c>
      <c r="AD5925">
        <v>0</v>
      </c>
      <c r="AE5925">
        <v>94.723264693482378</v>
      </c>
    </row>
    <row r="5926" spans="1:31" x14ac:dyDescent="0.25">
      <c r="A5926">
        <v>2317496</v>
      </c>
      <c r="B5926">
        <v>1</v>
      </c>
      <c r="C5926" t="s">
        <v>81</v>
      </c>
      <c r="D5926" t="s">
        <v>127</v>
      </c>
      <c r="E5926" t="s">
        <v>285</v>
      </c>
      <c r="F5926" t="s">
        <v>17064</v>
      </c>
      <c r="G5926" t="s">
        <v>384</v>
      </c>
      <c r="H5926" t="s">
        <v>150</v>
      </c>
      <c r="I5926" t="s">
        <v>136</v>
      </c>
      <c r="J5926" t="s">
        <v>137</v>
      </c>
      <c r="K5926" t="s">
        <v>138</v>
      </c>
      <c r="L5926" t="s">
        <v>17065</v>
      </c>
      <c r="M5926" t="s">
        <v>17066</v>
      </c>
      <c r="N5926">
        <v>1.9624999999999999</v>
      </c>
      <c r="O5926">
        <v>0</v>
      </c>
      <c r="P5926">
        <v>6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1.5832130635350334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1.5832130635350334</v>
      </c>
    </row>
    <row r="5927" spans="1:31" x14ac:dyDescent="0.25">
      <c r="A5927">
        <v>2317390</v>
      </c>
      <c r="B5927">
        <v>1</v>
      </c>
      <c r="C5927" t="s">
        <v>80</v>
      </c>
      <c r="D5927" t="s">
        <v>85</v>
      </c>
      <c r="E5927" t="s">
        <v>158</v>
      </c>
      <c r="F5927" t="s">
        <v>17067</v>
      </c>
      <c r="G5927" t="s">
        <v>177</v>
      </c>
      <c r="H5927" t="s">
        <v>150</v>
      </c>
      <c r="I5927" t="s">
        <v>136</v>
      </c>
      <c r="J5927" t="s">
        <v>137</v>
      </c>
      <c r="K5927" t="s">
        <v>144</v>
      </c>
      <c r="L5927" t="s">
        <v>17068</v>
      </c>
      <c r="M5927" t="s">
        <v>17069</v>
      </c>
      <c r="N5927">
        <v>0.55722222200000004</v>
      </c>
      <c r="O5927">
        <v>0</v>
      </c>
      <c r="P5927">
        <v>441</v>
      </c>
      <c r="Q5927">
        <v>0</v>
      </c>
      <c r="R5927">
        <v>0</v>
      </c>
      <c r="S5927">
        <v>0</v>
      </c>
      <c r="T5927">
        <v>31</v>
      </c>
      <c r="U5927">
        <v>0</v>
      </c>
      <c r="V5927">
        <v>0</v>
      </c>
      <c r="W5927">
        <v>0</v>
      </c>
      <c r="X5927">
        <v>64.177545586536084</v>
      </c>
      <c r="Y5927">
        <v>0</v>
      </c>
      <c r="Z5927">
        <v>0</v>
      </c>
      <c r="AA5927">
        <v>0</v>
      </c>
      <c r="AB5927">
        <v>18.803758598050837</v>
      </c>
      <c r="AC5927">
        <v>0</v>
      </c>
      <c r="AD5927">
        <v>0</v>
      </c>
      <c r="AE5927">
        <v>82.981304184586918</v>
      </c>
    </row>
    <row r="5928" spans="1:31" x14ac:dyDescent="0.25">
      <c r="A5928">
        <v>2317639</v>
      </c>
      <c r="B5928">
        <v>1</v>
      </c>
      <c r="C5928" t="s">
        <v>80</v>
      </c>
      <c r="D5928" t="s">
        <v>100</v>
      </c>
      <c r="E5928" t="s">
        <v>153</v>
      </c>
      <c r="F5928" t="s">
        <v>17070</v>
      </c>
      <c r="G5928" t="s">
        <v>155</v>
      </c>
      <c r="H5928" t="s">
        <v>150</v>
      </c>
      <c r="I5928" t="s">
        <v>136</v>
      </c>
      <c r="J5928" t="s">
        <v>137</v>
      </c>
      <c r="K5928" t="s">
        <v>138</v>
      </c>
      <c r="L5928" t="s">
        <v>17071</v>
      </c>
      <c r="M5928" t="s">
        <v>17072</v>
      </c>
      <c r="N5928">
        <v>1.176388888</v>
      </c>
      <c r="O5928">
        <v>0</v>
      </c>
      <c r="P5928">
        <v>1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0.52167599914062501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0.52167599914062501</v>
      </c>
    </row>
    <row r="5929" spans="1:31" x14ac:dyDescent="0.25">
      <c r="A5929">
        <v>2317290</v>
      </c>
      <c r="B5929">
        <v>1</v>
      </c>
      <c r="C5929" t="s">
        <v>80</v>
      </c>
      <c r="D5929" t="s">
        <v>106</v>
      </c>
      <c r="E5929" t="s">
        <v>141</v>
      </c>
      <c r="F5929" t="s">
        <v>9497</v>
      </c>
      <c r="G5929" t="s">
        <v>134</v>
      </c>
      <c r="H5929" t="s">
        <v>135</v>
      </c>
      <c r="I5929" t="s">
        <v>136</v>
      </c>
      <c r="J5929" t="s">
        <v>137</v>
      </c>
      <c r="K5929" t="s">
        <v>138</v>
      </c>
      <c r="L5929" t="s">
        <v>17073</v>
      </c>
      <c r="M5929" t="s">
        <v>17074</v>
      </c>
      <c r="N5929">
        <v>7.1944443999999996E-2</v>
      </c>
      <c r="O5929">
        <v>0</v>
      </c>
      <c r="P5929">
        <v>8</v>
      </c>
      <c r="Q5929">
        <v>29</v>
      </c>
      <c r="R5929">
        <v>73</v>
      </c>
      <c r="S5929">
        <v>10</v>
      </c>
      <c r="T5929">
        <v>19</v>
      </c>
      <c r="U5929">
        <v>1</v>
      </c>
      <c r="V5929">
        <v>0</v>
      </c>
      <c r="W5929">
        <v>0</v>
      </c>
      <c r="X5929">
        <v>0.27434322462400001</v>
      </c>
      <c r="Y5929">
        <v>15.197027715146533</v>
      </c>
      <c r="Z5929">
        <v>16.7085043981929</v>
      </c>
      <c r="AA5929">
        <v>2.9617341773107468</v>
      </c>
      <c r="AB5929">
        <v>2.9559759223824189</v>
      </c>
      <c r="AC5929">
        <v>0.75609425596466662</v>
      </c>
      <c r="AD5929">
        <v>0</v>
      </c>
      <c r="AE5929">
        <v>38.853679693621267</v>
      </c>
    </row>
    <row r="5930" spans="1:31" x14ac:dyDescent="0.25">
      <c r="A5930">
        <v>2317782</v>
      </c>
      <c r="B5930">
        <v>1</v>
      </c>
      <c r="C5930" t="s">
        <v>80</v>
      </c>
      <c r="D5930" t="s">
        <v>103</v>
      </c>
      <c r="E5930" t="s">
        <v>132</v>
      </c>
      <c r="F5930" t="s">
        <v>1047</v>
      </c>
      <c r="G5930" t="s">
        <v>134</v>
      </c>
      <c r="H5930" t="s">
        <v>135</v>
      </c>
      <c r="I5930" t="s">
        <v>136</v>
      </c>
      <c r="J5930" t="s">
        <v>137</v>
      </c>
      <c r="K5930" t="s">
        <v>138</v>
      </c>
      <c r="L5930" t="s">
        <v>17075</v>
      </c>
      <c r="M5930" t="s">
        <v>17076</v>
      </c>
      <c r="N5930">
        <v>0.653888888</v>
      </c>
      <c r="O5930">
        <v>0</v>
      </c>
      <c r="P5930">
        <v>540</v>
      </c>
      <c r="Q5930">
        <v>20</v>
      </c>
      <c r="R5930">
        <v>2</v>
      </c>
      <c r="S5930">
        <v>3</v>
      </c>
      <c r="T5930">
        <v>63</v>
      </c>
      <c r="U5930">
        <v>1</v>
      </c>
      <c r="V5930">
        <v>1</v>
      </c>
      <c r="W5930">
        <v>0</v>
      </c>
      <c r="X5930">
        <v>78.307950410294566</v>
      </c>
      <c r="Y5930">
        <v>38.066236912786557</v>
      </c>
      <c r="Z5930">
        <v>0.66261811141185833</v>
      </c>
      <c r="AA5930">
        <v>53.902457595867588</v>
      </c>
      <c r="AB5930">
        <v>26.154781368631891</v>
      </c>
      <c r="AC5930">
        <v>69.973214400834493</v>
      </c>
      <c r="AD5930">
        <v>34.690704663010713</v>
      </c>
      <c r="AE5930">
        <v>301.75796346283767</v>
      </c>
    </row>
    <row r="5931" spans="1:31" x14ac:dyDescent="0.25">
      <c r="A5931">
        <v>2317788</v>
      </c>
      <c r="B5931">
        <v>1</v>
      </c>
      <c r="C5931" t="s">
        <v>80</v>
      </c>
      <c r="D5931" t="s">
        <v>100</v>
      </c>
      <c r="E5931" t="s">
        <v>153</v>
      </c>
      <c r="F5931" t="s">
        <v>17077</v>
      </c>
      <c r="G5931" t="s">
        <v>155</v>
      </c>
      <c r="H5931" t="s">
        <v>150</v>
      </c>
      <c r="I5931" t="s">
        <v>136</v>
      </c>
      <c r="J5931" t="s">
        <v>137</v>
      </c>
      <c r="K5931" t="s">
        <v>138</v>
      </c>
      <c r="L5931" t="s">
        <v>17078</v>
      </c>
      <c r="M5931" t="s">
        <v>17079</v>
      </c>
      <c r="N5931">
        <v>1.3177777770000001</v>
      </c>
      <c r="O5931">
        <v>0</v>
      </c>
      <c r="P5931">
        <v>2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0.99752414571565007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0.99752414571565007</v>
      </c>
    </row>
    <row r="5932" spans="1:31" x14ac:dyDescent="0.25">
      <c r="A5932">
        <v>2317393</v>
      </c>
      <c r="B5932">
        <v>1</v>
      </c>
      <c r="C5932" t="s">
        <v>80</v>
      </c>
      <c r="D5932" t="s">
        <v>106</v>
      </c>
      <c r="E5932" t="s">
        <v>132</v>
      </c>
      <c r="F5932" t="s">
        <v>17080</v>
      </c>
      <c r="G5932" t="s">
        <v>134</v>
      </c>
      <c r="H5932" t="s">
        <v>135</v>
      </c>
      <c r="I5932" t="s">
        <v>136</v>
      </c>
      <c r="J5932" t="s">
        <v>137</v>
      </c>
      <c r="K5932" t="s">
        <v>138</v>
      </c>
      <c r="L5932" t="s">
        <v>17081</v>
      </c>
      <c r="M5932" t="s">
        <v>17082</v>
      </c>
      <c r="N5932">
        <v>0.68</v>
      </c>
      <c r="O5932">
        <v>0</v>
      </c>
      <c r="P5932">
        <v>1234</v>
      </c>
      <c r="Q5932">
        <v>20</v>
      </c>
      <c r="R5932">
        <v>151</v>
      </c>
      <c r="S5932">
        <v>12</v>
      </c>
      <c r="T5932">
        <v>258</v>
      </c>
      <c r="U5932">
        <v>0</v>
      </c>
      <c r="V5932">
        <v>0</v>
      </c>
      <c r="W5932">
        <v>0</v>
      </c>
      <c r="X5932">
        <v>123.74148292472503</v>
      </c>
      <c r="Y5932">
        <v>7.6479832220542994</v>
      </c>
      <c r="Z5932">
        <v>74.427024464094728</v>
      </c>
      <c r="AA5932">
        <v>12.166025219120851</v>
      </c>
      <c r="AB5932">
        <v>75.481481789133241</v>
      </c>
      <c r="AC5932">
        <v>0</v>
      </c>
      <c r="AD5932">
        <v>0</v>
      </c>
      <c r="AE5932">
        <v>293.46399761912818</v>
      </c>
    </row>
    <row r="5933" spans="1:31" x14ac:dyDescent="0.25">
      <c r="A5933">
        <v>2317370</v>
      </c>
      <c r="B5933">
        <v>1</v>
      </c>
      <c r="C5933" t="s">
        <v>80</v>
      </c>
      <c r="D5933" t="s">
        <v>90</v>
      </c>
      <c r="E5933" t="s">
        <v>153</v>
      </c>
      <c r="F5933" t="s">
        <v>17083</v>
      </c>
      <c r="G5933" t="s">
        <v>203</v>
      </c>
      <c r="H5933" t="s">
        <v>150</v>
      </c>
      <c r="I5933" t="s">
        <v>136</v>
      </c>
      <c r="J5933" t="s">
        <v>137</v>
      </c>
      <c r="K5933" t="s">
        <v>138</v>
      </c>
      <c r="L5933" t="s">
        <v>17084</v>
      </c>
      <c r="M5933" t="s">
        <v>17085</v>
      </c>
      <c r="N5933">
        <v>2.2258333330000002</v>
      </c>
      <c r="O5933">
        <v>0</v>
      </c>
      <c r="P5933">
        <v>5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1.9380269454574499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1.9380269454574499</v>
      </c>
    </row>
    <row r="5934" spans="1:31" x14ac:dyDescent="0.25">
      <c r="A5934">
        <v>2317679</v>
      </c>
      <c r="B5934">
        <v>1</v>
      </c>
      <c r="C5934" t="s">
        <v>80</v>
      </c>
      <c r="D5934" t="s">
        <v>97</v>
      </c>
      <c r="E5934" t="s">
        <v>153</v>
      </c>
      <c r="F5934" t="s">
        <v>17086</v>
      </c>
      <c r="G5934" t="s">
        <v>155</v>
      </c>
      <c r="H5934" t="s">
        <v>150</v>
      </c>
      <c r="I5934" t="s">
        <v>136</v>
      </c>
      <c r="J5934" t="s">
        <v>137</v>
      </c>
      <c r="K5934" t="s">
        <v>138</v>
      </c>
      <c r="L5934" t="s">
        <v>17087</v>
      </c>
      <c r="M5934" t="s">
        <v>17088</v>
      </c>
      <c r="N5934">
        <v>1.2561111110000001</v>
      </c>
      <c r="O5934">
        <v>0</v>
      </c>
      <c r="P5934">
        <v>1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0.1208051747245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0.1208051747245</v>
      </c>
    </row>
    <row r="5935" spans="1:31" x14ac:dyDescent="0.25">
      <c r="A5935">
        <v>2317556</v>
      </c>
      <c r="B5935">
        <v>1</v>
      </c>
      <c r="C5935" t="s">
        <v>80</v>
      </c>
      <c r="D5935" t="s">
        <v>85</v>
      </c>
      <c r="E5935" t="s">
        <v>285</v>
      </c>
      <c r="F5935" t="s">
        <v>4337</v>
      </c>
      <c r="G5935" t="s">
        <v>384</v>
      </c>
      <c r="H5935" t="s">
        <v>150</v>
      </c>
      <c r="I5935" t="s">
        <v>136</v>
      </c>
      <c r="J5935" t="s">
        <v>137</v>
      </c>
      <c r="K5935" t="s">
        <v>138</v>
      </c>
      <c r="L5935" t="s">
        <v>17089</v>
      </c>
      <c r="M5935" t="s">
        <v>17090</v>
      </c>
      <c r="N5935">
        <v>5.1247222219999999</v>
      </c>
      <c r="O5935">
        <v>0</v>
      </c>
      <c r="P5935">
        <v>116</v>
      </c>
      <c r="Q5935">
        <v>0</v>
      </c>
      <c r="R5935">
        <v>0</v>
      </c>
      <c r="S5935">
        <v>0</v>
      </c>
      <c r="T5935">
        <v>21</v>
      </c>
      <c r="U5935">
        <v>0</v>
      </c>
      <c r="V5935">
        <v>0</v>
      </c>
      <c r="W5935">
        <v>0</v>
      </c>
      <c r="X5935">
        <v>125.69557883456817</v>
      </c>
      <c r="Y5935">
        <v>0</v>
      </c>
      <c r="Z5935">
        <v>0</v>
      </c>
      <c r="AA5935">
        <v>0</v>
      </c>
      <c r="AB5935">
        <v>121.13627108350278</v>
      </c>
      <c r="AC5935">
        <v>0</v>
      </c>
      <c r="AD5935">
        <v>0</v>
      </c>
      <c r="AE5935">
        <v>246.83184991807093</v>
      </c>
    </row>
    <row r="5936" spans="1:31" x14ac:dyDescent="0.25">
      <c r="A5936">
        <v>2317602</v>
      </c>
      <c r="B5936">
        <v>1</v>
      </c>
      <c r="C5936" t="s">
        <v>81</v>
      </c>
      <c r="D5936" t="s">
        <v>113</v>
      </c>
      <c r="E5936" t="s">
        <v>153</v>
      </c>
      <c r="F5936" t="s">
        <v>17091</v>
      </c>
      <c r="G5936" t="s">
        <v>155</v>
      </c>
      <c r="H5936" t="s">
        <v>150</v>
      </c>
      <c r="I5936" t="s">
        <v>136</v>
      </c>
      <c r="J5936" t="s">
        <v>137</v>
      </c>
      <c r="K5936" t="s">
        <v>138</v>
      </c>
      <c r="L5936" t="s">
        <v>17092</v>
      </c>
      <c r="M5936" t="s">
        <v>17093</v>
      </c>
      <c r="N5936">
        <v>0.51555555500000005</v>
      </c>
      <c r="O5936">
        <v>0</v>
      </c>
      <c r="P5936">
        <v>1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7.2237432221333331E-2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7.2237432221333331E-2</v>
      </c>
    </row>
    <row r="5937" spans="1:31" x14ac:dyDescent="0.25">
      <c r="A5937">
        <v>2317871</v>
      </c>
      <c r="B5937">
        <v>1</v>
      </c>
      <c r="C5937" t="s">
        <v>81</v>
      </c>
      <c r="D5937" t="s">
        <v>123</v>
      </c>
      <c r="E5937" t="s">
        <v>153</v>
      </c>
      <c r="F5937" t="s">
        <v>17094</v>
      </c>
      <c r="G5937" t="s">
        <v>336</v>
      </c>
      <c r="H5937" t="s">
        <v>150</v>
      </c>
      <c r="I5937" t="s">
        <v>136</v>
      </c>
      <c r="J5937" t="s">
        <v>137</v>
      </c>
      <c r="K5937" t="s">
        <v>138</v>
      </c>
      <c r="L5937" t="s">
        <v>17095</v>
      </c>
      <c r="M5937" t="s">
        <v>17096</v>
      </c>
      <c r="N5937">
        <v>5.8772222220000003</v>
      </c>
      <c r="O5937">
        <v>0</v>
      </c>
      <c r="P5937">
        <v>2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1.9519389459394667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1.9519389459394667</v>
      </c>
    </row>
    <row r="5938" spans="1:31" x14ac:dyDescent="0.25">
      <c r="A5938">
        <v>2317470</v>
      </c>
      <c r="B5938">
        <v>1</v>
      </c>
      <c r="C5938" t="s">
        <v>80</v>
      </c>
      <c r="D5938" t="s">
        <v>92</v>
      </c>
      <c r="E5938" t="s">
        <v>153</v>
      </c>
      <c r="F5938" t="s">
        <v>11321</v>
      </c>
      <c r="G5938" t="s">
        <v>155</v>
      </c>
      <c r="H5938" t="s">
        <v>150</v>
      </c>
      <c r="I5938" t="s">
        <v>136</v>
      </c>
      <c r="J5938" t="s">
        <v>137</v>
      </c>
      <c r="K5938" t="s">
        <v>138</v>
      </c>
      <c r="L5938" t="s">
        <v>17097</v>
      </c>
      <c r="M5938" t="s">
        <v>17098</v>
      </c>
      <c r="N5938">
        <v>2.0869444439999998</v>
      </c>
      <c r="O5938">
        <v>0</v>
      </c>
      <c r="P5938">
        <v>0</v>
      </c>
      <c r="Q5938">
        <v>0</v>
      </c>
      <c r="R5938">
        <v>3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1.4213032721598333</v>
      </c>
      <c r="AA5938">
        <v>0</v>
      </c>
      <c r="AB5938">
        <v>0</v>
      </c>
      <c r="AC5938">
        <v>0</v>
      </c>
      <c r="AD5938">
        <v>0</v>
      </c>
      <c r="AE5938">
        <v>1.4213032721598333</v>
      </c>
    </row>
    <row r="5939" spans="1:31" x14ac:dyDescent="0.25">
      <c r="A5939">
        <v>2317410</v>
      </c>
      <c r="B5939">
        <v>1</v>
      </c>
      <c r="C5939" t="s">
        <v>80</v>
      </c>
      <c r="D5939" t="s">
        <v>100</v>
      </c>
      <c r="E5939" t="s">
        <v>153</v>
      </c>
      <c r="F5939" t="s">
        <v>17099</v>
      </c>
      <c r="G5939" t="s">
        <v>336</v>
      </c>
      <c r="H5939" t="s">
        <v>150</v>
      </c>
      <c r="I5939" t="s">
        <v>136</v>
      </c>
      <c r="J5939" t="s">
        <v>137</v>
      </c>
      <c r="K5939" t="s">
        <v>138</v>
      </c>
      <c r="L5939" t="s">
        <v>17100</v>
      </c>
      <c r="M5939" t="s">
        <v>17101</v>
      </c>
      <c r="N5939">
        <v>1.7188888879999999</v>
      </c>
      <c r="O5939">
        <v>0</v>
      </c>
      <c r="P5939">
        <v>1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0.46507029018295842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0.46507029018295842</v>
      </c>
    </row>
    <row r="5940" spans="1:31" x14ac:dyDescent="0.25">
      <c r="A5940">
        <v>2317911</v>
      </c>
      <c r="B5940">
        <v>1</v>
      </c>
      <c r="C5940" t="s">
        <v>81</v>
      </c>
      <c r="D5940" t="s">
        <v>118</v>
      </c>
      <c r="E5940" t="s">
        <v>175</v>
      </c>
      <c r="F5940" t="s">
        <v>17102</v>
      </c>
      <c r="G5940" t="s">
        <v>210</v>
      </c>
      <c r="H5940" t="s">
        <v>135</v>
      </c>
      <c r="I5940" t="s">
        <v>136</v>
      </c>
      <c r="J5940" t="s">
        <v>137</v>
      </c>
      <c r="K5940" t="s">
        <v>138</v>
      </c>
      <c r="L5940" t="s">
        <v>17103</v>
      </c>
      <c r="M5940" t="s">
        <v>17104</v>
      </c>
      <c r="N5940">
        <v>2.0066666660000001</v>
      </c>
      <c r="O5940">
        <v>0</v>
      </c>
      <c r="P5940">
        <v>0</v>
      </c>
      <c r="Q5940">
        <v>11</v>
      </c>
      <c r="R5940">
        <v>9</v>
      </c>
      <c r="S5940">
        <v>0</v>
      </c>
      <c r="T5940">
        <v>2</v>
      </c>
      <c r="U5940">
        <v>0</v>
      </c>
      <c r="V5940">
        <v>0</v>
      </c>
      <c r="W5940">
        <v>0</v>
      </c>
      <c r="X5940">
        <v>0</v>
      </c>
      <c r="Y5940">
        <v>89.695927893967223</v>
      </c>
      <c r="Z5940">
        <v>71.502802173440287</v>
      </c>
      <c r="AA5940">
        <v>0</v>
      </c>
      <c r="AB5940">
        <v>4.2776054973136892</v>
      </c>
      <c r="AC5940">
        <v>0</v>
      </c>
      <c r="AD5940">
        <v>0</v>
      </c>
      <c r="AE5940">
        <v>165.47633556472118</v>
      </c>
    </row>
    <row r="5941" spans="1:31" x14ac:dyDescent="0.25">
      <c r="A5941">
        <v>2317616</v>
      </c>
      <c r="B5941">
        <v>1</v>
      </c>
      <c r="C5941" t="s">
        <v>81</v>
      </c>
      <c r="D5941" t="s">
        <v>121</v>
      </c>
      <c r="E5941" t="s">
        <v>175</v>
      </c>
      <c r="F5941" t="s">
        <v>17105</v>
      </c>
      <c r="G5941" t="s">
        <v>716</v>
      </c>
      <c r="H5941" t="s">
        <v>135</v>
      </c>
      <c r="I5941" t="s">
        <v>136</v>
      </c>
      <c r="J5941" t="s">
        <v>137</v>
      </c>
      <c r="K5941" t="s">
        <v>138</v>
      </c>
      <c r="L5941" t="s">
        <v>17106</v>
      </c>
      <c r="M5941" t="s">
        <v>17107</v>
      </c>
      <c r="N5941">
        <v>3.3038888879999999</v>
      </c>
      <c r="O5941">
        <v>0</v>
      </c>
      <c r="P5941">
        <v>219</v>
      </c>
      <c r="Q5941">
        <v>0</v>
      </c>
      <c r="R5941">
        <v>4</v>
      </c>
      <c r="S5941">
        <v>0</v>
      </c>
      <c r="T5941">
        <v>4</v>
      </c>
      <c r="U5941">
        <v>0</v>
      </c>
      <c r="V5941">
        <v>0</v>
      </c>
      <c r="W5941">
        <v>0</v>
      </c>
      <c r="X5941">
        <v>77.086171933231284</v>
      </c>
      <c r="Y5941">
        <v>0</v>
      </c>
      <c r="Z5941">
        <v>0.48962526687405006</v>
      </c>
      <c r="AA5941">
        <v>0</v>
      </c>
      <c r="AB5941">
        <v>12.735828139673334</v>
      </c>
      <c r="AC5941">
        <v>0</v>
      </c>
      <c r="AD5941">
        <v>0</v>
      </c>
      <c r="AE5941">
        <v>90.311625339778658</v>
      </c>
    </row>
    <row r="5942" spans="1:31" x14ac:dyDescent="0.25">
      <c r="A5942">
        <v>2317264</v>
      </c>
      <c r="B5942">
        <v>1</v>
      </c>
      <c r="C5942" t="s">
        <v>80</v>
      </c>
      <c r="D5942" t="s">
        <v>98</v>
      </c>
      <c r="E5942" t="s">
        <v>147</v>
      </c>
      <c r="F5942" t="s">
        <v>17108</v>
      </c>
      <c r="G5942" t="s">
        <v>149</v>
      </c>
      <c r="H5942" t="s">
        <v>150</v>
      </c>
      <c r="I5942" t="s">
        <v>136</v>
      </c>
      <c r="J5942" t="s">
        <v>137</v>
      </c>
      <c r="K5942" t="s">
        <v>138</v>
      </c>
      <c r="L5942" t="s">
        <v>17109</v>
      </c>
      <c r="M5942" t="s">
        <v>17110</v>
      </c>
      <c r="N5942">
        <v>1.7480555550000001</v>
      </c>
      <c r="O5942">
        <v>0</v>
      </c>
      <c r="P5942">
        <v>19</v>
      </c>
      <c r="Q5942">
        <v>0</v>
      </c>
      <c r="R5942">
        <v>7</v>
      </c>
      <c r="S5942">
        <v>0</v>
      </c>
      <c r="T5942">
        <v>9</v>
      </c>
      <c r="U5942">
        <v>0</v>
      </c>
      <c r="V5942">
        <v>0</v>
      </c>
      <c r="W5942">
        <v>0</v>
      </c>
      <c r="X5942">
        <v>3.3989093575860752</v>
      </c>
      <c r="Y5942">
        <v>0</v>
      </c>
      <c r="Z5942">
        <v>15.523468553290153</v>
      </c>
      <c r="AA5942">
        <v>0</v>
      </c>
      <c r="AB5942">
        <v>4.3977660551047411</v>
      </c>
      <c r="AC5942">
        <v>0</v>
      </c>
      <c r="AD5942">
        <v>0</v>
      </c>
      <c r="AE5942">
        <v>23.320143965980968</v>
      </c>
    </row>
    <row r="5943" spans="1:31" x14ac:dyDescent="0.25">
      <c r="A5943">
        <v>2317928</v>
      </c>
      <c r="B5943">
        <v>1</v>
      </c>
      <c r="C5943" t="s">
        <v>80</v>
      </c>
      <c r="D5943" t="s">
        <v>94</v>
      </c>
      <c r="E5943" t="s">
        <v>141</v>
      </c>
      <c r="F5943" t="s">
        <v>17111</v>
      </c>
      <c r="G5943" t="s">
        <v>134</v>
      </c>
      <c r="H5943" t="s">
        <v>135</v>
      </c>
      <c r="I5943" t="s">
        <v>136</v>
      </c>
      <c r="J5943" t="s">
        <v>137</v>
      </c>
      <c r="K5943" t="s">
        <v>138</v>
      </c>
      <c r="L5943" t="s">
        <v>17112</v>
      </c>
      <c r="M5943" t="s">
        <v>17113</v>
      </c>
      <c r="N5943">
        <v>0.52333333299999996</v>
      </c>
      <c r="O5943">
        <v>0</v>
      </c>
      <c r="P5943">
        <v>1</v>
      </c>
      <c r="Q5943">
        <v>4</v>
      </c>
      <c r="R5943">
        <v>59</v>
      </c>
      <c r="S5943">
        <v>1</v>
      </c>
      <c r="T5943">
        <v>4</v>
      </c>
      <c r="U5943">
        <v>0</v>
      </c>
      <c r="V5943">
        <v>0</v>
      </c>
      <c r="W5943">
        <v>0</v>
      </c>
      <c r="X5943">
        <v>0.34144970664060004</v>
      </c>
      <c r="Y5943">
        <v>1.8945205816441666</v>
      </c>
      <c r="Z5943">
        <v>42.393831115695605</v>
      </c>
      <c r="AA5943">
        <v>0.611240623032</v>
      </c>
      <c r="AB5943">
        <v>5.4408073305554998</v>
      </c>
      <c r="AC5943">
        <v>0</v>
      </c>
      <c r="AD5943">
        <v>0</v>
      </c>
      <c r="AE5943">
        <v>50.681849357567877</v>
      </c>
    </row>
    <row r="5944" spans="1:31" x14ac:dyDescent="0.25">
      <c r="A5944">
        <v>2317287</v>
      </c>
      <c r="B5944">
        <v>1</v>
      </c>
      <c r="C5944" t="s">
        <v>81</v>
      </c>
      <c r="D5944" t="s">
        <v>126</v>
      </c>
      <c r="E5944" t="s">
        <v>175</v>
      </c>
      <c r="F5944" t="s">
        <v>17114</v>
      </c>
      <c r="G5944" t="s">
        <v>210</v>
      </c>
      <c r="H5944" t="s">
        <v>135</v>
      </c>
      <c r="I5944" t="s">
        <v>136</v>
      </c>
      <c r="J5944" t="s">
        <v>137</v>
      </c>
      <c r="K5944" t="s">
        <v>138</v>
      </c>
      <c r="L5944" t="s">
        <v>17115</v>
      </c>
      <c r="M5944" t="s">
        <v>17116</v>
      </c>
      <c r="N5944">
        <v>6.1930555549999999</v>
      </c>
      <c r="O5944">
        <v>0</v>
      </c>
      <c r="P5944">
        <v>53</v>
      </c>
      <c r="Q5944">
        <v>0</v>
      </c>
      <c r="R5944">
        <v>12</v>
      </c>
      <c r="S5944">
        <v>0</v>
      </c>
      <c r="T5944">
        <v>8</v>
      </c>
      <c r="U5944">
        <v>0</v>
      </c>
      <c r="V5944">
        <v>0</v>
      </c>
      <c r="W5944">
        <v>0</v>
      </c>
      <c r="X5944">
        <v>42.890978084595218</v>
      </c>
      <c r="Y5944">
        <v>0</v>
      </c>
      <c r="Z5944">
        <v>52.749897803454559</v>
      </c>
      <c r="AA5944">
        <v>0</v>
      </c>
      <c r="AB5944">
        <v>55.579603670659637</v>
      </c>
      <c r="AC5944">
        <v>0</v>
      </c>
      <c r="AD5944">
        <v>0</v>
      </c>
      <c r="AE5944">
        <v>151.22047955870943</v>
      </c>
    </row>
    <row r="5945" spans="1:31" x14ac:dyDescent="0.25">
      <c r="A5945">
        <v>2317307</v>
      </c>
      <c r="B5945">
        <v>1</v>
      </c>
      <c r="C5945" t="s">
        <v>80</v>
      </c>
      <c r="D5945" t="s">
        <v>91</v>
      </c>
      <c r="E5945" t="s">
        <v>158</v>
      </c>
      <c r="F5945" t="s">
        <v>17117</v>
      </c>
      <c r="G5945" t="s">
        <v>513</v>
      </c>
      <c r="H5945" t="s">
        <v>150</v>
      </c>
      <c r="I5945" t="s">
        <v>136</v>
      </c>
      <c r="J5945" t="s">
        <v>137</v>
      </c>
      <c r="K5945" t="s">
        <v>138</v>
      </c>
      <c r="L5945" t="s">
        <v>17118</v>
      </c>
      <c r="M5945" t="s">
        <v>17119</v>
      </c>
      <c r="N5945">
        <v>7.5611111109999998</v>
      </c>
      <c r="O5945">
        <v>0</v>
      </c>
      <c r="P5945">
        <v>0</v>
      </c>
      <c r="Q5945">
        <v>0</v>
      </c>
      <c r="R5945">
        <v>3</v>
      </c>
      <c r="S5945">
        <v>0</v>
      </c>
      <c r="T5945">
        <v>1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34.949632147824659</v>
      </c>
      <c r="AA5945">
        <v>0</v>
      </c>
      <c r="AB5945">
        <v>13.250778795076668</v>
      </c>
      <c r="AC5945">
        <v>0</v>
      </c>
      <c r="AD5945">
        <v>0</v>
      </c>
      <c r="AE5945">
        <v>48.200410942901328</v>
      </c>
    </row>
    <row r="5946" spans="1:31" x14ac:dyDescent="0.25">
      <c r="A5946">
        <v>2317456</v>
      </c>
      <c r="B5946">
        <v>1</v>
      </c>
      <c r="C5946" t="s">
        <v>80</v>
      </c>
      <c r="D5946" t="s">
        <v>100</v>
      </c>
      <c r="E5946" t="s">
        <v>158</v>
      </c>
      <c r="F5946" t="s">
        <v>17120</v>
      </c>
      <c r="G5946" t="s">
        <v>1915</v>
      </c>
      <c r="H5946" t="s">
        <v>150</v>
      </c>
      <c r="I5946" t="s">
        <v>136</v>
      </c>
      <c r="J5946" t="s">
        <v>137</v>
      </c>
      <c r="K5946" t="s">
        <v>138</v>
      </c>
      <c r="L5946" t="s">
        <v>17121</v>
      </c>
      <c r="M5946" t="s">
        <v>17122</v>
      </c>
      <c r="N5946">
        <v>5.2394444440000001</v>
      </c>
      <c r="O5946">
        <v>0</v>
      </c>
      <c r="P5946">
        <v>502</v>
      </c>
      <c r="Q5946">
        <v>0</v>
      </c>
      <c r="R5946">
        <v>0</v>
      </c>
      <c r="S5946">
        <v>0</v>
      </c>
      <c r="T5946">
        <v>58</v>
      </c>
      <c r="U5946">
        <v>0</v>
      </c>
      <c r="V5946">
        <v>0</v>
      </c>
      <c r="W5946">
        <v>0</v>
      </c>
      <c r="X5946">
        <v>309.48438445582389</v>
      </c>
      <c r="Y5946">
        <v>0</v>
      </c>
      <c r="Z5946">
        <v>0</v>
      </c>
      <c r="AA5946">
        <v>0</v>
      </c>
      <c r="AB5946">
        <v>227.79767510355219</v>
      </c>
      <c r="AC5946">
        <v>0</v>
      </c>
      <c r="AD5946">
        <v>0</v>
      </c>
      <c r="AE5946">
        <v>537.28205955937608</v>
      </c>
    </row>
    <row r="5947" spans="1:31" x14ac:dyDescent="0.25">
      <c r="A5947">
        <v>2317450</v>
      </c>
      <c r="B5947">
        <v>1</v>
      </c>
      <c r="C5947" t="s">
        <v>80</v>
      </c>
      <c r="D5947" t="s">
        <v>93</v>
      </c>
      <c r="E5947" t="s">
        <v>153</v>
      </c>
      <c r="F5947" t="s">
        <v>17123</v>
      </c>
      <c r="G5947" t="s">
        <v>203</v>
      </c>
      <c r="H5947" t="s">
        <v>150</v>
      </c>
      <c r="I5947" t="s">
        <v>136</v>
      </c>
      <c r="J5947" t="s">
        <v>137</v>
      </c>
      <c r="K5947" t="s">
        <v>138</v>
      </c>
      <c r="L5947" t="s">
        <v>17124</v>
      </c>
      <c r="M5947" t="s">
        <v>17125</v>
      </c>
      <c r="N5947">
        <v>0.81194444399999999</v>
      </c>
      <c r="O5947">
        <v>0</v>
      </c>
      <c r="P5947">
        <v>7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1.3284618250784999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1.3284618250784999</v>
      </c>
    </row>
    <row r="5948" spans="1:31" x14ac:dyDescent="0.25">
      <c r="A5948">
        <v>2317599</v>
      </c>
      <c r="B5948">
        <v>1</v>
      </c>
      <c r="C5948" t="s">
        <v>81</v>
      </c>
      <c r="D5948" t="s">
        <v>127</v>
      </c>
      <c r="E5948" t="s">
        <v>153</v>
      </c>
      <c r="F5948" t="s">
        <v>17126</v>
      </c>
      <c r="G5948" t="s">
        <v>155</v>
      </c>
      <c r="H5948" t="s">
        <v>150</v>
      </c>
      <c r="I5948" t="s">
        <v>136</v>
      </c>
      <c r="J5948" t="s">
        <v>137</v>
      </c>
      <c r="K5948" t="s">
        <v>138</v>
      </c>
      <c r="L5948" t="s">
        <v>17127</v>
      </c>
      <c r="M5948" t="s">
        <v>17128</v>
      </c>
      <c r="N5948">
        <v>6.9638888879999996</v>
      </c>
      <c r="O5948">
        <v>0</v>
      </c>
      <c r="P5948">
        <v>1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</row>
    <row r="5949" spans="1:31" x14ac:dyDescent="0.25">
      <c r="A5949">
        <v>2317330</v>
      </c>
      <c r="B5949">
        <v>1</v>
      </c>
      <c r="C5949" t="s">
        <v>81</v>
      </c>
      <c r="D5949" t="s">
        <v>126</v>
      </c>
      <c r="E5949" t="s">
        <v>147</v>
      </c>
      <c r="F5949" t="s">
        <v>17129</v>
      </c>
      <c r="G5949" t="s">
        <v>149</v>
      </c>
      <c r="H5949" t="s">
        <v>150</v>
      </c>
      <c r="I5949" t="s">
        <v>136</v>
      </c>
      <c r="J5949" t="s">
        <v>137</v>
      </c>
      <c r="K5949" t="s">
        <v>138</v>
      </c>
      <c r="L5949" t="s">
        <v>17130</v>
      </c>
      <c r="M5949" t="s">
        <v>17131</v>
      </c>
      <c r="N5949">
        <v>2.9533333329999998</v>
      </c>
      <c r="O5949">
        <v>0</v>
      </c>
      <c r="P5949">
        <v>2</v>
      </c>
      <c r="Q5949">
        <v>0</v>
      </c>
      <c r="R5949">
        <v>2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0.76036043872080006</v>
      </c>
      <c r="Y5949">
        <v>0</v>
      </c>
      <c r="Z5949">
        <v>9.799011288492645</v>
      </c>
      <c r="AA5949">
        <v>0</v>
      </c>
      <c r="AB5949">
        <v>0</v>
      </c>
      <c r="AC5949">
        <v>0</v>
      </c>
      <c r="AD5949">
        <v>0</v>
      </c>
      <c r="AE5949">
        <v>10.559371727213446</v>
      </c>
    </row>
    <row r="5950" spans="1:31" x14ac:dyDescent="0.25">
      <c r="A5950">
        <v>2317387</v>
      </c>
      <c r="B5950">
        <v>1</v>
      </c>
      <c r="C5950" t="s">
        <v>81</v>
      </c>
      <c r="D5950" t="s">
        <v>118</v>
      </c>
      <c r="E5950" t="s">
        <v>175</v>
      </c>
      <c r="F5950" t="s">
        <v>5500</v>
      </c>
      <c r="G5950" t="s">
        <v>210</v>
      </c>
      <c r="H5950" t="s">
        <v>135</v>
      </c>
      <c r="I5950" t="s">
        <v>136</v>
      </c>
      <c r="J5950" t="s">
        <v>137</v>
      </c>
      <c r="K5950" t="s">
        <v>138</v>
      </c>
      <c r="L5950" t="s">
        <v>17132</v>
      </c>
      <c r="M5950" t="s">
        <v>17133</v>
      </c>
      <c r="N5950">
        <v>3.1063888880000001</v>
      </c>
      <c r="O5950">
        <v>0</v>
      </c>
      <c r="P5950">
        <v>0</v>
      </c>
      <c r="Q5950">
        <v>15</v>
      </c>
      <c r="R5950">
        <v>0</v>
      </c>
      <c r="S5950">
        <v>0</v>
      </c>
      <c r="T5950">
        <v>0</v>
      </c>
      <c r="U5950">
        <v>1</v>
      </c>
      <c r="V5950">
        <v>0</v>
      </c>
      <c r="W5950">
        <v>0</v>
      </c>
      <c r="X5950">
        <v>0</v>
      </c>
      <c r="Y5950">
        <v>88.189741728340522</v>
      </c>
      <c r="Z5950">
        <v>0</v>
      </c>
      <c r="AA5950">
        <v>0</v>
      </c>
      <c r="AB5950">
        <v>0</v>
      </c>
      <c r="AC5950">
        <v>487.4403428692554</v>
      </c>
      <c r="AD5950">
        <v>0</v>
      </c>
      <c r="AE5950">
        <v>575.6300845975959</v>
      </c>
    </row>
    <row r="5951" spans="1:31" x14ac:dyDescent="0.25">
      <c r="A5951">
        <v>2317350</v>
      </c>
      <c r="B5951">
        <v>1</v>
      </c>
      <c r="C5951" t="s">
        <v>80</v>
      </c>
      <c r="D5951" t="s">
        <v>92</v>
      </c>
      <c r="E5951" t="s">
        <v>153</v>
      </c>
      <c r="F5951" t="s">
        <v>17134</v>
      </c>
      <c r="G5951" t="s">
        <v>203</v>
      </c>
      <c r="H5951" t="s">
        <v>150</v>
      </c>
      <c r="I5951" t="s">
        <v>136</v>
      </c>
      <c r="J5951" t="s">
        <v>137</v>
      </c>
      <c r="K5951" t="s">
        <v>138</v>
      </c>
      <c r="L5951" t="s">
        <v>17135</v>
      </c>
      <c r="M5951" t="s">
        <v>17136</v>
      </c>
      <c r="N5951">
        <v>2.1886111110000002</v>
      </c>
      <c r="O5951">
        <v>0</v>
      </c>
      <c r="P5951">
        <v>1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0.31055168135827504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0.31055168135827504</v>
      </c>
    </row>
    <row r="5952" spans="1:31" x14ac:dyDescent="0.25">
      <c r="A5952">
        <v>2317934</v>
      </c>
      <c r="B5952">
        <v>1</v>
      </c>
      <c r="C5952" t="s">
        <v>81</v>
      </c>
      <c r="D5952" t="s">
        <v>118</v>
      </c>
      <c r="E5952" t="s">
        <v>147</v>
      </c>
      <c r="F5952" t="s">
        <v>17137</v>
      </c>
      <c r="G5952" t="s">
        <v>258</v>
      </c>
      <c r="H5952" t="s">
        <v>150</v>
      </c>
      <c r="I5952" t="s">
        <v>136</v>
      </c>
      <c r="J5952" t="s">
        <v>137</v>
      </c>
      <c r="K5952" t="s">
        <v>138</v>
      </c>
      <c r="L5952" t="s">
        <v>17138</v>
      </c>
      <c r="M5952" t="s">
        <v>17139</v>
      </c>
      <c r="N5952">
        <v>2.8719444439999999</v>
      </c>
      <c r="O5952">
        <v>0</v>
      </c>
      <c r="P5952">
        <v>5</v>
      </c>
      <c r="Q5952">
        <v>0</v>
      </c>
      <c r="R5952">
        <v>3</v>
      </c>
      <c r="S5952">
        <v>0</v>
      </c>
      <c r="T5952">
        <v>2</v>
      </c>
      <c r="U5952">
        <v>0</v>
      </c>
      <c r="V5952">
        <v>0</v>
      </c>
      <c r="W5952">
        <v>0</v>
      </c>
      <c r="X5952">
        <v>0.87166191174219998</v>
      </c>
      <c r="Y5952">
        <v>0</v>
      </c>
      <c r="Z5952">
        <v>19.229527012578451</v>
      </c>
      <c r="AA5952">
        <v>0</v>
      </c>
      <c r="AB5952">
        <v>16.747169499202876</v>
      </c>
      <c r="AC5952">
        <v>0</v>
      </c>
      <c r="AD5952">
        <v>0</v>
      </c>
      <c r="AE5952">
        <v>36.848358423523528</v>
      </c>
    </row>
    <row r="5953" spans="1:31" x14ac:dyDescent="0.25">
      <c r="A5953">
        <v>2317785</v>
      </c>
      <c r="B5953">
        <v>1</v>
      </c>
      <c r="C5953" t="s">
        <v>81</v>
      </c>
      <c r="D5953" t="s">
        <v>127</v>
      </c>
      <c r="E5953" t="s">
        <v>175</v>
      </c>
      <c r="F5953" t="s">
        <v>17140</v>
      </c>
      <c r="G5953" t="s">
        <v>134</v>
      </c>
      <c r="H5953" t="s">
        <v>135</v>
      </c>
      <c r="I5953" t="s">
        <v>136</v>
      </c>
      <c r="J5953" t="s">
        <v>137</v>
      </c>
      <c r="K5953" t="s">
        <v>138</v>
      </c>
      <c r="L5953" t="s">
        <v>17141</v>
      </c>
      <c r="M5953" t="s">
        <v>17142</v>
      </c>
      <c r="N5953">
        <v>3.7952777769999999</v>
      </c>
      <c r="O5953">
        <v>5</v>
      </c>
      <c r="P5953">
        <v>0</v>
      </c>
      <c r="Q5953">
        <v>155</v>
      </c>
      <c r="R5953">
        <v>6</v>
      </c>
      <c r="S5953">
        <v>9</v>
      </c>
      <c r="T5953">
        <v>0</v>
      </c>
      <c r="U5953">
        <v>0</v>
      </c>
      <c r="V5953">
        <v>0</v>
      </c>
      <c r="W5953">
        <v>11.540770003771174</v>
      </c>
      <c r="X5953">
        <v>0</v>
      </c>
      <c r="Y5953">
        <v>729.14709519304267</v>
      </c>
      <c r="Z5953">
        <v>47.131452957405017</v>
      </c>
      <c r="AA5953">
        <v>99.247931703317064</v>
      </c>
      <c r="AB5953">
        <v>0</v>
      </c>
      <c r="AC5953">
        <v>0</v>
      </c>
      <c r="AD5953">
        <v>0</v>
      </c>
      <c r="AE5953">
        <v>887.0672498575359</v>
      </c>
    </row>
    <row r="5954" spans="1:31" x14ac:dyDescent="0.25">
      <c r="A5954">
        <v>2317273</v>
      </c>
      <c r="B5954">
        <v>1</v>
      </c>
      <c r="C5954" t="s">
        <v>81</v>
      </c>
      <c r="D5954" t="s">
        <v>117</v>
      </c>
      <c r="E5954" t="s">
        <v>175</v>
      </c>
      <c r="F5954" t="s">
        <v>17143</v>
      </c>
      <c r="G5954" t="s">
        <v>1401</v>
      </c>
      <c r="H5954" t="s">
        <v>135</v>
      </c>
      <c r="I5954" t="s">
        <v>136</v>
      </c>
      <c r="J5954" t="s">
        <v>137</v>
      </c>
      <c r="K5954" t="s">
        <v>138</v>
      </c>
      <c r="L5954" t="s">
        <v>17144</v>
      </c>
      <c r="M5954" t="s">
        <v>17145</v>
      </c>
      <c r="N5954">
        <v>3.6497222219999998</v>
      </c>
      <c r="O5954">
        <v>0</v>
      </c>
      <c r="P5954">
        <v>147</v>
      </c>
      <c r="Q5954">
        <v>0</v>
      </c>
      <c r="R5954">
        <v>6</v>
      </c>
      <c r="S5954">
        <v>0</v>
      </c>
      <c r="T5954">
        <v>19</v>
      </c>
      <c r="U5954">
        <v>0</v>
      </c>
      <c r="V5954">
        <v>0</v>
      </c>
      <c r="W5954">
        <v>0</v>
      </c>
      <c r="X5954">
        <v>62.121143150138188</v>
      </c>
      <c r="Y5954">
        <v>0</v>
      </c>
      <c r="Z5954">
        <v>3.4391200334305494</v>
      </c>
      <c r="AA5954">
        <v>0</v>
      </c>
      <c r="AB5954">
        <v>20.637940406349273</v>
      </c>
      <c r="AC5954">
        <v>0</v>
      </c>
      <c r="AD5954">
        <v>0</v>
      </c>
      <c r="AE5954">
        <v>86.198203589918009</v>
      </c>
    </row>
    <row r="5955" spans="1:31" x14ac:dyDescent="0.25">
      <c r="A5955">
        <v>2317937</v>
      </c>
      <c r="B5955">
        <v>1</v>
      </c>
      <c r="C5955" t="s">
        <v>80</v>
      </c>
      <c r="D5955" t="s">
        <v>98</v>
      </c>
      <c r="E5955" t="s">
        <v>141</v>
      </c>
      <c r="F5955" t="s">
        <v>17146</v>
      </c>
      <c r="G5955" t="s">
        <v>467</v>
      </c>
      <c r="H5955" t="s">
        <v>135</v>
      </c>
      <c r="I5955" t="s">
        <v>136</v>
      </c>
      <c r="J5955" t="s">
        <v>137</v>
      </c>
      <c r="K5955" t="s">
        <v>138</v>
      </c>
      <c r="L5955" t="s">
        <v>17147</v>
      </c>
      <c r="M5955" t="s">
        <v>17148</v>
      </c>
      <c r="N5955">
        <v>0.17972222199999999</v>
      </c>
      <c r="O5955">
        <v>1</v>
      </c>
      <c r="P5955">
        <v>212</v>
      </c>
      <c r="Q5955">
        <v>7</v>
      </c>
      <c r="R5955">
        <v>1</v>
      </c>
      <c r="S5955">
        <v>4</v>
      </c>
      <c r="T5955">
        <v>21</v>
      </c>
      <c r="U5955">
        <v>0</v>
      </c>
      <c r="V5955">
        <v>0</v>
      </c>
      <c r="W5955">
        <v>3.7838397568674992E-2</v>
      </c>
      <c r="X5955">
        <v>5.904661827239237</v>
      </c>
      <c r="Y5955">
        <v>4.8697055017321764</v>
      </c>
      <c r="Z5955">
        <v>3.3694060222083334E-3</v>
      </c>
      <c r="AA5955">
        <v>8.1008172649903329</v>
      </c>
      <c r="AB5955">
        <v>0.3506508948159166</v>
      </c>
      <c r="AC5955">
        <v>0</v>
      </c>
      <c r="AD5955">
        <v>0</v>
      </c>
      <c r="AE5955">
        <v>19.267043292368548</v>
      </c>
    </row>
    <row r="5956" spans="1:31" x14ac:dyDescent="0.25">
      <c r="A5956">
        <v>2317605</v>
      </c>
      <c r="B5956">
        <v>1</v>
      </c>
      <c r="C5956" t="s">
        <v>80</v>
      </c>
      <c r="D5956" t="s">
        <v>101</v>
      </c>
      <c r="E5956" t="s">
        <v>147</v>
      </c>
      <c r="F5956" t="s">
        <v>15010</v>
      </c>
      <c r="G5956" t="s">
        <v>336</v>
      </c>
      <c r="H5956" t="s">
        <v>150</v>
      </c>
      <c r="I5956" t="s">
        <v>136</v>
      </c>
      <c r="J5956" t="s">
        <v>137</v>
      </c>
      <c r="K5956" t="s">
        <v>138</v>
      </c>
      <c r="L5956" t="s">
        <v>17149</v>
      </c>
      <c r="M5956" t="s">
        <v>17150</v>
      </c>
      <c r="N5956">
        <v>0.90694444399999996</v>
      </c>
      <c r="O5956">
        <v>0</v>
      </c>
      <c r="P5956">
        <v>116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18.64817091823021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18.64817091823021</v>
      </c>
    </row>
    <row r="5957" spans="1:31" x14ac:dyDescent="0.25">
      <c r="A5957">
        <v>2317582</v>
      </c>
      <c r="B5957">
        <v>1</v>
      </c>
      <c r="C5957" t="s">
        <v>81</v>
      </c>
      <c r="D5957" t="s">
        <v>114</v>
      </c>
      <c r="E5957" t="s">
        <v>141</v>
      </c>
      <c r="F5957" t="s">
        <v>3481</v>
      </c>
      <c r="G5957" t="s">
        <v>134</v>
      </c>
      <c r="H5957" t="s">
        <v>135</v>
      </c>
      <c r="I5957" t="s">
        <v>136</v>
      </c>
      <c r="J5957" t="s">
        <v>137</v>
      </c>
      <c r="K5957" t="s">
        <v>138</v>
      </c>
      <c r="L5957" t="s">
        <v>17151</v>
      </c>
      <c r="M5957" t="s">
        <v>17152</v>
      </c>
      <c r="N5957">
        <v>0.186388888</v>
      </c>
      <c r="O5957">
        <v>0</v>
      </c>
      <c r="P5957">
        <v>770</v>
      </c>
      <c r="Q5957">
        <v>1</v>
      </c>
      <c r="R5957">
        <v>19</v>
      </c>
      <c r="S5957">
        <v>8</v>
      </c>
      <c r="T5957">
        <v>81</v>
      </c>
      <c r="U5957">
        <v>1</v>
      </c>
      <c r="V5957">
        <v>0</v>
      </c>
      <c r="W5957">
        <v>0</v>
      </c>
      <c r="X5957">
        <v>14.47038481854992</v>
      </c>
      <c r="Y5957">
        <v>0.47331941537833327</v>
      </c>
      <c r="Z5957">
        <v>1.2353284175570556</v>
      </c>
      <c r="AA5957">
        <v>2.470841150475072</v>
      </c>
      <c r="AB5957">
        <v>4.6481688967471086</v>
      </c>
      <c r="AC5957">
        <v>30.789760820359774</v>
      </c>
      <c r="AD5957">
        <v>0</v>
      </c>
      <c r="AE5957">
        <v>54.087803519067265</v>
      </c>
    </row>
    <row r="5958" spans="1:31" x14ac:dyDescent="0.25">
      <c r="A5958">
        <v>2317728</v>
      </c>
      <c r="B5958">
        <v>1</v>
      </c>
      <c r="C5958" t="s">
        <v>80</v>
      </c>
      <c r="D5958" t="s">
        <v>108</v>
      </c>
      <c r="E5958" t="s">
        <v>147</v>
      </c>
      <c r="F5958" t="s">
        <v>12470</v>
      </c>
      <c r="G5958" t="s">
        <v>149</v>
      </c>
      <c r="H5958" t="s">
        <v>150</v>
      </c>
      <c r="I5958" t="s">
        <v>136</v>
      </c>
      <c r="J5958" t="s">
        <v>137</v>
      </c>
      <c r="K5958" t="s">
        <v>138</v>
      </c>
      <c r="L5958" t="s">
        <v>17153</v>
      </c>
      <c r="M5958" t="s">
        <v>17154</v>
      </c>
      <c r="N5958">
        <v>0.85305555499999997</v>
      </c>
      <c r="O5958">
        <v>0</v>
      </c>
      <c r="P5958">
        <v>22</v>
      </c>
      <c r="Q5958">
        <v>0</v>
      </c>
      <c r="R5958">
        <v>3</v>
      </c>
      <c r="S5958">
        <v>0</v>
      </c>
      <c r="T5958">
        <v>2</v>
      </c>
      <c r="U5958">
        <v>0</v>
      </c>
      <c r="V5958">
        <v>0</v>
      </c>
      <c r="W5958">
        <v>0</v>
      </c>
      <c r="X5958">
        <v>4.9963801552421252</v>
      </c>
      <c r="Y5958">
        <v>0</v>
      </c>
      <c r="Z5958">
        <v>2.4120583240204421</v>
      </c>
      <c r="AA5958">
        <v>0</v>
      </c>
      <c r="AB5958">
        <v>3.9127651261112231</v>
      </c>
      <c r="AC5958">
        <v>0</v>
      </c>
      <c r="AD5958">
        <v>0</v>
      </c>
      <c r="AE5958">
        <v>11.321203605373791</v>
      </c>
    </row>
    <row r="5959" spans="1:31" x14ac:dyDescent="0.25">
      <c r="A5959">
        <v>2317651</v>
      </c>
      <c r="B5959">
        <v>1</v>
      </c>
      <c r="C5959" t="s">
        <v>81</v>
      </c>
      <c r="D5959" t="s">
        <v>115</v>
      </c>
      <c r="E5959" t="s">
        <v>158</v>
      </c>
      <c r="F5959" t="s">
        <v>17155</v>
      </c>
      <c r="G5959" t="s">
        <v>453</v>
      </c>
      <c r="H5959" t="s">
        <v>150</v>
      </c>
      <c r="I5959" t="s">
        <v>136</v>
      </c>
      <c r="J5959" t="s">
        <v>137</v>
      </c>
      <c r="K5959" t="s">
        <v>138</v>
      </c>
      <c r="L5959" t="s">
        <v>17156</v>
      </c>
      <c r="M5959" t="s">
        <v>17157</v>
      </c>
      <c r="N5959">
        <v>6.1005555549999997</v>
      </c>
      <c r="O5959">
        <v>0</v>
      </c>
      <c r="P5959">
        <v>170</v>
      </c>
      <c r="Q5959">
        <v>0</v>
      </c>
      <c r="R5959">
        <v>0</v>
      </c>
      <c r="S5959">
        <v>0</v>
      </c>
      <c r="T5959">
        <v>12</v>
      </c>
      <c r="U5959">
        <v>0</v>
      </c>
      <c r="V5959">
        <v>0</v>
      </c>
      <c r="W5959">
        <v>0</v>
      </c>
      <c r="X5959">
        <v>93.351633566933941</v>
      </c>
      <c r="Y5959">
        <v>0</v>
      </c>
      <c r="Z5959">
        <v>0</v>
      </c>
      <c r="AA5959">
        <v>0</v>
      </c>
      <c r="AB5959">
        <v>15.727610829938223</v>
      </c>
      <c r="AC5959">
        <v>0</v>
      </c>
      <c r="AD5959">
        <v>0</v>
      </c>
      <c r="AE5959">
        <v>109.07924439687217</v>
      </c>
    </row>
    <row r="5960" spans="1:31" x14ac:dyDescent="0.25">
      <c r="A5960">
        <v>2317628</v>
      </c>
      <c r="B5960">
        <v>1</v>
      </c>
      <c r="C5960" t="s">
        <v>81</v>
      </c>
      <c r="D5960" t="s">
        <v>123</v>
      </c>
      <c r="E5960" t="s">
        <v>141</v>
      </c>
      <c r="F5960" t="s">
        <v>11121</v>
      </c>
      <c r="G5960" t="s">
        <v>134</v>
      </c>
      <c r="H5960" t="s">
        <v>135</v>
      </c>
      <c r="I5960" t="s">
        <v>136</v>
      </c>
      <c r="J5960" t="s">
        <v>137</v>
      </c>
      <c r="K5960" t="s">
        <v>138</v>
      </c>
      <c r="L5960" t="s">
        <v>17158</v>
      </c>
      <c r="M5960" t="s">
        <v>17159</v>
      </c>
      <c r="N5960">
        <v>0.18555555500000001</v>
      </c>
      <c r="O5960">
        <v>0</v>
      </c>
      <c r="P5960">
        <v>7342</v>
      </c>
      <c r="Q5960">
        <v>0</v>
      </c>
      <c r="R5960">
        <v>60</v>
      </c>
      <c r="S5960">
        <v>4</v>
      </c>
      <c r="T5960">
        <v>571</v>
      </c>
      <c r="U5960">
        <v>0</v>
      </c>
      <c r="V5960">
        <v>5</v>
      </c>
      <c r="W5960">
        <v>0</v>
      </c>
      <c r="X5960">
        <v>278.1312107907338</v>
      </c>
      <c r="Y5960">
        <v>0</v>
      </c>
      <c r="Z5960">
        <v>7.8901681005972009</v>
      </c>
      <c r="AA5960">
        <v>0.33498225674543336</v>
      </c>
      <c r="AB5960">
        <v>99.994102592836853</v>
      </c>
      <c r="AC5960">
        <v>0</v>
      </c>
      <c r="AD5960">
        <v>38.191747784305782</v>
      </c>
      <c r="AE5960">
        <v>424.54221152521905</v>
      </c>
    </row>
    <row r="5961" spans="1:31" x14ac:dyDescent="0.25">
      <c r="A5961">
        <v>2317774</v>
      </c>
      <c r="B5961">
        <v>1</v>
      </c>
      <c r="C5961" t="s">
        <v>81</v>
      </c>
      <c r="D5961" t="s">
        <v>116</v>
      </c>
      <c r="E5961" t="s">
        <v>141</v>
      </c>
      <c r="F5961" t="s">
        <v>16924</v>
      </c>
      <c r="G5961" t="s">
        <v>134</v>
      </c>
      <c r="H5961" t="s">
        <v>135</v>
      </c>
      <c r="I5961" t="s">
        <v>468</v>
      </c>
      <c r="J5961" t="s">
        <v>137</v>
      </c>
      <c r="K5961" t="s">
        <v>138</v>
      </c>
      <c r="L5961" t="s">
        <v>17160</v>
      </c>
      <c r="M5961" t="s">
        <v>17161</v>
      </c>
      <c r="N5961">
        <v>2.8333332999999999E-2</v>
      </c>
      <c r="O5961">
        <v>8</v>
      </c>
      <c r="P5961">
        <v>4485</v>
      </c>
      <c r="Q5961">
        <v>541</v>
      </c>
      <c r="R5961">
        <v>459</v>
      </c>
      <c r="S5961">
        <v>56</v>
      </c>
      <c r="T5961">
        <v>492</v>
      </c>
      <c r="U5961">
        <v>6</v>
      </c>
      <c r="V5961">
        <v>0</v>
      </c>
      <c r="W5961">
        <v>4.1607677905850002E-2</v>
      </c>
      <c r="X5961">
        <v>17.363219122381004</v>
      </c>
      <c r="Y5961">
        <v>21.805445161885302</v>
      </c>
      <c r="Z5961">
        <v>5.2915876175032706</v>
      </c>
      <c r="AA5961">
        <v>6.9241244329652467</v>
      </c>
      <c r="AB5961">
        <v>4.5812736591128358</v>
      </c>
      <c r="AC5961">
        <v>12.321976557877232</v>
      </c>
      <c r="AD5961">
        <v>0</v>
      </c>
      <c r="AE5961">
        <v>68.329234229630742</v>
      </c>
    </row>
    <row r="5962" spans="1:31" x14ac:dyDescent="0.25">
      <c r="A5962">
        <v>2317797</v>
      </c>
      <c r="B5962">
        <v>1</v>
      </c>
      <c r="C5962" t="s">
        <v>80</v>
      </c>
      <c r="D5962" t="s">
        <v>93</v>
      </c>
      <c r="E5962" t="s">
        <v>414</v>
      </c>
      <c r="F5962" t="s">
        <v>7631</v>
      </c>
      <c r="G5962" t="s">
        <v>134</v>
      </c>
      <c r="H5962" t="s">
        <v>135</v>
      </c>
      <c r="I5962" t="s">
        <v>136</v>
      </c>
      <c r="J5962" t="s">
        <v>137</v>
      </c>
      <c r="K5962" t="s">
        <v>138</v>
      </c>
      <c r="L5962" t="s">
        <v>17162</v>
      </c>
      <c r="M5962" t="s">
        <v>17163</v>
      </c>
      <c r="N5962">
        <v>0.221111111</v>
      </c>
      <c r="O5962">
        <v>1</v>
      </c>
      <c r="P5962">
        <v>7</v>
      </c>
      <c r="Q5962">
        <v>13</v>
      </c>
      <c r="R5962">
        <v>15</v>
      </c>
      <c r="S5962">
        <v>8</v>
      </c>
      <c r="T5962">
        <v>43</v>
      </c>
      <c r="U5962">
        <v>1</v>
      </c>
      <c r="V5962">
        <v>1</v>
      </c>
      <c r="W5962">
        <v>4.5883222900000003E-3</v>
      </c>
      <c r="X5962">
        <v>2.1452782949940001</v>
      </c>
      <c r="Y5962">
        <v>30.848574062075002</v>
      </c>
      <c r="Z5962">
        <v>8.2831149202202514</v>
      </c>
      <c r="AA5962">
        <v>6.0965692451454894</v>
      </c>
      <c r="AB5962">
        <v>12.122100472471656</v>
      </c>
      <c r="AC5962">
        <v>1.6244835277999998</v>
      </c>
      <c r="AD5962">
        <v>1.4714217829014333</v>
      </c>
      <c r="AE5962">
        <v>62.596130627897828</v>
      </c>
    </row>
    <row r="5963" spans="1:31" x14ac:dyDescent="0.25">
      <c r="A5963">
        <v>2317565</v>
      </c>
      <c r="B5963">
        <v>1</v>
      </c>
      <c r="C5963" t="s">
        <v>80</v>
      </c>
      <c r="D5963" t="s">
        <v>97</v>
      </c>
      <c r="E5963" t="s">
        <v>153</v>
      </c>
      <c r="F5963" t="s">
        <v>17164</v>
      </c>
      <c r="G5963" t="s">
        <v>155</v>
      </c>
      <c r="H5963" t="s">
        <v>150</v>
      </c>
      <c r="I5963" t="s">
        <v>136</v>
      </c>
      <c r="J5963" t="s">
        <v>137</v>
      </c>
      <c r="K5963" t="s">
        <v>138</v>
      </c>
      <c r="L5963" t="s">
        <v>17165</v>
      </c>
      <c r="M5963" t="s">
        <v>17166</v>
      </c>
      <c r="N5963">
        <v>3.6949999999999998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1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4.2558473288411509</v>
      </c>
      <c r="AC5963">
        <v>0</v>
      </c>
      <c r="AD5963">
        <v>0</v>
      </c>
      <c r="AE5963">
        <v>4.2558473288411509</v>
      </c>
    </row>
    <row r="5964" spans="1:31" x14ac:dyDescent="0.25">
      <c r="A5964">
        <v>2317505</v>
      </c>
      <c r="B5964">
        <v>1</v>
      </c>
      <c r="C5964" t="s">
        <v>80</v>
      </c>
      <c r="D5964" t="s">
        <v>110</v>
      </c>
      <c r="E5964" t="s">
        <v>153</v>
      </c>
      <c r="F5964" t="s">
        <v>17167</v>
      </c>
      <c r="G5964" t="s">
        <v>254</v>
      </c>
      <c r="H5964" t="s">
        <v>150</v>
      </c>
      <c r="I5964" t="s">
        <v>136</v>
      </c>
      <c r="J5964" t="s">
        <v>137</v>
      </c>
      <c r="K5964" t="s">
        <v>138</v>
      </c>
      <c r="L5964" t="s">
        <v>17168</v>
      </c>
      <c r="M5964" t="s">
        <v>17169</v>
      </c>
      <c r="N5964">
        <v>2.3141666660000002</v>
      </c>
      <c r="O5964">
        <v>0</v>
      </c>
      <c r="P5964">
        <v>5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2.9969920060652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2.9969920060652</v>
      </c>
    </row>
    <row r="5965" spans="1:31" x14ac:dyDescent="0.25">
      <c r="A5965">
        <v>2317459</v>
      </c>
      <c r="B5965">
        <v>1</v>
      </c>
      <c r="C5965" t="s">
        <v>80</v>
      </c>
      <c r="D5965" t="s">
        <v>88</v>
      </c>
      <c r="E5965" t="s">
        <v>153</v>
      </c>
      <c r="F5965" t="s">
        <v>17170</v>
      </c>
      <c r="G5965" t="s">
        <v>203</v>
      </c>
      <c r="H5965" t="s">
        <v>150</v>
      </c>
      <c r="I5965" t="s">
        <v>136</v>
      </c>
      <c r="J5965" t="s">
        <v>137</v>
      </c>
      <c r="K5965" t="s">
        <v>138</v>
      </c>
      <c r="L5965" t="s">
        <v>17171</v>
      </c>
      <c r="M5965" t="s">
        <v>17172</v>
      </c>
      <c r="N5965">
        <v>0.85166666599999996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2</v>
      </c>
      <c r="U5965">
        <v>0</v>
      </c>
      <c r="V5965">
        <v>1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136.41117272346401</v>
      </c>
      <c r="AC5965">
        <v>0</v>
      </c>
      <c r="AD5965">
        <v>170.89239748486665</v>
      </c>
      <c r="AE5965">
        <v>307.30357020833065</v>
      </c>
    </row>
    <row r="5966" spans="1:31" x14ac:dyDescent="0.25">
      <c r="A5966">
        <v>2317313</v>
      </c>
      <c r="B5966">
        <v>1</v>
      </c>
      <c r="C5966" t="s">
        <v>81</v>
      </c>
      <c r="D5966" t="s">
        <v>126</v>
      </c>
      <c r="E5966" t="s">
        <v>175</v>
      </c>
      <c r="F5966" t="s">
        <v>17173</v>
      </c>
      <c r="G5966" t="s">
        <v>210</v>
      </c>
      <c r="H5966" t="s">
        <v>135</v>
      </c>
      <c r="I5966" t="s">
        <v>136</v>
      </c>
      <c r="J5966" t="s">
        <v>137</v>
      </c>
      <c r="K5966" t="s">
        <v>138</v>
      </c>
      <c r="L5966" t="s">
        <v>17174</v>
      </c>
      <c r="M5966" t="s">
        <v>17175</v>
      </c>
      <c r="N5966">
        <v>3.5136111109999999</v>
      </c>
      <c r="O5966">
        <v>0</v>
      </c>
      <c r="P5966">
        <v>50</v>
      </c>
      <c r="Q5966">
        <v>0</v>
      </c>
      <c r="R5966">
        <v>0</v>
      </c>
      <c r="S5966">
        <v>0</v>
      </c>
      <c r="T5966">
        <v>2</v>
      </c>
      <c r="U5966">
        <v>0</v>
      </c>
      <c r="V5966">
        <v>0</v>
      </c>
      <c r="W5966">
        <v>0</v>
      </c>
      <c r="X5966">
        <v>19.912194406503009</v>
      </c>
      <c r="Y5966">
        <v>0</v>
      </c>
      <c r="Z5966">
        <v>0</v>
      </c>
      <c r="AA5966">
        <v>0</v>
      </c>
      <c r="AB5966">
        <v>5.7878015130906117</v>
      </c>
      <c r="AC5966">
        <v>0</v>
      </c>
      <c r="AD5966">
        <v>0</v>
      </c>
      <c r="AE5966">
        <v>25.699995919593619</v>
      </c>
    </row>
    <row r="5967" spans="1:31" x14ac:dyDescent="0.25">
      <c r="A5967">
        <v>2317419</v>
      </c>
      <c r="B5967">
        <v>1</v>
      </c>
      <c r="C5967" t="s">
        <v>80</v>
      </c>
      <c r="D5967" t="s">
        <v>96</v>
      </c>
      <c r="E5967" t="s">
        <v>153</v>
      </c>
      <c r="F5967" t="s">
        <v>17176</v>
      </c>
      <c r="G5967" t="s">
        <v>254</v>
      </c>
      <c r="H5967" t="s">
        <v>150</v>
      </c>
      <c r="I5967" t="s">
        <v>136</v>
      </c>
      <c r="J5967" t="s">
        <v>137</v>
      </c>
      <c r="K5967" t="s">
        <v>138</v>
      </c>
      <c r="L5967" t="s">
        <v>17177</v>
      </c>
      <c r="M5967" t="s">
        <v>17178</v>
      </c>
      <c r="N5967">
        <v>2.0661111110000001</v>
      </c>
      <c r="O5967">
        <v>0</v>
      </c>
      <c r="P5967">
        <v>1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3.9722196504560836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3.9722196504560836</v>
      </c>
    </row>
    <row r="5968" spans="1:31" x14ac:dyDescent="0.25">
      <c r="A5968">
        <v>2317333</v>
      </c>
      <c r="B5968">
        <v>1</v>
      </c>
      <c r="C5968" t="s">
        <v>80</v>
      </c>
      <c r="D5968" t="s">
        <v>94</v>
      </c>
      <c r="E5968" t="s">
        <v>147</v>
      </c>
      <c r="F5968" t="s">
        <v>17179</v>
      </c>
      <c r="G5968" t="s">
        <v>149</v>
      </c>
      <c r="H5968" t="s">
        <v>150</v>
      </c>
      <c r="I5968" t="s">
        <v>136</v>
      </c>
      <c r="J5968" t="s">
        <v>137</v>
      </c>
      <c r="K5968" t="s">
        <v>138</v>
      </c>
      <c r="L5968" t="s">
        <v>17180</v>
      </c>
      <c r="M5968" t="s">
        <v>17181</v>
      </c>
      <c r="N5968">
        <v>3.596944444</v>
      </c>
      <c r="O5968">
        <v>0</v>
      </c>
      <c r="P5968">
        <v>28</v>
      </c>
      <c r="Q5968">
        <v>0</v>
      </c>
      <c r="R5968">
        <v>0</v>
      </c>
      <c r="S5968">
        <v>0</v>
      </c>
      <c r="T5968">
        <v>1</v>
      </c>
      <c r="U5968">
        <v>0</v>
      </c>
      <c r="V5968">
        <v>0</v>
      </c>
      <c r="W5968">
        <v>0</v>
      </c>
      <c r="X5968">
        <v>11.857689833977172</v>
      </c>
      <c r="Y5968">
        <v>0</v>
      </c>
      <c r="Z5968">
        <v>0</v>
      </c>
      <c r="AA5968">
        <v>0</v>
      </c>
      <c r="AB5968">
        <v>1.5348614191956003</v>
      </c>
      <c r="AC5968">
        <v>0</v>
      </c>
      <c r="AD5968">
        <v>0</v>
      </c>
      <c r="AE5968">
        <v>13.392551253172773</v>
      </c>
    </row>
    <row r="5969" spans="1:31" x14ac:dyDescent="0.25">
      <c r="A5969">
        <v>2317359</v>
      </c>
      <c r="B5969">
        <v>1</v>
      </c>
      <c r="C5969" t="s">
        <v>80</v>
      </c>
      <c r="D5969" t="s">
        <v>102</v>
      </c>
      <c r="E5969" t="s">
        <v>175</v>
      </c>
      <c r="F5969" t="s">
        <v>17182</v>
      </c>
      <c r="G5969" t="s">
        <v>143</v>
      </c>
      <c r="H5969" t="s">
        <v>135</v>
      </c>
      <c r="I5969" t="s">
        <v>136</v>
      </c>
      <c r="J5969" t="s">
        <v>137</v>
      </c>
      <c r="K5969" t="s">
        <v>144</v>
      </c>
      <c r="L5969" t="s">
        <v>17183</v>
      </c>
      <c r="M5969" t="s">
        <v>17184</v>
      </c>
      <c r="N5969">
        <v>6.1425000000000001</v>
      </c>
      <c r="O5969">
        <v>0</v>
      </c>
      <c r="P5969">
        <v>469</v>
      </c>
      <c r="Q5969">
        <v>0</v>
      </c>
      <c r="R5969">
        <v>9</v>
      </c>
      <c r="S5969">
        <v>0</v>
      </c>
      <c r="T5969">
        <v>20</v>
      </c>
      <c r="U5969">
        <v>0</v>
      </c>
      <c r="V5969">
        <v>0</v>
      </c>
      <c r="W5969">
        <v>0</v>
      </c>
      <c r="X5969">
        <v>475.63652545670288</v>
      </c>
      <c r="Y5969">
        <v>0</v>
      </c>
      <c r="Z5969">
        <v>124.50877430832601</v>
      </c>
      <c r="AA5969">
        <v>0</v>
      </c>
      <c r="AB5969">
        <v>176.2657923575232</v>
      </c>
      <c r="AC5969">
        <v>0</v>
      </c>
      <c r="AD5969">
        <v>0</v>
      </c>
      <c r="AE5969">
        <v>776.41109212255208</v>
      </c>
    </row>
    <row r="5970" spans="1:31" x14ac:dyDescent="0.25">
      <c r="A5970">
        <v>2317900</v>
      </c>
      <c r="B5970">
        <v>1</v>
      </c>
      <c r="C5970" t="s">
        <v>80</v>
      </c>
      <c r="D5970" t="s">
        <v>94</v>
      </c>
      <c r="E5970" t="s">
        <v>158</v>
      </c>
      <c r="F5970" t="s">
        <v>17185</v>
      </c>
      <c r="G5970" t="s">
        <v>336</v>
      </c>
      <c r="H5970" t="s">
        <v>150</v>
      </c>
      <c r="I5970" t="s">
        <v>136</v>
      </c>
      <c r="J5970" t="s">
        <v>137</v>
      </c>
      <c r="K5970" t="s">
        <v>138</v>
      </c>
      <c r="L5970" t="s">
        <v>17186</v>
      </c>
      <c r="M5970" t="s">
        <v>17187</v>
      </c>
      <c r="N5970">
        <v>0.573333333</v>
      </c>
      <c r="O5970">
        <v>0</v>
      </c>
      <c r="P5970">
        <v>35</v>
      </c>
      <c r="Q5970">
        <v>0</v>
      </c>
      <c r="R5970">
        <v>0</v>
      </c>
      <c r="S5970">
        <v>0</v>
      </c>
      <c r="T5970">
        <v>12</v>
      </c>
      <c r="U5970">
        <v>0</v>
      </c>
      <c r="V5970">
        <v>0</v>
      </c>
      <c r="W5970">
        <v>0</v>
      </c>
      <c r="X5970">
        <v>3.4395701900428004</v>
      </c>
      <c r="Y5970">
        <v>0</v>
      </c>
      <c r="Z5970">
        <v>0</v>
      </c>
      <c r="AA5970">
        <v>0</v>
      </c>
      <c r="AB5970">
        <v>24.000948978914405</v>
      </c>
      <c r="AC5970">
        <v>0</v>
      </c>
      <c r="AD5970">
        <v>0</v>
      </c>
      <c r="AE5970">
        <v>27.440519168957206</v>
      </c>
    </row>
    <row r="5971" spans="1:31" x14ac:dyDescent="0.25">
      <c r="A5971">
        <v>2317402</v>
      </c>
      <c r="B5971">
        <v>1</v>
      </c>
      <c r="C5971" t="s">
        <v>80</v>
      </c>
      <c r="D5971" t="s">
        <v>92</v>
      </c>
      <c r="E5971" t="s">
        <v>147</v>
      </c>
      <c r="F5971" t="s">
        <v>17188</v>
      </c>
      <c r="G5971" t="s">
        <v>1130</v>
      </c>
      <c r="H5971" t="s">
        <v>150</v>
      </c>
      <c r="I5971" t="s">
        <v>136</v>
      </c>
      <c r="J5971" t="s">
        <v>137</v>
      </c>
      <c r="K5971" t="s">
        <v>138</v>
      </c>
      <c r="L5971" t="s">
        <v>17189</v>
      </c>
      <c r="M5971" t="s">
        <v>17190</v>
      </c>
      <c r="N5971">
        <v>3.176666666</v>
      </c>
      <c r="O5971">
        <v>0</v>
      </c>
      <c r="P5971">
        <v>95</v>
      </c>
      <c r="Q5971">
        <v>0</v>
      </c>
      <c r="R5971">
        <v>0</v>
      </c>
      <c r="S5971">
        <v>0</v>
      </c>
      <c r="T5971">
        <v>12</v>
      </c>
      <c r="U5971">
        <v>0</v>
      </c>
      <c r="V5971">
        <v>0</v>
      </c>
      <c r="W5971">
        <v>0</v>
      </c>
      <c r="X5971">
        <v>50.550925656971586</v>
      </c>
      <c r="Y5971">
        <v>0</v>
      </c>
      <c r="Z5971">
        <v>0</v>
      </c>
      <c r="AA5971">
        <v>0</v>
      </c>
      <c r="AB5971">
        <v>44.806425239713931</v>
      </c>
      <c r="AC5971">
        <v>0</v>
      </c>
      <c r="AD5971">
        <v>0</v>
      </c>
      <c r="AE5971">
        <v>95.357350896685517</v>
      </c>
    </row>
    <row r="5972" spans="1:31" x14ac:dyDescent="0.25">
      <c r="A5972">
        <v>2317353</v>
      </c>
      <c r="B5972">
        <v>1</v>
      </c>
      <c r="C5972" t="s">
        <v>81</v>
      </c>
      <c r="D5972" t="s">
        <v>123</v>
      </c>
      <c r="E5972" t="s">
        <v>175</v>
      </c>
      <c r="F5972" t="s">
        <v>17191</v>
      </c>
      <c r="G5972" t="s">
        <v>177</v>
      </c>
      <c r="H5972" t="s">
        <v>135</v>
      </c>
      <c r="I5972" t="s">
        <v>136</v>
      </c>
      <c r="J5972" t="s">
        <v>137</v>
      </c>
      <c r="K5972" t="s">
        <v>144</v>
      </c>
      <c r="L5972" t="s">
        <v>17192</v>
      </c>
      <c r="M5972" t="s">
        <v>17193</v>
      </c>
      <c r="N5972">
        <v>5.8094444440000004</v>
      </c>
      <c r="O5972">
        <v>0</v>
      </c>
      <c r="P5972">
        <v>119</v>
      </c>
      <c r="Q5972">
        <v>0</v>
      </c>
      <c r="R5972">
        <v>2</v>
      </c>
      <c r="S5972">
        <v>0</v>
      </c>
      <c r="T5972">
        <v>6</v>
      </c>
      <c r="U5972">
        <v>0</v>
      </c>
      <c r="V5972">
        <v>0</v>
      </c>
      <c r="W5972">
        <v>0</v>
      </c>
      <c r="X5972">
        <v>130.15661004883921</v>
      </c>
      <c r="Y5972">
        <v>0</v>
      </c>
      <c r="Z5972">
        <v>0.36505984870833336</v>
      </c>
      <c r="AA5972">
        <v>0</v>
      </c>
      <c r="AB5972">
        <v>32.399779912689581</v>
      </c>
      <c r="AC5972">
        <v>0</v>
      </c>
      <c r="AD5972">
        <v>0</v>
      </c>
      <c r="AE5972">
        <v>162.92144981023714</v>
      </c>
    </row>
    <row r="5973" spans="1:31" x14ac:dyDescent="0.25">
      <c r="A5973">
        <v>2317502</v>
      </c>
      <c r="B5973">
        <v>1</v>
      </c>
      <c r="C5973" t="s">
        <v>81</v>
      </c>
      <c r="D5973" t="s">
        <v>124</v>
      </c>
      <c r="E5973" t="s">
        <v>175</v>
      </c>
      <c r="F5973" t="s">
        <v>17194</v>
      </c>
      <c r="G5973" t="s">
        <v>143</v>
      </c>
      <c r="H5973" t="s">
        <v>135</v>
      </c>
      <c r="I5973" t="s">
        <v>136</v>
      </c>
      <c r="J5973" t="s">
        <v>137</v>
      </c>
      <c r="K5973" t="s">
        <v>144</v>
      </c>
      <c r="L5973" t="s">
        <v>17195</v>
      </c>
      <c r="M5973" t="s">
        <v>17196</v>
      </c>
      <c r="N5973">
        <v>1.734722222</v>
      </c>
      <c r="O5973">
        <v>0</v>
      </c>
      <c r="P5973">
        <v>241</v>
      </c>
      <c r="Q5973">
        <v>0</v>
      </c>
      <c r="R5973">
        <v>5</v>
      </c>
      <c r="S5973">
        <v>0</v>
      </c>
      <c r="T5973">
        <v>7</v>
      </c>
      <c r="U5973">
        <v>0</v>
      </c>
      <c r="V5973">
        <v>0</v>
      </c>
      <c r="W5973">
        <v>0</v>
      </c>
      <c r="X5973">
        <v>74.578585643956984</v>
      </c>
      <c r="Y5973">
        <v>0</v>
      </c>
      <c r="Z5973">
        <v>6.3939204122566675</v>
      </c>
      <c r="AA5973">
        <v>0</v>
      </c>
      <c r="AB5973">
        <v>15.539046025156257</v>
      </c>
      <c r="AC5973">
        <v>0</v>
      </c>
      <c r="AD5973">
        <v>0</v>
      </c>
      <c r="AE5973">
        <v>96.511552081369899</v>
      </c>
    </row>
    <row r="5974" spans="1:31" x14ac:dyDescent="0.25">
      <c r="A5974">
        <v>2317731</v>
      </c>
      <c r="B5974">
        <v>1</v>
      </c>
      <c r="C5974" t="s">
        <v>81</v>
      </c>
      <c r="D5974" t="s">
        <v>123</v>
      </c>
      <c r="E5974" t="s">
        <v>147</v>
      </c>
      <c r="F5974" t="s">
        <v>17197</v>
      </c>
      <c r="G5974" t="s">
        <v>1658</v>
      </c>
      <c r="H5974" t="s">
        <v>150</v>
      </c>
      <c r="I5974" t="s">
        <v>136</v>
      </c>
      <c r="J5974" t="s">
        <v>3</v>
      </c>
      <c r="K5974" t="s">
        <v>138</v>
      </c>
      <c r="L5974" t="s">
        <v>17198</v>
      </c>
      <c r="M5974" t="s">
        <v>17199</v>
      </c>
      <c r="N5974">
        <v>1.0236111109999999</v>
      </c>
      <c r="O5974">
        <v>0</v>
      </c>
      <c r="P5974">
        <v>50</v>
      </c>
      <c r="Q5974">
        <v>0</v>
      </c>
      <c r="R5974">
        <v>0</v>
      </c>
      <c r="S5974">
        <v>0</v>
      </c>
      <c r="T5974">
        <v>4</v>
      </c>
      <c r="U5974">
        <v>0</v>
      </c>
      <c r="V5974">
        <v>0</v>
      </c>
      <c r="W5974">
        <v>0</v>
      </c>
      <c r="X5974">
        <v>10.686885772347075</v>
      </c>
      <c r="Y5974">
        <v>0</v>
      </c>
      <c r="Z5974">
        <v>0</v>
      </c>
      <c r="AA5974">
        <v>0</v>
      </c>
      <c r="AB5974">
        <v>2.5704447378668327</v>
      </c>
      <c r="AC5974">
        <v>0</v>
      </c>
      <c r="AD5974">
        <v>0</v>
      </c>
      <c r="AE5974">
        <v>13.257330510213908</v>
      </c>
    </row>
    <row r="5975" spans="1:31" x14ac:dyDescent="0.25">
      <c r="A5975">
        <v>2317396</v>
      </c>
      <c r="B5975">
        <v>1</v>
      </c>
      <c r="C5975" t="s">
        <v>80</v>
      </c>
      <c r="D5975" t="s">
        <v>104</v>
      </c>
      <c r="E5975" t="s">
        <v>175</v>
      </c>
      <c r="F5975" t="s">
        <v>17200</v>
      </c>
      <c r="G5975" t="s">
        <v>210</v>
      </c>
      <c r="H5975" t="s">
        <v>135</v>
      </c>
      <c r="I5975" t="s">
        <v>136</v>
      </c>
      <c r="J5975" t="s">
        <v>137</v>
      </c>
      <c r="K5975" t="s">
        <v>138</v>
      </c>
      <c r="L5975" t="s">
        <v>17201</v>
      </c>
      <c r="M5975" t="s">
        <v>17202</v>
      </c>
      <c r="N5975">
        <v>0.88500000000000001</v>
      </c>
      <c r="O5975">
        <v>0</v>
      </c>
      <c r="P5975">
        <v>87</v>
      </c>
      <c r="Q5975">
        <v>0</v>
      </c>
      <c r="R5975">
        <v>11</v>
      </c>
      <c r="S5975">
        <v>0</v>
      </c>
      <c r="T5975">
        <v>18</v>
      </c>
      <c r="U5975">
        <v>0</v>
      </c>
      <c r="V5975">
        <v>0</v>
      </c>
      <c r="W5975">
        <v>0</v>
      </c>
      <c r="X5975">
        <v>14.226525253093088</v>
      </c>
      <c r="Y5975">
        <v>0</v>
      </c>
      <c r="Z5975">
        <v>3.9869214922431753</v>
      </c>
      <c r="AA5975">
        <v>0</v>
      </c>
      <c r="AB5975">
        <v>15.335685893213332</v>
      </c>
      <c r="AC5975">
        <v>0</v>
      </c>
      <c r="AD5975">
        <v>0</v>
      </c>
      <c r="AE5975">
        <v>33.549132638549594</v>
      </c>
    </row>
    <row r="5976" spans="1:31" x14ac:dyDescent="0.25">
      <c r="A5976">
        <v>2317296</v>
      </c>
      <c r="B5976">
        <v>1</v>
      </c>
      <c r="C5976" t="s">
        <v>80</v>
      </c>
      <c r="D5976" t="s">
        <v>105</v>
      </c>
      <c r="E5976" t="s">
        <v>175</v>
      </c>
      <c r="F5976" t="s">
        <v>13509</v>
      </c>
      <c r="G5976" t="s">
        <v>210</v>
      </c>
      <c r="H5976" t="s">
        <v>135</v>
      </c>
      <c r="I5976" t="s">
        <v>136</v>
      </c>
      <c r="J5976" t="s">
        <v>137</v>
      </c>
      <c r="K5976" t="s">
        <v>138</v>
      </c>
      <c r="L5976" t="s">
        <v>17203</v>
      </c>
      <c r="M5976" t="s">
        <v>17204</v>
      </c>
      <c r="N5976">
        <v>1.1105555549999999</v>
      </c>
      <c r="O5976">
        <v>0</v>
      </c>
      <c r="P5976">
        <v>106</v>
      </c>
      <c r="Q5976">
        <v>0</v>
      </c>
      <c r="R5976">
        <v>12</v>
      </c>
      <c r="S5976">
        <v>0</v>
      </c>
      <c r="T5976">
        <v>34</v>
      </c>
      <c r="U5976">
        <v>1</v>
      </c>
      <c r="V5976">
        <v>0</v>
      </c>
      <c r="W5976">
        <v>0</v>
      </c>
      <c r="X5976">
        <v>18.147023028095294</v>
      </c>
      <c r="Y5976">
        <v>0</v>
      </c>
      <c r="Z5976">
        <v>4.6966285541435946</v>
      </c>
      <c r="AA5976">
        <v>0</v>
      </c>
      <c r="AB5976">
        <v>27.669291373904141</v>
      </c>
      <c r="AC5976">
        <v>12.164813441539952</v>
      </c>
      <c r="AD5976">
        <v>0</v>
      </c>
      <c r="AE5976">
        <v>62.677756397682984</v>
      </c>
    </row>
    <row r="5977" spans="1:31" x14ac:dyDescent="0.25">
      <c r="A5977">
        <v>2317688</v>
      </c>
      <c r="B5977">
        <v>1</v>
      </c>
      <c r="C5977" t="s">
        <v>80</v>
      </c>
      <c r="D5977" t="s">
        <v>93</v>
      </c>
      <c r="E5977" t="s">
        <v>141</v>
      </c>
      <c r="F5977" t="s">
        <v>13353</v>
      </c>
      <c r="G5977" t="s">
        <v>134</v>
      </c>
      <c r="H5977" t="s">
        <v>135</v>
      </c>
      <c r="I5977" t="s">
        <v>136</v>
      </c>
      <c r="J5977" t="s">
        <v>137</v>
      </c>
      <c r="K5977" t="s">
        <v>138</v>
      </c>
      <c r="L5977" t="s">
        <v>17205</v>
      </c>
      <c r="M5977" t="s">
        <v>17206</v>
      </c>
      <c r="N5977">
        <v>0.128611111</v>
      </c>
      <c r="O5977">
        <v>0</v>
      </c>
      <c r="P5977">
        <v>689</v>
      </c>
      <c r="Q5977">
        <v>16</v>
      </c>
      <c r="R5977">
        <v>195</v>
      </c>
      <c r="S5977">
        <v>8</v>
      </c>
      <c r="T5977">
        <v>200</v>
      </c>
      <c r="U5977">
        <v>0</v>
      </c>
      <c r="V5977">
        <v>0</v>
      </c>
      <c r="W5977">
        <v>0</v>
      </c>
      <c r="X5977">
        <v>26.09743012839159</v>
      </c>
      <c r="Y5977">
        <v>7.2750962778120005</v>
      </c>
      <c r="Z5977">
        <v>33.336123586602959</v>
      </c>
      <c r="AA5977">
        <v>5.3764367679192491</v>
      </c>
      <c r="AB5977">
        <v>31.669050357843101</v>
      </c>
      <c r="AC5977">
        <v>0</v>
      </c>
      <c r="AD5977">
        <v>0</v>
      </c>
      <c r="AE5977">
        <v>103.75413711856891</v>
      </c>
    </row>
    <row r="5978" spans="1:31" x14ac:dyDescent="0.25">
      <c r="A5978">
        <v>2317276</v>
      </c>
      <c r="B5978">
        <v>1</v>
      </c>
      <c r="C5978" t="s">
        <v>81</v>
      </c>
      <c r="D5978" t="s">
        <v>117</v>
      </c>
      <c r="E5978" t="s">
        <v>158</v>
      </c>
      <c r="F5978" t="s">
        <v>17207</v>
      </c>
      <c r="G5978" t="s">
        <v>453</v>
      </c>
      <c r="H5978" t="s">
        <v>150</v>
      </c>
      <c r="I5978" t="s">
        <v>136</v>
      </c>
      <c r="J5978" t="s">
        <v>137</v>
      </c>
      <c r="K5978" t="s">
        <v>138</v>
      </c>
      <c r="L5978" t="s">
        <v>17208</v>
      </c>
      <c r="M5978" t="s">
        <v>17209</v>
      </c>
      <c r="N5978">
        <v>4.7508333330000001</v>
      </c>
      <c r="O5978">
        <v>0</v>
      </c>
      <c r="P5978">
        <v>42</v>
      </c>
      <c r="Q5978">
        <v>0</v>
      </c>
      <c r="R5978">
        <v>1</v>
      </c>
      <c r="S5978">
        <v>0</v>
      </c>
      <c r="T5978">
        <v>1</v>
      </c>
      <c r="U5978">
        <v>0</v>
      </c>
      <c r="V5978">
        <v>0</v>
      </c>
      <c r="W5978">
        <v>0</v>
      </c>
      <c r="X5978">
        <v>23.76296623929602</v>
      </c>
      <c r="Y5978">
        <v>0</v>
      </c>
      <c r="Z5978">
        <v>2.2730149363777752</v>
      </c>
      <c r="AA5978">
        <v>0</v>
      </c>
      <c r="AB5978">
        <v>0</v>
      </c>
      <c r="AC5978">
        <v>0</v>
      </c>
      <c r="AD5978">
        <v>0</v>
      </c>
      <c r="AE5978">
        <v>26.035981175673797</v>
      </c>
    </row>
    <row r="5979" spans="1:31" x14ac:dyDescent="0.25">
      <c r="A5979">
        <v>2317608</v>
      </c>
      <c r="B5979">
        <v>1</v>
      </c>
      <c r="C5979" t="s">
        <v>81</v>
      </c>
      <c r="D5979" t="s">
        <v>119</v>
      </c>
      <c r="E5979" t="s">
        <v>147</v>
      </c>
      <c r="F5979" t="s">
        <v>17210</v>
      </c>
      <c r="G5979" t="s">
        <v>149</v>
      </c>
      <c r="H5979" t="s">
        <v>150</v>
      </c>
      <c r="I5979" t="s">
        <v>136</v>
      </c>
      <c r="J5979" t="s">
        <v>137</v>
      </c>
      <c r="K5979" t="s">
        <v>138</v>
      </c>
      <c r="L5979" t="s">
        <v>17211</v>
      </c>
      <c r="M5979" t="s">
        <v>17212</v>
      </c>
      <c r="N5979">
        <v>1.6427777770000001</v>
      </c>
      <c r="O5979">
        <v>0</v>
      </c>
      <c r="P5979">
        <v>2</v>
      </c>
      <c r="Q5979">
        <v>0</v>
      </c>
      <c r="R5979">
        <v>1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0.39818432251995006</v>
      </c>
      <c r="Y5979">
        <v>0</v>
      </c>
      <c r="Z5979">
        <v>3.4379901102934003</v>
      </c>
      <c r="AA5979">
        <v>0</v>
      </c>
      <c r="AB5979">
        <v>0</v>
      </c>
      <c r="AC5979">
        <v>0</v>
      </c>
      <c r="AD5979">
        <v>0</v>
      </c>
      <c r="AE5979">
        <v>3.8361744328133502</v>
      </c>
    </row>
    <row r="5980" spans="1:31" x14ac:dyDescent="0.25">
      <c r="A5980">
        <v>2317817</v>
      </c>
      <c r="B5980">
        <v>1</v>
      </c>
      <c r="C5980" t="s">
        <v>81</v>
      </c>
      <c r="D5980" t="s">
        <v>113</v>
      </c>
      <c r="E5980" t="s">
        <v>141</v>
      </c>
      <c r="F5980" t="s">
        <v>4035</v>
      </c>
      <c r="G5980" t="s">
        <v>134</v>
      </c>
      <c r="H5980" t="s">
        <v>135</v>
      </c>
      <c r="I5980" t="s">
        <v>136</v>
      </c>
      <c r="J5980" t="s">
        <v>137</v>
      </c>
      <c r="K5980" t="s">
        <v>138</v>
      </c>
      <c r="L5980" t="s">
        <v>17213</v>
      </c>
      <c r="M5980" t="s">
        <v>17214</v>
      </c>
      <c r="N5980">
        <v>0.12944444399999999</v>
      </c>
      <c r="O5980">
        <v>0</v>
      </c>
      <c r="P5980">
        <v>386</v>
      </c>
      <c r="Q5980">
        <v>61</v>
      </c>
      <c r="R5980">
        <v>353</v>
      </c>
      <c r="S5980">
        <v>12</v>
      </c>
      <c r="T5980">
        <v>46</v>
      </c>
      <c r="U5980">
        <v>1</v>
      </c>
      <c r="V5980">
        <v>0</v>
      </c>
      <c r="W5980">
        <v>0</v>
      </c>
      <c r="X5980">
        <v>12.414997639090577</v>
      </c>
      <c r="Y5980">
        <v>33.462311422542896</v>
      </c>
      <c r="Z5980">
        <v>104.15155854708743</v>
      </c>
      <c r="AA5980">
        <v>26.468235303405734</v>
      </c>
      <c r="AB5980">
        <v>6.690839662540581</v>
      </c>
      <c r="AC5980">
        <v>12.205022748816665</v>
      </c>
      <c r="AD5980">
        <v>0</v>
      </c>
      <c r="AE5980">
        <v>195.39296532348391</v>
      </c>
    </row>
    <row r="5981" spans="1:31" x14ac:dyDescent="0.25">
      <c r="A5981">
        <v>2317894</v>
      </c>
      <c r="B5981">
        <v>1</v>
      </c>
      <c r="C5981" t="s">
        <v>81</v>
      </c>
      <c r="D5981" t="s">
        <v>127</v>
      </c>
      <c r="E5981" t="s">
        <v>153</v>
      </c>
      <c r="F5981" t="s">
        <v>17215</v>
      </c>
      <c r="G5981" t="s">
        <v>155</v>
      </c>
      <c r="H5981" t="s">
        <v>150</v>
      </c>
      <c r="I5981" t="s">
        <v>136</v>
      </c>
      <c r="J5981" t="s">
        <v>137</v>
      </c>
      <c r="K5981" t="s">
        <v>138</v>
      </c>
      <c r="L5981" t="s">
        <v>17216</v>
      </c>
      <c r="M5981" t="s">
        <v>17217</v>
      </c>
      <c r="N5981">
        <v>2.5922222220000002</v>
      </c>
      <c r="O5981">
        <v>0</v>
      </c>
      <c r="P5981">
        <v>1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0.73800857318550017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0.73800857318550017</v>
      </c>
    </row>
    <row r="5982" spans="1:31" x14ac:dyDescent="0.25">
      <c r="A5982">
        <v>2317794</v>
      </c>
      <c r="B5982">
        <v>1</v>
      </c>
      <c r="C5982" t="s">
        <v>81</v>
      </c>
      <c r="D5982" t="s">
        <v>118</v>
      </c>
      <c r="E5982" t="s">
        <v>147</v>
      </c>
      <c r="F5982" t="s">
        <v>17218</v>
      </c>
      <c r="G5982" t="s">
        <v>900</v>
      </c>
      <c r="H5982" t="s">
        <v>150</v>
      </c>
      <c r="I5982" t="s">
        <v>136</v>
      </c>
      <c r="J5982" t="s">
        <v>137</v>
      </c>
      <c r="K5982" t="s">
        <v>138</v>
      </c>
      <c r="L5982" t="s">
        <v>17219</v>
      </c>
      <c r="M5982" t="s">
        <v>17220</v>
      </c>
      <c r="N5982">
        <v>2.2144444440000002</v>
      </c>
      <c r="O5982">
        <v>0</v>
      </c>
      <c r="P5982">
        <v>7</v>
      </c>
      <c r="Q5982">
        <v>0</v>
      </c>
      <c r="R5982">
        <v>3</v>
      </c>
      <c r="S5982">
        <v>0</v>
      </c>
      <c r="T5982">
        <v>7</v>
      </c>
      <c r="U5982">
        <v>0</v>
      </c>
      <c r="V5982">
        <v>0</v>
      </c>
      <c r="W5982">
        <v>0</v>
      </c>
      <c r="X5982">
        <v>12.824865006111402</v>
      </c>
      <c r="Y5982">
        <v>0</v>
      </c>
      <c r="Z5982">
        <v>9.8027042009053336</v>
      </c>
      <c r="AA5982">
        <v>0</v>
      </c>
      <c r="AB5982">
        <v>19.450448187262243</v>
      </c>
      <c r="AC5982">
        <v>0</v>
      </c>
      <c r="AD5982">
        <v>0</v>
      </c>
      <c r="AE5982">
        <v>42.078017394278973</v>
      </c>
    </row>
    <row r="5983" spans="1:31" x14ac:dyDescent="0.25">
      <c r="A5983">
        <v>2317708</v>
      </c>
      <c r="B5983">
        <v>1</v>
      </c>
      <c r="C5983" t="s">
        <v>80</v>
      </c>
      <c r="D5983" t="s">
        <v>83</v>
      </c>
      <c r="E5983" t="s">
        <v>285</v>
      </c>
      <c r="F5983" t="s">
        <v>17221</v>
      </c>
      <c r="G5983" t="s">
        <v>703</v>
      </c>
      <c r="H5983" t="s">
        <v>150</v>
      </c>
      <c r="I5983" t="s">
        <v>136</v>
      </c>
      <c r="J5983" t="s">
        <v>137</v>
      </c>
      <c r="K5983" t="s">
        <v>138</v>
      </c>
      <c r="L5983" t="s">
        <v>17222</v>
      </c>
      <c r="M5983" t="s">
        <v>17223</v>
      </c>
      <c r="N5983">
        <v>1.2080555550000001</v>
      </c>
      <c r="O5983">
        <v>0</v>
      </c>
      <c r="P5983">
        <v>58</v>
      </c>
      <c r="Q5983">
        <v>0</v>
      </c>
      <c r="R5983">
        <v>0</v>
      </c>
      <c r="S5983">
        <v>0</v>
      </c>
      <c r="T5983">
        <v>7</v>
      </c>
      <c r="U5983">
        <v>0</v>
      </c>
      <c r="V5983">
        <v>0</v>
      </c>
      <c r="W5983">
        <v>0</v>
      </c>
      <c r="X5983">
        <v>20.147538025565339</v>
      </c>
      <c r="Y5983">
        <v>0</v>
      </c>
      <c r="Z5983">
        <v>0</v>
      </c>
      <c r="AA5983">
        <v>0</v>
      </c>
      <c r="AB5983">
        <v>3.2858496060690552</v>
      </c>
      <c r="AC5983">
        <v>0</v>
      </c>
      <c r="AD5983">
        <v>0</v>
      </c>
      <c r="AE5983">
        <v>23.433387631634396</v>
      </c>
    </row>
    <row r="5984" spans="1:31" x14ac:dyDescent="0.25">
      <c r="A5984">
        <v>2317671</v>
      </c>
      <c r="B5984">
        <v>1</v>
      </c>
      <c r="C5984" t="s">
        <v>81</v>
      </c>
      <c r="D5984" t="s">
        <v>128</v>
      </c>
      <c r="E5984" t="s">
        <v>141</v>
      </c>
      <c r="F5984" t="s">
        <v>17224</v>
      </c>
      <c r="G5984" t="s">
        <v>134</v>
      </c>
      <c r="H5984" t="s">
        <v>135</v>
      </c>
      <c r="I5984" t="s">
        <v>136</v>
      </c>
      <c r="J5984" t="s">
        <v>137</v>
      </c>
      <c r="K5984" t="s">
        <v>138</v>
      </c>
      <c r="L5984" t="s">
        <v>17225</v>
      </c>
      <c r="M5984" t="s">
        <v>17226</v>
      </c>
      <c r="N5984">
        <v>0.64444444400000001</v>
      </c>
      <c r="O5984">
        <v>0</v>
      </c>
      <c r="P5984">
        <v>1058</v>
      </c>
      <c r="Q5984">
        <v>0</v>
      </c>
      <c r="R5984">
        <v>0</v>
      </c>
      <c r="S5984">
        <v>0</v>
      </c>
      <c r="T5984">
        <v>39</v>
      </c>
      <c r="U5984">
        <v>1</v>
      </c>
      <c r="V5984">
        <v>0</v>
      </c>
      <c r="W5984">
        <v>0</v>
      </c>
      <c r="X5984">
        <v>147.49451226339013</v>
      </c>
      <c r="Y5984">
        <v>0</v>
      </c>
      <c r="Z5984">
        <v>0</v>
      </c>
      <c r="AA5984">
        <v>0</v>
      </c>
      <c r="AB5984">
        <v>48.562831226302208</v>
      </c>
      <c r="AC5984">
        <v>49.507696854000002</v>
      </c>
      <c r="AD5984">
        <v>0</v>
      </c>
      <c r="AE5984">
        <v>245.56504034369237</v>
      </c>
    </row>
    <row r="5985" spans="1:31" x14ac:dyDescent="0.25">
      <c r="A5985">
        <v>2317376</v>
      </c>
      <c r="B5985">
        <v>1</v>
      </c>
      <c r="C5985" t="s">
        <v>80</v>
      </c>
      <c r="D5985" t="s">
        <v>82</v>
      </c>
      <c r="E5985" t="s">
        <v>153</v>
      </c>
      <c r="F5985" t="s">
        <v>17227</v>
      </c>
      <c r="G5985" t="s">
        <v>336</v>
      </c>
      <c r="H5985" t="s">
        <v>150</v>
      </c>
      <c r="I5985" t="s">
        <v>136</v>
      </c>
      <c r="J5985" t="s">
        <v>137</v>
      </c>
      <c r="K5985" t="s">
        <v>138</v>
      </c>
      <c r="L5985" t="s">
        <v>17228</v>
      </c>
      <c r="M5985" t="s">
        <v>17082</v>
      </c>
      <c r="N5985">
        <v>0.86805555499999998</v>
      </c>
      <c r="O5985">
        <v>0</v>
      </c>
      <c r="P5985">
        <v>1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3.8551020847333334E-2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3.8551020847333334E-2</v>
      </c>
    </row>
    <row r="5986" spans="1:31" x14ac:dyDescent="0.25">
      <c r="A5986">
        <v>2317754</v>
      </c>
      <c r="B5986">
        <v>1</v>
      </c>
      <c r="C5986" t="s">
        <v>80</v>
      </c>
      <c r="D5986" t="s">
        <v>97</v>
      </c>
      <c r="E5986" t="s">
        <v>175</v>
      </c>
      <c r="F5986" t="s">
        <v>17229</v>
      </c>
      <c r="G5986" t="s">
        <v>217</v>
      </c>
      <c r="H5986" t="s">
        <v>135</v>
      </c>
      <c r="I5986" t="s">
        <v>136</v>
      </c>
      <c r="J5986" t="s">
        <v>137</v>
      </c>
      <c r="K5986" t="s">
        <v>138</v>
      </c>
      <c r="L5986" t="s">
        <v>17230</v>
      </c>
      <c r="M5986" t="s">
        <v>17231</v>
      </c>
      <c r="N5986">
        <v>4.4494444440000001</v>
      </c>
      <c r="O5986">
        <v>0</v>
      </c>
      <c r="P5986">
        <v>619</v>
      </c>
      <c r="Q5986">
        <v>0</v>
      </c>
      <c r="R5986">
        <v>1</v>
      </c>
      <c r="S5986">
        <v>0</v>
      </c>
      <c r="T5986">
        <v>94</v>
      </c>
      <c r="U5986">
        <v>0</v>
      </c>
      <c r="V5986">
        <v>0</v>
      </c>
      <c r="W5986">
        <v>0</v>
      </c>
      <c r="X5986">
        <v>842.22835859561064</v>
      </c>
      <c r="Y5986">
        <v>0</v>
      </c>
      <c r="Z5986">
        <v>5.1284786707000007</v>
      </c>
      <c r="AA5986">
        <v>0</v>
      </c>
      <c r="AB5986">
        <v>388.64752615524645</v>
      </c>
      <c r="AC5986">
        <v>0</v>
      </c>
      <c r="AD5986">
        <v>0</v>
      </c>
      <c r="AE5986">
        <v>1236.0043634215572</v>
      </c>
    </row>
    <row r="5987" spans="1:31" x14ac:dyDescent="0.25">
      <c r="A5987">
        <v>2317422</v>
      </c>
      <c r="B5987">
        <v>1</v>
      </c>
      <c r="C5987" t="s">
        <v>80</v>
      </c>
      <c r="D5987" t="s">
        <v>97</v>
      </c>
      <c r="E5987" t="s">
        <v>153</v>
      </c>
      <c r="F5987" t="s">
        <v>17232</v>
      </c>
      <c r="G5987" t="s">
        <v>203</v>
      </c>
      <c r="H5987" t="s">
        <v>150</v>
      </c>
      <c r="I5987" t="s">
        <v>136</v>
      </c>
      <c r="J5987" t="s">
        <v>137</v>
      </c>
      <c r="K5987" t="s">
        <v>138</v>
      </c>
      <c r="L5987" t="s">
        <v>17233</v>
      </c>
      <c r="M5987" t="s">
        <v>17234</v>
      </c>
      <c r="N5987">
        <v>4.6972222219999997</v>
      </c>
      <c r="O5987">
        <v>0</v>
      </c>
      <c r="P5987">
        <v>1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0.63562436906183328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0.63562436906183328</v>
      </c>
    </row>
    <row r="5988" spans="1:31" x14ac:dyDescent="0.25">
      <c r="A5988">
        <v>2317270</v>
      </c>
      <c r="B5988">
        <v>1</v>
      </c>
      <c r="C5988" t="s">
        <v>81</v>
      </c>
      <c r="D5988" t="s">
        <v>118</v>
      </c>
      <c r="E5988" t="s">
        <v>175</v>
      </c>
      <c r="F5988" t="s">
        <v>17235</v>
      </c>
      <c r="G5988" t="s">
        <v>1721</v>
      </c>
      <c r="H5988" t="s">
        <v>135</v>
      </c>
      <c r="I5988" t="s">
        <v>136</v>
      </c>
      <c r="J5988" t="s">
        <v>137</v>
      </c>
      <c r="K5988" t="s">
        <v>138</v>
      </c>
      <c r="L5988" t="s">
        <v>17236</v>
      </c>
      <c r="M5988" t="s">
        <v>17237</v>
      </c>
      <c r="N5988">
        <v>2.2999999999999998</v>
      </c>
      <c r="O5988">
        <v>0</v>
      </c>
      <c r="P5988">
        <v>131</v>
      </c>
      <c r="Q5988">
        <v>0</v>
      </c>
      <c r="R5988">
        <v>3</v>
      </c>
      <c r="S5988">
        <v>0</v>
      </c>
      <c r="T5988">
        <v>3</v>
      </c>
      <c r="U5988">
        <v>0</v>
      </c>
      <c r="V5988">
        <v>0</v>
      </c>
      <c r="W5988">
        <v>0</v>
      </c>
      <c r="X5988">
        <v>53.205798093819816</v>
      </c>
      <c r="Y5988">
        <v>0</v>
      </c>
      <c r="Z5988">
        <v>3.9570875818134228</v>
      </c>
      <c r="AA5988">
        <v>0</v>
      </c>
      <c r="AB5988">
        <v>1.701741918897</v>
      </c>
      <c r="AC5988">
        <v>0</v>
      </c>
      <c r="AD5988">
        <v>0</v>
      </c>
      <c r="AE5988">
        <v>58.864627594530241</v>
      </c>
    </row>
    <row r="5989" spans="1:31" x14ac:dyDescent="0.25">
      <c r="A5989">
        <v>2317857</v>
      </c>
      <c r="B5989">
        <v>1</v>
      </c>
      <c r="C5989" t="s">
        <v>80</v>
      </c>
      <c r="D5989" t="s">
        <v>104</v>
      </c>
      <c r="E5989" t="s">
        <v>414</v>
      </c>
      <c r="F5989" t="s">
        <v>17238</v>
      </c>
      <c r="G5989" t="s">
        <v>134</v>
      </c>
      <c r="H5989" t="s">
        <v>135</v>
      </c>
      <c r="I5989" t="s">
        <v>136</v>
      </c>
      <c r="J5989" t="s">
        <v>137</v>
      </c>
      <c r="K5989" t="s">
        <v>138</v>
      </c>
      <c r="L5989" t="s">
        <v>17239</v>
      </c>
      <c r="M5989" t="s">
        <v>17240</v>
      </c>
      <c r="N5989">
        <v>0.30527777699999997</v>
      </c>
      <c r="O5989">
        <v>0</v>
      </c>
      <c r="P5989">
        <v>0</v>
      </c>
      <c r="Q5989">
        <v>0</v>
      </c>
      <c r="R5989">
        <v>0</v>
      </c>
      <c r="S5989">
        <v>1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20.518001939891164</v>
      </c>
      <c r="AB5989">
        <v>0</v>
      </c>
      <c r="AC5989">
        <v>0</v>
      </c>
      <c r="AD5989">
        <v>0</v>
      </c>
      <c r="AE5989">
        <v>20.518001939891164</v>
      </c>
    </row>
    <row r="5990" spans="1:31" x14ac:dyDescent="0.25">
      <c r="A5990">
        <v>2317665</v>
      </c>
      <c r="B5990">
        <v>1</v>
      </c>
      <c r="C5990" t="s">
        <v>81</v>
      </c>
      <c r="D5990" t="s">
        <v>112</v>
      </c>
      <c r="E5990" t="s">
        <v>147</v>
      </c>
      <c r="F5990" t="s">
        <v>17241</v>
      </c>
      <c r="G5990" t="s">
        <v>258</v>
      </c>
      <c r="H5990" t="s">
        <v>150</v>
      </c>
      <c r="I5990" t="s">
        <v>136</v>
      </c>
      <c r="J5990" t="s">
        <v>137</v>
      </c>
      <c r="K5990" t="s">
        <v>138</v>
      </c>
      <c r="L5990" t="s">
        <v>17242</v>
      </c>
      <c r="M5990" t="s">
        <v>17243</v>
      </c>
      <c r="N5990">
        <v>1.578888888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2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2.6582781361951335</v>
      </c>
      <c r="AC5990">
        <v>0</v>
      </c>
      <c r="AD5990">
        <v>0</v>
      </c>
      <c r="AE5990">
        <v>2.6582781361951335</v>
      </c>
    </row>
    <row r="5991" spans="1:31" x14ac:dyDescent="0.25">
      <c r="A5991">
        <v>2317714</v>
      </c>
      <c r="B5991">
        <v>1</v>
      </c>
      <c r="C5991" t="s">
        <v>81</v>
      </c>
      <c r="D5991" t="s">
        <v>115</v>
      </c>
      <c r="E5991" t="s">
        <v>175</v>
      </c>
      <c r="F5991" t="s">
        <v>17244</v>
      </c>
      <c r="G5991" t="s">
        <v>716</v>
      </c>
      <c r="H5991" t="s">
        <v>135</v>
      </c>
      <c r="I5991" t="s">
        <v>136</v>
      </c>
      <c r="J5991" t="s">
        <v>137</v>
      </c>
      <c r="K5991" t="s">
        <v>138</v>
      </c>
      <c r="L5991" t="s">
        <v>17245</v>
      </c>
      <c r="M5991" t="s">
        <v>17246</v>
      </c>
      <c r="N5991">
        <v>4.0383333329999997</v>
      </c>
      <c r="O5991">
        <v>0</v>
      </c>
      <c r="P5991">
        <v>35</v>
      </c>
      <c r="Q5991">
        <v>0</v>
      </c>
      <c r="R5991">
        <v>1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18.192682650076197</v>
      </c>
      <c r="Y5991">
        <v>0</v>
      </c>
      <c r="Z5991">
        <v>0.89556363336360012</v>
      </c>
      <c r="AA5991">
        <v>0</v>
      </c>
      <c r="AB5991">
        <v>0</v>
      </c>
      <c r="AC5991">
        <v>0</v>
      </c>
      <c r="AD5991">
        <v>0</v>
      </c>
      <c r="AE5991">
        <v>19.088246283439798</v>
      </c>
    </row>
    <row r="5992" spans="1:31" x14ac:dyDescent="0.25">
      <c r="A5992">
        <v>2317479</v>
      </c>
      <c r="B5992">
        <v>1</v>
      </c>
      <c r="C5992" t="s">
        <v>81</v>
      </c>
      <c r="D5992" t="s">
        <v>120</v>
      </c>
      <c r="E5992" t="s">
        <v>132</v>
      </c>
      <c r="F5992" t="s">
        <v>2576</v>
      </c>
      <c r="G5992" t="s">
        <v>134</v>
      </c>
      <c r="H5992" t="s">
        <v>135</v>
      </c>
      <c r="I5992" t="s">
        <v>136</v>
      </c>
      <c r="J5992" t="s">
        <v>137</v>
      </c>
      <c r="K5992" t="s">
        <v>138</v>
      </c>
      <c r="L5992" t="s">
        <v>17247</v>
      </c>
      <c r="M5992" t="s">
        <v>17248</v>
      </c>
      <c r="N5992">
        <v>1.716111111</v>
      </c>
      <c r="O5992">
        <v>0</v>
      </c>
      <c r="P5992">
        <v>0</v>
      </c>
      <c r="Q5992">
        <v>37</v>
      </c>
      <c r="R5992">
        <v>43</v>
      </c>
      <c r="S5992">
        <v>7</v>
      </c>
      <c r="T5992">
        <v>1</v>
      </c>
      <c r="U5992">
        <v>0</v>
      </c>
      <c r="V5992">
        <v>0</v>
      </c>
      <c r="W5992">
        <v>0</v>
      </c>
      <c r="X5992">
        <v>0</v>
      </c>
      <c r="Y5992">
        <v>524.61912988506094</v>
      </c>
      <c r="Z5992">
        <v>615.04122617531311</v>
      </c>
      <c r="AA5992">
        <v>42.132340710150935</v>
      </c>
      <c r="AB5992">
        <v>3.2729381210451223</v>
      </c>
      <c r="AC5992">
        <v>0</v>
      </c>
      <c r="AD5992">
        <v>0</v>
      </c>
      <c r="AE5992">
        <v>1185.06563489157</v>
      </c>
    </row>
    <row r="5993" spans="1:31" x14ac:dyDescent="0.25">
      <c r="A5993">
        <v>2317379</v>
      </c>
      <c r="B5993">
        <v>1</v>
      </c>
      <c r="C5993" t="s">
        <v>81</v>
      </c>
      <c r="D5993" t="s">
        <v>114</v>
      </c>
      <c r="E5993" t="s">
        <v>132</v>
      </c>
      <c r="F5993" t="s">
        <v>14561</v>
      </c>
      <c r="G5993" t="s">
        <v>143</v>
      </c>
      <c r="H5993" t="s">
        <v>135</v>
      </c>
      <c r="I5993" t="s">
        <v>136</v>
      </c>
      <c r="J5993" t="s">
        <v>137</v>
      </c>
      <c r="K5993" t="s">
        <v>144</v>
      </c>
      <c r="L5993" t="s">
        <v>17249</v>
      </c>
      <c r="M5993" t="s">
        <v>17250</v>
      </c>
      <c r="N5993">
        <v>7.438055555</v>
      </c>
      <c r="O5993">
        <v>0</v>
      </c>
      <c r="P5993">
        <v>708</v>
      </c>
      <c r="Q5993">
        <v>0</v>
      </c>
      <c r="R5993">
        <v>1</v>
      </c>
      <c r="S5993">
        <v>7</v>
      </c>
      <c r="T5993">
        <v>42</v>
      </c>
      <c r="U5993">
        <v>0</v>
      </c>
      <c r="V5993">
        <v>0</v>
      </c>
      <c r="W5993">
        <v>0</v>
      </c>
      <c r="X5993">
        <v>569.0195444146558</v>
      </c>
      <c r="Y5993">
        <v>0</v>
      </c>
      <c r="Z5993">
        <v>0.93724957836067502</v>
      </c>
      <c r="AA5993">
        <v>100.77743112778909</v>
      </c>
      <c r="AB5993">
        <v>159.15401975392348</v>
      </c>
      <c r="AC5993">
        <v>0</v>
      </c>
      <c r="AD5993">
        <v>0</v>
      </c>
      <c r="AE5993">
        <v>829.88824487472903</v>
      </c>
    </row>
    <row r="5994" spans="1:31" x14ac:dyDescent="0.25">
      <c r="A5994">
        <v>2317399</v>
      </c>
      <c r="B5994">
        <v>1</v>
      </c>
      <c r="C5994" t="s">
        <v>81</v>
      </c>
      <c r="D5994" t="s">
        <v>118</v>
      </c>
      <c r="E5994" t="s">
        <v>132</v>
      </c>
      <c r="F5994" t="s">
        <v>9911</v>
      </c>
      <c r="G5994" t="s">
        <v>143</v>
      </c>
      <c r="H5994" t="s">
        <v>135</v>
      </c>
      <c r="I5994" t="s">
        <v>136</v>
      </c>
      <c r="J5994" t="s">
        <v>137</v>
      </c>
      <c r="K5994" t="s">
        <v>144</v>
      </c>
      <c r="L5994" t="s">
        <v>17251</v>
      </c>
      <c r="M5994" t="s">
        <v>17252</v>
      </c>
      <c r="N5994">
        <v>7.8827777770000003</v>
      </c>
      <c r="O5994">
        <v>0</v>
      </c>
      <c r="P5994">
        <v>1842</v>
      </c>
      <c r="Q5994">
        <v>53</v>
      </c>
      <c r="R5994">
        <v>71</v>
      </c>
      <c r="S5994">
        <v>8</v>
      </c>
      <c r="T5994">
        <v>142</v>
      </c>
      <c r="U5994">
        <v>0</v>
      </c>
      <c r="V5994">
        <v>0</v>
      </c>
      <c r="W5994">
        <v>0</v>
      </c>
      <c r="X5994">
        <v>2426.3976652813431</v>
      </c>
      <c r="Y5994">
        <v>1044.6633231073909</v>
      </c>
      <c r="Z5994">
        <v>751.652493584127</v>
      </c>
      <c r="AA5994">
        <v>123.32440095697342</v>
      </c>
      <c r="AB5994">
        <v>565.58713811288044</v>
      </c>
      <c r="AC5994">
        <v>0</v>
      </c>
      <c r="AD5994">
        <v>0</v>
      </c>
      <c r="AE5994">
        <v>4911.6250210427152</v>
      </c>
    </row>
    <row r="5995" spans="1:31" x14ac:dyDescent="0.25">
      <c r="A5995">
        <v>2317436</v>
      </c>
      <c r="B5995">
        <v>1</v>
      </c>
      <c r="C5995" t="s">
        <v>81</v>
      </c>
      <c r="D5995" t="s">
        <v>116</v>
      </c>
      <c r="E5995" t="s">
        <v>132</v>
      </c>
      <c r="F5995" t="s">
        <v>17253</v>
      </c>
      <c r="G5995" t="s">
        <v>134</v>
      </c>
      <c r="H5995" t="s">
        <v>135</v>
      </c>
      <c r="I5995" t="s">
        <v>136</v>
      </c>
      <c r="J5995" t="s">
        <v>137</v>
      </c>
      <c r="K5995" t="s">
        <v>138</v>
      </c>
      <c r="L5995" t="s">
        <v>17254</v>
      </c>
      <c r="M5995" t="s">
        <v>17255</v>
      </c>
      <c r="N5995">
        <v>0.640833333</v>
      </c>
      <c r="O5995">
        <v>0</v>
      </c>
      <c r="P5995">
        <v>761</v>
      </c>
      <c r="Q5995">
        <v>2</v>
      </c>
      <c r="R5995">
        <v>37</v>
      </c>
      <c r="S5995">
        <v>0</v>
      </c>
      <c r="T5995">
        <v>104</v>
      </c>
      <c r="U5995">
        <v>1</v>
      </c>
      <c r="V5995">
        <v>0</v>
      </c>
      <c r="W5995">
        <v>0</v>
      </c>
      <c r="X5995">
        <v>80.485709743266383</v>
      </c>
      <c r="Y5995">
        <v>9.1464615610518347</v>
      </c>
      <c r="Z5995">
        <v>11.969435037736766</v>
      </c>
      <c r="AA5995">
        <v>0</v>
      </c>
      <c r="AB5995">
        <v>24.848149047473552</v>
      </c>
      <c r="AC5995">
        <v>102.10202032683434</v>
      </c>
      <c r="AD5995">
        <v>0</v>
      </c>
      <c r="AE5995">
        <v>228.5517757163629</v>
      </c>
    </row>
    <row r="5996" spans="1:31" x14ac:dyDescent="0.25">
      <c r="A5996">
        <v>2317734</v>
      </c>
      <c r="B5996">
        <v>1</v>
      </c>
      <c r="C5996" t="s">
        <v>81</v>
      </c>
      <c r="D5996" t="s">
        <v>118</v>
      </c>
      <c r="E5996" t="s">
        <v>132</v>
      </c>
      <c r="F5996" t="s">
        <v>4367</v>
      </c>
      <c r="G5996" t="s">
        <v>134</v>
      </c>
      <c r="H5996" t="s">
        <v>135</v>
      </c>
      <c r="I5996" t="s">
        <v>136</v>
      </c>
      <c r="J5996" t="s">
        <v>137</v>
      </c>
      <c r="K5996" t="s">
        <v>138</v>
      </c>
      <c r="L5996" t="s">
        <v>17256</v>
      </c>
      <c r="M5996" t="s">
        <v>17257</v>
      </c>
      <c r="N5996">
        <v>0.47583333300000002</v>
      </c>
      <c r="O5996">
        <v>2</v>
      </c>
      <c r="P5996">
        <v>0</v>
      </c>
      <c r="Q5996">
        <v>33</v>
      </c>
      <c r="R5996">
        <v>11</v>
      </c>
      <c r="S5996">
        <v>4</v>
      </c>
      <c r="T5996">
        <v>2</v>
      </c>
      <c r="U5996">
        <v>0</v>
      </c>
      <c r="V5996">
        <v>0</v>
      </c>
      <c r="W5996">
        <v>0.67135844649142518</v>
      </c>
      <c r="X5996">
        <v>0</v>
      </c>
      <c r="Y5996">
        <v>58.826420994482874</v>
      </c>
      <c r="Z5996">
        <v>7.1333517819942589</v>
      </c>
      <c r="AA5996">
        <v>9.1109997026227436</v>
      </c>
      <c r="AB5996">
        <v>1.269836678879225</v>
      </c>
      <c r="AC5996">
        <v>0</v>
      </c>
      <c r="AD5996">
        <v>0</v>
      </c>
      <c r="AE5996">
        <v>77.011967604470541</v>
      </c>
    </row>
    <row r="5997" spans="1:31" x14ac:dyDescent="0.25">
      <c r="A5997">
        <v>2317293</v>
      </c>
      <c r="B5997">
        <v>1</v>
      </c>
      <c r="C5997" t="s">
        <v>80</v>
      </c>
      <c r="D5997" t="s">
        <v>104</v>
      </c>
      <c r="E5997" t="s">
        <v>141</v>
      </c>
      <c r="F5997" t="s">
        <v>17258</v>
      </c>
      <c r="G5997" t="s">
        <v>134</v>
      </c>
      <c r="H5997" t="s">
        <v>135</v>
      </c>
      <c r="I5997" t="s">
        <v>136</v>
      </c>
      <c r="J5997" t="s">
        <v>137</v>
      </c>
      <c r="K5997" t="s">
        <v>138</v>
      </c>
      <c r="L5997" t="s">
        <v>17259</v>
      </c>
      <c r="M5997" t="s">
        <v>17260</v>
      </c>
      <c r="N5997">
        <v>3.58</v>
      </c>
      <c r="O5997">
        <v>6</v>
      </c>
      <c r="P5997">
        <v>3359</v>
      </c>
      <c r="Q5997">
        <v>0</v>
      </c>
      <c r="R5997">
        <v>13</v>
      </c>
      <c r="S5997">
        <v>3</v>
      </c>
      <c r="T5997">
        <v>342</v>
      </c>
      <c r="U5997">
        <v>0</v>
      </c>
      <c r="V5997">
        <v>2</v>
      </c>
      <c r="W5997">
        <v>51.665050382286012</v>
      </c>
      <c r="X5997">
        <v>2215.3161460194292</v>
      </c>
      <c r="Y5997">
        <v>0</v>
      </c>
      <c r="Z5997">
        <v>35.151467468184194</v>
      </c>
      <c r="AA5997">
        <v>64.851601539935601</v>
      </c>
      <c r="AB5997">
        <v>955.97020346135889</v>
      </c>
      <c r="AC5997">
        <v>0</v>
      </c>
      <c r="AD5997">
        <v>24.996987685137597</v>
      </c>
      <c r="AE5997">
        <v>3347.9514565563318</v>
      </c>
    </row>
    <row r="5998" spans="1:31" x14ac:dyDescent="0.25">
      <c r="A5998">
        <v>2317834</v>
      </c>
      <c r="B5998">
        <v>1</v>
      </c>
      <c r="C5998" t="s">
        <v>80</v>
      </c>
      <c r="D5998" t="s">
        <v>90</v>
      </c>
      <c r="E5998" t="s">
        <v>175</v>
      </c>
      <c r="F5998" t="s">
        <v>17261</v>
      </c>
      <c r="G5998" t="s">
        <v>143</v>
      </c>
      <c r="H5998" t="s">
        <v>135</v>
      </c>
      <c r="I5998" t="s">
        <v>136</v>
      </c>
      <c r="J5998" t="s">
        <v>137</v>
      </c>
      <c r="K5998" t="s">
        <v>144</v>
      </c>
      <c r="L5998" t="s">
        <v>17262</v>
      </c>
      <c r="M5998" t="s">
        <v>17263</v>
      </c>
      <c r="N5998">
        <v>0.50333333300000005</v>
      </c>
      <c r="O5998">
        <v>0</v>
      </c>
      <c r="P5998">
        <v>1256</v>
      </c>
      <c r="Q5998">
        <v>0</v>
      </c>
      <c r="R5998">
        <v>0</v>
      </c>
      <c r="S5998">
        <v>0</v>
      </c>
      <c r="T5998">
        <v>45</v>
      </c>
      <c r="U5998">
        <v>0</v>
      </c>
      <c r="V5998">
        <v>0</v>
      </c>
      <c r="W5998">
        <v>0</v>
      </c>
      <c r="X5998">
        <v>166.94185330504044</v>
      </c>
      <c r="Y5998">
        <v>0</v>
      </c>
      <c r="Z5998">
        <v>0</v>
      </c>
      <c r="AA5998">
        <v>0</v>
      </c>
      <c r="AB5998">
        <v>25.270388623160798</v>
      </c>
      <c r="AC5998">
        <v>0</v>
      </c>
      <c r="AD5998">
        <v>0</v>
      </c>
      <c r="AE5998">
        <v>192.21224192820125</v>
      </c>
    </row>
    <row r="5999" spans="1:31" x14ac:dyDescent="0.25">
      <c r="A5999">
        <v>2317843</v>
      </c>
      <c r="B5999">
        <v>1</v>
      </c>
      <c r="C5999" t="s">
        <v>80</v>
      </c>
      <c r="D5999" t="s">
        <v>85</v>
      </c>
      <c r="E5999" t="s">
        <v>285</v>
      </c>
      <c r="F5999" t="s">
        <v>17264</v>
      </c>
      <c r="G5999" t="s">
        <v>287</v>
      </c>
      <c r="H5999" t="s">
        <v>150</v>
      </c>
      <c r="I5999" t="s">
        <v>136</v>
      </c>
      <c r="J5999" t="s">
        <v>137</v>
      </c>
      <c r="K5999" t="s">
        <v>138</v>
      </c>
      <c r="L5999" t="s">
        <v>17265</v>
      </c>
      <c r="M5999" t="s">
        <v>17266</v>
      </c>
      <c r="N5999">
        <v>2.3913888879999998</v>
      </c>
      <c r="O5999">
        <v>0</v>
      </c>
      <c r="P5999">
        <v>104</v>
      </c>
      <c r="Q5999">
        <v>0</v>
      </c>
      <c r="R5999">
        <v>0</v>
      </c>
      <c r="S5999">
        <v>0</v>
      </c>
      <c r="T5999">
        <v>17</v>
      </c>
      <c r="U5999">
        <v>0</v>
      </c>
      <c r="V5999">
        <v>0</v>
      </c>
      <c r="W5999">
        <v>0</v>
      </c>
      <c r="X5999">
        <v>64.508423224257939</v>
      </c>
      <c r="Y5999">
        <v>0</v>
      </c>
      <c r="Z5999">
        <v>0</v>
      </c>
      <c r="AA5999">
        <v>0</v>
      </c>
      <c r="AB5999">
        <v>52.299326439038325</v>
      </c>
      <c r="AC5999">
        <v>0</v>
      </c>
      <c r="AD5999">
        <v>0</v>
      </c>
      <c r="AE5999">
        <v>116.80774966329626</v>
      </c>
    </row>
    <row r="6000" spans="1:31" x14ac:dyDescent="0.25">
      <c r="A6000">
        <v>2317866</v>
      </c>
      <c r="B6000">
        <v>1</v>
      </c>
      <c r="C6000" t="s">
        <v>80</v>
      </c>
      <c r="D6000" t="s">
        <v>111</v>
      </c>
      <c r="E6000" t="s">
        <v>153</v>
      </c>
      <c r="F6000" t="s">
        <v>17267</v>
      </c>
      <c r="G6000" t="s">
        <v>203</v>
      </c>
      <c r="H6000" t="s">
        <v>150</v>
      </c>
      <c r="I6000" t="s">
        <v>136</v>
      </c>
      <c r="J6000" t="s">
        <v>137</v>
      </c>
      <c r="K6000" t="s">
        <v>138</v>
      </c>
      <c r="L6000" t="s">
        <v>17268</v>
      </c>
      <c r="M6000" t="s">
        <v>17269</v>
      </c>
      <c r="N6000">
        <v>3.6488888880000001</v>
      </c>
      <c r="O6000">
        <v>0</v>
      </c>
      <c r="P6000">
        <v>4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1.2540810908096498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1.2540810908096498</v>
      </c>
    </row>
    <row r="6001" spans="1:31" x14ac:dyDescent="0.25">
      <c r="A6001">
        <v>2317680</v>
      </c>
      <c r="B6001">
        <v>1</v>
      </c>
      <c r="C6001" t="s">
        <v>81</v>
      </c>
      <c r="D6001" t="s">
        <v>118</v>
      </c>
      <c r="E6001" t="s">
        <v>153</v>
      </c>
      <c r="F6001" t="s">
        <v>17270</v>
      </c>
      <c r="G6001" t="s">
        <v>155</v>
      </c>
      <c r="H6001" t="s">
        <v>150</v>
      </c>
      <c r="I6001" t="s">
        <v>136</v>
      </c>
      <c r="J6001" t="s">
        <v>137</v>
      </c>
      <c r="K6001" t="s">
        <v>138</v>
      </c>
      <c r="L6001" t="s">
        <v>17271</v>
      </c>
      <c r="M6001" t="s">
        <v>17272</v>
      </c>
      <c r="N6001">
        <v>2.690555555</v>
      </c>
      <c r="O6001">
        <v>0</v>
      </c>
      <c r="P6001">
        <v>1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0.53133323561476675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0.53133323561476675</v>
      </c>
    </row>
    <row r="6002" spans="1:31" x14ac:dyDescent="0.25">
      <c r="A6002">
        <v>2317325</v>
      </c>
      <c r="B6002">
        <v>1</v>
      </c>
      <c r="C6002" t="s">
        <v>80</v>
      </c>
      <c r="D6002" t="s">
        <v>108</v>
      </c>
      <c r="E6002" t="s">
        <v>153</v>
      </c>
      <c r="F6002" t="s">
        <v>17273</v>
      </c>
      <c r="G6002" t="s">
        <v>155</v>
      </c>
      <c r="H6002" t="s">
        <v>150</v>
      </c>
      <c r="I6002" t="s">
        <v>136</v>
      </c>
      <c r="J6002" t="s">
        <v>137</v>
      </c>
      <c r="K6002" t="s">
        <v>138</v>
      </c>
      <c r="L6002" t="s">
        <v>17274</v>
      </c>
      <c r="M6002" t="s">
        <v>17275</v>
      </c>
      <c r="N6002">
        <v>1.5491666660000001</v>
      </c>
      <c r="O6002">
        <v>0</v>
      </c>
      <c r="P6002">
        <v>1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0.31432301636537496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0.31432301636537496</v>
      </c>
    </row>
    <row r="6003" spans="1:31" x14ac:dyDescent="0.25">
      <c r="A6003">
        <v>2317302</v>
      </c>
      <c r="B6003">
        <v>1</v>
      </c>
      <c r="C6003" t="s">
        <v>80</v>
      </c>
      <c r="D6003" t="s">
        <v>87</v>
      </c>
      <c r="E6003" t="s">
        <v>153</v>
      </c>
      <c r="F6003" t="s">
        <v>1548</v>
      </c>
      <c r="G6003" t="s">
        <v>149</v>
      </c>
      <c r="H6003" t="s">
        <v>150</v>
      </c>
      <c r="I6003" t="s">
        <v>136</v>
      </c>
      <c r="J6003" t="s">
        <v>137</v>
      </c>
      <c r="K6003" t="s">
        <v>138</v>
      </c>
      <c r="L6003" t="s">
        <v>17276</v>
      </c>
      <c r="M6003" t="s">
        <v>17277</v>
      </c>
      <c r="N6003">
        <v>1.695277777</v>
      </c>
      <c r="O6003">
        <v>0</v>
      </c>
      <c r="P6003">
        <v>1</v>
      </c>
      <c r="Q6003">
        <v>0</v>
      </c>
      <c r="R6003">
        <v>0</v>
      </c>
      <c r="S6003">
        <v>0</v>
      </c>
      <c r="T6003">
        <v>9</v>
      </c>
      <c r="U6003">
        <v>0</v>
      </c>
      <c r="V6003">
        <v>4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60.921951030356269</v>
      </c>
      <c r="AC6003">
        <v>0</v>
      </c>
      <c r="AD6003">
        <v>432.61676505367143</v>
      </c>
      <c r="AE6003">
        <v>493.53871608402767</v>
      </c>
    </row>
    <row r="6004" spans="1:31" x14ac:dyDescent="0.25">
      <c r="A6004">
        <v>2317720</v>
      </c>
      <c r="B6004">
        <v>1</v>
      </c>
      <c r="C6004" t="s">
        <v>80</v>
      </c>
      <c r="D6004" t="s">
        <v>93</v>
      </c>
      <c r="E6004" t="s">
        <v>153</v>
      </c>
      <c r="F6004" t="s">
        <v>17278</v>
      </c>
      <c r="G6004" t="s">
        <v>254</v>
      </c>
      <c r="H6004" t="s">
        <v>150</v>
      </c>
      <c r="I6004" t="s">
        <v>136</v>
      </c>
      <c r="J6004" t="s">
        <v>137</v>
      </c>
      <c r="K6004" t="s">
        <v>138</v>
      </c>
      <c r="L6004" t="s">
        <v>17279</v>
      </c>
      <c r="M6004" t="s">
        <v>17280</v>
      </c>
      <c r="N6004">
        <v>0.67527777700000002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9</v>
      </c>
      <c r="U6004">
        <v>0</v>
      </c>
      <c r="V6004">
        <v>1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7.8569651391173618</v>
      </c>
      <c r="AC6004">
        <v>0</v>
      </c>
      <c r="AD6004">
        <v>3.9551315686646005</v>
      </c>
      <c r="AE6004">
        <v>11.812096707781961</v>
      </c>
    </row>
    <row r="6005" spans="1:31" x14ac:dyDescent="0.25">
      <c r="A6005">
        <v>2317471</v>
      </c>
      <c r="B6005">
        <v>1</v>
      </c>
      <c r="C6005" t="s">
        <v>80</v>
      </c>
      <c r="D6005" t="s">
        <v>83</v>
      </c>
      <c r="E6005" t="s">
        <v>132</v>
      </c>
      <c r="F6005" t="s">
        <v>17281</v>
      </c>
      <c r="G6005" t="s">
        <v>134</v>
      </c>
      <c r="H6005" t="s">
        <v>135</v>
      </c>
      <c r="I6005" t="s">
        <v>136</v>
      </c>
      <c r="J6005" t="s">
        <v>137</v>
      </c>
      <c r="K6005" t="s">
        <v>138</v>
      </c>
      <c r="L6005" t="s">
        <v>17282</v>
      </c>
      <c r="M6005" t="s">
        <v>17283</v>
      </c>
      <c r="N6005">
        <v>0.94055555499999999</v>
      </c>
      <c r="O6005">
        <v>0</v>
      </c>
      <c r="P6005">
        <v>9</v>
      </c>
      <c r="Q6005">
        <v>0</v>
      </c>
      <c r="R6005">
        <v>22</v>
      </c>
      <c r="S6005">
        <v>5</v>
      </c>
      <c r="T6005">
        <v>35</v>
      </c>
      <c r="U6005">
        <v>4</v>
      </c>
      <c r="V6005">
        <v>4</v>
      </c>
      <c r="W6005">
        <v>0</v>
      </c>
      <c r="X6005">
        <v>2.6069955796881663</v>
      </c>
      <c r="Y6005">
        <v>0</v>
      </c>
      <c r="Z6005">
        <v>24.065786589000709</v>
      </c>
      <c r="AA6005">
        <v>70.373943750398922</v>
      </c>
      <c r="AB6005">
        <v>121.3380902827935</v>
      </c>
      <c r="AC6005">
        <v>320.96838214278131</v>
      </c>
      <c r="AD6005">
        <v>280.01430108298712</v>
      </c>
      <c r="AE6005">
        <v>819.3674994276497</v>
      </c>
    </row>
    <row r="6006" spans="1:31" x14ac:dyDescent="0.25">
      <c r="A6006">
        <v>2317319</v>
      </c>
      <c r="B6006">
        <v>1</v>
      </c>
      <c r="C6006" t="s">
        <v>80</v>
      </c>
      <c r="D6006" t="s">
        <v>83</v>
      </c>
      <c r="E6006" t="s">
        <v>175</v>
      </c>
      <c r="F6006" t="s">
        <v>17284</v>
      </c>
      <c r="G6006" t="s">
        <v>210</v>
      </c>
      <c r="H6006" t="s">
        <v>135</v>
      </c>
      <c r="I6006" t="s">
        <v>136</v>
      </c>
      <c r="J6006" t="s">
        <v>137</v>
      </c>
      <c r="K6006" t="s">
        <v>138</v>
      </c>
      <c r="L6006" t="s">
        <v>17285</v>
      </c>
      <c r="M6006" t="s">
        <v>17286</v>
      </c>
      <c r="N6006">
        <v>3.4958333330000002</v>
      </c>
      <c r="O6006">
        <v>0</v>
      </c>
      <c r="P6006">
        <v>0</v>
      </c>
      <c r="Q6006">
        <v>0</v>
      </c>
      <c r="R6006">
        <v>1</v>
      </c>
      <c r="S6006">
        <v>0</v>
      </c>
      <c r="T6006">
        <v>14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230.54385840223938</v>
      </c>
      <c r="AC6006">
        <v>0</v>
      </c>
      <c r="AD6006">
        <v>0</v>
      </c>
      <c r="AE6006">
        <v>230.54385840223938</v>
      </c>
    </row>
    <row r="6007" spans="1:31" x14ac:dyDescent="0.25">
      <c r="A6007">
        <v>2317906</v>
      </c>
      <c r="B6007">
        <v>1</v>
      </c>
      <c r="C6007" t="s">
        <v>81</v>
      </c>
      <c r="D6007" t="s">
        <v>114</v>
      </c>
      <c r="E6007" t="s">
        <v>153</v>
      </c>
      <c r="F6007" t="s">
        <v>17287</v>
      </c>
      <c r="G6007" t="s">
        <v>155</v>
      </c>
      <c r="H6007" t="s">
        <v>150</v>
      </c>
      <c r="I6007" t="s">
        <v>136</v>
      </c>
      <c r="J6007" t="s">
        <v>137</v>
      </c>
      <c r="K6007" t="s">
        <v>138</v>
      </c>
      <c r="L6007" t="s">
        <v>17288</v>
      </c>
      <c r="M6007" t="s">
        <v>17289</v>
      </c>
      <c r="N6007">
        <v>5.5091666659999996</v>
      </c>
      <c r="O6007">
        <v>0</v>
      </c>
      <c r="P6007">
        <v>1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0.49537836584545003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0.49537836584545003</v>
      </c>
    </row>
    <row r="6008" spans="1:31" x14ac:dyDescent="0.25">
      <c r="A6008">
        <v>2317757</v>
      </c>
      <c r="B6008">
        <v>1</v>
      </c>
      <c r="C6008" t="s">
        <v>81</v>
      </c>
      <c r="D6008" t="s">
        <v>128</v>
      </c>
      <c r="E6008" t="s">
        <v>153</v>
      </c>
      <c r="F6008" t="s">
        <v>17290</v>
      </c>
      <c r="G6008" t="s">
        <v>203</v>
      </c>
      <c r="H6008" t="s">
        <v>150</v>
      </c>
      <c r="I6008" t="s">
        <v>136</v>
      </c>
      <c r="J6008" t="s">
        <v>137</v>
      </c>
      <c r="K6008" t="s">
        <v>138</v>
      </c>
      <c r="L6008" t="s">
        <v>17291</v>
      </c>
      <c r="M6008" t="s">
        <v>17292</v>
      </c>
      <c r="N6008">
        <v>2.3605555549999999</v>
      </c>
      <c r="O6008">
        <v>0</v>
      </c>
      <c r="P6008">
        <v>3</v>
      </c>
      <c r="Q6008">
        <v>0</v>
      </c>
      <c r="R6008">
        <v>0</v>
      </c>
      <c r="S6008">
        <v>0</v>
      </c>
      <c r="T6008">
        <v>2</v>
      </c>
      <c r="U6008">
        <v>0</v>
      </c>
      <c r="V6008">
        <v>0</v>
      </c>
      <c r="W6008">
        <v>0</v>
      </c>
      <c r="X6008">
        <v>0.80057014864095011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0.80057014864095011</v>
      </c>
    </row>
    <row r="6009" spans="1:31" x14ac:dyDescent="0.25">
      <c r="A6009">
        <v>2317365</v>
      </c>
      <c r="B6009">
        <v>1</v>
      </c>
      <c r="C6009" t="s">
        <v>80</v>
      </c>
      <c r="D6009" t="s">
        <v>100</v>
      </c>
      <c r="E6009" t="s">
        <v>141</v>
      </c>
      <c r="F6009" t="s">
        <v>17293</v>
      </c>
      <c r="G6009" t="s">
        <v>143</v>
      </c>
      <c r="H6009" t="s">
        <v>135</v>
      </c>
      <c r="I6009" t="s">
        <v>136</v>
      </c>
      <c r="J6009" t="s">
        <v>137</v>
      </c>
      <c r="K6009" t="s">
        <v>144</v>
      </c>
      <c r="L6009" t="s">
        <v>17294</v>
      </c>
      <c r="M6009" t="s">
        <v>17295</v>
      </c>
      <c r="N6009">
        <v>3.943333333</v>
      </c>
      <c r="O6009">
        <v>0</v>
      </c>
      <c r="P6009">
        <v>296</v>
      </c>
      <c r="Q6009">
        <v>0</v>
      </c>
      <c r="R6009">
        <v>99</v>
      </c>
      <c r="S6009">
        <v>0</v>
      </c>
      <c r="T6009">
        <v>77</v>
      </c>
      <c r="U6009">
        <v>0</v>
      </c>
      <c r="V6009">
        <v>0</v>
      </c>
      <c r="W6009">
        <v>0</v>
      </c>
      <c r="X6009">
        <v>296.99548405343808</v>
      </c>
      <c r="Y6009">
        <v>0</v>
      </c>
      <c r="Z6009">
        <v>404.80266644274127</v>
      </c>
      <c r="AA6009">
        <v>0</v>
      </c>
      <c r="AB6009">
        <v>281.49823190396222</v>
      </c>
      <c r="AC6009">
        <v>0</v>
      </c>
      <c r="AD6009">
        <v>0</v>
      </c>
      <c r="AE6009">
        <v>983.29638240014151</v>
      </c>
    </row>
    <row r="6010" spans="1:31" x14ac:dyDescent="0.25">
      <c r="A6010">
        <v>2317860</v>
      </c>
      <c r="B6010">
        <v>1</v>
      </c>
      <c r="C6010" t="s">
        <v>80</v>
      </c>
      <c r="D6010" t="s">
        <v>90</v>
      </c>
      <c r="E6010" t="s">
        <v>147</v>
      </c>
      <c r="F6010" t="s">
        <v>17296</v>
      </c>
      <c r="G6010" t="s">
        <v>149</v>
      </c>
      <c r="H6010" t="s">
        <v>150</v>
      </c>
      <c r="I6010" t="s">
        <v>136</v>
      </c>
      <c r="J6010" t="s">
        <v>137</v>
      </c>
      <c r="K6010" t="s">
        <v>138</v>
      </c>
      <c r="L6010" t="s">
        <v>17297</v>
      </c>
      <c r="M6010" t="s">
        <v>17298</v>
      </c>
      <c r="N6010">
        <v>0.91111111099999997</v>
      </c>
      <c r="O6010">
        <v>0</v>
      </c>
      <c r="P6010">
        <v>181</v>
      </c>
      <c r="Q6010">
        <v>0</v>
      </c>
      <c r="R6010">
        <v>0</v>
      </c>
      <c r="S6010">
        <v>0</v>
      </c>
      <c r="T6010">
        <v>21</v>
      </c>
      <c r="U6010">
        <v>0</v>
      </c>
      <c r="V6010">
        <v>0</v>
      </c>
      <c r="W6010">
        <v>0</v>
      </c>
      <c r="X6010">
        <v>41.885752133909882</v>
      </c>
      <c r="Y6010">
        <v>0</v>
      </c>
      <c r="Z6010">
        <v>0</v>
      </c>
      <c r="AA6010">
        <v>0</v>
      </c>
      <c r="AB6010">
        <v>13.393026934203879</v>
      </c>
      <c r="AC6010">
        <v>0</v>
      </c>
      <c r="AD6010">
        <v>0</v>
      </c>
      <c r="AE6010">
        <v>55.278779068113764</v>
      </c>
    </row>
    <row r="6011" spans="1:31" x14ac:dyDescent="0.25">
      <c r="A6011">
        <v>2317611</v>
      </c>
      <c r="B6011">
        <v>1</v>
      </c>
      <c r="C6011" t="s">
        <v>81</v>
      </c>
      <c r="D6011" t="s">
        <v>118</v>
      </c>
      <c r="E6011" t="s">
        <v>132</v>
      </c>
      <c r="F6011" t="s">
        <v>4331</v>
      </c>
      <c r="G6011" t="s">
        <v>134</v>
      </c>
      <c r="H6011" t="s">
        <v>135</v>
      </c>
      <c r="I6011" t="s">
        <v>136</v>
      </c>
      <c r="J6011" t="s">
        <v>137</v>
      </c>
      <c r="K6011" t="s">
        <v>138</v>
      </c>
      <c r="L6011" t="s">
        <v>17299</v>
      </c>
      <c r="M6011" t="s">
        <v>17300</v>
      </c>
      <c r="N6011">
        <v>3.3672222220000001</v>
      </c>
      <c r="O6011">
        <v>3</v>
      </c>
      <c r="P6011">
        <v>60</v>
      </c>
      <c r="Q6011">
        <v>41</v>
      </c>
      <c r="R6011">
        <v>96</v>
      </c>
      <c r="S6011">
        <v>2</v>
      </c>
      <c r="T6011">
        <v>26</v>
      </c>
      <c r="U6011">
        <v>0</v>
      </c>
      <c r="V6011">
        <v>0</v>
      </c>
      <c r="W6011">
        <v>12.573411677080799</v>
      </c>
      <c r="X6011">
        <v>52.46353512056892</v>
      </c>
      <c r="Y6011">
        <v>253.49007371648145</v>
      </c>
      <c r="Z6011">
        <v>774.27594715047758</v>
      </c>
      <c r="AA6011">
        <v>10.888395737340311</v>
      </c>
      <c r="AB6011">
        <v>135.7423600895572</v>
      </c>
      <c r="AC6011">
        <v>0</v>
      </c>
      <c r="AD6011">
        <v>0</v>
      </c>
      <c r="AE6011">
        <v>1239.4337234915063</v>
      </c>
    </row>
    <row r="6012" spans="1:31" x14ac:dyDescent="0.25">
      <c r="A6012">
        <v>2317465</v>
      </c>
      <c r="B6012">
        <v>1</v>
      </c>
      <c r="C6012" t="s">
        <v>80</v>
      </c>
      <c r="D6012" t="s">
        <v>104</v>
      </c>
      <c r="E6012" t="s">
        <v>175</v>
      </c>
      <c r="F6012" t="s">
        <v>17301</v>
      </c>
      <c r="G6012" t="s">
        <v>210</v>
      </c>
      <c r="H6012" t="s">
        <v>135</v>
      </c>
      <c r="I6012" t="s">
        <v>136</v>
      </c>
      <c r="J6012" t="s">
        <v>137</v>
      </c>
      <c r="K6012" t="s">
        <v>138</v>
      </c>
      <c r="L6012" t="s">
        <v>17302</v>
      </c>
      <c r="M6012" t="s">
        <v>17303</v>
      </c>
      <c r="N6012">
        <v>1.3819444439999999</v>
      </c>
      <c r="O6012">
        <v>0</v>
      </c>
      <c r="P6012">
        <v>13</v>
      </c>
      <c r="Q6012">
        <v>0</v>
      </c>
      <c r="R6012">
        <v>9</v>
      </c>
      <c r="S6012">
        <v>0</v>
      </c>
      <c r="T6012">
        <v>4</v>
      </c>
      <c r="U6012">
        <v>0</v>
      </c>
      <c r="V6012">
        <v>0</v>
      </c>
      <c r="W6012">
        <v>0</v>
      </c>
      <c r="X6012">
        <v>7.0281085747584244</v>
      </c>
      <c r="Y6012">
        <v>0</v>
      </c>
      <c r="Z6012">
        <v>10.878766153531801</v>
      </c>
      <c r="AA6012">
        <v>0</v>
      </c>
      <c r="AB6012">
        <v>2.8595080671159505</v>
      </c>
      <c r="AC6012">
        <v>0</v>
      </c>
      <c r="AD6012">
        <v>0</v>
      </c>
      <c r="AE6012">
        <v>20.766382795406177</v>
      </c>
    </row>
    <row r="6013" spans="1:31" x14ac:dyDescent="0.25">
      <c r="A6013">
        <v>2317737</v>
      </c>
      <c r="B6013">
        <v>1</v>
      </c>
      <c r="C6013" t="s">
        <v>80</v>
      </c>
      <c r="D6013" t="s">
        <v>84</v>
      </c>
      <c r="E6013" t="s">
        <v>147</v>
      </c>
      <c r="F6013" t="s">
        <v>17304</v>
      </c>
      <c r="G6013" t="s">
        <v>149</v>
      </c>
      <c r="H6013" t="s">
        <v>150</v>
      </c>
      <c r="I6013" t="s">
        <v>136</v>
      </c>
      <c r="J6013" t="s">
        <v>137</v>
      </c>
      <c r="K6013" t="s">
        <v>138</v>
      </c>
      <c r="L6013" t="s">
        <v>17305</v>
      </c>
      <c r="M6013" t="s">
        <v>17306</v>
      </c>
      <c r="N6013">
        <v>1.1575</v>
      </c>
      <c r="O6013">
        <v>0</v>
      </c>
      <c r="P6013">
        <v>46</v>
      </c>
      <c r="Q6013">
        <v>0</v>
      </c>
      <c r="R6013">
        <v>0</v>
      </c>
      <c r="S6013">
        <v>0</v>
      </c>
      <c r="T6013">
        <v>3</v>
      </c>
      <c r="U6013">
        <v>0</v>
      </c>
      <c r="V6013">
        <v>0</v>
      </c>
      <c r="W6013">
        <v>0</v>
      </c>
      <c r="X6013">
        <v>14.884341840652704</v>
      </c>
      <c r="Y6013">
        <v>0</v>
      </c>
      <c r="Z6013">
        <v>0</v>
      </c>
      <c r="AA6013">
        <v>0</v>
      </c>
      <c r="AB6013">
        <v>1.9687240007715086</v>
      </c>
      <c r="AC6013">
        <v>0</v>
      </c>
      <c r="AD6013">
        <v>0</v>
      </c>
      <c r="AE6013">
        <v>16.853065841424211</v>
      </c>
    </row>
    <row r="6014" spans="1:31" x14ac:dyDescent="0.25">
      <c r="A6014">
        <v>2317382</v>
      </c>
      <c r="B6014">
        <v>1</v>
      </c>
      <c r="C6014" t="s">
        <v>81</v>
      </c>
      <c r="D6014" t="s">
        <v>117</v>
      </c>
      <c r="E6014" t="s">
        <v>158</v>
      </c>
      <c r="F6014" t="s">
        <v>17307</v>
      </c>
      <c r="G6014" t="s">
        <v>453</v>
      </c>
      <c r="H6014" t="s">
        <v>150</v>
      </c>
      <c r="I6014" t="s">
        <v>136</v>
      </c>
      <c r="J6014" t="s">
        <v>137</v>
      </c>
      <c r="K6014" t="s">
        <v>138</v>
      </c>
      <c r="L6014" t="s">
        <v>17308</v>
      </c>
      <c r="M6014" t="s">
        <v>17309</v>
      </c>
      <c r="N6014">
        <v>6.6436111110000002</v>
      </c>
      <c r="O6014">
        <v>0</v>
      </c>
      <c r="P6014">
        <v>29</v>
      </c>
      <c r="Q6014">
        <v>0</v>
      </c>
      <c r="R6014">
        <v>1</v>
      </c>
      <c r="S6014">
        <v>0</v>
      </c>
      <c r="T6014">
        <v>1</v>
      </c>
      <c r="U6014">
        <v>0</v>
      </c>
      <c r="V6014">
        <v>0</v>
      </c>
      <c r="W6014">
        <v>0</v>
      </c>
      <c r="X6014">
        <v>29.337380189735686</v>
      </c>
      <c r="Y6014">
        <v>0</v>
      </c>
      <c r="Z6014">
        <v>12.869562038564634</v>
      </c>
      <c r="AA6014">
        <v>0</v>
      </c>
      <c r="AB6014">
        <v>0.37574119987958332</v>
      </c>
      <c r="AC6014">
        <v>0</v>
      </c>
      <c r="AD6014">
        <v>0</v>
      </c>
      <c r="AE6014">
        <v>42.582683428179905</v>
      </c>
    </row>
    <row r="6015" spans="1:31" x14ac:dyDescent="0.25">
      <c r="A6015">
        <v>2317408</v>
      </c>
      <c r="B6015">
        <v>1</v>
      </c>
      <c r="C6015" t="s">
        <v>80</v>
      </c>
      <c r="D6015" t="s">
        <v>93</v>
      </c>
      <c r="E6015" t="s">
        <v>141</v>
      </c>
      <c r="F6015" t="s">
        <v>17310</v>
      </c>
      <c r="G6015" t="s">
        <v>177</v>
      </c>
      <c r="H6015" t="s">
        <v>135</v>
      </c>
      <c r="I6015" t="s">
        <v>136</v>
      </c>
      <c r="J6015" t="s">
        <v>137</v>
      </c>
      <c r="K6015" t="s">
        <v>144</v>
      </c>
      <c r="L6015" t="s">
        <v>17311</v>
      </c>
      <c r="M6015" t="s">
        <v>17312</v>
      </c>
      <c r="N6015">
        <v>1.994722222</v>
      </c>
      <c r="O6015">
        <v>0</v>
      </c>
      <c r="P6015">
        <v>4</v>
      </c>
      <c r="Q6015">
        <v>3</v>
      </c>
      <c r="R6015">
        <v>225</v>
      </c>
      <c r="S6015">
        <v>8</v>
      </c>
      <c r="T6015">
        <v>45</v>
      </c>
      <c r="U6015">
        <v>1</v>
      </c>
      <c r="V6015">
        <v>0</v>
      </c>
      <c r="W6015">
        <v>0</v>
      </c>
      <c r="X6015">
        <v>2.3564816017747332</v>
      </c>
      <c r="Y6015">
        <v>2.8459568574859335</v>
      </c>
      <c r="Z6015">
        <v>148.34672212323179</v>
      </c>
      <c r="AA6015">
        <v>39.043748406568334</v>
      </c>
      <c r="AB6015">
        <v>83.382775550495637</v>
      </c>
      <c r="AC6015">
        <v>328.95904464862025</v>
      </c>
      <c r="AD6015">
        <v>0</v>
      </c>
      <c r="AE6015">
        <v>604.93472918817668</v>
      </c>
    </row>
    <row r="6016" spans="1:31" x14ac:dyDescent="0.25">
      <c r="A6016">
        <v>2317574</v>
      </c>
      <c r="B6016">
        <v>1</v>
      </c>
      <c r="C6016" t="s">
        <v>80</v>
      </c>
      <c r="D6016" t="s">
        <v>111</v>
      </c>
      <c r="E6016" t="s">
        <v>153</v>
      </c>
      <c r="F6016" t="s">
        <v>17313</v>
      </c>
      <c r="G6016" t="s">
        <v>254</v>
      </c>
      <c r="H6016" t="s">
        <v>150</v>
      </c>
      <c r="I6016" t="s">
        <v>136</v>
      </c>
      <c r="J6016" t="s">
        <v>137</v>
      </c>
      <c r="K6016" t="s">
        <v>138</v>
      </c>
      <c r="L6016" t="s">
        <v>17314</v>
      </c>
      <c r="M6016" t="s">
        <v>17315</v>
      </c>
      <c r="N6016">
        <v>0.99305555499999998</v>
      </c>
      <c r="O6016">
        <v>0</v>
      </c>
      <c r="P6016">
        <v>1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0.57188018239375005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0.57188018239375005</v>
      </c>
    </row>
    <row r="6017" spans="1:31" x14ac:dyDescent="0.25">
      <c r="A6017">
        <v>2317425</v>
      </c>
      <c r="B6017">
        <v>1</v>
      </c>
      <c r="C6017" t="s">
        <v>80</v>
      </c>
      <c r="D6017" t="s">
        <v>85</v>
      </c>
      <c r="E6017" t="s">
        <v>147</v>
      </c>
      <c r="F6017" t="s">
        <v>4209</v>
      </c>
      <c r="G6017" t="s">
        <v>177</v>
      </c>
      <c r="H6017" t="s">
        <v>150</v>
      </c>
      <c r="I6017" t="s">
        <v>136</v>
      </c>
      <c r="J6017" t="s">
        <v>137</v>
      </c>
      <c r="K6017" t="s">
        <v>144</v>
      </c>
      <c r="L6017" t="s">
        <v>17316</v>
      </c>
      <c r="M6017" t="s">
        <v>17317</v>
      </c>
      <c r="N6017">
        <v>6.4424999999999999</v>
      </c>
      <c r="O6017">
        <v>0</v>
      </c>
      <c r="P6017">
        <v>24</v>
      </c>
      <c r="Q6017">
        <v>0</v>
      </c>
      <c r="R6017">
        <v>0</v>
      </c>
      <c r="S6017">
        <v>0</v>
      </c>
      <c r="T6017">
        <v>1</v>
      </c>
      <c r="U6017">
        <v>0</v>
      </c>
      <c r="V6017">
        <v>0</v>
      </c>
      <c r="W6017">
        <v>0</v>
      </c>
      <c r="X6017">
        <v>33.155145773468462</v>
      </c>
      <c r="Y6017">
        <v>0</v>
      </c>
      <c r="Z6017">
        <v>0</v>
      </c>
      <c r="AA6017">
        <v>0</v>
      </c>
      <c r="AB6017">
        <v>0.33398896487879998</v>
      </c>
      <c r="AC6017">
        <v>0</v>
      </c>
      <c r="AD6017">
        <v>0</v>
      </c>
      <c r="AE6017">
        <v>33.489134738347261</v>
      </c>
    </row>
    <row r="6018" spans="1:31" x14ac:dyDescent="0.25">
      <c r="A6018">
        <v>2317282</v>
      </c>
      <c r="B6018">
        <v>1</v>
      </c>
      <c r="C6018" t="s">
        <v>80</v>
      </c>
      <c r="D6018" t="s">
        <v>93</v>
      </c>
      <c r="E6018" t="s">
        <v>153</v>
      </c>
      <c r="F6018" t="s">
        <v>17318</v>
      </c>
      <c r="G6018" t="s">
        <v>254</v>
      </c>
      <c r="H6018" t="s">
        <v>150</v>
      </c>
      <c r="I6018" t="s">
        <v>136</v>
      </c>
      <c r="J6018" t="s">
        <v>137</v>
      </c>
      <c r="K6018" t="s">
        <v>138</v>
      </c>
      <c r="L6018" t="s">
        <v>17319</v>
      </c>
      <c r="M6018" t="s">
        <v>17320</v>
      </c>
      <c r="N6018">
        <v>1.3519444439999999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1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0</v>
      </c>
      <c r="AB6018">
        <v>0.18430985794724999</v>
      </c>
      <c r="AC6018">
        <v>0</v>
      </c>
      <c r="AD6018">
        <v>0</v>
      </c>
      <c r="AE6018">
        <v>0.18430985794724999</v>
      </c>
    </row>
    <row r="6019" spans="1:31" x14ac:dyDescent="0.25">
      <c r="A6019">
        <v>2317551</v>
      </c>
      <c r="B6019">
        <v>1</v>
      </c>
      <c r="C6019" t="s">
        <v>80</v>
      </c>
      <c r="D6019" t="s">
        <v>99</v>
      </c>
      <c r="E6019" t="s">
        <v>153</v>
      </c>
      <c r="F6019" t="s">
        <v>17321</v>
      </c>
      <c r="G6019" t="s">
        <v>155</v>
      </c>
      <c r="H6019" t="s">
        <v>150</v>
      </c>
      <c r="I6019" t="s">
        <v>136</v>
      </c>
      <c r="J6019" t="s">
        <v>137</v>
      </c>
      <c r="K6019" t="s">
        <v>138</v>
      </c>
      <c r="L6019" t="s">
        <v>17322</v>
      </c>
      <c r="M6019" t="s">
        <v>17323</v>
      </c>
      <c r="N6019">
        <v>0.773888888</v>
      </c>
      <c r="O6019">
        <v>0</v>
      </c>
      <c r="P6019">
        <v>1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5.708536209713333E-2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5.708536209713333E-2</v>
      </c>
    </row>
    <row r="6020" spans="1:31" x14ac:dyDescent="0.25">
      <c r="A6020">
        <v>2317886</v>
      </c>
      <c r="B6020">
        <v>1</v>
      </c>
      <c r="C6020" t="s">
        <v>80</v>
      </c>
      <c r="D6020" t="s">
        <v>100</v>
      </c>
      <c r="E6020" t="s">
        <v>153</v>
      </c>
      <c r="F6020" t="s">
        <v>17324</v>
      </c>
      <c r="G6020" t="s">
        <v>155</v>
      </c>
      <c r="H6020" t="s">
        <v>150</v>
      </c>
      <c r="I6020" t="s">
        <v>136</v>
      </c>
      <c r="J6020" t="s">
        <v>137</v>
      </c>
      <c r="K6020" t="s">
        <v>138</v>
      </c>
      <c r="L6020" t="s">
        <v>17325</v>
      </c>
      <c r="M6020" t="s">
        <v>17326</v>
      </c>
      <c r="N6020">
        <v>1.553055555</v>
      </c>
      <c r="O6020">
        <v>0</v>
      </c>
      <c r="P6020">
        <v>1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0.64859776477340003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0.64859776477340003</v>
      </c>
    </row>
    <row r="6021" spans="1:31" x14ac:dyDescent="0.25">
      <c r="A6021">
        <v>2317445</v>
      </c>
      <c r="B6021">
        <v>1</v>
      </c>
      <c r="C6021" t="s">
        <v>80</v>
      </c>
      <c r="D6021" t="s">
        <v>106</v>
      </c>
      <c r="E6021" t="s">
        <v>132</v>
      </c>
      <c r="F6021" t="s">
        <v>17327</v>
      </c>
      <c r="G6021" t="s">
        <v>134</v>
      </c>
      <c r="H6021" t="s">
        <v>135</v>
      </c>
      <c r="I6021" t="s">
        <v>136</v>
      </c>
      <c r="J6021" t="s">
        <v>137</v>
      </c>
      <c r="K6021" t="s">
        <v>138</v>
      </c>
      <c r="L6021" t="s">
        <v>17328</v>
      </c>
      <c r="M6021" t="s">
        <v>17329</v>
      </c>
      <c r="N6021">
        <v>0.43333333299999999</v>
      </c>
      <c r="O6021">
        <v>1</v>
      </c>
      <c r="P6021">
        <v>1296</v>
      </c>
      <c r="Q6021">
        <v>80</v>
      </c>
      <c r="R6021">
        <v>136</v>
      </c>
      <c r="S6021">
        <v>21</v>
      </c>
      <c r="T6021">
        <v>170</v>
      </c>
      <c r="U6021">
        <v>2</v>
      </c>
      <c r="V6021">
        <v>0</v>
      </c>
      <c r="W6021">
        <v>8.7226623466125017E-2</v>
      </c>
      <c r="X6021">
        <v>120.05167991015234</v>
      </c>
      <c r="Y6021">
        <v>460.91146508089264</v>
      </c>
      <c r="Z6021">
        <v>195.44220257106971</v>
      </c>
      <c r="AA6021">
        <v>72.149463888416847</v>
      </c>
      <c r="AB6021">
        <v>72.069242619128232</v>
      </c>
      <c r="AC6021">
        <v>95.61399311008482</v>
      </c>
      <c r="AD6021">
        <v>0</v>
      </c>
      <c r="AE6021">
        <v>1016.3252738032106</v>
      </c>
    </row>
    <row r="6022" spans="1:31" x14ac:dyDescent="0.25">
      <c r="A6022">
        <v>2317780</v>
      </c>
      <c r="B6022">
        <v>1</v>
      </c>
      <c r="C6022" t="s">
        <v>80</v>
      </c>
      <c r="D6022" t="s">
        <v>82</v>
      </c>
      <c r="E6022" t="s">
        <v>147</v>
      </c>
      <c r="F6022" t="s">
        <v>17330</v>
      </c>
      <c r="G6022" t="s">
        <v>336</v>
      </c>
      <c r="H6022" t="s">
        <v>150</v>
      </c>
      <c r="I6022" t="s">
        <v>136</v>
      </c>
      <c r="J6022" t="s">
        <v>137</v>
      </c>
      <c r="K6022" t="s">
        <v>138</v>
      </c>
      <c r="L6022" t="s">
        <v>17331</v>
      </c>
      <c r="M6022" t="s">
        <v>17332</v>
      </c>
      <c r="N6022">
        <v>0.35749999999999998</v>
      </c>
      <c r="O6022">
        <v>0</v>
      </c>
      <c r="P6022">
        <v>121</v>
      </c>
      <c r="Q6022">
        <v>0</v>
      </c>
      <c r="R6022">
        <v>0</v>
      </c>
      <c r="S6022">
        <v>0</v>
      </c>
      <c r="T6022">
        <v>6</v>
      </c>
      <c r="U6022">
        <v>0</v>
      </c>
      <c r="V6022">
        <v>0</v>
      </c>
      <c r="W6022">
        <v>0</v>
      </c>
      <c r="X6022">
        <v>9.7324965785170345</v>
      </c>
      <c r="Y6022">
        <v>0</v>
      </c>
      <c r="Z6022">
        <v>0</v>
      </c>
      <c r="AA6022">
        <v>0</v>
      </c>
      <c r="AB6022">
        <v>0.39505547345815828</v>
      </c>
      <c r="AC6022">
        <v>0</v>
      </c>
      <c r="AD6022">
        <v>0</v>
      </c>
      <c r="AE6022">
        <v>10.127552051975194</v>
      </c>
    </row>
    <row r="6023" spans="1:31" x14ac:dyDescent="0.25">
      <c r="A6023">
        <v>2317531</v>
      </c>
      <c r="B6023">
        <v>1</v>
      </c>
      <c r="C6023" t="s">
        <v>81</v>
      </c>
      <c r="D6023" t="s">
        <v>118</v>
      </c>
      <c r="E6023" t="s">
        <v>414</v>
      </c>
      <c r="F6023" t="s">
        <v>415</v>
      </c>
      <c r="G6023" t="s">
        <v>703</v>
      </c>
      <c r="H6023" t="s">
        <v>135</v>
      </c>
      <c r="I6023" t="s">
        <v>136</v>
      </c>
      <c r="J6023" t="s">
        <v>137</v>
      </c>
      <c r="K6023" t="s">
        <v>138</v>
      </c>
      <c r="L6023" t="s">
        <v>17333</v>
      </c>
      <c r="M6023" t="s">
        <v>17334</v>
      </c>
      <c r="N6023">
        <v>0.627611111</v>
      </c>
      <c r="O6023">
        <v>0</v>
      </c>
      <c r="P6023">
        <v>11000</v>
      </c>
      <c r="Q6023">
        <v>1</v>
      </c>
      <c r="R6023">
        <v>3</v>
      </c>
      <c r="S6023">
        <v>4</v>
      </c>
      <c r="T6023">
        <v>2695</v>
      </c>
      <c r="U6023">
        <v>0</v>
      </c>
      <c r="V6023">
        <v>10</v>
      </c>
      <c r="W6023">
        <v>0</v>
      </c>
      <c r="X6023">
        <v>1334.1718066705232</v>
      </c>
      <c r="Y6023">
        <v>0</v>
      </c>
      <c r="Z6023">
        <v>1.2184669109192998</v>
      </c>
      <c r="AA6023">
        <v>8.1469984529044499</v>
      </c>
      <c r="AB6023">
        <v>1915.5456859155522</v>
      </c>
      <c r="AC6023">
        <v>0</v>
      </c>
      <c r="AD6023">
        <v>247.23092434595947</v>
      </c>
      <c r="AE6023">
        <v>3506.3138822958585</v>
      </c>
    </row>
    <row r="6024" spans="1:31" x14ac:dyDescent="0.25">
      <c r="A6024">
        <v>2317637</v>
      </c>
      <c r="B6024">
        <v>1</v>
      </c>
      <c r="C6024" t="s">
        <v>81</v>
      </c>
      <c r="D6024" t="s">
        <v>128</v>
      </c>
      <c r="E6024" t="s">
        <v>141</v>
      </c>
      <c r="F6024" t="s">
        <v>7416</v>
      </c>
      <c r="G6024" t="s">
        <v>134</v>
      </c>
      <c r="H6024" t="s">
        <v>135</v>
      </c>
      <c r="I6024" t="s">
        <v>136</v>
      </c>
      <c r="J6024" t="s">
        <v>137</v>
      </c>
      <c r="K6024" t="s">
        <v>138</v>
      </c>
      <c r="L6024" t="s">
        <v>17335</v>
      </c>
      <c r="M6024" t="s">
        <v>17336</v>
      </c>
      <c r="N6024">
        <v>0.58722222199999996</v>
      </c>
      <c r="O6024">
        <v>0</v>
      </c>
      <c r="P6024">
        <v>2436</v>
      </c>
      <c r="Q6024">
        <v>7</v>
      </c>
      <c r="R6024">
        <v>24</v>
      </c>
      <c r="S6024">
        <v>9</v>
      </c>
      <c r="T6024">
        <v>153</v>
      </c>
      <c r="U6024">
        <v>0</v>
      </c>
      <c r="V6024">
        <v>0</v>
      </c>
      <c r="W6024">
        <v>0</v>
      </c>
      <c r="X6024">
        <v>309.32518853739026</v>
      </c>
      <c r="Y6024">
        <v>21.164545319988001</v>
      </c>
      <c r="Z6024">
        <v>13.228077856943019</v>
      </c>
      <c r="AA6024">
        <v>43.294755353361552</v>
      </c>
      <c r="AB6024">
        <v>117.74185262435996</v>
      </c>
      <c r="AC6024">
        <v>0</v>
      </c>
      <c r="AD6024">
        <v>0</v>
      </c>
      <c r="AE6024">
        <v>504.7544196920428</v>
      </c>
    </row>
    <row r="6025" spans="1:31" x14ac:dyDescent="0.25">
      <c r="A6025">
        <v>2317277</v>
      </c>
      <c r="B6025">
        <v>1</v>
      </c>
      <c r="C6025" t="s">
        <v>80</v>
      </c>
      <c r="D6025" t="s">
        <v>105</v>
      </c>
      <c r="E6025" t="s">
        <v>132</v>
      </c>
      <c r="F6025" t="s">
        <v>1942</v>
      </c>
      <c r="G6025" t="s">
        <v>134</v>
      </c>
      <c r="H6025" t="s">
        <v>135</v>
      </c>
      <c r="I6025" t="s">
        <v>136</v>
      </c>
      <c r="J6025" t="s">
        <v>137</v>
      </c>
      <c r="K6025" t="s">
        <v>138</v>
      </c>
      <c r="L6025" t="s">
        <v>17337</v>
      </c>
      <c r="M6025" t="s">
        <v>17338</v>
      </c>
      <c r="N6025">
        <v>0.91777777699999996</v>
      </c>
      <c r="O6025">
        <v>0</v>
      </c>
      <c r="P6025">
        <v>1288</v>
      </c>
      <c r="Q6025">
        <v>0</v>
      </c>
      <c r="R6025">
        <v>197</v>
      </c>
      <c r="S6025">
        <v>1</v>
      </c>
      <c r="T6025">
        <v>197</v>
      </c>
      <c r="U6025">
        <v>0</v>
      </c>
      <c r="V6025">
        <v>1</v>
      </c>
      <c r="W6025">
        <v>0</v>
      </c>
      <c r="X6025">
        <v>219.25411695668475</v>
      </c>
      <c r="Y6025">
        <v>0</v>
      </c>
      <c r="Z6025">
        <v>43.852998889941055</v>
      </c>
      <c r="AA6025">
        <v>9.0939276490112011</v>
      </c>
      <c r="AB6025">
        <v>103.91545519544295</v>
      </c>
      <c r="AC6025">
        <v>0</v>
      </c>
      <c r="AD6025">
        <v>0.91105924478369171</v>
      </c>
      <c r="AE6025">
        <v>377.02755793586368</v>
      </c>
    </row>
    <row r="6026" spans="1:31" x14ac:dyDescent="0.25">
      <c r="A6026">
        <v>2317626</v>
      </c>
      <c r="B6026">
        <v>1</v>
      </c>
      <c r="C6026" t="s">
        <v>80</v>
      </c>
      <c r="D6026" t="s">
        <v>100</v>
      </c>
      <c r="E6026" t="s">
        <v>175</v>
      </c>
      <c r="F6026" t="s">
        <v>17339</v>
      </c>
      <c r="G6026" t="s">
        <v>210</v>
      </c>
      <c r="H6026" t="s">
        <v>135</v>
      </c>
      <c r="I6026" t="s">
        <v>136</v>
      </c>
      <c r="J6026" t="s">
        <v>137</v>
      </c>
      <c r="K6026" t="s">
        <v>138</v>
      </c>
      <c r="L6026" t="s">
        <v>17340</v>
      </c>
      <c r="M6026" t="s">
        <v>17341</v>
      </c>
      <c r="N6026">
        <v>1.328888888</v>
      </c>
      <c r="O6026">
        <v>0</v>
      </c>
      <c r="P6026">
        <v>147</v>
      </c>
      <c r="Q6026">
        <v>0</v>
      </c>
      <c r="R6026">
        <v>11</v>
      </c>
      <c r="S6026">
        <v>0</v>
      </c>
      <c r="T6026">
        <v>15</v>
      </c>
      <c r="U6026">
        <v>0</v>
      </c>
      <c r="V6026">
        <v>0</v>
      </c>
      <c r="W6026">
        <v>0</v>
      </c>
      <c r="X6026">
        <v>63.939325137562442</v>
      </c>
      <c r="Y6026">
        <v>0</v>
      </c>
      <c r="Z6026">
        <v>4.0215810259942995</v>
      </c>
      <c r="AA6026">
        <v>0</v>
      </c>
      <c r="AB6026">
        <v>17.994567171687557</v>
      </c>
      <c r="AC6026">
        <v>0</v>
      </c>
      <c r="AD6026">
        <v>0</v>
      </c>
      <c r="AE6026">
        <v>85.955473335244307</v>
      </c>
    </row>
    <row r="6027" spans="1:31" x14ac:dyDescent="0.25">
      <c r="A6027">
        <v>2317423</v>
      </c>
      <c r="B6027">
        <v>1</v>
      </c>
      <c r="C6027" t="s">
        <v>80</v>
      </c>
      <c r="D6027" t="s">
        <v>85</v>
      </c>
      <c r="E6027" t="s">
        <v>147</v>
      </c>
      <c r="F6027" t="s">
        <v>17342</v>
      </c>
      <c r="G6027" t="s">
        <v>177</v>
      </c>
      <c r="H6027" t="s">
        <v>150</v>
      </c>
      <c r="I6027" t="s">
        <v>136</v>
      </c>
      <c r="J6027" t="s">
        <v>137</v>
      </c>
      <c r="K6027" t="s">
        <v>144</v>
      </c>
      <c r="L6027" t="s">
        <v>17343</v>
      </c>
      <c r="M6027" t="s">
        <v>17344</v>
      </c>
      <c r="N6027">
        <v>6.4874999999999998</v>
      </c>
      <c r="O6027">
        <v>0</v>
      </c>
      <c r="P6027">
        <v>161</v>
      </c>
      <c r="Q6027">
        <v>0</v>
      </c>
      <c r="R6027">
        <v>0</v>
      </c>
      <c r="S6027">
        <v>0</v>
      </c>
      <c r="T6027">
        <v>22</v>
      </c>
      <c r="U6027">
        <v>0</v>
      </c>
      <c r="V6027">
        <v>0</v>
      </c>
      <c r="W6027">
        <v>0</v>
      </c>
      <c r="X6027">
        <v>214.67680083021347</v>
      </c>
      <c r="Y6027">
        <v>0</v>
      </c>
      <c r="Z6027">
        <v>0</v>
      </c>
      <c r="AA6027">
        <v>0</v>
      </c>
      <c r="AB6027">
        <v>81.174741147151096</v>
      </c>
      <c r="AC6027">
        <v>0</v>
      </c>
      <c r="AD6027">
        <v>0</v>
      </c>
      <c r="AE6027">
        <v>295.85154197736455</v>
      </c>
    </row>
    <row r="6028" spans="1:31" x14ac:dyDescent="0.25">
      <c r="A6028">
        <v>2317755</v>
      </c>
      <c r="B6028">
        <v>1</v>
      </c>
      <c r="C6028" t="s">
        <v>80</v>
      </c>
      <c r="D6028" t="s">
        <v>103</v>
      </c>
      <c r="E6028" t="s">
        <v>175</v>
      </c>
      <c r="F6028" t="s">
        <v>17345</v>
      </c>
      <c r="G6028" t="s">
        <v>703</v>
      </c>
      <c r="H6028" t="s">
        <v>135</v>
      </c>
      <c r="I6028" t="s">
        <v>136</v>
      </c>
      <c r="J6028" t="s">
        <v>3</v>
      </c>
      <c r="K6028" t="s">
        <v>138</v>
      </c>
      <c r="L6028" t="s">
        <v>17346</v>
      </c>
      <c r="M6028" t="s">
        <v>17347</v>
      </c>
      <c r="N6028">
        <v>2.3147222219999999</v>
      </c>
      <c r="O6028">
        <v>0</v>
      </c>
      <c r="P6028">
        <v>457</v>
      </c>
      <c r="Q6028">
        <v>0</v>
      </c>
      <c r="R6028">
        <v>0</v>
      </c>
      <c r="S6028">
        <v>0</v>
      </c>
      <c r="T6028">
        <v>11</v>
      </c>
      <c r="U6028">
        <v>0</v>
      </c>
      <c r="V6028">
        <v>0</v>
      </c>
      <c r="W6028">
        <v>0</v>
      </c>
      <c r="X6028">
        <v>223.44490016317138</v>
      </c>
      <c r="Y6028">
        <v>0</v>
      </c>
      <c r="Z6028">
        <v>0</v>
      </c>
      <c r="AA6028">
        <v>0</v>
      </c>
      <c r="AB6028">
        <v>46.783777067931304</v>
      </c>
      <c r="AC6028">
        <v>0</v>
      </c>
      <c r="AD6028">
        <v>0</v>
      </c>
      <c r="AE6028">
        <v>270.22867723110267</v>
      </c>
    </row>
    <row r="6029" spans="1:31" x14ac:dyDescent="0.25">
      <c r="A6029">
        <v>2317363</v>
      </c>
      <c r="B6029">
        <v>1</v>
      </c>
      <c r="C6029" t="s">
        <v>80</v>
      </c>
      <c r="D6029" t="s">
        <v>107</v>
      </c>
      <c r="E6029" t="s">
        <v>175</v>
      </c>
      <c r="F6029" t="s">
        <v>16387</v>
      </c>
      <c r="G6029" t="s">
        <v>210</v>
      </c>
      <c r="H6029" t="s">
        <v>135</v>
      </c>
      <c r="I6029" t="s">
        <v>136</v>
      </c>
      <c r="J6029" t="s">
        <v>137</v>
      </c>
      <c r="K6029" t="s">
        <v>138</v>
      </c>
      <c r="L6029" t="s">
        <v>17348</v>
      </c>
      <c r="M6029" t="s">
        <v>17349</v>
      </c>
      <c r="N6029">
        <v>2.2922222219999999</v>
      </c>
      <c r="O6029">
        <v>0</v>
      </c>
      <c r="P6029">
        <v>0</v>
      </c>
      <c r="Q6029">
        <v>0</v>
      </c>
      <c r="R6029">
        <v>0</v>
      </c>
      <c r="S6029">
        <v>1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3.8228744046002223</v>
      </c>
      <c r="AB6029">
        <v>0</v>
      </c>
      <c r="AC6029">
        <v>0</v>
      </c>
      <c r="AD6029">
        <v>0</v>
      </c>
      <c r="AE6029">
        <v>3.8228744046002223</v>
      </c>
    </row>
    <row r="6030" spans="1:31" x14ac:dyDescent="0.25">
      <c r="A6030">
        <v>2317609</v>
      </c>
      <c r="B6030">
        <v>1</v>
      </c>
      <c r="C6030" t="s">
        <v>81</v>
      </c>
      <c r="D6030" t="s">
        <v>119</v>
      </c>
      <c r="E6030" t="s">
        <v>147</v>
      </c>
      <c r="F6030" t="s">
        <v>17350</v>
      </c>
      <c r="G6030" t="s">
        <v>149</v>
      </c>
      <c r="H6030" t="s">
        <v>150</v>
      </c>
      <c r="I6030" t="s">
        <v>136</v>
      </c>
      <c r="J6030" t="s">
        <v>137</v>
      </c>
      <c r="K6030" t="s">
        <v>138</v>
      </c>
      <c r="L6030" t="s">
        <v>17351</v>
      </c>
      <c r="M6030" t="s">
        <v>17352</v>
      </c>
      <c r="N6030">
        <v>2.3430555549999998</v>
      </c>
      <c r="O6030">
        <v>0</v>
      </c>
      <c r="P6030">
        <v>1</v>
      </c>
      <c r="Q6030">
        <v>0</v>
      </c>
      <c r="R6030">
        <v>4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1.4703845186449998E-2</v>
      </c>
      <c r="Y6030">
        <v>0</v>
      </c>
      <c r="Z6030">
        <v>24.122453899730402</v>
      </c>
      <c r="AA6030">
        <v>0</v>
      </c>
      <c r="AB6030">
        <v>0</v>
      </c>
      <c r="AC6030">
        <v>0</v>
      </c>
      <c r="AD6030">
        <v>0</v>
      </c>
      <c r="AE6030">
        <v>24.137157744916852</v>
      </c>
    </row>
    <row r="6031" spans="1:31" x14ac:dyDescent="0.25">
      <c r="A6031">
        <v>2317463</v>
      </c>
      <c r="B6031">
        <v>1</v>
      </c>
      <c r="C6031" t="s">
        <v>80</v>
      </c>
      <c r="D6031" t="s">
        <v>104</v>
      </c>
      <c r="E6031" t="s">
        <v>175</v>
      </c>
      <c r="F6031" t="s">
        <v>17353</v>
      </c>
      <c r="G6031" t="s">
        <v>1401</v>
      </c>
      <c r="H6031" t="s">
        <v>135</v>
      </c>
      <c r="I6031" t="s">
        <v>136</v>
      </c>
      <c r="J6031" t="s">
        <v>137</v>
      </c>
      <c r="K6031" t="s">
        <v>138</v>
      </c>
      <c r="L6031" t="s">
        <v>17354</v>
      </c>
      <c r="M6031" t="s">
        <v>17355</v>
      </c>
      <c r="N6031">
        <v>1.169444444</v>
      </c>
      <c r="O6031">
        <v>5</v>
      </c>
      <c r="P6031">
        <v>1928</v>
      </c>
      <c r="Q6031">
        <v>0</v>
      </c>
      <c r="R6031">
        <v>10</v>
      </c>
      <c r="S6031">
        <v>1</v>
      </c>
      <c r="T6031">
        <v>188</v>
      </c>
      <c r="U6031">
        <v>0</v>
      </c>
      <c r="V6031">
        <v>0</v>
      </c>
      <c r="W6031">
        <v>3.1845123780396252</v>
      </c>
      <c r="X6031">
        <v>470.21477967133922</v>
      </c>
      <c r="Y6031">
        <v>0</v>
      </c>
      <c r="Z6031">
        <v>12.092954180262431</v>
      </c>
      <c r="AA6031">
        <v>10.247982454973334</v>
      </c>
      <c r="AB6031">
        <v>244.36173974773359</v>
      </c>
      <c r="AC6031">
        <v>0</v>
      </c>
      <c r="AD6031">
        <v>0</v>
      </c>
      <c r="AE6031">
        <v>740.10196843234826</v>
      </c>
    </row>
    <row r="6032" spans="1:31" x14ac:dyDescent="0.25">
      <c r="A6032">
        <v>2317858</v>
      </c>
      <c r="B6032">
        <v>1</v>
      </c>
      <c r="C6032" t="s">
        <v>80</v>
      </c>
      <c r="D6032" t="s">
        <v>84</v>
      </c>
      <c r="E6032" t="s">
        <v>147</v>
      </c>
      <c r="F6032" t="s">
        <v>17356</v>
      </c>
      <c r="G6032" t="s">
        <v>703</v>
      </c>
      <c r="H6032" t="s">
        <v>150</v>
      </c>
      <c r="I6032" t="s">
        <v>136</v>
      </c>
      <c r="J6032" t="s">
        <v>3</v>
      </c>
      <c r="K6032" t="s">
        <v>138</v>
      </c>
      <c r="L6032" t="s">
        <v>17357</v>
      </c>
      <c r="M6032" t="s">
        <v>17358</v>
      </c>
      <c r="N6032">
        <v>1.809722222</v>
      </c>
      <c r="O6032">
        <v>0</v>
      </c>
      <c r="P6032">
        <v>169</v>
      </c>
      <c r="Q6032">
        <v>0</v>
      </c>
      <c r="R6032">
        <v>0</v>
      </c>
      <c r="S6032">
        <v>0</v>
      </c>
      <c r="T6032">
        <v>9</v>
      </c>
      <c r="U6032">
        <v>0</v>
      </c>
      <c r="V6032">
        <v>0</v>
      </c>
      <c r="W6032">
        <v>0</v>
      </c>
      <c r="X6032">
        <v>59.080447898833739</v>
      </c>
      <c r="Y6032">
        <v>0</v>
      </c>
      <c r="Z6032">
        <v>0</v>
      </c>
      <c r="AA6032">
        <v>0</v>
      </c>
      <c r="AB6032">
        <v>11.297064328844506</v>
      </c>
      <c r="AC6032">
        <v>0</v>
      </c>
      <c r="AD6032">
        <v>0</v>
      </c>
      <c r="AE6032">
        <v>70.377512227678238</v>
      </c>
    </row>
    <row r="6033" spans="1:31" x14ac:dyDescent="0.25">
      <c r="A6033">
        <v>2317317</v>
      </c>
      <c r="B6033">
        <v>1</v>
      </c>
      <c r="C6033" t="s">
        <v>81</v>
      </c>
      <c r="D6033" t="s">
        <v>126</v>
      </c>
      <c r="E6033" t="s">
        <v>175</v>
      </c>
      <c r="F6033" t="s">
        <v>17359</v>
      </c>
      <c r="G6033" t="s">
        <v>210</v>
      </c>
      <c r="H6033" t="s">
        <v>135</v>
      </c>
      <c r="I6033" t="s">
        <v>136</v>
      </c>
      <c r="J6033" t="s">
        <v>137</v>
      </c>
      <c r="K6033" t="s">
        <v>138</v>
      </c>
      <c r="L6033" t="s">
        <v>17360</v>
      </c>
      <c r="M6033" t="s">
        <v>17361</v>
      </c>
      <c r="N6033">
        <v>2.8822222219999998</v>
      </c>
      <c r="O6033">
        <v>0</v>
      </c>
      <c r="P6033">
        <v>34</v>
      </c>
      <c r="Q6033">
        <v>0</v>
      </c>
      <c r="R6033">
        <v>11</v>
      </c>
      <c r="S6033">
        <v>0</v>
      </c>
      <c r="T6033">
        <v>1</v>
      </c>
      <c r="U6033">
        <v>0</v>
      </c>
      <c r="V6033">
        <v>0</v>
      </c>
      <c r="W6033">
        <v>0</v>
      </c>
      <c r="X6033">
        <v>9.488771004452401</v>
      </c>
      <c r="Y6033">
        <v>0</v>
      </c>
      <c r="Z6033">
        <v>33.673123864257867</v>
      </c>
      <c r="AA6033">
        <v>0</v>
      </c>
      <c r="AB6033">
        <v>4.739341242306355</v>
      </c>
      <c r="AC6033">
        <v>0</v>
      </c>
      <c r="AD6033">
        <v>0</v>
      </c>
      <c r="AE6033">
        <v>47.901236111016622</v>
      </c>
    </row>
    <row r="6034" spans="1:31" x14ac:dyDescent="0.25">
      <c r="A6034">
        <v>2317692</v>
      </c>
      <c r="B6034">
        <v>1</v>
      </c>
      <c r="C6034" t="s">
        <v>80</v>
      </c>
      <c r="D6034" t="s">
        <v>106</v>
      </c>
      <c r="E6034" t="s">
        <v>132</v>
      </c>
      <c r="F6034" t="s">
        <v>12521</v>
      </c>
      <c r="G6034" t="s">
        <v>134</v>
      </c>
      <c r="H6034" t="s">
        <v>135</v>
      </c>
      <c r="I6034" t="s">
        <v>468</v>
      </c>
      <c r="J6034" t="s">
        <v>137</v>
      </c>
      <c r="K6034" t="s">
        <v>138</v>
      </c>
      <c r="L6034" t="s">
        <v>17362</v>
      </c>
      <c r="M6034" t="s">
        <v>17363</v>
      </c>
      <c r="N6034">
        <v>4.1388887999999999E-2</v>
      </c>
      <c r="O6034">
        <v>0</v>
      </c>
      <c r="P6034">
        <v>825</v>
      </c>
      <c r="Q6034">
        <v>2</v>
      </c>
      <c r="R6034">
        <v>39</v>
      </c>
      <c r="S6034">
        <v>5</v>
      </c>
      <c r="T6034">
        <v>92</v>
      </c>
      <c r="U6034">
        <v>0</v>
      </c>
      <c r="V6034">
        <v>0</v>
      </c>
      <c r="W6034">
        <v>0</v>
      </c>
      <c r="X6034">
        <v>4.4508815365489918</v>
      </c>
      <c r="Y6034">
        <v>0.12585495656200002</v>
      </c>
      <c r="Z6034">
        <v>2.1675944270394591</v>
      </c>
      <c r="AA6034">
        <v>0.27634690317995003</v>
      </c>
      <c r="AB6034">
        <v>2.2106410775050582</v>
      </c>
      <c r="AC6034">
        <v>0</v>
      </c>
      <c r="AD6034">
        <v>0</v>
      </c>
      <c r="AE6034">
        <v>9.2313189008354577</v>
      </c>
    </row>
    <row r="6035" spans="1:31" x14ac:dyDescent="0.25">
      <c r="A6035">
        <v>2317380</v>
      </c>
      <c r="B6035">
        <v>1</v>
      </c>
      <c r="C6035" t="s">
        <v>80</v>
      </c>
      <c r="D6035" t="s">
        <v>106</v>
      </c>
      <c r="E6035" t="s">
        <v>132</v>
      </c>
      <c r="F6035" t="s">
        <v>17364</v>
      </c>
      <c r="G6035" t="s">
        <v>177</v>
      </c>
      <c r="H6035" t="s">
        <v>135</v>
      </c>
      <c r="I6035" t="s">
        <v>136</v>
      </c>
      <c r="J6035" t="s">
        <v>137</v>
      </c>
      <c r="K6035" t="s">
        <v>144</v>
      </c>
      <c r="L6035" t="s">
        <v>17365</v>
      </c>
      <c r="M6035" t="s">
        <v>17366</v>
      </c>
      <c r="N6035">
        <v>5.3341666659999998</v>
      </c>
      <c r="O6035">
        <v>0</v>
      </c>
      <c r="P6035">
        <v>86</v>
      </c>
      <c r="Q6035">
        <v>12</v>
      </c>
      <c r="R6035">
        <v>15</v>
      </c>
      <c r="S6035">
        <v>3</v>
      </c>
      <c r="T6035">
        <v>13</v>
      </c>
      <c r="U6035">
        <v>0</v>
      </c>
      <c r="V6035">
        <v>0</v>
      </c>
      <c r="W6035">
        <v>0</v>
      </c>
      <c r="X6035">
        <v>104.61248932314022</v>
      </c>
      <c r="Y6035">
        <v>445.41213520662393</v>
      </c>
      <c r="Z6035">
        <v>363.69643244546256</v>
      </c>
      <c r="AA6035">
        <v>111.76374001878604</v>
      </c>
      <c r="AB6035">
        <v>145.43003148412248</v>
      </c>
      <c r="AC6035">
        <v>0</v>
      </c>
      <c r="AD6035">
        <v>0</v>
      </c>
      <c r="AE6035">
        <v>1170.9148284781352</v>
      </c>
    </row>
    <row r="6036" spans="1:31" x14ac:dyDescent="0.25">
      <c r="A6036">
        <v>2317400</v>
      </c>
      <c r="B6036">
        <v>1</v>
      </c>
      <c r="C6036" t="s">
        <v>81</v>
      </c>
      <c r="D6036" t="s">
        <v>123</v>
      </c>
      <c r="E6036" t="s">
        <v>141</v>
      </c>
      <c r="F6036" t="s">
        <v>6806</v>
      </c>
      <c r="G6036" t="s">
        <v>134</v>
      </c>
      <c r="H6036" t="s">
        <v>135</v>
      </c>
      <c r="I6036" t="s">
        <v>136</v>
      </c>
      <c r="J6036" t="s">
        <v>137</v>
      </c>
      <c r="K6036" t="s">
        <v>138</v>
      </c>
      <c r="L6036" t="s">
        <v>17367</v>
      </c>
      <c r="M6036" t="s">
        <v>17368</v>
      </c>
      <c r="N6036">
        <v>1.259166666</v>
      </c>
      <c r="O6036">
        <v>4</v>
      </c>
      <c r="P6036">
        <v>6</v>
      </c>
      <c r="Q6036">
        <v>78</v>
      </c>
      <c r="R6036">
        <v>71</v>
      </c>
      <c r="S6036">
        <v>12</v>
      </c>
      <c r="T6036">
        <v>10</v>
      </c>
      <c r="U6036">
        <v>0</v>
      </c>
      <c r="V6036">
        <v>0</v>
      </c>
      <c r="W6036">
        <v>1.6548216038584747</v>
      </c>
      <c r="X6036">
        <v>1.8422605208346501</v>
      </c>
      <c r="Y6036">
        <v>103.30916250185027</v>
      </c>
      <c r="Z6036">
        <v>146.72321194763089</v>
      </c>
      <c r="AA6036">
        <v>54.511141068416244</v>
      </c>
      <c r="AB6036">
        <v>16.456904557222149</v>
      </c>
      <c r="AC6036">
        <v>0</v>
      </c>
      <c r="AD6036">
        <v>0</v>
      </c>
      <c r="AE6036">
        <v>324.49750219981269</v>
      </c>
    </row>
    <row r="6037" spans="1:31" x14ac:dyDescent="0.25">
      <c r="A6037">
        <v>2317543</v>
      </c>
      <c r="B6037">
        <v>1</v>
      </c>
      <c r="C6037" t="s">
        <v>80</v>
      </c>
      <c r="D6037" t="s">
        <v>96</v>
      </c>
      <c r="E6037" t="s">
        <v>147</v>
      </c>
      <c r="F6037" t="s">
        <v>17369</v>
      </c>
      <c r="G6037" t="s">
        <v>384</v>
      </c>
      <c r="H6037" t="s">
        <v>150</v>
      </c>
      <c r="I6037" t="s">
        <v>136</v>
      </c>
      <c r="J6037" t="s">
        <v>137</v>
      </c>
      <c r="K6037" t="s">
        <v>138</v>
      </c>
      <c r="L6037" t="s">
        <v>17370</v>
      </c>
      <c r="M6037" t="s">
        <v>17371</v>
      </c>
      <c r="N6037">
        <v>3.5616666659999998</v>
      </c>
      <c r="O6037">
        <v>0</v>
      </c>
      <c r="P6037">
        <v>17</v>
      </c>
      <c r="Q6037">
        <v>0</v>
      </c>
      <c r="R6037">
        <v>0</v>
      </c>
      <c r="S6037">
        <v>0</v>
      </c>
      <c r="T6037">
        <v>1</v>
      </c>
      <c r="U6037">
        <v>0</v>
      </c>
      <c r="V6037">
        <v>0</v>
      </c>
      <c r="W6037">
        <v>0</v>
      </c>
      <c r="X6037">
        <v>44.042888648082396</v>
      </c>
      <c r="Y6037">
        <v>0</v>
      </c>
      <c r="Z6037">
        <v>0</v>
      </c>
      <c r="AA6037">
        <v>0</v>
      </c>
      <c r="AB6037">
        <v>9.1721907664611759</v>
      </c>
      <c r="AC6037">
        <v>0</v>
      </c>
      <c r="AD6037">
        <v>0</v>
      </c>
      <c r="AE6037">
        <v>53.215079414543574</v>
      </c>
    </row>
    <row r="6038" spans="1:31" x14ac:dyDescent="0.25">
      <c r="A6038">
        <v>2317337</v>
      </c>
      <c r="B6038">
        <v>1</v>
      </c>
      <c r="C6038" t="s">
        <v>80</v>
      </c>
      <c r="D6038" t="s">
        <v>110</v>
      </c>
      <c r="E6038" t="s">
        <v>147</v>
      </c>
      <c r="F6038" t="s">
        <v>17372</v>
      </c>
      <c r="G6038" t="s">
        <v>143</v>
      </c>
      <c r="H6038" t="s">
        <v>150</v>
      </c>
      <c r="I6038" t="s">
        <v>136</v>
      </c>
      <c r="J6038" t="s">
        <v>137</v>
      </c>
      <c r="K6038" t="s">
        <v>144</v>
      </c>
      <c r="L6038" t="s">
        <v>17373</v>
      </c>
      <c r="M6038" t="s">
        <v>17374</v>
      </c>
      <c r="N6038">
        <v>1.8605555549999999</v>
      </c>
      <c r="O6038">
        <v>0</v>
      </c>
      <c r="P6038">
        <v>81</v>
      </c>
      <c r="Q6038">
        <v>0</v>
      </c>
      <c r="R6038">
        <v>0</v>
      </c>
      <c r="S6038">
        <v>0</v>
      </c>
      <c r="T6038">
        <v>1</v>
      </c>
      <c r="U6038">
        <v>0</v>
      </c>
      <c r="V6038">
        <v>0</v>
      </c>
      <c r="W6038">
        <v>0</v>
      </c>
      <c r="X6038">
        <v>34.10786755606896</v>
      </c>
      <c r="Y6038">
        <v>0</v>
      </c>
      <c r="Z6038">
        <v>0</v>
      </c>
      <c r="AA6038">
        <v>0</v>
      </c>
      <c r="AB6038">
        <v>0.46002826619066661</v>
      </c>
      <c r="AC6038">
        <v>0</v>
      </c>
      <c r="AD6038">
        <v>0</v>
      </c>
      <c r="AE6038">
        <v>34.567895822259629</v>
      </c>
    </row>
    <row r="6039" spans="1:31" x14ac:dyDescent="0.25">
      <c r="A6039">
        <v>2317443</v>
      </c>
      <c r="B6039">
        <v>1</v>
      </c>
      <c r="C6039" t="s">
        <v>80</v>
      </c>
      <c r="D6039" t="s">
        <v>84</v>
      </c>
      <c r="E6039" t="s">
        <v>153</v>
      </c>
      <c r="F6039" t="s">
        <v>17375</v>
      </c>
      <c r="G6039" t="s">
        <v>155</v>
      </c>
      <c r="H6039" t="s">
        <v>150</v>
      </c>
      <c r="I6039" t="s">
        <v>136</v>
      </c>
      <c r="J6039" t="s">
        <v>137</v>
      </c>
      <c r="K6039" t="s">
        <v>138</v>
      </c>
      <c r="L6039" t="s">
        <v>17376</v>
      </c>
      <c r="M6039" t="s">
        <v>17377</v>
      </c>
      <c r="N6039">
        <v>2.253333333</v>
      </c>
      <c r="O6039">
        <v>0</v>
      </c>
      <c r="P6039">
        <v>2</v>
      </c>
      <c r="Q6039">
        <v>0</v>
      </c>
      <c r="R6039">
        <v>0</v>
      </c>
      <c r="S6039">
        <v>0</v>
      </c>
      <c r="T6039">
        <v>1</v>
      </c>
      <c r="U6039">
        <v>0</v>
      </c>
      <c r="V6039">
        <v>0</v>
      </c>
      <c r="W6039">
        <v>0</v>
      </c>
      <c r="X6039">
        <v>1.6536757240821502</v>
      </c>
      <c r="Y6039">
        <v>0</v>
      </c>
      <c r="Z6039">
        <v>0</v>
      </c>
      <c r="AA6039">
        <v>0</v>
      </c>
      <c r="AB6039">
        <v>1.5659926796746753</v>
      </c>
      <c r="AC6039">
        <v>0</v>
      </c>
      <c r="AD6039">
        <v>0</v>
      </c>
      <c r="AE6039">
        <v>3.2196684037568257</v>
      </c>
    </row>
    <row r="6040" spans="1:31" x14ac:dyDescent="0.25">
      <c r="A6040">
        <v>2317486</v>
      </c>
      <c r="B6040">
        <v>1</v>
      </c>
      <c r="C6040" t="s">
        <v>80</v>
      </c>
      <c r="D6040" t="s">
        <v>93</v>
      </c>
      <c r="E6040" t="s">
        <v>153</v>
      </c>
      <c r="F6040" t="s">
        <v>17378</v>
      </c>
      <c r="G6040" t="s">
        <v>336</v>
      </c>
      <c r="H6040" t="s">
        <v>150</v>
      </c>
      <c r="I6040" t="s">
        <v>136</v>
      </c>
      <c r="J6040" t="s">
        <v>137</v>
      </c>
      <c r="K6040" t="s">
        <v>138</v>
      </c>
      <c r="L6040" t="s">
        <v>17379</v>
      </c>
      <c r="M6040" t="s">
        <v>17380</v>
      </c>
      <c r="N6040">
        <v>2.2269444439999999</v>
      </c>
      <c r="O6040">
        <v>0</v>
      </c>
      <c r="P6040">
        <v>1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0.30379757434915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0.30379757434915</v>
      </c>
    </row>
    <row r="6041" spans="1:31" x14ac:dyDescent="0.25">
      <c r="A6041">
        <v>2317294</v>
      </c>
      <c r="B6041">
        <v>1</v>
      </c>
      <c r="C6041" t="s">
        <v>81</v>
      </c>
      <c r="D6041" t="s">
        <v>123</v>
      </c>
      <c r="E6041" t="s">
        <v>414</v>
      </c>
      <c r="F6041" t="s">
        <v>9981</v>
      </c>
      <c r="G6041" t="s">
        <v>134</v>
      </c>
      <c r="H6041" t="s">
        <v>135</v>
      </c>
      <c r="I6041" t="s">
        <v>136</v>
      </c>
      <c r="J6041" t="s">
        <v>137</v>
      </c>
      <c r="K6041" t="s">
        <v>138</v>
      </c>
      <c r="L6041" t="s">
        <v>17381</v>
      </c>
      <c r="M6041" t="s">
        <v>17382</v>
      </c>
      <c r="N6041">
        <v>0.93111111099999999</v>
      </c>
      <c r="O6041">
        <v>2</v>
      </c>
      <c r="P6041">
        <v>1539</v>
      </c>
      <c r="Q6041">
        <v>93</v>
      </c>
      <c r="R6041">
        <v>85</v>
      </c>
      <c r="S6041">
        <v>7</v>
      </c>
      <c r="T6041">
        <v>238</v>
      </c>
      <c r="U6041">
        <v>1</v>
      </c>
      <c r="V6041">
        <v>1</v>
      </c>
      <c r="W6041">
        <v>0.26340553921073329</v>
      </c>
      <c r="X6041">
        <v>201.02613056469747</v>
      </c>
      <c r="Y6041">
        <v>66.541741007590417</v>
      </c>
      <c r="Z6041">
        <v>25.254440409040118</v>
      </c>
      <c r="AA6041">
        <v>9.2245480838408334</v>
      </c>
      <c r="AB6041">
        <v>63.451507777904084</v>
      </c>
      <c r="AC6041">
        <v>40.670531104933332</v>
      </c>
      <c r="AD6041">
        <v>0.64832495009893332</v>
      </c>
      <c r="AE6041">
        <v>407.08062943731591</v>
      </c>
    </row>
    <row r="6042" spans="1:31" x14ac:dyDescent="0.25">
      <c r="A6042">
        <v>2317629</v>
      </c>
      <c r="B6042">
        <v>1</v>
      </c>
      <c r="C6042" t="s">
        <v>81</v>
      </c>
      <c r="D6042" t="s">
        <v>118</v>
      </c>
      <c r="E6042" t="s">
        <v>175</v>
      </c>
      <c r="F6042" t="s">
        <v>17383</v>
      </c>
      <c r="G6042" t="s">
        <v>774</v>
      </c>
      <c r="H6042" t="s">
        <v>135</v>
      </c>
      <c r="I6042" t="s">
        <v>136</v>
      </c>
      <c r="J6042" t="s">
        <v>137</v>
      </c>
      <c r="K6042" t="s">
        <v>138</v>
      </c>
      <c r="L6042" t="s">
        <v>17384</v>
      </c>
      <c r="M6042" t="s">
        <v>17385</v>
      </c>
      <c r="N6042">
        <v>2.5816666659999998</v>
      </c>
      <c r="O6042">
        <v>0</v>
      </c>
      <c r="P6042">
        <v>50</v>
      </c>
      <c r="Q6042">
        <v>0</v>
      </c>
      <c r="R6042">
        <v>3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27.239448993804189</v>
      </c>
      <c r="Y6042">
        <v>0</v>
      </c>
      <c r="Z6042">
        <v>2.2296188851154342</v>
      </c>
      <c r="AA6042">
        <v>0</v>
      </c>
      <c r="AB6042">
        <v>0</v>
      </c>
      <c r="AC6042">
        <v>0</v>
      </c>
      <c r="AD6042">
        <v>0</v>
      </c>
      <c r="AE6042">
        <v>29.469067878919624</v>
      </c>
    </row>
    <row r="6043" spans="1:31" x14ac:dyDescent="0.25">
      <c r="A6043">
        <v>2317606</v>
      </c>
      <c r="B6043">
        <v>1</v>
      </c>
      <c r="C6043" t="s">
        <v>81</v>
      </c>
      <c r="D6043" t="s">
        <v>118</v>
      </c>
      <c r="E6043" t="s">
        <v>414</v>
      </c>
      <c r="F6043" t="s">
        <v>4376</v>
      </c>
      <c r="G6043" t="s">
        <v>134</v>
      </c>
      <c r="H6043" t="s">
        <v>135</v>
      </c>
      <c r="I6043" t="s">
        <v>136</v>
      </c>
      <c r="J6043" t="s">
        <v>137</v>
      </c>
      <c r="K6043" t="s">
        <v>138</v>
      </c>
      <c r="L6043" t="s">
        <v>17315</v>
      </c>
      <c r="M6043" t="s">
        <v>17386</v>
      </c>
      <c r="N6043">
        <v>0.91749999999999998</v>
      </c>
      <c r="O6043">
        <v>4</v>
      </c>
      <c r="P6043">
        <v>7649</v>
      </c>
      <c r="Q6043">
        <v>196</v>
      </c>
      <c r="R6043">
        <v>1308</v>
      </c>
      <c r="S6043">
        <v>69</v>
      </c>
      <c r="T6043">
        <v>883</v>
      </c>
      <c r="U6043">
        <v>6</v>
      </c>
      <c r="V6043">
        <v>11</v>
      </c>
      <c r="W6043">
        <v>0.88408162638997512</v>
      </c>
      <c r="X6043">
        <v>932.21375699281998</v>
      </c>
      <c r="Y6043">
        <v>1250.4366113401934</v>
      </c>
      <c r="Z6043">
        <v>802.44238548655392</v>
      </c>
      <c r="AA6043">
        <v>280.94940403316292</v>
      </c>
      <c r="AB6043">
        <v>825.67141873870071</v>
      </c>
      <c r="AC6043">
        <v>581.55880056889475</v>
      </c>
      <c r="AD6043">
        <v>1627.7638255293059</v>
      </c>
      <c r="AE6043">
        <v>6301.9202843160219</v>
      </c>
    </row>
    <row r="6044" spans="1:31" x14ac:dyDescent="0.25">
      <c r="A6044">
        <v>2317274</v>
      </c>
      <c r="B6044">
        <v>1</v>
      </c>
      <c r="C6044" t="s">
        <v>80</v>
      </c>
      <c r="D6044" t="s">
        <v>105</v>
      </c>
      <c r="E6044" t="s">
        <v>175</v>
      </c>
      <c r="F6044" t="s">
        <v>17387</v>
      </c>
      <c r="G6044" t="s">
        <v>210</v>
      </c>
      <c r="H6044" t="s">
        <v>135</v>
      </c>
      <c r="I6044" t="s">
        <v>136</v>
      </c>
      <c r="J6044" t="s">
        <v>137</v>
      </c>
      <c r="K6044" t="s">
        <v>138</v>
      </c>
      <c r="L6044" t="s">
        <v>17388</v>
      </c>
      <c r="M6044" t="s">
        <v>17389</v>
      </c>
      <c r="N6044">
        <v>1.3147222220000001</v>
      </c>
      <c r="O6044">
        <v>0</v>
      </c>
      <c r="P6044">
        <v>112</v>
      </c>
      <c r="Q6044">
        <v>0</v>
      </c>
      <c r="R6044">
        <v>23</v>
      </c>
      <c r="S6044">
        <v>0</v>
      </c>
      <c r="T6044">
        <v>11</v>
      </c>
      <c r="U6044">
        <v>0</v>
      </c>
      <c r="V6044">
        <v>0</v>
      </c>
      <c r="W6044">
        <v>0</v>
      </c>
      <c r="X6044">
        <v>24.229327821167949</v>
      </c>
      <c r="Y6044">
        <v>0</v>
      </c>
      <c r="Z6044">
        <v>18.468235427119374</v>
      </c>
      <c r="AA6044">
        <v>0</v>
      </c>
      <c r="AB6044">
        <v>4.1175776338840002</v>
      </c>
      <c r="AC6044">
        <v>0</v>
      </c>
      <c r="AD6044">
        <v>0</v>
      </c>
      <c r="AE6044">
        <v>46.81514088217132</v>
      </c>
    </row>
    <row r="6045" spans="1:31" x14ac:dyDescent="0.25">
      <c r="A6045">
        <v>2317938</v>
      </c>
      <c r="B6045">
        <v>1</v>
      </c>
      <c r="C6045" t="s">
        <v>81</v>
      </c>
      <c r="D6045" t="s">
        <v>122</v>
      </c>
      <c r="E6045" t="s">
        <v>153</v>
      </c>
      <c r="F6045" t="s">
        <v>17390</v>
      </c>
      <c r="G6045" t="s">
        <v>203</v>
      </c>
      <c r="H6045" t="s">
        <v>150</v>
      </c>
      <c r="I6045" t="s">
        <v>136</v>
      </c>
      <c r="J6045" t="s">
        <v>137</v>
      </c>
      <c r="K6045" t="s">
        <v>138</v>
      </c>
      <c r="L6045" t="s">
        <v>17391</v>
      </c>
      <c r="M6045" t="s">
        <v>17392</v>
      </c>
      <c r="N6045">
        <v>0.67388888800000002</v>
      </c>
      <c r="O6045">
        <v>0</v>
      </c>
      <c r="P6045">
        <v>5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0.66415674802820002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0.66415674802820002</v>
      </c>
    </row>
    <row r="6046" spans="1:31" x14ac:dyDescent="0.25">
      <c r="A6046">
        <v>2317752</v>
      </c>
      <c r="B6046">
        <v>1</v>
      </c>
      <c r="C6046" t="s">
        <v>81</v>
      </c>
      <c r="D6046" t="s">
        <v>123</v>
      </c>
      <c r="E6046" t="s">
        <v>175</v>
      </c>
      <c r="F6046" t="s">
        <v>17393</v>
      </c>
      <c r="G6046" t="s">
        <v>134</v>
      </c>
      <c r="H6046" t="s">
        <v>135</v>
      </c>
      <c r="I6046" t="s">
        <v>136</v>
      </c>
      <c r="J6046" t="s">
        <v>137</v>
      </c>
      <c r="K6046" t="s">
        <v>138</v>
      </c>
      <c r="L6046" t="s">
        <v>17394</v>
      </c>
      <c r="M6046" t="s">
        <v>17395</v>
      </c>
      <c r="N6046">
        <v>1.1886111109999999</v>
      </c>
      <c r="O6046">
        <v>0</v>
      </c>
      <c r="P6046">
        <v>224</v>
      </c>
      <c r="Q6046">
        <v>0</v>
      </c>
      <c r="R6046">
        <v>2</v>
      </c>
      <c r="S6046">
        <v>0</v>
      </c>
      <c r="T6046">
        <v>327</v>
      </c>
      <c r="U6046">
        <v>0</v>
      </c>
      <c r="V6046">
        <v>19</v>
      </c>
      <c r="W6046">
        <v>0</v>
      </c>
      <c r="X6046">
        <v>64.70174645374172</v>
      </c>
      <c r="Y6046">
        <v>0</v>
      </c>
      <c r="Z6046">
        <v>0.2222988844826167</v>
      </c>
      <c r="AA6046">
        <v>0</v>
      </c>
      <c r="AB6046">
        <v>306.13971450082136</v>
      </c>
      <c r="AC6046">
        <v>0</v>
      </c>
      <c r="AD6046">
        <v>577.04265608223011</v>
      </c>
      <c r="AE6046">
        <v>948.10641592127581</v>
      </c>
    </row>
    <row r="6047" spans="1:31" x14ac:dyDescent="0.25">
      <c r="A6047">
        <v>2317675</v>
      </c>
      <c r="B6047">
        <v>1</v>
      </c>
      <c r="C6047" t="s">
        <v>80</v>
      </c>
      <c r="D6047" t="s">
        <v>83</v>
      </c>
      <c r="E6047" t="s">
        <v>147</v>
      </c>
      <c r="F6047" t="s">
        <v>17396</v>
      </c>
      <c r="G6047" t="s">
        <v>193</v>
      </c>
      <c r="H6047" t="s">
        <v>150</v>
      </c>
      <c r="I6047" t="s">
        <v>136</v>
      </c>
      <c r="J6047" t="s">
        <v>3</v>
      </c>
      <c r="K6047" t="s">
        <v>138</v>
      </c>
      <c r="L6047" t="s">
        <v>17397</v>
      </c>
      <c r="M6047" t="s">
        <v>17398</v>
      </c>
      <c r="N6047">
        <v>1.2136111110000001</v>
      </c>
      <c r="O6047">
        <v>0</v>
      </c>
      <c r="P6047">
        <v>6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1.2579083909609998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1.2579083909609998</v>
      </c>
    </row>
    <row r="6048" spans="1:31" x14ac:dyDescent="0.25">
      <c r="A6048">
        <v>2317775</v>
      </c>
      <c r="B6048">
        <v>1</v>
      </c>
      <c r="C6048" t="s">
        <v>81</v>
      </c>
      <c r="D6048" t="s">
        <v>122</v>
      </c>
      <c r="E6048" t="s">
        <v>175</v>
      </c>
      <c r="F6048" t="s">
        <v>6772</v>
      </c>
      <c r="G6048" t="s">
        <v>134</v>
      </c>
      <c r="H6048" t="s">
        <v>135</v>
      </c>
      <c r="I6048" t="s">
        <v>468</v>
      </c>
      <c r="J6048" t="s">
        <v>137</v>
      </c>
      <c r="K6048" t="s">
        <v>138</v>
      </c>
      <c r="L6048" t="s">
        <v>17399</v>
      </c>
      <c r="M6048" t="s">
        <v>17400</v>
      </c>
      <c r="N6048">
        <v>4.8333332999999999E-2</v>
      </c>
      <c r="O6048">
        <v>0</v>
      </c>
      <c r="P6048">
        <v>717</v>
      </c>
      <c r="Q6048">
        <v>0</v>
      </c>
      <c r="R6048">
        <v>14</v>
      </c>
      <c r="S6048">
        <v>5</v>
      </c>
      <c r="T6048">
        <v>53</v>
      </c>
      <c r="U6048">
        <v>1</v>
      </c>
      <c r="V6048">
        <v>0</v>
      </c>
      <c r="W6048">
        <v>0</v>
      </c>
      <c r="X6048">
        <v>4.0478766666655535</v>
      </c>
      <c r="Y6048">
        <v>0</v>
      </c>
      <c r="Z6048">
        <v>0.13961863453005002</v>
      </c>
      <c r="AA6048">
        <v>3.1021681244904</v>
      </c>
      <c r="AB6048">
        <v>0.69259162867953339</v>
      </c>
      <c r="AC6048">
        <v>5.4503434476450001E-2</v>
      </c>
      <c r="AD6048">
        <v>0</v>
      </c>
      <c r="AE6048">
        <v>8.0367584888419881</v>
      </c>
    </row>
    <row r="6049" spans="1:31" x14ac:dyDescent="0.25">
      <c r="A6049">
        <v>2317652</v>
      </c>
      <c r="B6049">
        <v>1</v>
      </c>
      <c r="C6049" t="s">
        <v>81</v>
      </c>
      <c r="D6049" t="s">
        <v>122</v>
      </c>
      <c r="E6049" t="s">
        <v>153</v>
      </c>
      <c r="F6049" t="s">
        <v>17401</v>
      </c>
      <c r="G6049" t="s">
        <v>155</v>
      </c>
      <c r="H6049" t="s">
        <v>150</v>
      </c>
      <c r="I6049" t="s">
        <v>136</v>
      </c>
      <c r="J6049" t="s">
        <v>137</v>
      </c>
      <c r="K6049" t="s">
        <v>138</v>
      </c>
      <c r="L6049" t="s">
        <v>17402</v>
      </c>
      <c r="M6049" t="s">
        <v>17403</v>
      </c>
      <c r="N6049">
        <v>1.428055555</v>
      </c>
      <c r="O6049">
        <v>0</v>
      </c>
      <c r="P6049">
        <v>2</v>
      </c>
      <c r="Q6049">
        <v>0</v>
      </c>
      <c r="R6049">
        <v>0</v>
      </c>
      <c r="S6049">
        <v>0</v>
      </c>
      <c r="T6049">
        <v>2</v>
      </c>
      <c r="U6049">
        <v>0</v>
      </c>
      <c r="V6049">
        <v>0</v>
      </c>
      <c r="W6049">
        <v>0</v>
      </c>
      <c r="X6049">
        <v>9.0003558485999991E-3</v>
      </c>
      <c r="Y6049">
        <v>0</v>
      </c>
      <c r="Z6049">
        <v>0</v>
      </c>
      <c r="AA6049">
        <v>0</v>
      </c>
      <c r="AB6049">
        <v>0.69371395422897508</v>
      </c>
      <c r="AC6049">
        <v>0</v>
      </c>
      <c r="AD6049">
        <v>0</v>
      </c>
      <c r="AE6049">
        <v>0.70271431007757512</v>
      </c>
    </row>
    <row r="6050" spans="1:31" x14ac:dyDescent="0.25">
      <c r="A6050">
        <v>2317861</v>
      </c>
      <c r="B6050">
        <v>1</v>
      </c>
      <c r="C6050" t="s">
        <v>81</v>
      </c>
      <c r="D6050" t="s">
        <v>112</v>
      </c>
      <c r="E6050" t="s">
        <v>147</v>
      </c>
      <c r="F6050" t="s">
        <v>17404</v>
      </c>
      <c r="G6050" t="s">
        <v>149</v>
      </c>
      <c r="H6050" t="s">
        <v>150</v>
      </c>
      <c r="I6050" t="s">
        <v>136</v>
      </c>
      <c r="J6050" t="s">
        <v>137</v>
      </c>
      <c r="K6050" t="s">
        <v>138</v>
      </c>
      <c r="L6050" t="s">
        <v>17405</v>
      </c>
      <c r="M6050" t="s">
        <v>17406</v>
      </c>
      <c r="N6050">
        <v>1.180833333</v>
      </c>
      <c r="O6050">
        <v>0</v>
      </c>
      <c r="P6050">
        <v>13</v>
      </c>
      <c r="Q6050">
        <v>0</v>
      </c>
      <c r="R6050">
        <v>1</v>
      </c>
      <c r="S6050">
        <v>0</v>
      </c>
      <c r="T6050">
        <v>2</v>
      </c>
      <c r="U6050">
        <v>0</v>
      </c>
      <c r="V6050">
        <v>0</v>
      </c>
      <c r="W6050">
        <v>0</v>
      </c>
      <c r="X6050">
        <v>0.51120465845377494</v>
      </c>
      <c r="Y6050">
        <v>0</v>
      </c>
      <c r="Z6050">
        <v>3.9009341735624994E-2</v>
      </c>
      <c r="AA6050">
        <v>0</v>
      </c>
      <c r="AB6050">
        <v>1.5764396510647334</v>
      </c>
      <c r="AC6050">
        <v>0</v>
      </c>
      <c r="AD6050">
        <v>0</v>
      </c>
      <c r="AE6050">
        <v>2.1266536512541334</v>
      </c>
    </row>
    <row r="6051" spans="1:31" x14ac:dyDescent="0.25">
      <c r="A6051">
        <v>2317566</v>
      </c>
      <c r="B6051">
        <v>1</v>
      </c>
      <c r="C6051" t="s">
        <v>80</v>
      </c>
      <c r="D6051" t="s">
        <v>107</v>
      </c>
      <c r="E6051" t="s">
        <v>147</v>
      </c>
      <c r="F6051" t="s">
        <v>17407</v>
      </c>
      <c r="G6051" t="s">
        <v>258</v>
      </c>
      <c r="H6051" t="s">
        <v>150</v>
      </c>
      <c r="I6051" t="s">
        <v>136</v>
      </c>
      <c r="J6051" t="s">
        <v>137</v>
      </c>
      <c r="K6051" t="s">
        <v>138</v>
      </c>
      <c r="L6051" t="s">
        <v>17408</v>
      </c>
      <c r="M6051" t="s">
        <v>17409</v>
      </c>
      <c r="N6051">
        <v>4.9213888880000001</v>
      </c>
      <c r="O6051">
        <v>0</v>
      </c>
      <c r="P6051">
        <v>50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40.476639247468562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40.476639247468562</v>
      </c>
    </row>
    <row r="6052" spans="1:31" x14ac:dyDescent="0.25">
      <c r="A6052">
        <v>2317898</v>
      </c>
      <c r="B6052">
        <v>1</v>
      </c>
      <c r="C6052" t="s">
        <v>80</v>
      </c>
      <c r="D6052" t="s">
        <v>97</v>
      </c>
      <c r="E6052" t="s">
        <v>153</v>
      </c>
      <c r="F6052" t="s">
        <v>17410</v>
      </c>
      <c r="G6052" t="s">
        <v>254</v>
      </c>
      <c r="H6052" t="s">
        <v>150</v>
      </c>
      <c r="I6052" t="s">
        <v>136</v>
      </c>
      <c r="J6052" t="s">
        <v>137</v>
      </c>
      <c r="K6052" t="s">
        <v>138</v>
      </c>
      <c r="L6052" t="s">
        <v>17411</v>
      </c>
      <c r="M6052" t="s">
        <v>17412</v>
      </c>
      <c r="N6052">
        <v>1.6830555549999999</v>
      </c>
      <c r="O6052">
        <v>0</v>
      </c>
      <c r="P6052">
        <v>1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1.6090198430833336E-3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1.6090198430833336E-3</v>
      </c>
    </row>
    <row r="6053" spans="1:31" x14ac:dyDescent="0.25">
      <c r="A6053">
        <v>2317460</v>
      </c>
      <c r="B6053">
        <v>1</v>
      </c>
      <c r="C6053" t="s">
        <v>80</v>
      </c>
      <c r="D6053" t="s">
        <v>108</v>
      </c>
      <c r="E6053" t="s">
        <v>153</v>
      </c>
      <c r="F6053" t="s">
        <v>17413</v>
      </c>
      <c r="G6053" t="s">
        <v>155</v>
      </c>
      <c r="H6053" t="s">
        <v>150</v>
      </c>
      <c r="I6053" t="s">
        <v>136</v>
      </c>
      <c r="J6053" t="s">
        <v>137</v>
      </c>
      <c r="K6053" t="s">
        <v>138</v>
      </c>
      <c r="L6053" t="s">
        <v>17414</v>
      </c>
      <c r="M6053" t="s">
        <v>17415</v>
      </c>
      <c r="N6053">
        <v>0.50916666600000005</v>
      </c>
      <c r="O6053">
        <v>0</v>
      </c>
      <c r="P6053">
        <v>1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0.12853414409360001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0.12853414409360001</v>
      </c>
    </row>
    <row r="6054" spans="1:31" x14ac:dyDescent="0.25">
      <c r="A6054">
        <v>2317815</v>
      </c>
      <c r="B6054">
        <v>1</v>
      </c>
      <c r="C6054" t="s">
        <v>81</v>
      </c>
      <c r="D6054" t="s">
        <v>120</v>
      </c>
      <c r="E6054" t="s">
        <v>141</v>
      </c>
      <c r="F6054" t="s">
        <v>17416</v>
      </c>
      <c r="G6054" t="s">
        <v>134</v>
      </c>
      <c r="H6054" t="s">
        <v>135</v>
      </c>
      <c r="I6054" t="s">
        <v>136</v>
      </c>
      <c r="J6054" t="s">
        <v>137</v>
      </c>
      <c r="K6054" t="s">
        <v>138</v>
      </c>
      <c r="L6054" t="s">
        <v>17417</v>
      </c>
      <c r="M6054" t="s">
        <v>17418</v>
      </c>
      <c r="N6054">
        <v>0.59944444399999997</v>
      </c>
      <c r="O6054">
        <v>0</v>
      </c>
      <c r="P6054">
        <v>469</v>
      </c>
      <c r="Q6054">
        <v>0</v>
      </c>
      <c r="R6054">
        <v>10</v>
      </c>
      <c r="S6054">
        <v>0</v>
      </c>
      <c r="T6054">
        <v>55</v>
      </c>
      <c r="U6054">
        <v>0</v>
      </c>
      <c r="V6054">
        <v>0</v>
      </c>
      <c r="W6054">
        <v>0</v>
      </c>
      <c r="X6054">
        <v>42.960293779433727</v>
      </c>
      <c r="Y6054">
        <v>0</v>
      </c>
      <c r="Z6054">
        <v>21.0616670962646</v>
      </c>
      <c r="AA6054">
        <v>0</v>
      </c>
      <c r="AB6054">
        <v>14.594965731216073</v>
      </c>
      <c r="AC6054">
        <v>0</v>
      </c>
      <c r="AD6054">
        <v>0</v>
      </c>
      <c r="AE6054">
        <v>78.616926606914404</v>
      </c>
    </row>
    <row r="6055" spans="1:31" x14ac:dyDescent="0.25">
      <c r="A6055">
        <v>2317420</v>
      </c>
      <c r="B6055">
        <v>1</v>
      </c>
      <c r="C6055" t="s">
        <v>80</v>
      </c>
      <c r="D6055" t="s">
        <v>104</v>
      </c>
      <c r="E6055" t="s">
        <v>175</v>
      </c>
      <c r="F6055" t="s">
        <v>9788</v>
      </c>
      <c r="G6055" t="s">
        <v>134</v>
      </c>
      <c r="H6055" t="s">
        <v>135</v>
      </c>
      <c r="I6055" t="s">
        <v>136</v>
      </c>
      <c r="J6055" t="s">
        <v>137</v>
      </c>
      <c r="K6055" t="s">
        <v>138</v>
      </c>
      <c r="L6055" t="s">
        <v>17419</v>
      </c>
      <c r="M6055" t="s">
        <v>17420</v>
      </c>
      <c r="N6055">
        <v>1.2075</v>
      </c>
      <c r="O6055">
        <v>3</v>
      </c>
      <c r="P6055">
        <v>1903</v>
      </c>
      <c r="Q6055">
        <v>8</v>
      </c>
      <c r="R6055">
        <v>33</v>
      </c>
      <c r="S6055">
        <v>0</v>
      </c>
      <c r="T6055">
        <v>148</v>
      </c>
      <c r="U6055">
        <v>1</v>
      </c>
      <c r="V6055">
        <v>0</v>
      </c>
      <c r="W6055">
        <v>2.1268843045516777</v>
      </c>
      <c r="X6055">
        <v>499.66132291585694</v>
      </c>
      <c r="Y6055">
        <v>5.6454505695565596</v>
      </c>
      <c r="Z6055">
        <v>26.214569084403699</v>
      </c>
      <c r="AA6055">
        <v>0</v>
      </c>
      <c r="AB6055">
        <v>128.02402886029196</v>
      </c>
      <c r="AC6055">
        <v>192.94065161970326</v>
      </c>
      <c r="AD6055">
        <v>0</v>
      </c>
      <c r="AE6055">
        <v>854.6129073543641</v>
      </c>
    </row>
    <row r="6056" spans="1:31" x14ac:dyDescent="0.25">
      <c r="A6056">
        <v>2317612</v>
      </c>
      <c r="B6056">
        <v>1</v>
      </c>
      <c r="C6056" t="s">
        <v>80</v>
      </c>
      <c r="D6056" t="s">
        <v>83</v>
      </c>
      <c r="E6056" t="s">
        <v>153</v>
      </c>
      <c r="F6056" t="s">
        <v>15832</v>
      </c>
      <c r="G6056" t="s">
        <v>203</v>
      </c>
      <c r="H6056" t="s">
        <v>150</v>
      </c>
      <c r="I6056" t="s">
        <v>136</v>
      </c>
      <c r="J6056" t="s">
        <v>137</v>
      </c>
      <c r="K6056" t="s">
        <v>138</v>
      </c>
      <c r="L6056" t="s">
        <v>17421</v>
      </c>
      <c r="M6056" t="s">
        <v>17422</v>
      </c>
      <c r="N6056">
        <v>4.4388888880000001</v>
      </c>
      <c r="O6056">
        <v>0</v>
      </c>
      <c r="P6056">
        <v>1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1.0961122333560001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1.0961122333560001</v>
      </c>
    </row>
    <row r="6057" spans="1:31" x14ac:dyDescent="0.25">
      <c r="A6057">
        <v>2317383</v>
      </c>
      <c r="B6057">
        <v>1</v>
      </c>
      <c r="C6057" t="s">
        <v>81</v>
      </c>
      <c r="D6057" t="s">
        <v>126</v>
      </c>
      <c r="E6057" t="s">
        <v>175</v>
      </c>
      <c r="F6057" t="s">
        <v>17423</v>
      </c>
      <c r="G6057" t="s">
        <v>210</v>
      </c>
      <c r="H6057" t="s">
        <v>135</v>
      </c>
      <c r="I6057" t="s">
        <v>136</v>
      </c>
      <c r="J6057" t="s">
        <v>137</v>
      </c>
      <c r="K6057" t="s">
        <v>138</v>
      </c>
      <c r="L6057" t="s">
        <v>17424</v>
      </c>
      <c r="M6057" t="s">
        <v>17425</v>
      </c>
      <c r="N6057">
        <v>3.207222222</v>
      </c>
      <c r="O6057">
        <v>0</v>
      </c>
      <c r="P6057">
        <v>18</v>
      </c>
      <c r="Q6057">
        <v>1</v>
      </c>
      <c r="R6057">
        <v>2</v>
      </c>
      <c r="S6057">
        <v>2</v>
      </c>
      <c r="T6057">
        <v>0</v>
      </c>
      <c r="U6057">
        <v>0</v>
      </c>
      <c r="V6057">
        <v>0</v>
      </c>
      <c r="W6057">
        <v>0</v>
      </c>
      <c r="X6057">
        <v>4.8756440831358328</v>
      </c>
      <c r="Y6057">
        <v>14.754516647533332</v>
      </c>
      <c r="Z6057">
        <v>7.1430004072379161</v>
      </c>
      <c r="AA6057">
        <v>10.912422752991422</v>
      </c>
      <c r="AB6057">
        <v>0</v>
      </c>
      <c r="AC6057">
        <v>0</v>
      </c>
      <c r="AD6057">
        <v>0</v>
      </c>
      <c r="AE6057">
        <v>37.685583890898499</v>
      </c>
    </row>
    <row r="6058" spans="1:31" x14ac:dyDescent="0.25">
      <c r="A6058">
        <v>2317503</v>
      </c>
      <c r="B6058">
        <v>1</v>
      </c>
      <c r="C6058" t="s">
        <v>81</v>
      </c>
      <c r="D6058" t="s">
        <v>118</v>
      </c>
      <c r="E6058" t="s">
        <v>132</v>
      </c>
      <c r="F6058" t="s">
        <v>4367</v>
      </c>
      <c r="G6058" t="s">
        <v>774</v>
      </c>
      <c r="H6058" t="s">
        <v>135</v>
      </c>
      <c r="I6058" t="s">
        <v>136</v>
      </c>
      <c r="J6058" t="s">
        <v>137</v>
      </c>
      <c r="K6058" t="s">
        <v>138</v>
      </c>
      <c r="L6058" t="s">
        <v>17426</v>
      </c>
      <c r="M6058" t="s">
        <v>17427</v>
      </c>
      <c r="N6058">
        <v>0.72777777700000001</v>
      </c>
      <c r="O6058">
        <v>2</v>
      </c>
      <c r="P6058">
        <v>0</v>
      </c>
      <c r="Q6058">
        <v>33</v>
      </c>
      <c r="R6058">
        <v>11</v>
      </c>
      <c r="S6058">
        <v>4</v>
      </c>
      <c r="T6058">
        <v>2</v>
      </c>
      <c r="U6058">
        <v>0</v>
      </c>
      <c r="V6058">
        <v>0</v>
      </c>
      <c r="W6058">
        <v>0.98014030944499997</v>
      </c>
      <c r="X6058">
        <v>0</v>
      </c>
      <c r="Y6058">
        <v>95.04967445597957</v>
      </c>
      <c r="Z6058">
        <v>12.029846747993279</v>
      </c>
      <c r="AA6058">
        <v>16.257924763496778</v>
      </c>
      <c r="AB6058">
        <v>2.281875564989333</v>
      </c>
      <c r="AC6058">
        <v>0</v>
      </c>
      <c r="AD6058">
        <v>0</v>
      </c>
      <c r="AE6058">
        <v>126.59946184190396</v>
      </c>
    </row>
    <row r="6059" spans="1:31" x14ac:dyDescent="0.25">
      <c r="A6059">
        <v>2317377</v>
      </c>
      <c r="B6059">
        <v>1</v>
      </c>
      <c r="C6059" t="s">
        <v>80</v>
      </c>
      <c r="D6059" t="s">
        <v>96</v>
      </c>
      <c r="E6059" t="s">
        <v>414</v>
      </c>
      <c r="F6059" t="s">
        <v>17428</v>
      </c>
      <c r="G6059" t="s">
        <v>703</v>
      </c>
      <c r="H6059" t="s">
        <v>135</v>
      </c>
      <c r="I6059" t="s">
        <v>136</v>
      </c>
      <c r="J6059" t="s">
        <v>3</v>
      </c>
      <c r="K6059" t="s">
        <v>138</v>
      </c>
      <c r="L6059" t="s">
        <v>17429</v>
      </c>
      <c r="M6059" t="s">
        <v>17430</v>
      </c>
      <c r="N6059">
        <v>1.2338452769999999</v>
      </c>
      <c r="O6059">
        <v>0</v>
      </c>
      <c r="P6059">
        <v>488</v>
      </c>
      <c r="Q6059">
        <v>0</v>
      </c>
      <c r="R6059">
        <v>1</v>
      </c>
      <c r="S6059">
        <v>7</v>
      </c>
      <c r="T6059">
        <v>48</v>
      </c>
      <c r="U6059">
        <v>0</v>
      </c>
      <c r="V6059">
        <v>0</v>
      </c>
      <c r="W6059">
        <v>0</v>
      </c>
      <c r="X6059">
        <v>194.2245384056377</v>
      </c>
      <c r="Y6059">
        <v>0</v>
      </c>
      <c r="Z6059">
        <v>0.18019087802300002</v>
      </c>
      <c r="AA6059">
        <v>2038.882858777632</v>
      </c>
      <c r="AB6059">
        <v>140.63118557262928</v>
      </c>
      <c r="AC6059">
        <v>0</v>
      </c>
      <c r="AD6059">
        <v>0</v>
      </c>
      <c r="AE6059">
        <v>2373.9187736339222</v>
      </c>
    </row>
    <row r="6060" spans="1:31" x14ac:dyDescent="0.25">
      <c r="A6060">
        <v>2317589</v>
      </c>
      <c r="B6060">
        <v>1</v>
      </c>
      <c r="C6060" t="s">
        <v>80</v>
      </c>
      <c r="D6060" t="s">
        <v>82</v>
      </c>
      <c r="E6060" t="s">
        <v>285</v>
      </c>
      <c r="F6060" t="s">
        <v>17431</v>
      </c>
      <c r="G6060" t="s">
        <v>287</v>
      </c>
      <c r="H6060" t="s">
        <v>150</v>
      </c>
      <c r="I6060" t="s">
        <v>136</v>
      </c>
      <c r="J6060" t="s">
        <v>137</v>
      </c>
      <c r="K6060" t="s">
        <v>138</v>
      </c>
      <c r="L6060" t="s">
        <v>17432</v>
      </c>
      <c r="M6060" t="s">
        <v>17433</v>
      </c>
      <c r="N6060">
        <v>1.9311111110000001</v>
      </c>
      <c r="O6060">
        <v>0</v>
      </c>
      <c r="P6060">
        <v>69</v>
      </c>
      <c r="Q6060">
        <v>0</v>
      </c>
      <c r="R6060">
        <v>0</v>
      </c>
      <c r="S6060">
        <v>0</v>
      </c>
      <c r="T6060">
        <v>12</v>
      </c>
      <c r="U6060">
        <v>0</v>
      </c>
      <c r="V6060">
        <v>0</v>
      </c>
      <c r="W6060">
        <v>0</v>
      </c>
      <c r="X6060">
        <v>34.931505955575766</v>
      </c>
      <c r="Y6060">
        <v>0</v>
      </c>
      <c r="Z6060">
        <v>0</v>
      </c>
      <c r="AA6060">
        <v>0</v>
      </c>
      <c r="AB6060">
        <v>22.829232518361497</v>
      </c>
      <c r="AC6060">
        <v>0</v>
      </c>
      <c r="AD6060">
        <v>0</v>
      </c>
      <c r="AE6060">
        <v>57.760738473937266</v>
      </c>
    </row>
    <row r="6061" spans="1:31" x14ac:dyDescent="0.25">
      <c r="A6061">
        <v>2317838</v>
      </c>
      <c r="B6061">
        <v>1</v>
      </c>
      <c r="C6061" t="s">
        <v>80</v>
      </c>
      <c r="D6061" t="s">
        <v>90</v>
      </c>
      <c r="E6061" t="s">
        <v>175</v>
      </c>
      <c r="F6061" t="s">
        <v>17434</v>
      </c>
      <c r="G6061" t="s">
        <v>612</v>
      </c>
      <c r="H6061" t="s">
        <v>135</v>
      </c>
      <c r="I6061" t="s">
        <v>136</v>
      </c>
      <c r="J6061" t="s">
        <v>137</v>
      </c>
      <c r="K6061" t="s">
        <v>138</v>
      </c>
      <c r="L6061" t="s">
        <v>17435</v>
      </c>
      <c r="M6061" t="s">
        <v>17436</v>
      </c>
      <c r="N6061">
        <v>1.0452777769999999</v>
      </c>
      <c r="O6061">
        <v>0</v>
      </c>
      <c r="P6061">
        <v>951</v>
      </c>
      <c r="Q6061">
        <v>0</v>
      </c>
      <c r="R6061">
        <v>0</v>
      </c>
      <c r="S6061">
        <v>0</v>
      </c>
      <c r="T6061">
        <v>101</v>
      </c>
      <c r="U6061">
        <v>0</v>
      </c>
      <c r="V6061">
        <v>0</v>
      </c>
      <c r="W6061">
        <v>0</v>
      </c>
      <c r="X6061">
        <v>221.26924479037967</v>
      </c>
      <c r="Y6061">
        <v>0</v>
      </c>
      <c r="Z6061">
        <v>0</v>
      </c>
      <c r="AA6061">
        <v>0</v>
      </c>
      <c r="AB6061">
        <v>71.002981972282356</v>
      </c>
      <c r="AC6061">
        <v>0</v>
      </c>
      <c r="AD6061">
        <v>0</v>
      </c>
      <c r="AE6061">
        <v>292.27222676266206</v>
      </c>
    </row>
    <row r="6062" spans="1:31" x14ac:dyDescent="0.25">
      <c r="A6062">
        <v>2317695</v>
      </c>
      <c r="B6062">
        <v>1</v>
      </c>
      <c r="C6062" t="s">
        <v>81</v>
      </c>
      <c r="D6062" t="s">
        <v>128</v>
      </c>
      <c r="E6062" t="s">
        <v>141</v>
      </c>
      <c r="F6062" t="s">
        <v>1076</v>
      </c>
      <c r="G6062" t="s">
        <v>774</v>
      </c>
      <c r="H6062" t="s">
        <v>135</v>
      </c>
      <c r="I6062" t="s">
        <v>136</v>
      </c>
      <c r="J6062" t="s">
        <v>137</v>
      </c>
      <c r="K6062" t="s">
        <v>138</v>
      </c>
      <c r="L6062" t="s">
        <v>17437</v>
      </c>
      <c r="M6062" t="s">
        <v>17438</v>
      </c>
      <c r="N6062">
        <v>2.0049999999999999</v>
      </c>
      <c r="O6062">
        <v>0</v>
      </c>
      <c r="P6062">
        <v>0</v>
      </c>
      <c r="Q6062">
        <v>6</v>
      </c>
      <c r="R6062">
        <v>0</v>
      </c>
      <c r="S6062">
        <v>1</v>
      </c>
      <c r="T6062">
        <v>1</v>
      </c>
      <c r="U6062">
        <v>0</v>
      </c>
      <c r="V6062">
        <v>0</v>
      </c>
      <c r="W6062">
        <v>0</v>
      </c>
      <c r="X6062">
        <v>0</v>
      </c>
      <c r="Y6062">
        <v>67.058995070447054</v>
      </c>
      <c r="Z6062">
        <v>0</v>
      </c>
      <c r="AA6062">
        <v>10.383589072044998</v>
      </c>
      <c r="AB6062">
        <v>2.8904390017474002</v>
      </c>
      <c r="AC6062">
        <v>0</v>
      </c>
      <c r="AD6062">
        <v>0</v>
      </c>
      <c r="AE6062">
        <v>80.333023144239448</v>
      </c>
    </row>
    <row r="6063" spans="1:31" x14ac:dyDescent="0.25">
      <c r="A6063">
        <v>2317397</v>
      </c>
      <c r="B6063">
        <v>1</v>
      </c>
      <c r="C6063" t="s">
        <v>81</v>
      </c>
      <c r="D6063" t="s">
        <v>112</v>
      </c>
      <c r="E6063" t="s">
        <v>147</v>
      </c>
      <c r="F6063" t="s">
        <v>17439</v>
      </c>
      <c r="G6063" t="s">
        <v>149</v>
      </c>
      <c r="H6063" t="s">
        <v>150</v>
      </c>
      <c r="I6063" t="s">
        <v>136</v>
      </c>
      <c r="J6063" t="s">
        <v>137</v>
      </c>
      <c r="K6063" t="s">
        <v>138</v>
      </c>
      <c r="L6063" t="s">
        <v>17440</v>
      </c>
      <c r="M6063" t="s">
        <v>17441</v>
      </c>
      <c r="N6063">
        <v>2.0227777769999999</v>
      </c>
      <c r="O6063">
        <v>0</v>
      </c>
      <c r="P6063">
        <v>141</v>
      </c>
      <c r="Q6063">
        <v>0</v>
      </c>
      <c r="R6063">
        <v>0</v>
      </c>
      <c r="S6063">
        <v>0</v>
      </c>
      <c r="T6063">
        <v>4</v>
      </c>
      <c r="U6063">
        <v>0</v>
      </c>
      <c r="V6063">
        <v>0</v>
      </c>
      <c r="W6063">
        <v>0</v>
      </c>
      <c r="X6063">
        <v>57.524714749628686</v>
      </c>
      <c r="Y6063">
        <v>0</v>
      </c>
      <c r="Z6063">
        <v>0</v>
      </c>
      <c r="AA6063">
        <v>0</v>
      </c>
      <c r="AB6063">
        <v>1.0055194184212002</v>
      </c>
      <c r="AC6063">
        <v>0</v>
      </c>
      <c r="AD6063">
        <v>0</v>
      </c>
      <c r="AE6063">
        <v>58.530234168049887</v>
      </c>
    </row>
    <row r="6064" spans="1:31" x14ac:dyDescent="0.25">
      <c r="A6064">
        <v>2317346</v>
      </c>
      <c r="B6064">
        <v>1</v>
      </c>
      <c r="C6064" t="s">
        <v>81</v>
      </c>
      <c r="D6064" t="s">
        <v>126</v>
      </c>
      <c r="E6064" t="s">
        <v>175</v>
      </c>
      <c r="F6064" t="s">
        <v>17442</v>
      </c>
      <c r="G6064" t="s">
        <v>210</v>
      </c>
      <c r="H6064" t="s">
        <v>135</v>
      </c>
      <c r="I6064" t="s">
        <v>136</v>
      </c>
      <c r="J6064" t="s">
        <v>137</v>
      </c>
      <c r="K6064" t="s">
        <v>138</v>
      </c>
      <c r="L6064" t="s">
        <v>17443</v>
      </c>
      <c r="M6064" t="s">
        <v>17444</v>
      </c>
      <c r="N6064">
        <v>1.683611111</v>
      </c>
      <c r="O6064">
        <v>0</v>
      </c>
      <c r="P6064">
        <v>10</v>
      </c>
      <c r="Q6064">
        <v>0</v>
      </c>
      <c r="R6064">
        <v>11</v>
      </c>
      <c r="S6064">
        <v>0</v>
      </c>
      <c r="T6064">
        <v>2</v>
      </c>
      <c r="U6064">
        <v>0</v>
      </c>
      <c r="V6064">
        <v>0</v>
      </c>
      <c r="W6064">
        <v>0</v>
      </c>
      <c r="X6064">
        <v>2.9780511445464994</v>
      </c>
      <c r="Y6064">
        <v>0</v>
      </c>
      <c r="Z6064">
        <v>16.778069223375695</v>
      </c>
      <c r="AA6064">
        <v>0</v>
      </c>
      <c r="AB6064">
        <v>2.8993399027850275</v>
      </c>
      <c r="AC6064">
        <v>0</v>
      </c>
      <c r="AD6064">
        <v>0</v>
      </c>
      <c r="AE6064">
        <v>22.65546027070722</v>
      </c>
    </row>
    <row r="6065" spans="1:31" x14ac:dyDescent="0.25">
      <c r="A6065">
        <v>2317678</v>
      </c>
      <c r="B6065">
        <v>1</v>
      </c>
      <c r="C6065" t="s">
        <v>80</v>
      </c>
      <c r="D6065" t="s">
        <v>108</v>
      </c>
      <c r="E6065" t="s">
        <v>147</v>
      </c>
      <c r="F6065" t="s">
        <v>12470</v>
      </c>
      <c r="G6065" t="s">
        <v>149</v>
      </c>
      <c r="H6065" t="s">
        <v>150</v>
      </c>
      <c r="I6065" t="s">
        <v>136</v>
      </c>
      <c r="J6065" t="s">
        <v>137</v>
      </c>
      <c r="K6065" t="s">
        <v>138</v>
      </c>
      <c r="L6065" t="s">
        <v>17445</v>
      </c>
      <c r="M6065" t="s">
        <v>17446</v>
      </c>
      <c r="N6065">
        <v>0.34638888800000001</v>
      </c>
      <c r="O6065">
        <v>0</v>
      </c>
      <c r="P6065">
        <v>22</v>
      </c>
      <c r="Q6065">
        <v>0</v>
      </c>
      <c r="R6065">
        <v>3</v>
      </c>
      <c r="S6065">
        <v>0</v>
      </c>
      <c r="T6065">
        <v>2</v>
      </c>
      <c r="U6065">
        <v>0</v>
      </c>
      <c r="V6065">
        <v>0</v>
      </c>
      <c r="W6065">
        <v>0</v>
      </c>
      <c r="X6065">
        <v>2.026556708319625</v>
      </c>
      <c r="Y6065">
        <v>0</v>
      </c>
      <c r="Z6065">
        <v>1.0027533047620418</v>
      </c>
      <c r="AA6065">
        <v>0</v>
      </c>
      <c r="AB6065">
        <v>1.6819291921503225</v>
      </c>
      <c r="AC6065">
        <v>0</v>
      </c>
      <c r="AD6065">
        <v>0</v>
      </c>
      <c r="AE6065">
        <v>4.7112392052319896</v>
      </c>
    </row>
    <row r="6066" spans="1:31" x14ac:dyDescent="0.25">
      <c r="A6066">
        <v>2317701</v>
      </c>
      <c r="B6066">
        <v>1</v>
      </c>
      <c r="C6066" t="s">
        <v>81</v>
      </c>
      <c r="D6066" t="s">
        <v>123</v>
      </c>
      <c r="E6066" t="s">
        <v>147</v>
      </c>
      <c r="F6066" t="s">
        <v>17447</v>
      </c>
      <c r="G6066" t="s">
        <v>1658</v>
      </c>
      <c r="H6066" t="s">
        <v>150</v>
      </c>
      <c r="I6066" t="s">
        <v>136</v>
      </c>
      <c r="J6066" t="s">
        <v>137</v>
      </c>
      <c r="K6066" t="s">
        <v>138</v>
      </c>
      <c r="L6066" t="s">
        <v>17448</v>
      </c>
      <c r="M6066" t="s">
        <v>17449</v>
      </c>
      <c r="N6066">
        <v>5.3991666660000002</v>
      </c>
      <c r="O6066">
        <v>0</v>
      </c>
      <c r="P6066">
        <v>6</v>
      </c>
      <c r="Q6066">
        <v>0</v>
      </c>
      <c r="R6066">
        <v>36</v>
      </c>
      <c r="S6066">
        <v>0</v>
      </c>
      <c r="T6066">
        <v>7</v>
      </c>
      <c r="U6066">
        <v>0</v>
      </c>
      <c r="V6066">
        <v>0</v>
      </c>
      <c r="W6066">
        <v>0</v>
      </c>
      <c r="X6066">
        <v>6.0093546952970662</v>
      </c>
      <c r="Y6066">
        <v>0</v>
      </c>
      <c r="Z6066">
        <v>107.13622236515074</v>
      </c>
      <c r="AA6066">
        <v>0</v>
      </c>
      <c r="AB6066">
        <v>12.12807257249057</v>
      </c>
      <c r="AC6066">
        <v>0</v>
      </c>
      <c r="AD6066">
        <v>0</v>
      </c>
      <c r="AE6066">
        <v>125.27364963293837</v>
      </c>
    </row>
    <row r="6067" spans="1:31" x14ac:dyDescent="0.25">
      <c r="A6067">
        <v>2317369</v>
      </c>
      <c r="B6067">
        <v>1</v>
      </c>
      <c r="C6067" t="s">
        <v>80</v>
      </c>
      <c r="D6067" t="s">
        <v>103</v>
      </c>
      <c r="E6067" t="s">
        <v>153</v>
      </c>
      <c r="F6067" t="s">
        <v>17450</v>
      </c>
      <c r="G6067" t="s">
        <v>703</v>
      </c>
      <c r="H6067" t="s">
        <v>150</v>
      </c>
      <c r="I6067" t="s">
        <v>136</v>
      </c>
      <c r="J6067" t="s">
        <v>3</v>
      </c>
      <c r="K6067" t="s">
        <v>138</v>
      </c>
      <c r="L6067" t="s">
        <v>17451</v>
      </c>
      <c r="M6067" t="s">
        <v>17452</v>
      </c>
      <c r="N6067">
        <v>3.0672222219999998</v>
      </c>
      <c r="O6067">
        <v>0</v>
      </c>
      <c r="P6067">
        <v>1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1.3434949079988336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1.3434949079988336</v>
      </c>
    </row>
    <row r="6068" spans="1:31" x14ac:dyDescent="0.25">
      <c r="A6068">
        <v>2317847</v>
      </c>
      <c r="B6068">
        <v>1</v>
      </c>
      <c r="C6068" t="s">
        <v>81</v>
      </c>
      <c r="D6068" t="s">
        <v>128</v>
      </c>
      <c r="E6068" t="s">
        <v>175</v>
      </c>
      <c r="F6068" t="s">
        <v>6681</v>
      </c>
      <c r="G6068" t="s">
        <v>134</v>
      </c>
      <c r="H6068" t="s">
        <v>135</v>
      </c>
      <c r="I6068" t="s">
        <v>136</v>
      </c>
      <c r="J6068" t="s">
        <v>137</v>
      </c>
      <c r="K6068" t="s">
        <v>138</v>
      </c>
      <c r="L6068" t="s">
        <v>17453</v>
      </c>
      <c r="M6068" t="s">
        <v>17454</v>
      </c>
      <c r="N6068">
        <v>1.474444444</v>
      </c>
      <c r="O6068">
        <v>3</v>
      </c>
      <c r="P6068">
        <v>231</v>
      </c>
      <c r="Q6068">
        <v>16</v>
      </c>
      <c r="R6068">
        <v>10</v>
      </c>
      <c r="S6068">
        <v>3</v>
      </c>
      <c r="T6068">
        <v>10</v>
      </c>
      <c r="U6068">
        <v>0</v>
      </c>
      <c r="V6068">
        <v>0</v>
      </c>
      <c r="W6068">
        <v>89.660697979982672</v>
      </c>
      <c r="X6068">
        <v>50.163570576021272</v>
      </c>
      <c r="Y6068">
        <v>9.712465033621914</v>
      </c>
      <c r="Z6068">
        <v>7.8680005874653993</v>
      </c>
      <c r="AA6068">
        <v>20.9854875630344</v>
      </c>
      <c r="AB6068">
        <v>12.352039142497116</v>
      </c>
      <c r="AC6068">
        <v>0</v>
      </c>
      <c r="AD6068">
        <v>0</v>
      </c>
      <c r="AE6068">
        <v>190.74226088262279</v>
      </c>
    </row>
    <row r="6069" spans="1:31" x14ac:dyDescent="0.25">
      <c r="A6069">
        <v>2317824</v>
      </c>
      <c r="B6069">
        <v>1</v>
      </c>
      <c r="C6069" t="s">
        <v>81</v>
      </c>
      <c r="D6069" t="s">
        <v>123</v>
      </c>
      <c r="E6069" t="s">
        <v>147</v>
      </c>
      <c r="F6069" t="s">
        <v>17455</v>
      </c>
      <c r="G6069" t="s">
        <v>258</v>
      </c>
      <c r="H6069" t="s">
        <v>150</v>
      </c>
      <c r="I6069" t="s">
        <v>136</v>
      </c>
      <c r="J6069" t="s">
        <v>137</v>
      </c>
      <c r="K6069" t="s">
        <v>138</v>
      </c>
      <c r="L6069" t="s">
        <v>17456</v>
      </c>
      <c r="M6069" t="s">
        <v>17457</v>
      </c>
      <c r="N6069">
        <v>4.2925000000000004</v>
      </c>
      <c r="O6069">
        <v>0</v>
      </c>
      <c r="P6069">
        <v>52</v>
      </c>
      <c r="Q6069">
        <v>0</v>
      </c>
      <c r="R6069">
        <v>0</v>
      </c>
      <c r="S6069">
        <v>0</v>
      </c>
      <c r="T6069">
        <v>1</v>
      </c>
      <c r="U6069">
        <v>0</v>
      </c>
      <c r="V6069">
        <v>0</v>
      </c>
      <c r="W6069">
        <v>0</v>
      </c>
      <c r="X6069">
        <v>37.154963259691776</v>
      </c>
      <c r="Y6069">
        <v>0</v>
      </c>
      <c r="Z6069">
        <v>0</v>
      </c>
      <c r="AA6069">
        <v>0</v>
      </c>
      <c r="AB6069">
        <v>5.3085196426774335</v>
      </c>
      <c r="AC6069">
        <v>0</v>
      </c>
      <c r="AD6069">
        <v>0</v>
      </c>
      <c r="AE6069">
        <v>42.463482902369208</v>
      </c>
    </row>
    <row r="6070" spans="1:31" x14ac:dyDescent="0.25">
      <c r="A6070">
        <v>2317555</v>
      </c>
      <c r="B6070">
        <v>1</v>
      </c>
      <c r="C6070" t="s">
        <v>80</v>
      </c>
      <c r="D6070" t="s">
        <v>110</v>
      </c>
      <c r="E6070" t="s">
        <v>158</v>
      </c>
      <c r="F6070" t="s">
        <v>17458</v>
      </c>
      <c r="G6070" t="s">
        <v>703</v>
      </c>
      <c r="H6070" t="s">
        <v>150</v>
      </c>
      <c r="I6070" t="s">
        <v>136</v>
      </c>
      <c r="J6070" t="s">
        <v>137</v>
      </c>
      <c r="K6070" t="s">
        <v>138</v>
      </c>
      <c r="L6070" t="s">
        <v>17459</v>
      </c>
      <c r="M6070" t="s">
        <v>17460</v>
      </c>
      <c r="N6070">
        <v>4.3938888880000002</v>
      </c>
      <c r="O6070">
        <v>0</v>
      </c>
      <c r="P6070">
        <v>213</v>
      </c>
      <c r="Q6070">
        <v>0</v>
      </c>
      <c r="R6070">
        <v>0</v>
      </c>
      <c r="S6070">
        <v>0</v>
      </c>
      <c r="T6070">
        <v>6</v>
      </c>
      <c r="U6070">
        <v>0</v>
      </c>
      <c r="V6070">
        <v>0</v>
      </c>
      <c r="W6070">
        <v>0</v>
      </c>
      <c r="X6070">
        <v>245.82713246885959</v>
      </c>
      <c r="Y6070">
        <v>0</v>
      </c>
      <c r="Z6070">
        <v>0</v>
      </c>
      <c r="AA6070">
        <v>0</v>
      </c>
      <c r="AB6070">
        <v>45.731182889403826</v>
      </c>
      <c r="AC6070">
        <v>0</v>
      </c>
      <c r="AD6070">
        <v>0</v>
      </c>
      <c r="AE6070">
        <v>291.55831535826343</v>
      </c>
    </row>
    <row r="6071" spans="1:31" x14ac:dyDescent="0.25">
      <c r="A6071">
        <v>2317801</v>
      </c>
      <c r="B6071">
        <v>1</v>
      </c>
      <c r="C6071" t="s">
        <v>81</v>
      </c>
      <c r="D6071" t="s">
        <v>118</v>
      </c>
      <c r="E6071" t="s">
        <v>132</v>
      </c>
      <c r="F6071" t="s">
        <v>17461</v>
      </c>
      <c r="G6071" t="s">
        <v>134</v>
      </c>
      <c r="H6071" t="s">
        <v>135</v>
      </c>
      <c r="I6071" t="s">
        <v>136</v>
      </c>
      <c r="J6071" t="s">
        <v>137</v>
      </c>
      <c r="K6071" t="s">
        <v>138</v>
      </c>
      <c r="L6071" t="s">
        <v>17462</v>
      </c>
      <c r="M6071" t="s">
        <v>17463</v>
      </c>
      <c r="N6071">
        <v>0.66472222199999997</v>
      </c>
      <c r="O6071">
        <v>12</v>
      </c>
      <c r="P6071">
        <v>193</v>
      </c>
      <c r="Q6071">
        <v>32</v>
      </c>
      <c r="R6071">
        <v>58</v>
      </c>
      <c r="S6071">
        <v>6</v>
      </c>
      <c r="T6071">
        <v>29</v>
      </c>
      <c r="U6071">
        <v>0</v>
      </c>
      <c r="V6071">
        <v>0</v>
      </c>
      <c r="W6071">
        <v>5.5915991855942329</v>
      </c>
      <c r="X6071">
        <v>37.786189544070758</v>
      </c>
      <c r="Y6071">
        <v>38.076360698127438</v>
      </c>
      <c r="Z6071">
        <v>22.069383901651793</v>
      </c>
      <c r="AA6071">
        <v>2.300218521361733</v>
      </c>
      <c r="AB6071">
        <v>20.110398343167077</v>
      </c>
      <c r="AC6071">
        <v>0</v>
      </c>
      <c r="AD6071">
        <v>0</v>
      </c>
      <c r="AE6071">
        <v>125.93415019397303</v>
      </c>
    </row>
    <row r="6072" spans="1:31" x14ac:dyDescent="0.25">
      <c r="A6072">
        <v>2317764</v>
      </c>
      <c r="B6072">
        <v>1</v>
      </c>
      <c r="C6072" t="s">
        <v>80</v>
      </c>
      <c r="D6072" t="s">
        <v>100</v>
      </c>
      <c r="E6072" t="s">
        <v>132</v>
      </c>
      <c r="F6072" t="s">
        <v>17464</v>
      </c>
      <c r="G6072" t="s">
        <v>134</v>
      </c>
      <c r="H6072" t="s">
        <v>135</v>
      </c>
      <c r="I6072" t="s">
        <v>136</v>
      </c>
      <c r="J6072" t="s">
        <v>137</v>
      </c>
      <c r="K6072" t="s">
        <v>138</v>
      </c>
      <c r="L6072" t="s">
        <v>17465</v>
      </c>
      <c r="M6072" t="s">
        <v>17466</v>
      </c>
      <c r="N6072">
        <v>1.518333333</v>
      </c>
      <c r="O6072">
        <v>0</v>
      </c>
      <c r="P6072">
        <v>3</v>
      </c>
      <c r="Q6072">
        <v>58</v>
      </c>
      <c r="R6072">
        <v>73</v>
      </c>
      <c r="S6072">
        <v>3</v>
      </c>
      <c r="T6072">
        <v>5</v>
      </c>
      <c r="U6072">
        <v>0</v>
      </c>
      <c r="V6072">
        <v>0</v>
      </c>
      <c r="W6072">
        <v>0</v>
      </c>
      <c r="X6072">
        <v>17.514332029634453</v>
      </c>
      <c r="Y6072">
        <v>396.44346716935678</v>
      </c>
      <c r="Z6072">
        <v>621.76437485149143</v>
      </c>
      <c r="AA6072">
        <v>17.252205928888976</v>
      </c>
      <c r="AB6072">
        <v>27.36085239414497</v>
      </c>
      <c r="AC6072">
        <v>0</v>
      </c>
      <c r="AD6072">
        <v>0</v>
      </c>
      <c r="AE6072">
        <v>1080.3352323735166</v>
      </c>
    </row>
    <row r="6073" spans="1:31" x14ac:dyDescent="0.25">
      <c r="A6073">
        <v>2317615</v>
      </c>
      <c r="B6073">
        <v>1</v>
      </c>
      <c r="C6073" t="s">
        <v>80</v>
      </c>
      <c r="D6073" t="s">
        <v>96</v>
      </c>
      <c r="E6073" t="s">
        <v>153</v>
      </c>
      <c r="F6073" t="s">
        <v>17467</v>
      </c>
      <c r="G6073" t="s">
        <v>336</v>
      </c>
      <c r="H6073" t="s">
        <v>150</v>
      </c>
      <c r="I6073" t="s">
        <v>136</v>
      </c>
      <c r="J6073" t="s">
        <v>137</v>
      </c>
      <c r="K6073" t="s">
        <v>138</v>
      </c>
      <c r="L6073" t="s">
        <v>17468</v>
      </c>
      <c r="M6073" t="s">
        <v>17469</v>
      </c>
      <c r="N6073">
        <v>3.593611111</v>
      </c>
      <c r="O6073">
        <v>0</v>
      </c>
      <c r="P6073">
        <v>1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1.7296254180176167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1.7296254180176167</v>
      </c>
    </row>
    <row r="6074" spans="1:31" x14ac:dyDescent="0.25">
      <c r="A6074">
        <v>2317807</v>
      </c>
      <c r="B6074">
        <v>1</v>
      </c>
      <c r="C6074" t="s">
        <v>80</v>
      </c>
      <c r="D6074" t="s">
        <v>104</v>
      </c>
      <c r="E6074" t="s">
        <v>147</v>
      </c>
      <c r="F6074" t="s">
        <v>17470</v>
      </c>
      <c r="G6074" t="s">
        <v>149</v>
      </c>
      <c r="H6074" t="s">
        <v>150</v>
      </c>
      <c r="I6074" t="s">
        <v>136</v>
      </c>
      <c r="J6074" t="s">
        <v>137</v>
      </c>
      <c r="K6074" t="s">
        <v>138</v>
      </c>
      <c r="L6074" t="s">
        <v>17471</v>
      </c>
      <c r="M6074" t="s">
        <v>17472</v>
      </c>
      <c r="N6074">
        <v>1.650555555</v>
      </c>
      <c r="O6074">
        <v>0</v>
      </c>
      <c r="P6074">
        <v>4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1.6207756375144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1.6207756375144</v>
      </c>
    </row>
    <row r="6075" spans="1:31" x14ac:dyDescent="0.25">
      <c r="A6075">
        <v>2317661</v>
      </c>
      <c r="B6075">
        <v>1</v>
      </c>
      <c r="C6075" t="s">
        <v>80</v>
      </c>
      <c r="D6075" t="s">
        <v>100</v>
      </c>
      <c r="E6075" t="s">
        <v>141</v>
      </c>
      <c r="F6075" t="s">
        <v>4291</v>
      </c>
      <c r="G6075" t="s">
        <v>467</v>
      </c>
      <c r="H6075" t="s">
        <v>135</v>
      </c>
      <c r="I6075" t="s">
        <v>136</v>
      </c>
      <c r="J6075" t="s">
        <v>137</v>
      </c>
      <c r="K6075" t="s">
        <v>138</v>
      </c>
      <c r="L6075" t="s">
        <v>17473</v>
      </c>
      <c r="M6075" t="s">
        <v>17474</v>
      </c>
      <c r="N6075">
        <v>6.8055555000000004E-2</v>
      </c>
      <c r="O6075">
        <v>2</v>
      </c>
      <c r="P6075">
        <v>1330</v>
      </c>
      <c r="Q6075">
        <v>15</v>
      </c>
      <c r="R6075">
        <v>142</v>
      </c>
      <c r="S6075">
        <v>30</v>
      </c>
      <c r="T6075">
        <v>114</v>
      </c>
      <c r="U6075">
        <v>2</v>
      </c>
      <c r="V6075">
        <v>0</v>
      </c>
      <c r="W6075">
        <v>2.4267402330899999E-2</v>
      </c>
      <c r="X6075">
        <v>34.952587310688095</v>
      </c>
      <c r="Y6075">
        <v>2.6009271326850003</v>
      </c>
      <c r="Z6075">
        <v>8.4646298631516608</v>
      </c>
      <c r="AA6075">
        <v>13.467389085321923</v>
      </c>
      <c r="AB6075">
        <v>9.9766211392257844</v>
      </c>
      <c r="AC6075">
        <v>8.5244962819706238</v>
      </c>
      <c r="AD6075">
        <v>0</v>
      </c>
      <c r="AE6075">
        <v>78.010918215373991</v>
      </c>
    </row>
    <row r="6076" spans="1:31" x14ac:dyDescent="0.25">
      <c r="A6076">
        <v>2317927</v>
      </c>
      <c r="B6076">
        <v>1</v>
      </c>
      <c r="C6076" t="s">
        <v>80</v>
      </c>
      <c r="D6076" t="s">
        <v>98</v>
      </c>
      <c r="E6076" t="s">
        <v>175</v>
      </c>
      <c r="F6076" t="s">
        <v>17475</v>
      </c>
      <c r="G6076" t="s">
        <v>10539</v>
      </c>
      <c r="H6076" t="s">
        <v>135</v>
      </c>
      <c r="I6076" t="s">
        <v>136</v>
      </c>
      <c r="J6076" t="s">
        <v>137</v>
      </c>
      <c r="K6076" t="s">
        <v>138</v>
      </c>
      <c r="L6076" t="s">
        <v>17476</v>
      </c>
      <c r="M6076" t="s">
        <v>17477</v>
      </c>
      <c r="N6076">
        <v>0.68111111099999999</v>
      </c>
      <c r="O6076">
        <v>0</v>
      </c>
      <c r="P6076">
        <v>0</v>
      </c>
      <c r="Q6076">
        <v>3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13.1363704770375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13.1363704770375</v>
      </c>
    </row>
    <row r="6077" spans="1:31" x14ac:dyDescent="0.25">
      <c r="A6077">
        <v>2317641</v>
      </c>
      <c r="B6077">
        <v>1</v>
      </c>
      <c r="C6077" t="s">
        <v>80</v>
      </c>
      <c r="D6077" t="s">
        <v>83</v>
      </c>
      <c r="E6077" t="s">
        <v>147</v>
      </c>
      <c r="F6077" t="s">
        <v>12131</v>
      </c>
      <c r="G6077" t="s">
        <v>149</v>
      </c>
      <c r="H6077" t="s">
        <v>150</v>
      </c>
      <c r="I6077" t="s">
        <v>136</v>
      </c>
      <c r="J6077" t="s">
        <v>137</v>
      </c>
      <c r="K6077" t="s">
        <v>138</v>
      </c>
      <c r="L6077" t="s">
        <v>17478</v>
      </c>
      <c r="M6077" t="s">
        <v>17479</v>
      </c>
      <c r="N6077">
        <v>0.92222222200000004</v>
      </c>
      <c r="O6077">
        <v>0</v>
      </c>
      <c r="P6077">
        <v>1</v>
      </c>
      <c r="Q6077">
        <v>0</v>
      </c>
      <c r="R6077">
        <v>0</v>
      </c>
      <c r="S6077">
        <v>0</v>
      </c>
      <c r="T6077">
        <v>5</v>
      </c>
      <c r="U6077">
        <v>0</v>
      </c>
      <c r="V6077">
        <v>0</v>
      </c>
      <c r="W6077">
        <v>0</v>
      </c>
      <c r="X6077">
        <v>0.51846469934600004</v>
      </c>
      <c r="Y6077">
        <v>0</v>
      </c>
      <c r="Z6077">
        <v>0</v>
      </c>
      <c r="AA6077">
        <v>0</v>
      </c>
      <c r="AB6077">
        <v>36.165487760553333</v>
      </c>
      <c r="AC6077">
        <v>0</v>
      </c>
      <c r="AD6077">
        <v>0</v>
      </c>
      <c r="AE6077">
        <v>36.683952459899331</v>
      </c>
    </row>
    <row r="6078" spans="1:31" x14ac:dyDescent="0.25">
      <c r="A6078">
        <v>2317286</v>
      </c>
      <c r="B6078">
        <v>1</v>
      </c>
      <c r="C6078" t="s">
        <v>80</v>
      </c>
      <c r="D6078" t="s">
        <v>103</v>
      </c>
      <c r="E6078" t="s">
        <v>141</v>
      </c>
      <c r="F6078" t="s">
        <v>17480</v>
      </c>
      <c r="G6078" t="s">
        <v>134</v>
      </c>
      <c r="H6078" t="s">
        <v>135</v>
      </c>
      <c r="I6078" t="s">
        <v>136</v>
      </c>
      <c r="J6078" t="s">
        <v>137</v>
      </c>
      <c r="K6078" t="s">
        <v>138</v>
      </c>
      <c r="L6078" t="s">
        <v>17481</v>
      </c>
      <c r="M6078" t="s">
        <v>17482</v>
      </c>
      <c r="N6078">
        <v>0.62444444399999999</v>
      </c>
      <c r="O6078">
        <v>0</v>
      </c>
      <c r="P6078">
        <v>1046</v>
      </c>
      <c r="Q6078">
        <v>0</v>
      </c>
      <c r="R6078">
        <v>11</v>
      </c>
      <c r="S6078">
        <v>1</v>
      </c>
      <c r="T6078">
        <v>128</v>
      </c>
      <c r="U6078">
        <v>0</v>
      </c>
      <c r="V6078">
        <v>0</v>
      </c>
      <c r="W6078">
        <v>0</v>
      </c>
      <c r="X6078">
        <v>106.34047239958011</v>
      </c>
      <c r="Y6078">
        <v>0</v>
      </c>
      <c r="Z6078">
        <v>2.1918894039622221</v>
      </c>
      <c r="AA6078">
        <v>1.2295700769480666</v>
      </c>
      <c r="AB6078">
        <v>31.245145821978863</v>
      </c>
      <c r="AC6078">
        <v>0</v>
      </c>
      <c r="AD6078">
        <v>0</v>
      </c>
      <c r="AE6078">
        <v>141.00707770246925</v>
      </c>
    </row>
    <row r="6079" spans="1:31" x14ac:dyDescent="0.25">
      <c r="A6079">
        <v>2317598</v>
      </c>
      <c r="B6079">
        <v>1</v>
      </c>
      <c r="C6079" t="s">
        <v>80</v>
      </c>
      <c r="D6079" t="s">
        <v>93</v>
      </c>
      <c r="E6079" t="s">
        <v>141</v>
      </c>
      <c r="F6079" t="s">
        <v>17483</v>
      </c>
      <c r="G6079" t="s">
        <v>467</v>
      </c>
      <c r="H6079" t="s">
        <v>135</v>
      </c>
      <c r="I6079" t="s">
        <v>136</v>
      </c>
      <c r="J6079" t="s">
        <v>137</v>
      </c>
      <c r="K6079" t="s">
        <v>138</v>
      </c>
      <c r="L6079" t="s">
        <v>17484</v>
      </c>
      <c r="M6079" t="s">
        <v>17485</v>
      </c>
      <c r="N6079">
        <v>0.68277777699999997</v>
      </c>
      <c r="O6079">
        <v>0</v>
      </c>
      <c r="P6079">
        <v>184</v>
      </c>
      <c r="Q6079">
        <v>0</v>
      </c>
      <c r="R6079">
        <v>95</v>
      </c>
      <c r="S6079">
        <v>1</v>
      </c>
      <c r="T6079">
        <v>50</v>
      </c>
      <c r="U6079">
        <v>0</v>
      </c>
      <c r="V6079">
        <v>0</v>
      </c>
      <c r="W6079">
        <v>0</v>
      </c>
      <c r="X6079">
        <v>42.362914356862213</v>
      </c>
      <c r="Y6079">
        <v>0</v>
      </c>
      <c r="Z6079">
        <v>162.32360582591858</v>
      </c>
      <c r="AA6079">
        <v>1.2112123544090889</v>
      </c>
      <c r="AB6079">
        <v>57.652030576345119</v>
      </c>
      <c r="AC6079">
        <v>0</v>
      </c>
      <c r="AD6079">
        <v>0</v>
      </c>
      <c r="AE6079">
        <v>263.54976311353499</v>
      </c>
    </row>
    <row r="6080" spans="1:31" x14ac:dyDescent="0.25">
      <c r="A6080">
        <v>2317449</v>
      </c>
      <c r="B6080">
        <v>1</v>
      </c>
      <c r="C6080" t="s">
        <v>80</v>
      </c>
      <c r="D6080" t="s">
        <v>89</v>
      </c>
      <c r="E6080" t="s">
        <v>153</v>
      </c>
      <c r="F6080" t="s">
        <v>17486</v>
      </c>
      <c r="G6080" t="s">
        <v>254</v>
      </c>
      <c r="H6080" t="s">
        <v>150</v>
      </c>
      <c r="I6080" t="s">
        <v>136</v>
      </c>
      <c r="J6080" t="s">
        <v>137</v>
      </c>
      <c r="K6080" t="s">
        <v>138</v>
      </c>
      <c r="L6080" t="s">
        <v>17487</v>
      </c>
      <c r="M6080" t="s">
        <v>17488</v>
      </c>
      <c r="N6080">
        <v>1.5958333330000001</v>
      </c>
      <c r="O6080">
        <v>0</v>
      </c>
      <c r="P6080">
        <v>1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0.98974176566654992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0.98974176566654992</v>
      </c>
    </row>
    <row r="6081" spans="1:31" x14ac:dyDescent="0.25">
      <c r="A6081">
        <v>2317306</v>
      </c>
      <c r="B6081">
        <v>1</v>
      </c>
      <c r="C6081" t="s">
        <v>80</v>
      </c>
      <c r="D6081" t="s">
        <v>104</v>
      </c>
      <c r="E6081" t="s">
        <v>414</v>
      </c>
      <c r="F6081" t="s">
        <v>17489</v>
      </c>
      <c r="G6081" t="s">
        <v>134</v>
      </c>
      <c r="H6081" t="s">
        <v>135</v>
      </c>
      <c r="I6081" t="s">
        <v>136</v>
      </c>
      <c r="J6081" t="s">
        <v>137</v>
      </c>
      <c r="K6081" t="s">
        <v>138</v>
      </c>
      <c r="L6081" t="s">
        <v>17490</v>
      </c>
      <c r="M6081" t="s">
        <v>17491</v>
      </c>
      <c r="N6081">
        <v>0.50489722199999998</v>
      </c>
      <c r="O6081">
        <v>19</v>
      </c>
      <c r="P6081">
        <v>611</v>
      </c>
      <c r="Q6081">
        <v>17</v>
      </c>
      <c r="R6081">
        <v>41</v>
      </c>
      <c r="S6081">
        <v>58</v>
      </c>
      <c r="T6081">
        <v>120</v>
      </c>
      <c r="U6081">
        <v>13</v>
      </c>
      <c r="V6081">
        <v>0</v>
      </c>
      <c r="W6081">
        <v>19.915079996711132</v>
      </c>
      <c r="X6081">
        <v>95.471303740101163</v>
      </c>
      <c r="Y6081">
        <v>8.126629280203467</v>
      </c>
      <c r="Z6081">
        <v>12.866973331976844</v>
      </c>
      <c r="AA6081">
        <v>230.70119810685463</v>
      </c>
      <c r="AB6081">
        <v>66.243805290945033</v>
      </c>
      <c r="AC6081">
        <v>271.43595455148142</v>
      </c>
      <c r="AD6081">
        <v>0</v>
      </c>
      <c r="AE6081">
        <v>704.76094429827367</v>
      </c>
    </row>
    <row r="6082" spans="1:31" x14ac:dyDescent="0.25">
      <c r="A6082">
        <v>2317329</v>
      </c>
      <c r="B6082">
        <v>1</v>
      </c>
      <c r="C6082" t="s">
        <v>81</v>
      </c>
      <c r="D6082" t="s">
        <v>112</v>
      </c>
      <c r="E6082" t="s">
        <v>141</v>
      </c>
      <c r="F6082" t="s">
        <v>17492</v>
      </c>
      <c r="G6082" t="s">
        <v>134</v>
      </c>
      <c r="H6082" t="s">
        <v>135</v>
      </c>
      <c r="I6082" t="s">
        <v>136</v>
      </c>
      <c r="J6082" t="s">
        <v>137</v>
      </c>
      <c r="K6082" t="s">
        <v>138</v>
      </c>
      <c r="L6082" t="s">
        <v>17493</v>
      </c>
      <c r="M6082" t="s">
        <v>17494</v>
      </c>
      <c r="N6082">
        <v>0.39694444400000001</v>
      </c>
      <c r="O6082">
        <v>0</v>
      </c>
      <c r="P6082">
        <v>739</v>
      </c>
      <c r="Q6082">
        <v>17</v>
      </c>
      <c r="R6082">
        <v>104</v>
      </c>
      <c r="S6082">
        <v>29</v>
      </c>
      <c r="T6082">
        <v>301</v>
      </c>
      <c r="U6082">
        <v>5</v>
      </c>
      <c r="V6082">
        <v>0</v>
      </c>
      <c r="W6082">
        <v>0</v>
      </c>
      <c r="X6082">
        <v>47.041923753610895</v>
      </c>
      <c r="Y6082">
        <v>14.482523208212001</v>
      </c>
      <c r="Z6082">
        <v>33.098791260868552</v>
      </c>
      <c r="AA6082">
        <v>139.67616076978948</v>
      </c>
      <c r="AB6082">
        <v>73.460372099369621</v>
      </c>
      <c r="AC6082">
        <v>372.42086932358228</v>
      </c>
      <c r="AD6082">
        <v>0</v>
      </c>
      <c r="AE6082">
        <v>680.18064041543289</v>
      </c>
    </row>
    <row r="6083" spans="1:31" x14ac:dyDescent="0.25">
      <c r="A6083">
        <v>2317578</v>
      </c>
      <c r="B6083">
        <v>1</v>
      </c>
      <c r="C6083" t="s">
        <v>80</v>
      </c>
      <c r="D6083" t="s">
        <v>99</v>
      </c>
      <c r="E6083" t="s">
        <v>153</v>
      </c>
      <c r="F6083" t="s">
        <v>17495</v>
      </c>
      <c r="G6083" t="s">
        <v>155</v>
      </c>
      <c r="H6083" t="s">
        <v>150</v>
      </c>
      <c r="I6083" t="s">
        <v>136</v>
      </c>
      <c r="J6083" t="s">
        <v>137</v>
      </c>
      <c r="K6083" t="s">
        <v>138</v>
      </c>
      <c r="L6083" t="s">
        <v>17496</v>
      </c>
      <c r="M6083" t="s">
        <v>17497</v>
      </c>
      <c r="N6083">
        <v>1.3858333329999999</v>
      </c>
      <c r="O6083">
        <v>0</v>
      </c>
      <c r="P6083">
        <v>1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0.27111968540752501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0.27111968540752501</v>
      </c>
    </row>
    <row r="6084" spans="1:31" x14ac:dyDescent="0.25">
      <c r="A6084">
        <v>2317741</v>
      </c>
      <c r="B6084">
        <v>1</v>
      </c>
      <c r="C6084" t="s">
        <v>80</v>
      </c>
      <c r="D6084" t="s">
        <v>110</v>
      </c>
      <c r="E6084" t="s">
        <v>153</v>
      </c>
      <c r="F6084" t="s">
        <v>17498</v>
      </c>
      <c r="G6084" t="s">
        <v>703</v>
      </c>
      <c r="H6084" t="s">
        <v>150</v>
      </c>
      <c r="I6084" t="s">
        <v>136</v>
      </c>
      <c r="J6084" t="s">
        <v>3</v>
      </c>
      <c r="K6084" t="s">
        <v>138</v>
      </c>
      <c r="L6084" t="s">
        <v>17499</v>
      </c>
      <c r="M6084" t="s">
        <v>17500</v>
      </c>
      <c r="N6084">
        <v>3.3655555549999998</v>
      </c>
      <c r="O6084">
        <v>0</v>
      </c>
      <c r="P6084">
        <v>3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3.0562696565986669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3.0562696565986669</v>
      </c>
    </row>
    <row r="6085" spans="1:31" x14ac:dyDescent="0.25">
      <c r="A6085">
        <v>2317343</v>
      </c>
      <c r="B6085">
        <v>1</v>
      </c>
      <c r="C6085" t="s">
        <v>81</v>
      </c>
      <c r="D6085" t="s">
        <v>113</v>
      </c>
      <c r="E6085" t="s">
        <v>132</v>
      </c>
      <c r="F6085" t="s">
        <v>17501</v>
      </c>
      <c r="G6085" t="s">
        <v>134</v>
      </c>
      <c r="H6085" t="s">
        <v>135</v>
      </c>
      <c r="I6085" t="s">
        <v>136</v>
      </c>
      <c r="J6085" t="s">
        <v>137</v>
      </c>
      <c r="K6085" t="s">
        <v>138</v>
      </c>
      <c r="L6085" t="s">
        <v>17502</v>
      </c>
      <c r="M6085" t="s">
        <v>17503</v>
      </c>
      <c r="N6085">
        <v>2.6580555549999998</v>
      </c>
      <c r="O6085">
        <v>0</v>
      </c>
      <c r="P6085">
        <v>595</v>
      </c>
      <c r="Q6085">
        <v>17</v>
      </c>
      <c r="R6085">
        <v>74</v>
      </c>
      <c r="S6085">
        <v>1</v>
      </c>
      <c r="T6085">
        <v>37</v>
      </c>
      <c r="U6085">
        <v>0</v>
      </c>
      <c r="V6085">
        <v>0</v>
      </c>
      <c r="W6085">
        <v>0</v>
      </c>
      <c r="X6085">
        <v>223.02485633328712</v>
      </c>
      <c r="Y6085">
        <v>66.721152531772432</v>
      </c>
      <c r="Z6085">
        <v>215.89327508890543</v>
      </c>
      <c r="AA6085">
        <v>0</v>
      </c>
      <c r="AB6085">
        <v>52.123103064293801</v>
      </c>
      <c r="AC6085">
        <v>0</v>
      </c>
      <c r="AD6085">
        <v>0</v>
      </c>
      <c r="AE6085">
        <v>557.76238701825878</v>
      </c>
    </row>
    <row r="6086" spans="1:31" x14ac:dyDescent="0.25">
      <c r="A6086">
        <v>2317492</v>
      </c>
      <c r="B6086">
        <v>1</v>
      </c>
      <c r="C6086" t="s">
        <v>80</v>
      </c>
      <c r="D6086" t="s">
        <v>85</v>
      </c>
      <c r="E6086" t="s">
        <v>153</v>
      </c>
      <c r="F6086" t="s">
        <v>17504</v>
      </c>
      <c r="G6086" t="s">
        <v>203</v>
      </c>
      <c r="H6086" t="s">
        <v>150</v>
      </c>
      <c r="I6086" t="s">
        <v>136</v>
      </c>
      <c r="J6086" t="s">
        <v>137</v>
      </c>
      <c r="K6086" t="s">
        <v>138</v>
      </c>
      <c r="L6086" t="s">
        <v>17505</v>
      </c>
      <c r="M6086" t="s">
        <v>17506</v>
      </c>
      <c r="N6086">
        <v>2.3624999999999998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1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</v>
      </c>
    </row>
    <row r="6087" spans="1:31" x14ac:dyDescent="0.25">
      <c r="A6087">
        <v>2317635</v>
      </c>
      <c r="B6087">
        <v>1</v>
      </c>
      <c r="C6087" t="s">
        <v>81</v>
      </c>
      <c r="D6087" t="s">
        <v>116</v>
      </c>
      <c r="E6087" t="s">
        <v>175</v>
      </c>
      <c r="F6087" t="s">
        <v>17507</v>
      </c>
      <c r="G6087" t="s">
        <v>210</v>
      </c>
      <c r="H6087" t="s">
        <v>135</v>
      </c>
      <c r="I6087" t="s">
        <v>136</v>
      </c>
      <c r="J6087" t="s">
        <v>137</v>
      </c>
      <c r="K6087" t="s">
        <v>138</v>
      </c>
      <c r="L6087" t="s">
        <v>17508</v>
      </c>
      <c r="M6087" t="s">
        <v>17509</v>
      </c>
      <c r="N6087">
        <v>0.81722222200000005</v>
      </c>
      <c r="O6087">
        <v>0</v>
      </c>
      <c r="P6087">
        <v>321</v>
      </c>
      <c r="Q6087">
        <v>0</v>
      </c>
      <c r="R6087">
        <v>2</v>
      </c>
      <c r="S6087">
        <v>0</v>
      </c>
      <c r="T6087">
        <v>92</v>
      </c>
      <c r="U6087">
        <v>0</v>
      </c>
      <c r="V6087">
        <v>0</v>
      </c>
      <c r="W6087">
        <v>0</v>
      </c>
      <c r="X6087">
        <v>31.093142455441029</v>
      </c>
      <c r="Y6087">
        <v>0</v>
      </c>
      <c r="Z6087">
        <v>0.5024666618221667</v>
      </c>
      <c r="AA6087">
        <v>0</v>
      </c>
      <c r="AB6087">
        <v>19.455210400529367</v>
      </c>
      <c r="AC6087">
        <v>0</v>
      </c>
      <c r="AD6087">
        <v>0</v>
      </c>
      <c r="AE6087">
        <v>51.050819517792561</v>
      </c>
    </row>
    <row r="6088" spans="1:31" x14ac:dyDescent="0.25">
      <c r="A6088">
        <v>2317884</v>
      </c>
      <c r="B6088">
        <v>1</v>
      </c>
      <c r="C6088" t="s">
        <v>80</v>
      </c>
      <c r="D6088" t="s">
        <v>92</v>
      </c>
      <c r="E6088" t="s">
        <v>153</v>
      </c>
      <c r="F6088" t="s">
        <v>17510</v>
      </c>
      <c r="G6088" t="s">
        <v>336</v>
      </c>
      <c r="H6088" t="s">
        <v>150</v>
      </c>
      <c r="I6088" t="s">
        <v>136</v>
      </c>
      <c r="J6088" t="s">
        <v>137</v>
      </c>
      <c r="K6088" t="s">
        <v>138</v>
      </c>
      <c r="L6088" t="s">
        <v>17511</v>
      </c>
      <c r="M6088" t="s">
        <v>17512</v>
      </c>
      <c r="N6088">
        <v>1.998611111</v>
      </c>
      <c r="O6088">
        <v>0</v>
      </c>
      <c r="P6088">
        <v>1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0.42457200824300007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0.42457200824300007</v>
      </c>
    </row>
    <row r="6089" spans="1:31" x14ac:dyDescent="0.25">
      <c r="A6089">
        <v>2317784</v>
      </c>
      <c r="B6089">
        <v>1</v>
      </c>
      <c r="C6089" t="s">
        <v>80</v>
      </c>
      <c r="D6089" t="s">
        <v>111</v>
      </c>
      <c r="E6089" t="s">
        <v>153</v>
      </c>
      <c r="F6089" t="s">
        <v>17513</v>
      </c>
      <c r="G6089" t="s">
        <v>254</v>
      </c>
      <c r="H6089" t="s">
        <v>150</v>
      </c>
      <c r="I6089" t="s">
        <v>136</v>
      </c>
      <c r="J6089" t="s">
        <v>137</v>
      </c>
      <c r="K6089" t="s">
        <v>138</v>
      </c>
      <c r="L6089" t="s">
        <v>17514</v>
      </c>
      <c r="M6089" t="s">
        <v>17515</v>
      </c>
      <c r="N6089">
        <v>9.1319444440000002</v>
      </c>
      <c r="O6089">
        <v>0</v>
      </c>
      <c r="P6089">
        <v>4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12.410096009715248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12.410096009715248</v>
      </c>
    </row>
    <row r="6090" spans="1:31" x14ac:dyDescent="0.25">
      <c r="A6090">
        <v>2317535</v>
      </c>
      <c r="B6090">
        <v>1</v>
      </c>
      <c r="C6090" t="s">
        <v>80</v>
      </c>
      <c r="D6090" t="s">
        <v>94</v>
      </c>
      <c r="E6090" t="s">
        <v>141</v>
      </c>
      <c r="F6090" t="s">
        <v>17516</v>
      </c>
      <c r="G6090" t="s">
        <v>134</v>
      </c>
      <c r="H6090" t="s">
        <v>135</v>
      </c>
      <c r="I6090" t="s">
        <v>136</v>
      </c>
      <c r="J6090" t="s">
        <v>137</v>
      </c>
      <c r="K6090" t="s">
        <v>138</v>
      </c>
      <c r="L6090" t="s">
        <v>17517</v>
      </c>
      <c r="M6090" t="s">
        <v>17518</v>
      </c>
      <c r="N6090">
        <v>0.49833333299999999</v>
      </c>
      <c r="O6090">
        <v>0</v>
      </c>
      <c r="P6090">
        <v>0</v>
      </c>
      <c r="Q6090">
        <v>35</v>
      </c>
      <c r="R6090">
        <v>132</v>
      </c>
      <c r="S6090">
        <v>2</v>
      </c>
      <c r="T6090">
        <v>7</v>
      </c>
      <c r="U6090">
        <v>0</v>
      </c>
      <c r="V6090">
        <v>0</v>
      </c>
      <c r="W6090">
        <v>0</v>
      </c>
      <c r="X6090">
        <v>0</v>
      </c>
      <c r="Y6090">
        <v>24.60369343738995</v>
      </c>
      <c r="Z6090">
        <v>129.51938485966048</v>
      </c>
      <c r="AA6090">
        <v>9.5485154145127513</v>
      </c>
      <c r="AB6090">
        <v>11.939370810903466</v>
      </c>
      <c r="AC6090">
        <v>0</v>
      </c>
      <c r="AD6090">
        <v>0</v>
      </c>
      <c r="AE6090">
        <v>175.61096452246665</v>
      </c>
    </row>
    <row r="6091" spans="1:31" x14ac:dyDescent="0.25">
      <c r="A6091">
        <v>2317867</v>
      </c>
      <c r="B6091">
        <v>1</v>
      </c>
      <c r="C6091" t="s">
        <v>81</v>
      </c>
      <c r="D6091" t="s">
        <v>113</v>
      </c>
      <c r="E6091" t="s">
        <v>147</v>
      </c>
      <c r="F6091" t="s">
        <v>17519</v>
      </c>
      <c r="G6091" t="s">
        <v>149</v>
      </c>
      <c r="H6091" t="s">
        <v>150</v>
      </c>
      <c r="I6091" t="s">
        <v>136</v>
      </c>
      <c r="J6091" t="s">
        <v>137</v>
      </c>
      <c r="K6091" t="s">
        <v>138</v>
      </c>
      <c r="L6091" t="s">
        <v>17520</v>
      </c>
      <c r="M6091" t="s">
        <v>17521</v>
      </c>
      <c r="N6091">
        <v>3.398055555</v>
      </c>
      <c r="O6091">
        <v>0</v>
      </c>
      <c r="P6091">
        <v>0</v>
      </c>
      <c r="Q6091">
        <v>0</v>
      </c>
      <c r="R6091">
        <v>1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1.2377236664284332</v>
      </c>
      <c r="AA6091">
        <v>0</v>
      </c>
      <c r="AB6091">
        <v>0</v>
      </c>
      <c r="AC6091">
        <v>0</v>
      </c>
      <c r="AD6091">
        <v>0</v>
      </c>
      <c r="AE6091">
        <v>1.2377236664284332</v>
      </c>
    </row>
    <row r="6092" spans="1:31" x14ac:dyDescent="0.25">
      <c r="A6092">
        <v>2317558</v>
      </c>
      <c r="B6092">
        <v>1</v>
      </c>
      <c r="C6092" t="s">
        <v>81</v>
      </c>
      <c r="D6092" t="s">
        <v>118</v>
      </c>
      <c r="E6092" t="s">
        <v>414</v>
      </c>
      <c r="F6092" t="s">
        <v>773</v>
      </c>
      <c r="G6092" t="s">
        <v>134</v>
      </c>
      <c r="H6092" t="s">
        <v>135</v>
      </c>
      <c r="I6092" t="s">
        <v>136</v>
      </c>
      <c r="J6092" t="s">
        <v>137</v>
      </c>
      <c r="K6092" t="s">
        <v>138</v>
      </c>
      <c r="L6092" t="s">
        <v>17522</v>
      </c>
      <c r="M6092" t="s">
        <v>17523</v>
      </c>
      <c r="N6092">
        <v>0.26027777699999999</v>
      </c>
      <c r="O6092">
        <v>13</v>
      </c>
      <c r="P6092">
        <v>1631</v>
      </c>
      <c r="Q6092">
        <v>147</v>
      </c>
      <c r="R6092">
        <v>111</v>
      </c>
      <c r="S6092">
        <v>49</v>
      </c>
      <c r="T6092">
        <v>127</v>
      </c>
      <c r="U6092">
        <v>18</v>
      </c>
      <c r="V6092">
        <v>1</v>
      </c>
      <c r="W6092">
        <v>0.99273219443419991</v>
      </c>
      <c r="X6092">
        <v>84.945922224904976</v>
      </c>
      <c r="Y6092">
        <v>111.48162644150717</v>
      </c>
      <c r="Z6092">
        <v>50.8210763190366</v>
      </c>
      <c r="AA6092">
        <v>102.28774533365574</v>
      </c>
      <c r="AB6092">
        <v>28.491652727728994</v>
      </c>
      <c r="AC6092">
        <v>792.33222646483762</v>
      </c>
      <c r="AD6092">
        <v>7.1500111582007495</v>
      </c>
      <c r="AE6092">
        <v>1178.502992864306</v>
      </c>
    </row>
    <row r="6093" spans="1:31" x14ac:dyDescent="0.25">
      <c r="A6093">
        <v>2317349</v>
      </c>
      <c r="B6093">
        <v>1</v>
      </c>
      <c r="C6093" t="s">
        <v>81</v>
      </c>
      <c r="D6093" t="s">
        <v>127</v>
      </c>
      <c r="E6093" t="s">
        <v>153</v>
      </c>
      <c r="F6093" t="s">
        <v>17524</v>
      </c>
      <c r="G6093" t="s">
        <v>254</v>
      </c>
      <c r="H6093" t="s">
        <v>150</v>
      </c>
      <c r="I6093" t="s">
        <v>136</v>
      </c>
      <c r="J6093" t="s">
        <v>137</v>
      </c>
      <c r="K6093" t="s">
        <v>138</v>
      </c>
      <c r="L6093" t="s">
        <v>17525</v>
      </c>
      <c r="M6093" t="s">
        <v>17526</v>
      </c>
      <c r="N6093">
        <v>7.1586111109999999</v>
      </c>
      <c r="O6093">
        <v>0</v>
      </c>
      <c r="P6093">
        <v>1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0.111153821045075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0.111153821045075</v>
      </c>
    </row>
    <row r="6094" spans="1:31" x14ac:dyDescent="0.25">
      <c r="A6094">
        <v>2317721</v>
      </c>
      <c r="B6094">
        <v>1</v>
      </c>
      <c r="C6094" t="s">
        <v>80</v>
      </c>
      <c r="D6094" t="s">
        <v>100</v>
      </c>
      <c r="E6094" t="s">
        <v>141</v>
      </c>
      <c r="F6094" t="s">
        <v>17527</v>
      </c>
      <c r="G6094" t="s">
        <v>134</v>
      </c>
      <c r="H6094" t="s">
        <v>135</v>
      </c>
      <c r="I6094" t="s">
        <v>136</v>
      </c>
      <c r="J6094" t="s">
        <v>137</v>
      </c>
      <c r="K6094" t="s">
        <v>138</v>
      </c>
      <c r="L6094" t="s">
        <v>17528</v>
      </c>
      <c r="M6094" t="s">
        <v>17529</v>
      </c>
      <c r="N6094">
        <v>1.406666666</v>
      </c>
      <c r="O6094">
        <v>1</v>
      </c>
      <c r="P6094">
        <v>10</v>
      </c>
      <c r="Q6094">
        <v>165</v>
      </c>
      <c r="R6094">
        <v>173</v>
      </c>
      <c r="S6094">
        <v>10</v>
      </c>
      <c r="T6094">
        <v>13</v>
      </c>
      <c r="U6094">
        <v>1</v>
      </c>
      <c r="V6094">
        <v>0</v>
      </c>
      <c r="W6094">
        <v>1.3377610739136001</v>
      </c>
      <c r="X6094">
        <v>18.851980968450171</v>
      </c>
      <c r="Y6094">
        <v>1116.1049372298573</v>
      </c>
      <c r="Z6094">
        <v>1024.6501488295899</v>
      </c>
      <c r="AA6094">
        <v>47.622073764713967</v>
      </c>
      <c r="AB6094">
        <v>35.709069273196491</v>
      </c>
      <c r="AC6094">
        <v>214.16643849197999</v>
      </c>
      <c r="AD6094">
        <v>0</v>
      </c>
      <c r="AE6094">
        <v>2458.4424096317016</v>
      </c>
    </row>
    <row r="6095" spans="1:31" x14ac:dyDescent="0.25">
      <c r="A6095">
        <v>2317698</v>
      </c>
      <c r="B6095">
        <v>1</v>
      </c>
      <c r="C6095" t="s">
        <v>81</v>
      </c>
      <c r="D6095" t="s">
        <v>126</v>
      </c>
      <c r="E6095" t="s">
        <v>141</v>
      </c>
      <c r="F6095" t="s">
        <v>17530</v>
      </c>
      <c r="G6095" t="s">
        <v>1401</v>
      </c>
      <c r="H6095" t="s">
        <v>135</v>
      </c>
      <c r="I6095" t="s">
        <v>136</v>
      </c>
      <c r="J6095" t="s">
        <v>137</v>
      </c>
      <c r="K6095" t="s">
        <v>138</v>
      </c>
      <c r="L6095" t="s">
        <v>17531</v>
      </c>
      <c r="M6095" t="s">
        <v>17532</v>
      </c>
      <c r="N6095">
        <v>1.3816666660000001</v>
      </c>
      <c r="O6095">
        <v>0</v>
      </c>
      <c r="P6095">
        <v>2080</v>
      </c>
      <c r="Q6095">
        <v>71</v>
      </c>
      <c r="R6095">
        <v>290</v>
      </c>
      <c r="S6095">
        <v>32</v>
      </c>
      <c r="T6095">
        <v>209</v>
      </c>
      <c r="U6095">
        <v>3</v>
      </c>
      <c r="V6095">
        <v>0</v>
      </c>
      <c r="W6095">
        <v>0</v>
      </c>
      <c r="X6095">
        <v>324.69665669960978</v>
      </c>
      <c r="Y6095">
        <v>426.42367753992494</v>
      </c>
      <c r="Z6095">
        <v>159.16695076089877</v>
      </c>
      <c r="AA6095">
        <v>132.20061347700431</v>
      </c>
      <c r="AB6095">
        <v>200.30726440241725</v>
      </c>
      <c r="AC6095">
        <v>324.66328838639527</v>
      </c>
      <c r="AD6095">
        <v>0</v>
      </c>
      <c r="AE6095">
        <v>1567.4584512662504</v>
      </c>
    </row>
    <row r="6096" spans="1:31" x14ac:dyDescent="0.25">
      <c r="A6096">
        <v>2317280</v>
      </c>
      <c r="B6096">
        <v>1</v>
      </c>
      <c r="C6096" t="s">
        <v>81</v>
      </c>
      <c r="D6096" t="s">
        <v>117</v>
      </c>
      <c r="E6096" t="s">
        <v>175</v>
      </c>
      <c r="F6096" t="s">
        <v>17533</v>
      </c>
      <c r="G6096" t="s">
        <v>1401</v>
      </c>
      <c r="H6096" t="s">
        <v>135</v>
      </c>
      <c r="I6096" t="s">
        <v>136</v>
      </c>
      <c r="J6096" t="s">
        <v>137</v>
      </c>
      <c r="K6096" t="s">
        <v>138</v>
      </c>
      <c r="L6096" t="s">
        <v>17534</v>
      </c>
      <c r="M6096" t="s">
        <v>17535</v>
      </c>
      <c r="N6096">
        <v>2.494444444</v>
      </c>
      <c r="O6096">
        <v>0</v>
      </c>
      <c r="P6096">
        <v>46</v>
      </c>
      <c r="Q6096">
        <v>0</v>
      </c>
      <c r="R6096">
        <v>0</v>
      </c>
      <c r="S6096">
        <v>0</v>
      </c>
      <c r="T6096">
        <v>7</v>
      </c>
      <c r="U6096">
        <v>0</v>
      </c>
      <c r="V6096">
        <v>0</v>
      </c>
      <c r="W6096">
        <v>0</v>
      </c>
      <c r="X6096">
        <v>12.581568816305289</v>
      </c>
      <c r="Y6096">
        <v>0</v>
      </c>
      <c r="Z6096">
        <v>0</v>
      </c>
      <c r="AA6096">
        <v>0</v>
      </c>
      <c r="AB6096">
        <v>14.143901666393676</v>
      </c>
      <c r="AC6096">
        <v>0</v>
      </c>
      <c r="AD6096">
        <v>0</v>
      </c>
      <c r="AE6096">
        <v>26.725470482698967</v>
      </c>
    </row>
    <row r="6097" spans="1:31" x14ac:dyDescent="0.25">
      <c r="A6097">
        <v>2317472</v>
      </c>
      <c r="B6097">
        <v>1</v>
      </c>
      <c r="C6097" t="s">
        <v>81</v>
      </c>
      <c r="D6097" t="s">
        <v>123</v>
      </c>
      <c r="E6097" t="s">
        <v>153</v>
      </c>
      <c r="F6097" t="s">
        <v>17536</v>
      </c>
      <c r="G6097" t="s">
        <v>155</v>
      </c>
      <c r="H6097" t="s">
        <v>150</v>
      </c>
      <c r="I6097" t="s">
        <v>136</v>
      </c>
      <c r="J6097" t="s">
        <v>137</v>
      </c>
      <c r="K6097" t="s">
        <v>138</v>
      </c>
      <c r="L6097" t="s">
        <v>17537</v>
      </c>
      <c r="M6097" t="s">
        <v>17538</v>
      </c>
      <c r="N6097">
        <v>1.6186111110000001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2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3.0827179050575557</v>
      </c>
      <c r="AC6097">
        <v>0</v>
      </c>
      <c r="AD6097">
        <v>0</v>
      </c>
      <c r="AE6097">
        <v>3.0827179050575557</v>
      </c>
    </row>
    <row r="6098" spans="1:31" x14ac:dyDescent="0.25">
      <c r="A6098">
        <v>2317658</v>
      </c>
      <c r="B6098">
        <v>1</v>
      </c>
      <c r="C6098" t="s">
        <v>80</v>
      </c>
      <c r="D6098" t="s">
        <v>85</v>
      </c>
      <c r="E6098" t="s">
        <v>147</v>
      </c>
      <c r="F6098" t="s">
        <v>17539</v>
      </c>
      <c r="G6098" t="s">
        <v>149</v>
      </c>
      <c r="H6098" t="s">
        <v>150</v>
      </c>
      <c r="I6098" t="s">
        <v>136</v>
      </c>
      <c r="J6098" t="s">
        <v>137</v>
      </c>
      <c r="K6098" t="s">
        <v>138</v>
      </c>
      <c r="L6098" t="s">
        <v>17540</v>
      </c>
      <c r="M6098" t="s">
        <v>17541</v>
      </c>
      <c r="N6098">
        <v>5.3533333330000001</v>
      </c>
      <c r="O6098">
        <v>0</v>
      </c>
      <c r="P6098">
        <v>51</v>
      </c>
      <c r="Q6098">
        <v>0</v>
      </c>
      <c r="R6098">
        <v>0</v>
      </c>
      <c r="S6098">
        <v>0</v>
      </c>
      <c r="T6098">
        <v>5</v>
      </c>
      <c r="U6098">
        <v>0</v>
      </c>
      <c r="V6098">
        <v>0</v>
      </c>
      <c r="W6098">
        <v>0</v>
      </c>
      <c r="X6098">
        <v>60.258273618200775</v>
      </c>
      <c r="Y6098">
        <v>0</v>
      </c>
      <c r="Z6098">
        <v>0</v>
      </c>
      <c r="AA6098">
        <v>0</v>
      </c>
      <c r="AB6098">
        <v>4.4496966959914328</v>
      </c>
      <c r="AC6098">
        <v>0</v>
      </c>
      <c r="AD6098">
        <v>0</v>
      </c>
      <c r="AE6098">
        <v>64.70797031419221</v>
      </c>
    </row>
    <row r="6099" spans="1:31" x14ac:dyDescent="0.25">
      <c r="A6099">
        <v>2317907</v>
      </c>
      <c r="B6099">
        <v>1</v>
      </c>
      <c r="C6099" t="s">
        <v>81</v>
      </c>
      <c r="D6099" t="s">
        <v>118</v>
      </c>
      <c r="E6099" t="s">
        <v>147</v>
      </c>
      <c r="F6099" t="s">
        <v>17542</v>
      </c>
      <c r="G6099" t="s">
        <v>353</v>
      </c>
      <c r="H6099" t="s">
        <v>150</v>
      </c>
      <c r="I6099" t="s">
        <v>136</v>
      </c>
      <c r="J6099" t="s">
        <v>137</v>
      </c>
      <c r="K6099" t="s">
        <v>138</v>
      </c>
      <c r="L6099" t="s">
        <v>17543</v>
      </c>
      <c r="M6099" t="s">
        <v>17544</v>
      </c>
      <c r="N6099">
        <v>1.9797222219999999</v>
      </c>
      <c r="O6099">
        <v>0</v>
      </c>
      <c r="P6099">
        <v>34</v>
      </c>
      <c r="Q6099">
        <v>0</v>
      </c>
      <c r="R6099">
        <v>15</v>
      </c>
      <c r="S6099">
        <v>0</v>
      </c>
      <c r="T6099">
        <v>1</v>
      </c>
      <c r="U6099">
        <v>0</v>
      </c>
      <c r="V6099">
        <v>0</v>
      </c>
      <c r="W6099">
        <v>0</v>
      </c>
      <c r="X6099">
        <v>16.497556417180096</v>
      </c>
      <c r="Y6099">
        <v>0</v>
      </c>
      <c r="Z6099">
        <v>10.480374978349452</v>
      </c>
      <c r="AA6099">
        <v>0</v>
      </c>
      <c r="AB6099">
        <v>0.54774713736618341</v>
      </c>
      <c r="AC6099">
        <v>0</v>
      </c>
      <c r="AD6099">
        <v>0</v>
      </c>
      <c r="AE6099">
        <v>27.525678532895732</v>
      </c>
    </row>
    <row r="6100" spans="1:31" x14ac:dyDescent="0.25">
      <c r="A6100">
        <v>2317761</v>
      </c>
      <c r="B6100">
        <v>1</v>
      </c>
      <c r="C6100" t="s">
        <v>80</v>
      </c>
      <c r="D6100" t="s">
        <v>84</v>
      </c>
      <c r="E6100" t="s">
        <v>158</v>
      </c>
      <c r="F6100" t="s">
        <v>17545</v>
      </c>
      <c r="G6100" t="s">
        <v>336</v>
      </c>
      <c r="H6100" t="s">
        <v>150</v>
      </c>
      <c r="I6100" t="s">
        <v>136</v>
      </c>
      <c r="J6100" t="s">
        <v>137</v>
      </c>
      <c r="K6100" t="s">
        <v>138</v>
      </c>
      <c r="L6100" t="s">
        <v>17546</v>
      </c>
      <c r="M6100" t="s">
        <v>17547</v>
      </c>
      <c r="N6100">
        <v>1.896666666</v>
      </c>
      <c r="O6100">
        <v>0</v>
      </c>
      <c r="P6100">
        <v>740</v>
      </c>
      <c r="Q6100">
        <v>0</v>
      </c>
      <c r="R6100">
        <v>0</v>
      </c>
      <c r="S6100">
        <v>0</v>
      </c>
      <c r="T6100">
        <v>150</v>
      </c>
      <c r="U6100">
        <v>0</v>
      </c>
      <c r="V6100">
        <v>0</v>
      </c>
      <c r="W6100">
        <v>0</v>
      </c>
      <c r="X6100">
        <v>268.30629065288343</v>
      </c>
      <c r="Y6100">
        <v>0</v>
      </c>
      <c r="Z6100">
        <v>0</v>
      </c>
      <c r="AA6100">
        <v>0</v>
      </c>
      <c r="AB6100">
        <v>306.1808207777338</v>
      </c>
      <c r="AC6100">
        <v>0</v>
      </c>
      <c r="AD6100">
        <v>0</v>
      </c>
      <c r="AE6100">
        <v>574.48711143061723</v>
      </c>
    </row>
    <row r="6101" spans="1:31" x14ac:dyDescent="0.25">
      <c r="A6101">
        <v>2317426</v>
      </c>
      <c r="B6101">
        <v>1</v>
      </c>
      <c r="C6101" t="s">
        <v>81</v>
      </c>
      <c r="D6101" t="s">
        <v>128</v>
      </c>
      <c r="E6101" t="s">
        <v>153</v>
      </c>
      <c r="F6101" t="s">
        <v>17548</v>
      </c>
      <c r="G6101" t="s">
        <v>203</v>
      </c>
      <c r="H6101" t="s">
        <v>150</v>
      </c>
      <c r="I6101" t="s">
        <v>136</v>
      </c>
      <c r="J6101" t="s">
        <v>137</v>
      </c>
      <c r="K6101" t="s">
        <v>138</v>
      </c>
      <c r="L6101" t="s">
        <v>17549</v>
      </c>
      <c r="M6101" t="s">
        <v>17550</v>
      </c>
      <c r="N6101">
        <v>3.3516666659999999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1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6.3538802829924776</v>
      </c>
      <c r="AC6101">
        <v>0</v>
      </c>
      <c r="AD6101">
        <v>0</v>
      </c>
      <c r="AE6101">
        <v>6.3538802829924776</v>
      </c>
    </row>
    <row r="6102" spans="1:31" x14ac:dyDescent="0.25">
      <c r="A6102">
        <v>2317552</v>
      </c>
      <c r="B6102">
        <v>1</v>
      </c>
      <c r="C6102" t="s">
        <v>80</v>
      </c>
      <c r="D6102" t="s">
        <v>107</v>
      </c>
      <c r="E6102" t="s">
        <v>153</v>
      </c>
      <c r="F6102" t="s">
        <v>11972</v>
      </c>
      <c r="G6102" t="s">
        <v>254</v>
      </c>
      <c r="H6102" t="s">
        <v>150</v>
      </c>
      <c r="I6102" t="s">
        <v>136</v>
      </c>
      <c r="J6102" t="s">
        <v>137</v>
      </c>
      <c r="K6102" t="s">
        <v>138</v>
      </c>
      <c r="L6102" t="s">
        <v>17551</v>
      </c>
      <c r="M6102" t="s">
        <v>17552</v>
      </c>
      <c r="N6102">
        <v>2.344166666</v>
      </c>
      <c r="O6102">
        <v>0</v>
      </c>
      <c r="P6102">
        <v>1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0.37158700397085831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0.37158700397085831</v>
      </c>
    </row>
    <row r="6103" spans="1:31" x14ac:dyDescent="0.25">
      <c r="A6103">
        <v>2317575</v>
      </c>
      <c r="B6103">
        <v>1</v>
      </c>
      <c r="C6103" t="s">
        <v>80</v>
      </c>
      <c r="D6103" t="s">
        <v>108</v>
      </c>
      <c r="E6103" t="s">
        <v>147</v>
      </c>
      <c r="F6103" t="s">
        <v>17553</v>
      </c>
      <c r="G6103" t="s">
        <v>149</v>
      </c>
      <c r="H6103" t="s">
        <v>150</v>
      </c>
      <c r="I6103" t="s">
        <v>136</v>
      </c>
      <c r="J6103" t="s">
        <v>137</v>
      </c>
      <c r="K6103" t="s">
        <v>138</v>
      </c>
      <c r="L6103" t="s">
        <v>17554</v>
      </c>
      <c r="M6103" t="s">
        <v>17555</v>
      </c>
      <c r="N6103">
        <v>1.1330555550000001</v>
      </c>
      <c r="O6103">
        <v>0</v>
      </c>
      <c r="P6103">
        <v>15</v>
      </c>
      <c r="Q6103">
        <v>0</v>
      </c>
      <c r="R6103">
        <v>3</v>
      </c>
      <c r="S6103">
        <v>0</v>
      </c>
      <c r="T6103">
        <v>5</v>
      </c>
      <c r="U6103">
        <v>0</v>
      </c>
      <c r="V6103">
        <v>0</v>
      </c>
      <c r="W6103">
        <v>0</v>
      </c>
      <c r="X6103">
        <v>3.0736239313056331</v>
      </c>
      <c r="Y6103">
        <v>0</v>
      </c>
      <c r="Z6103">
        <v>4.6712673680772179</v>
      </c>
      <c r="AA6103">
        <v>0</v>
      </c>
      <c r="AB6103">
        <v>9.1550061541292109</v>
      </c>
      <c r="AC6103">
        <v>0</v>
      </c>
      <c r="AD6103">
        <v>0</v>
      </c>
      <c r="AE6103">
        <v>16.899897453512061</v>
      </c>
    </row>
    <row r="6104" spans="1:31" x14ac:dyDescent="0.25">
      <c r="A6104">
        <v>2317452</v>
      </c>
      <c r="B6104">
        <v>1</v>
      </c>
      <c r="C6104" t="s">
        <v>80</v>
      </c>
      <c r="D6104" t="s">
        <v>100</v>
      </c>
      <c r="E6104" t="s">
        <v>153</v>
      </c>
      <c r="F6104" t="s">
        <v>17556</v>
      </c>
      <c r="G6104" t="s">
        <v>155</v>
      </c>
      <c r="H6104" t="s">
        <v>150</v>
      </c>
      <c r="I6104" t="s">
        <v>136</v>
      </c>
      <c r="J6104" t="s">
        <v>137</v>
      </c>
      <c r="K6104" t="s">
        <v>138</v>
      </c>
      <c r="L6104" t="s">
        <v>17557</v>
      </c>
      <c r="M6104" t="s">
        <v>17558</v>
      </c>
      <c r="N6104">
        <v>3.5536111109999999</v>
      </c>
      <c r="O6104">
        <v>0</v>
      </c>
      <c r="P6104">
        <v>1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</row>
    <row r="6105" spans="1:31" x14ac:dyDescent="0.25">
      <c r="A6105">
        <v>2317744</v>
      </c>
      <c r="B6105">
        <v>1</v>
      </c>
      <c r="C6105" t="s">
        <v>80</v>
      </c>
      <c r="D6105" t="s">
        <v>94</v>
      </c>
      <c r="E6105" t="s">
        <v>141</v>
      </c>
      <c r="F6105" t="s">
        <v>10612</v>
      </c>
      <c r="G6105" t="s">
        <v>134</v>
      </c>
      <c r="H6105" t="s">
        <v>135</v>
      </c>
      <c r="I6105" t="s">
        <v>136</v>
      </c>
      <c r="J6105" t="s">
        <v>137</v>
      </c>
      <c r="K6105" t="s">
        <v>138</v>
      </c>
      <c r="L6105" t="s">
        <v>17559</v>
      </c>
      <c r="M6105" t="s">
        <v>17560</v>
      </c>
      <c r="N6105">
        <v>3.0166666659999999</v>
      </c>
      <c r="O6105">
        <v>0</v>
      </c>
      <c r="P6105">
        <v>205</v>
      </c>
      <c r="Q6105">
        <v>24</v>
      </c>
      <c r="R6105">
        <v>18</v>
      </c>
      <c r="S6105">
        <v>2</v>
      </c>
      <c r="T6105">
        <v>20</v>
      </c>
      <c r="U6105">
        <v>0</v>
      </c>
      <c r="V6105">
        <v>0</v>
      </c>
      <c r="W6105">
        <v>0</v>
      </c>
      <c r="X6105">
        <v>82.415179944488429</v>
      </c>
      <c r="Y6105">
        <v>188.64325191229528</v>
      </c>
      <c r="Z6105">
        <v>164.26300587683738</v>
      </c>
      <c r="AA6105">
        <v>7.1183528348350675</v>
      </c>
      <c r="AB6105">
        <v>47.569119072439776</v>
      </c>
      <c r="AC6105">
        <v>0</v>
      </c>
      <c r="AD6105">
        <v>0</v>
      </c>
      <c r="AE6105">
        <v>490.00890964089598</v>
      </c>
    </row>
    <row r="6106" spans="1:31" x14ac:dyDescent="0.25">
      <c r="A6106">
        <v>2317532</v>
      </c>
      <c r="B6106">
        <v>1</v>
      </c>
      <c r="C6106" t="s">
        <v>81</v>
      </c>
      <c r="D6106" t="s">
        <v>126</v>
      </c>
      <c r="E6106" t="s">
        <v>175</v>
      </c>
      <c r="F6106" t="s">
        <v>17561</v>
      </c>
      <c r="G6106" t="s">
        <v>210</v>
      </c>
      <c r="H6106" t="s">
        <v>135</v>
      </c>
      <c r="I6106" t="s">
        <v>136</v>
      </c>
      <c r="J6106" t="s">
        <v>137</v>
      </c>
      <c r="K6106" t="s">
        <v>138</v>
      </c>
      <c r="L6106" t="s">
        <v>17562</v>
      </c>
      <c r="M6106" t="s">
        <v>17563</v>
      </c>
      <c r="N6106">
        <v>0.645277777</v>
      </c>
      <c r="O6106">
        <v>0</v>
      </c>
      <c r="P6106">
        <v>681</v>
      </c>
      <c r="Q6106">
        <v>24</v>
      </c>
      <c r="R6106">
        <v>61</v>
      </c>
      <c r="S6106">
        <v>6</v>
      </c>
      <c r="T6106">
        <v>48</v>
      </c>
      <c r="U6106">
        <v>1</v>
      </c>
      <c r="V6106">
        <v>0</v>
      </c>
      <c r="W6106">
        <v>0</v>
      </c>
      <c r="X6106">
        <v>49.530434203396588</v>
      </c>
      <c r="Y6106">
        <v>70.515356211824098</v>
      </c>
      <c r="Z6106">
        <v>10.062043668215999</v>
      </c>
      <c r="AA6106">
        <v>4.8802222656938063</v>
      </c>
      <c r="AB6106">
        <v>19.400328661501664</v>
      </c>
      <c r="AC6106">
        <v>97.853220629123442</v>
      </c>
      <c r="AD6106">
        <v>0</v>
      </c>
      <c r="AE6106">
        <v>252.24160563975562</v>
      </c>
    </row>
    <row r="6107" spans="1:31" x14ac:dyDescent="0.25">
      <c r="A6107">
        <v>2317681</v>
      </c>
      <c r="B6107">
        <v>1</v>
      </c>
      <c r="C6107" t="s">
        <v>80</v>
      </c>
      <c r="D6107" t="s">
        <v>105</v>
      </c>
      <c r="E6107" t="s">
        <v>147</v>
      </c>
      <c r="F6107" t="s">
        <v>17564</v>
      </c>
      <c r="G6107" t="s">
        <v>384</v>
      </c>
      <c r="H6107" t="s">
        <v>150</v>
      </c>
      <c r="I6107" t="s">
        <v>136</v>
      </c>
      <c r="J6107" t="s">
        <v>137</v>
      </c>
      <c r="K6107" t="s">
        <v>138</v>
      </c>
      <c r="L6107" t="s">
        <v>17565</v>
      </c>
      <c r="M6107" t="s">
        <v>17566</v>
      </c>
      <c r="N6107">
        <v>7.0155555549999997</v>
      </c>
      <c r="O6107">
        <v>0</v>
      </c>
      <c r="P6107">
        <v>84</v>
      </c>
      <c r="Q6107">
        <v>0</v>
      </c>
      <c r="R6107">
        <v>0</v>
      </c>
      <c r="S6107">
        <v>0</v>
      </c>
      <c r="T6107">
        <v>5</v>
      </c>
      <c r="U6107">
        <v>0</v>
      </c>
      <c r="V6107">
        <v>0</v>
      </c>
      <c r="W6107">
        <v>0</v>
      </c>
      <c r="X6107">
        <v>128.12905070707225</v>
      </c>
      <c r="Y6107">
        <v>0</v>
      </c>
      <c r="Z6107">
        <v>0</v>
      </c>
      <c r="AA6107">
        <v>0</v>
      </c>
      <c r="AB6107">
        <v>39.965723231858526</v>
      </c>
      <c r="AC6107">
        <v>0</v>
      </c>
      <c r="AD6107">
        <v>0</v>
      </c>
      <c r="AE6107">
        <v>168.09477393893079</v>
      </c>
    </row>
    <row r="6108" spans="1:31" x14ac:dyDescent="0.25">
      <c r="A6108">
        <v>2317939</v>
      </c>
      <c r="B6108">
        <v>1</v>
      </c>
      <c r="C6108" t="s">
        <v>81</v>
      </c>
      <c r="D6108" t="s">
        <v>118</v>
      </c>
      <c r="E6108" t="s">
        <v>158</v>
      </c>
      <c r="F6108" t="s">
        <v>16500</v>
      </c>
      <c r="G6108" t="s">
        <v>453</v>
      </c>
      <c r="H6108" t="s">
        <v>150</v>
      </c>
      <c r="I6108" t="s">
        <v>136</v>
      </c>
      <c r="J6108" t="s">
        <v>137</v>
      </c>
      <c r="K6108" t="s">
        <v>138</v>
      </c>
      <c r="L6108" t="s">
        <v>17567</v>
      </c>
      <c r="M6108" t="s">
        <v>17568</v>
      </c>
      <c r="N6108">
        <v>0.91138888799999995</v>
      </c>
      <c r="O6108">
        <v>0</v>
      </c>
      <c r="P6108">
        <v>2</v>
      </c>
      <c r="Q6108">
        <v>0</v>
      </c>
      <c r="R6108">
        <v>7</v>
      </c>
      <c r="S6108">
        <v>0</v>
      </c>
      <c r="T6108">
        <v>1</v>
      </c>
      <c r="U6108">
        <v>0</v>
      </c>
      <c r="V6108">
        <v>0</v>
      </c>
      <c r="W6108">
        <v>0</v>
      </c>
      <c r="X6108">
        <v>0.48382484409253335</v>
      </c>
      <c r="Y6108">
        <v>0</v>
      </c>
      <c r="Z6108">
        <v>16.031968908357836</v>
      </c>
      <c r="AA6108">
        <v>0</v>
      </c>
      <c r="AB6108">
        <v>3.3687239887591668E-2</v>
      </c>
      <c r="AC6108">
        <v>0</v>
      </c>
      <c r="AD6108">
        <v>0</v>
      </c>
      <c r="AE6108">
        <v>16.549480992337962</v>
      </c>
    </row>
    <row r="6109" spans="1:31" x14ac:dyDescent="0.25">
      <c r="A6109">
        <v>2317269</v>
      </c>
      <c r="B6109">
        <v>1</v>
      </c>
      <c r="C6109" t="s">
        <v>81</v>
      </c>
      <c r="D6109" t="s">
        <v>117</v>
      </c>
      <c r="E6109" t="s">
        <v>175</v>
      </c>
      <c r="F6109" t="s">
        <v>17569</v>
      </c>
      <c r="G6109" t="s">
        <v>1401</v>
      </c>
      <c r="H6109" t="s">
        <v>135</v>
      </c>
      <c r="I6109" t="s">
        <v>136</v>
      </c>
      <c r="J6109" t="s">
        <v>137</v>
      </c>
      <c r="K6109" t="s">
        <v>138</v>
      </c>
      <c r="L6109" t="s">
        <v>17570</v>
      </c>
      <c r="M6109" t="s">
        <v>17571</v>
      </c>
      <c r="N6109">
        <v>5.4175000000000004</v>
      </c>
      <c r="O6109">
        <v>0</v>
      </c>
      <c r="P6109">
        <v>10</v>
      </c>
      <c r="Q6109">
        <v>0</v>
      </c>
      <c r="R6109">
        <v>13</v>
      </c>
      <c r="S6109">
        <v>0</v>
      </c>
      <c r="T6109">
        <v>3</v>
      </c>
      <c r="U6109">
        <v>0</v>
      </c>
      <c r="V6109">
        <v>0</v>
      </c>
      <c r="W6109">
        <v>0</v>
      </c>
      <c r="X6109">
        <v>6.5965299538382087</v>
      </c>
      <c r="Y6109">
        <v>0</v>
      </c>
      <c r="Z6109">
        <v>22.287455811465271</v>
      </c>
      <c r="AA6109">
        <v>0</v>
      </c>
      <c r="AB6109">
        <v>5.5433777153669173</v>
      </c>
      <c r="AC6109">
        <v>0</v>
      </c>
      <c r="AD6109">
        <v>0</v>
      </c>
      <c r="AE6109">
        <v>34.427363480670394</v>
      </c>
    </row>
    <row r="6110" spans="1:31" x14ac:dyDescent="0.25">
      <c r="A6110">
        <v>2317707</v>
      </c>
      <c r="B6110">
        <v>1</v>
      </c>
      <c r="C6110" t="s">
        <v>81</v>
      </c>
      <c r="D6110" t="s">
        <v>112</v>
      </c>
      <c r="E6110" t="s">
        <v>153</v>
      </c>
      <c r="F6110" t="s">
        <v>17572</v>
      </c>
      <c r="G6110" t="s">
        <v>155</v>
      </c>
      <c r="H6110" t="s">
        <v>150</v>
      </c>
      <c r="I6110" t="s">
        <v>136</v>
      </c>
      <c r="J6110" t="s">
        <v>137</v>
      </c>
      <c r="K6110" t="s">
        <v>138</v>
      </c>
      <c r="L6110" t="s">
        <v>17573</v>
      </c>
      <c r="M6110" t="s">
        <v>17574</v>
      </c>
      <c r="N6110">
        <v>2.6205555550000001</v>
      </c>
      <c r="O6110">
        <v>0</v>
      </c>
      <c r="P6110">
        <v>2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0.7590255952820002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0.7590255952820002</v>
      </c>
    </row>
    <row r="6111" spans="1:31" x14ac:dyDescent="0.25">
      <c r="A6111">
        <v>2317375</v>
      </c>
      <c r="B6111">
        <v>1</v>
      </c>
      <c r="C6111" t="s">
        <v>80</v>
      </c>
      <c r="D6111" t="s">
        <v>97</v>
      </c>
      <c r="E6111" t="s">
        <v>158</v>
      </c>
      <c r="F6111" t="s">
        <v>3560</v>
      </c>
      <c r="G6111" t="s">
        <v>177</v>
      </c>
      <c r="H6111" t="s">
        <v>150</v>
      </c>
      <c r="I6111" t="s">
        <v>136</v>
      </c>
      <c r="J6111" t="s">
        <v>137</v>
      </c>
      <c r="K6111" t="s">
        <v>144</v>
      </c>
      <c r="L6111" t="s">
        <v>17575</v>
      </c>
      <c r="M6111" t="s">
        <v>17576</v>
      </c>
      <c r="N6111">
        <v>8.8852777770000007</v>
      </c>
      <c r="O6111">
        <v>0</v>
      </c>
      <c r="P6111">
        <v>106</v>
      </c>
      <c r="Q6111">
        <v>0</v>
      </c>
      <c r="R6111">
        <v>2</v>
      </c>
      <c r="S6111">
        <v>0</v>
      </c>
      <c r="T6111">
        <v>11</v>
      </c>
      <c r="U6111">
        <v>0</v>
      </c>
      <c r="V6111">
        <v>0</v>
      </c>
      <c r="W6111">
        <v>0</v>
      </c>
      <c r="X6111">
        <v>239.8560597634289</v>
      </c>
      <c r="Y6111">
        <v>0</v>
      </c>
      <c r="Z6111">
        <v>18.5900234641054</v>
      </c>
      <c r="AA6111">
        <v>0</v>
      </c>
      <c r="AB6111">
        <v>87.773212316213304</v>
      </c>
      <c r="AC6111">
        <v>0</v>
      </c>
      <c r="AD6111">
        <v>0</v>
      </c>
      <c r="AE6111">
        <v>346.21929554374759</v>
      </c>
    </row>
    <row r="6112" spans="1:31" x14ac:dyDescent="0.25">
      <c r="A6112">
        <v>2317753</v>
      </c>
      <c r="B6112">
        <v>1</v>
      </c>
      <c r="C6112" t="s">
        <v>80</v>
      </c>
      <c r="D6112" t="s">
        <v>94</v>
      </c>
      <c r="E6112" t="s">
        <v>147</v>
      </c>
      <c r="F6112" t="s">
        <v>17577</v>
      </c>
      <c r="G6112" t="s">
        <v>336</v>
      </c>
      <c r="H6112" t="s">
        <v>150</v>
      </c>
      <c r="I6112" t="s">
        <v>136</v>
      </c>
      <c r="J6112" t="s">
        <v>137</v>
      </c>
      <c r="K6112" t="s">
        <v>138</v>
      </c>
      <c r="L6112" t="s">
        <v>17578</v>
      </c>
      <c r="M6112" t="s">
        <v>17579</v>
      </c>
      <c r="N6112">
        <v>0.573333333</v>
      </c>
      <c r="O6112">
        <v>0</v>
      </c>
      <c r="P6112">
        <v>65</v>
      </c>
      <c r="Q6112">
        <v>0</v>
      </c>
      <c r="R6112">
        <v>0</v>
      </c>
      <c r="S6112">
        <v>0</v>
      </c>
      <c r="T6112">
        <v>6</v>
      </c>
      <c r="U6112">
        <v>0</v>
      </c>
      <c r="V6112">
        <v>0</v>
      </c>
      <c r="W6112">
        <v>0</v>
      </c>
      <c r="X6112">
        <v>9.586796243911202</v>
      </c>
      <c r="Y6112">
        <v>0</v>
      </c>
      <c r="Z6112">
        <v>0</v>
      </c>
      <c r="AA6112">
        <v>0</v>
      </c>
      <c r="AB6112">
        <v>3.7359779497333334</v>
      </c>
      <c r="AC6112">
        <v>0</v>
      </c>
      <c r="AD6112">
        <v>0</v>
      </c>
      <c r="AE6112">
        <v>13.322774193644536</v>
      </c>
    </row>
    <row r="6113" spans="1:31" x14ac:dyDescent="0.25">
      <c r="A6113">
        <v>2317461</v>
      </c>
      <c r="B6113">
        <v>1</v>
      </c>
      <c r="C6113" t="s">
        <v>80</v>
      </c>
      <c r="D6113" t="s">
        <v>96</v>
      </c>
      <c r="E6113" t="s">
        <v>153</v>
      </c>
      <c r="F6113" t="s">
        <v>17580</v>
      </c>
      <c r="G6113" t="s">
        <v>703</v>
      </c>
      <c r="H6113" t="s">
        <v>150</v>
      </c>
      <c r="I6113" t="s">
        <v>136</v>
      </c>
      <c r="J6113" t="s">
        <v>137</v>
      </c>
      <c r="K6113" t="s">
        <v>138</v>
      </c>
      <c r="L6113" t="s">
        <v>17581</v>
      </c>
      <c r="M6113" t="s">
        <v>17582</v>
      </c>
      <c r="N6113">
        <v>7.2691666660000003</v>
      </c>
      <c r="O6113">
        <v>0</v>
      </c>
      <c r="P6113">
        <v>1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</row>
    <row r="6114" spans="1:31" x14ac:dyDescent="0.25">
      <c r="A6114">
        <v>2317810</v>
      </c>
      <c r="B6114">
        <v>1</v>
      </c>
      <c r="C6114" t="s">
        <v>81</v>
      </c>
      <c r="D6114" t="s">
        <v>112</v>
      </c>
      <c r="E6114" t="s">
        <v>147</v>
      </c>
      <c r="F6114" t="s">
        <v>17583</v>
      </c>
      <c r="G6114" t="s">
        <v>463</v>
      </c>
      <c r="H6114" t="s">
        <v>150</v>
      </c>
      <c r="I6114" t="s">
        <v>136</v>
      </c>
      <c r="J6114" t="s">
        <v>137</v>
      </c>
      <c r="K6114" t="s">
        <v>138</v>
      </c>
      <c r="L6114" t="s">
        <v>17584</v>
      </c>
      <c r="M6114" t="s">
        <v>17585</v>
      </c>
      <c r="N6114">
        <v>4.3044444439999996</v>
      </c>
      <c r="O6114">
        <v>0</v>
      </c>
      <c r="P6114">
        <v>33</v>
      </c>
      <c r="Q6114">
        <v>0</v>
      </c>
      <c r="R6114">
        <v>5</v>
      </c>
      <c r="S6114">
        <v>0</v>
      </c>
      <c r="T6114">
        <v>5</v>
      </c>
      <c r="U6114">
        <v>0</v>
      </c>
      <c r="V6114">
        <v>0</v>
      </c>
      <c r="W6114">
        <v>0</v>
      </c>
      <c r="X6114">
        <v>25.666584047581498</v>
      </c>
      <c r="Y6114">
        <v>0</v>
      </c>
      <c r="Z6114">
        <v>15.203579703411449</v>
      </c>
      <c r="AA6114">
        <v>0</v>
      </c>
      <c r="AB6114">
        <v>7.836742204548524</v>
      </c>
      <c r="AC6114">
        <v>0</v>
      </c>
      <c r="AD6114">
        <v>0</v>
      </c>
      <c r="AE6114">
        <v>48.706905955541465</v>
      </c>
    </row>
    <row r="6115" spans="1:31" x14ac:dyDescent="0.25">
      <c r="A6115">
        <v>2317315</v>
      </c>
      <c r="B6115">
        <v>1</v>
      </c>
      <c r="C6115" t="s">
        <v>81</v>
      </c>
      <c r="D6115" t="s">
        <v>117</v>
      </c>
      <c r="E6115" t="s">
        <v>175</v>
      </c>
      <c r="F6115" t="s">
        <v>17586</v>
      </c>
      <c r="G6115" t="s">
        <v>210</v>
      </c>
      <c r="H6115" t="s">
        <v>135</v>
      </c>
      <c r="I6115" t="s">
        <v>136</v>
      </c>
      <c r="J6115" t="s">
        <v>137</v>
      </c>
      <c r="K6115" t="s">
        <v>138</v>
      </c>
      <c r="L6115" t="s">
        <v>17587</v>
      </c>
      <c r="M6115" t="s">
        <v>17588</v>
      </c>
      <c r="N6115">
        <v>4.6105555550000004</v>
      </c>
      <c r="O6115">
        <v>0</v>
      </c>
      <c r="P6115">
        <v>31</v>
      </c>
      <c r="Q6115">
        <v>0</v>
      </c>
      <c r="R6115">
        <v>6</v>
      </c>
      <c r="S6115">
        <v>0</v>
      </c>
      <c r="T6115">
        <v>5</v>
      </c>
      <c r="U6115">
        <v>0</v>
      </c>
      <c r="V6115">
        <v>0</v>
      </c>
      <c r="W6115">
        <v>0</v>
      </c>
      <c r="X6115">
        <v>17.660766550649122</v>
      </c>
      <c r="Y6115">
        <v>0</v>
      </c>
      <c r="Z6115">
        <v>13.675900985673959</v>
      </c>
      <c r="AA6115">
        <v>0</v>
      </c>
      <c r="AB6115">
        <v>13.61571339209087</v>
      </c>
      <c r="AC6115">
        <v>0</v>
      </c>
      <c r="AD6115">
        <v>0</v>
      </c>
      <c r="AE6115">
        <v>44.952380928413952</v>
      </c>
    </row>
    <row r="6116" spans="1:31" x14ac:dyDescent="0.25">
      <c r="A6116">
        <v>2317415</v>
      </c>
      <c r="B6116">
        <v>1</v>
      </c>
      <c r="C6116" t="s">
        <v>80</v>
      </c>
      <c r="D6116" t="s">
        <v>102</v>
      </c>
      <c r="E6116" t="s">
        <v>175</v>
      </c>
      <c r="F6116" t="s">
        <v>17589</v>
      </c>
      <c r="G6116" t="s">
        <v>143</v>
      </c>
      <c r="H6116" t="s">
        <v>135</v>
      </c>
      <c r="I6116" t="s">
        <v>136</v>
      </c>
      <c r="J6116" t="s">
        <v>137</v>
      </c>
      <c r="K6116" t="s">
        <v>144</v>
      </c>
      <c r="L6116" t="s">
        <v>17590</v>
      </c>
      <c r="M6116" t="s">
        <v>17591</v>
      </c>
      <c r="N6116">
        <v>5.5077777770000003</v>
      </c>
      <c r="O6116">
        <v>0</v>
      </c>
      <c r="P6116">
        <v>29</v>
      </c>
      <c r="Q6116">
        <v>0</v>
      </c>
      <c r="R6116">
        <v>39</v>
      </c>
      <c r="S6116">
        <v>1</v>
      </c>
      <c r="T6116">
        <v>27</v>
      </c>
      <c r="U6116">
        <v>1</v>
      </c>
      <c r="V6116">
        <v>0</v>
      </c>
      <c r="W6116">
        <v>0</v>
      </c>
      <c r="X6116">
        <v>32.911680552492697</v>
      </c>
      <c r="Y6116">
        <v>0</v>
      </c>
      <c r="Z6116">
        <v>162.21456703452029</v>
      </c>
      <c r="AA6116">
        <v>9.6754749654829784</v>
      </c>
      <c r="AB6116">
        <v>188.26272363473498</v>
      </c>
      <c r="AC6116">
        <v>12.694813965847835</v>
      </c>
      <c r="AD6116">
        <v>0</v>
      </c>
      <c r="AE6116">
        <v>405.7592601530788</v>
      </c>
    </row>
    <row r="6117" spans="1:31" x14ac:dyDescent="0.25">
      <c r="A6117">
        <v>2317312</v>
      </c>
      <c r="B6117">
        <v>1</v>
      </c>
      <c r="C6117" t="s">
        <v>80</v>
      </c>
      <c r="D6117" t="s">
        <v>95</v>
      </c>
      <c r="E6117" t="s">
        <v>141</v>
      </c>
      <c r="F6117" t="s">
        <v>408</v>
      </c>
      <c r="G6117" t="s">
        <v>134</v>
      </c>
      <c r="H6117" t="s">
        <v>135</v>
      </c>
      <c r="I6117" t="s">
        <v>136</v>
      </c>
      <c r="J6117" t="s">
        <v>137</v>
      </c>
      <c r="K6117" t="s">
        <v>138</v>
      </c>
      <c r="L6117" t="s">
        <v>17592</v>
      </c>
      <c r="M6117" t="s">
        <v>17593</v>
      </c>
      <c r="N6117">
        <v>0.37111111099999999</v>
      </c>
      <c r="O6117">
        <v>1</v>
      </c>
      <c r="P6117">
        <v>1351</v>
      </c>
      <c r="Q6117">
        <v>3</v>
      </c>
      <c r="R6117">
        <v>0</v>
      </c>
      <c r="S6117">
        <v>6</v>
      </c>
      <c r="T6117">
        <v>109</v>
      </c>
      <c r="U6117">
        <v>0</v>
      </c>
      <c r="V6117">
        <v>0</v>
      </c>
      <c r="W6117">
        <v>0.12067644182836668</v>
      </c>
      <c r="X6117">
        <v>105.13427407729014</v>
      </c>
      <c r="Y6117">
        <v>1.4324025238320002</v>
      </c>
      <c r="Z6117">
        <v>0</v>
      </c>
      <c r="AA6117">
        <v>62.023815888957721</v>
      </c>
      <c r="AB6117">
        <v>402.74575601595507</v>
      </c>
      <c r="AC6117">
        <v>0</v>
      </c>
      <c r="AD6117">
        <v>0</v>
      </c>
      <c r="AE6117">
        <v>571.45692494786329</v>
      </c>
    </row>
    <row r="6118" spans="1:31" x14ac:dyDescent="0.25">
      <c r="A6118">
        <v>2317335</v>
      </c>
      <c r="B6118">
        <v>1</v>
      </c>
      <c r="C6118" t="s">
        <v>81</v>
      </c>
      <c r="D6118" t="s">
        <v>113</v>
      </c>
      <c r="E6118" t="s">
        <v>132</v>
      </c>
      <c r="F6118" t="s">
        <v>17594</v>
      </c>
      <c r="G6118" t="s">
        <v>134</v>
      </c>
      <c r="H6118" t="s">
        <v>135</v>
      </c>
      <c r="I6118" t="s">
        <v>136</v>
      </c>
      <c r="J6118" t="s">
        <v>137</v>
      </c>
      <c r="K6118" t="s">
        <v>138</v>
      </c>
      <c r="L6118" t="s">
        <v>17595</v>
      </c>
      <c r="M6118" t="s">
        <v>17596</v>
      </c>
      <c r="N6118">
        <v>2.92</v>
      </c>
      <c r="O6118">
        <v>0</v>
      </c>
      <c r="P6118">
        <v>1</v>
      </c>
      <c r="Q6118">
        <v>7</v>
      </c>
      <c r="R6118">
        <v>96</v>
      </c>
      <c r="S6118">
        <v>0</v>
      </c>
      <c r="T6118">
        <v>4</v>
      </c>
      <c r="U6118">
        <v>0</v>
      </c>
      <c r="V6118">
        <v>0</v>
      </c>
      <c r="W6118">
        <v>0</v>
      </c>
      <c r="X6118">
        <v>0</v>
      </c>
      <c r="Y6118">
        <v>247.21085810903477</v>
      </c>
      <c r="Z6118">
        <v>1363.6549060901589</v>
      </c>
      <c r="AA6118">
        <v>0</v>
      </c>
      <c r="AB6118">
        <v>25.017411090333088</v>
      </c>
      <c r="AC6118">
        <v>0</v>
      </c>
      <c r="AD6118">
        <v>0</v>
      </c>
      <c r="AE6118">
        <v>1635.8831752895267</v>
      </c>
    </row>
    <row r="6119" spans="1:31" x14ac:dyDescent="0.25">
      <c r="A6119">
        <v>2317521</v>
      </c>
      <c r="B6119">
        <v>1</v>
      </c>
      <c r="C6119" t="s">
        <v>80</v>
      </c>
      <c r="D6119" t="s">
        <v>106</v>
      </c>
      <c r="E6119" t="s">
        <v>153</v>
      </c>
      <c r="F6119" t="s">
        <v>17597</v>
      </c>
      <c r="G6119" t="s">
        <v>203</v>
      </c>
      <c r="H6119" t="s">
        <v>150</v>
      </c>
      <c r="I6119" t="s">
        <v>136</v>
      </c>
      <c r="J6119" t="s">
        <v>137</v>
      </c>
      <c r="K6119" t="s">
        <v>138</v>
      </c>
      <c r="L6119" t="s">
        <v>17598</v>
      </c>
      <c r="M6119" t="s">
        <v>17599</v>
      </c>
      <c r="N6119">
        <v>1.475833333</v>
      </c>
      <c r="O6119">
        <v>0</v>
      </c>
      <c r="P6119">
        <v>0</v>
      </c>
      <c r="Q6119">
        <v>0</v>
      </c>
      <c r="R6119">
        <v>2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1.697615975357325</v>
      </c>
      <c r="AA6119">
        <v>0</v>
      </c>
      <c r="AB6119">
        <v>0</v>
      </c>
      <c r="AC6119">
        <v>0</v>
      </c>
      <c r="AD6119">
        <v>0</v>
      </c>
      <c r="AE6119">
        <v>1.697615975357325</v>
      </c>
    </row>
    <row r="6120" spans="1:31" x14ac:dyDescent="0.25">
      <c r="A6120">
        <v>2317621</v>
      </c>
      <c r="B6120">
        <v>1</v>
      </c>
      <c r="C6120" t="s">
        <v>81</v>
      </c>
      <c r="D6120" t="s">
        <v>121</v>
      </c>
      <c r="E6120" t="s">
        <v>132</v>
      </c>
      <c r="F6120" t="s">
        <v>17600</v>
      </c>
      <c r="G6120" t="s">
        <v>134</v>
      </c>
      <c r="H6120" t="s">
        <v>135</v>
      </c>
      <c r="I6120" t="s">
        <v>468</v>
      </c>
      <c r="J6120" t="s">
        <v>137</v>
      </c>
      <c r="K6120" t="s">
        <v>138</v>
      </c>
      <c r="L6120" t="s">
        <v>17601</v>
      </c>
      <c r="M6120" t="s">
        <v>17602</v>
      </c>
      <c r="N6120">
        <v>6.9444440000000001E-3</v>
      </c>
      <c r="O6120">
        <v>0</v>
      </c>
      <c r="P6120">
        <v>702</v>
      </c>
      <c r="Q6120">
        <v>0</v>
      </c>
      <c r="R6120">
        <v>11</v>
      </c>
      <c r="S6120">
        <v>4</v>
      </c>
      <c r="T6120">
        <v>46</v>
      </c>
      <c r="U6120">
        <v>0</v>
      </c>
      <c r="V6120">
        <v>0</v>
      </c>
      <c r="W6120">
        <v>0</v>
      </c>
      <c r="X6120">
        <v>0.54066020063749942</v>
      </c>
      <c r="Y6120">
        <v>0</v>
      </c>
      <c r="Z6120">
        <v>2.5098012288333332E-2</v>
      </c>
      <c r="AA6120">
        <v>4.9326720707777778E-2</v>
      </c>
      <c r="AB6120">
        <v>0.15474345089291666</v>
      </c>
      <c r="AC6120">
        <v>0</v>
      </c>
      <c r="AD6120">
        <v>0</v>
      </c>
      <c r="AE6120">
        <v>0.76982838452652713</v>
      </c>
    </row>
    <row r="6121" spans="1:31" x14ac:dyDescent="0.25">
      <c r="A6121">
        <v>2317498</v>
      </c>
      <c r="B6121">
        <v>1</v>
      </c>
      <c r="C6121" t="s">
        <v>80</v>
      </c>
      <c r="D6121" t="s">
        <v>95</v>
      </c>
      <c r="E6121" t="s">
        <v>153</v>
      </c>
      <c r="F6121" t="s">
        <v>3294</v>
      </c>
      <c r="G6121" t="s">
        <v>203</v>
      </c>
      <c r="H6121" t="s">
        <v>150</v>
      </c>
      <c r="I6121" t="s">
        <v>136</v>
      </c>
      <c r="J6121" t="s">
        <v>137</v>
      </c>
      <c r="K6121" t="s">
        <v>138</v>
      </c>
      <c r="L6121" t="s">
        <v>17603</v>
      </c>
      <c r="M6121" t="s">
        <v>17604</v>
      </c>
      <c r="N6121">
        <v>1.2622222219999999</v>
      </c>
      <c r="O6121">
        <v>0</v>
      </c>
      <c r="P6121">
        <v>4</v>
      </c>
      <c r="Q6121">
        <v>0</v>
      </c>
      <c r="R6121">
        <v>0</v>
      </c>
      <c r="S6121">
        <v>0</v>
      </c>
      <c r="T6121">
        <v>3</v>
      </c>
      <c r="U6121">
        <v>0</v>
      </c>
      <c r="V6121">
        <v>0</v>
      </c>
      <c r="W6121">
        <v>0</v>
      </c>
      <c r="X6121">
        <v>0.78234250046520837</v>
      </c>
      <c r="Y6121">
        <v>0</v>
      </c>
      <c r="Z6121">
        <v>0</v>
      </c>
      <c r="AA6121">
        <v>0</v>
      </c>
      <c r="AB6121">
        <v>2.0255557144009253</v>
      </c>
      <c r="AC6121">
        <v>0</v>
      </c>
      <c r="AD6121">
        <v>0</v>
      </c>
      <c r="AE6121">
        <v>2.8078982148661336</v>
      </c>
    </row>
    <row r="6122" spans="1:31" x14ac:dyDescent="0.25">
      <c r="A6122">
        <v>2317478</v>
      </c>
      <c r="B6122">
        <v>1</v>
      </c>
      <c r="C6122" t="s">
        <v>80</v>
      </c>
      <c r="D6122" t="s">
        <v>109</v>
      </c>
      <c r="E6122" t="s">
        <v>175</v>
      </c>
      <c r="F6122" t="s">
        <v>17605</v>
      </c>
      <c r="G6122" t="s">
        <v>210</v>
      </c>
      <c r="H6122" t="s">
        <v>135</v>
      </c>
      <c r="I6122" t="s">
        <v>136</v>
      </c>
      <c r="J6122" t="s">
        <v>137</v>
      </c>
      <c r="K6122" t="s">
        <v>138</v>
      </c>
      <c r="L6122" t="s">
        <v>17606</v>
      </c>
      <c r="M6122" t="s">
        <v>17607</v>
      </c>
      <c r="N6122">
        <v>0.513055555</v>
      </c>
      <c r="O6122">
        <v>0</v>
      </c>
      <c r="P6122">
        <v>35</v>
      </c>
      <c r="Q6122">
        <v>0</v>
      </c>
      <c r="R6122">
        <v>1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1.5428972204897498</v>
      </c>
      <c r="Y6122">
        <v>0</v>
      </c>
      <c r="Z6122">
        <v>0.25064015651068339</v>
      </c>
      <c r="AA6122">
        <v>0</v>
      </c>
      <c r="AB6122">
        <v>0</v>
      </c>
      <c r="AC6122">
        <v>0</v>
      </c>
      <c r="AD6122">
        <v>0</v>
      </c>
      <c r="AE6122">
        <v>1.7935373770004333</v>
      </c>
    </row>
    <row r="6123" spans="1:31" x14ac:dyDescent="0.25">
      <c r="A6123">
        <v>2317647</v>
      </c>
      <c r="B6123">
        <v>1</v>
      </c>
      <c r="C6123" t="s">
        <v>80</v>
      </c>
      <c r="D6123" t="s">
        <v>96</v>
      </c>
      <c r="E6123" t="s">
        <v>153</v>
      </c>
      <c r="F6123" t="s">
        <v>17608</v>
      </c>
      <c r="G6123" t="s">
        <v>155</v>
      </c>
      <c r="H6123" t="s">
        <v>150</v>
      </c>
      <c r="I6123" t="s">
        <v>136</v>
      </c>
      <c r="J6123" t="s">
        <v>137</v>
      </c>
      <c r="K6123" t="s">
        <v>138</v>
      </c>
      <c r="L6123" t="s">
        <v>17609</v>
      </c>
      <c r="M6123" t="s">
        <v>17610</v>
      </c>
      <c r="N6123">
        <v>1.7524999999999999</v>
      </c>
      <c r="O6123">
        <v>0</v>
      </c>
      <c r="P6123">
        <v>1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2.8447053422093749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2.8447053422093749</v>
      </c>
    </row>
    <row r="6124" spans="1:31" x14ac:dyDescent="0.25">
      <c r="A6124">
        <v>2317378</v>
      </c>
      <c r="B6124">
        <v>1</v>
      </c>
      <c r="C6124" t="s">
        <v>80</v>
      </c>
      <c r="D6124" t="s">
        <v>101</v>
      </c>
      <c r="E6124" t="s">
        <v>153</v>
      </c>
      <c r="F6124" t="s">
        <v>17611</v>
      </c>
      <c r="G6124" t="s">
        <v>155</v>
      </c>
      <c r="H6124" t="s">
        <v>150</v>
      </c>
      <c r="I6124" t="s">
        <v>136</v>
      </c>
      <c r="J6124" t="s">
        <v>137</v>
      </c>
      <c r="K6124" t="s">
        <v>138</v>
      </c>
      <c r="L6124" t="s">
        <v>17612</v>
      </c>
      <c r="M6124" t="s">
        <v>17613</v>
      </c>
      <c r="N6124">
        <v>6.76</v>
      </c>
      <c r="O6124">
        <v>0</v>
      </c>
      <c r="P6124">
        <v>1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0.76081248848026672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0.76081248848026672</v>
      </c>
    </row>
    <row r="6125" spans="1:31" x14ac:dyDescent="0.25">
      <c r="A6125">
        <v>2317435</v>
      </c>
      <c r="B6125">
        <v>1</v>
      </c>
      <c r="C6125" t="s">
        <v>81</v>
      </c>
      <c r="D6125" t="s">
        <v>123</v>
      </c>
      <c r="E6125" t="s">
        <v>175</v>
      </c>
      <c r="F6125" t="s">
        <v>1883</v>
      </c>
      <c r="G6125" t="s">
        <v>134</v>
      </c>
      <c r="H6125" t="s">
        <v>135</v>
      </c>
      <c r="I6125" t="s">
        <v>136</v>
      </c>
      <c r="J6125" t="s">
        <v>137</v>
      </c>
      <c r="K6125" t="s">
        <v>138</v>
      </c>
      <c r="L6125" t="s">
        <v>17614</v>
      </c>
      <c r="M6125" t="s">
        <v>17615</v>
      </c>
      <c r="N6125">
        <v>0.66500000000000004</v>
      </c>
      <c r="O6125">
        <v>9</v>
      </c>
      <c r="P6125">
        <v>12</v>
      </c>
      <c r="Q6125">
        <v>199</v>
      </c>
      <c r="R6125">
        <v>143</v>
      </c>
      <c r="S6125">
        <v>49</v>
      </c>
      <c r="T6125">
        <v>21</v>
      </c>
      <c r="U6125">
        <v>0</v>
      </c>
      <c r="V6125">
        <v>0</v>
      </c>
      <c r="W6125">
        <v>4.1824475034666504</v>
      </c>
      <c r="X6125">
        <v>4.8025820185015009</v>
      </c>
      <c r="Y6125">
        <v>186.40735721739449</v>
      </c>
      <c r="Z6125">
        <v>139.9284128102332</v>
      </c>
      <c r="AA6125">
        <v>44.905671533313971</v>
      </c>
      <c r="AB6125">
        <v>18.536612987657268</v>
      </c>
      <c r="AC6125">
        <v>0</v>
      </c>
      <c r="AD6125">
        <v>0</v>
      </c>
      <c r="AE6125">
        <v>398.76308407056712</v>
      </c>
    </row>
    <row r="6126" spans="1:31" x14ac:dyDescent="0.25">
      <c r="A6126">
        <v>2317933</v>
      </c>
      <c r="B6126">
        <v>1</v>
      </c>
      <c r="C6126" t="s">
        <v>80</v>
      </c>
      <c r="D6126" t="s">
        <v>95</v>
      </c>
      <c r="E6126" t="s">
        <v>147</v>
      </c>
      <c r="F6126" t="s">
        <v>17616</v>
      </c>
      <c r="G6126" t="s">
        <v>149</v>
      </c>
      <c r="H6126" t="s">
        <v>150</v>
      </c>
      <c r="I6126" t="s">
        <v>136</v>
      </c>
      <c r="J6126" t="s">
        <v>137</v>
      </c>
      <c r="K6126" t="s">
        <v>138</v>
      </c>
      <c r="L6126" t="s">
        <v>17617</v>
      </c>
      <c r="M6126" t="s">
        <v>17618</v>
      </c>
      <c r="N6126">
        <v>2.946111111</v>
      </c>
      <c r="O6126">
        <v>0</v>
      </c>
      <c r="P6126">
        <v>7</v>
      </c>
      <c r="Q6126">
        <v>0</v>
      </c>
      <c r="R6126">
        <v>1</v>
      </c>
      <c r="S6126">
        <v>0</v>
      </c>
      <c r="T6126">
        <v>1</v>
      </c>
      <c r="U6126">
        <v>0</v>
      </c>
      <c r="V6126">
        <v>0</v>
      </c>
      <c r="W6126">
        <v>0</v>
      </c>
      <c r="X6126">
        <v>1.3970652917578332</v>
      </c>
      <c r="Y6126">
        <v>0</v>
      </c>
      <c r="Z6126">
        <v>0.10443451717680002</v>
      </c>
      <c r="AA6126">
        <v>0</v>
      </c>
      <c r="AB6126">
        <v>0</v>
      </c>
      <c r="AC6126">
        <v>0</v>
      </c>
      <c r="AD6126">
        <v>0</v>
      </c>
      <c r="AE6126">
        <v>1.5014998089346332</v>
      </c>
    </row>
    <row r="6127" spans="1:31" x14ac:dyDescent="0.25">
      <c r="A6127">
        <v>2317684</v>
      </c>
      <c r="B6127">
        <v>1</v>
      </c>
      <c r="C6127" t="s">
        <v>80</v>
      </c>
      <c r="D6127" t="s">
        <v>94</v>
      </c>
      <c r="E6127" t="s">
        <v>153</v>
      </c>
      <c r="F6127" t="s">
        <v>17619</v>
      </c>
      <c r="G6127" t="s">
        <v>203</v>
      </c>
      <c r="H6127" t="s">
        <v>150</v>
      </c>
      <c r="I6127" t="s">
        <v>136</v>
      </c>
      <c r="J6127" t="s">
        <v>137</v>
      </c>
      <c r="K6127" t="s">
        <v>138</v>
      </c>
      <c r="L6127" t="s">
        <v>17620</v>
      </c>
      <c r="M6127" t="s">
        <v>17621</v>
      </c>
      <c r="N6127">
        <v>4.95</v>
      </c>
      <c r="O6127">
        <v>0</v>
      </c>
      <c r="P6127">
        <v>0</v>
      </c>
      <c r="Q6127">
        <v>0</v>
      </c>
      <c r="R6127">
        <v>9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130.80483259556055</v>
      </c>
      <c r="AA6127">
        <v>0</v>
      </c>
      <c r="AB6127">
        <v>0</v>
      </c>
      <c r="AC6127">
        <v>0</v>
      </c>
      <c r="AD6127">
        <v>0</v>
      </c>
      <c r="AE6127">
        <v>130.80483259556055</v>
      </c>
    </row>
    <row r="6128" spans="1:31" x14ac:dyDescent="0.25">
      <c r="A6128">
        <v>2317790</v>
      </c>
      <c r="B6128">
        <v>1</v>
      </c>
      <c r="C6128" t="s">
        <v>80</v>
      </c>
      <c r="D6128" t="s">
        <v>104</v>
      </c>
      <c r="E6128" t="s">
        <v>141</v>
      </c>
      <c r="F6128" t="s">
        <v>4358</v>
      </c>
      <c r="G6128" t="s">
        <v>134</v>
      </c>
      <c r="H6128" t="s">
        <v>135</v>
      </c>
      <c r="I6128" t="s">
        <v>136</v>
      </c>
      <c r="J6128" t="s">
        <v>137</v>
      </c>
      <c r="K6128" t="s">
        <v>138</v>
      </c>
      <c r="L6128" t="s">
        <v>17622</v>
      </c>
      <c r="M6128" t="s">
        <v>17623</v>
      </c>
      <c r="N6128">
        <v>0.97833333300000003</v>
      </c>
      <c r="O6128">
        <v>1</v>
      </c>
      <c r="P6128">
        <v>7</v>
      </c>
      <c r="Q6128">
        <v>22</v>
      </c>
      <c r="R6128">
        <v>48</v>
      </c>
      <c r="S6128">
        <v>14</v>
      </c>
      <c r="T6128">
        <v>9</v>
      </c>
      <c r="U6128">
        <v>7</v>
      </c>
      <c r="V6128">
        <v>0</v>
      </c>
      <c r="W6128">
        <v>0.61474722560400008</v>
      </c>
      <c r="X6128">
        <v>1.7593445819877001</v>
      </c>
      <c r="Y6128">
        <v>178.4737749855307</v>
      </c>
      <c r="Z6128">
        <v>20.616190416919117</v>
      </c>
      <c r="AA6128">
        <v>137.38539658638948</v>
      </c>
      <c r="AB6128">
        <v>7.4577655564725331</v>
      </c>
      <c r="AC6128">
        <v>1131.6392743568706</v>
      </c>
      <c r="AD6128">
        <v>0</v>
      </c>
      <c r="AE6128">
        <v>1477.9464937097741</v>
      </c>
    </row>
    <row r="6129" spans="1:31" x14ac:dyDescent="0.25">
      <c r="A6129">
        <v>2317292</v>
      </c>
      <c r="B6129">
        <v>1</v>
      </c>
      <c r="C6129" t="s">
        <v>80</v>
      </c>
      <c r="D6129" t="s">
        <v>111</v>
      </c>
      <c r="E6129" t="s">
        <v>153</v>
      </c>
      <c r="F6129" t="s">
        <v>15709</v>
      </c>
      <c r="G6129" t="s">
        <v>254</v>
      </c>
      <c r="H6129" t="s">
        <v>150</v>
      </c>
      <c r="I6129" t="s">
        <v>136</v>
      </c>
      <c r="J6129" t="s">
        <v>137</v>
      </c>
      <c r="K6129" t="s">
        <v>138</v>
      </c>
      <c r="L6129" t="s">
        <v>17624</v>
      </c>
      <c r="M6129" t="s">
        <v>17625</v>
      </c>
      <c r="N6129">
        <v>9.1274999999999995</v>
      </c>
      <c r="O6129">
        <v>0</v>
      </c>
      <c r="P6129">
        <v>5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13.220843469161093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13.220843469161093</v>
      </c>
    </row>
    <row r="6130" spans="1:31" x14ac:dyDescent="0.25">
      <c r="A6130">
        <v>2317441</v>
      </c>
      <c r="B6130">
        <v>1</v>
      </c>
      <c r="C6130" t="s">
        <v>81</v>
      </c>
      <c r="D6130" t="s">
        <v>118</v>
      </c>
      <c r="E6130" t="s">
        <v>414</v>
      </c>
      <c r="F6130" t="s">
        <v>7751</v>
      </c>
      <c r="G6130" t="s">
        <v>134</v>
      </c>
      <c r="H6130" t="s">
        <v>135</v>
      </c>
      <c r="I6130" t="s">
        <v>136</v>
      </c>
      <c r="J6130" t="s">
        <v>137</v>
      </c>
      <c r="K6130" t="s">
        <v>138</v>
      </c>
      <c r="L6130" t="s">
        <v>17626</v>
      </c>
      <c r="M6130" t="s">
        <v>17627</v>
      </c>
      <c r="N6130">
        <v>0.24442222199999999</v>
      </c>
      <c r="O6130">
        <v>22</v>
      </c>
      <c r="P6130">
        <v>6844</v>
      </c>
      <c r="Q6130">
        <v>309</v>
      </c>
      <c r="R6130">
        <v>480</v>
      </c>
      <c r="S6130">
        <v>82</v>
      </c>
      <c r="T6130">
        <v>690</v>
      </c>
      <c r="U6130">
        <v>26</v>
      </c>
      <c r="V6130">
        <v>1</v>
      </c>
      <c r="W6130">
        <v>2.7900456651760002</v>
      </c>
      <c r="X6130">
        <v>303.30220622360878</v>
      </c>
      <c r="Y6130">
        <v>287.3508045991245</v>
      </c>
      <c r="Z6130">
        <v>213.50597308657936</v>
      </c>
      <c r="AA6130">
        <v>187.98235528643994</v>
      </c>
      <c r="AB6130">
        <v>126.90202613030786</v>
      </c>
      <c r="AC6130">
        <v>1028.0555252982178</v>
      </c>
      <c r="AD6130">
        <v>6.4764784364279997</v>
      </c>
      <c r="AE6130">
        <v>2156.3654147258821</v>
      </c>
    </row>
    <row r="6131" spans="1:31" x14ac:dyDescent="0.25">
      <c r="A6131">
        <v>2317395</v>
      </c>
      <c r="B6131">
        <v>1</v>
      </c>
      <c r="C6131" t="s">
        <v>81</v>
      </c>
      <c r="D6131" t="s">
        <v>128</v>
      </c>
      <c r="E6131" t="s">
        <v>132</v>
      </c>
      <c r="F6131" t="s">
        <v>17628</v>
      </c>
      <c r="G6131" t="s">
        <v>143</v>
      </c>
      <c r="H6131" t="s">
        <v>135</v>
      </c>
      <c r="I6131" t="s">
        <v>136</v>
      </c>
      <c r="J6131" t="s">
        <v>137</v>
      </c>
      <c r="K6131" t="s">
        <v>144</v>
      </c>
      <c r="L6131" t="s">
        <v>17629</v>
      </c>
      <c r="M6131" t="s">
        <v>17630</v>
      </c>
      <c r="N6131">
        <v>3.894722222</v>
      </c>
      <c r="O6131">
        <v>0</v>
      </c>
      <c r="P6131">
        <v>237</v>
      </c>
      <c r="Q6131">
        <v>4</v>
      </c>
      <c r="R6131">
        <v>4</v>
      </c>
      <c r="S6131">
        <v>16</v>
      </c>
      <c r="T6131">
        <v>27</v>
      </c>
      <c r="U6131">
        <v>3</v>
      </c>
      <c r="V6131">
        <v>0</v>
      </c>
      <c r="W6131">
        <v>0</v>
      </c>
      <c r="X6131">
        <v>196.25805305984642</v>
      </c>
      <c r="Y6131">
        <v>18.418871735913751</v>
      </c>
      <c r="Z6131">
        <v>15.879815263309917</v>
      </c>
      <c r="AA6131">
        <v>1977.9222862544043</v>
      </c>
      <c r="AB6131">
        <v>67.831800010020146</v>
      </c>
      <c r="AC6131">
        <v>3787.0895475654497</v>
      </c>
      <c r="AD6131">
        <v>0</v>
      </c>
      <c r="AE6131">
        <v>6063.4003738889442</v>
      </c>
    </row>
    <row r="6132" spans="1:31" x14ac:dyDescent="0.25">
      <c r="A6132">
        <v>2317372</v>
      </c>
      <c r="B6132">
        <v>1</v>
      </c>
      <c r="C6132" t="s">
        <v>81</v>
      </c>
      <c r="D6132" t="s">
        <v>127</v>
      </c>
      <c r="E6132" t="s">
        <v>153</v>
      </c>
      <c r="F6132" t="s">
        <v>16967</v>
      </c>
      <c r="G6132" t="s">
        <v>203</v>
      </c>
      <c r="H6132" t="s">
        <v>150</v>
      </c>
      <c r="I6132" t="s">
        <v>136</v>
      </c>
      <c r="J6132" t="s">
        <v>137</v>
      </c>
      <c r="K6132" t="s">
        <v>138</v>
      </c>
      <c r="L6132" t="s">
        <v>17631</v>
      </c>
      <c r="M6132" t="s">
        <v>17632</v>
      </c>
      <c r="N6132">
        <v>2.483333333</v>
      </c>
      <c r="O6132">
        <v>0</v>
      </c>
      <c r="P6132">
        <v>5</v>
      </c>
      <c r="Q6132">
        <v>0</v>
      </c>
      <c r="R6132">
        <v>0</v>
      </c>
      <c r="S6132">
        <v>0</v>
      </c>
      <c r="T6132">
        <v>2</v>
      </c>
      <c r="U6132">
        <v>0</v>
      </c>
      <c r="V6132">
        <v>0</v>
      </c>
      <c r="W6132">
        <v>0</v>
      </c>
      <c r="X6132">
        <v>1.9848138367254413</v>
      </c>
      <c r="Y6132">
        <v>0</v>
      </c>
      <c r="Z6132">
        <v>0</v>
      </c>
      <c r="AA6132">
        <v>0</v>
      </c>
      <c r="AB6132">
        <v>0.26012452207792497</v>
      </c>
      <c r="AC6132">
        <v>0</v>
      </c>
      <c r="AD6132">
        <v>0</v>
      </c>
      <c r="AE6132">
        <v>2.2449383588033665</v>
      </c>
    </row>
    <row r="6133" spans="1:31" x14ac:dyDescent="0.25">
      <c r="A6133">
        <v>2317581</v>
      </c>
      <c r="B6133">
        <v>1</v>
      </c>
      <c r="C6133" t="s">
        <v>80</v>
      </c>
      <c r="D6133" t="s">
        <v>110</v>
      </c>
      <c r="E6133" t="s">
        <v>414</v>
      </c>
      <c r="F6133" t="s">
        <v>17633</v>
      </c>
      <c r="G6133" t="s">
        <v>872</v>
      </c>
      <c r="H6133" t="s">
        <v>135</v>
      </c>
      <c r="I6133" t="s">
        <v>136</v>
      </c>
      <c r="J6133" t="s">
        <v>137</v>
      </c>
      <c r="K6133" t="s">
        <v>138</v>
      </c>
      <c r="L6133" t="s">
        <v>17634</v>
      </c>
      <c r="M6133" t="s">
        <v>17635</v>
      </c>
      <c r="N6133">
        <v>1.605</v>
      </c>
      <c r="O6133">
        <v>0</v>
      </c>
      <c r="P6133">
        <v>125</v>
      </c>
      <c r="Q6133">
        <v>0</v>
      </c>
      <c r="R6133">
        <v>0</v>
      </c>
      <c r="S6133">
        <v>0</v>
      </c>
      <c r="T6133">
        <v>13</v>
      </c>
      <c r="U6133">
        <v>0</v>
      </c>
      <c r="V6133">
        <v>0</v>
      </c>
      <c r="W6133">
        <v>0</v>
      </c>
      <c r="X6133">
        <v>56.83025424860319</v>
      </c>
      <c r="Y6133">
        <v>0</v>
      </c>
      <c r="Z6133">
        <v>0</v>
      </c>
      <c r="AA6133">
        <v>0</v>
      </c>
      <c r="AB6133">
        <v>21.223444712119484</v>
      </c>
      <c r="AC6133">
        <v>0</v>
      </c>
      <c r="AD6133">
        <v>0</v>
      </c>
      <c r="AE6133">
        <v>78.05369896072267</v>
      </c>
    </row>
    <row r="6134" spans="1:31" x14ac:dyDescent="0.25">
      <c r="A6134">
        <v>2317704</v>
      </c>
      <c r="B6134">
        <v>1</v>
      </c>
      <c r="C6134" t="s">
        <v>81</v>
      </c>
      <c r="D6134" t="s">
        <v>121</v>
      </c>
      <c r="E6134" t="s">
        <v>147</v>
      </c>
      <c r="F6134" t="s">
        <v>2172</v>
      </c>
      <c r="G6134" t="s">
        <v>149</v>
      </c>
      <c r="H6134" t="s">
        <v>150</v>
      </c>
      <c r="I6134" t="s">
        <v>136</v>
      </c>
      <c r="J6134" t="s">
        <v>137</v>
      </c>
      <c r="K6134" t="s">
        <v>138</v>
      </c>
      <c r="L6134" t="s">
        <v>17636</v>
      </c>
      <c r="M6134" t="s">
        <v>17637</v>
      </c>
      <c r="N6134">
        <v>3.551666666</v>
      </c>
      <c r="O6134">
        <v>0</v>
      </c>
      <c r="P6134">
        <v>1</v>
      </c>
      <c r="Q6134">
        <v>0</v>
      </c>
      <c r="R6134">
        <v>1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0.10792238764916665</v>
      </c>
      <c r="Y6134">
        <v>0</v>
      </c>
      <c r="Z6134">
        <v>2.3054947009874502</v>
      </c>
      <c r="AA6134">
        <v>0</v>
      </c>
      <c r="AB6134">
        <v>0</v>
      </c>
      <c r="AC6134">
        <v>0</v>
      </c>
      <c r="AD6134">
        <v>0</v>
      </c>
      <c r="AE6134">
        <v>2.4134170886366171</v>
      </c>
    </row>
    <row r="6135" spans="1:31" x14ac:dyDescent="0.25">
      <c r="A6135">
        <v>2317627</v>
      </c>
      <c r="B6135">
        <v>1</v>
      </c>
      <c r="C6135" t="s">
        <v>81</v>
      </c>
      <c r="D6135" t="s">
        <v>115</v>
      </c>
      <c r="E6135" t="s">
        <v>175</v>
      </c>
      <c r="F6135" t="s">
        <v>17638</v>
      </c>
      <c r="G6135" t="s">
        <v>210</v>
      </c>
      <c r="H6135" t="s">
        <v>135</v>
      </c>
      <c r="I6135" t="s">
        <v>136</v>
      </c>
      <c r="J6135" t="s">
        <v>137</v>
      </c>
      <c r="K6135" t="s">
        <v>138</v>
      </c>
      <c r="L6135" t="s">
        <v>17639</v>
      </c>
      <c r="M6135" t="s">
        <v>17640</v>
      </c>
      <c r="N6135">
        <v>3.6291666660000002</v>
      </c>
      <c r="O6135">
        <v>0</v>
      </c>
      <c r="P6135">
        <v>250</v>
      </c>
      <c r="Q6135">
        <v>3</v>
      </c>
      <c r="R6135">
        <v>15</v>
      </c>
      <c r="S6135">
        <v>1</v>
      </c>
      <c r="T6135">
        <v>17</v>
      </c>
      <c r="U6135">
        <v>0</v>
      </c>
      <c r="V6135">
        <v>0</v>
      </c>
      <c r="W6135">
        <v>0</v>
      </c>
      <c r="X6135">
        <v>72.609187237971071</v>
      </c>
      <c r="Y6135">
        <v>6.5660133968004661</v>
      </c>
      <c r="Z6135">
        <v>13.499871228149075</v>
      </c>
      <c r="AA6135">
        <v>5.6948196622442779</v>
      </c>
      <c r="AB6135">
        <v>23.893883359823114</v>
      </c>
      <c r="AC6135">
        <v>0</v>
      </c>
      <c r="AD6135">
        <v>0</v>
      </c>
      <c r="AE6135">
        <v>122.26377488498801</v>
      </c>
    </row>
    <row r="6136" spans="1:31" x14ac:dyDescent="0.25">
      <c r="A6136">
        <v>2317896</v>
      </c>
      <c r="B6136">
        <v>1</v>
      </c>
      <c r="C6136" t="s">
        <v>80</v>
      </c>
      <c r="D6136" t="s">
        <v>100</v>
      </c>
      <c r="E6136" t="s">
        <v>141</v>
      </c>
      <c r="F6136" t="s">
        <v>4291</v>
      </c>
      <c r="G6136" t="s">
        <v>467</v>
      </c>
      <c r="H6136" t="s">
        <v>135</v>
      </c>
      <c r="I6136" t="s">
        <v>136</v>
      </c>
      <c r="J6136" t="s">
        <v>137</v>
      </c>
      <c r="K6136" t="s">
        <v>138</v>
      </c>
      <c r="L6136" t="s">
        <v>17641</v>
      </c>
      <c r="M6136" t="s">
        <v>17642</v>
      </c>
      <c r="N6136">
        <v>0.13416666599999999</v>
      </c>
      <c r="O6136">
        <v>2</v>
      </c>
      <c r="P6136">
        <v>1331</v>
      </c>
      <c r="Q6136">
        <v>15</v>
      </c>
      <c r="R6136">
        <v>142</v>
      </c>
      <c r="S6136">
        <v>30</v>
      </c>
      <c r="T6136">
        <v>114</v>
      </c>
      <c r="U6136">
        <v>2</v>
      </c>
      <c r="V6136">
        <v>0</v>
      </c>
      <c r="W6136">
        <v>5.8681149911999998E-2</v>
      </c>
      <c r="X6136">
        <v>75.073376329310975</v>
      </c>
      <c r="Y6136">
        <v>4.3662058405350006</v>
      </c>
      <c r="Z6136">
        <v>14.4921167372926</v>
      </c>
      <c r="AA6136">
        <v>21.200269595258252</v>
      </c>
      <c r="AB6136">
        <v>13.065953031396644</v>
      </c>
      <c r="AC6136">
        <v>10.276371143073</v>
      </c>
      <c r="AD6136">
        <v>0</v>
      </c>
      <c r="AE6136">
        <v>138.53297382677846</v>
      </c>
    </row>
    <row r="6137" spans="1:31" x14ac:dyDescent="0.25">
      <c r="A6137">
        <v>2317850</v>
      </c>
      <c r="B6137">
        <v>1</v>
      </c>
      <c r="C6137" t="s">
        <v>80</v>
      </c>
      <c r="D6137" t="s">
        <v>96</v>
      </c>
      <c r="E6137" t="s">
        <v>153</v>
      </c>
      <c r="F6137" t="s">
        <v>17643</v>
      </c>
      <c r="G6137" t="s">
        <v>254</v>
      </c>
      <c r="H6137" t="s">
        <v>150</v>
      </c>
      <c r="I6137" t="s">
        <v>136</v>
      </c>
      <c r="J6137" t="s">
        <v>137</v>
      </c>
      <c r="K6137" t="s">
        <v>138</v>
      </c>
      <c r="L6137" t="s">
        <v>17644</v>
      </c>
      <c r="M6137" t="s">
        <v>17645</v>
      </c>
      <c r="N6137">
        <v>7.0944444439999996</v>
      </c>
      <c r="O6137">
        <v>0</v>
      </c>
      <c r="P6137">
        <v>1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1.0556730999174166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1.0556730999174166</v>
      </c>
    </row>
    <row r="6138" spans="1:31" x14ac:dyDescent="0.25">
      <c r="A6138">
        <v>2317458</v>
      </c>
      <c r="B6138">
        <v>1</v>
      </c>
      <c r="C6138" t="s">
        <v>80</v>
      </c>
      <c r="D6138" t="s">
        <v>85</v>
      </c>
      <c r="E6138" t="s">
        <v>153</v>
      </c>
      <c r="F6138" t="s">
        <v>1545</v>
      </c>
      <c r="G6138" t="s">
        <v>254</v>
      </c>
      <c r="H6138" t="s">
        <v>150</v>
      </c>
      <c r="I6138" t="s">
        <v>136</v>
      </c>
      <c r="J6138" t="s">
        <v>137</v>
      </c>
      <c r="K6138" t="s">
        <v>138</v>
      </c>
      <c r="L6138" t="s">
        <v>17646</v>
      </c>
      <c r="M6138" t="s">
        <v>17647</v>
      </c>
      <c r="N6138">
        <v>1.6247222219999999</v>
      </c>
      <c r="O6138">
        <v>0</v>
      </c>
      <c r="P6138">
        <v>30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13.897138570757994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13.897138570757994</v>
      </c>
    </row>
    <row r="6139" spans="1:31" x14ac:dyDescent="0.25">
      <c r="A6139">
        <v>2317272</v>
      </c>
      <c r="B6139">
        <v>1</v>
      </c>
      <c r="C6139" t="s">
        <v>81</v>
      </c>
      <c r="D6139" t="s">
        <v>118</v>
      </c>
      <c r="E6139" t="s">
        <v>175</v>
      </c>
      <c r="F6139" t="s">
        <v>17648</v>
      </c>
      <c r="G6139" t="s">
        <v>716</v>
      </c>
      <c r="H6139" t="s">
        <v>135</v>
      </c>
      <c r="I6139" t="s">
        <v>136</v>
      </c>
      <c r="J6139" t="s">
        <v>137</v>
      </c>
      <c r="K6139" t="s">
        <v>138</v>
      </c>
      <c r="L6139" t="s">
        <v>17649</v>
      </c>
      <c r="M6139" t="s">
        <v>17650</v>
      </c>
      <c r="N6139">
        <v>1.4883333329999999</v>
      </c>
      <c r="O6139">
        <v>0</v>
      </c>
      <c r="P6139">
        <v>0</v>
      </c>
      <c r="Q6139">
        <v>2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6.2736788328565698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6.2736788328565698</v>
      </c>
    </row>
    <row r="6140" spans="1:31" x14ac:dyDescent="0.25">
      <c r="A6140">
        <v>2317664</v>
      </c>
      <c r="B6140">
        <v>1</v>
      </c>
      <c r="C6140" t="s">
        <v>81</v>
      </c>
      <c r="D6140" t="s">
        <v>123</v>
      </c>
      <c r="E6140" t="s">
        <v>141</v>
      </c>
      <c r="F6140" t="s">
        <v>17651</v>
      </c>
      <c r="G6140" t="s">
        <v>475</v>
      </c>
      <c r="H6140" t="s">
        <v>135</v>
      </c>
      <c r="I6140" t="s">
        <v>136</v>
      </c>
      <c r="J6140" t="s">
        <v>137</v>
      </c>
      <c r="K6140" t="s">
        <v>138</v>
      </c>
      <c r="L6140" t="s">
        <v>17652</v>
      </c>
      <c r="M6140" t="s">
        <v>17653</v>
      </c>
      <c r="N6140">
        <v>3.4677777769999998</v>
      </c>
      <c r="O6140">
        <v>0</v>
      </c>
      <c r="P6140">
        <v>2263</v>
      </c>
      <c r="Q6140">
        <v>3</v>
      </c>
      <c r="R6140">
        <v>11</v>
      </c>
      <c r="S6140">
        <v>22</v>
      </c>
      <c r="T6140">
        <v>182</v>
      </c>
      <c r="U6140">
        <v>3</v>
      </c>
      <c r="V6140">
        <v>0</v>
      </c>
      <c r="W6140">
        <v>0</v>
      </c>
      <c r="X6140">
        <v>1861.3588802901431</v>
      </c>
      <c r="Y6140">
        <v>21.79054807287875</v>
      </c>
      <c r="Z6140">
        <v>10.923605214180276</v>
      </c>
      <c r="AA6140">
        <v>358.31945383838763</v>
      </c>
      <c r="AB6140">
        <v>791.26413524917814</v>
      </c>
      <c r="AC6140">
        <v>4625.0313855583563</v>
      </c>
      <c r="AD6140">
        <v>0</v>
      </c>
      <c r="AE6140">
        <v>7668.6880082231237</v>
      </c>
    </row>
    <row r="6141" spans="1:31" x14ac:dyDescent="0.25">
      <c r="A6141">
        <v>2317564</v>
      </c>
      <c r="B6141">
        <v>1</v>
      </c>
      <c r="C6141" t="s">
        <v>80</v>
      </c>
      <c r="D6141" t="s">
        <v>100</v>
      </c>
      <c r="E6141" t="s">
        <v>175</v>
      </c>
      <c r="F6141" t="s">
        <v>17654</v>
      </c>
      <c r="G6141" t="s">
        <v>134</v>
      </c>
      <c r="H6141" t="s">
        <v>135</v>
      </c>
      <c r="I6141" t="s">
        <v>136</v>
      </c>
      <c r="J6141" t="s">
        <v>137</v>
      </c>
      <c r="K6141" t="s">
        <v>138</v>
      </c>
      <c r="L6141" t="s">
        <v>17655</v>
      </c>
      <c r="M6141" t="s">
        <v>17656</v>
      </c>
      <c r="N6141">
        <v>2.2402777770000002</v>
      </c>
      <c r="O6141">
        <v>0</v>
      </c>
      <c r="P6141">
        <v>0</v>
      </c>
      <c r="Q6141">
        <v>0</v>
      </c>
      <c r="R6141">
        <v>0</v>
      </c>
      <c r="S6141">
        <v>6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188.71777572966403</v>
      </c>
      <c r="AB6141">
        <v>0</v>
      </c>
      <c r="AC6141">
        <v>0</v>
      </c>
      <c r="AD6141">
        <v>0</v>
      </c>
      <c r="AE6141">
        <v>188.71777572966403</v>
      </c>
    </row>
    <row r="6142" spans="1:31" x14ac:dyDescent="0.25">
      <c r="A6142">
        <v>2317856</v>
      </c>
      <c r="B6142">
        <v>1</v>
      </c>
      <c r="C6142" t="s">
        <v>81</v>
      </c>
      <c r="D6142" t="s">
        <v>116</v>
      </c>
      <c r="E6142" t="s">
        <v>175</v>
      </c>
      <c r="F6142" t="s">
        <v>12735</v>
      </c>
      <c r="G6142" t="s">
        <v>210</v>
      </c>
      <c r="H6142" t="s">
        <v>135</v>
      </c>
      <c r="I6142" t="s">
        <v>136</v>
      </c>
      <c r="J6142" t="s">
        <v>137</v>
      </c>
      <c r="K6142" t="s">
        <v>138</v>
      </c>
      <c r="L6142" t="s">
        <v>17657</v>
      </c>
      <c r="M6142" t="s">
        <v>17658</v>
      </c>
      <c r="N6142">
        <v>0.64333333299999995</v>
      </c>
      <c r="O6142">
        <v>0</v>
      </c>
      <c r="P6142">
        <v>122</v>
      </c>
      <c r="Q6142">
        <v>0</v>
      </c>
      <c r="R6142">
        <v>0</v>
      </c>
      <c r="S6142">
        <v>0</v>
      </c>
      <c r="T6142">
        <v>4</v>
      </c>
      <c r="U6142">
        <v>0</v>
      </c>
      <c r="V6142">
        <v>0</v>
      </c>
      <c r="W6142">
        <v>0</v>
      </c>
      <c r="X6142">
        <v>8.8466152558236004</v>
      </c>
      <c r="Y6142">
        <v>0</v>
      </c>
      <c r="Z6142">
        <v>0</v>
      </c>
      <c r="AA6142">
        <v>0</v>
      </c>
      <c r="AB6142">
        <v>0.37404333430990006</v>
      </c>
      <c r="AC6142">
        <v>0</v>
      </c>
      <c r="AD6142">
        <v>0</v>
      </c>
      <c r="AE6142">
        <v>9.2206585901334996</v>
      </c>
    </row>
    <row r="6143" spans="1:31" x14ac:dyDescent="0.25">
      <c r="A6143">
        <v>2317309</v>
      </c>
      <c r="B6143">
        <v>1</v>
      </c>
      <c r="C6143" t="s">
        <v>80</v>
      </c>
      <c r="D6143" t="s">
        <v>88</v>
      </c>
      <c r="E6143" t="s">
        <v>153</v>
      </c>
      <c r="F6143" t="s">
        <v>4203</v>
      </c>
      <c r="G6143" t="s">
        <v>203</v>
      </c>
      <c r="H6143" t="s">
        <v>150</v>
      </c>
      <c r="I6143" t="s">
        <v>136</v>
      </c>
      <c r="J6143" t="s">
        <v>137</v>
      </c>
      <c r="K6143" t="s">
        <v>138</v>
      </c>
      <c r="L6143" t="s">
        <v>17659</v>
      </c>
      <c r="M6143" t="s">
        <v>17660</v>
      </c>
      <c r="N6143">
        <v>5.801388888</v>
      </c>
      <c r="O6143">
        <v>0</v>
      </c>
      <c r="P6143">
        <v>1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1.5651885143317501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1.5651885143317501</v>
      </c>
    </row>
    <row r="6144" spans="1:31" x14ac:dyDescent="0.25">
      <c r="A6144">
        <v>2317667</v>
      </c>
      <c r="B6144">
        <v>1</v>
      </c>
      <c r="C6144" t="s">
        <v>80</v>
      </c>
      <c r="D6144" t="s">
        <v>106</v>
      </c>
      <c r="E6144" t="s">
        <v>132</v>
      </c>
      <c r="F6144" t="s">
        <v>17661</v>
      </c>
      <c r="G6144" t="s">
        <v>134</v>
      </c>
      <c r="H6144" t="s">
        <v>135</v>
      </c>
      <c r="I6144" t="s">
        <v>136</v>
      </c>
      <c r="J6144" t="s">
        <v>137</v>
      </c>
      <c r="K6144" t="s">
        <v>138</v>
      </c>
      <c r="L6144" t="s">
        <v>17662</v>
      </c>
      <c r="M6144" t="s">
        <v>17663</v>
      </c>
      <c r="N6144">
        <v>1.3005555550000001</v>
      </c>
      <c r="O6144">
        <v>0</v>
      </c>
      <c r="P6144">
        <v>269</v>
      </c>
      <c r="Q6144">
        <v>7</v>
      </c>
      <c r="R6144">
        <v>101</v>
      </c>
      <c r="S6144">
        <v>2</v>
      </c>
      <c r="T6144">
        <v>45</v>
      </c>
      <c r="U6144">
        <v>0</v>
      </c>
      <c r="V6144">
        <v>0</v>
      </c>
      <c r="W6144">
        <v>0</v>
      </c>
      <c r="X6144">
        <v>59.725748111883298</v>
      </c>
      <c r="Y6144">
        <v>52.253826334674002</v>
      </c>
      <c r="Z6144">
        <v>510.53202093600532</v>
      </c>
      <c r="AA6144">
        <v>3.2037297404383334</v>
      </c>
      <c r="AB6144">
        <v>64.894870566122833</v>
      </c>
      <c r="AC6144">
        <v>0</v>
      </c>
      <c r="AD6144">
        <v>0</v>
      </c>
      <c r="AE6144">
        <v>690.61019568912377</v>
      </c>
    </row>
    <row r="6145" spans="1:31" x14ac:dyDescent="0.25">
      <c r="A6145">
        <v>2317501</v>
      </c>
      <c r="B6145">
        <v>1</v>
      </c>
      <c r="C6145" t="s">
        <v>80</v>
      </c>
      <c r="D6145" t="s">
        <v>96</v>
      </c>
      <c r="E6145" t="s">
        <v>153</v>
      </c>
      <c r="F6145" t="s">
        <v>17664</v>
      </c>
      <c r="G6145" t="s">
        <v>155</v>
      </c>
      <c r="H6145" t="s">
        <v>150</v>
      </c>
      <c r="I6145" t="s">
        <v>136</v>
      </c>
      <c r="J6145" t="s">
        <v>137</v>
      </c>
      <c r="K6145" t="s">
        <v>138</v>
      </c>
      <c r="L6145" t="s">
        <v>17665</v>
      </c>
      <c r="M6145" t="s">
        <v>17666</v>
      </c>
      <c r="N6145">
        <v>1.187777777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1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0.11298758450393334</v>
      </c>
      <c r="AC6145">
        <v>0</v>
      </c>
      <c r="AD6145">
        <v>0</v>
      </c>
      <c r="AE6145">
        <v>0.11298758450393334</v>
      </c>
    </row>
    <row r="6146" spans="1:31" x14ac:dyDescent="0.25">
      <c r="A6146">
        <v>2317352</v>
      </c>
      <c r="B6146">
        <v>1</v>
      </c>
      <c r="C6146" t="s">
        <v>81</v>
      </c>
      <c r="D6146" t="s">
        <v>117</v>
      </c>
      <c r="E6146" t="s">
        <v>147</v>
      </c>
      <c r="F6146" t="s">
        <v>17667</v>
      </c>
      <c r="G6146" t="s">
        <v>149</v>
      </c>
      <c r="H6146" t="s">
        <v>150</v>
      </c>
      <c r="I6146" t="s">
        <v>136</v>
      </c>
      <c r="J6146" t="s">
        <v>137</v>
      </c>
      <c r="K6146" t="s">
        <v>138</v>
      </c>
      <c r="L6146" t="s">
        <v>17668</v>
      </c>
      <c r="M6146" t="s">
        <v>17669</v>
      </c>
      <c r="N6146">
        <v>4.8613888879999996</v>
      </c>
      <c r="O6146">
        <v>0</v>
      </c>
      <c r="P6146">
        <v>1</v>
      </c>
      <c r="Q6146">
        <v>0</v>
      </c>
      <c r="R6146">
        <v>0</v>
      </c>
      <c r="S6146">
        <v>0</v>
      </c>
      <c r="T6146">
        <v>6</v>
      </c>
      <c r="U6146">
        <v>0</v>
      </c>
      <c r="V6146">
        <v>0</v>
      </c>
      <c r="W6146">
        <v>0</v>
      </c>
      <c r="X6146">
        <v>1.8134105063791664E-2</v>
      </c>
      <c r="Y6146">
        <v>0</v>
      </c>
      <c r="Z6146">
        <v>0</v>
      </c>
      <c r="AA6146">
        <v>0</v>
      </c>
      <c r="AB6146">
        <v>183.54042784291855</v>
      </c>
      <c r="AC6146">
        <v>0</v>
      </c>
      <c r="AD6146">
        <v>0</v>
      </c>
      <c r="AE6146">
        <v>183.55856194798233</v>
      </c>
    </row>
    <row r="6147" spans="1:31" x14ac:dyDescent="0.25">
      <c r="A6147">
        <v>2317873</v>
      </c>
      <c r="B6147">
        <v>1</v>
      </c>
      <c r="C6147" t="s">
        <v>80</v>
      </c>
      <c r="D6147" t="s">
        <v>98</v>
      </c>
      <c r="E6147" t="s">
        <v>141</v>
      </c>
      <c r="F6147" t="s">
        <v>17146</v>
      </c>
      <c r="G6147" t="s">
        <v>134</v>
      </c>
      <c r="H6147" t="s">
        <v>135</v>
      </c>
      <c r="I6147" t="s">
        <v>136</v>
      </c>
      <c r="J6147" t="s">
        <v>137</v>
      </c>
      <c r="K6147" t="s">
        <v>138</v>
      </c>
      <c r="L6147" t="s">
        <v>17670</v>
      </c>
      <c r="M6147" t="s">
        <v>17671</v>
      </c>
      <c r="N6147">
        <v>0.61333333300000004</v>
      </c>
      <c r="O6147">
        <v>1</v>
      </c>
      <c r="P6147">
        <v>212</v>
      </c>
      <c r="Q6147">
        <v>7</v>
      </c>
      <c r="R6147">
        <v>1</v>
      </c>
      <c r="S6147">
        <v>4</v>
      </c>
      <c r="T6147">
        <v>21</v>
      </c>
      <c r="U6147">
        <v>0</v>
      </c>
      <c r="V6147">
        <v>0</v>
      </c>
      <c r="W6147">
        <v>0.15065326904228332</v>
      </c>
      <c r="X6147">
        <v>21.979079100775934</v>
      </c>
      <c r="Y6147">
        <v>20.148924321711622</v>
      </c>
      <c r="Z6147">
        <v>1.4452329744066666E-2</v>
      </c>
      <c r="AA6147">
        <v>33.075730172021551</v>
      </c>
      <c r="AB6147">
        <v>1.7008514155629175</v>
      </c>
      <c r="AC6147">
        <v>0</v>
      </c>
      <c r="AD6147">
        <v>0</v>
      </c>
      <c r="AE6147">
        <v>77.06969060885838</v>
      </c>
    </row>
    <row r="6148" spans="1:31" x14ac:dyDescent="0.25">
      <c r="A6148">
        <v>2317481</v>
      </c>
      <c r="B6148">
        <v>1</v>
      </c>
      <c r="C6148" t="s">
        <v>80</v>
      </c>
      <c r="D6148" t="s">
        <v>94</v>
      </c>
      <c r="E6148" t="s">
        <v>141</v>
      </c>
      <c r="F6148" t="s">
        <v>2910</v>
      </c>
      <c r="G6148" t="s">
        <v>419</v>
      </c>
      <c r="H6148" t="s">
        <v>135</v>
      </c>
      <c r="I6148" t="s">
        <v>136</v>
      </c>
      <c r="J6148" t="s">
        <v>137</v>
      </c>
      <c r="K6148" t="s">
        <v>138</v>
      </c>
      <c r="L6148" t="s">
        <v>17672</v>
      </c>
      <c r="M6148" t="s">
        <v>17673</v>
      </c>
      <c r="N6148">
        <v>1.3438888879999999</v>
      </c>
      <c r="O6148">
        <v>8</v>
      </c>
      <c r="P6148">
        <v>3476</v>
      </c>
      <c r="Q6148">
        <v>77</v>
      </c>
      <c r="R6148">
        <v>432</v>
      </c>
      <c r="S6148">
        <v>35</v>
      </c>
      <c r="T6148">
        <v>347</v>
      </c>
      <c r="U6148">
        <v>0</v>
      </c>
      <c r="V6148">
        <v>0</v>
      </c>
      <c r="W6148">
        <v>7.0995363031889998</v>
      </c>
      <c r="X6148">
        <v>559.30460989309938</v>
      </c>
      <c r="Y6148">
        <v>197.68349290544313</v>
      </c>
      <c r="Z6148">
        <v>306.71101902481871</v>
      </c>
      <c r="AA6148">
        <v>171.50995373111519</v>
      </c>
      <c r="AB6148">
        <v>242.4184584581844</v>
      </c>
      <c r="AC6148">
        <v>0</v>
      </c>
      <c r="AD6148">
        <v>0</v>
      </c>
      <c r="AE6148">
        <v>1484.7270703158499</v>
      </c>
    </row>
    <row r="6149" spans="1:31" x14ac:dyDescent="0.25">
      <c r="A6149">
        <v>2317936</v>
      </c>
      <c r="B6149">
        <v>1</v>
      </c>
      <c r="C6149" t="s">
        <v>81</v>
      </c>
      <c r="D6149" t="s">
        <v>127</v>
      </c>
      <c r="E6149" t="s">
        <v>153</v>
      </c>
      <c r="F6149" t="s">
        <v>17674</v>
      </c>
      <c r="G6149" t="s">
        <v>203</v>
      </c>
      <c r="H6149" t="s">
        <v>150</v>
      </c>
      <c r="I6149" t="s">
        <v>136</v>
      </c>
      <c r="J6149" t="s">
        <v>137</v>
      </c>
      <c r="K6149" t="s">
        <v>138</v>
      </c>
      <c r="L6149" t="s">
        <v>17675</v>
      </c>
      <c r="M6149" t="s">
        <v>17676</v>
      </c>
      <c r="N6149">
        <v>0.97</v>
      </c>
      <c r="O6149">
        <v>0</v>
      </c>
      <c r="P6149">
        <v>5</v>
      </c>
      <c r="Q6149">
        <v>0</v>
      </c>
      <c r="R6149">
        <v>0</v>
      </c>
      <c r="S6149">
        <v>0</v>
      </c>
      <c r="T6149">
        <v>1</v>
      </c>
      <c r="U6149">
        <v>0</v>
      </c>
      <c r="V6149">
        <v>0</v>
      </c>
      <c r="W6149">
        <v>0</v>
      </c>
      <c r="X6149">
        <v>0.51710240714491673</v>
      </c>
      <c r="Y6149">
        <v>0</v>
      </c>
      <c r="Z6149">
        <v>0</v>
      </c>
      <c r="AA6149">
        <v>0</v>
      </c>
      <c r="AB6149">
        <v>1.6081240258752669</v>
      </c>
      <c r="AC6149">
        <v>0</v>
      </c>
      <c r="AD6149">
        <v>0</v>
      </c>
      <c r="AE6149">
        <v>2.1252264330201838</v>
      </c>
    </row>
    <row r="6150" spans="1:31" x14ac:dyDescent="0.25">
      <c r="A6150">
        <v>2317687</v>
      </c>
      <c r="B6150">
        <v>1</v>
      </c>
      <c r="C6150" t="s">
        <v>80</v>
      </c>
      <c r="D6150" t="s">
        <v>103</v>
      </c>
      <c r="E6150" t="s">
        <v>414</v>
      </c>
      <c r="F6150" t="s">
        <v>2260</v>
      </c>
      <c r="G6150" t="s">
        <v>134</v>
      </c>
      <c r="H6150" t="s">
        <v>135</v>
      </c>
      <c r="I6150" t="s">
        <v>136</v>
      </c>
      <c r="J6150" t="s">
        <v>137</v>
      </c>
      <c r="K6150" t="s">
        <v>138</v>
      </c>
      <c r="L6150" t="s">
        <v>17205</v>
      </c>
      <c r="M6150" t="s">
        <v>17677</v>
      </c>
      <c r="N6150">
        <v>0.113297222</v>
      </c>
      <c r="O6150">
        <v>0</v>
      </c>
      <c r="P6150">
        <v>1</v>
      </c>
      <c r="Q6150">
        <v>44</v>
      </c>
      <c r="R6150">
        <v>64</v>
      </c>
      <c r="S6150">
        <v>16</v>
      </c>
      <c r="T6150">
        <v>7</v>
      </c>
      <c r="U6150">
        <v>5</v>
      </c>
      <c r="V6150">
        <v>0</v>
      </c>
      <c r="W6150">
        <v>0</v>
      </c>
      <c r="X6150">
        <v>2.0521206150866667E-2</v>
      </c>
      <c r="Y6150">
        <v>11.942072121679336</v>
      </c>
      <c r="Z6150">
        <v>17.54324958355873</v>
      </c>
      <c r="AA6150">
        <v>24.999243064224</v>
      </c>
      <c r="AB6150">
        <v>0.49650020745737505</v>
      </c>
      <c r="AC6150">
        <v>112.42807710511329</v>
      </c>
      <c r="AD6150">
        <v>0</v>
      </c>
      <c r="AE6150">
        <v>167.42966328818358</v>
      </c>
    </row>
    <row r="6151" spans="1:31" x14ac:dyDescent="0.25">
      <c r="A6151">
        <v>2317289</v>
      </c>
      <c r="B6151">
        <v>1</v>
      </c>
      <c r="C6151" t="s">
        <v>81</v>
      </c>
      <c r="D6151" t="s">
        <v>114</v>
      </c>
      <c r="E6151" t="s">
        <v>175</v>
      </c>
      <c r="F6151" t="s">
        <v>17678</v>
      </c>
      <c r="G6151" t="s">
        <v>210</v>
      </c>
      <c r="H6151" t="s">
        <v>135</v>
      </c>
      <c r="I6151" t="s">
        <v>136</v>
      </c>
      <c r="J6151" t="s">
        <v>137</v>
      </c>
      <c r="K6151" t="s">
        <v>138</v>
      </c>
      <c r="L6151" t="s">
        <v>17679</v>
      </c>
      <c r="M6151" t="s">
        <v>17680</v>
      </c>
      <c r="N6151">
        <v>2.1686111110000001</v>
      </c>
      <c r="O6151">
        <v>0</v>
      </c>
      <c r="P6151">
        <v>71</v>
      </c>
      <c r="Q6151">
        <v>0</v>
      </c>
      <c r="R6151">
        <v>25</v>
      </c>
      <c r="S6151">
        <v>0</v>
      </c>
      <c r="T6151">
        <v>3</v>
      </c>
      <c r="U6151">
        <v>0</v>
      </c>
      <c r="V6151">
        <v>0</v>
      </c>
      <c r="W6151">
        <v>0</v>
      </c>
      <c r="X6151">
        <v>14.438794401586581</v>
      </c>
      <c r="Y6151">
        <v>0</v>
      </c>
      <c r="Z6151">
        <v>30.096987285557116</v>
      </c>
      <c r="AA6151">
        <v>0</v>
      </c>
      <c r="AB6151">
        <v>5.5700391094690813</v>
      </c>
      <c r="AC6151">
        <v>0</v>
      </c>
      <c r="AD6151">
        <v>0</v>
      </c>
      <c r="AE6151">
        <v>50.105820796612775</v>
      </c>
    </row>
    <row r="6152" spans="1:31" x14ac:dyDescent="0.25">
      <c r="A6152">
        <v>2317321</v>
      </c>
      <c r="B6152">
        <v>1</v>
      </c>
      <c r="C6152" t="s">
        <v>80</v>
      </c>
      <c r="D6152" t="s">
        <v>87</v>
      </c>
      <c r="E6152" t="s">
        <v>153</v>
      </c>
      <c r="F6152" t="s">
        <v>17681</v>
      </c>
      <c r="G6152" t="s">
        <v>203</v>
      </c>
      <c r="H6152" t="s">
        <v>150</v>
      </c>
      <c r="I6152" t="s">
        <v>136</v>
      </c>
      <c r="J6152" t="s">
        <v>137</v>
      </c>
      <c r="K6152" t="s">
        <v>138</v>
      </c>
      <c r="L6152" t="s">
        <v>17682</v>
      </c>
      <c r="M6152" t="s">
        <v>17683</v>
      </c>
      <c r="N6152">
        <v>1.3916666660000001</v>
      </c>
      <c r="O6152">
        <v>0</v>
      </c>
      <c r="P6152">
        <v>9</v>
      </c>
      <c r="Q6152">
        <v>0</v>
      </c>
      <c r="R6152">
        <v>0</v>
      </c>
      <c r="S6152">
        <v>0</v>
      </c>
      <c r="T6152">
        <v>1</v>
      </c>
      <c r="U6152">
        <v>0</v>
      </c>
      <c r="V6152">
        <v>0</v>
      </c>
      <c r="W6152">
        <v>0</v>
      </c>
      <c r="X6152">
        <v>4.0377124629824994</v>
      </c>
      <c r="Y6152">
        <v>0</v>
      </c>
      <c r="Z6152">
        <v>0</v>
      </c>
      <c r="AA6152">
        <v>0</v>
      </c>
      <c r="AB6152">
        <v>0.89020192002938336</v>
      </c>
      <c r="AC6152">
        <v>0</v>
      </c>
      <c r="AD6152">
        <v>0</v>
      </c>
      <c r="AE6152">
        <v>4.927914383011883</v>
      </c>
    </row>
    <row r="6153" spans="1:31" x14ac:dyDescent="0.25">
      <c r="A6153">
        <v>2317298</v>
      </c>
      <c r="B6153">
        <v>1</v>
      </c>
      <c r="C6153" t="s">
        <v>81</v>
      </c>
      <c r="D6153" t="s">
        <v>128</v>
      </c>
      <c r="E6153" t="s">
        <v>141</v>
      </c>
      <c r="F6153" t="s">
        <v>1076</v>
      </c>
      <c r="G6153" t="s">
        <v>134</v>
      </c>
      <c r="H6153" t="s">
        <v>135</v>
      </c>
      <c r="I6153" t="s">
        <v>136</v>
      </c>
      <c r="J6153" t="s">
        <v>137</v>
      </c>
      <c r="K6153" t="s">
        <v>138</v>
      </c>
      <c r="L6153" t="s">
        <v>17684</v>
      </c>
      <c r="M6153" t="s">
        <v>17685</v>
      </c>
      <c r="N6153">
        <v>0.27333333300000001</v>
      </c>
      <c r="O6153">
        <v>0</v>
      </c>
      <c r="P6153">
        <v>0</v>
      </c>
      <c r="Q6153">
        <v>6</v>
      </c>
      <c r="R6153">
        <v>0</v>
      </c>
      <c r="S6153">
        <v>1</v>
      </c>
      <c r="T6153">
        <v>1</v>
      </c>
      <c r="U6153">
        <v>0</v>
      </c>
      <c r="V6153">
        <v>0</v>
      </c>
      <c r="W6153">
        <v>0</v>
      </c>
      <c r="X6153">
        <v>0</v>
      </c>
      <c r="Y6153">
        <v>6.9952238027344009</v>
      </c>
      <c r="Z6153">
        <v>0</v>
      </c>
      <c r="AA6153">
        <v>0.96977433194500007</v>
      </c>
      <c r="AB6153">
        <v>0.23201475691850004</v>
      </c>
      <c r="AC6153">
        <v>0</v>
      </c>
      <c r="AD6153">
        <v>0</v>
      </c>
      <c r="AE6153">
        <v>8.1970128915979021</v>
      </c>
    </row>
    <row r="6154" spans="1:31" x14ac:dyDescent="0.25">
      <c r="A6154">
        <v>2317776</v>
      </c>
      <c r="B6154">
        <v>1</v>
      </c>
      <c r="C6154" t="s">
        <v>81</v>
      </c>
      <c r="D6154" t="s">
        <v>120</v>
      </c>
      <c r="E6154" t="s">
        <v>132</v>
      </c>
      <c r="F6154" t="s">
        <v>17686</v>
      </c>
      <c r="G6154" t="s">
        <v>134</v>
      </c>
      <c r="H6154" t="s">
        <v>135</v>
      </c>
      <c r="I6154" t="s">
        <v>136</v>
      </c>
      <c r="J6154" t="s">
        <v>137</v>
      </c>
      <c r="K6154" t="s">
        <v>138</v>
      </c>
      <c r="L6154" t="s">
        <v>17687</v>
      </c>
      <c r="M6154" t="s">
        <v>17688</v>
      </c>
      <c r="N6154">
        <v>0.22194444399999999</v>
      </c>
      <c r="O6154">
        <v>0</v>
      </c>
      <c r="P6154">
        <v>0</v>
      </c>
      <c r="Q6154">
        <v>12</v>
      </c>
      <c r="R6154">
        <v>0</v>
      </c>
      <c r="S6154">
        <v>3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15.036795007596142</v>
      </c>
      <c r="Z6154">
        <v>0</v>
      </c>
      <c r="AA6154">
        <v>2.5459403067527333</v>
      </c>
      <c r="AB6154">
        <v>0</v>
      </c>
      <c r="AC6154">
        <v>0</v>
      </c>
      <c r="AD6154">
        <v>0</v>
      </c>
      <c r="AE6154">
        <v>17.582735314348874</v>
      </c>
    </row>
    <row r="6155" spans="1:31" x14ac:dyDescent="0.25">
      <c r="A6155">
        <v>2317676</v>
      </c>
      <c r="B6155">
        <v>1</v>
      </c>
      <c r="C6155" t="s">
        <v>80</v>
      </c>
      <c r="D6155" t="s">
        <v>86</v>
      </c>
      <c r="E6155" t="s">
        <v>158</v>
      </c>
      <c r="F6155" t="s">
        <v>17689</v>
      </c>
      <c r="G6155" t="s">
        <v>336</v>
      </c>
      <c r="H6155" t="s">
        <v>150</v>
      </c>
      <c r="I6155" t="s">
        <v>136</v>
      </c>
      <c r="J6155" t="s">
        <v>137</v>
      </c>
      <c r="K6155" t="s">
        <v>138</v>
      </c>
      <c r="L6155" t="s">
        <v>17690</v>
      </c>
      <c r="M6155" t="s">
        <v>17691</v>
      </c>
      <c r="N6155">
        <v>0.278888888</v>
      </c>
      <c r="O6155">
        <v>0</v>
      </c>
      <c r="P6155">
        <v>360</v>
      </c>
      <c r="Q6155">
        <v>0</v>
      </c>
      <c r="R6155">
        <v>0</v>
      </c>
      <c r="S6155">
        <v>0</v>
      </c>
      <c r="T6155">
        <v>23</v>
      </c>
      <c r="U6155">
        <v>0</v>
      </c>
      <c r="V6155">
        <v>0</v>
      </c>
      <c r="W6155">
        <v>0</v>
      </c>
      <c r="X6155">
        <v>29.003694124970927</v>
      </c>
      <c r="Y6155">
        <v>0</v>
      </c>
      <c r="Z6155">
        <v>0</v>
      </c>
      <c r="AA6155">
        <v>0</v>
      </c>
      <c r="AB6155">
        <v>4.4379000057321738</v>
      </c>
      <c r="AC6155">
        <v>0</v>
      </c>
      <c r="AD6155">
        <v>0</v>
      </c>
      <c r="AE6155">
        <v>33.441594130703102</v>
      </c>
    </row>
    <row r="6156" spans="1:31" x14ac:dyDescent="0.25">
      <c r="A6156">
        <v>2317822</v>
      </c>
      <c r="B6156">
        <v>1</v>
      </c>
      <c r="C6156" t="s">
        <v>80</v>
      </c>
      <c r="D6156" t="s">
        <v>104</v>
      </c>
      <c r="E6156" t="s">
        <v>175</v>
      </c>
      <c r="F6156" t="s">
        <v>11767</v>
      </c>
      <c r="G6156" t="s">
        <v>612</v>
      </c>
      <c r="H6156" t="s">
        <v>135</v>
      </c>
      <c r="I6156" t="s">
        <v>136</v>
      </c>
      <c r="J6156" t="s">
        <v>137</v>
      </c>
      <c r="K6156" t="s">
        <v>138</v>
      </c>
      <c r="L6156" t="s">
        <v>17692</v>
      </c>
      <c r="M6156" t="s">
        <v>17693</v>
      </c>
      <c r="N6156">
        <v>1.9983333329999999</v>
      </c>
      <c r="O6156">
        <v>10</v>
      </c>
      <c r="P6156">
        <v>34</v>
      </c>
      <c r="Q6156">
        <v>56</v>
      </c>
      <c r="R6156">
        <v>200</v>
      </c>
      <c r="S6156">
        <v>22</v>
      </c>
      <c r="T6156">
        <v>50</v>
      </c>
      <c r="U6156">
        <v>6</v>
      </c>
      <c r="V6156">
        <v>0</v>
      </c>
      <c r="W6156">
        <v>6.8030329507167009</v>
      </c>
      <c r="X6156">
        <v>21.34351203567773</v>
      </c>
      <c r="Y6156">
        <v>216.27176307093333</v>
      </c>
      <c r="Z6156">
        <v>175.59557087609505</v>
      </c>
      <c r="AA6156">
        <v>90.369527299985847</v>
      </c>
      <c r="AB6156">
        <v>149.82011073750985</v>
      </c>
      <c r="AC6156">
        <v>875.41009056958376</v>
      </c>
      <c r="AD6156">
        <v>0</v>
      </c>
      <c r="AE6156">
        <v>1535.6136075405022</v>
      </c>
    </row>
    <row r="6157" spans="1:31" x14ac:dyDescent="0.25">
      <c r="A6157">
        <v>2317613</v>
      </c>
      <c r="B6157">
        <v>1</v>
      </c>
      <c r="C6157" t="s">
        <v>81</v>
      </c>
      <c r="D6157" t="s">
        <v>121</v>
      </c>
      <c r="E6157" t="s">
        <v>175</v>
      </c>
      <c r="F6157" t="s">
        <v>17694</v>
      </c>
      <c r="G6157" t="s">
        <v>716</v>
      </c>
      <c r="H6157" t="s">
        <v>135</v>
      </c>
      <c r="I6157" t="s">
        <v>136</v>
      </c>
      <c r="J6157" t="s">
        <v>137</v>
      </c>
      <c r="K6157" t="s">
        <v>138</v>
      </c>
      <c r="L6157" t="s">
        <v>17695</v>
      </c>
      <c r="M6157" t="s">
        <v>17696</v>
      </c>
      <c r="N6157">
        <v>3.3708333330000002</v>
      </c>
      <c r="O6157">
        <v>0</v>
      </c>
      <c r="P6157">
        <v>49</v>
      </c>
      <c r="Q6157">
        <v>0</v>
      </c>
      <c r="R6157">
        <v>1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18.398593219942075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18.398593219942075</v>
      </c>
    </row>
    <row r="6158" spans="1:31" x14ac:dyDescent="0.25">
      <c r="A6158">
        <v>2317258</v>
      </c>
      <c r="B6158">
        <v>1</v>
      </c>
      <c r="C6158" t="s">
        <v>80</v>
      </c>
      <c r="D6158" t="s">
        <v>107</v>
      </c>
      <c r="E6158" t="s">
        <v>147</v>
      </c>
      <c r="F6158" t="s">
        <v>17036</v>
      </c>
      <c r="G6158" t="s">
        <v>149</v>
      </c>
      <c r="H6158" t="s">
        <v>150</v>
      </c>
      <c r="I6158" t="s">
        <v>136</v>
      </c>
      <c r="J6158" t="s">
        <v>137</v>
      </c>
      <c r="K6158" t="s">
        <v>138</v>
      </c>
      <c r="L6158" t="s">
        <v>17697</v>
      </c>
      <c r="M6158" t="s">
        <v>17698</v>
      </c>
      <c r="N6158">
        <v>0.49249999999999999</v>
      </c>
      <c r="O6158">
        <v>0</v>
      </c>
      <c r="P6158">
        <v>79</v>
      </c>
      <c r="Q6158">
        <v>0</v>
      </c>
      <c r="R6158">
        <v>0</v>
      </c>
      <c r="S6158">
        <v>0</v>
      </c>
      <c r="T6158">
        <v>1</v>
      </c>
      <c r="U6158">
        <v>0</v>
      </c>
      <c r="V6158">
        <v>0</v>
      </c>
      <c r="W6158">
        <v>0</v>
      </c>
      <c r="X6158">
        <v>4.9062200243863501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4.9062200243863501</v>
      </c>
    </row>
    <row r="6159" spans="1:31" x14ac:dyDescent="0.25">
      <c r="A6159">
        <v>2317899</v>
      </c>
      <c r="B6159">
        <v>1</v>
      </c>
      <c r="C6159" t="s">
        <v>81</v>
      </c>
      <c r="D6159" t="s">
        <v>113</v>
      </c>
      <c r="E6159" t="s">
        <v>147</v>
      </c>
      <c r="F6159" t="s">
        <v>17699</v>
      </c>
      <c r="G6159" t="s">
        <v>149</v>
      </c>
      <c r="H6159" t="s">
        <v>150</v>
      </c>
      <c r="I6159" t="s">
        <v>136</v>
      </c>
      <c r="J6159" t="s">
        <v>137</v>
      </c>
      <c r="K6159" t="s">
        <v>138</v>
      </c>
      <c r="L6159" t="s">
        <v>17700</v>
      </c>
      <c r="M6159" t="s">
        <v>17701</v>
      </c>
      <c r="N6159">
        <v>2.7297222219999999</v>
      </c>
      <c r="O6159">
        <v>0</v>
      </c>
      <c r="P6159">
        <v>38</v>
      </c>
      <c r="Q6159">
        <v>0</v>
      </c>
      <c r="R6159">
        <v>0</v>
      </c>
      <c r="S6159">
        <v>0</v>
      </c>
      <c r="T6159">
        <v>1</v>
      </c>
      <c r="U6159">
        <v>0</v>
      </c>
      <c r="V6159">
        <v>0</v>
      </c>
      <c r="W6159">
        <v>0</v>
      </c>
      <c r="X6159">
        <v>13.185545747794954</v>
      </c>
      <c r="Y6159">
        <v>0</v>
      </c>
      <c r="Z6159">
        <v>0</v>
      </c>
      <c r="AA6159">
        <v>0</v>
      </c>
      <c r="AB6159">
        <v>0.52137820019443337</v>
      </c>
      <c r="AC6159">
        <v>0</v>
      </c>
      <c r="AD6159">
        <v>0</v>
      </c>
      <c r="AE6159">
        <v>13.706923947989388</v>
      </c>
    </row>
    <row r="6160" spans="1:31" x14ac:dyDescent="0.25">
      <c r="A6160">
        <v>2317361</v>
      </c>
      <c r="B6160">
        <v>1</v>
      </c>
      <c r="C6160" t="s">
        <v>80</v>
      </c>
      <c r="D6160" t="s">
        <v>93</v>
      </c>
      <c r="E6160" t="s">
        <v>141</v>
      </c>
      <c r="F6160" t="s">
        <v>17702</v>
      </c>
      <c r="G6160" t="s">
        <v>143</v>
      </c>
      <c r="H6160" t="s">
        <v>135</v>
      </c>
      <c r="I6160" t="s">
        <v>136</v>
      </c>
      <c r="J6160" t="s">
        <v>137</v>
      </c>
      <c r="K6160" t="s">
        <v>144</v>
      </c>
      <c r="L6160" t="s">
        <v>17703</v>
      </c>
      <c r="M6160" t="s">
        <v>17509</v>
      </c>
      <c r="N6160">
        <v>7.8477777770000001</v>
      </c>
      <c r="O6160">
        <v>0</v>
      </c>
      <c r="P6160">
        <v>1634</v>
      </c>
      <c r="Q6160">
        <v>35</v>
      </c>
      <c r="R6160">
        <v>155</v>
      </c>
      <c r="S6160">
        <v>14</v>
      </c>
      <c r="T6160">
        <v>249</v>
      </c>
      <c r="U6160">
        <v>1</v>
      </c>
      <c r="V6160">
        <v>1</v>
      </c>
      <c r="W6160">
        <v>0</v>
      </c>
      <c r="X6160">
        <v>2497.5989079375945</v>
      </c>
      <c r="Y6160">
        <v>1317.8194108343198</v>
      </c>
      <c r="Z6160">
        <v>3070.3058850958132</v>
      </c>
      <c r="AA6160">
        <v>820.07972845246843</v>
      </c>
      <c r="AB6160">
        <v>2613.8779217204383</v>
      </c>
      <c r="AC6160">
        <v>2775.6142510010741</v>
      </c>
      <c r="AD6160">
        <v>256.06493819779553</v>
      </c>
      <c r="AE6160">
        <v>13351.361043239503</v>
      </c>
    </row>
    <row r="6161" spans="1:31" x14ac:dyDescent="0.25">
      <c r="A6161">
        <v>2317759</v>
      </c>
      <c r="B6161">
        <v>1</v>
      </c>
      <c r="C6161" t="s">
        <v>81</v>
      </c>
      <c r="D6161" t="s">
        <v>128</v>
      </c>
      <c r="E6161" t="s">
        <v>147</v>
      </c>
      <c r="F6161" t="s">
        <v>17704</v>
      </c>
      <c r="G6161" t="s">
        <v>149</v>
      </c>
      <c r="H6161" t="s">
        <v>150</v>
      </c>
      <c r="I6161" t="s">
        <v>136</v>
      </c>
      <c r="J6161" t="s">
        <v>137</v>
      </c>
      <c r="K6161" t="s">
        <v>138</v>
      </c>
      <c r="L6161" t="s">
        <v>17705</v>
      </c>
      <c r="M6161" t="s">
        <v>17706</v>
      </c>
      <c r="N6161">
        <v>3.9188888880000001</v>
      </c>
      <c r="O6161">
        <v>0</v>
      </c>
      <c r="P6161">
        <v>6</v>
      </c>
      <c r="Q6161">
        <v>0</v>
      </c>
      <c r="R6161">
        <v>0</v>
      </c>
      <c r="S6161">
        <v>0</v>
      </c>
      <c r="T6161">
        <v>1</v>
      </c>
      <c r="U6161">
        <v>0</v>
      </c>
      <c r="V6161">
        <v>0</v>
      </c>
      <c r="W6161">
        <v>0</v>
      </c>
      <c r="X6161">
        <v>7.3948080935298446</v>
      </c>
      <c r="Y6161">
        <v>0</v>
      </c>
      <c r="Z6161">
        <v>0</v>
      </c>
      <c r="AA6161">
        <v>0</v>
      </c>
      <c r="AB6161">
        <v>0.3485760963897</v>
      </c>
      <c r="AC6161">
        <v>0</v>
      </c>
      <c r="AD6161">
        <v>0</v>
      </c>
      <c r="AE6161">
        <v>7.7433841899195448</v>
      </c>
    </row>
    <row r="6162" spans="1:31" x14ac:dyDescent="0.25">
      <c r="A6162">
        <v>2317570</v>
      </c>
      <c r="B6162">
        <v>1</v>
      </c>
      <c r="C6162" t="s">
        <v>81</v>
      </c>
      <c r="D6162" t="s">
        <v>114</v>
      </c>
      <c r="E6162" t="s">
        <v>132</v>
      </c>
      <c r="F6162" t="s">
        <v>4206</v>
      </c>
      <c r="G6162" t="s">
        <v>134</v>
      </c>
      <c r="H6162" t="s">
        <v>135</v>
      </c>
      <c r="I6162" t="s">
        <v>136</v>
      </c>
      <c r="J6162" t="s">
        <v>137</v>
      </c>
      <c r="K6162" t="s">
        <v>138</v>
      </c>
      <c r="L6162" t="s">
        <v>17707</v>
      </c>
      <c r="M6162" t="s">
        <v>17708</v>
      </c>
      <c r="N6162">
        <v>0.35722222199999998</v>
      </c>
      <c r="O6162">
        <v>3</v>
      </c>
      <c r="P6162">
        <v>4919</v>
      </c>
      <c r="Q6162">
        <v>4</v>
      </c>
      <c r="R6162">
        <v>286</v>
      </c>
      <c r="S6162">
        <v>30</v>
      </c>
      <c r="T6162">
        <v>398</v>
      </c>
      <c r="U6162">
        <v>1</v>
      </c>
      <c r="V6162">
        <v>4</v>
      </c>
      <c r="W6162">
        <v>0.15244174093040003</v>
      </c>
      <c r="X6162">
        <v>176.22977391145542</v>
      </c>
      <c r="Y6162">
        <v>4.8944305405668054</v>
      </c>
      <c r="Z6162">
        <v>36.057041558381343</v>
      </c>
      <c r="AA6162">
        <v>37.914218717388934</v>
      </c>
      <c r="AB6162">
        <v>76.336202317027656</v>
      </c>
      <c r="AC6162">
        <v>59.009884374042734</v>
      </c>
      <c r="AD6162">
        <v>65.03452008002705</v>
      </c>
      <c r="AE6162">
        <v>455.62851323982034</v>
      </c>
    </row>
    <row r="6163" spans="1:31" x14ac:dyDescent="0.25">
      <c r="A6163">
        <v>2317902</v>
      </c>
      <c r="B6163">
        <v>1</v>
      </c>
      <c r="C6163" t="s">
        <v>80</v>
      </c>
      <c r="D6163" t="s">
        <v>90</v>
      </c>
      <c r="E6163" t="s">
        <v>147</v>
      </c>
      <c r="F6163" t="s">
        <v>17709</v>
      </c>
      <c r="G6163" t="s">
        <v>149</v>
      </c>
      <c r="H6163" t="s">
        <v>150</v>
      </c>
      <c r="I6163" t="s">
        <v>136</v>
      </c>
      <c r="J6163" t="s">
        <v>137</v>
      </c>
      <c r="K6163" t="s">
        <v>138</v>
      </c>
      <c r="L6163" t="s">
        <v>17710</v>
      </c>
      <c r="M6163" t="s">
        <v>17711</v>
      </c>
      <c r="N6163">
        <v>0.884444444</v>
      </c>
      <c r="O6163">
        <v>0</v>
      </c>
      <c r="P6163">
        <v>30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6.5072247824045331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6.5072247824045331</v>
      </c>
    </row>
    <row r="6164" spans="1:31" x14ac:dyDescent="0.25">
      <c r="A6164">
        <v>2317739</v>
      </c>
      <c r="B6164">
        <v>1</v>
      </c>
      <c r="C6164" t="s">
        <v>80</v>
      </c>
      <c r="D6164" t="s">
        <v>92</v>
      </c>
      <c r="E6164" t="s">
        <v>153</v>
      </c>
      <c r="F6164" t="s">
        <v>17712</v>
      </c>
      <c r="G6164" t="s">
        <v>203</v>
      </c>
      <c r="H6164" t="s">
        <v>150</v>
      </c>
      <c r="I6164" t="s">
        <v>136</v>
      </c>
      <c r="J6164" t="s">
        <v>137</v>
      </c>
      <c r="K6164" t="s">
        <v>138</v>
      </c>
      <c r="L6164" t="s">
        <v>17713</v>
      </c>
      <c r="M6164" t="s">
        <v>17714</v>
      </c>
      <c r="N6164">
        <v>4.1491666660000002</v>
      </c>
      <c r="O6164">
        <v>0</v>
      </c>
      <c r="P6164">
        <v>1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0.60123137777796676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0.60123137777796676</v>
      </c>
    </row>
    <row r="6165" spans="1:31" x14ac:dyDescent="0.25">
      <c r="A6165">
        <v>2317384</v>
      </c>
      <c r="B6165">
        <v>1</v>
      </c>
      <c r="C6165" t="s">
        <v>80</v>
      </c>
      <c r="D6165" t="s">
        <v>103</v>
      </c>
      <c r="E6165" t="s">
        <v>285</v>
      </c>
      <c r="F6165" t="s">
        <v>16325</v>
      </c>
      <c r="G6165" t="s">
        <v>9341</v>
      </c>
      <c r="H6165" t="s">
        <v>150</v>
      </c>
      <c r="I6165" t="s">
        <v>136</v>
      </c>
      <c r="J6165" t="s">
        <v>137</v>
      </c>
      <c r="K6165" t="s">
        <v>138</v>
      </c>
      <c r="L6165" t="s">
        <v>17715</v>
      </c>
      <c r="M6165" t="s">
        <v>17716</v>
      </c>
      <c r="N6165">
        <v>2.4041666660000001</v>
      </c>
      <c r="O6165">
        <v>0</v>
      </c>
      <c r="P6165">
        <v>34</v>
      </c>
      <c r="Q6165">
        <v>0</v>
      </c>
      <c r="R6165">
        <v>0</v>
      </c>
      <c r="S6165">
        <v>0</v>
      </c>
      <c r="T6165">
        <v>4</v>
      </c>
      <c r="U6165">
        <v>0</v>
      </c>
      <c r="V6165">
        <v>0</v>
      </c>
      <c r="W6165">
        <v>0</v>
      </c>
      <c r="X6165">
        <v>19.144083489532964</v>
      </c>
      <c r="Y6165">
        <v>0</v>
      </c>
      <c r="Z6165">
        <v>0</v>
      </c>
      <c r="AA6165">
        <v>0</v>
      </c>
      <c r="AB6165">
        <v>58.786925428151967</v>
      </c>
      <c r="AC6165">
        <v>0</v>
      </c>
      <c r="AD6165">
        <v>0</v>
      </c>
      <c r="AE6165">
        <v>77.931008917684935</v>
      </c>
    </row>
    <row r="6166" spans="1:31" x14ac:dyDescent="0.25">
      <c r="A6166">
        <v>2317261</v>
      </c>
      <c r="B6166">
        <v>1</v>
      </c>
      <c r="C6166" t="s">
        <v>80</v>
      </c>
      <c r="D6166" t="s">
        <v>104</v>
      </c>
      <c r="E6166" t="s">
        <v>153</v>
      </c>
      <c r="F6166" t="s">
        <v>17717</v>
      </c>
      <c r="G6166" t="s">
        <v>203</v>
      </c>
      <c r="H6166" t="s">
        <v>150</v>
      </c>
      <c r="I6166" t="s">
        <v>136</v>
      </c>
      <c r="J6166" t="s">
        <v>137</v>
      </c>
      <c r="K6166" t="s">
        <v>138</v>
      </c>
      <c r="L6166" t="s">
        <v>17718</v>
      </c>
      <c r="M6166" t="s">
        <v>17719</v>
      </c>
      <c r="N6166">
        <v>1.6569444440000001</v>
      </c>
      <c r="O6166">
        <v>0</v>
      </c>
      <c r="P6166">
        <v>13</v>
      </c>
      <c r="Q6166">
        <v>0</v>
      </c>
      <c r="R6166">
        <v>0</v>
      </c>
      <c r="S6166">
        <v>0</v>
      </c>
      <c r="T6166">
        <v>1</v>
      </c>
      <c r="U6166">
        <v>0</v>
      </c>
      <c r="V6166">
        <v>0</v>
      </c>
      <c r="W6166">
        <v>0</v>
      </c>
      <c r="X6166">
        <v>5.4279560131055025</v>
      </c>
      <c r="Y6166">
        <v>0</v>
      </c>
      <c r="Z6166">
        <v>0</v>
      </c>
      <c r="AA6166">
        <v>0</v>
      </c>
      <c r="AB6166">
        <v>5.2424263209430002</v>
      </c>
      <c r="AC6166">
        <v>0</v>
      </c>
      <c r="AD6166">
        <v>0</v>
      </c>
      <c r="AE6166">
        <v>10.670382334048503</v>
      </c>
    </row>
    <row r="6167" spans="1:31" x14ac:dyDescent="0.25">
      <c r="A6167">
        <v>2317925</v>
      </c>
      <c r="B6167">
        <v>1</v>
      </c>
      <c r="C6167" t="s">
        <v>80</v>
      </c>
      <c r="D6167" t="s">
        <v>82</v>
      </c>
      <c r="E6167" t="s">
        <v>285</v>
      </c>
      <c r="F6167" t="s">
        <v>17720</v>
      </c>
      <c r="G6167" t="s">
        <v>287</v>
      </c>
      <c r="H6167" t="s">
        <v>150</v>
      </c>
      <c r="I6167" t="s">
        <v>136</v>
      </c>
      <c r="J6167" t="s">
        <v>137</v>
      </c>
      <c r="K6167" t="s">
        <v>138</v>
      </c>
      <c r="L6167" t="s">
        <v>17721</v>
      </c>
      <c r="M6167" t="s">
        <v>17722</v>
      </c>
      <c r="N6167">
        <v>1.9636111110000001</v>
      </c>
      <c r="O6167">
        <v>0</v>
      </c>
      <c r="P6167">
        <v>140</v>
      </c>
      <c r="Q6167">
        <v>0</v>
      </c>
      <c r="R6167">
        <v>0</v>
      </c>
      <c r="S6167">
        <v>0</v>
      </c>
      <c r="T6167">
        <v>5</v>
      </c>
      <c r="U6167">
        <v>0</v>
      </c>
      <c r="V6167">
        <v>0</v>
      </c>
      <c r="W6167">
        <v>0</v>
      </c>
      <c r="X6167">
        <v>49.911590082828283</v>
      </c>
      <c r="Y6167">
        <v>0</v>
      </c>
      <c r="Z6167">
        <v>0</v>
      </c>
      <c r="AA6167">
        <v>0</v>
      </c>
      <c r="AB6167">
        <v>2.2373418172458499</v>
      </c>
      <c r="AC6167">
        <v>0</v>
      </c>
      <c r="AD6167">
        <v>0</v>
      </c>
      <c r="AE6167">
        <v>52.148931900074132</v>
      </c>
    </row>
    <row r="6168" spans="1:31" x14ac:dyDescent="0.25">
      <c r="A6168">
        <v>2317504</v>
      </c>
      <c r="B6168">
        <v>1</v>
      </c>
      <c r="C6168" t="s">
        <v>80</v>
      </c>
      <c r="D6168" t="s">
        <v>100</v>
      </c>
      <c r="E6168" t="s">
        <v>132</v>
      </c>
      <c r="F6168" t="s">
        <v>17723</v>
      </c>
      <c r="G6168" t="s">
        <v>134</v>
      </c>
      <c r="H6168" t="s">
        <v>135</v>
      </c>
      <c r="I6168" t="s">
        <v>136</v>
      </c>
      <c r="J6168" t="s">
        <v>137</v>
      </c>
      <c r="K6168" t="s">
        <v>138</v>
      </c>
      <c r="L6168" t="s">
        <v>17724</v>
      </c>
      <c r="M6168" t="s">
        <v>17725</v>
      </c>
      <c r="N6168">
        <v>1.241944444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>
        <v>1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175.89757717186546</v>
      </c>
      <c r="AD6168">
        <v>0</v>
      </c>
      <c r="AE6168">
        <v>175.89757717186546</v>
      </c>
    </row>
    <row r="6169" spans="1:31" x14ac:dyDescent="0.25">
      <c r="A6169">
        <v>2317427</v>
      </c>
      <c r="B6169">
        <v>1</v>
      </c>
      <c r="C6169" t="s">
        <v>80</v>
      </c>
      <c r="D6169" t="s">
        <v>100</v>
      </c>
      <c r="E6169" t="s">
        <v>141</v>
      </c>
      <c r="F6169" t="s">
        <v>631</v>
      </c>
      <c r="G6169" t="s">
        <v>134</v>
      </c>
      <c r="H6169" t="s">
        <v>135</v>
      </c>
      <c r="I6169" t="s">
        <v>136</v>
      </c>
      <c r="J6169" t="s">
        <v>137</v>
      </c>
      <c r="K6169" t="s">
        <v>138</v>
      </c>
      <c r="L6169" t="s">
        <v>17726</v>
      </c>
      <c r="M6169" t="s">
        <v>17727</v>
      </c>
      <c r="N6169">
        <v>0.13638888800000001</v>
      </c>
      <c r="O6169">
        <v>1</v>
      </c>
      <c r="P6169">
        <v>427</v>
      </c>
      <c r="Q6169">
        <v>28</v>
      </c>
      <c r="R6169">
        <v>123</v>
      </c>
      <c r="S6169">
        <v>10</v>
      </c>
      <c r="T6169">
        <v>97</v>
      </c>
      <c r="U6169">
        <v>0</v>
      </c>
      <c r="V6169">
        <v>0</v>
      </c>
      <c r="W6169">
        <v>0.30383782316579999</v>
      </c>
      <c r="X6169">
        <v>15.434487805490249</v>
      </c>
      <c r="Y6169">
        <v>28.894406297792685</v>
      </c>
      <c r="Z6169">
        <v>28.717057846926405</v>
      </c>
      <c r="AA6169">
        <v>6.3692780997924006</v>
      </c>
      <c r="AB6169">
        <v>13.044633642703699</v>
      </c>
      <c r="AC6169">
        <v>0</v>
      </c>
      <c r="AD6169">
        <v>0</v>
      </c>
      <c r="AE6169">
        <v>92.763701515871233</v>
      </c>
    </row>
    <row r="6170" spans="1:31" x14ac:dyDescent="0.25">
      <c r="A6170">
        <v>2317696</v>
      </c>
      <c r="B6170">
        <v>1</v>
      </c>
      <c r="C6170" t="s">
        <v>81</v>
      </c>
      <c r="D6170" t="s">
        <v>120</v>
      </c>
      <c r="E6170" t="s">
        <v>132</v>
      </c>
      <c r="F6170" t="s">
        <v>2576</v>
      </c>
      <c r="G6170" t="s">
        <v>134</v>
      </c>
      <c r="H6170" t="s">
        <v>135</v>
      </c>
      <c r="I6170" t="s">
        <v>136</v>
      </c>
      <c r="J6170" t="s">
        <v>137</v>
      </c>
      <c r="K6170" t="s">
        <v>138</v>
      </c>
      <c r="L6170" t="s">
        <v>17728</v>
      </c>
      <c r="M6170" t="s">
        <v>17729</v>
      </c>
      <c r="N6170">
        <v>0.84499999999999997</v>
      </c>
      <c r="O6170">
        <v>0</v>
      </c>
      <c r="P6170">
        <v>0</v>
      </c>
      <c r="Q6170">
        <v>37</v>
      </c>
      <c r="R6170">
        <v>43</v>
      </c>
      <c r="S6170">
        <v>7</v>
      </c>
      <c r="T6170">
        <v>1</v>
      </c>
      <c r="U6170">
        <v>0</v>
      </c>
      <c r="V6170">
        <v>0</v>
      </c>
      <c r="W6170">
        <v>0</v>
      </c>
      <c r="X6170">
        <v>0</v>
      </c>
      <c r="Y6170">
        <v>233.68978028094304</v>
      </c>
      <c r="Z6170">
        <v>280.33902920088423</v>
      </c>
      <c r="AA6170">
        <v>18.437344041492981</v>
      </c>
      <c r="AB6170">
        <v>1.4404760836600667</v>
      </c>
      <c r="AC6170">
        <v>0</v>
      </c>
      <c r="AD6170">
        <v>0</v>
      </c>
      <c r="AE6170">
        <v>533.90662960698035</v>
      </c>
    </row>
    <row r="6171" spans="1:31" x14ac:dyDescent="0.25">
      <c r="A6171">
        <v>2317447</v>
      </c>
      <c r="B6171">
        <v>1</v>
      </c>
      <c r="C6171" t="s">
        <v>81</v>
      </c>
      <c r="D6171" t="s">
        <v>118</v>
      </c>
      <c r="E6171" t="s">
        <v>132</v>
      </c>
      <c r="F6171" t="s">
        <v>16113</v>
      </c>
      <c r="G6171" t="s">
        <v>134</v>
      </c>
      <c r="H6171" t="s">
        <v>135</v>
      </c>
      <c r="I6171" t="s">
        <v>136</v>
      </c>
      <c r="J6171" t="s">
        <v>137</v>
      </c>
      <c r="K6171" t="s">
        <v>138</v>
      </c>
      <c r="L6171" t="s">
        <v>17730</v>
      </c>
      <c r="M6171" t="s">
        <v>17731</v>
      </c>
      <c r="N6171">
        <v>0.78944444400000002</v>
      </c>
      <c r="O6171">
        <v>2</v>
      </c>
      <c r="P6171">
        <v>1184</v>
      </c>
      <c r="Q6171">
        <v>36</v>
      </c>
      <c r="R6171">
        <v>69</v>
      </c>
      <c r="S6171">
        <v>7</v>
      </c>
      <c r="T6171">
        <v>95</v>
      </c>
      <c r="U6171">
        <v>0</v>
      </c>
      <c r="V6171">
        <v>1</v>
      </c>
      <c r="W6171">
        <v>1.0795385312332502</v>
      </c>
      <c r="X6171">
        <v>183.18897302666076</v>
      </c>
      <c r="Y6171">
        <v>130.76301536392302</v>
      </c>
      <c r="Z6171">
        <v>115.29146433376924</v>
      </c>
      <c r="AA6171">
        <v>35.261730790923096</v>
      </c>
      <c r="AB6171">
        <v>50.612773140946587</v>
      </c>
      <c r="AC6171">
        <v>0</v>
      </c>
      <c r="AD6171">
        <v>21.390858367250047</v>
      </c>
      <c r="AE6171">
        <v>537.58835355470603</v>
      </c>
    </row>
    <row r="6172" spans="1:31" x14ac:dyDescent="0.25">
      <c r="A6172">
        <v>2317590</v>
      </c>
      <c r="B6172">
        <v>1</v>
      </c>
      <c r="C6172" t="s">
        <v>81</v>
      </c>
      <c r="D6172" t="s">
        <v>112</v>
      </c>
      <c r="E6172" t="s">
        <v>153</v>
      </c>
      <c r="F6172" t="s">
        <v>17732</v>
      </c>
      <c r="G6172" t="s">
        <v>155</v>
      </c>
      <c r="H6172" t="s">
        <v>150</v>
      </c>
      <c r="I6172" t="s">
        <v>136</v>
      </c>
      <c r="J6172" t="s">
        <v>137</v>
      </c>
      <c r="K6172" t="s">
        <v>138</v>
      </c>
      <c r="L6172" t="s">
        <v>17733</v>
      </c>
      <c r="M6172" t="s">
        <v>17734</v>
      </c>
      <c r="N6172">
        <v>0.82138888799999998</v>
      </c>
      <c r="O6172">
        <v>0</v>
      </c>
      <c r="P6172">
        <v>0</v>
      </c>
      <c r="Q6172">
        <v>0</v>
      </c>
      <c r="R6172">
        <v>1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7.3188030830916668E-3</v>
      </c>
      <c r="AA6172">
        <v>0</v>
      </c>
      <c r="AB6172">
        <v>0</v>
      </c>
      <c r="AC6172">
        <v>0</v>
      </c>
      <c r="AD6172">
        <v>0</v>
      </c>
      <c r="AE6172">
        <v>7.3188030830916668E-3</v>
      </c>
    </row>
    <row r="6173" spans="1:31" x14ac:dyDescent="0.25">
      <c r="A6173">
        <v>2317839</v>
      </c>
      <c r="B6173">
        <v>1</v>
      </c>
      <c r="C6173" t="s">
        <v>80</v>
      </c>
      <c r="D6173" t="s">
        <v>100</v>
      </c>
      <c r="E6173" t="s">
        <v>175</v>
      </c>
      <c r="F6173" t="s">
        <v>17735</v>
      </c>
      <c r="G6173" t="s">
        <v>716</v>
      </c>
      <c r="H6173" t="s">
        <v>135</v>
      </c>
      <c r="I6173" t="s">
        <v>136</v>
      </c>
      <c r="J6173" t="s">
        <v>137</v>
      </c>
      <c r="K6173" t="s">
        <v>138</v>
      </c>
      <c r="L6173" t="s">
        <v>17736</v>
      </c>
      <c r="M6173" t="s">
        <v>17737</v>
      </c>
      <c r="N6173">
        <v>2.8008333329999999</v>
      </c>
      <c r="O6173">
        <v>0</v>
      </c>
      <c r="P6173">
        <v>13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11.307215722914654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11.307215722914654</v>
      </c>
    </row>
    <row r="6174" spans="1:31" x14ac:dyDescent="0.25">
      <c r="A6174">
        <v>2317633</v>
      </c>
      <c r="B6174">
        <v>1</v>
      </c>
      <c r="C6174" t="s">
        <v>81</v>
      </c>
      <c r="D6174" t="s">
        <v>121</v>
      </c>
      <c r="E6174" t="s">
        <v>147</v>
      </c>
      <c r="F6174" t="s">
        <v>4581</v>
      </c>
      <c r="G6174" t="s">
        <v>703</v>
      </c>
      <c r="H6174" t="s">
        <v>150</v>
      </c>
      <c r="I6174" t="s">
        <v>136</v>
      </c>
      <c r="J6174" t="s">
        <v>137</v>
      </c>
      <c r="K6174" t="s">
        <v>138</v>
      </c>
      <c r="L6174" t="s">
        <v>17738</v>
      </c>
      <c r="M6174" t="s">
        <v>17739</v>
      </c>
      <c r="N6174">
        <v>2.011111111</v>
      </c>
      <c r="O6174">
        <v>0</v>
      </c>
      <c r="P6174">
        <v>61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5.9036766871364659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5.9036766871364659</v>
      </c>
    </row>
    <row r="6175" spans="1:31" x14ac:dyDescent="0.25">
      <c r="A6175">
        <v>2317341</v>
      </c>
      <c r="B6175">
        <v>1</v>
      </c>
      <c r="C6175" t="s">
        <v>80</v>
      </c>
      <c r="D6175" t="s">
        <v>110</v>
      </c>
      <c r="E6175" t="s">
        <v>147</v>
      </c>
      <c r="F6175" t="s">
        <v>17740</v>
      </c>
      <c r="G6175" t="s">
        <v>143</v>
      </c>
      <c r="H6175" t="s">
        <v>150</v>
      </c>
      <c r="I6175" t="s">
        <v>136</v>
      </c>
      <c r="J6175" t="s">
        <v>137</v>
      </c>
      <c r="K6175" t="s">
        <v>144</v>
      </c>
      <c r="L6175" t="s">
        <v>17741</v>
      </c>
      <c r="M6175" t="s">
        <v>17742</v>
      </c>
      <c r="N6175">
        <v>1.808611111</v>
      </c>
      <c r="O6175">
        <v>0</v>
      </c>
      <c r="P6175">
        <v>58</v>
      </c>
      <c r="Q6175">
        <v>0</v>
      </c>
      <c r="R6175">
        <v>0</v>
      </c>
      <c r="S6175">
        <v>0</v>
      </c>
      <c r="T6175">
        <v>11</v>
      </c>
      <c r="U6175">
        <v>0</v>
      </c>
      <c r="V6175">
        <v>0</v>
      </c>
      <c r="W6175">
        <v>0</v>
      </c>
      <c r="X6175">
        <v>21.307792882279752</v>
      </c>
      <c r="Y6175">
        <v>0</v>
      </c>
      <c r="Z6175">
        <v>0</v>
      </c>
      <c r="AA6175">
        <v>0</v>
      </c>
      <c r="AB6175">
        <v>4.9143342095346183</v>
      </c>
      <c r="AC6175">
        <v>0</v>
      </c>
      <c r="AD6175">
        <v>0</v>
      </c>
      <c r="AE6175">
        <v>26.222127091814372</v>
      </c>
    </row>
    <row r="6176" spans="1:31" x14ac:dyDescent="0.25">
      <c r="A6176">
        <v>2317865</v>
      </c>
      <c r="B6176">
        <v>1</v>
      </c>
      <c r="C6176" t="s">
        <v>81</v>
      </c>
      <c r="D6176" t="s">
        <v>115</v>
      </c>
      <c r="E6176" t="s">
        <v>147</v>
      </c>
      <c r="F6176" t="s">
        <v>17743</v>
      </c>
      <c r="G6176" t="s">
        <v>149</v>
      </c>
      <c r="H6176" t="s">
        <v>150</v>
      </c>
      <c r="I6176" t="s">
        <v>136</v>
      </c>
      <c r="J6176" t="s">
        <v>137</v>
      </c>
      <c r="K6176" t="s">
        <v>138</v>
      </c>
      <c r="L6176" t="s">
        <v>17744</v>
      </c>
      <c r="M6176" t="s">
        <v>17745</v>
      </c>
      <c r="N6176">
        <v>5.9902777770000002</v>
      </c>
      <c r="O6176">
        <v>0</v>
      </c>
      <c r="P6176">
        <v>61</v>
      </c>
      <c r="Q6176">
        <v>0</v>
      </c>
      <c r="R6176">
        <v>0</v>
      </c>
      <c r="S6176">
        <v>0</v>
      </c>
      <c r="T6176">
        <v>2</v>
      </c>
      <c r="U6176">
        <v>0</v>
      </c>
      <c r="V6176">
        <v>0</v>
      </c>
      <c r="W6176">
        <v>0</v>
      </c>
      <c r="X6176">
        <v>35.471585724570403</v>
      </c>
      <c r="Y6176">
        <v>0</v>
      </c>
      <c r="Z6176">
        <v>0</v>
      </c>
      <c r="AA6176">
        <v>0</v>
      </c>
      <c r="AB6176">
        <v>6.2065689014936885</v>
      </c>
      <c r="AC6176">
        <v>0</v>
      </c>
      <c r="AD6176">
        <v>0</v>
      </c>
      <c r="AE6176">
        <v>41.678154626064092</v>
      </c>
    </row>
    <row r="6177" spans="1:31" x14ac:dyDescent="0.25">
      <c r="A6177">
        <v>2317301</v>
      </c>
      <c r="B6177">
        <v>1</v>
      </c>
      <c r="C6177" t="s">
        <v>80</v>
      </c>
      <c r="D6177" t="s">
        <v>104</v>
      </c>
      <c r="E6177" t="s">
        <v>414</v>
      </c>
      <c r="F6177" t="s">
        <v>17489</v>
      </c>
      <c r="G6177" t="s">
        <v>134</v>
      </c>
      <c r="H6177" t="s">
        <v>135</v>
      </c>
      <c r="I6177" t="s">
        <v>136</v>
      </c>
      <c r="J6177" t="s">
        <v>137</v>
      </c>
      <c r="K6177" t="s">
        <v>138</v>
      </c>
      <c r="L6177" t="s">
        <v>17746</v>
      </c>
      <c r="M6177" t="s">
        <v>17747</v>
      </c>
      <c r="N6177">
        <v>0.10002583299999999</v>
      </c>
      <c r="O6177">
        <v>19</v>
      </c>
      <c r="P6177">
        <v>611</v>
      </c>
      <c r="Q6177">
        <v>17</v>
      </c>
      <c r="R6177">
        <v>41</v>
      </c>
      <c r="S6177">
        <v>58</v>
      </c>
      <c r="T6177">
        <v>120</v>
      </c>
      <c r="U6177">
        <v>13</v>
      </c>
      <c r="V6177">
        <v>0</v>
      </c>
      <c r="W6177">
        <v>3.9457505772240009</v>
      </c>
      <c r="X6177">
        <v>18.915613289177998</v>
      </c>
      <c r="Y6177">
        <v>1.6101191749440003</v>
      </c>
      <c r="Z6177">
        <v>2.5493177762859998</v>
      </c>
      <c r="AA6177">
        <v>45.708547781214968</v>
      </c>
      <c r="AB6177">
        <v>13.124804570578009</v>
      </c>
      <c r="AC6177">
        <v>53.779275530288011</v>
      </c>
      <c r="AD6177">
        <v>0</v>
      </c>
      <c r="AE6177">
        <v>139.63342869971299</v>
      </c>
    </row>
    <row r="6178" spans="1:31" x14ac:dyDescent="0.25">
      <c r="A6178">
        <v>2317842</v>
      </c>
      <c r="B6178">
        <v>1</v>
      </c>
      <c r="C6178" t="s">
        <v>80</v>
      </c>
      <c r="D6178" t="s">
        <v>99</v>
      </c>
      <c r="E6178" t="s">
        <v>153</v>
      </c>
      <c r="F6178" t="s">
        <v>17748</v>
      </c>
      <c r="G6178" t="s">
        <v>155</v>
      </c>
      <c r="H6178" t="s">
        <v>150</v>
      </c>
      <c r="I6178" t="s">
        <v>136</v>
      </c>
      <c r="J6178" t="s">
        <v>137</v>
      </c>
      <c r="K6178" t="s">
        <v>138</v>
      </c>
      <c r="L6178" t="s">
        <v>17749</v>
      </c>
      <c r="M6178" t="s">
        <v>17750</v>
      </c>
      <c r="N6178">
        <v>1.9230555549999999</v>
      </c>
      <c r="O6178">
        <v>0</v>
      </c>
      <c r="P6178">
        <v>6</v>
      </c>
      <c r="Q6178">
        <v>0</v>
      </c>
      <c r="R6178">
        <v>0</v>
      </c>
      <c r="S6178">
        <v>0</v>
      </c>
      <c r="T6178">
        <v>4</v>
      </c>
      <c r="U6178">
        <v>0</v>
      </c>
      <c r="V6178">
        <v>0</v>
      </c>
      <c r="W6178">
        <v>0</v>
      </c>
      <c r="X6178">
        <v>0.88554329928404163</v>
      </c>
      <c r="Y6178">
        <v>0</v>
      </c>
      <c r="Z6178">
        <v>0</v>
      </c>
      <c r="AA6178">
        <v>0</v>
      </c>
      <c r="AB6178">
        <v>3.1395435335908055</v>
      </c>
      <c r="AC6178">
        <v>0</v>
      </c>
      <c r="AD6178">
        <v>0</v>
      </c>
      <c r="AE6178">
        <v>4.0250868328748473</v>
      </c>
    </row>
    <row r="6179" spans="1:31" x14ac:dyDescent="0.25">
      <c r="A6179">
        <v>2317819</v>
      </c>
      <c r="B6179">
        <v>1</v>
      </c>
      <c r="C6179" t="s">
        <v>81</v>
      </c>
      <c r="D6179" t="s">
        <v>114</v>
      </c>
      <c r="E6179" t="s">
        <v>175</v>
      </c>
      <c r="F6179" t="s">
        <v>1139</v>
      </c>
      <c r="G6179" t="s">
        <v>210</v>
      </c>
      <c r="H6179" t="s">
        <v>135</v>
      </c>
      <c r="I6179" t="s">
        <v>136</v>
      </c>
      <c r="J6179" t="s">
        <v>137</v>
      </c>
      <c r="K6179" t="s">
        <v>138</v>
      </c>
      <c r="L6179" t="s">
        <v>17751</v>
      </c>
      <c r="M6179" t="s">
        <v>17752</v>
      </c>
      <c r="N6179">
        <v>4.1977777769999998</v>
      </c>
      <c r="O6179">
        <v>0</v>
      </c>
      <c r="P6179">
        <v>55</v>
      </c>
      <c r="Q6179">
        <v>0</v>
      </c>
      <c r="R6179">
        <v>0</v>
      </c>
      <c r="S6179">
        <v>0</v>
      </c>
      <c r="T6179">
        <v>4</v>
      </c>
      <c r="U6179">
        <v>0</v>
      </c>
      <c r="V6179">
        <v>0</v>
      </c>
      <c r="W6179">
        <v>0</v>
      </c>
      <c r="X6179">
        <v>32.915439439490342</v>
      </c>
      <c r="Y6179">
        <v>0</v>
      </c>
      <c r="Z6179">
        <v>0</v>
      </c>
      <c r="AA6179">
        <v>0</v>
      </c>
      <c r="AB6179">
        <v>5.4633249262844439</v>
      </c>
      <c r="AC6179">
        <v>0</v>
      </c>
      <c r="AD6179">
        <v>0</v>
      </c>
      <c r="AE6179">
        <v>38.378764365774785</v>
      </c>
    </row>
    <row r="6180" spans="1:31" x14ac:dyDescent="0.25">
      <c r="A6180">
        <v>2317424</v>
      </c>
      <c r="B6180">
        <v>1</v>
      </c>
      <c r="C6180" t="s">
        <v>80</v>
      </c>
      <c r="D6180" t="s">
        <v>108</v>
      </c>
      <c r="E6180" t="s">
        <v>153</v>
      </c>
      <c r="F6180" t="s">
        <v>17753</v>
      </c>
      <c r="G6180" t="s">
        <v>155</v>
      </c>
      <c r="H6180" t="s">
        <v>150</v>
      </c>
      <c r="I6180" t="s">
        <v>136</v>
      </c>
      <c r="J6180" t="s">
        <v>137</v>
      </c>
      <c r="K6180" t="s">
        <v>138</v>
      </c>
      <c r="L6180" t="s">
        <v>17754</v>
      </c>
      <c r="M6180" t="s">
        <v>17755</v>
      </c>
      <c r="N6180">
        <v>2.7863888879999998</v>
      </c>
      <c r="O6180">
        <v>0</v>
      </c>
      <c r="P6180">
        <v>0</v>
      </c>
      <c r="Q6180">
        <v>0</v>
      </c>
      <c r="R6180">
        <v>1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0.44352355689800005</v>
      </c>
      <c r="AA6180">
        <v>0</v>
      </c>
      <c r="AB6180">
        <v>0</v>
      </c>
      <c r="AC6180">
        <v>0</v>
      </c>
      <c r="AD6180">
        <v>0</v>
      </c>
      <c r="AE6180">
        <v>0.44352355689800005</v>
      </c>
    </row>
    <row r="6181" spans="1:31" x14ac:dyDescent="0.25">
      <c r="A6181">
        <v>2317802</v>
      </c>
      <c r="B6181">
        <v>1</v>
      </c>
      <c r="C6181" t="s">
        <v>81</v>
      </c>
      <c r="D6181" t="s">
        <v>123</v>
      </c>
      <c r="E6181" t="s">
        <v>147</v>
      </c>
      <c r="F6181" t="s">
        <v>17756</v>
      </c>
      <c r="G6181" t="s">
        <v>258</v>
      </c>
      <c r="H6181" t="s">
        <v>150</v>
      </c>
      <c r="I6181" t="s">
        <v>136</v>
      </c>
      <c r="J6181" t="s">
        <v>137</v>
      </c>
      <c r="K6181" t="s">
        <v>138</v>
      </c>
      <c r="L6181" t="s">
        <v>17757</v>
      </c>
      <c r="M6181" t="s">
        <v>17758</v>
      </c>
      <c r="N6181">
        <v>1.491666666</v>
      </c>
      <c r="O6181">
        <v>0</v>
      </c>
      <c r="P6181">
        <v>87</v>
      </c>
      <c r="Q6181">
        <v>0</v>
      </c>
      <c r="R6181">
        <v>0</v>
      </c>
      <c r="S6181">
        <v>0</v>
      </c>
      <c r="T6181">
        <v>2</v>
      </c>
      <c r="U6181">
        <v>0</v>
      </c>
      <c r="V6181">
        <v>0</v>
      </c>
      <c r="W6181">
        <v>0</v>
      </c>
      <c r="X6181">
        <v>29.209655224169989</v>
      </c>
      <c r="Y6181">
        <v>0</v>
      </c>
      <c r="Z6181">
        <v>0</v>
      </c>
      <c r="AA6181">
        <v>0</v>
      </c>
      <c r="AB6181">
        <v>1.6183677167613502</v>
      </c>
      <c r="AC6181">
        <v>0</v>
      </c>
      <c r="AD6181">
        <v>0</v>
      </c>
      <c r="AE6181">
        <v>30.828022940931341</v>
      </c>
    </row>
    <row r="6182" spans="1:31" x14ac:dyDescent="0.25">
      <c r="A6182">
        <v>2317905</v>
      </c>
      <c r="B6182">
        <v>1</v>
      </c>
      <c r="C6182" t="s">
        <v>81</v>
      </c>
      <c r="D6182" t="s">
        <v>115</v>
      </c>
      <c r="E6182" t="s">
        <v>141</v>
      </c>
      <c r="F6182" t="s">
        <v>17759</v>
      </c>
      <c r="G6182" t="s">
        <v>134</v>
      </c>
      <c r="H6182" t="s">
        <v>135</v>
      </c>
      <c r="I6182" t="s">
        <v>136</v>
      </c>
      <c r="J6182" t="s">
        <v>137</v>
      </c>
      <c r="K6182" t="s">
        <v>138</v>
      </c>
      <c r="L6182" t="s">
        <v>17760</v>
      </c>
      <c r="M6182" t="s">
        <v>17761</v>
      </c>
      <c r="N6182">
        <v>0.23027777699999999</v>
      </c>
      <c r="O6182">
        <v>1</v>
      </c>
      <c r="P6182">
        <v>671</v>
      </c>
      <c r="Q6182">
        <v>17</v>
      </c>
      <c r="R6182">
        <v>220</v>
      </c>
      <c r="S6182">
        <v>3</v>
      </c>
      <c r="T6182">
        <v>53</v>
      </c>
      <c r="U6182">
        <v>1</v>
      </c>
      <c r="V6182">
        <v>0</v>
      </c>
      <c r="W6182">
        <v>2.646907689066667E-2</v>
      </c>
      <c r="X6182">
        <v>18.619820515466866</v>
      </c>
      <c r="Y6182">
        <v>29.645080183702493</v>
      </c>
      <c r="Z6182">
        <v>37.614387147117114</v>
      </c>
      <c r="AA6182">
        <v>1.1224717230015</v>
      </c>
      <c r="AB6182">
        <v>6.7023439571895729</v>
      </c>
      <c r="AC6182">
        <v>7.1366242788842005</v>
      </c>
      <c r="AD6182">
        <v>0</v>
      </c>
      <c r="AE6182">
        <v>100.8671968822524</v>
      </c>
    </row>
    <row r="6183" spans="1:31" x14ac:dyDescent="0.25">
      <c r="A6183">
        <v>2317464</v>
      </c>
      <c r="B6183">
        <v>1</v>
      </c>
      <c r="C6183" t="s">
        <v>80</v>
      </c>
      <c r="D6183" t="s">
        <v>85</v>
      </c>
      <c r="E6183" t="s">
        <v>158</v>
      </c>
      <c r="F6183" t="s">
        <v>17762</v>
      </c>
      <c r="G6183" t="s">
        <v>143</v>
      </c>
      <c r="H6183" t="s">
        <v>150</v>
      </c>
      <c r="I6183" t="s">
        <v>136</v>
      </c>
      <c r="J6183" t="s">
        <v>137</v>
      </c>
      <c r="K6183" t="s">
        <v>144</v>
      </c>
      <c r="L6183" t="s">
        <v>17763</v>
      </c>
      <c r="M6183" t="s">
        <v>17764</v>
      </c>
      <c r="N6183">
        <v>0.34666666600000001</v>
      </c>
      <c r="O6183">
        <v>0</v>
      </c>
      <c r="P6183">
        <v>246</v>
      </c>
      <c r="Q6183">
        <v>0</v>
      </c>
      <c r="R6183">
        <v>0</v>
      </c>
      <c r="S6183">
        <v>0</v>
      </c>
      <c r="T6183">
        <v>6</v>
      </c>
      <c r="U6183">
        <v>0</v>
      </c>
      <c r="V6183">
        <v>0</v>
      </c>
      <c r="W6183">
        <v>0</v>
      </c>
      <c r="X6183">
        <v>20.137148809847975</v>
      </c>
      <c r="Y6183">
        <v>0</v>
      </c>
      <c r="Z6183">
        <v>0</v>
      </c>
      <c r="AA6183">
        <v>0</v>
      </c>
      <c r="AB6183">
        <v>7.2376612993075167</v>
      </c>
      <c r="AC6183">
        <v>0</v>
      </c>
      <c r="AD6183">
        <v>0</v>
      </c>
      <c r="AE6183">
        <v>27.37481010915549</v>
      </c>
    </row>
    <row r="6184" spans="1:31" x14ac:dyDescent="0.25">
      <c r="A6184">
        <v>2317358</v>
      </c>
      <c r="B6184">
        <v>1</v>
      </c>
      <c r="C6184" t="s">
        <v>80</v>
      </c>
      <c r="D6184" t="s">
        <v>90</v>
      </c>
      <c r="E6184" t="s">
        <v>175</v>
      </c>
      <c r="F6184" t="s">
        <v>17765</v>
      </c>
      <c r="G6184" t="s">
        <v>143</v>
      </c>
      <c r="H6184" t="s">
        <v>135</v>
      </c>
      <c r="I6184" t="s">
        <v>136</v>
      </c>
      <c r="J6184" t="s">
        <v>137</v>
      </c>
      <c r="K6184" t="s">
        <v>144</v>
      </c>
      <c r="L6184" t="s">
        <v>17766</v>
      </c>
      <c r="M6184" t="s">
        <v>17767</v>
      </c>
      <c r="N6184">
        <v>10.3725</v>
      </c>
      <c r="O6184">
        <v>0</v>
      </c>
      <c r="P6184">
        <v>9677</v>
      </c>
      <c r="Q6184">
        <v>0</v>
      </c>
      <c r="R6184">
        <v>0</v>
      </c>
      <c r="S6184">
        <v>0</v>
      </c>
      <c r="T6184">
        <v>888</v>
      </c>
      <c r="U6184">
        <v>0</v>
      </c>
      <c r="V6184">
        <v>1</v>
      </c>
      <c r="W6184">
        <v>0</v>
      </c>
      <c r="X6184">
        <v>22941.573902394735</v>
      </c>
      <c r="Y6184">
        <v>0</v>
      </c>
      <c r="Z6184">
        <v>0</v>
      </c>
      <c r="AA6184">
        <v>0</v>
      </c>
      <c r="AB6184">
        <v>9298.6166717801461</v>
      </c>
      <c r="AC6184">
        <v>0</v>
      </c>
      <c r="AD6184">
        <v>707.26098506249036</v>
      </c>
      <c r="AE6184">
        <v>32947.451559237372</v>
      </c>
    </row>
    <row r="6185" spans="1:31" x14ac:dyDescent="0.25">
      <c r="A6185">
        <v>2317879</v>
      </c>
      <c r="B6185">
        <v>1</v>
      </c>
      <c r="C6185" t="s">
        <v>81</v>
      </c>
      <c r="D6185" t="s">
        <v>116</v>
      </c>
      <c r="E6185" t="s">
        <v>153</v>
      </c>
      <c r="F6185" t="s">
        <v>17768</v>
      </c>
      <c r="G6185" t="s">
        <v>155</v>
      </c>
      <c r="H6185" t="s">
        <v>150</v>
      </c>
      <c r="I6185" t="s">
        <v>136</v>
      </c>
      <c r="J6185" t="s">
        <v>137</v>
      </c>
      <c r="K6185" t="s">
        <v>138</v>
      </c>
      <c r="L6185" t="s">
        <v>17769</v>
      </c>
      <c r="M6185" t="s">
        <v>17770</v>
      </c>
      <c r="N6185">
        <v>0.94222222200000005</v>
      </c>
      <c r="O6185">
        <v>0</v>
      </c>
      <c r="P6185">
        <v>1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0.26675476309193336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0.26675476309193336</v>
      </c>
    </row>
    <row r="6186" spans="1:31" x14ac:dyDescent="0.25">
      <c r="A6186">
        <v>2317593</v>
      </c>
      <c r="B6186">
        <v>1</v>
      </c>
      <c r="C6186" t="s">
        <v>81</v>
      </c>
      <c r="D6186" t="s">
        <v>128</v>
      </c>
      <c r="E6186" t="s">
        <v>153</v>
      </c>
      <c r="F6186" t="s">
        <v>17771</v>
      </c>
      <c r="G6186" t="s">
        <v>703</v>
      </c>
      <c r="H6186" t="s">
        <v>150</v>
      </c>
      <c r="I6186" t="s">
        <v>136</v>
      </c>
      <c r="J6186" t="s">
        <v>137</v>
      </c>
      <c r="K6186" t="s">
        <v>138</v>
      </c>
      <c r="L6186" t="s">
        <v>17772</v>
      </c>
      <c r="M6186" t="s">
        <v>17773</v>
      </c>
      <c r="N6186">
        <v>1.78</v>
      </c>
      <c r="O6186">
        <v>0</v>
      </c>
      <c r="P6186">
        <v>9</v>
      </c>
      <c r="Q6186">
        <v>0</v>
      </c>
      <c r="R6186">
        <v>0</v>
      </c>
      <c r="S6186">
        <v>0</v>
      </c>
      <c r="T6186">
        <v>1</v>
      </c>
      <c r="U6186">
        <v>0</v>
      </c>
      <c r="V6186">
        <v>0</v>
      </c>
      <c r="W6186">
        <v>0</v>
      </c>
      <c r="X6186">
        <v>2.9252950651164666</v>
      </c>
      <c r="Y6186">
        <v>0</v>
      </c>
      <c r="Z6186">
        <v>0</v>
      </c>
      <c r="AA6186">
        <v>0</v>
      </c>
      <c r="AB6186">
        <v>0.44786652142093331</v>
      </c>
      <c r="AC6186">
        <v>0</v>
      </c>
      <c r="AD6186">
        <v>0</v>
      </c>
      <c r="AE6186">
        <v>3.3731615865374001</v>
      </c>
    </row>
    <row r="6187" spans="1:31" x14ac:dyDescent="0.25">
      <c r="A6187">
        <v>2317693</v>
      </c>
      <c r="B6187">
        <v>1</v>
      </c>
      <c r="C6187" t="s">
        <v>80</v>
      </c>
      <c r="D6187" t="s">
        <v>105</v>
      </c>
      <c r="E6187" t="s">
        <v>175</v>
      </c>
      <c r="F6187" t="s">
        <v>17774</v>
      </c>
      <c r="G6187" t="s">
        <v>716</v>
      </c>
      <c r="H6187" t="s">
        <v>135</v>
      </c>
      <c r="I6187" t="s">
        <v>136</v>
      </c>
      <c r="J6187" t="s">
        <v>137</v>
      </c>
      <c r="K6187" t="s">
        <v>138</v>
      </c>
      <c r="L6187" t="s">
        <v>17775</v>
      </c>
      <c r="M6187" t="s">
        <v>17776</v>
      </c>
      <c r="N6187">
        <v>4.0527777770000002</v>
      </c>
      <c r="O6187">
        <v>2</v>
      </c>
      <c r="P6187">
        <v>0</v>
      </c>
      <c r="Q6187">
        <v>2</v>
      </c>
      <c r="R6187">
        <v>0</v>
      </c>
      <c r="S6187">
        <v>7</v>
      </c>
      <c r="T6187">
        <v>0</v>
      </c>
      <c r="U6187">
        <v>1</v>
      </c>
      <c r="V6187">
        <v>0</v>
      </c>
      <c r="W6187">
        <v>12.219265888389192</v>
      </c>
      <c r="X6187">
        <v>0</v>
      </c>
      <c r="Y6187">
        <v>3.3491918817962505</v>
      </c>
      <c r="Z6187">
        <v>0</v>
      </c>
      <c r="AA6187">
        <v>129.51358598587498</v>
      </c>
      <c r="AB6187">
        <v>0</v>
      </c>
      <c r="AC6187">
        <v>62.964958501532678</v>
      </c>
      <c r="AD6187">
        <v>0</v>
      </c>
      <c r="AE6187">
        <v>208.04700225759308</v>
      </c>
    </row>
    <row r="6188" spans="1:31" x14ac:dyDescent="0.25">
      <c r="A6188">
        <v>2317573</v>
      </c>
      <c r="B6188">
        <v>1</v>
      </c>
      <c r="C6188" t="s">
        <v>80</v>
      </c>
      <c r="D6188" t="s">
        <v>100</v>
      </c>
      <c r="E6188" t="s">
        <v>141</v>
      </c>
      <c r="F6188" t="s">
        <v>10340</v>
      </c>
      <c r="G6188" t="s">
        <v>143</v>
      </c>
      <c r="H6188" t="s">
        <v>135</v>
      </c>
      <c r="I6188" t="s">
        <v>136</v>
      </c>
      <c r="J6188" t="s">
        <v>137</v>
      </c>
      <c r="K6188" t="s">
        <v>144</v>
      </c>
      <c r="L6188" t="s">
        <v>17777</v>
      </c>
      <c r="M6188" t="s">
        <v>17778</v>
      </c>
      <c r="N6188">
        <v>1.5097222219999999</v>
      </c>
      <c r="O6188">
        <v>1</v>
      </c>
      <c r="P6188">
        <v>427</v>
      </c>
      <c r="Q6188">
        <v>28</v>
      </c>
      <c r="R6188">
        <v>123</v>
      </c>
      <c r="S6188">
        <v>10</v>
      </c>
      <c r="T6188">
        <v>97</v>
      </c>
      <c r="U6188">
        <v>0</v>
      </c>
      <c r="V6188">
        <v>0</v>
      </c>
      <c r="W6188">
        <v>3.3532823848810001</v>
      </c>
      <c r="X6188">
        <v>178.41083858103877</v>
      </c>
      <c r="Y6188">
        <v>323.45006100238072</v>
      </c>
      <c r="Z6188">
        <v>318.77711038862105</v>
      </c>
      <c r="AA6188">
        <v>73.985768621520293</v>
      </c>
      <c r="AB6188">
        <v>154.22033612153484</v>
      </c>
      <c r="AC6188">
        <v>0</v>
      </c>
      <c r="AD6188">
        <v>0</v>
      </c>
      <c r="AE6188">
        <v>1052.1973970999766</v>
      </c>
    </row>
    <row r="6189" spans="1:31" x14ac:dyDescent="0.25">
      <c r="A6189">
        <v>2317550</v>
      </c>
      <c r="B6189">
        <v>1</v>
      </c>
      <c r="C6189" t="s">
        <v>80</v>
      </c>
      <c r="D6189" t="s">
        <v>105</v>
      </c>
      <c r="E6189" t="s">
        <v>153</v>
      </c>
      <c r="F6189" t="s">
        <v>17779</v>
      </c>
      <c r="G6189" t="s">
        <v>155</v>
      </c>
      <c r="H6189" t="s">
        <v>150</v>
      </c>
      <c r="I6189" t="s">
        <v>136</v>
      </c>
      <c r="J6189" t="s">
        <v>137</v>
      </c>
      <c r="K6189" t="s">
        <v>138</v>
      </c>
      <c r="L6189" t="s">
        <v>17780</v>
      </c>
      <c r="M6189" t="s">
        <v>17781</v>
      </c>
      <c r="N6189">
        <v>2.415</v>
      </c>
      <c r="O6189">
        <v>0</v>
      </c>
      <c r="P6189">
        <v>1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0.20958869172570002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0.20958869172570002</v>
      </c>
    </row>
    <row r="6190" spans="1:31" x14ac:dyDescent="0.25">
      <c r="A6190">
        <v>2317281</v>
      </c>
      <c r="B6190">
        <v>1</v>
      </c>
      <c r="C6190" t="s">
        <v>81</v>
      </c>
      <c r="D6190" t="s">
        <v>118</v>
      </c>
      <c r="E6190" t="s">
        <v>147</v>
      </c>
      <c r="F6190" t="s">
        <v>17782</v>
      </c>
      <c r="G6190" t="s">
        <v>149</v>
      </c>
      <c r="H6190" t="s">
        <v>150</v>
      </c>
      <c r="I6190" t="s">
        <v>136</v>
      </c>
      <c r="J6190" t="s">
        <v>137</v>
      </c>
      <c r="K6190" t="s">
        <v>138</v>
      </c>
      <c r="L6190" t="s">
        <v>17783</v>
      </c>
      <c r="M6190" t="s">
        <v>17784</v>
      </c>
      <c r="N6190">
        <v>1.284166666</v>
      </c>
      <c r="O6190">
        <v>0</v>
      </c>
      <c r="P6190">
        <v>2</v>
      </c>
      <c r="Q6190">
        <v>0</v>
      </c>
      <c r="R6190">
        <v>6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0.37098957458383336</v>
      </c>
      <c r="Y6190">
        <v>0</v>
      </c>
      <c r="Z6190">
        <v>10.272394679024169</v>
      </c>
      <c r="AA6190">
        <v>0</v>
      </c>
      <c r="AB6190">
        <v>0</v>
      </c>
      <c r="AC6190">
        <v>0</v>
      </c>
      <c r="AD6190">
        <v>0</v>
      </c>
      <c r="AE6190">
        <v>10.643384253608001</v>
      </c>
    </row>
    <row r="6191" spans="1:31" x14ac:dyDescent="0.25">
      <c r="A6191">
        <v>2317530</v>
      </c>
      <c r="B6191">
        <v>1</v>
      </c>
      <c r="C6191" t="s">
        <v>81</v>
      </c>
      <c r="D6191" t="s">
        <v>115</v>
      </c>
      <c r="E6191" t="s">
        <v>141</v>
      </c>
      <c r="F6191" t="s">
        <v>17759</v>
      </c>
      <c r="G6191" t="s">
        <v>134</v>
      </c>
      <c r="H6191" t="s">
        <v>135</v>
      </c>
      <c r="I6191" t="s">
        <v>136</v>
      </c>
      <c r="J6191" t="s">
        <v>137</v>
      </c>
      <c r="K6191" t="s">
        <v>138</v>
      </c>
      <c r="L6191" t="s">
        <v>17785</v>
      </c>
      <c r="M6191" t="s">
        <v>17786</v>
      </c>
      <c r="N6191">
        <v>7.7222221999999993E-2</v>
      </c>
      <c r="O6191">
        <v>1</v>
      </c>
      <c r="P6191">
        <v>671</v>
      </c>
      <c r="Q6191">
        <v>17</v>
      </c>
      <c r="R6191">
        <v>220</v>
      </c>
      <c r="S6191">
        <v>3</v>
      </c>
      <c r="T6191">
        <v>53</v>
      </c>
      <c r="U6191">
        <v>1</v>
      </c>
      <c r="V6191">
        <v>0</v>
      </c>
      <c r="W6191">
        <v>7.2128894768000006E-3</v>
      </c>
      <c r="X6191">
        <v>5.7456264869349525</v>
      </c>
      <c r="Y6191">
        <v>12.086130264813299</v>
      </c>
      <c r="Z6191">
        <v>15.106061646181049</v>
      </c>
      <c r="AA6191">
        <v>0.50758260601476657</v>
      </c>
      <c r="AB6191">
        <v>3.6147646705614931</v>
      </c>
      <c r="AC6191">
        <v>3.9646436615740166</v>
      </c>
      <c r="AD6191">
        <v>0</v>
      </c>
      <c r="AE6191">
        <v>41.032022225556375</v>
      </c>
    </row>
    <row r="6192" spans="1:31" x14ac:dyDescent="0.25">
      <c r="A6192">
        <v>2317587</v>
      </c>
      <c r="B6192">
        <v>1</v>
      </c>
      <c r="C6192" t="s">
        <v>80</v>
      </c>
      <c r="D6192" t="s">
        <v>98</v>
      </c>
      <c r="E6192" t="s">
        <v>132</v>
      </c>
      <c r="F6192" t="s">
        <v>17787</v>
      </c>
      <c r="G6192" t="s">
        <v>134</v>
      </c>
      <c r="H6192" t="s">
        <v>135</v>
      </c>
      <c r="I6192" t="s">
        <v>136</v>
      </c>
      <c r="J6192" t="s">
        <v>137</v>
      </c>
      <c r="K6192" t="s">
        <v>138</v>
      </c>
      <c r="L6192" t="s">
        <v>17788</v>
      </c>
      <c r="M6192" t="s">
        <v>17789</v>
      </c>
      <c r="N6192">
        <v>1.9922222220000001</v>
      </c>
      <c r="O6192">
        <v>0</v>
      </c>
      <c r="P6192">
        <v>79</v>
      </c>
      <c r="Q6192">
        <v>0</v>
      </c>
      <c r="R6192">
        <v>24</v>
      </c>
      <c r="S6192">
        <v>0</v>
      </c>
      <c r="T6192">
        <v>16</v>
      </c>
      <c r="U6192">
        <v>0</v>
      </c>
      <c r="V6192">
        <v>0</v>
      </c>
      <c r="W6192">
        <v>0</v>
      </c>
      <c r="X6192">
        <v>38.969353326236671</v>
      </c>
      <c r="Y6192">
        <v>0</v>
      </c>
      <c r="Z6192">
        <v>42.015660205330811</v>
      </c>
      <c r="AA6192">
        <v>0</v>
      </c>
      <c r="AB6192">
        <v>30.352239282366597</v>
      </c>
      <c r="AC6192">
        <v>0</v>
      </c>
      <c r="AD6192">
        <v>0</v>
      </c>
      <c r="AE6192">
        <v>111.33725281393409</v>
      </c>
    </row>
    <row r="6193" spans="1:31" x14ac:dyDescent="0.25">
      <c r="A6193">
        <v>2317636</v>
      </c>
      <c r="B6193">
        <v>1</v>
      </c>
      <c r="C6193" t="s">
        <v>80</v>
      </c>
      <c r="D6193" t="s">
        <v>110</v>
      </c>
      <c r="E6193" t="s">
        <v>175</v>
      </c>
      <c r="F6193" t="s">
        <v>5625</v>
      </c>
      <c r="G6193" t="s">
        <v>872</v>
      </c>
      <c r="H6193" t="s">
        <v>135</v>
      </c>
      <c r="I6193" t="s">
        <v>136</v>
      </c>
      <c r="J6193" t="s">
        <v>137</v>
      </c>
      <c r="K6193" t="s">
        <v>138</v>
      </c>
      <c r="L6193" t="s">
        <v>17790</v>
      </c>
      <c r="M6193" t="s">
        <v>17791</v>
      </c>
      <c r="N6193">
        <v>1.1555555550000001</v>
      </c>
      <c r="O6193">
        <v>0</v>
      </c>
      <c r="P6193">
        <v>871</v>
      </c>
      <c r="Q6193">
        <v>0</v>
      </c>
      <c r="R6193">
        <v>0</v>
      </c>
      <c r="S6193">
        <v>0</v>
      </c>
      <c r="T6193">
        <v>62</v>
      </c>
      <c r="U6193">
        <v>0</v>
      </c>
      <c r="V6193">
        <v>0</v>
      </c>
      <c r="W6193">
        <v>0</v>
      </c>
      <c r="X6193">
        <v>241.42223972894263</v>
      </c>
      <c r="Y6193">
        <v>0</v>
      </c>
      <c r="Z6193">
        <v>0</v>
      </c>
      <c r="AA6193">
        <v>0</v>
      </c>
      <c r="AB6193">
        <v>77.253010540088795</v>
      </c>
      <c r="AC6193">
        <v>0</v>
      </c>
      <c r="AD6193">
        <v>0</v>
      </c>
      <c r="AE6193">
        <v>318.67525026903144</v>
      </c>
    </row>
    <row r="6194" spans="1:31" x14ac:dyDescent="0.25">
      <c r="A6194">
        <v>2318601</v>
      </c>
      <c r="B6194">
        <v>1</v>
      </c>
      <c r="C6194" t="s">
        <v>80</v>
      </c>
      <c r="D6194" t="s">
        <v>88</v>
      </c>
      <c r="E6194" t="s">
        <v>175</v>
      </c>
      <c r="F6194" t="s">
        <v>17792</v>
      </c>
      <c r="G6194" t="s">
        <v>6834</v>
      </c>
      <c r="H6194" t="s">
        <v>135</v>
      </c>
      <c r="I6194" t="s">
        <v>136</v>
      </c>
      <c r="J6194" t="s">
        <v>137</v>
      </c>
      <c r="K6194" t="s">
        <v>138</v>
      </c>
      <c r="L6194" t="s">
        <v>17793</v>
      </c>
      <c r="M6194" t="s">
        <v>17794</v>
      </c>
      <c r="N6194">
        <v>4.3958333329999997</v>
      </c>
      <c r="O6194">
        <v>0</v>
      </c>
      <c r="P6194">
        <v>220</v>
      </c>
      <c r="Q6194">
        <v>0</v>
      </c>
      <c r="R6194">
        <v>0</v>
      </c>
      <c r="S6194">
        <v>0</v>
      </c>
      <c r="T6194">
        <v>27</v>
      </c>
      <c r="U6194">
        <v>0</v>
      </c>
      <c r="V6194">
        <v>0</v>
      </c>
      <c r="W6194">
        <v>0</v>
      </c>
      <c r="X6194">
        <v>196.89285517048643</v>
      </c>
      <c r="Y6194">
        <v>0</v>
      </c>
      <c r="Z6194">
        <v>0</v>
      </c>
      <c r="AA6194">
        <v>0</v>
      </c>
      <c r="AB6194">
        <v>16.06698387413477</v>
      </c>
      <c r="AC6194">
        <v>0</v>
      </c>
      <c r="AD6194">
        <v>0</v>
      </c>
      <c r="AE6194">
        <v>212.95983904462119</v>
      </c>
    </row>
    <row r="6195" spans="1:31" x14ac:dyDescent="0.25">
      <c r="A6195">
        <v>2318246</v>
      </c>
      <c r="B6195">
        <v>1</v>
      </c>
      <c r="C6195" t="s">
        <v>81</v>
      </c>
      <c r="D6195" t="s">
        <v>113</v>
      </c>
      <c r="E6195" t="s">
        <v>153</v>
      </c>
      <c r="F6195" t="s">
        <v>17795</v>
      </c>
      <c r="G6195" t="s">
        <v>155</v>
      </c>
      <c r="H6195" t="s">
        <v>150</v>
      </c>
      <c r="I6195" t="s">
        <v>136</v>
      </c>
      <c r="J6195" t="s">
        <v>137</v>
      </c>
      <c r="K6195" t="s">
        <v>138</v>
      </c>
      <c r="L6195" t="s">
        <v>17796</v>
      </c>
      <c r="M6195" t="s">
        <v>17797</v>
      </c>
      <c r="N6195">
        <v>4.0136111110000003</v>
      </c>
      <c r="O6195">
        <v>0</v>
      </c>
      <c r="P6195">
        <v>1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</row>
    <row r="6196" spans="1:31" x14ac:dyDescent="0.25">
      <c r="A6196">
        <v>2318578</v>
      </c>
      <c r="B6196">
        <v>1</v>
      </c>
      <c r="C6196" t="s">
        <v>80</v>
      </c>
      <c r="D6196" t="s">
        <v>99</v>
      </c>
      <c r="E6196" t="s">
        <v>147</v>
      </c>
      <c r="F6196" t="s">
        <v>396</v>
      </c>
      <c r="G6196" t="s">
        <v>336</v>
      </c>
      <c r="H6196" t="s">
        <v>150</v>
      </c>
      <c r="I6196" t="s">
        <v>136</v>
      </c>
      <c r="J6196" t="s">
        <v>137</v>
      </c>
      <c r="K6196" t="s">
        <v>138</v>
      </c>
      <c r="L6196" t="s">
        <v>17798</v>
      </c>
      <c r="M6196" t="s">
        <v>17799</v>
      </c>
      <c r="N6196">
        <v>0.13555555499999999</v>
      </c>
      <c r="O6196">
        <v>0</v>
      </c>
      <c r="P6196">
        <v>10</v>
      </c>
      <c r="Q6196">
        <v>0</v>
      </c>
      <c r="R6196">
        <v>0</v>
      </c>
      <c r="S6196">
        <v>0</v>
      </c>
      <c r="T6196">
        <v>3</v>
      </c>
      <c r="U6196">
        <v>0</v>
      </c>
      <c r="V6196">
        <v>0</v>
      </c>
      <c r="W6196">
        <v>0</v>
      </c>
      <c r="X6196">
        <v>0.31695051839360006</v>
      </c>
      <c r="Y6196">
        <v>0</v>
      </c>
      <c r="Z6196">
        <v>0</v>
      </c>
      <c r="AA6196">
        <v>0</v>
      </c>
      <c r="AB6196">
        <v>0.31198104895075562</v>
      </c>
      <c r="AC6196">
        <v>0</v>
      </c>
      <c r="AD6196">
        <v>0</v>
      </c>
      <c r="AE6196">
        <v>0.62893156734435562</v>
      </c>
    </row>
    <row r="6197" spans="1:31" x14ac:dyDescent="0.25">
      <c r="A6197">
        <v>2318409</v>
      </c>
      <c r="B6197">
        <v>1</v>
      </c>
      <c r="C6197" t="s">
        <v>81</v>
      </c>
      <c r="D6197" t="s">
        <v>121</v>
      </c>
      <c r="E6197" t="s">
        <v>147</v>
      </c>
      <c r="F6197" t="s">
        <v>17800</v>
      </c>
      <c r="G6197" t="s">
        <v>149</v>
      </c>
      <c r="H6197" t="s">
        <v>150</v>
      </c>
      <c r="I6197" t="s">
        <v>136</v>
      </c>
      <c r="J6197" t="s">
        <v>137</v>
      </c>
      <c r="K6197" t="s">
        <v>138</v>
      </c>
      <c r="L6197" t="s">
        <v>17801</v>
      </c>
      <c r="M6197" t="s">
        <v>17802</v>
      </c>
      <c r="N6197">
        <v>1.106944444</v>
      </c>
      <c r="O6197">
        <v>0</v>
      </c>
      <c r="P6197">
        <v>4</v>
      </c>
      <c r="Q6197">
        <v>0</v>
      </c>
      <c r="R6197">
        <v>32</v>
      </c>
      <c r="S6197">
        <v>0</v>
      </c>
      <c r="T6197">
        <v>1</v>
      </c>
      <c r="U6197">
        <v>0</v>
      </c>
      <c r="V6197">
        <v>0</v>
      </c>
      <c r="W6197">
        <v>0</v>
      </c>
      <c r="X6197">
        <v>0.89583049378875013</v>
      </c>
      <c r="Y6197">
        <v>0</v>
      </c>
      <c r="Z6197">
        <v>7.4486086453550602</v>
      </c>
      <c r="AA6197">
        <v>0</v>
      </c>
      <c r="AB6197">
        <v>0</v>
      </c>
      <c r="AC6197">
        <v>0</v>
      </c>
      <c r="AD6197">
        <v>0</v>
      </c>
      <c r="AE6197">
        <v>8.3444391391438106</v>
      </c>
    </row>
    <row r="6198" spans="1:31" x14ac:dyDescent="0.25">
      <c r="A6198">
        <v>2318014</v>
      </c>
      <c r="B6198">
        <v>1</v>
      </c>
      <c r="C6198" t="s">
        <v>81</v>
      </c>
      <c r="D6198" t="s">
        <v>124</v>
      </c>
      <c r="E6198" t="s">
        <v>153</v>
      </c>
      <c r="F6198" t="s">
        <v>17803</v>
      </c>
      <c r="G6198" t="s">
        <v>155</v>
      </c>
      <c r="H6198" t="s">
        <v>150</v>
      </c>
      <c r="I6198" t="s">
        <v>136</v>
      </c>
      <c r="J6198" t="s">
        <v>137</v>
      </c>
      <c r="K6198" t="s">
        <v>138</v>
      </c>
      <c r="L6198" t="s">
        <v>17804</v>
      </c>
      <c r="M6198" t="s">
        <v>17805</v>
      </c>
      <c r="N6198">
        <v>0.82416666599999999</v>
      </c>
      <c r="O6198">
        <v>0</v>
      </c>
      <c r="P6198">
        <v>1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4.3181978483966668E-2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4.3181978483966668E-2</v>
      </c>
    </row>
    <row r="6199" spans="1:31" x14ac:dyDescent="0.25">
      <c r="A6199">
        <v>2318346</v>
      </c>
      <c r="B6199">
        <v>1</v>
      </c>
      <c r="C6199" t="s">
        <v>80</v>
      </c>
      <c r="D6199" t="s">
        <v>92</v>
      </c>
      <c r="E6199" t="s">
        <v>153</v>
      </c>
      <c r="F6199" t="s">
        <v>17806</v>
      </c>
      <c r="G6199" t="s">
        <v>155</v>
      </c>
      <c r="H6199" t="s">
        <v>150</v>
      </c>
      <c r="I6199" t="s">
        <v>136</v>
      </c>
      <c r="J6199" t="s">
        <v>137</v>
      </c>
      <c r="K6199" t="s">
        <v>138</v>
      </c>
      <c r="L6199" t="s">
        <v>17807</v>
      </c>
      <c r="M6199" t="s">
        <v>17808</v>
      </c>
      <c r="N6199">
        <v>0.814722222</v>
      </c>
      <c r="O6199">
        <v>0</v>
      </c>
      <c r="P6199">
        <v>1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0.17675097720175001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0.17675097720175001</v>
      </c>
    </row>
    <row r="6200" spans="1:31" x14ac:dyDescent="0.25">
      <c r="A6200">
        <v>2318160</v>
      </c>
      <c r="B6200">
        <v>1</v>
      </c>
      <c r="C6200" t="s">
        <v>81</v>
      </c>
      <c r="D6200" t="s">
        <v>127</v>
      </c>
      <c r="E6200" t="s">
        <v>147</v>
      </c>
      <c r="F6200" t="s">
        <v>3454</v>
      </c>
      <c r="G6200" t="s">
        <v>149</v>
      </c>
      <c r="H6200" t="s">
        <v>150</v>
      </c>
      <c r="I6200" t="s">
        <v>136</v>
      </c>
      <c r="J6200" t="s">
        <v>137</v>
      </c>
      <c r="K6200" t="s">
        <v>138</v>
      </c>
      <c r="L6200" t="s">
        <v>17809</v>
      </c>
      <c r="M6200" t="s">
        <v>17810</v>
      </c>
      <c r="N6200">
        <v>5.880833333</v>
      </c>
      <c r="O6200">
        <v>0</v>
      </c>
      <c r="P6200">
        <v>14</v>
      </c>
      <c r="Q6200">
        <v>0</v>
      </c>
      <c r="R6200">
        <v>4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16.193720421975435</v>
      </c>
      <c r="Y6200">
        <v>0</v>
      </c>
      <c r="Z6200">
        <v>3.8128735019913247</v>
      </c>
      <c r="AA6200">
        <v>0</v>
      </c>
      <c r="AB6200">
        <v>0</v>
      </c>
      <c r="AC6200">
        <v>0</v>
      </c>
      <c r="AD6200">
        <v>0</v>
      </c>
      <c r="AE6200">
        <v>20.006593923966761</v>
      </c>
    </row>
    <row r="6201" spans="1:31" x14ac:dyDescent="0.25">
      <c r="A6201">
        <v>2318455</v>
      </c>
      <c r="B6201">
        <v>1</v>
      </c>
      <c r="C6201" t="s">
        <v>81</v>
      </c>
      <c r="D6201" t="s">
        <v>117</v>
      </c>
      <c r="E6201" t="s">
        <v>147</v>
      </c>
      <c r="F6201" t="s">
        <v>17811</v>
      </c>
      <c r="G6201" t="s">
        <v>258</v>
      </c>
      <c r="H6201" t="s">
        <v>150</v>
      </c>
      <c r="I6201" t="s">
        <v>136</v>
      </c>
      <c r="J6201" t="s">
        <v>137</v>
      </c>
      <c r="K6201" t="s">
        <v>138</v>
      </c>
      <c r="L6201" t="s">
        <v>17812</v>
      </c>
      <c r="M6201" t="s">
        <v>17813</v>
      </c>
      <c r="N6201">
        <v>7.1177777769999997</v>
      </c>
      <c r="O6201">
        <v>0</v>
      </c>
      <c r="P6201">
        <v>7</v>
      </c>
      <c r="Q6201">
        <v>0</v>
      </c>
      <c r="R6201">
        <v>0</v>
      </c>
      <c r="S6201">
        <v>0</v>
      </c>
      <c r="T6201">
        <v>1</v>
      </c>
      <c r="U6201">
        <v>0</v>
      </c>
      <c r="V6201">
        <v>0</v>
      </c>
      <c r="W6201">
        <v>0</v>
      </c>
      <c r="X6201">
        <v>1.901285546389766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1.901285546389766</v>
      </c>
    </row>
    <row r="6202" spans="1:31" x14ac:dyDescent="0.25">
      <c r="A6202">
        <v>2318492</v>
      </c>
      <c r="B6202">
        <v>1</v>
      </c>
      <c r="C6202" t="s">
        <v>81</v>
      </c>
      <c r="D6202" t="s">
        <v>114</v>
      </c>
      <c r="E6202" t="s">
        <v>175</v>
      </c>
      <c r="F6202" t="s">
        <v>10221</v>
      </c>
      <c r="G6202" t="s">
        <v>210</v>
      </c>
      <c r="H6202" t="s">
        <v>135</v>
      </c>
      <c r="I6202" t="s">
        <v>136</v>
      </c>
      <c r="J6202" t="s">
        <v>137</v>
      </c>
      <c r="K6202" t="s">
        <v>138</v>
      </c>
      <c r="L6202" t="s">
        <v>17814</v>
      </c>
      <c r="M6202" t="s">
        <v>17815</v>
      </c>
      <c r="N6202">
        <v>2.352222222</v>
      </c>
      <c r="O6202">
        <v>0</v>
      </c>
      <c r="P6202">
        <v>193</v>
      </c>
      <c r="Q6202">
        <v>0</v>
      </c>
      <c r="R6202">
        <v>5</v>
      </c>
      <c r="S6202">
        <v>2</v>
      </c>
      <c r="T6202">
        <v>13</v>
      </c>
      <c r="U6202">
        <v>1</v>
      </c>
      <c r="V6202">
        <v>1</v>
      </c>
      <c r="W6202">
        <v>0</v>
      </c>
      <c r="X6202">
        <v>43.088693899769062</v>
      </c>
      <c r="Y6202">
        <v>0</v>
      </c>
      <c r="Z6202">
        <v>1.6255655985559998</v>
      </c>
      <c r="AA6202">
        <v>3.0996253313652895</v>
      </c>
      <c r="AB6202">
        <v>4.443662300284255</v>
      </c>
      <c r="AC6202">
        <v>218.74994120530604</v>
      </c>
      <c r="AD6202">
        <v>0</v>
      </c>
      <c r="AE6202">
        <v>271.00748833528064</v>
      </c>
    </row>
    <row r="6203" spans="1:31" x14ac:dyDescent="0.25">
      <c r="A6203">
        <v>2317954</v>
      </c>
      <c r="B6203">
        <v>1</v>
      </c>
      <c r="C6203" t="s">
        <v>80</v>
      </c>
      <c r="D6203" t="s">
        <v>104</v>
      </c>
      <c r="E6203" t="s">
        <v>175</v>
      </c>
      <c r="F6203" t="s">
        <v>15396</v>
      </c>
      <c r="G6203" t="s">
        <v>2528</v>
      </c>
      <c r="H6203" t="s">
        <v>135</v>
      </c>
      <c r="I6203" t="s">
        <v>136</v>
      </c>
      <c r="J6203" t="s">
        <v>137</v>
      </c>
      <c r="K6203" t="s">
        <v>138</v>
      </c>
      <c r="L6203" t="s">
        <v>17816</v>
      </c>
      <c r="M6203" t="s">
        <v>17817</v>
      </c>
      <c r="N6203">
        <v>1.3222222219999999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3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3232.291907092138</v>
      </c>
      <c r="AD6203">
        <v>0</v>
      </c>
      <c r="AE6203">
        <v>3232.291907092138</v>
      </c>
    </row>
    <row r="6204" spans="1:31" x14ac:dyDescent="0.25">
      <c r="A6204">
        <v>2318595</v>
      </c>
      <c r="B6204">
        <v>1</v>
      </c>
      <c r="C6204" t="s">
        <v>80</v>
      </c>
      <c r="D6204" t="s">
        <v>82</v>
      </c>
      <c r="E6204" t="s">
        <v>153</v>
      </c>
      <c r="F6204" t="s">
        <v>17818</v>
      </c>
      <c r="G6204" t="s">
        <v>155</v>
      </c>
      <c r="H6204" t="s">
        <v>150</v>
      </c>
      <c r="I6204" t="s">
        <v>136</v>
      </c>
      <c r="J6204" t="s">
        <v>137</v>
      </c>
      <c r="K6204" t="s">
        <v>138</v>
      </c>
      <c r="L6204" t="s">
        <v>17819</v>
      </c>
      <c r="M6204" t="s">
        <v>17820</v>
      </c>
      <c r="N6204">
        <v>1.2961111110000001</v>
      </c>
      <c r="O6204">
        <v>0</v>
      </c>
      <c r="P6204">
        <v>7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2.5501360188551336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2.5501360188551336</v>
      </c>
    </row>
    <row r="6205" spans="1:31" x14ac:dyDescent="0.25">
      <c r="A6205">
        <v>2318449</v>
      </c>
      <c r="B6205">
        <v>1</v>
      </c>
      <c r="C6205" t="s">
        <v>80</v>
      </c>
      <c r="D6205" t="s">
        <v>103</v>
      </c>
      <c r="E6205" t="s">
        <v>141</v>
      </c>
      <c r="F6205" t="s">
        <v>17821</v>
      </c>
      <c r="G6205" t="s">
        <v>134</v>
      </c>
      <c r="H6205" t="s">
        <v>135</v>
      </c>
      <c r="I6205" t="s">
        <v>136</v>
      </c>
      <c r="J6205" t="s">
        <v>137</v>
      </c>
      <c r="K6205" t="s">
        <v>138</v>
      </c>
      <c r="L6205" t="s">
        <v>17822</v>
      </c>
      <c r="M6205" t="s">
        <v>17823</v>
      </c>
      <c r="N6205">
        <v>0.50388888799999998</v>
      </c>
      <c r="O6205">
        <v>0</v>
      </c>
      <c r="P6205">
        <v>27</v>
      </c>
      <c r="Q6205">
        <v>6</v>
      </c>
      <c r="R6205">
        <v>9</v>
      </c>
      <c r="S6205">
        <v>25</v>
      </c>
      <c r="T6205">
        <v>40</v>
      </c>
      <c r="U6205">
        <v>30</v>
      </c>
      <c r="V6205">
        <v>8</v>
      </c>
      <c r="W6205">
        <v>0</v>
      </c>
      <c r="X6205">
        <v>6.9364380206905318</v>
      </c>
      <c r="Y6205">
        <v>48.941583020386922</v>
      </c>
      <c r="Z6205">
        <v>13.193728811781998</v>
      </c>
      <c r="AA6205">
        <v>95.987823238467726</v>
      </c>
      <c r="AB6205">
        <v>49.566699183792387</v>
      </c>
      <c r="AC6205">
        <v>666.09510049809546</v>
      </c>
      <c r="AD6205">
        <v>132.29372588232019</v>
      </c>
      <c r="AE6205">
        <v>1013.0150986555352</v>
      </c>
    </row>
    <row r="6206" spans="1:31" x14ac:dyDescent="0.25">
      <c r="A6206">
        <v>2317974</v>
      </c>
      <c r="B6206">
        <v>1</v>
      </c>
      <c r="C6206" t="s">
        <v>81</v>
      </c>
      <c r="D6206" t="s">
        <v>120</v>
      </c>
      <c r="E6206" t="s">
        <v>132</v>
      </c>
      <c r="F6206" t="s">
        <v>696</v>
      </c>
      <c r="G6206" t="s">
        <v>134</v>
      </c>
      <c r="H6206" t="s">
        <v>135</v>
      </c>
      <c r="I6206" t="s">
        <v>136</v>
      </c>
      <c r="J6206" t="s">
        <v>137</v>
      </c>
      <c r="K6206" t="s">
        <v>138</v>
      </c>
      <c r="L6206" t="s">
        <v>17824</v>
      </c>
      <c r="M6206" t="s">
        <v>17825</v>
      </c>
      <c r="N6206">
        <v>0.90138888800000005</v>
      </c>
      <c r="O6206">
        <v>0</v>
      </c>
      <c r="P6206">
        <v>496</v>
      </c>
      <c r="Q6206">
        <v>31</v>
      </c>
      <c r="R6206">
        <v>56</v>
      </c>
      <c r="S6206">
        <v>4</v>
      </c>
      <c r="T6206">
        <v>27</v>
      </c>
      <c r="U6206">
        <v>0</v>
      </c>
      <c r="V6206">
        <v>1</v>
      </c>
      <c r="W6206">
        <v>0</v>
      </c>
      <c r="X6206">
        <v>74.347328631749249</v>
      </c>
      <c r="Y6206">
        <v>59.827904089554309</v>
      </c>
      <c r="Z6206">
        <v>29.849771069006565</v>
      </c>
      <c r="AA6206">
        <v>4.2430222680490672</v>
      </c>
      <c r="AB6206">
        <v>7.1664287572120502</v>
      </c>
      <c r="AC6206">
        <v>0</v>
      </c>
      <c r="AD6206">
        <v>73.463588864845221</v>
      </c>
      <c r="AE6206">
        <v>248.89804368041644</v>
      </c>
    </row>
    <row r="6207" spans="1:31" x14ac:dyDescent="0.25">
      <c r="A6207">
        <v>2317951</v>
      </c>
      <c r="B6207">
        <v>1</v>
      </c>
      <c r="C6207" t="s">
        <v>80</v>
      </c>
      <c r="D6207" t="s">
        <v>88</v>
      </c>
      <c r="E6207" t="s">
        <v>414</v>
      </c>
      <c r="F6207" t="s">
        <v>17826</v>
      </c>
      <c r="G6207" t="s">
        <v>467</v>
      </c>
      <c r="H6207" t="s">
        <v>2425</v>
      </c>
      <c r="I6207" t="s">
        <v>468</v>
      </c>
      <c r="J6207" t="s">
        <v>137</v>
      </c>
      <c r="K6207" t="s">
        <v>144</v>
      </c>
      <c r="L6207" t="s">
        <v>17827</v>
      </c>
      <c r="M6207" t="s">
        <v>17828</v>
      </c>
      <c r="N6207">
        <v>2.9444444E-2</v>
      </c>
      <c r="O6207">
        <v>0</v>
      </c>
      <c r="P6207">
        <v>5850</v>
      </c>
      <c r="Q6207">
        <v>0</v>
      </c>
      <c r="R6207">
        <v>0</v>
      </c>
      <c r="S6207">
        <v>0</v>
      </c>
      <c r="T6207">
        <v>343</v>
      </c>
      <c r="U6207">
        <v>0</v>
      </c>
      <c r="V6207">
        <v>1</v>
      </c>
      <c r="W6207">
        <v>0</v>
      </c>
      <c r="X6207">
        <v>31.885812191967148</v>
      </c>
      <c r="Y6207">
        <v>0</v>
      </c>
      <c r="Z6207">
        <v>0</v>
      </c>
      <c r="AA6207">
        <v>0</v>
      </c>
      <c r="AB6207">
        <v>3.8754485310383537</v>
      </c>
      <c r="AC6207">
        <v>0</v>
      </c>
      <c r="AD6207">
        <v>8.2887744597316668E-2</v>
      </c>
      <c r="AE6207">
        <v>35.844148467602814</v>
      </c>
    </row>
    <row r="6208" spans="1:31" x14ac:dyDescent="0.25">
      <c r="A6208">
        <v>2318143</v>
      </c>
      <c r="B6208">
        <v>1</v>
      </c>
      <c r="C6208" t="s">
        <v>80</v>
      </c>
      <c r="D6208" t="s">
        <v>84</v>
      </c>
      <c r="E6208" t="s">
        <v>147</v>
      </c>
      <c r="F6208" t="s">
        <v>17829</v>
      </c>
      <c r="G6208" t="s">
        <v>1130</v>
      </c>
      <c r="H6208" t="s">
        <v>150</v>
      </c>
      <c r="I6208" t="s">
        <v>136</v>
      </c>
      <c r="J6208" t="s">
        <v>137</v>
      </c>
      <c r="K6208" t="s">
        <v>138</v>
      </c>
      <c r="L6208" t="s">
        <v>17830</v>
      </c>
      <c r="M6208" t="s">
        <v>17831</v>
      </c>
      <c r="N6208">
        <v>3.5897222219999998</v>
      </c>
      <c r="O6208">
        <v>0</v>
      </c>
      <c r="P6208">
        <v>83</v>
      </c>
      <c r="Q6208">
        <v>0</v>
      </c>
      <c r="R6208">
        <v>2</v>
      </c>
      <c r="S6208">
        <v>0</v>
      </c>
      <c r="T6208">
        <v>25</v>
      </c>
      <c r="U6208">
        <v>0</v>
      </c>
      <c r="V6208">
        <v>0</v>
      </c>
      <c r="W6208">
        <v>0</v>
      </c>
      <c r="X6208">
        <v>70.421569354480326</v>
      </c>
      <c r="Y6208">
        <v>0</v>
      </c>
      <c r="Z6208">
        <v>1.4505264681558669</v>
      </c>
      <c r="AA6208">
        <v>0</v>
      </c>
      <c r="AB6208">
        <v>83.213219383929882</v>
      </c>
      <c r="AC6208">
        <v>0</v>
      </c>
      <c r="AD6208">
        <v>0</v>
      </c>
      <c r="AE6208">
        <v>155.08531520656607</v>
      </c>
    </row>
    <row r="6209" spans="1:31" x14ac:dyDescent="0.25">
      <c r="A6209">
        <v>2318309</v>
      </c>
      <c r="B6209">
        <v>1</v>
      </c>
      <c r="C6209" t="s">
        <v>80</v>
      </c>
      <c r="D6209" t="s">
        <v>86</v>
      </c>
      <c r="E6209" t="s">
        <v>147</v>
      </c>
      <c r="F6209" t="s">
        <v>17832</v>
      </c>
      <c r="G6209" t="s">
        <v>336</v>
      </c>
      <c r="H6209" t="s">
        <v>150</v>
      </c>
      <c r="I6209" t="s">
        <v>136</v>
      </c>
      <c r="J6209" t="s">
        <v>137</v>
      </c>
      <c r="K6209" t="s">
        <v>138</v>
      </c>
      <c r="L6209" t="s">
        <v>17833</v>
      </c>
      <c r="M6209" t="s">
        <v>17834</v>
      </c>
      <c r="N6209">
        <v>0.50194444400000005</v>
      </c>
      <c r="O6209">
        <v>0</v>
      </c>
      <c r="P6209">
        <v>85</v>
      </c>
      <c r="Q6209">
        <v>0</v>
      </c>
      <c r="R6209">
        <v>0</v>
      </c>
      <c r="S6209">
        <v>0</v>
      </c>
      <c r="T6209">
        <v>1</v>
      </c>
      <c r="U6209">
        <v>0</v>
      </c>
      <c r="V6209">
        <v>0</v>
      </c>
      <c r="W6209">
        <v>0</v>
      </c>
      <c r="X6209">
        <v>8.5318497395057395</v>
      </c>
      <c r="Y6209">
        <v>0</v>
      </c>
      <c r="Z6209">
        <v>0</v>
      </c>
      <c r="AA6209">
        <v>0</v>
      </c>
      <c r="AB6209">
        <v>0.16156855621034999</v>
      </c>
      <c r="AC6209">
        <v>0</v>
      </c>
      <c r="AD6209">
        <v>0</v>
      </c>
      <c r="AE6209">
        <v>8.6934182957160893</v>
      </c>
    </row>
    <row r="6210" spans="1:31" x14ac:dyDescent="0.25">
      <c r="A6210">
        <v>2318137</v>
      </c>
      <c r="B6210">
        <v>1</v>
      </c>
      <c r="C6210" t="s">
        <v>80</v>
      </c>
      <c r="D6210" t="s">
        <v>86</v>
      </c>
      <c r="E6210" t="s">
        <v>147</v>
      </c>
      <c r="F6210" t="s">
        <v>17835</v>
      </c>
      <c r="G6210" t="s">
        <v>703</v>
      </c>
      <c r="H6210" t="s">
        <v>150</v>
      </c>
      <c r="I6210" t="s">
        <v>136</v>
      </c>
      <c r="J6210" t="s">
        <v>3</v>
      </c>
      <c r="K6210" t="s">
        <v>138</v>
      </c>
      <c r="L6210" t="s">
        <v>17836</v>
      </c>
      <c r="M6210" t="s">
        <v>17837</v>
      </c>
      <c r="N6210">
        <v>1.091388888</v>
      </c>
      <c r="O6210">
        <v>0</v>
      </c>
      <c r="P6210">
        <v>21</v>
      </c>
      <c r="Q6210">
        <v>0</v>
      </c>
      <c r="R6210">
        <v>0</v>
      </c>
      <c r="S6210">
        <v>0</v>
      </c>
      <c r="T6210">
        <v>1</v>
      </c>
      <c r="U6210">
        <v>0</v>
      </c>
      <c r="V6210">
        <v>0</v>
      </c>
      <c r="W6210">
        <v>0</v>
      </c>
      <c r="X6210">
        <v>15.786678271397609</v>
      </c>
      <c r="Y6210">
        <v>0</v>
      </c>
      <c r="Z6210">
        <v>0</v>
      </c>
      <c r="AA6210">
        <v>0</v>
      </c>
      <c r="AB6210">
        <v>1.9790033829332332</v>
      </c>
      <c r="AC6210">
        <v>0</v>
      </c>
      <c r="AD6210">
        <v>0</v>
      </c>
      <c r="AE6210">
        <v>17.765681654330841</v>
      </c>
    </row>
    <row r="6211" spans="1:31" x14ac:dyDescent="0.25">
      <c r="A6211">
        <v>2318017</v>
      </c>
      <c r="B6211">
        <v>1</v>
      </c>
      <c r="C6211" t="s">
        <v>80</v>
      </c>
      <c r="D6211" t="s">
        <v>97</v>
      </c>
      <c r="E6211" t="s">
        <v>158</v>
      </c>
      <c r="F6211" t="s">
        <v>17838</v>
      </c>
      <c r="G6211" t="s">
        <v>453</v>
      </c>
      <c r="H6211" t="s">
        <v>150</v>
      </c>
      <c r="I6211" t="s">
        <v>136</v>
      </c>
      <c r="J6211" t="s">
        <v>137</v>
      </c>
      <c r="K6211" t="s">
        <v>138</v>
      </c>
      <c r="L6211" t="s">
        <v>17839</v>
      </c>
      <c r="M6211" t="s">
        <v>17840</v>
      </c>
      <c r="N6211">
        <v>0.97499999999999998</v>
      </c>
      <c r="O6211">
        <v>0</v>
      </c>
      <c r="P6211">
        <v>152</v>
      </c>
      <c r="Q6211">
        <v>0</v>
      </c>
      <c r="R6211">
        <v>3</v>
      </c>
      <c r="S6211">
        <v>0</v>
      </c>
      <c r="T6211">
        <v>8</v>
      </c>
      <c r="U6211">
        <v>0</v>
      </c>
      <c r="V6211">
        <v>0</v>
      </c>
      <c r="W6211">
        <v>0</v>
      </c>
      <c r="X6211">
        <v>56.174851211745974</v>
      </c>
      <c r="Y6211">
        <v>0</v>
      </c>
      <c r="Z6211">
        <v>0.46279747653750003</v>
      </c>
      <c r="AA6211">
        <v>0</v>
      </c>
      <c r="AB6211">
        <v>2.7028389363995839</v>
      </c>
      <c r="AC6211">
        <v>0</v>
      </c>
      <c r="AD6211">
        <v>0</v>
      </c>
      <c r="AE6211">
        <v>59.340487624683064</v>
      </c>
    </row>
    <row r="6212" spans="1:31" x14ac:dyDescent="0.25">
      <c r="A6212">
        <v>2318117</v>
      </c>
      <c r="B6212">
        <v>1</v>
      </c>
      <c r="C6212" t="s">
        <v>80</v>
      </c>
      <c r="D6212" t="s">
        <v>83</v>
      </c>
      <c r="E6212" t="s">
        <v>175</v>
      </c>
      <c r="F6212" t="s">
        <v>17841</v>
      </c>
      <c r="G6212" t="s">
        <v>134</v>
      </c>
      <c r="H6212" t="s">
        <v>135</v>
      </c>
      <c r="I6212" t="s">
        <v>136</v>
      </c>
      <c r="J6212" t="s">
        <v>137</v>
      </c>
      <c r="K6212" t="s">
        <v>138</v>
      </c>
      <c r="L6212" t="s">
        <v>17842</v>
      </c>
      <c r="M6212" t="s">
        <v>17843</v>
      </c>
      <c r="N6212">
        <v>0.86138888800000002</v>
      </c>
      <c r="O6212">
        <v>0</v>
      </c>
      <c r="P6212">
        <v>134</v>
      </c>
      <c r="Q6212">
        <v>0</v>
      </c>
      <c r="R6212">
        <v>0</v>
      </c>
      <c r="S6212">
        <v>0</v>
      </c>
      <c r="T6212">
        <v>1</v>
      </c>
      <c r="U6212">
        <v>0</v>
      </c>
      <c r="V6212">
        <v>0</v>
      </c>
      <c r="W6212">
        <v>0</v>
      </c>
      <c r="X6212">
        <v>47.336550275077649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47.336550275077649</v>
      </c>
    </row>
    <row r="6213" spans="1:31" x14ac:dyDescent="0.25">
      <c r="A6213">
        <v>2318323</v>
      </c>
      <c r="B6213">
        <v>1</v>
      </c>
      <c r="C6213" t="s">
        <v>80</v>
      </c>
      <c r="D6213" t="s">
        <v>96</v>
      </c>
      <c r="E6213" t="s">
        <v>153</v>
      </c>
      <c r="F6213" t="s">
        <v>17844</v>
      </c>
      <c r="G6213" t="s">
        <v>254</v>
      </c>
      <c r="H6213" t="s">
        <v>150</v>
      </c>
      <c r="I6213" t="s">
        <v>136</v>
      </c>
      <c r="J6213" t="s">
        <v>137</v>
      </c>
      <c r="K6213" t="s">
        <v>138</v>
      </c>
      <c r="L6213" t="s">
        <v>17845</v>
      </c>
      <c r="M6213" t="s">
        <v>17846</v>
      </c>
      <c r="N6213">
        <v>2.2283333330000001</v>
      </c>
      <c r="O6213">
        <v>0</v>
      </c>
      <c r="P6213">
        <v>2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2.6538565315680005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2.6538565315680005</v>
      </c>
    </row>
    <row r="6214" spans="1:31" x14ac:dyDescent="0.25">
      <c r="A6214">
        <v>2318074</v>
      </c>
      <c r="B6214">
        <v>1</v>
      </c>
      <c r="C6214" t="s">
        <v>80</v>
      </c>
      <c r="D6214" t="s">
        <v>110</v>
      </c>
      <c r="E6214" t="s">
        <v>158</v>
      </c>
      <c r="F6214" t="s">
        <v>17847</v>
      </c>
      <c r="G6214" t="s">
        <v>143</v>
      </c>
      <c r="H6214" t="s">
        <v>150</v>
      </c>
      <c r="I6214" t="s">
        <v>136</v>
      </c>
      <c r="J6214" t="s">
        <v>137</v>
      </c>
      <c r="K6214" t="s">
        <v>144</v>
      </c>
      <c r="L6214" t="s">
        <v>17848</v>
      </c>
      <c r="M6214" t="s">
        <v>17849</v>
      </c>
      <c r="N6214">
        <v>7.5722222219999997</v>
      </c>
      <c r="O6214">
        <v>0</v>
      </c>
      <c r="P6214">
        <v>515</v>
      </c>
      <c r="Q6214">
        <v>0</v>
      </c>
      <c r="R6214">
        <v>0</v>
      </c>
      <c r="S6214">
        <v>0</v>
      </c>
      <c r="T6214">
        <v>39</v>
      </c>
      <c r="U6214">
        <v>0</v>
      </c>
      <c r="V6214">
        <v>0</v>
      </c>
      <c r="W6214">
        <v>0</v>
      </c>
      <c r="X6214">
        <v>960.41637315434411</v>
      </c>
      <c r="Y6214">
        <v>0</v>
      </c>
      <c r="Z6214">
        <v>0</v>
      </c>
      <c r="AA6214">
        <v>0</v>
      </c>
      <c r="AB6214">
        <v>429.56149646504144</v>
      </c>
      <c r="AC6214">
        <v>0</v>
      </c>
      <c r="AD6214">
        <v>0</v>
      </c>
      <c r="AE6214">
        <v>1389.9778696193855</v>
      </c>
    </row>
    <row r="6215" spans="1:31" x14ac:dyDescent="0.25">
      <c r="A6215">
        <v>2318180</v>
      </c>
      <c r="B6215">
        <v>1</v>
      </c>
      <c r="C6215" t="s">
        <v>80</v>
      </c>
      <c r="D6215" t="s">
        <v>92</v>
      </c>
      <c r="E6215" t="s">
        <v>153</v>
      </c>
      <c r="F6215" t="s">
        <v>17850</v>
      </c>
      <c r="G6215" t="s">
        <v>155</v>
      </c>
      <c r="H6215" t="s">
        <v>150</v>
      </c>
      <c r="I6215" t="s">
        <v>136</v>
      </c>
      <c r="J6215" t="s">
        <v>137</v>
      </c>
      <c r="K6215" t="s">
        <v>138</v>
      </c>
      <c r="L6215" t="s">
        <v>17851</v>
      </c>
      <c r="M6215" t="s">
        <v>17852</v>
      </c>
      <c r="N6215">
        <v>1.8472222220000001</v>
      </c>
      <c r="O6215">
        <v>0</v>
      </c>
      <c r="P6215">
        <v>10</v>
      </c>
      <c r="Q6215">
        <v>0</v>
      </c>
      <c r="R6215">
        <v>0</v>
      </c>
      <c r="S6215">
        <v>0</v>
      </c>
      <c r="T6215">
        <v>1</v>
      </c>
      <c r="U6215">
        <v>0</v>
      </c>
      <c r="V6215">
        <v>0</v>
      </c>
      <c r="W6215">
        <v>0</v>
      </c>
      <c r="X6215">
        <v>3.75149945514175</v>
      </c>
      <c r="Y6215">
        <v>0</v>
      </c>
      <c r="Z6215">
        <v>0</v>
      </c>
      <c r="AA6215">
        <v>0</v>
      </c>
      <c r="AB6215">
        <v>3.7829485049425666</v>
      </c>
      <c r="AC6215">
        <v>0</v>
      </c>
      <c r="AD6215">
        <v>0</v>
      </c>
      <c r="AE6215">
        <v>7.5344479600843162</v>
      </c>
    </row>
    <row r="6216" spans="1:31" x14ac:dyDescent="0.25">
      <c r="A6216">
        <v>2318080</v>
      </c>
      <c r="B6216">
        <v>1</v>
      </c>
      <c r="C6216" t="s">
        <v>80</v>
      </c>
      <c r="D6216" t="s">
        <v>104</v>
      </c>
      <c r="E6216" t="s">
        <v>141</v>
      </c>
      <c r="F6216" t="s">
        <v>17853</v>
      </c>
      <c r="G6216" t="s">
        <v>467</v>
      </c>
      <c r="H6216" t="s">
        <v>135</v>
      </c>
      <c r="I6216" t="s">
        <v>136</v>
      </c>
      <c r="J6216" t="s">
        <v>137</v>
      </c>
      <c r="K6216" t="s">
        <v>138</v>
      </c>
      <c r="L6216" t="s">
        <v>17854</v>
      </c>
      <c r="M6216" t="s">
        <v>17855</v>
      </c>
      <c r="N6216">
        <v>0.21833333299999999</v>
      </c>
      <c r="O6216">
        <v>10</v>
      </c>
      <c r="P6216">
        <v>134</v>
      </c>
      <c r="Q6216">
        <v>10</v>
      </c>
      <c r="R6216">
        <v>21</v>
      </c>
      <c r="S6216">
        <v>16</v>
      </c>
      <c r="T6216">
        <v>53</v>
      </c>
      <c r="U6216">
        <v>1</v>
      </c>
      <c r="V6216">
        <v>0</v>
      </c>
      <c r="W6216">
        <v>4.0029847967904004</v>
      </c>
      <c r="X6216">
        <v>10.900954268809803</v>
      </c>
      <c r="Y6216">
        <v>2.3361601623444166</v>
      </c>
      <c r="Z6216">
        <v>4.6463533618595179</v>
      </c>
      <c r="AA6216">
        <v>24.525009849362096</v>
      </c>
      <c r="AB6216">
        <v>23.494127694881261</v>
      </c>
      <c r="AC6216">
        <v>4.6391305726280008</v>
      </c>
      <c r="AD6216">
        <v>0</v>
      </c>
      <c r="AE6216">
        <v>74.544720706675491</v>
      </c>
    </row>
    <row r="6217" spans="1:31" x14ac:dyDescent="0.25">
      <c r="A6217">
        <v>2318034</v>
      </c>
      <c r="B6217">
        <v>1</v>
      </c>
      <c r="C6217" t="s">
        <v>80</v>
      </c>
      <c r="D6217" t="s">
        <v>103</v>
      </c>
      <c r="E6217" t="s">
        <v>153</v>
      </c>
      <c r="F6217" t="s">
        <v>17856</v>
      </c>
      <c r="G6217" t="s">
        <v>155</v>
      </c>
      <c r="H6217" t="s">
        <v>150</v>
      </c>
      <c r="I6217" t="s">
        <v>136</v>
      </c>
      <c r="J6217" t="s">
        <v>137</v>
      </c>
      <c r="K6217" t="s">
        <v>138</v>
      </c>
      <c r="L6217" t="s">
        <v>17857</v>
      </c>
      <c r="M6217" t="s">
        <v>17858</v>
      </c>
      <c r="N6217">
        <v>1.0433333330000001</v>
      </c>
      <c r="O6217">
        <v>0</v>
      </c>
      <c r="P6217">
        <v>1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0.20777370674099163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0.20777370674099163</v>
      </c>
    </row>
    <row r="6218" spans="1:31" x14ac:dyDescent="0.25">
      <c r="A6218">
        <v>2318366</v>
      </c>
      <c r="B6218">
        <v>1</v>
      </c>
      <c r="C6218" t="s">
        <v>80</v>
      </c>
      <c r="D6218" t="s">
        <v>90</v>
      </c>
      <c r="E6218" t="s">
        <v>175</v>
      </c>
      <c r="F6218" t="s">
        <v>17859</v>
      </c>
      <c r="G6218" t="s">
        <v>612</v>
      </c>
      <c r="H6218" t="s">
        <v>135</v>
      </c>
      <c r="I6218" t="s">
        <v>136</v>
      </c>
      <c r="J6218" t="s">
        <v>137</v>
      </c>
      <c r="K6218" t="s">
        <v>138</v>
      </c>
      <c r="L6218" t="s">
        <v>17860</v>
      </c>
      <c r="M6218" t="s">
        <v>17861</v>
      </c>
      <c r="N6218">
        <v>2.5038888880000001</v>
      </c>
      <c r="O6218">
        <v>0</v>
      </c>
      <c r="P6218">
        <v>1258</v>
      </c>
      <c r="Q6218">
        <v>0</v>
      </c>
      <c r="R6218">
        <v>0</v>
      </c>
      <c r="S6218">
        <v>0</v>
      </c>
      <c r="T6218">
        <v>45</v>
      </c>
      <c r="U6218">
        <v>0</v>
      </c>
      <c r="V6218">
        <v>0</v>
      </c>
      <c r="W6218">
        <v>0</v>
      </c>
      <c r="X6218">
        <v>772.23623830751421</v>
      </c>
      <c r="Y6218">
        <v>0</v>
      </c>
      <c r="Z6218">
        <v>0</v>
      </c>
      <c r="AA6218">
        <v>0</v>
      </c>
      <c r="AB6218">
        <v>127.55058769488366</v>
      </c>
      <c r="AC6218">
        <v>0</v>
      </c>
      <c r="AD6218">
        <v>0</v>
      </c>
      <c r="AE6218">
        <v>899.7868260023979</v>
      </c>
    </row>
    <row r="6219" spans="1:31" x14ac:dyDescent="0.25">
      <c r="A6219">
        <v>2318011</v>
      </c>
      <c r="B6219">
        <v>1</v>
      </c>
      <c r="C6219" t="s">
        <v>81</v>
      </c>
      <c r="D6219" t="s">
        <v>118</v>
      </c>
      <c r="E6219" t="s">
        <v>147</v>
      </c>
      <c r="F6219" t="s">
        <v>17862</v>
      </c>
      <c r="G6219" t="s">
        <v>149</v>
      </c>
      <c r="H6219" t="s">
        <v>150</v>
      </c>
      <c r="I6219" t="s">
        <v>136</v>
      </c>
      <c r="J6219" t="s">
        <v>137</v>
      </c>
      <c r="K6219" t="s">
        <v>138</v>
      </c>
      <c r="L6219" t="s">
        <v>17863</v>
      </c>
      <c r="M6219" t="s">
        <v>17864</v>
      </c>
      <c r="N6219">
        <v>2.4983333330000002</v>
      </c>
      <c r="O6219">
        <v>0</v>
      </c>
      <c r="P6219">
        <v>12</v>
      </c>
      <c r="Q6219">
        <v>0</v>
      </c>
      <c r="R6219">
        <v>0</v>
      </c>
      <c r="S6219">
        <v>0</v>
      </c>
      <c r="T6219">
        <v>2</v>
      </c>
      <c r="U6219">
        <v>0</v>
      </c>
      <c r="V6219">
        <v>0</v>
      </c>
      <c r="W6219">
        <v>0</v>
      </c>
      <c r="X6219">
        <v>3.0997729308671493</v>
      </c>
      <c r="Y6219">
        <v>0</v>
      </c>
      <c r="Z6219">
        <v>0</v>
      </c>
      <c r="AA6219">
        <v>0</v>
      </c>
      <c r="AB6219">
        <v>2.6933958496620001</v>
      </c>
      <c r="AC6219">
        <v>0</v>
      </c>
      <c r="AD6219">
        <v>0</v>
      </c>
      <c r="AE6219">
        <v>5.7931687805291494</v>
      </c>
    </row>
    <row r="6220" spans="1:31" x14ac:dyDescent="0.25">
      <c r="A6220">
        <v>2318220</v>
      </c>
      <c r="B6220">
        <v>1</v>
      </c>
      <c r="C6220" t="s">
        <v>80</v>
      </c>
      <c r="D6220" t="s">
        <v>100</v>
      </c>
      <c r="E6220" t="s">
        <v>147</v>
      </c>
      <c r="F6220" t="s">
        <v>17865</v>
      </c>
      <c r="G6220" t="s">
        <v>503</v>
      </c>
      <c r="H6220" t="s">
        <v>150</v>
      </c>
      <c r="I6220" t="s">
        <v>136</v>
      </c>
      <c r="J6220" t="s">
        <v>137</v>
      </c>
      <c r="K6220" t="s">
        <v>138</v>
      </c>
      <c r="L6220" t="s">
        <v>17866</v>
      </c>
      <c r="M6220" t="s">
        <v>17867</v>
      </c>
      <c r="N6220">
        <v>2.2633333329999998</v>
      </c>
      <c r="O6220">
        <v>0</v>
      </c>
      <c r="P6220">
        <v>29</v>
      </c>
      <c r="Q6220">
        <v>0</v>
      </c>
      <c r="R6220">
        <v>0</v>
      </c>
      <c r="S6220">
        <v>0</v>
      </c>
      <c r="T6220">
        <v>2</v>
      </c>
      <c r="U6220">
        <v>0</v>
      </c>
      <c r="V6220">
        <v>0</v>
      </c>
      <c r="W6220">
        <v>0</v>
      </c>
      <c r="X6220">
        <v>16.434075034840795</v>
      </c>
      <c r="Y6220">
        <v>0</v>
      </c>
      <c r="Z6220">
        <v>0</v>
      </c>
      <c r="AA6220">
        <v>0</v>
      </c>
      <c r="AB6220">
        <v>8.4125899911164002</v>
      </c>
      <c r="AC6220">
        <v>0</v>
      </c>
      <c r="AD6220">
        <v>0</v>
      </c>
      <c r="AE6220">
        <v>24.846665025957194</v>
      </c>
    </row>
    <row r="6221" spans="1:31" x14ac:dyDescent="0.25">
      <c r="A6221">
        <v>2318558</v>
      </c>
      <c r="B6221">
        <v>1</v>
      </c>
      <c r="C6221" t="s">
        <v>81</v>
      </c>
      <c r="D6221" t="s">
        <v>127</v>
      </c>
      <c r="E6221" t="s">
        <v>153</v>
      </c>
      <c r="F6221" t="s">
        <v>17868</v>
      </c>
      <c r="G6221" t="s">
        <v>203</v>
      </c>
      <c r="H6221" t="s">
        <v>150</v>
      </c>
      <c r="I6221" t="s">
        <v>136</v>
      </c>
      <c r="J6221" t="s">
        <v>137</v>
      </c>
      <c r="K6221" t="s">
        <v>138</v>
      </c>
      <c r="L6221" t="s">
        <v>17869</v>
      </c>
      <c r="M6221" t="s">
        <v>17870</v>
      </c>
      <c r="N6221">
        <v>2.793055555</v>
      </c>
      <c r="O6221">
        <v>0</v>
      </c>
      <c r="P6221">
        <v>6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3.6765962532945755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3.6765962532945755</v>
      </c>
    </row>
    <row r="6222" spans="1:31" x14ac:dyDescent="0.25">
      <c r="A6222">
        <v>2318512</v>
      </c>
      <c r="B6222">
        <v>1</v>
      </c>
      <c r="C6222" t="s">
        <v>80</v>
      </c>
      <c r="D6222" t="s">
        <v>83</v>
      </c>
      <c r="E6222" t="s">
        <v>153</v>
      </c>
      <c r="F6222" t="s">
        <v>17871</v>
      </c>
      <c r="G6222" t="s">
        <v>155</v>
      </c>
      <c r="H6222" t="s">
        <v>150</v>
      </c>
      <c r="I6222" t="s">
        <v>136</v>
      </c>
      <c r="J6222" t="s">
        <v>137</v>
      </c>
      <c r="K6222" t="s">
        <v>138</v>
      </c>
      <c r="L6222" t="s">
        <v>17872</v>
      </c>
      <c r="M6222" t="s">
        <v>17873</v>
      </c>
      <c r="N6222">
        <v>3.3763888880000001</v>
      </c>
      <c r="O6222">
        <v>0</v>
      </c>
      <c r="P6222">
        <v>1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0.78931591563908332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0.78931591563908332</v>
      </c>
    </row>
    <row r="6223" spans="1:31" x14ac:dyDescent="0.25">
      <c r="A6223">
        <v>2318535</v>
      </c>
      <c r="B6223">
        <v>1</v>
      </c>
      <c r="C6223" t="s">
        <v>81</v>
      </c>
      <c r="D6223" t="s">
        <v>127</v>
      </c>
      <c r="E6223" t="s">
        <v>147</v>
      </c>
      <c r="F6223" t="s">
        <v>17874</v>
      </c>
      <c r="G6223" t="s">
        <v>703</v>
      </c>
      <c r="H6223" t="s">
        <v>150</v>
      </c>
      <c r="I6223" t="s">
        <v>136</v>
      </c>
      <c r="J6223" t="s">
        <v>137</v>
      </c>
      <c r="K6223" t="s">
        <v>138</v>
      </c>
      <c r="L6223" t="s">
        <v>17875</v>
      </c>
      <c r="M6223" t="s">
        <v>17876</v>
      </c>
      <c r="N6223">
        <v>3.014444444</v>
      </c>
      <c r="O6223">
        <v>0</v>
      </c>
      <c r="P6223">
        <v>4</v>
      </c>
      <c r="Q6223">
        <v>0</v>
      </c>
      <c r="R6223">
        <v>1</v>
      </c>
      <c r="S6223">
        <v>0</v>
      </c>
      <c r="T6223">
        <v>2</v>
      </c>
      <c r="U6223">
        <v>0</v>
      </c>
      <c r="V6223">
        <v>0</v>
      </c>
      <c r="W6223">
        <v>0</v>
      </c>
      <c r="X6223">
        <v>3.0980738041215332</v>
      </c>
      <c r="Y6223">
        <v>0</v>
      </c>
      <c r="Z6223">
        <v>1.7571964178531252</v>
      </c>
      <c r="AA6223">
        <v>0</v>
      </c>
      <c r="AB6223">
        <v>4.3146676077838526</v>
      </c>
      <c r="AC6223">
        <v>0</v>
      </c>
      <c r="AD6223">
        <v>0</v>
      </c>
      <c r="AE6223">
        <v>9.1699378297585099</v>
      </c>
    </row>
    <row r="6224" spans="1:31" x14ac:dyDescent="0.25">
      <c r="A6224">
        <v>2318097</v>
      </c>
      <c r="B6224">
        <v>1</v>
      </c>
      <c r="C6224" t="s">
        <v>81</v>
      </c>
      <c r="D6224" t="s">
        <v>112</v>
      </c>
      <c r="E6224" t="s">
        <v>141</v>
      </c>
      <c r="F6224" t="s">
        <v>4563</v>
      </c>
      <c r="G6224" t="s">
        <v>134</v>
      </c>
      <c r="H6224" t="s">
        <v>135</v>
      </c>
      <c r="I6224" t="s">
        <v>136</v>
      </c>
      <c r="J6224" t="s">
        <v>137</v>
      </c>
      <c r="K6224" t="s">
        <v>138</v>
      </c>
      <c r="L6224" t="s">
        <v>17877</v>
      </c>
      <c r="M6224" t="s">
        <v>17878</v>
      </c>
      <c r="N6224">
        <v>0.1275</v>
      </c>
      <c r="O6224">
        <v>1</v>
      </c>
      <c r="P6224">
        <v>98</v>
      </c>
      <c r="Q6224">
        <v>4</v>
      </c>
      <c r="R6224">
        <v>15</v>
      </c>
      <c r="S6224">
        <v>3</v>
      </c>
      <c r="T6224">
        <v>6</v>
      </c>
      <c r="U6224">
        <v>0</v>
      </c>
      <c r="V6224">
        <v>0</v>
      </c>
      <c r="W6224">
        <v>0.22407624963360001</v>
      </c>
      <c r="X6224">
        <v>1.1882812975911001</v>
      </c>
      <c r="Y6224">
        <v>1.7785099756008751</v>
      </c>
      <c r="Z6224">
        <v>1.4891827647986251</v>
      </c>
      <c r="AA6224">
        <v>4.1497310033963997</v>
      </c>
      <c r="AB6224">
        <v>1.8591703523467502</v>
      </c>
      <c r="AC6224">
        <v>0</v>
      </c>
      <c r="AD6224">
        <v>0</v>
      </c>
      <c r="AE6224">
        <v>10.68895164336735</v>
      </c>
    </row>
    <row r="6225" spans="1:31" x14ac:dyDescent="0.25">
      <c r="A6225">
        <v>2318552</v>
      </c>
      <c r="B6225">
        <v>1</v>
      </c>
      <c r="C6225" t="s">
        <v>81</v>
      </c>
      <c r="D6225" t="s">
        <v>112</v>
      </c>
      <c r="E6225" t="s">
        <v>147</v>
      </c>
      <c r="F6225" t="s">
        <v>17879</v>
      </c>
      <c r="G6225" t="s">
        <v>513</v>
      </c>
      <c r="H6225" t="s">
        <v>150</v>
      </c>
      <c r="I6225" t="s">
        <v>136</v>
      </c>
      <c r="J6225" t="s">
        <v>137</v>
      </c>
      <c r="K6225" t="s">
        <v>138</v>
      </c>
      <c r="L6225" t="s">
        <v>17880</v>
      </c>
      <c r="M6225" t="s">
        <v>17881</v>
      </c>
      <c r="N6225">
        <v>3.6319444440000002</v>
      </c>
      <c r="O6225">
        <v>0</v>
      </c>
      <c r="P6225">
        <v>8</v>
      </c>
      <c r="Q6225">
        <v>0</v>
      </c>
      <c r="R6225">
        <v>12</v>
      </c>
      <c r="S6225">
        <v>0</v>
      </c>
      <c r="T6225">
        <v>1</v>
      </c>
      <c r="U6225">
        <v>0</v>
      </c>
      <c r="V6225">
        <v>0</v>
      </c>
      <c r="W6225">
        <v>0</v>
      </c>
      <c r="X6225">
        <v>2.5640560045611007</v>
      </c>
      <c r="Y6225">
        <v>0</v>
      </c>
      <c r="Z6225">
        <v>6.3400770194697245</v>
      </c>
      <c r="AA6225">
        <v>0</v>
      </c>
      <c r="AB6225">
        <v>4.152540315910267</v>
      </c>
      <c r="AC6225">
        <v>0</v>
      </c>
      <c r="AD6225">
        <v>0</v>
      </c>
      <c r="AE6225">
        <v>13.056673339941092</v>
      </c>
    </row>
    <row r="6226" spans="1:31" x14ac:dyDescent="0.25">
      <c r="A6226">
        <v>2318303</v>
      </c>
      <c r="B6226">
        <v>1</v>
      </c>
      <c r="C6226" t="s">
        <v>81</v>
      </c>
      <c r="D6226" t="s">
        <v>113</v>
      </c>
      <c r="E6226" t="s">
        <v>147</v>
      </c>
      <c r="F6226" t="s">
        <v>17882</v>
      </c>
      <c r="G6226" t="s">
        <v>622</v>
      </c>
      <c r="H6226" t="s">
        <v>150</v>
      </c>
      <c r="I6226" t="s">
        <v>136</v>
      </c>
      <c r="J6226" t="s">
        <v>137</v>
      </c>
      <c r="K6226" t="s">
        <v>138</v>
      </c>
      <c r="L6226" t="s">
        <v>17883</v>
      </c>
      <c r="M6226" t="s">
        <v>17884</v>
      </c>
      <c r="N6226">
        <v>3.2288888880000002</v>
      </c>
      <c r="O6226">
        <v>0</v>
      </c>
      <c r="P6226">
        <v>30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12.932367095713861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12.932367095713861</v>
      </c>
    </row>
    <row r="6227" spans="1:31" x14ac:dyDescent="0.25">
      <c r="A6227">
        <v>2318349</v>
      </c>
      <c r="B6227">
        <v>1</v>
      </c>
      <c r="C6227" t="s">
        <v>80</v>
      </c>
      <c r="D6227" t="s">
        <v>109</v>
      </c>
      <c r="E6227" t="s">
        <v>141</v>
      </c>
      <c r="F6227" t="s">
        <v>17885</v>
      </c>
      <c r="G6227" t="s">
        <v>134</v>
      </c>
      <c r="H6227" t="s">
        <v>135</v>
      </c>
      <c r="I6227" t="s">
        <v>136</v>
      </c>
      <c r="J6227" t="s">
        <v>137</v>
      </c>
      <c r="K6227" t="s">
        <v>138</v>
      </c>
      <c r="L6227" t="s">
        <v>17886</v>
      </c>
      <c r="M6227" t="s">
        <v>17887</v>
      </c>
      <c r="N6227">
        <v>0.40222222200000002</v>
      </c>
      <c r="O6227">
        <v>0</v>
      </c>
      <c r="P6227">
        <v>511</v>
      </c>
      <c r="Q6227">
        <v>0</v>
      </c>
      <c r="R6227">
        <v>30</v>
      </c>
      <c r="S6227">
        <v>1</v>
      </c>
      <c r="T6227">
        <v>66</v>
      </c>
      <c r="U6227">
        <v>0</v>
      </c>
      <c r="V6227">
        <v>0</v>
      </c>
      <c r="W6227">
        <v>0</v>
      </c>
      <c r="X6227">
        <v>25.310003784989959</v>
      </c>
      <c r="Y6227">
        <v>0</v>
      </c>
      <c r="Z6227">
        <v>6.4758797170531324</v>
      </c>
      <c r="AA6227">
        <v>0.61191082415057774</v>
      </c>
      <c r="AB6227">
        <v>8.2592014935825091</v>
      </c>
      <c r="AC6227">
        <v>0</v>
      </c>
      <c r="AD6227">
        <v>0</v>
      </c>
      <c r="AE6227">
        <v>40.656995819776178</v>
      </c>
    </row>
    <row r="6228" spans="1:31" x14ac:dyDescent="0.25">
      <c r="A6228">
        <v>2318306</v>
      </c>
      <c r="B6228">
        <v>1</v>
      </c>
      <c r="C6228" t="s">
        <v>80</v>
      </c>
      <c r="D6228" t="s">
        <v>104</v>
      </c>
      <c r="E6228" t="s">
        <v>153</v>
      </c>
      <c r="F6228" t="s">
        <v>17888</v>
      </c>
      <c r="G6228" t="s">
        <v>155</v>
      </c>
      <c r="H6228" t="s">
        <v>150</v>
      </c>
      <c r="I6228" t="s">
        <v>136</v>
      </c>
      <c r="J6228" t="s">
        <v>137</v>
      </c>
      <c r="K6228" t="s">
        <v>138</v>
      </c>
      <c r="L6228" t="s">
        <v>17889</v>
      </c>
      <c r="M6228" t="s">
        <v>17890</v>
      </c>
      <c r="N6228">
        <v>2.3672222220000001</v>
      </c>
      <c r="O6228">
        <v>0</v>
      </c>
      <c r="P6228">
        <v>3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1.6158027645849335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1.6158027645849335</v>
      </c>
    </row>
    <row r="6229" spans="1:31" x14ac:dyDescent="0.25">
      <c r="A6229">
        <v>2317997</v>
      </c>
      <c r="B6229">
        <v>1</v>
      </c>
      <c r="C6229" t="s">
        <v>80</v>
      </c>
      <c r="D6229" t="s">
        <v>108</v>
      </c>
      <c r="E6229" t="s">
        <v>158</v>
      </c>
      <c r="F6229" t="s">
        <v>17891</v>
      </c>
      <c r="G6229" t="s">
        <v>353</v>
      </c>
      <c r="H6229" t="s">
        <v>150</v>
      </c>
      <c r="I6229" t="s">
        <v>136</v>
      </c>
      <c r="J6229" t="s">
        <v>137</v>
      </c>
      <c r="K6229" t="s">
        <v>138</v>
      </c>
      <c r="L6229" t="s">
        <v>17892</v>
      </c>
      <c r="M6229" t="s">
        <v>17893</v>
      </c>
      <c r="N6229">
        <v>3.9063888879999999</v>
      </c>
      <c r="O6229">
        <v>0</v>
      </c>
      <c r="P6229">
        <v>58</v>
      </c>
      <c r="Q6229">
        <v>0</v>
      </c>
      <c r="R6229">
        <v>25</v>
      </c>
      <c r="S6229">
        <v>0</v>
      </c>
      <c r="T6229">
        <v>6</v>
      </c>
      <c r="U6229">
        <v>0</v>
      </c>
      <c r="V6229">
        <v>0</v>
      </c>
      <c r="W6229">
        <v>0</v>
      </c>
      <c r="X6229">
        <v>35.448884278739136</v>
      </c>
      <c r="Y6229">
        <v>0</v>
      </c>
      <c r="Z6229">
        <v>85.451989830024402</v>
      </c>
      <c r="AA6229">
        <v>0</v>
      </c>
      <c r="AB6229">
        <v>59.08301384558289</v>
      </c>
      <c r="AC6229">
        <v>0</v>
      </c>
      <c r="AD6229">
        <v>0</v>
      </c>
      <c r="AE6229">
        <v>179.98388795434641</v>
      </c>
    </row>
    <row r="6230" spans="1:31" x14ac:dyDescent="0.25">
      <c r="A6230">
        <v>2318283</v>
      </c>
      <c r="B6230">
        <v>1</v>
      </c>
      <c r="C6230" t="s">
        <v>81</v>
      </c>
      <c r="D6230" t="s">
        <v>123</v>
      </c>
      <c r="E6230" t="s">
        <v>153</v>
      </c>
      <c r="F6230" t="s">
        <v>17894</v>
      </c>
      <c r="G6230" t="s">
        <v>155</v>
      </c>
      <c r="H6230" t="s">
        <v>150</v>
      </c>
      <c r="I6230" t="s">
        <v>136</v>
      </c>
      <c r="J6230" t="s">
        <v>137</v>
      </c>
      <c r="K6230" t="s">
        <v>138</v>
      </c>
      <c r="L6230" t="s">
        <v>17895</v>
      </c>
      <c r="M6230" t="s">
        <v>17896</v>
      </c>
      <c r="N6230">
        <v>2.88</v>
      </c>
      <c r="O6230">
        <v>0</v>
      </c>
      <c r="P6230">
        <v>2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1.2222229744161999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1.2222229744161999</v>
      </c>
    </row>
    <row r="6231" spans="1:31" x14ac:dyDescent="0.25">
      <c r="A6231">
        <v>2317971</v>
      </c>
      <c r="B6231">
        <v>1</v>
      </c>
      <c r="C6231" t="s">
        <v>81</v>
      </c>
      <c r="D6231" t="s">
        <v>126</v>
      </c>
      <c r="E6231" t="s">
        <v>147</v>
      </c>
      <c r="F6231" t="s">
        <v>17897</v>
      </c>
      <c r="G6231" t="s">
        <v>149</v>
      </c>
      <c r="H6231" t="s">
        <v>150</v>
      </c>
      <c r="I6231" t="s">
        <v>136</v>
      </c>
      <c r="J6231" t="s">
        <v>137</v>
      </c>
      <c r="K6231" t="s">
        <v>138</v>
      </c>
      <c r="L6231" t="s">
        <v>17898</v>
      </c>
      <c r="M6231" t="s">
        <v>17899</v>
      </c>
      <c r="N6231">
        <v>2.1347222220000002</v>
      </c>
      <c r="O6231">
        <v>0</v>
      </c>
      <c r="P6231">
        <v>12</v>
      </c>
      <c r="Q6231">
        <v>0</v>
      </c>
      <c r="R6231">
        <v>6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2.5359519795761249</v>
      </c>
      <c r="Y6231">
        <v>0</v>
      </c>
      <c r="Z6231">
        <v>9.9809289145337985</v>
      </c>
      <c r="AA6231">
        <v>0</v>
      </c>
      <c r="AB6231">
        <v>0</v>
      </c>
      <c r="AC6231">
        <v>0</v>
      </c>
      <c r="AD6231">
        <v>0</v>
      </c>
      <c r="AE6231">
        <v>12.516880894109924</v>
      </c>
    </row>
    <row r="6232" spans="1:31" x14ac:dyDescent="0.25">
      <c r="A6232">
        <v>2318263</v>
      </c>
      <c r="B6232">
        <v>1</v>
      </c>
      <c r="C6232" t="s">
        <v>80</v>
      </c>
      <c r="D6232" t="s">
        <v>104</v>
      </c>
      <c r="E6232" t="s">
        <v>141</v>
      </c>
      <c r="F6232" t="s">
        <v>11840</v>
      </c>
      <c r="G6232" t="s">
        <v>134</v>
      </c>
      <c r="H6232" t="s">
        <v>135</v>
      </c>
      <c r="I6232" t="s">
        <v>136</v>
      </c>
      <c r="J6232" t="s">
        <v>137</v>
      </c>
      <c r="K6232" t="s">
        <v>138</v>
      </c>
      <c r="L6232" t="s">
        <v>17900</v>
      </c>
      <c r="M6232" t="s">
        <v>17901</v>
      </c>
      <c r="N6232">
        <v>0.84222222199999996</v>
      </c>
      <c r="O6232">
        <v>10</v>
      </c>
      <c r="P6232">
        <v>203</v>
      </c>
      <c r="Q6232">
        <v>10</v>
      </c>
      <c r="R6232">
        <v>25</v>
      </c>
      <c r="S6232">
        <v>16</v>
      </c>
      <c r="T6232">
        <v>63</v>
      </c>
      <c r="U6232">
        <v>1</v>
      </c>
      <c r="V6232">
        <v>0</v>
      </c>
      <c r="W6232">
        <v>15.438719268633069</v>
      </c>
      <c r="X6232">
        <v>64.620047377674709</v>
      </c>
      <c r="Y6232">
        <v>9.6187901121095329</v>
      </c>
      <c r="Z6232">
        <v>18.208745430061903</v>
      </c>
      <c r="AA6232">
        <v>104.7232304334</v>
      </c>
      <c r="AB6232">
        <v>115.17407100595067</v>
      </c>
      <c r="AC6232">
        <v>18.57428893076267</v>
      </c>
      <c r="AD6232">
        <v>0</v>
      </c>
      <c r="AE6232">
        <v>346.3578925585926</v>
      </c>
    </row>
    <row r="6233" spans="1:31" x14ac:dyDescent="0.25">
      <c r="A6233">
        <v>2318183</v>
      </c>
      <c r="B6233">
        <v>1</v>
      </c>
      <c r="C6233" t="s">
        <v>81</v>
      </c>
      <c r="D6233" t="s">
        <v>117</v>
      </c>
      <c r="E6233" t="s">
        <v>153</v>
      </c>
      <c r="F6233" t="s">
        <v>17902</v>
      </c>
      <c r="G6233" t="s">
        <v>155</v>
      </c>
      <c r="H6233" t="s">
        <v>150</v>
      </c>
      <c r="I6233" t="s">
        <v>136</v>
      </c>
      <c r="J6233" t="s">
        <v>137</v>
      </c>
      <c r="K6233" t="s">
        <v>138</v>
      </c>
      <c r="L6233" t="s">
        <v>17903</v>
      </c>
      <c r="M6233" t="s">
        <v>17904</v>
      </c>
      <c r="N6233">
        <v>3.0505555549999999</v>
      </c>
      <c r="O6233">
        <v>0</v>
      </c>
      <c r="P6233">
        <v>1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0.4969014108084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0.4969014108084</v>
      </c>
    </row>
    <row r="6234" spans="1:31" x14ac:dyDescent="0.25">
      <c r="A6234">
        <v>2318226</v>
      </c>
      <c r="B6234">
        <v>1</v>
      </c>
      <c r="C6234" t="s">
        <v>81</v>
      </c>
      <c r="D6234" t="s">
        <v>120</v>
      </c>
      <c r="E6234" t="s">
        <v>132</v>
      </c>
      <c r="F6234" t="s">
        <v>5368</v>
      </c>
      <c r="G6234" t="s">
        <v>134</v>
      </c>
      <c r="H6234" t="s">
        <v>135</v>
      </c>
      <c r="I6234" t="s">
        <v>136</v>
      </c>
      <c r="J6234" t="s">
        <v>137</v>
      </c>
      <c r="K6234" t="s">
        <v>138</v>
      </c>
      <c r="L6234" t="s">
        <v>17905</v>
      </c>
      <c r="M6234" t="s">
        <v>17906</v>
      </c>
      <c r="N6234">
        <v>1.0958333330000001</v>
      </c>
      <c r="O6234">
        <v>0</v>
      </c>
      <c r="P6234">
        <v>11</v>
      </c>
      <c r="Q6234">
        <v>8</v>
      </c>
      <c r="R6234">
        <v>27</v>
      </c>
      <c r="S6234">
        <v>1</v>
      </c>
      <c r="T6234">
        <v>0</v>
      </c>
      <c r="U6234">
        <v>0</v>
      </c>
      <c r="V6234">
        <v>0</v>
      </c>
      <c r="W6234">
        <v>0</v>
      </c>
      <c r="X6234">
        <v>2.5918536350322499</v>
      </c>
      <c r="Y6234">
        <v>24.177718189247727</v>
      </c>
      <c r="Z6234">
        <v>39.576434488229125</v>
      </c>
      <c r="AA6234">
        <v>1.8610695315310555</v>
      </c>
      <c r="AB6234">
        <v>0</v>
      </c>
      <c r="AC6234">
        <v>0</v>
      </c>
      <c r="AD6234">
        <v>0</v>
      </c>
      <c r="AE6234">
        <v>68.207075844040162</v>
      </c>
    </row>
    <row r="6235" spans="1:31" x14ac:dyDescent="0.25">
      <c r="A6235">
        <v>2318475</v>
      </c>
      <c r="B6235">
        <v>1</v>
      </c>
      <c r="C6235" t="s">
        <v>81</v>
      </c>
      <c r="D6235" t="s">
        <v>112</v>
      </c>
      <c r="E6235" t="s">
        <v>153</v>
      </c>
      <c r="F6235" t="s">
        <v>17907</v>
      </c>
      <c r="G6235" t="s">
        <v>155</v>
      </c>
      <c r="H6235" t="s">
        <v>150</v>
      </c>
      <c r="I6235" t="s">
        <v>136</v>
      </c>
      <c r="J6235" t="s">
        <v>137</v>
      </c>
      <c r="K6235" t="s">
        <v>138</v>
      </c>
      <c r="L6235" t="s">
        <v>17908</v>
      </c>
      <c r="M6235" t="s">
        <v>17909</v>
      </c>
      <c r="N6235">
        <v>1.9113888880000001</v>
      </c>
      <c r="O6235">
        <v>0</v>
      </c>
      <c r="P6235">
        <v>2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0.70664880996491664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0.70664880996491664</v>
      </c>
    </row>
    <row r="6236" spans="1:31" x14ac:dyDescent="0.25">
      <c r="A6236">
        <v>2318077</v>
      </c>
      <c r="B6236">
        <v>1</v>
      </c>
      <c r="C6236" t="s">
        <v>81</v>
      </c>
      <c r="D6236" t="s">
        <v>123</v>
      </c>
      <c r="E6236" t="s">
        <v>132</v>
      </c>
      <c r="F6236" t="s">
        <v>17910</v>
      </c>
      <c r="G6236" t="s">
        <v>134</v>
      </c>
      <c r="H6236" t="s">
        <v>135</v>
      </c>
      <c r="I6236" t="s">
        <v>136</v>
      </c>
      <c r="J6236" t="s">
        <v>137</v>
      </c>
      <c r="K6236" t="s">
        <v>138</v>
      </c>
      <c r="L6236" t="s">
        <v>17911</v>
      </c>
      <c r="M6236" t="s">
        <v>17912</v>
      </c>
      <c r="N6236">
        <v>3.418055555</v>
      </c>
      <c r="O6236">
        <v>0</v>
      </c>
      <c r="P6236">
        <v>9</v>
      </c>
      <c r="Q6236">
        <v>0</v>
      </c>
      <c r="R6236">
        <v>105</v>
      </c>
      <c r="S6236">
        <v>0</v>
      </c>
      <c r="T6236">
        <v>13</v>
      </c>
      <c r="U6236">
        <v>0</v>
      </c>
      <c r="V6236">
        <v>0</v>
      </c>
      <c r="W6236">
        <v>0</v>
      </c>
      <c r="X6236">
        <v>22.336552670478316</v>
      </c>
      <c r="Y6236">
        <v>0</v>
      </c>
      <c r="Z6236">
        <v>735.11147377556233</v>
      </c>
      <c r="AA6236">
        <v>0</v>
      </c>
      <c r="AB6236">
        <v>49.929428900055832</v>
      </c>
      <c r="AC6236">
        <v>0</v>
      </c>
      <c r="AD6236">
        <v>0</v>
      </c>
      <c r="AE6236">
        <v>807.37745534609655</v>
      </c>
    </row>
    <row r="6237" spans="1:31" x14ac:dyDescent="0.25">
      <c r="A6237">
        <v>2318484</v>
      </c>
      <c r="B6237">
        <v>1</v>
      </c>
      <c r="C6237" t="s">
        <v>80</v>
      </c>
      <c r="D6237" t="s">
        <v>90</v>
      </c>
      <c r="E6237" t="s">
        <v>175</v>
      </c>
      <c r="F6237" t="s">
        <v>17913</v>
      </c>
      <c r="G6237" t="s">
        <v>612</v>
      </c>
      <c r="H6237" t="s">
        <v>135</v>
      </c>
      <c r="I6237" t="s">
        <v>136</v>
      </c>
      <c r="J6237" t="s">
        <v>137</v>
      </c>
      <c r="K6237" t="s">
        <v>138</v>
      </c>
      <c r="L6237" t="s">
        <v>17914</v>
      </c>
      <c r="M6237" t="s">
        <v>17915</v>
      </c>
      <c r="N6237">
        <v>5.7177777770000002</v>
      </c>
      <c r="O6237">
        <v>0</v>
      </c>
      <c r="P6237">
        <v>2049</v>
      </c>
      <c r="Q6237">
        <v>0</v>
      </c>
      <c r="R6237">
        <v>0</v>
      </c>
      <c r="S6237">
        <v>0</v>
      </c>
      <c r="T6237">
        <v>233</v>
      </c>
      <c r="U6237">
        <v>0</v>
      </c>
      <c r="V6237">
        <v>0</v>
      </c>
      <c r="W6237">
        <v>0</v>
      </c>
      <c r="X6237">
        <v>2540.9787835648931</v>
      </c>
      <c r="Y6237">
        <v>0</v>
      </c>
      <c r="Z6237">
        <v>0</v>
      </c>
      <c r="AA6237">
        <v>0</v>
      </c>
      <c r="AB6237">
        <v>898.21687990839575</v>
      </c>
      <c r="AC6237">
        <v>0</v>
      </c>
      <c r="AD6237">
        <v>0</v>
      </c>
      <c r="AE6237">
        <v>3439.1956634732887</v>
      </c>
    </row>
    <row r="6238" spans="1:31" x14ac:dyDescent="0.25">
      <c r="A6238">
        <v>2318269</v>
      </c>
      <c r="B6238">
        <v>1</v>
      </c>
      <c r="C6238" t="s">
        <v>80</v>
      </c>
      <c r="D6238" t="s">
        <v>97</v>
      </c>
      <c r="E6238" t="s">
        <v>153</v>
      </c>
      <c r="F6238" t="s">
        <v>17916</v>
      </c>
      <c r="G6238" t="s">
        <v>155</v>
      </c>
      <c r="H6238" t="s">
        <v>150</v>
      </c>
      <c r="I6238" t="s">
        <v>136</v>
      </c>
      <c r="J6238" t="s">
        <v>137</v>
      </c>
      <c r="K6238" t="s">
        <v>138</v>
      </c>
      <c r="L6238" t="s">
        <v>17917</v>
      </c>
      <c r="M6238" t="s">
        <v>17918</v>
      </c>
      <c r="N6238">
        <v>3.0105555549999998</v>
      </c>
      <c r="O6238">
        <v>0</v>
      </c>
      <c r="P6238">
        <v>1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0.34760389132801667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0.34760389132801667</v>
      </c>
    </row>
    <row r="6239" spans="1:31" x14ac:dyDescent="0.25">
      <c r="A6239">
        <v>2318315</v>
      </c>
      <c r="B6239">
        <v>1</v>
      </c>
      <c r="C6239" t="s">
        <v>81</v>
      </c>
      <c r="D6239" t="s">
        <v>117</v>
      </c>
      <c r="E6239" t="s">
        <v>158</v>
      </c>
      <c r="F6239" t="s">
        <v>17307</v>
      </c>
      <c r="G6239" t="s">
        <v>453</v>
      </c>
      <c r="H6239" t="s">
        <v>150</v>
      </c>
      <c r="I6239" t="s">
        <v>136</v>
      </c>
      <c r="J6239" t="s">
        <v>137</v>
      </c>
      <c r="K6239" t="s">
        <v>138</v>
      </c>
      <c r="L6239" t="s">
        <v>17919</v>
      </c>
      <c r="M6239" t="s">
        <v>17920</v>
      </c>
      <c r="N6239">
        <v>1.8105555550000001</v>
      </c>
      <c r="O6239">
        <v>0</v>
      </c>
      <c r="P6239">
        <v>29</v>
      </c>
      <c r="Q6239">
        <v>0</v>
      </c>
      <c r="R6239">
        <v>1</v>
      </c>
      <c r="S6239">
        <v>0</v>
      </c>
      <c r="T6239">
        <v>1</v>
      </c>
      <c r="U6239">
        <v>0</v>
      </c>
      <c r="V6239">
        <v>0</v>
      </c>
      <c r="W6239">
        <v>0</v>
      </c>
      <c r="X6239">
        <v>7.7089809885919012</v>
      </c>
      <c r="Y6239">
        <v>0</v>
      </c>
      <c r="Z6239">
        <v>3.0352899988120665</v>
      </c>
      <c r="AA6239">
        <v>0</v>
      </c>
      <c r="AB6239">
        <v>9.2006508606533338E-2</v>
      </c>
      <c r="AC6239">
        <v>0</v>
      </c>
      <c r="AD6239">
        <v>0</v>
      </c>
      <c r="AE6239">
        <v>10.836277496010501</v>
      </c>
    </row>
    <row r="6240" spans="1:31" x14ac:dyDescent="0.25">
      <c r="A6240">
        <v>2318584</v>
      </c>
      <c r="B6240">
        <v>1</v>
      </c>
      <c r="C6240" t="s">
        <v>80</v>
      </c>
      <c r="D6240" t="s">
        <v>94</v>
      </c>
      <c r="E6240" t="s">
        <v>153</v>
      </c>
      <c r="F6240" t="s">
        <v>17921</v>
      </c>
      <c r="G6240" t="s">
        <v>254</v>
      </c>
      <c r="H6240" t="s">
        <v>150</v>
      </c>
      <c r="I6240" t="s">
        <v>136</v>
      </c>
      <c r="J6240" t="s">
        <v>137</v>
      </c>
      <c r="K6240" t="s">
        <v>138</v>
      </c>
      <c r="L6240" t="s">
        <v>17922</v>
      </c>
      <c r="M6240" t="s">
        <v>17923</v>
      </c>
      <c r="N6240">
        <v>1.621111111</v>
      </c>
      <c r="O6240">
        <v>0</v>
      </c>
      <c r="P6240">
        <v>13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5.7481283880511995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5.7481283880511995</v>
      </c>
    </row>
    <row r="6241" spans="1:31" x14ac:dyDescent="0.25">
      <c r="A6241">
        <v>2317960</v>
      </c>
      <c r="B6241">
        <v>1</v>
      </c>
      <c r="C6241" t="s">
        <v>80</v>
      </c>
      <c r="D6241" t="s">
        <v>83</v>
      </c>
      <c r="E6241" t="s">
        <v>175</v>
      </c>
      <c r="F6241" t="s">
        <v>17924</v>
      </c>
      <c r="G6241" t="s">
        <v>1721</v>
      </c>
      <c r="H6241" t="s">
        <v>135</v>
      </c>
      <c r="I6241" t="s">
        <v>136</v>
      </c>
      <c r="J6241" t="s">
        <v>137</v>
      </c>
      <c r="K6241" t="s">
        <v>138</v>
      </c>
      <c r="L6241" t="s">
        <v>17925</v>
      </c>
      <c r="M6241" t="s">
        <v>17926</v>
      </c>
      <c r="N6241">
        <v>9.9841666660000001</v>
      </c>
      <c r="O6241">
        <v>0</v>
      </c>
      <c r="P6241">
        <v>69</v>
      </c>
      <c r="Q6241">
        <v>0</v>
      </c>
      <c r="R6241">
        <v>4</v>
      </c>
      <c r="S6241">
        <v>0</v>
      </c>
      <c r="T6241">
        <v>10</v>
      </c>
      <c r="U6241">
        <v>0</v>
      </c>
      <c r="V6241">
        <v>0</v>
      </c>
      <c r="W6241">
        <v>0</v>
      </c>
      <c r="X6241">
        <v>215.77535389165882</v>
      </c>
      <c r="Y6241">
        <v>0</v>
      </c>
      <c r="Z6241">
        <v>0.76620549214620004</v>
      </c>
      <c r="AA6241">
        <v>0</v>
      </c>
      <c r="AB6241">
        <v>111.24320885882076</v>
      </c>
      <c r="AC6241">
        <v>0</v>
      </c>
      <c r="AD6241">
        <v>0</v>
      </c>
      <c r="AE6241">
        <v>327.78476824262577</v>
      </c>
    </row>
    <row r="6242" spans="1:31" x14ac:dyDescent="0.25">
      <c r="A6242">
        <v>2318106</v>
      </c>
      <c r="B6242">
        <v>1</v>
      </c>
      <c r="C6242" t="s">
        <v>80</v>
      </c>
      <c r="D6242" t="s">
        <v>90</v>
      </c>
      <c r="E6242" t="s">
        <v>158</v>
      </c>
      <c r="F6242" t="s">
        <v>17927</v>
      </c>
      <c r="G6242" t="s">
        <v>143</v>
      </c>
      <c r="H6242" t="s">
        <v>150</v>
      </c>
      <c r="I6242" t="s">
        <v>136</v>
      </c>
      <c r="J6242" t="s">
        <v>137</v>
      </c>
      <c r="K6242" t="s">
        <v>144</v>
      </c>
      <c r="L6242" t="s">
        <v>17928</v>
      </c>
      <c r="M6242" t="s">
        <v>17929</v>
      </c>
      <c r="N6242">
        <v>8.1161111110000004</v>
      </c>
      <c r="O6242">
        <v>0</v>
      </c>
      <c r="P6242">
        <v>548</v>
      </c>
      <c r="Q6242">
        <v>0</v>
      </c>
      <c r="R6242">
        <v>0</v>
      </c>
      <c r="S6242">
        <v>0</v>
      </c>
      <c r="T6242">
        <v>53</v>
      </c>
      <c r="U6242">
        <v>0</v>
      </c>
      <c r="V6242">
        <v>0</v>
      </c>
      <c r="W6242">
        <v>0</v>
      </c>
      <c r="X6242">
        <v>935.78995526100346</v>
      </c>
      <c r="Y6242">
        <v>0</v>
      </c>
      <c r="Z6242">
        <v>0</v>
      </c>
      <c r="AA6242">
        <v>0</v>
      </c>
      <c r="AB6242">
        <v>251.18382972096285</v>
      </c>
      <c r="AC6242">
        <v>0</v>
      </c>
      <c r="AD6242">
        <v>0</v>
      </c>
      <c r="AE6242">
        <v>1186.9737849819662</v>
      </c>
    </row>
    <row r="6243" spans="1:31" x14ac:dyDescent="0.25">
      <c r="A6243">
        <v>2318023</v>
      </c>
      <c r="B6243">
        <v>1</v>
      </c>
      <c r="C6243" t="s">
        <v>80</v>
      </c>
      <c r="D6243" t="s">
        <v>104</v>
      </c>
      <c r="E6243" t="s">
        <v>132</v>
      </c>
      <c r="F6243" t="s">
        <v>16821</v>
      </c>
      <c r="G6243" t="s">
        <v>134</v>
      </c>
      <c r="H6243" t="s">
        <v>135</v>
      </c>
      <c r="I6243" t="s">
        <v>136</v>
      </c>
      <c r="J6243" t="s">
        <v>137</v>
      </c>
      <c r="K6243" t="s">
        <v>138</v>
      </c>
      <c r="L6243" t="s">
        <v>17930</v>
      </c>
      <c r="M6243" t="s">
        <v>17931</v>
      </c>
      <c r="N6243">
        <v>0.69722222199999995</v>
      </c>
      <c r="O6243">
        <v>3</v>
      </c>
      <c r="P6243">
        <v>218</v>
      </c>
      <c r="Q6243">
        <v>21</v>
      </c>
      <c r="R6243">
        <v>304</v>
      </c>
      <c r="S6243">
        <v>56</v>
      </c>
      <c r="T6243">
        <v>87</v>
      </c>
      <c r="U6243">
        <v>19</v>
      </c>
      <c r="V6243">
        <v>2</v>
      </c>
      <c r="W6243">
        <v>12.580459669761751</v>
      </c>
      <c r="X6243">
        <v>50.242840491959491</v>
      </c>
      <c r="Y6243">
        <v>12.813768649545949</v>
      </c>
      <c r="Z6243">
        <v>113.90856709607374</v>
      </c>
      <c r="AA6243">
        <v>748.16015152840043</v>
      </c>
      <c r="AB6243">
        <v>63.985029486758059</v>
      </c>
      <c r="AC6243">
        <v>3932.4201268041556</v>
      </c>
      <c r="AD6243">
        <v>4.3200791876152174</v>
      </c>
      <c r="AE6243">
        <v>4938.4310229142702</v>
      </c>
    </row>
    <row r="6244" spans="1:31" x14ac:dyDescent="0.25">
      <c r="A6244">
        <v>2318541</v>
      </c>
      <c r="B6244">
        <v>1</v>
      </c>
      <c r="C6244" t="s">
        <v>81</v>
      </c>
      <c r="D6244" t="s">
        <v>115</v>
      </c>
      <c r="E6244" t="s">
        <v>175</v>
      </c>
      <c r="F6244" t="s">
        <v>17932</v>
      </c>
      <c r="G6244" t="s">
        <v>210</v>
      </c>
      <c r="H6244" t="s">
        <v>135</v>
      </c>
      <c r="I6244" t="s">
        <v>136</v>
      </c>
      <c r="J6244" t="s">
        <v>137</v>
      </c>
      <c r="K6244" t="s">
        <v>138</v>
      </c>
      <c r="L6244" t="s">
        <v>17933</v>
      </c>
      <c r="M6244" t="s">
        <v>17934</v>
      </c>
      <c r="N6244">
        <v>2.855</v>
      </c>
      <c r="O6244">
        <v>0</v>
      </c>
      <c r="P6244">
        <v>51</v>
      </c>
      <c r="Q6244">
        <v>0</v>
      </c>
      <c r="R6244">
        <v>1</v>
      </c>
      <c r="S6244">
        <v>0</v>
      </c>
      <c r="T6244">
        <v>1</v>
      </c>
      <c r="U6244">
        <v>0</v>
      </c>
      <c r="V6244">
        <v>0</v>
      </c>
      <c r="W6244">
        <v>0</v>
      </c>
      <c r="X6244">
        <v>32.990291381239004</v>
      </c>
      <c r="Y6244">
        <v>0</v>
      </c>
      <c r="Z6244">
        <v>0.49596116975624999</v>
      </c>
      <c r="AA6244">
        <v>0</v>
      </c>
      <c r="AB6244">
        <v>3.4171689820358666</v>
      </c>
      <c r="AC6244">
        <v>0</v>
      </c>
      <c r="AD6244">
        <v>0</v>
      </c>
      <c r="AE6244">
        <v>36.903421533031121</v>
      </c>
    </row>
    <row r="6245" spans="1:31" x14ac:dyDescent="0.25">
      <c r="A6245">
        <v>2318000</v>
      </c>
      <c r="B6245">
        <v>1</v>
      </c>
      <c r="C6245" t="s">
        <v>80</v>
      </c>
      <c r="D6245" t="s">
        <v>97</v>
      </c>
      <c r="E6245" t="s">
        <v>141</v>
      </c>
      <c r="F6245" t="s">
        <v>17935</v>
      </c>
      <c r="G6245" t="s">
        <v>134</v>
      </c>
      <c r="H6245" t="s">
        <v>135</v>
      </c>
      <c r="I6245" t="s">
        <v>136</v>
      </c>
      <c r="J6245" t="s">
        <v>137</v>
      </c>
      <c r="K6245" t="s">
        <v>138</v>
      </c>
      <c r="L6245" t="s">
        <v>17936</v>
      </c>
      <c r="M6245" t="s">
        <v>17937</v>
      </c>
      <c r="N6245">
        <v>0.20694444400000001</v>
      </c>
      <c r="O6245">
        <v>8</v>
      </c>
      <c r="P6245">
        <v>2061</v>
      </c>
      <c r="Q6245">
        <v>0</v>
      </c>
      <c r="R6245">
        <v>27</v>
      </c>
      <c r="S6245">
        <v>5</v>
      </c>
      <c r="T6245">
        <v>199</v>
      </c>
      <c r="U6245">
        <v>0</v>
      </c>
      <c r="V6245">
        <v>1</v>
      </c>
      <c r="W6245">
        <v>34.131118336873826</v>
      </c>
      <c r="X6245">
        <v>127.48623871030603</v>
      </c>
      <c r="Y6245">
        <v>0</v>
      </c>
      <c r="Z6245">
        <v>2.6311859015428327</v>
      </c>
      <c r="AA6245">
        <v>7.1094010870736382</v>
      </c>
      <c r="AB6245">
        <v>28.521412137938935</v>
      </c>
      <c r="AC6245">
        <v>0</v>
      </c>
      <c r="AD6245">
        <v>1.2472945884545001</v>
      </c>
      <c r="AE6245">
        <v>201.12665076218977</v>
      </c>
    </row>
    <row r="6246" spans="1:31" x14ac:dyDescent="0.25">
      <c r="A6246">
        <v>2318066</v>
      </c>
      <c r="B6246">
        <v>1</v>
      </c>
      <c r="C6246" t="s">
        <v>81</v>
      </c>
      <c r="D6246" t="s">
        <v>118</v>
      </c>
      <c r="E6246" t="s">
        <v>141</v>
      </c>
      <c r="F6246" t="s">
        <v>16592</v>
      </c>
      <c r="G6246" t="s">
        <v>143</v>
      </c>
      <c r="H6246" t="s">
        <v>135</v>
      </c>
      <c r="I6246" t="s">
        <v>136</v>
      </c>
      <c r="J6246" t="s">
        <v>137</v>
      </c>
      <c r="K6246" t="s">
        <v>144</v>
      </c>
      <c r="L6246" t="s">
        <v>17938</v>
      </c>
      <c r="M6246" t="s">
        <v>17939</v>
      </c>
      <c r="N6246">
        <v>8.2383333329999999</v>
      </c>
      <c r="O6246">
        <v>3</v>
      </c>
      <c r="P6246">
        <v>353</v>
      </c>
      <c r="Q6246">
        <v>54</v>
      </c>
      <c r="R6246">
        <v>42</v>
      </c>
      <c r="S6246">
        <v>28</v>
      </c>
      <c r="T6246">
        <v>37</v>
      </c>
      <c r="U6246">
        <v>12</v>
      </c>
      <c r="V6246">
        <v>0</v>
      </c>
      <c r="W6246">
        <v>11.332037253472652</v>
      </c>
      <c r="X6246">
        <v>471.15789529606462</v>
      </c>
      <c r="Y6246">
        <v>1187.5027540950914</v>
      </c>
      <c r="Z6246">
        <v>480.33984085720067</v>
      </c>
      <c r="AA6246">
        <v>1955.6150614789005</v>
      </c>
      <c r="AB6246">
        <v>680.92815604048553</v>
      </c>
      <c r="AC6246">
        <v>11295.567946527301</v>
      </c>
      <c r="AD6246">
        <v>0</v>
      </c>
      <c r="AE6246">
        <v>16082.443691548517</v>
      </c>
    </row>
    <row r="6247" spans="1:31" x14ac:dyDescent="0.25">
      <c r="A6247">
        <v>2318564</v>
      </c>
      <c r="B6247">
        <v>1</v>
      </c>
      <c r="C6247" t="s">
        <v>80</v>
      </c>
      <c r="D6247" t="s">
        <v>83</v>
      </c>
      <c r="E6247" t="s">
        <v>153</v>
      </c>
      <c r="F6247" t="s">
        <v>17940</v>
      </c>
      <c r="G6247" t="s">
        <v>155</v>
      </c>
      <c r="H6247" t="s">
        <v>150</v>
      </c>
      <c r="I6247" t="s">
        <v>136</v>
      </c>
      <c r="J6247" t="s">
        <v>137</v>
      </c>
      <c r="K6247" t="s">
        <v>138</v>
      </c>
      <c r="L6247" t="s">
        <v>17941</v>
      </c>
      <c r="M6247" t="s">
        <v>17942</v>
      </c>
      <c r="N6247">
        <v>4.6147222220000002</v>
      </c>
      <c r="O6247">
        <v>0</v>
      </c>
      <c r="P6247">
        <v>1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1.5715854751921332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1.5715854751921332</v>
      </c>
    </row>
    <row r="6248" spans="1:31" x14ac:dyDescent="0.25">
      <c r="A6248">
        <v>2318043</v>
      </c>
      <c r="B6248">
        <v>1</v>
      </c>
      <c r="C6248" t="s">
        <v>80</v>
      </c>
      <c r="D6248" t="s">
        <v>98</v>
      </c>
      <c r="E6248" t="s">
        <v>141</v>
      </c>
      <c r="F6248" t="s">
        <v>17943</v>
      </c>
      <c r="G6248" t="s">
        <v>143</v>
      </c>
      <c r="H6248" t="s">
        <v>135</v>
      </c>
      <c r="I6248" t="s">
        <v>136</v>
      </c>
      <c r="J6248" t="s">
        <v>137</v>
      </c>
      <c r="K6248" t="s">
        <v>144</v>
      </c>
      <c r="L6248" t="s">
        <v>17944</v>
      </c>
      <c r="M6248" t="s">
        <v>17945</v>
      </c>
      <c r="N6248">
        <v>8.727222222</v>
      </c>
      <c r="O6248">
        <v>1</v>
      </c>
      <c r="P6248">
        <v>12308</v>
      </c>
      <c r="Q6248">
        <v>44</v>
      </c>
      <c r="R6248">
        <v>2091</v>
      </c>
      <c r="S6248">
        <v>80</v>
      </c>
      <c r="T6248">
        <v>2974</v>
      </c>
      <c r="U6248">
        <v>9</v>
      </c>
      <c r="V6248">
        <v>0</v>
      </c>
      <c r="W6248">
        <v>1.8009878694205832</v>
      </c>
      <c r="X6248">
        <v>18843.624424867288</v>
      </c>
      <c r="Y6248">
        <v>1367.8000747911804</v>
      </c>
      <c r="Z6248">
        <v>18999.963135761005</v>
      </c>
      <c r="AA6248">
        <v>5563.8244885827944</v>
      </c>
      <c r="AB6248">
        <v>25408.173827867009</v>
      </c>
      <c r="AC6248">
        <v>6022.2900790270205</v>
      </c>
      <c r="AD6248">
        <v>0</v>
      </c>
      <c r="AE6248">
        <v>76207.477018765712</v>
      </c>
    </row>
    <row r="6249" spans="1:31" x14ac:dyDescent="0.25">
      <c r="A6249">
        <v>2317980</v>
      </c>
      <c r="B6249">
        <v>1</v>
      </c>
      <c r="C6249" t="s">
        <v>80</v>
      </c>
      <c r="D6249" t="s">
        <v>97</v>
      </c>
      <c r="E6249" t="s">
        <v>285</v>
      </c>
      <c r="F6249" t="s">
        <v>17946</v>
      </c>
      <c r="G6249" t="s">
        <v>287</v>
      </c>
      <c r="H6249" t="s">
        <v>150</v>
      </c>
      <c r="I6249" t="s">
        <v>136</v>
      </c>
      <c r="J6249" t="s">
        <v>137</v>
      </c>
      <c r="K6249" t="s">
        <v>138</v>
      </c>
      <c r="L6249" t="s">
        <v>17947</v>
      </c>
      <c r="M6249" t="s">
        <v>17948</v>
      </c>
      <c r="N6249">
        <v>1.0958333330000001</v>
      </c>
      <c r="O6249">
        <v>0</v>
      </c>
      <c r="P6249">
        <v>43</v>
      </c>
      <c r="Q6249">
        <v>0</v>
      </c>
      <c r="R6249">
        <v>0</v>
      </c>
      <c r="S6249">
        <v>0</v>
      </c>
      <c r="T6249">
        <v>1</v>
      </c>
      <c r="U6249">
        <v>0</v>
      </c>
      <c r="V6249">
        <v>0</v>
      </c>
      <c r="W6249">
        <v>0</v>
      </c>
      <c r="X6249">
        <v>13.376905513182471</v>
      </c>
      <c r="Y6249">
        <v>0</v>
      </c>
      <c r="Z6249">
        <v>0</v>
      </c>
      <c r="AA6249">
        <v>0</v>
      </c>
      <c r="AB6249">
        <v>2.3042347177591003</v>
      </c>
      <c r="AC6249">
        <v>0</v>
      </c>
      <c r="AD6249">
        <v>0</v>
      </c>
      <c r="AE6249">
        <v>15.681140230941573</v>
      </c>
    </row>
    <row r="6250" spans="1:31" x14ac:dyDescent="0.25">
      <c r="A6250">
        <v>2318478</v>
      </c>
      <c r="B6250">
        <v>1</v>
      </c>
      <c r="C6250" t="s">
        <v>80</v>
      </c>
      <c r="D6250" t="s">
        <v>83</v>
      </c>
      <c r="E6250" t="s">
        <v>153</v>
      </c>
      <c r="F6250" t="s">
        <v>17949</v>
      </c>
      <c r="G6250" t="s">
        <v>336</v>
      </c>
      <c r="H6250" t="s">
        <v>150</v>
      </c>
      <c r="I6250" t="s">
        <v>136</v>
      </c>
      <c r="J6250" t="s">
        <v>137</v>
      </c>
      <c r="K6250" t="s">
        <v>138</v>
      </c>
      <c r="L6250" t="s">
        <v>17950</v>
      </c>
      <c r="M6250" t="s">
        <v>17951</v>
      </c>
      <c r="N6250">
        <v>1.510277777</v>
      </c>
      <c r="O6250">
        <v>0</v>
      </c>
      <c r="P6250">
        <v>4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0.737492566267275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0.737492566267275</v>
      </c>
    </row>
    <row r="6251" spans="1:31" x14ac:dyDescent="0.25">
      <c r="A6251">
        <v>2318335</v>
      </c>
      <c r="B6251">
        <v>1</v>
      </c>
      <c r="C6251" t="s">
        <v>80</v>
      </c>
      <c r="D6251" t="s">
        <v>93</v>
      </c>
      <c r="E6251" t="s">
        <v>141</v>
      </c>
      <c r="F6251" t="s">
        <v>17952</v>
      </c>
      <c r="G6251" t="s">
        <v>134</v>
      </c>
      <c r="H6251" t="s">
        <v>135</v>
      </c>
      <c r="I6251" t="s">
        <v>136</v>
      </c>
      <c r="J6251" t="s">
        <v>137</v>
      </c>
      <c r="K6251" t="s">
        <v>138</v>
      </c>
      <c r="L6251" t="s">
        <v>17953</v>
      </c>
      <c r="M6251" t="s">
        <v>17954</v>
      </c>
      <c r="N6251">
        <v>0.88916666600000005</v>
      </c>
      <c r="O6251">
        <v>0</v>
      </c>
      <c r="P6251">
        <v>8</v>
      </c>
      <c r="Q6251">
        <v>33</v>
      </c>
      <c r="R6251">
        <v>106</v>
      </c>
      <c r="S6251">
        <v>7</v>
      </c>
      <c r="T6251">
        <v>23</v>
      </c>
      <c r="U6251">
        <v>0</v>
      </c>
      <c r="V6251">
        <v>0</v>
      </c>
      <c r="W6251">
        <v>0</v>
      </c>
      <c r="X6251">
        <v>1.6146673156787501</v>
      </c>
      <c r="Y6251">
        <v>96.890327416535357</v>
      </c>
      <c r="Z6251">
        <v>194.98798369065443</v>
      </c>
      <c r="AA6251">
        <v>15.7706528934633</v>
      </c>
      <c r="AB6251">
        <v>44.001647878498503</v>
      </c>
      <c r="AC6251">
        <v>0</v>
      </c>
      <c r="AD6251">
        <v>0</v>
      </c>
      <c r="AE6251">
        <v>353.26527919483033</v>
      </c>
    </row>
    <row r="6252" spans="1:31" x14ac:dyDescent="0.25">
      <c r="A6252">
        <v>2318123</v>
      </c>
      <c r="B6252">
        <v>1</v>
      </c>
      <c r="C6252" t="s">
        <v>80</v>
      </c>
      <c r="D6252" t="s">
        <v>100</v>
      </c>
      <c r="E6252" t="s">
        <v>153</v>
      </c>
      <c r="F6252" t="s">
        <v>17955</v>
      </c>
      <c r="G6252" t="s">
        <v>155</v>
      </c>
      <c r="H6252" t="s">
        <v>150</v>
      </c>
      <c r="I6252" t="s">
        <v>136</v>
      </c>
      <c r="J6252" t="s">
        <v>137</v>
      </c>
      <c r="K6252" t="s">
        <v>138</v>
      </c>
      <c r="L6252" t="s">
        <v>17956</v>
      </c>
      <c r="M6252" t="s">
        <v>17957</v>
      </c>
      <c r="N6252">
        <v>2.4808333330000001</v>
      </c>
      <c r="O6252">
        <v>0</v>
      </c>
      <c r="P6252">
        <v>1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0.48427863503250002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0.48427863503250002</v>
      </c>
    </row>
    <row r="6253" spans="1:31" x14ac:dyDescent="0.25">
      <c r="A6253">
        <v>2318421</v>
      </c>
      <c r="B6253">
        <v>1</v>
      </c>
      <c r="C6253" t="s">
        <v>81</v>
      </c>
      <c r="D6253" t="s">
        <v>120</v>
      </c>
      <c r="E6253" t="s">
        <v>158</v>
      </c>
      <c r="F6253" t="s">
        <v>17958</v>
      </c>
      <c r="G6253" t="s">
        <v>453</v>
      </c>
      <c r="H6253" t="s">
        <v>150</v>
      </c>
      <c r="I6253" t="s">
        <v>136</v>
      </c>
      <c r="J6253" t="s">
        <v>137</v>
      </c>
      <c r="K6253" t="s">
        <v>138</v>
      </c>
      <c r="L6253" t="s">
        <v>17959</v>
      </c>
      <c r="M6253" t="s">
        <v>17960</v>
      </c>
      <c r="N6253">
        <v>0.65916666599999996</v>
      </c>
      <c r="O6253">
        <v>0</v>
      </c>
      <c r="P6253">
        <v>140</v>
      </c>
      <c r="Q6253">
        <v>0</v>
      </c>
      <c r="R6253">
        <v>20</v>
      </c>
      <c r="S6253">
        <v>0</v>
      </c>
      <c r="T6253">
        <v>8</v>
      </c>
      <c r="U6253">
        <v>0</v>
      </c>
      <c r="V6253">
        <v>0</v>
      </c>
      <c r="W6253">
        <v>0</v>
      </c>
      <c r="X6253">
        <v>13.238939114811302</v>
      </c>
      <c r="Y6253">
        <v>0</v>
      </c>
      <c r="Z6253">
        <v>5.3842168375181991</v>
      </c>
      <c r="AA6253">
        <v>0</v>
      </c>
      <c r="AB6253">
        <v>1.5850337485667416</v>
      </c>
      <c r="AC6253">
        <v>0</v>
      </c>
      <c r="AD6253">
        <v>0</v>
      </c>
      <c r="AE6253">
        <v>20.208189700896241</v>
      </c>
    </row>
    <row r="6254" spans="1:31" x14ac:dyDescent="0.25">
      <c r="A6254">
        <v>2318521</v>
      </c>
      <c r="B6254">
        <v>1</v>
      </c>
      <c r="C6254" t="s">
        <v>80</v>
      </c>
      <c r="D6254" t="s">
        <v>103</v>
      </c>
      <c r="E6254" t="s">
        <v>132</v>
      </c>
      <c r="F6254" t="s">
        <v>3860</v>
      </c>
      <c r="G6254" t="s">
        <v>134</v>
      </c>
      <c r="H6254" t="s">
        <v>135</v>
      </c>
      <c r="I6254" t="s">
        <v>136</v>
      </c>
      <c r="J6254" t="s">
        <v>137</v>
      </c>
      <c r="K6254" t="s">
        <v>138</v>
      </c>
      <c r="L6254" t="s">
        <v>17961</v>
      </c>
      <c r="M6254" t="s">
        <v>17962</v>
      </c>
      <c r="N6254">
        <v>0.112222222</v>
      </c>
      <c r="O6254">
        <v>14</v>
      </c>
      <c r="P6254">
        <v>270</v>
      </c>
      <c r="Q6254">
        <v>19</v>
      </c>
      <c r="R6254">
        <v>41</v>
      </c>
      <c r="S6254">
        <v>10</v>
      </c>
      <c r="T6254">
        <v>48</v>
      </c>
      <c r="U6254">
        <v>0</v>
      </c>
      <c r="V6254">
        <v>0</v>
      </c>
      <c r="W6254">
        <v>1.2440161625315667</v>
      </c>
      <c r="X6254">
        <v>7.4594932098813302</v>
      </c>
      <c r="Y6254">
        <v>9.6025422450311595</v>
      </c>
      <c r="Z6254">
        <v>1.1621000768729557</v>
      </c>
      <c r="AA6254">
        <v>5.036473728695066</v>
      </c>
      <c r="AB6254">
        <v>1.710449844431233</v>
      </c>
      <c r="AC6254">
        <v>0</v>
      </c>
      <c r="AD6254">
        <v>0</v>
      </c>
      <c r="AE6254">
        <v>26.215075267443311</v>
      </c>
    </row>
    <row r="6255" spans="1:31" x14ac:dyDescent="0.25">
      <c r="A6255">
        <v>2318129</v>
      </c>
      <c r="B6255">
        <v>1</v>
      </c>
      <c r="C6255" t="s">
        <v>80</v>
      </c>
      <c r="D6255" t="s">
        <v>86</v>
      </c>
      <c r="E6255" t="s">
        <v>175</v>
      </c>
      <c r="F6255" t="s">
        <v>17963</v>
      </c>
      <c r="G6255" t="s">
        <v>1721</v>
      </c>
      <c r="H6255" t="s">
        <v>135</v>
      </c>
      <c r="I6255" t="s">
        <v>136</v>
      </c>
      <c r="J6255" t="s">
        <v>137</v>
      </c>
      <c r="K6255" t="s">
        <v>138</v>
      </c>
      <c r="L6255" t="s">
        <v>17964</v>
      </c>
      <c r="M6255" t="s">
        <v>17965</v>
      </c>
      <c r="N6255">
        <v>3.84</v>
      </c>
      <c r="O6255">
        <v>0</v>
      </c>
      <c r="P6255">
        <v>523</v>
      </c>
      <c r="Q6255">
        <v>0</v>
      </c>
      <c r="R6255">
        <v>0</v>
      </c>
      <c r="S6255">
        <v>0</v>
      </c>
      <c r="T6255">
        <v>3</v>
      </c>
      <c r="U6255">
        <v>0</v>
      </c>
      <c r="V6255">
        <v>0</v>
      </c>
      <c r="W6255">
        <v>0</v>
      </c>
      <c r="X6255">
        <v>490.23627780367895</v>
      </c>
      <c r="Y6255">
        <v>0</v>
      </c>
      <c r="Z6255">
        <v>0</v>
      </c>
      <c r="AA6255">
        <v>0</v>
      </c>
      <c r="AB6255">
        <v>40.813607153505124</v>
      </c>
      <c r="AC6255">
        <v>0</v>
      </c>
      <c r="AD6255">
        <v>0</v>
      </c>
      <c r="AE6255">
        <v>531.04988495718408</v>
      </c>
    </row>
    <row r="6256" spans="1:31" x14ac:dyDescent="0.25">
      <c r="A6256">
        <v>2317963</v>
      </c>
      <c r="B6256">
        <v>1</v>
      </c>
      <c r="C6256" t="s">
        <v>80</v>
      </c>
      <c r="D6256" t="s">
        <v>97</v>
      </c>
      <c r="E6256" t="s">
        <v>175</v>
      </c>
      <c r="F6256" t="s">
        <v>17966</v>
      </c>
      <c r="G6256" t="s">
        <v>467</v>
      </c>
      <c r="H6256" t="s">
        <v>135</v>
      </c>
      <c r="I6256" t="s">
        <v>136</v>
      </c>
      <c r="J6256" t="s">
        <v>137</v>
      </c>
      <c r="K6256" t="s">
        <v>144</v>
      </c>
      <c r="L6256" t="s">
        <v>17967</v>
      </c>
      <c r="M6256" t="s">
        <v>17968</v>
      </c>
      <c r="N6256">
        <v>0.22861111100000001</v>
      </c>
      <c r="O6256">
        <v>6</v>
      </c>
      <c r="P6256">
        <v>1721</v>
      </c>
      <c r="Q6256">
        <v>0</v>
      </c>
      <c r="R6256">
        <v>23</v>
      </c>
      <c r="S6256">
        <v>5</v>
      </c>
      <c r="T6256">
        <v>181</v>
      </c>
      <c r="U6256">
        <v>0</v>
      </c>
      <c r="V6256">
        <v>1</v>
      </c>
      <c r="W6256">
        <v>9.0791305223032666</v>
      </c>
      <c r="X6256">
        <v>92.682550607107132</v>
      </c>
      <c r="Y6256">
        <v>0</v>
      </c>
      <c r="Z6256">
        <v>1.5784848937957168</v>
      </c>
      <c r="AA6256">
        <v>5.5979204555244388</v>
      </c>
      <c r="AB6256">
        <v>18.359867269838066</v>
      </c>
      <c r="AC6256">
        <v>0</v>
      </c>
      <c r="AD6256">
        <v>0.62509014436504995</v>
      </c>
      <c r="AE6256">
        <v>127.92304389293366</v>
      </c>
    </row>
    <row r="6257" spans="1:31" x14ac:dyDescent="0.25">
      <c r="A6257">
        <v>2318458</v>
      </c>
      <c r="B6257">
        <v>1</v>
      </c>
      <c r="C6257" t="s">
        <v>81</v>
      </c>
      <c r="D6257" t="s">
        <v>121</v>
      </c>
      <c r="E6257" t="s">
        <v>141</v>
      </c>
      <c r="F6257" t="s">
        <v>17969</v>
      </c>
      <c r="G6257" t="s">
        <v>134</v>
      </c>
      <c r="H6257" t="s">
        <v>135</v>
      </c>
      <c r="I6257" t="s">
        <v>136</v>
      </c>
      <c r="J6257" t="s">
        <v>137</v>
      </c>
      <c r="K6257" t="s">
        <v>138</v>
      </c>
      <c r="L6257" t="s">
        <v>17970</v>
      </c>
      <c r="M6257" t="s">
        <v>17971</v>
      </c>
      <c r="N6257">
        <v>1.183611111</v>
      </c>
      <c r="O6257">
        <v>0</v>
      </c>
      <c r="P6257">
        <v>1499</v>
      </c>
      <c r="Q6257">
        <v>3</v>
      </c>
      <c r="R6257">
        <v>61</v>
      </c>
      <c r="S6257">
        <v>18</v>
      </c>
      <c r="T6257">
        <v>75</v>
      </c>
      <c r="U6257">
        <v>0</v>
      </c>
      <c r="V6257">
        <v>0</v>
      </c>
      <c r="W6257">
        <v>0</v>
      </c>
      <c r="X6257">
        <v>214.96334095594872</v>
      </c>
      <c r="Y6257">
        <v>5.185455922836895</v>
      </c>
      <c r="Z6257">
        <v>45.74720488032748</v>
      </c>
      <c r="AA6257">
        <v>83.539485312333738</v>
      </c>
      <c r="AB6257">
        <v>37.350832554155005</v>
      </c>
      <c r="AC6257">
        <v>0</v>
      </c>
      <c r="AD6257">
        <v>0</v>
      </c>
      <c r="AE6257">
        <v>386.78631962560189</v>
      </c>
    </row>
    <row r="6258" spans="1:31" x14ac:dyDescent="0.25">
      <c r="A6258">
        <v>2318435</v>
      </c>
      <c r="B6258">
        <v>1</v>
      </c>
      <c r="C6258" t="s">
        <v>80</v>
      </c>
      <c r="D6258" t="s">
        <v>83</v>
      </c>
      <c r="E6258" t="s">
        <v>153</v>
      </c>
      <c r="F6258" t="s">
        <v>17972</v>
      </c>
      <c r="G6258" t="s">
        <v>155</v>
      </c>
      <c r="H6258" t="s">
        <v>150</v>
      </c>
      <c r="I6258" t="s">
        <v>136</v>
      </c>
      <c r="J6258" t="s">
        <v>137</v>
      </c>
      <c r="K6258" t="s">
        <v>138</v>
      </c>
      <c r="L6258" t="s">
        <v>17973</v>
      </c>
      <c r="M6258" t="s">
        <v>17974</v>
      </c>
      <c r="N6258">
        <v>1.409444444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16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8.2187806903333147</v>
      </c>
      <c r="AC6258">
        <v>0</v>
      </c>
      <c r="AD6258">
        <v>0</v>
      </c>
      <c r="AE6258">
        <v>8.2187806903333147</v>
      </c>
    </row>
    <row r="6259" spans="1:31" x14ac:dyDescent="0.25">
      <c r="A6259">
        <v>2318003</v>
      </c>
      <c r="B6259">
        <v>1</v>
      </c>
      <c r="C6259" t="s">
        <v>80</v>
      </c>
      <c r="D6259" t="s">
        <v>97</v>
      </c>
      <c r="E6259" t="s">
        <v>153</v>
      </c>
      <c r="F6259" t="s">
        <v>17975</v>
      </c>
      <c r="G6259" t="s">
        <v>254</v>
      </c>
      <c r="H6259" t="s">
        <v>150</v>
      </c>
      <c r="I6259" t="s">
        <v>136</v>
      </c>
      <c r="J6259" t="s">
        <v>137</v>
      </c>
      <c r="K6259" t="s">
        <v>138</v>
      </c>
      <c r="L6259" t="s">
        <v>17976</v>
      </c>
      <c r="M6259" t="s">
        <v>17977</v>
      </c>
      <c r="N6259">
        <v>6.1419444439999999</v>
      </c>
      <c r="O6259">
        <v>0</v>
      </c>
      <c r="P6259">
        <v>1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2.4487451908406666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2.4487451908406666</v>
      </c>
    </row>
    <row r="6260" spans="1:31" x14ac:dyDescent="0.25">
      <c r="A6260">
        <v>2318109</v>
      </c>
      <c r="B6260">
        <v>1</v>
      </c>
      <c r="C6260" t="s">
        <v>80</v>
      </c>
      <c r="D6260" t="s">
        <v>90</v>
      </c>
      <c r="E6260" t="s">
        <v>158</v>
      </c>
      <c r="F6260" t="s">
        <v>17978</v>
      </c>
      <c r="G6260" t="s">
        <v>143</v>
      </c>
      <c r="H6260" t="s">
        <v>150</v>
      </c>
      <c r="I6260" t="s">
        <v>136</v>
      </c>
      <c r="J6260" t="s">
        <v>137</v>
      </c>
      <c r="K6260" t="s">
        <v>144</v>
      </c>
      <c r="L6260" t="s">
        <v>17979</v>
      </c>
      <c r="M6260" t="s">
        <v>17980</v>
      </c>
      <c r="N6260">
        <v>7.1558333330000004</v>
      </c>
      <c r="O6260">
        <v>0</v>
      </c>
      <c r="P6260">
        <v>124</v>
      </c>
      <c r="Q6260">
        <v>0</v>
      </c>
      <c r="R6260">
        <v>0</v>
      </c>
      <c r="S6260">
        <v>0</v>
      </c>
      <c r="T6260">
        <v>8</v>
      </c>
      <c r="U6260">
        <v>0</v>
      </c>
      <c r="V6260">
        <v>0</v>
      </c>
      <c r="W6260">
        <v>0</v>
      </c>
      <c r="X6260">
        <v>211.33742985666424</v>
      </c>
      <c r="Y6260">
        <v>0</v>
      </c>
      <c r="Z6260">
        <v>0</v>
      </c>
      <c r="AA6260">
        <v>0</v>
      </c>
      <c r="AB6260">
        <v>9.6663057215897492</v>
      </c>
      <c r="AC6260">
        <v>0</v>
      </c>
      <c r="AD6260">
        <v>0</v>
      </c>
      <c r="AE6260">
        <v>221.00373557825398</v>
      </c>
    </row>
    <row r="6261" spans="1:31" x14ac:dyDescent="0.25">
      <c r="A6261">
        <v>2318441</v>
      </c>
      <c r="B6261">
        <v>1</v>
      </c>
      <c r="C6261" t="s">
        <v>80</v>
      </c>
      <c r="D6261" t="s">
        <v>103</v>
      </c>
      <c r="E6261" t="s">
        <v>175</v>
      </c>
      <c r="F6261" t="s">
        <v>17981</v>
      </c>
      <c r="G6261" t="s">
        <v>134</v>
      </c>
      <c r="H6261" t="s">
        <v>135</v>
      </c>
      <c r="I6261" t="s">
        <v>136</v>
      </c>
      <c r="J6261" t="s">
        <v>137</v>
      </c>
      <c r="K6261" t="s">
        <v>138</v>
      </c>
      <c r="L6261" t="s">
        <v>17982</v>
      </c>
      <c r="M6261" t="s">
        <v>17983</v>
      </c>
      <c r="N6261">
        <v>1.767222222</v>
      </c>
      <c r="O6261">
        <v>0</v>
      </c>
      <c r="P6261">
        <v>457</v>
      </c>
      <c r="Q6261">
        <v>0</v>
      </c>
      <c r="R6261">
        <v>5</v>
      </c>
      <c r="S6261">
        <v>0</v>
      </c>
      <c r="T6261">
        <v>50</v>
      </c>
      <c r="U6261">
        <v>0</v>
      </c>
      <c r="V6261">
        <v>0</v>
      </c>
      <c r="W6261">
        <v>0</v>
      </c>
      <c r="X6261">
        <v>183.10839743131501</v>
      </c>
      <c r="Y6261">
        <v>0</v>
      </c>
      <c r="Z6261">
        <v>10.412574698765999</v>
      </c>
      <c r="AA6261">
        <v>0</v>
      </c>
      <c r="AB6261">
        <v>126.44488638488168</v>
      </c>
      <c r="AC6261">
        <v>0</v>
      </c>
      <c r="AD6261">
        <v>0</v>
      </c>
      <c r="AE6261">
        <v>319.96585851496269</v>
      </c>
    </row>
    <row r="6262" spans="1:31" x14ac:dyDescent="0.25">
      <c r="A6262">
        <v>2318504</v>
      </c>
      <c r="B6262">
        <v>1</v>
      </c>
      <c r="C6262" t="s">
        <v>80</v>
      </c>
      <c r="D6262" t="s">
        <v>103</v>
      </c>
      <c r="E6262" t="s">
        <v>414</v>
      </c>
      <c r="F6262" t="s">
        <v>3179</v>
      </c>
      <c r="G6262" t="s">
        <v>134</v>
      </c>
      <c r="H6262" t="s">
        <v>135</v>
      </c>
      <c r="I6262" t="s">
        <v>468</v>
      </c>
      <c r="J6262" t="s">
        <v>137</v>
      </c>
      <c r="K6262" t="s">
        <v>138</v>
      </c>
      <c r="L6262" t="s">
        <v>17984</v>
      </c>
      <c r="M6262" t="s">
        <v>17985</v>
      </c>
      <c r="N6262">
        <v>4.3055555000000002E-2</v>
      </c>
      <c r="O6262">
        <v>1</v>
      </c>
      <c r="P6262">
        <v>1580</v>
      </c>
      <c r="Q6262">
        <v>36</v>
      </c>
      <c r="R6262">
        <v>179</v>
      </c>
      <c r="S6262">
        <v>18</v>
      </c>
      <c r="T6262">
        <v>186</v>
      </c>
      <c r="U6262">
        <v>2</v>
      </c>
      <c r="V6262">
        <v>0</v>
      </c>
      <c r="W6262">
        <v>9.0214293086666696E-3</v>
      </c>
      <c r="X6262">
        <v>15.246347836997881</v>
      </c>
      <c r="Y6262">
        <v>7.0183731185532219</v>
      </c>
      <c r="Z6262">
        <v>18.815724805136401</v>
      </c>
      <c r="AA6262">
        <v>3.0813377729693463</v>
      </c>
      <c r="AB6262">
        <v>6.2265858278383748</v>
      </c>
      <c r="AC6262">
        <v>3.2234992563800002</v>
      </c>
      <c r="AD6262">
        <v>0</v>
      </c>
      <c r="AE6262">
        <v>53.620890047183899</v>
      </c>
    </row>
    <row r="6263" spans="1:31" x14ac:dyDescent="0.25">
      <c r="A6263">
        <v>2318249</v>
      </c>
      <c r="B6263">
        <v>1</v>
      </c>
      <c r="C6263" t="s">
        <v>80</v>
      </c>
      <c r="D6263" t="s">
        <v>108</v>
      </c>
      <c r="E6263" t="s">
        <v>175</v>
      </c>
      <c r="F6263" t="s">
        <v>17986</v>
      </c>
      <c r="G6263" t="s">
        <v>134</v>
      </c>
      <c r="H6263" t="s">
        <v>135</v>
      </c>
      <c r="I6263" t="s">
        <v>468</v>
      </c>
      <c r="J6263" t="s">
        <v>137</v>
      </c>
      <c r="K6263" t="s">
        <v>138</v>
      </c>
      <c r="L6263" t="s">
        <v>17987</v>
      </c>
      <c r="M6263" t="s">
        <v>17988</v>
      </c>
      <c r="N6263">
        <v>2.2222222E-2</v>
      </c>
      <c r="O6263">
        <v>0</v>
      </c>
      <c r="P6263">
        <v>2499</v>
      </c>
      <c r="Q6263">
        <v>0</v>
      </c>
      <c r="R6263">
        <v>135</v>
      </c>
      <c r="S6263">
        <v>2</v>
      </c>
      <c r="T6263">
        <v>886</v>
      </c>
      <c r="U6263">
        <v>1</v>
      </c>
      <c r="V6263">
        <v>3</v>
      </c>
      <c r="W6263">
        <v>0</v>
      </c>
      <c r="X6263">
        <v>9.2923451601759908</v>
      </c>
      <c r="Y6263">
        <v>0</v>
      </c>
      <c r="Z6263">
        <v>2.7203917790693337</v>
      </c>
      <c r="AA6263">
        <v>1.4367905585600003</v>
      </c>
      <c r="AB6263">
        <v>13.409925059749753</v>
      </c>
      <c r="AC6263">
        <v>4.6436916384000009</v>
      </c>
      <c r="AD6263">
        <v>0.34424471029933335</v>
      </c>
      <c r="AE6263">
        <v>31.847388906254412</v>
      </c>
    </row>
    <row r="6264" spans="1:31" x14ac:dyDescent="0.25">
      <c r="A6264">
        <v>2318255</v>
      </c>
      <c r="B6264">
        <v>1</v>
      </c>
      <c r="C6264" t="s">
        <v>80</v>
      </c>
      <c r="D6264" t="s">
        <v>86</v>
      </c>
      <c r="E6264" t="s">
        <v>153</v>
      </c>
      <c r="F6264" t="s">
        <v>17989</v>
      </c>
      <c r="G6264" t="s">
        <v>703</v>
      </c>
      <c r="H6264" t="s">
        <v>150</v>
      </c>
      <c r="I6264" t="s">
        <v>136</v>
      </c>
      <c r="J6264" t="s">
        <v>3</v>
      </c>
      <c r="K6264" t="s">
        <v>138</v>
      </c>
      <c r="L6264" t="s">
        <v>17990</v>
      </c>
      <c r="M6264" t="s">
        <v>17991</v>
      </c>
      <c r="N6264">
        <v>2.5052777769999999</v>
      </c>
      <c r="O6264">
        <v>0</v>
      </c>
      <c r="P6264">
        <v>5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2.3911112745260001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2.3911112745260001</v>
      </c>
    </row>
    <row r="6265" spans="1:31" x14ac:dyDescent="0.25">
      <c r="A6265">
        <v>2318498</v>
      </c>
      <c r="B6265">
        <v>1</v>
      </c>
      <c r="C6265" t="s">
        <v>81</v>
      </c>
      <c r="D6265" t="s">
        <v>113</v>
      </c>
      <c r="E6265" t="s">
        <v>132</v>
      </c>
      <c r="F6265" t="s">
        <v>17992</v>
      </c>
      <c r="G6265" t="s">
        <v>134</v>
      </c>
      <c r="H6265" t="s">
        <v>135</v>
      </c>
      <c r="I6265" t="s">
        <v>136</v>
      </c>
      <c r="J6265" t="s">
        <v>137</v>
      </c>
      <c r="K6265" t="s">
        <v>138</v>
      </c>
      <c r="L6265" t="s">
        <v>17993</v>
      </c>
      <c r="M6265" t="s">
        <v>17994</v>
      </c>
      <c r="N6265">
        <v>1.895277777</v>
      </c>
      <c r="O6265">
        <v>0</v>
      </c>
      <c r="P6265">
        <v>595</v>
      </c>
      <c r="Q6265">
        <v>17</v>
      </c>
      <c r="R6265">
        <v>74</v>
      </c>
      <c r="S6265">
        <v>1</v>
      </c>
      <c r="T6265">
        <v>37</v>
      </c>
      <c r="U6265">
        <v>0</v>
      </c>
      <c r="V6265">
        <v>0</v>
      </c>
      <c r="W6265">
        <v>0</v>
      </c>
      <c r="X6265">
        <v>161.91367897963562</v>
      </c>
      <c r="Y6265">
        <v>39.755890015080382</v>
      </c>
      <c r="Z6265">
        <v>136.06443744099855</v>
      </c>
      <c r="AA6265">
        <v>0</v>
      </c>
      <c r="AB6265">
        <v>29.5973678587279</v>
      </c>
      <c r="AC6265">
        <v>0</v>
      </c>
      <c r="AD6265">
        <v>0</v>
      </c>
      <c r="AE6265">
        <v>367.33137429444247</v>
      </c>
    </row>
    <row r="6266" spans="1:31" x14ac:dyDescent="0.25">
      <c r="A6266">
        <v>2317957</v>
      </c>
      <c r="B6266">
        <v>1</v>
      </c>
      <c r="C6266" t="s">
        <v>80</v>
      </c>
      <c r="D6266" t="s">
        <v>82</v>
      </c>
      <c r="E6266" t="s">
        <v>141</v>
      </c>
      <c r="F6266" t="s">
        <v>17995</v>
      </c>
      <c r="G6266" t="s">
        <v>134</v>
      </c>
      <c r="H6266" t="s">
        <v>135</v>
      </c>
      <c r="I6266" t="s">
        <v>136</v>
      </c>
      <c r="J6266" t="s">
        <v>137</v>
      </c>
      <c r="K6266" t="s">
        <v>138</v>
      </c>
      <c r="L6266" t="s">
        <v>17996</v>
      </c>
      <c r="M6266" t="s">
        <v>17997</v>
      </c>
      <c r="N6266">
        <v>1.104166666</v>
      </c>
      <c r="O6266">
        <v>0</v>
      </c>
      <c r="P6266">
        <v>13929</v>
      </c>
      <c r="Q6266">
        <v>0</v>
      </c>
      <c r="R6266">
        <v>0</v>
      </c>
      <c r="S6266">
        <v>6</v>
      </c>
      <c r="T6266">
        <v>1266</v>
      </c>
      <c r="U6266">
        <v>0</v>
      </c>
      <c r="V6266">
        <v>0</v>
      </c>
      <c r="W6266">
        <v>0</v>
      </c>
      <c r="X6266">
        <v>2617.0168528315548</v>
      </c>
      <c r="Y6266">
        <v>0</v>
      </c>
      <c r="Z6266">
        <v>0</v>
      </c>
      <c r="AA6266">
        <v>104.37655250763531</v>
      </c>
      <c r="AB6266">
        <v>560.23682420922853</v>
      </c>
      <c r="AC6266">
        <v>0</v>
      </c>
      <c r="AD6266">
        <v>0</v>
      </c>
      <c r="AE6266">
        <v>3281.6302295484184</v>
      </c>
    </row>
    <row r="6267" spans="1:31" x14ac:dyDescent="0.25">
      <c r="A6267">
        <v>2318046</v>
      </c>
      <c r="B6267">
        <v>1</v>
      </c>
      <c r="C6267" t="s">
        <v>80</v>
      </c>
      <c r="D6267" t="s">
        <v>89</v>
      </c>
      <c r="E6267" t="s">
        <v>158</v>
      </c>
      <c r="F6267" t="s">
        <v>17998</v>
      </c>
      <c r="G6267" t="s">
        <v>177</v>
      </c>
      <c r="H6267" t="s">
        <v>150</v>
      </c>
      <c r="I6267" t="s">
        <v>136</v>
      </c>
      <c r="J6267" t="s">
        <v>137</v>
      </c>
      <c r="K6267" t="s">
        <v>144</v>
      </c>
      <c r="L6267" t="s">
        <v>17999</v>
      </c>
      <c r="M6267" t="s">
        <v>18000</v>
      </c>
      <c r="N6267">
        <v>7.9436111110000001</v>
      </c>
      <c r="O6267">
        <v>0</v>
      </c>
      <c r="P6267">
        <v>50</v>
      </c>
      <c r="Q6267">
        <v>0</v>
      </c>
      <c r="R6267">
        <v>0</v>
      </c>
      <c r="S6267">
        <v>0</v>
      </c>
      <c r="T6267">
        <v>5</v>
      </c>
      <c r="U6267">
        <v>0</v>
      </c>
      <c r="V6267">
        <v>1</v>
      </c>
      <c r="W6267">
        <v>0</v>
      </c>
      <c r="X6267">
        <v>118.74346205328968</v>
      </c>
      <c r="Y6267">
        <v>0</v>
      </c>
      <c r="Z6267">
        <v>0</v>
      </c>
      <c r="AA6267">
        <v>0</v>
      </c>
      <c r="AB6267">
        <v>131.93298746095374</v>
      </c>
      <c r="AC6267">
        <v>0</v>
      </c>
      <c r="AD6267">
        <v>672.57336757240535</v>
      </c>
      <c r="AE6267">
        <v>923.24981708664882</v>
      </c>
    </row>
    <row r="6268" spans="1:31" x14ac:dyDescent="0.25">
      <c r="A6268">
        <v>2318544</v>
      </c>
      <c r="B6268">
        <v>1</v>
      </c>
      <c r="C6268" t="s">
        <v>80</v>
      </c>
      <c r="D6268" t="s">
        <v>106</v>
      </c>
      <c r="E6268" t="s">
        <v>158</v>
      </c>
      <c r="F6268" t="s">
        <v>18001</v>
      </c>
      <c r="G6268" t="s">
        <v>453</v>
      </c>
      <c r="H6268" t="s">
        <v>150</v>
      </c>
      <c r="I6268" t="s">
        <v>136</v>
      </c>
      <c r="J6268" t="s">
        <v>137</v>
      </c>
      <c r="K6268" t="s">
        <v>138</v>
      </c>
      <c r="L6268" t="s">
        <v>18002</v>
      </c>
      <c r="M6268" t="s">
        <v>18003</v>
      </c>
      <c r="N6268">
        <v>2.2944444439999998</v>
      </c>
      <c r="O6268">
        <v>0</v>
      </c>
      <c r="P6268">
        <v>89</v>
      </c>
      <c r="Q6268">
        <v>0</v>
      </c>
      <c r="R6268">
        <v>0</v>
      </c>
      <c r="S6268">
        <v>0</v>
      </c>
      <c r="T6268">
        <v>11</v>
      </c>
      <c r="U6268">
        <v>0</v>
      </c>
      <c r="V6268">
        <v>0</v>
      </c>
      <c r="W6268">
        <v>0</v>
      </c>
      <c r="X6268">
        <v>34.622600931702074</v>
      </c>
      <c r="Y6268">
        <v>0</v>
      </c>
      <c r="Z6268">
        <v>0</v>
      </c>
      <c r="AA6268">
        <v>0</v>
      </c>
      <c r="AB6268">
        <v>10.895178432848891</v>
      </c>
      <c r="AC6268">
        <v>0</v>
      </c>
      <c r="AD6268">
        <v>0</v>
      </c>
      <c r="AE6268">
        <v>45.517779364550961</v>
      </c>
    </row>
    <row r="6269" spans="1:31" x14ac:dyDescent="0.25">
      <c r="A6269">
        <v>2318189</v>
      </c>
      <c r="B6269">
        <v>1</v>
      </c>
      <c r="C6269" t="s">
        <v>81</v>
      </c>
      <c r="D6269" t="s">
        <v>114</v>
      </c>
      <c r="E6269" t="s">
        <v>147</v>
      </c>
      <c r="F6269" t="s">
        <v>18004</v>
      </c>
      <c r="G6269" t="s">
        <v>149</v>
      </c>
      <c r="H6269" t="s">
        <v>150</v>
      </c>
      <c r="I6269" t="s">
        <v>136</v>
      </c>
      <c r="J6269" t="s">
        <v>137</v>
      </c>
      <c r="K6269" t="s">
        <v>138</v>
      </c>
      <c r="L6269" t="s">
        <v>18005</v>
      </c>
      <c r="M6269" t="s">
        <v>18006</v>
      </c>
      <c r="N6269">
        <v>1.1511111110000001</v>
      </c>
      <c r="O6269">
        <v>0</v>
      </c>
      <c r="P6269">
        <v>35</v>
      </c>
      <c r="Q6269">
        <v>0</v>
      </c>
      <c r="R6269">
        <v>0</v>
      </c>
      <c r="S6269">
        <v>0</v>
      </c>
      <c r="T6269">
        <v>4</v>
      </c>
      <c r="U6269">
        <v>0</v>
      </c>
      <c r="V6269">
        <v>0</v>
      </c>
      <c r="W6269">
        <v>0</v>
      </c>
      <c r="X6269">
        <v>2.9591794665591671</v>
      </c>
      <c r="Y6269">
        <v>0</v>
      </c>
      <c r="Z6269">
        <v>0</v>
      </c>
      <c r="AA6269">
        <v>0</v>
      </c>
      <c r="AB6269">
        <v>2.4419981856564892</v>
      </c>
      <c r="AC6269">
        <v>0</v>
      </c>
      <c r="AD6269">
        <v>0</v>
      </c>
      <c r="AE6269">
        <v>5.4011776522156563</v>
      </c>
    </row>
    <row r="6270" spans="1:31" x14ac:dyDescent="0.25">
      <c r="A6270">
        <v>2318561</v>
      </c>
      <c r="B6270">
        <v>1</v>
      </c>
      <c r="C6270" t="s">
        <v>81</v>
      </c>
      <c r="D6270" t="s">
        <v>117</v>
      </c>
      <c r="E6270" t="s">
        <v>153</v>
      </c>
      <c r="F6270" t="s">
        <v>18007</v>
      </c>
      <c r="G6270" t="s">
        <v>155</v>
      </c>
      <c r="H6270" t="s">
        <v>150</v>
      </c>
      <c r="I6270" t="s">
        <v>136</v>
      </c>
      <c r="J6270" t="s">
        <v>137</v>
      </c>
      <c r="K6270" t="s">
        <v>138</v>
      </c>
      <c r="L6270" t="s">
        <v>18008</v>
      </c>
      <c r="M6270" t="s">
        <v>18009</v>
      </c>
      <c r="N6270">
        <v>2.2511111110000002</v>
      </c>
      <c r="O6270">
        <v>0</v>
      </c>
      <c r="P6270">
        <v>0</v>
      </c>
      <c r="Q6270">
        <v>0</v>
      </c>
      <c r="R6270">
        <v>1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</row>
    <row r="6271" spans="1:31" x14ac:dyDescent="0.25">
      <c r="A6271">
        <v>2318040</v>
      </c>
      <c r="B6271">
        <v>1</v>
      </c>
      <c r="C6271" t="s">
        <v>80</v>
      </c>
      <c r="D6271" t="s">
        <v>90</v>
      </c>
      <c r="E6271" t="s">
        <v>175</v>
      </c>
      <c r="F6271" t="s">
        <v>18010</v>
      </c>
      <c r="G6271" t="s">
        <v>143</v>
      </c>
      <c r="H6271" t="s">
        <v>135</v>
      </c>
      <c r="I6271" t="s">
        <v>136</v>
      </c>
      <c r="J6271" t="s">
        <v>137</v>
      </c>
      <c r="K6271" t="s">
        <v>144</v>
      </c>
      <c r="L6271" t="s">
        <v>18011</v>
      </c>
      <c r="M6271" t="s">
        <v>18012</v>
      </c>
      <c r="N6271">
        <v>9.4461111110000004</v>
      </c>
      <c r="O6271">
        <v>0</v>
      </c>
      <c r="P6271">
        <v>3097</v>
      </c>
      <c r="Q6271">
        <v>0</v>
      </c>
      <c r="R6271">
        <v>0</v>
      </c>
      <c r="S6271">
        <v>1</v>
      </c>
      <c r="T6271">
        <v>335</v>
      </c>
      <c r="U6271">
        <v>0</v>
      </c>
      <c r="V6271">
        <v>1</v>
      </c>
      <c r="W6271">
        <v>0</v>
      </c>
      <c r="X6271">
        <v>6387.0561706070703</v>
      </c>
      <c r="Y6271">
        <v>0</v>
      </c>
      <c r="Z6271">
        <v>0</v>
      </c>
      <c r="AA6271">
        <v>1679.4259827497717</v>
      </c>
      <c r="AB6271">
        <v>3323.8052094017403</v>
      </c>
      <c r="AC6271">
        <v>0</v>
      </c>
      <c r="AD6271">
        <v>101.05477051328148</v>
      </c>
      <c r="AE6271">
        <v>11491.342133271864</v>
      </c>
    </row>
    <row r="6272" spans="1:31" x14ac:dyDescent="0.25">
      <c r="A6272">
        <v>2318026</v>
      </c>
      <c r="B6272">
        <v>1</v>
      </c>
      <c r="C6272" t="s">
        <v>80</v>
      </c>
      <c r="D6272" t="s">
        <v>93</v>
      </c>
      <c r="E6272" t="s">
        <v>158</v>
      </c>
      <c r="F6272" t="s">
        <v>18013</v>
      </c>
      <c r="G6272" t="s">
        <v>177</v>
      </c>
      <c r="H6272" t="s">
        <v>150</v>
      </c>
      <c r="I6272" t="s">
        <v>136</v>
      </c>
      <c r="J6272" t="s">
        <v>137</v>
      </c>
      <c r="K6272" t="s">
        <v>144</v>
      </c>
      <c r="L6272" t="s">
        <v>18014</v>
      </c>
      <c r="M6272" t="s">
        <v>18015</v>
      </c>
      <c r="N6272">
        <v>6.4394444440000003</v>
      </c>
      <c r="O6272">
        <v>0</v>
      </c>
      <c r="P6272">
        <v>319</v>
      </c>
      <c r="Q6272">
        <v>0</v>
      </c>
      <c r="R6272">
        <v>0</v>
      </c>
      <c r="S6272">
        <v>0</v>
      </c>
      <c r="T6272">
        <v>82</v>
      </c>
      <c r="U6272">
        <v>0</v>
      </c>
      <c r="V6272">
        <v>0</v>
      </c>
      <c r="W6272">
        <v>0</v>
      </c>
      <c r="X6272">
        <v>333.65853231982805</v>
      </c>
      <c r="Y6272">
        <v>0</v>
      </c>
      <c r="Z6272">
        <v>0</v>
      </c>
      <c r="AA6272">
        <v>0</v>
      </c>
      <c r="AB6272">
        <v>574.81771949380834</v>
      </c>
      <c r="AC6272">
        <v>0</v>
      </c>
      <c r="AD6272">
        <v>0</v>
      </c>
      <c r="AE6272">
        <v>908.4762518136364</v>
      </c>
    </row>
    <row r="6273" spans="1:31" x14ac:dyDescent="0.25">
      <c r="A6273">
        <v>2317983</v>
      </c>
      <c r="B6273">
        <v>1</v>
      </c>
      <c r="C6273" t="s">
        <v>80</v>
      </c>
      <c r="D6273" t="s">
        <v>82</v>
      </c>
      <c r="E6273" t="s">
        <v>153</v>
      </c>
      <c r="F6273" t="s">
        <v>18016</v>
      </c>
      <c r="G6273" t="s">
        <v>155</v>
      </c>
      <c r="H6273" t="s">
        <v>150</v>
      </c>
      <c r="I6273" t="s">
        <v>136</v>
      </c>
      <c r="J6273" t="s">
        <v>137</v>
      </c>
      <c r="K6273" t="s">
        <v>138</v>
      </c>
      <c r="L6273" t="s">
        <v>18017</v>
      </c>
      <c r="M6273" t="s">
        <v>18018</v>
      </c>
      <c r="N6273">
        <v>5.2488888879999998</v>
      </c>
      <c r="O6273">
        <v>0</v>
      </c>
      <c r="P6273">
        <v>3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4.9859478977607088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4.9859478977607088</v>
      </c>
    </row>
    <row r="6274" spans="1:31" x14ac:dyDescent="0.25">
      <c r="A6274">
        <v>2318126</v>
      </c>
      <c r="B6274">
        <v>1</v>
      </c>
      <c r="C6274" t="s">
        <v>80</v>
      </c>
      <c r="D6274" t="s">
        <v>90</v>
      </c>
      <c r="E6274" t="s">
        <v>153</v>
      </c>
      <c r="F6274" t="s">
        <v>18019</v>
      </c>
      <c r="G6274" t="s">
        <v>703</v>
      </c>
      <c r="H6274" t="s">
        <v>150</v>
      </c>
      <c r="I6274" t="s">
        <v>136</v>
      </c>
      <c r="J6274" t="s">
        <v>3</v>
      </c>
      <c r="K6274" t="s">
        <v>138</v>
      </c>
      <c r="L6274" t="s">
        <v>18020</v>
      </c>
      <c r="M6274" t="s">
        <v>18021</v>
      </c>
      <c r="N6274">
        <v>1.1272222220000001</v>
      </c>
      <c r="O6274">
        <v>0</v>
      </c>
      <c r="P6274">
        <v>2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0.6062990681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0.6062990681</v>
      </c>
    </row>
    <row r="6275" spans="1:31" x14ac:dyDescent="0.25">
      <c r="A6275">
        <v>2318524</v>
      </c>
      <c r="B6275">
        <v>1</v>
      </c>
      <c r="C6275" t="s">
        <v>80</v>
      </c>
      <c r="D6275" t="s">
        <v>107</v>
      </c>
      <c r="E6275" t="s">
        <v>147</v>
      </c>
      <c r="F6275" t="s">
        <v>18022</v>
      </c>
      <c r="G6275" t="s">
        <v>336</v>
      </c>
      <c r="H6275" t="s">
        <v>150</v>
      </c>
      <c r="I6275" t="s">
        <v>136</v>
      </c>
      <c r="J6275" t="s">
        <v>137</v>
      </c>
      <c r="K6275" t="s">
        <v>138</v>
      </c>
      <c r="L6275" t="s">
        <v>18023</v>
      </c>
      <c r="M6275" t="s">
        <v>18024</v>
      </c>
      <c r="N6275">
        <v>0.24444444400000001</v>
      </c>
      <c r="O6275">
        <v>0</v>
      </c>
      <c r="P6275">
        <v>2</v>
      </c>
      <c r="Q6275">
        <v>0</v>
      </c>
      <c r="R6275">
        <v>2</v>
      </c>
      <c r="S6275">
        <v>0</v>
      </c>
      <c r="T6275">
        <v>86</v>
      </c>
      <c r="U6275">
        <v>0</v>
      </c>
      <c r="V6275">
        <v>0</v>
      </c>
      <c r="W6275">
        <v>0</v>
      </c>
      <c r="X6275">
        <v>0.2400136607513334</v>
      </c>
      <c r="Y6275">
        <v>0</v>
      </c>
      <c r="Z6275">
        <v>0.29816659652266669</v>
      </c>
      <c r="AA6275">
        <v>0</v>
      </c>
      <c r="AB6275">
        <v>9.2559822108868861</v>
      </c>
      <c r="AC6275">
        <v>0</v>
      </c>
      <c r="AD6275">
        <v>0</v>
      </c>
      <c r="AE6275">
        <v>9.7941624681608861</v>
      </c>
    </row>
    <row r="6276" spans="1:31" x14ac:dyDescent="0.25">
      <c r="A6276">
        <v>2318507</v>
      </c>
      <c r="B6276">
        <v>1</v>
      </c>
      <c r="C6276" t="s">
        <v>81</v>
      </c>
      <c r="D6276" t="s">
        <v>122</v>
      </c>
      <c r="E6276" t="s">
        <v>153</v>
      </c>
      <c r="F6276" t="s">
        <v>18025</v>
      </c>
      <c r="G6276" t="s">
        <v>155</v>
      </c>
      <c r="H6276" t="s">
        <v>150</v>
      </c>
      <c r="I6276" t="s">
        <v>136</v>
      </c>
      <c r="J6276" t="s">
        <v>137</v>
      </c>
      <c r="K6276" t="s">
        <v>138</v>
      </c>
      <c r="L6276" t="s">
        <v>18026</v>
      </c>
      <c r="M6276" t="s">
        <v>18027</v>
      </c>
      <c r="N6276">
        <v>3.7266666659999999</v>
      </c>
      <c r="O6276">
        <v>0</v>
      </c>
      <c r="P6276">
        <v>1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2.7790558558899999E-2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2.7790558558899999E-2</v>
      </c>
    </row>
    <row r="6277" spans="1:31" x14ac:dyDescent="0.25">
      <c r="A6277">
        <v>2318367</v>
      </c>
      <c r="B6277">
        <v>1</v>
      </c>
      <c r="C6277" t="s">
        <v>80</v>
      </c>
      <c r="D6277" t="s">
        <v>96</v>
      </c>
      <c r="E6277" t="s">
        <v>153</v>
      </c>
      <c r="F6277" t="s">
        <v>18028</v>
      </c>
      <c r="G6277" t="s">
        <v>203</v>
      </c>
      <c r="H6277" t="s">
        <v>150</v>
      </c>
      <c r="I6277" t="s">
        <v>136</v>
      </c>
      <c r="J6277" t="s">
        <v>137</v>
      </c>
      <c r="K6277" t="s">
        <v>138</v>
      </c>
      <c r="L6277" t="s">
        <v>18029</v>
      </c>
      <c r="M6277" t="s">
        <v>18030</v>
      </c>
      <c r="N6277">
        <v>1.2336111110000001</v>
      </c>
      <c r="O6277">
        <v>0</v>
      </c>
      <c r="P6277">
        <v>1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0.62642952407510011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0.62642952407510011</v>
      </c>
    </row>
    <row r="6278" spans="1:31" x14ac:dyDescent="0.25">
      <c r="A6278">
        <v>2318198</v>
      </c>
      <c r="B6278">
        <v>1</v>
      </c>
      <c r="C6278" t="s">
        <v>80</v>
      </c>
      <c r="D6278" t="s">
        <v>82</v>
      </c>
      <c r="E6278" t="s">
        <v>153</v>
      </c>
      <c r="F6278" t="s">
        <v>18031</v>
      </c>
      <c r="G6278" t="s">
        <v>155</v>
      </c>
      <c r="H6278" t="s">
        <v>150</v>
      </c>
      <c r="I6278" t="s">
        <v>136</v>
      </c>
      <c r="J6278" t="s">
        <v>137</v>
      </c>
      <c r="K6278" t="s">
        <v>138</v>
      </c>
      <c r="L6278" t="s">
        <v>18032</v>
      </c>
      <c r="M6278" t="s">
        <v>18033</v>
      </c>
      <c r="N6278">
        <v>2.3805555549999999</v>
      </c>
      <c r="O6278">
        <v>0</v>
      </c>
      <c r="P6278">
        <v>1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0.65732753079840001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0.65732753079840001</v>
      </c>
    </row>
    <row r="6279" spans="1:31" x14ac:dyDescent="0.25">
      <c r="A6279">
        <v>2317989</v>
      </c>
      <c r="B6279">
        <v>1</v>
      </c>
      <c r="C6279" t="s">
        <v>80</v>
      </c>
      <c r="D6279" t="s">
        <v>84</v>
      </c>
      <c r="E6279" t="s">
        <v>132</v>
      </c>
      <c r="F6279" t="s">
        <v>18034</v>
      </c>
      <c r="G6279" t="s">
        <v>210</v>
      </c>
      <c r="H6279" t="s">
        <v>135</v>
      </c>
      <c r="I6279" t="s">
        <v>136</v>
      </c>
      <c r="J6279" t="s">
        <v>137</v>
      </c>
      <c r="K6279" t="s">
        <v>138</v>
      </c>
      <c r="L6279" t="s">
        <v>18035</v>
      </c>
      <c r="M6279" t="s">
        <v>18036</v>
      </c>
      <c r="N6279">
        <v>1.7838888879999999</v>
      </c>
      <c r="O6279">
        <v>0</v>
      </c>
      <c r="P6279">
        <v>1</v>
      </c>
      <c r="Q6279">
        <v>0</v>
      </c>
      <c r="R6279">
        <v>0</v>
      </c>
      <c r="S6279">
        <v>2</v>
      </c>
      <c r="T6279">
        <v>58</v>
      </c>
      <c r="U6279">
        <v>2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88.147535973189633</v>
      </c>
      <c r="AB6279">
        <v>173.37374250051988</v>
      </c>
      <c r="AC6279">
        <v>439.64228500916283</v>
      </c>
      <c r="AD6279">
        <v>0</v>
      </c>
      <c r="AE6279">
        <v>701.16356348287241</v>
      </c>
    </row>
    <row r="6280" spans="1:31" x14ac:dyDescent="0.25">
      <c r="A6280">
        <v>2317966</v>
      </c>
      <c r="B6280">
        <v>1</v>
      </c>
      <c r="C6280" t="s">
        <v>80</v>
      </c>
      <c r="D6280" t="s">
        <v>93</v>
      </c>
      <c r="E6280" t="s">
        <v>141</v>
      </c>
      <c r="F6280" t="s">
        <v>628</v>
      </c>
      <c r="G6280" t="s">
        <v>134</v>
      </c>
      <c r="H6280" t="s">
        <v>135</v>
      </c>
      <c r="I6280" t="s">
        <v>136</v>
      </c>
      <c r="J6280" t="s">
        <v>137</v>
      </c>
      <c r="K6280" t="s">
        <v>138</v>
      </c>
      <c r="L6280" t="s">
        <v>18037</v>
      </c>
      <c r="M6280" t="s">
        <v>18038</v>
      </c>
      <c r="N6280">
        <v>0.328055555</v>
      </c>
      <c r="O6280">
        <v>0</v>
      </c>
      <c r="P6280">
        <v>45</v>
      </c>
      <c r="Q6280">
        <v>49</v>
      </c>
      <c r="R6280">
        <v>145</v>
      </c>
      <c r="S6280">
        <v>3</v>
      </c>
      <c r="T6280">
        <v>61</v>
      </c>
      <c r="U6280">
        <v>2</v>
      </c>
      <c r="V6280">
        <v>0</v>
      </c>
      <c r="W6280">
        <v>0</v>
      </c>
      <c r="X6280">
        <v>4.5666222102756677</v>
      </c>
      <c r="Y6280">
        <v>122.38512523755438</v>
      </c>
      <c r="Z6280">
        <v>103.91348115227406</v>
      </c>
      <c r="AA6280">
        <v>6.3536976260373343</v>
      </c>
      <c r="AB6280">
        <v>21.190792632269364</v>
      </c>
      <c r="AC6280">
        <v>26.582944727753137</v>
      </c>
      <c r="AD6280">
        <v>0</v>
      </c>
      <c r="AE6280">
        <v>284.99266358616393</v>
      </c>
    </row>
    <row r="6281" spans="1:31" x14ac:dyDescent="0.25">
      <c r="A6281">
        <v>2318444</v>
      </c>
      <c r="B6281">
        <v>1</v>
      </c>
      <c r="C6281" t="s">
        <v>81</v>
      </c>
      <c r="D6281" t="s">
        <v>118</v>
      </c>
      <c r="E6281" t="s">
        <v>132</v>
      </c>
      <c r="F6281" t="s">
        <v>4331</v>
      </c>
      <c r="G6281" t="s">
        <v>134</v>
      </c>
      <c r="H6281" t="s">
        <v>135</v>
      </c>
      <c r="I6281" t="s">
        <v>136</v>
      </c>
      <c r="J6281" t="s">
        <v>137</v>
      </c>
      <c r="K6281" t="s">
        <v>138</v>
      </c>
      <c r="L6281" t="s">
        <v>18039</v>
      </c>
      <c r="M6281" t="s">
        <v>18040</v>
      </c>
      <c r="N6281">
        <v>0.81805555500000005</v>
      </c>
      <c r="O6281">
        <v>3</v>
      </c>
      <c r="P6281">
        <v>60</v>
      </c>
      <c r="Q6281">
        <v>41</v>
      </c>
      <c r="R6281">
        <v>96</v>
      </c>
      <c r="S6281">
        <v>2</v>
      </c>
      <c r="T6281">
        <v>26</v>
      </c>
      <c r="U6281">
        <v>0</v>
      </c>
      <c r="V6281">
        <v>0</v>
      </c>
      <c r="W6281">
        <v>3.1655023045022999</v>
      </c>
      <c r="X6281">
        <v>12.101581376559469</v>
      </c>
      <c r="Y6281">
        <v>58.651123274219913</v>
      </c>
      <c r="Z6281">
        <v>174.33013441509308</v>
      </c>
      <c r="AA6281">
        <v>2.2333044496385113</v>
      </c>
      <c r="AB6281">
        <v>27.629187179165534</v>
      </c>
      <c r="AC6281">
        <v>0</v>
      </c>
      <c r="AD6281">
        <v>0</v>
      </c>
      <c r="AE6281">
        <v>278.1108329991788</v>
      </c>
    </row>
    <row r="6282" spans="1:31" x14ac:dyDescent="0.25">
      <c r="A6282">
        <v>2318298</v>
      </c>
      <c r="B6282">
        <v>1</v>
      </c>
      <c r="C6282" t="s">
        <v>80</v>
      </c>
      <c r="D6282" t="s">
        <v>105</v>
      </c>
      <c r="E6282" t="s">
        <v>153</v>
      </c>
      <c r="F6282" t="s">
        <v>18041</v>
      </c>
      <c r="G6282" t="s">
        <v>254</v>
      </c>
      <c r="H6282" t="s">
        <v>150</v>
      </c>
      <c r="I6282" t="s">
        <v>136</v>
      </c>
      <c r="J6282" t="s">
        <v>137</v>
      </c>
      <c r="K6282" t="s">
        <v>138</v>
      </c>
      <c r="L6282" t="s">
        <v>18042</v>
      </c>
      <c r="M6282" t="s">
        <v>18043</v>
      </c>
      <c r="N6282">
        <v>3.2994444440000001</v>
      </c>
      <c r="O6282">
        <v>0</v>
      </c>
      <c r="P6282">
        <v>0</v>
      </c>
      <c r="Q6282">
        <v>0</v>
      </c>
      <c r="R6282">
        <v>7</v>
      </c>
      <c r="S6282">
        <v>0</v>
      </c>
      <c r="T6282">
        <v>1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6.5106269671456172</v>
      </c>
      <c r="AA6282">
        <v>0</v>
      </c>
      <c r="AB6282">
        <v>1.7354937853527084</v>
      </c>
      <c r="AC6282">
        <v>0</v>
      </c>
      <c r="AD6282">
        <v>0</v>
      </c>
      <c r="AE6282">
        <v>8.2461207524983262</v>
      </c>
    </row>
    <row r="6283" spans="1:31" x14ac:dyDescent="0.25">
      <c r="A6283">
        <v>2318304</v>
      </c>
      <c r="B6283">
        <v>1</v>
      </c>
      <c r="C6283" t="s">
        <v>80</v>
      </c>
      <c r="D6283" t="s">
        <v>88</v>
      </c>
      <c r="E6283" t="s">
        <v>147</v>
      </c>
      <c r="F6283" t="s">
        <v>18044</v>
      </c>
      <c r="G6283" t="s">
        <v>336</v>
      </c>
      <c r="H6283" t="s">
        <v>150</v>
      </c>
      <c r="I6283" t="s">
        <v>136</v>
      </c>
      <c r="J6283" t="s">
        <v>137</v>
      </c>
      <c r="K6283" t="s">
        <v>138</v>
      </c>
      <c r="L6283" t="s">
        <v>18045</v>
      </c>
      <c r="M6283" t="s">
        <v>18046</v>
      </c>
      <c r="N6283">
        <v>0.44083333299999999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3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4.6416214520705559</v>
      </c>
      <c r="AC6283">
        <v>0</v>
      </c>
      <c r="AD6283">
        <v>0</v>
      </c>
      <c r="AE6283">
        <v>4.6416214520705559</v>
      </c>
    </row>
    <row r="6284" spans="1:31" x14ac:dyDescent="0.25">
      <c r="A6284">
        <v>2318593</v>
      </c>
      <c r="B6284">
        <v>1</v>
      </c>
      <c r="C6284" t="s">
        <v>80</v>
      </c>
      <c r="D6284" t="s">
        <v>83</v>
      </c>
      <c r="E6284" t="s">
        <v>153</v>
      </c>
      <c r="F6284" t="s">
        <v>18047</v>
      </c>
      <c r="G6284" t="s">
        <v>155</v>
      </c>
      <c r="H6284" t="s">
        <v>150</v>
      </c>
      <c r="I6284" t="s">
        <v>136</v>
      </c>
      <c r="J6284" t="s">
        <v>137</v>
      </c>
      <c r="K6284" t="s">
        <v>138</v>
      </c>
      <c r="L6284" t="s">
        <v>18048</v>
      </c>
      <c r="M6284" t="s">
        <v>18049</v>
      </c>
      <c r="N6284">
        <v>4.1622222219999996</v>
      </c>
      <c r="O6284">
        <v>0</v>
      </c>
      <c r="P6284">
        <v>1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1.2941295638306667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1.2941295638306667</v>
      </c>
    </row>
    <row r="6285" spans="1:31" x14ac:dyDescent="0.25">
      <c r="A6285">
        <v>2318547</v>
      </c>
      <c r="B6285">
        <v>1</v>
      </c>
      <c r="C6285" t="s">
        <v>80</v>
      </c>
      <c r="D6285" t="s">
        <v>94</v>
      </c>
      <c r="E6285" t="s">
        <v>147</v>
      </c>
      <c r="F6285" t="s">
        <v>18050</v>
      </c>
      <c r="G6285" t="s">
        <v>149</v>
      </c>
      <c r="H6285" t="s">
        <v>150</v>
      </c>
      <c r="I6285" t="s">
        <v>136</v>
      </c>
      <c r="J6285" t="s">
        <v>137</v>
      </c>
      <c r="K6285" t="s">
        <v>138</v>
      </c>
      <c r="L6285" t="s">
        <v>18051</v>
      </c>
      <c r="M6285" t="s">
        <v>18052</v>
      </c>
      <c r="N6285">
        <v>2.5930555549999998</v>
      </c>
      <c r="O6285">
        <v>0</v>
      </c>
      <c r="P6285">
        <v>221</v>
      </c>
      <c r="Q6285">
        <v>0</v>
      </c>
      <c r="R6285">
        <v>0</v>
      </c>
      <c r="S6285">
        <v>0</v>
      </c>
      <c r="T6285">
        <v>45</v>
      </c>
      <c r="U6285">
        <v>0</v>
      </c>
      <c r="V6285">
        <v>0</v>
      </c>
      <c r="W6285">
        <v>0</v>
      </c>
      <c r="X6285">
        <v>131.95312683005983</v>
      </c>
      <c r="Y6285">
        <v>0</v>
      </c>
      <c r="Z6285">
        <v>0</v>
      </c>
      <c r="AA6285">
        <v>0</v>
      </c>
      <c r="AB6285">
        <v>68.078581028319121</v>
      </c>
      <c r="AC6285">
        <v>0</v>
      </c>
      <c r="AD6285">
        <v>0</v>
      </c>
      <c r="AE6285">
        <v>200.03170785837895</v>
      </c>
    </row>
    <row r="6286" spans="1:31" x14ac:dyDescent="0.25">
      <c r="A6286">
        <v>2318006</v>
      </c>
      <c r="B6286">
        <v>1</v>
      </c>
      <c r="C6286" t="s">
        <v>81</v>
      </c>
      <c r="D6286" t="s">
        <v>120</v>
      </c>
      <c r="E6286" t="s">
        <v>158</v>
      </c>
      <c r="F6286" t="s">
        <v>18053</v>
      </c>
      <c r="G6286" t="s">
        <v>453</v>
      </c>
      <c r="H6286" t="s">
        <v>150</v>
      </c>
      <c r="I6286" t="s">
        <v>136</v>
      </c>
      <c r="J6286" t="s">
        <v>137</v>
      </c>
      <c r="K6286" t="s">
        <v>138</v>
      </c>
      <c r="L6286" t="s">
        <v>18054</v>
      </c>
      <c r="M6286" t="s">
        <v>18055</v>
      </c>
      <c r="N6286">
        <v>1.5036111109999999</v>
      </c>
      <c r="O6286">
        <v>0</v>
      </c>
      <c r="P6286">
        <v>133</v>
      </c>
      <c r="Q6286">
        <v>0</v>
      </c>
      <c r="R6286">
        <v>1</v>
      </c>
      <c r="S6286">
        <v>0</v>
      </c>
      <c r="T6286">
        <v>7</v>
      </c>
      <c r="U6286">
        <v>0</v>
      </c>
      <c r="V6286">
        <v>1</v>
      </c>
      <c r="W6286">
        <v>0</v>
      </c>
      <c r="X6286">
        <v>31.246926597463762</v>
      </c>
      <c r="Y6286">
        <v>0</v>
      </c>
      <c r="Z6286">
        <v>2.03145708439635</v>
      </c>
      <c r="AA6286">
        <v>0</v>
      </c>
      <c r="AB6286">
        <v>6.9859438082337446</v>
      </c>
      <c r="AC6286">
        <v>0</v>
      </c>
      <c r="AD6286">
        <v>0</v>
      </c>
      <c r="AE6286">
        <v>40.264327490093855</v>
      </c>
    </row>
    <row r="6287" spans="1:31" x14ac:dyDescent="0.25">
      <c r="A6287">
        <v>2317949</v>
      </c>
      <c r="B6287">
        <v>1</v>
      </c>
      <c r="C6287" t="s">
        <v>80</v>
      </c>
      <c r="D6287" t="s">
        <v>104</v>
      </c>
      <c r="E6287" t="s">
        <v>175</v>
      </c>
      <c r="F6287" t="s">
        <v>15396</v>
      </c>
      <c r="G6287" t="s">
        <v>134</v>
      </c>
      <c r="H6287" t="s">
        <v>135</v>
      </c>
      <c r="I6287" t="s">
        <v>136</v>
      </c>
      <c r="J6287" t="s">
        <v>137</v>
      </c>
      <c r="K6287" t="s">
        <v>138</v>
      </c>
      <c r="L6287" t="s">
        <v>18056</v>
      </c>
      <c r="M6287" t="s">
        <v>18057</v>
      </c>
      <c r="N6287">
        <v>0.40694444400000002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3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1027.7241416950299</v>
      </c>
      <c r="AD6287">
        <v>0</v>
      </c>
      <c r="AE6287">
        <v>1027.7241416950299</v>
      </c>
    </row>
    <row r="6288" spans="1:31" x14ac:dyDescent="0.25">
      <c r="A6288">
        <v>2318590</v>
      </c>
      <c r="B6288">
        <v>1</v>
      </c>
      <c r="C6288" t="s">
        <v>81</v>
      </c>
      <c r="D6288" t="s">
        <v>128</v>
      </c>
      <c r="E6288" t="s">
        <v>153</v>
      </c>
      <c r="F6288" t="s">
        <v>18058</v>
      </c>
      <c r="G6288" t="s">
        <v>203</v>
      </c>
      <c r="H6288" t="s">
        <v>150</v>
      </c>
      <c r="I6288" t="s">
        <v>136</v>
      </c>
      <c r="J6288" t="s">
        <v>137</v>
      </c>
      <c r="K6288" t="s">
        <v>138</v>
      </c>
      <c r="L6288" t="s">
        <v>18059</v>
      </c>
      <c r="M6288" t="s">
        <v>18060</v>
      </c>
      <c r="N6288">
        <v>1.0475000000000001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1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1.0552543707931668</v>
      </c>
      <c r="AC6288">
        <v>0</v>
      </c>
      <c r="AD6288">
        <v>0</v>
      </c>
      <c r="AE6288">
        <v>1.0552543707931668</v>
      </c>
    </row>
    <row r="6289" spans="1:31" x14ac:dyDescent="0.25">
      <c r="A6289">
        <v>2318072</v>
      </c>
      <c r="B6289">
        <v>1</v>
      </c>
      <c r="C6289" t="s">
        <v>80</v>
      </c>
      <c r="D6289" t="s">
        <v>104</v>
      </c>
      <c r="E6289" t="s">
        <v>158</v>
      </c>
      <c r="F6289" t="s">
        <v>1854</v>
      </c>
      <c r="G6289" t="s">
        <v>177</v>
      </c>
      <c r="H6289" t="s">
        <v>150</v>
      </c>
      <c r="I6289" t="s">
        <v>136</v>
      </c>
      <c r="J6289" t="s">
        <v>137</v>
      </c>
      <c r="K6289" t="s">
        <v>144</v>
      </c>
      <c r="L6289" t="s">
        <v>18061</v>
      </c>
      <c r="M6289" t="s">
        <v>18062</v>
      </c>
      <c r="N6289">
        <v>8.8622222219999998</v>
      </c>
      <c r="O6289">
        <v>0</v>
      </c>
      <c r="P6289">
        <v>5</v>
      </c>
      <c r="Q6289">
        <v>0</v>
      </c>
      <c r="R6289">
        <v>6</v>
      </c>
      <c r="S6289">
        <v>0</v>
      </c>
      <c r="T6289">
        <v>4</v>
      </c>
      <c r="U6289">
        <v>0</v>
      </c>
      <c r="V6289">
        <v>0</v>
      </c>
      <c r="W6289">
        <v>0</v>
      </c>
      <c r="X6289">
        <v>5.9135463585573653</v>
      </c>
      <c r="Y6289">
        <v>0</v>
      </c>
      <c r="Z6289">
        <v>14.1615663918534</v>
      </c>
      <c r="AA6289">
        <v>0</v>
      </c>
      <c r="AB6289">
        <v>35.755597022502073</v>
      </c>
      <c r="AC6289">
        <v>0</v>
      </c>
      <c r="AD6289">
        <v>0</v>
      </c>
      <c r="AE6289">
        <v>55.83070977291284</v>
      </c>
    </row>
    <row r="6290" spans="1:31" x14ac:dyDescent="0.25">
      <c r="A6290">
        <v>2318115</v>
      </c>
      <c r="B6290">
        <v>1</v>
      </c>
      <c r="C6290" t="s">
        <v>80</v>
      </c>
      <c r="D6290" t="s">
        <v>105</v>
      </c>
      <c r="E6290" t="s">
        <v>153</v>
      </c>
      <c r="F6290" t="s">
        <v>18063</v>
      </c>
      <c r="G6290" t="s">
        <v>254</v>
      </c>
      <c r="H6290" t="s">
        <v>150</v>
      </c>
      <c r="I6290" t="s">
        <v>136</v>
      </c>
      <c r="J6290" t="s">
        <v>137</v>
      </c>
      <c r="K6290" t="s">
        <v>138</v>
      </c>
      <c r="L6290" t="s">
        <v>18064</v>
      </c>
      <c r="M6290" t="s">
        <v>18065</v>
      </c>
      <c r="N6290">
        <v>8.8555555550000005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1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15.617347965016899</v>
      </c>
      <c r="AC6290">
        <v>0</v>
      </c>
      <c r="AD6290">
        <v>0</v>
      </c>
      <c r="AE6290">
        <v>15.617347965016899</v>
      </c>
    </row>
    <row r="6291" spans="1:31" x14ac:dyDescent="0.25">
      <c r="A6291">
        <v>2318092</v>
      </c>
      <c r="B6291">
        <v>1</v>
      </c>
      <c r="C6291" t="s">
        <v>80</v>
      </c>
      <c r="D6291" t="s">
        <v>84</v>
      </c>
      <c r="E6291" t="s">
        <v>158</v>
      </c>
      <c r="F6291" t="s">
        <v>18066</v>
      </c>
      <c r="G6291" t="s">
        <v>143</v>
      </c>
      <c r="H6291" t="s">
        <v>150</v>
      </c>
      <c r="I6291" t="s">
        <v>136</v>
      </c>
      <c r="J6291" t="s">
        <v>137</v>
      </c>
      <c r="K6291" t="s">
        <v>144</v>
      </c>
      <c r="L6291" t="s">
        <v>18067</v>
      </c>
      <c r="M6291" t="s">
        <v>18068</v>
      </c>
      <c r="N6291">
        <v>0.86361111099999999</v>
      </c>
      <c r="O6291">
        <v>0</v>
      </c>
      <c r="P6291">
        <v>31</v>
      </c>
      <c r="Q6291">
        <v>0</v>
      </c>
      <c r="R6291">
        <v>21</v>
      </c>
      <c r="S6291">
        <v>0</v>
      </c>
      <c r="T6291">
        <v>6</v>
      </c>
      <c r="U6291">
        <v>0</v>
      </c>
      <c r="V6291">
        <v>0</v>
      </c>
      <c r="W6291">
        <v>0</v>
      </c>
      <c r="X6291">
        <v>7.1596991128903484</v>
      </c>
      <c r="Y6291">
        <v>0</v>
      </c>
      <c r="Z6291">
        <v>14.449295264464252</v>
      </c>
      <c r="AA6291">
        <v>0</v>
      </c>
      <c r="AB6291">
        <v>5.0341247046184536</v>
      </c>
      <c r="AC6291">
        <v>0</v>
      </c>
      <c r="AD6291">
        <v>0</v>
      </c>
      <c r="AE6291">
        <v>26.643119081973055</v>
      </c>
    </row>
    <row r="6292" spans="1:31" x14ac:dyDescent="0.25">
      <c r="A6292">
        <v>2317992</v>
      </c>
      <c r="B6292">
        <v>1</v>
      </c>
      <c r="C6292" t="s">
        <v>81</v>
      </c>
      <c r="D6292" t="s">
        <v>128</v>
      </c>
      <c r="E6292" t="s">
        <v>175</v>
      </c>
      <c r="F6292" t="s">
        <v>14464</v>
      </c>
      <c r="G6292" t="s">
        <v>134</v>
      </c>
      <c r="H6292" t="s">
        <v>135</v>
      </c>
      <c r="I6292" t="s">
        <v>136</v>
      </c>
      <c r="J6292" t="s">
        <v>137</v>
      </c>
      <c r="K6292" t="s">
        <v>138</v>
      </c>
      <c r="L6292" t="s">
        <v>18069</v>
      </c>
      <c r="M6292" t="s">
        <v>18070</v>
      </c>
      <c r="N6292">
        <v>1.548888888</v>
      </c>
      <c r="O6292">
        <v>0</v>
      </c>
      <c r="P6292">
        <v>15</v>
      </c>
      <c r="Q6292">
        <v>0</v>
      </c>
      <c r="R6292">
        <v>20</v>
      </c>
      <c r="S6292">
        <v>10</v>
      </c>
      <c r="T6292">
        <v>6</v>
      </c>
      <c r="U6292">
        <v>2</v>
      </c>
      <c r="V6292">
        <v>0</v>
      </c>
      <c r="W6292">
        <v>0</v>
      </c>
      <c r="X6292">
        <v>5.7933813117539019</v>
      </c>
      <c r="Y6292">
        <v>0</v>
      </c>
      <c r="Z6292">
        <v>25.320655593728425</v>
      </c>
      <c r="AA6292">
        <v>1349.5434411373094</v>
      </c>
      <c r="AB6292">
        <v>17.364300246448479</v>
      </c>
      <c r="AC6292">
        <v>102.83791415482401</v>
      </c>
      <c r="AD6292">
        <v>0</v>
      </c>
      <c r="AE6292">
        <v>1500.8596924440642</v>
      </c>
    </row>
    <row r="6293" spans="1:31" x14ac:dyDescent="0.25">
      <c r="A6293">
        <v>2318384</v>
      </c>
      <c r="B6293">
        <v>1</v>
      </c>
      <c r="C6293" t="s">
        <v>80</v>
      </c>
      <c r="D6293" t="s">
        <v>99</v>
      </c>
      <c r="E6293" t="s">
        <v>153</v>
      </c>
      <c r="F6293" t="s">
        <v>18071</v>
      </c>
      <c r="G6293" t="s">
        <v>336</v>
      </c>
      <c r="H6293" t="s">
        <v>150</v>
      </c>
      <c r="I6293" t="s">
        <v>136</v>
      </c>
      <c r="J6293" t="s">
        <v>137</v>
      </c>
      <c r="K6293" t="s">
        <v>138</v>
      </c>
      <c r="L6293" t="s">
        <v>18072</v>
      </c>
      <c r="M6293" t="s">
        <v>18073</v>
      </c>
      <c r="N6293">
        <v>4.0525000000000002</v>
      </c>
      <c r="O6293">
        <v>0</v>
      </c>
      <c r="P6293">
        <v>1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0.90543164141540011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0.90543164141540011</v>
      </c>
    </row>
    <row r="6294" spans="1:31" x14ac:dyDescent="0.25">
      <c r="A6294">
        <v>2318570</v>
      </c>
      <c r="B6294">
        <v>1</v>
      </c>
      <c r="C6294" t="s">
        <v>81</v>
      </c>
      <c r="D6294" t="s">
        <v>112</v>
      </c>
      <c r="E6294" t="s">
        <v>153</v>
      </c>
      <c r="F6294" t="s">
        <v>18074</v>
      </c>
      <c r="G6294" t="s">
        <v>155</v>
      </c>
      <c r="H6294" t="s">
        <v>150</v>
      </c>
      <c r="I6294" t="s">
        <v>136</v>
      </c>
      <c r="J6294" t="s">
        <v>137</v>
      </c>
      <c r="K6294" t="s">
        <v>138</v>
      </c>
      <c r="L6294" t="s">
        <v>18075</v>
      </c>
      <c r="M6294" t="s">
        <v>18076</v>
      </c>
      <c r="N6294">
        <v>2.5327777770000002</v>
      </c>
      <c r="O6294">
        <v>0</v>
      </c>
      <c r="P6294">
        <v>1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0.16941852715619998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0.16941852715619998</v>
      </c>
    </row>
    <row r="6295" spans="1:31" x14ac:dyDescent="0.25">
      <c r="A6295">
        <v>2318029</v>
      </c>
      <c r="B6295">
        <v>1</v>
      </c>
      <c r="C6295" t="s">
        <v>81</v>
      </c>
      <c r="D6295" t="s">
        <v>115</v>
      </c>
      <c r="E6295" t="s">
        <v>175</v>
      </c>
      <c r="F6295" t="s">
        <v>18077</v>
      </c>
      <c r="G6295" t="s">
        <v>210</v>
      </c>
      <c r="H6295" t="s">
        <v>135</v>
      </c>
      <c r="I6295" t="s">
        <v>136</v>
      </c>
      <c r="J6295" t="s">
        <v>137</v>
      </c>
      <c r="K6295" t="s">
        <v>138</v>
      </c>
      <c r="L6295" t="s">
        <v>18078</v>
      </c>
      <c r="M6295" t="s">
        <v>18079</v>
      </c>
      <c r="N6295">
        <v>2.2344444440000002</v>
      </c>
      <c r="O6295">
        <v>0</v>
      </c>
      <c r="P6295">
        <v>23</v>
      </c>
      <c r="Q6295">
        <v>0</v>
      </c>
      <c r="R6295">
        <v>2</v>
      </c>
      <c r="S6295">
        <v>0</v>
      </c>
      <c r="T6295">
        <v>1</v>
      </c>
      <c r="U6295">
        <v>0</v>
      </c>
      <c r="V6295">
        <v>0</v>
      </c>
      <c r="W6295">
        <v>0</v>
      </c>
      <c r="X6295">
        <v>5.162024901093635</v>
      </c>
      <c r="Y6295">
        <v>0</v>
      </c>
      <c r="Z6295">
        <v>1.9899332155424998E-2</v>
      </c>
      <c r="AA6295">
        <v>0</v>
      </c>
      <c r="AB6295">
        <v>2.1962435934626665</v>
      </c>
      <c r="AC6295">
        <v>0</v>
      </c>
      <c r="AD6295">
        <v>0</v>
      </c>
      <c r="AE6295">
        <v>7.3781678267117261</v>
      </c>
    </row>
    <row r="6296" spans="1:31" x14ac:dyDescent="0.25">
      <c r="A6296">
        <v>2317986</v>
      </c>
      <c r="B6296">
        <v>1</v>
      </c>
      <c r="C6296" t="s">
        <v>80</v>
      </c>
      <c r="D6296" t="s">
        <v>104</v>
      </c>
      <c r="E6296" t="s">
        <v>141</v>
      </c>
      <c r="F6296" t="s">
        <v>18080</v>
      </c>
      <c r="G6296" t="s">
        <v>134</v>
      </c>
      <c r="H6296" t="s">
        <v>135</v>
      </c>
      <c r="I6296" t="s">
        <v>136</v>
      </c>
      <c r="J6296" t="s">
        <v>137</v>
      </c>
      <c r="K6296" t="s">
        <v>138</v>
      </c>
      <c r="L6296" t="s">
        <v>18081</v>
      </c>
      <c r="M6296" t="s">
        <v>18082</v>
      </c>
      <c r="N6296">
        <v>1.5944444440000001</v>
      </c>
      <c r="O6296">
        <v>3</v>
      </c>
      <c r="P6296">
        <v>1031</v>
      </c>
      <c r="Q6296">
        <v>25</v>
      </c>
      <c r="R6296">
        <v>52</v>
      </c>
      <c r="S6296">
        <v>16</v>
      </c>
      <c r="T6296">
        <v>237</v>
      </c>
      <c r="U6296">
        <v>2</v>
      </c>
      <c r="V6296">
        <v>0</v>
      </c>
      <c r="W6296">
        <v>2.0102946221499169</v>
      </c>
      <c r="X6296">
        <v>343.89439034492489</v>
      </c>
      <c r="Y6296">
        <v>222.98183850446031</v>
      </c>
      <c r="Z6296">
        <v>93.658136865283254</v>
      </c>
      <c r="AA6296">
        <v>232.45916055222924</v>
      </c>
      <c r="AB6296">
        <v>240.2159651736612</v>
      </c>
      <c r="AC6296">
        <v>409.01142370106083</v>
      </c>
      <c r="AD6296">
        <v>0</v>
      </c>
      <c r="AE6296">
        <v>1544.2312097637696</v>
      </c>
    </row>
    <row r="6297" spans="1:31" x14ac:dyDescent="0.25">
      <c r="A6297">
        <v>2318318</v>
      </c>
      <c r="B6297">
        <v>1</v>
      </c>
      <c r="C6297" t="s">
        <v>81</v>
      </c>
      <c r="D6297" t="s">
        <v>120</v>
      </c>
      <c r="E6297" t="s">
        <v>132</v>
      </c>
      <c r="F6297" t="s">
        <v>14250</v>
      </c>
      <c r="G6297" t="s">
        <v>134</v>
      </c>
      <c r="H6297" t="s">
        <v>135</v>
      </c>
      <c r="I6297" t="s">
        <v>136</v>
      </c>
      <c r="J6297" t="s">
        <v>137</v>
      </c>
      <c r="K6297" t="s">
        <v>138</v>
      </c>
      <c r="L6297" t="s">
        <v>18083</v>
      </c>
      <c r="M6297" t="s">
        <v>18084</v>
      </c>
      <c r="N6297">
        <v>1.33</v>
      </c>
      <c r="O6297">
        <v>1</v>
      </c>
      <c r="P6297">
        <v>472</v>
      </c>
      <c r="Q6297">
        <v>30</v>
      </c>
      <c r="R6297">
        <v>42</v>
      </c>
      <c r="S6297">
        <v>7</v>
      </c>
      <c r="T6297">
        <v>36</v>
      </c>
      <c r="U6297">
        <v>1</v>
      </c>
      <c r="V6297">
        <v>0</v>
      </c>
      <c r="W6297">
        <v>0</v>
      </c>
      <c r="X6297">
        <v>85.151040955340108</v>
      </c>
      <c r="Y6297">
        <v>38.821876359507506</v>
      </c>
      <c r="Z6297">
        <v>17.316070474533866</v>
      </c>
      <c r="AA6297">
        <v>13.380642810506224</v>
      </c>
      <c r="AB6297">
        <v>14.7215482282369</v>
      </c>
      <c r="AC6297">
        <v>109.96172395171118</v>
      </c>
      <c r="AD6297">
        <v>0</v>
      </c>
      <c r="AE6297">
        <v>279.3529027798358</v>
      </c>
    </row>
    <row r="6298" spans="1:31" x14ac:dyDescent="0.25">
      <c r="A6298">
        <v>2318487</v>
      </c>
      <c r="B6298">
        <v>1</v>
      </c>
      <c r="C6298" t="s">
        <v>81</v>
      </c>
      <c r="D6298" t="s">
        <v>112</v>
      </c>
      <c r="E6298" t="s">
        <v>153</v>
      </c>
      <c r="F6298" t="s">
        <v>18085</v>
      </c>
      <c r="G6298" t="s">
        <v>155</v>
      </c>
      <c r="H6298" t="s">
        <v>150</v>
      </c>
      <c r="I6298" t="s">
        <v>136</v>
      </c>
      <c r="J6298" t="s">
        <v>137</v>
      </c>
      <c r="K6298" t="s">
        <v>138</v>
      </c>
      <c r="L6298" t="s">
        <v>18086</v>
      </c>
      <c r="M6298" t="s">
        <v>18087</v>
      </c>
      <c r="N6298">
        <v>1.2805555550000001</v>
      </c>
      <c r="O6298">
        <v>0</v>
      </c>
      <c r="P6298">
        <v>1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0.12516588342543333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0.12516588342543333</v>
      </c>
    </row>
    <row r="6299" spans="1:31" x14ac:dyDescent="0.25">
      <c r="A6299">
        <v>2318510</v>
      </c>
      <c r="B6299">
        <v>1</v>
      </c>
      <c r="C6299" t="s">
        <v>81</v>
      </c>
      <c r="D6299" t="s">
        <v>113</v>
      </c>
      <c r="E6299" t="s">
        <v>147</v>
      </c>
      <c r="F6299" t="s">
        <v>18088</v>
      </c>
      <c r="G6299" t="s">
        <v>149</v>
      </c>
      <c r="H6299" t="s">
        <v>150</v>
      </c>
      <c r="I6299" t="s">
        <v>136</v>
      </c>
      <c r="J6299" t="s">
        <v>137</v>
      </c>
      <c r="K6299" t="s">
        <v>138</v>
      </c>
      <c r="L6299" t="s">
        <v>18089</v>
      </c>
      <c r="M6299" t="s">
        <v>18090</v>
      </c>
      <c r="N6299">
        <v>3.153611111</v>
      </c>
      <c r="O6299">
        <v>0</v>
      </c>
      <c r="P6299">
        <v>6</v>
      </c>
      <c r="Q6299">
        <v>0</v>
      </c>
      <c r="R6299">
        <v>0</v>
      </c>
      <c r="S6299">
        <v>0</v>
      </c>
      <c r="T6299">
        <v>2</v>
      </c>
      <c r="U6299">
        <v>0</v>
      </c>
      <c r="V6299">
        <v>0</v>
      </c>
      <c r="W6299">
        <v>0</v>
      </c>
      <c r="X6299">
        <v>8.5599456651122168</v>
      </c>
      <c r="Y6299">
        <v>0</v>
      </c>
      <c r="Z6299">
        <v>0</v>
      </c>
      <c r="AA6299">
        <v>0</v>
      </c>
      <c r="AB6299">
        <v>0.28223939495567496</v>
      </c>
      <c r="AC6299">
        <v>0</v>
      </c>
      <c r="AD6299">
        <v>0</v>
      </c>
      <c r="AE6299">
        <v>8.8421850600678908</v>
      </c>
    </row>
    <row r="6300" spans="1:31" x14ac:dyDescent="0.25">
      <c r="A6300">
        <v>2318049</v>
      </c>
      <c r="B6300">
        <v>1</v>
      </c>
      <c r="C6300" t="s">
        <v>80</v>
      </c>
      <c r="D6300" t="s">
        <v>97</v>
      </c>
      <c r="E6300" t="s">
        <v>175</v>
      </c>
      <c r="F6300" t="s">
        <v>17966</v>
      </c>
      <c r="G6300" t="s">
        <v>177</v>
      </c>
      <c r="H6300" t="s">
        <v>135</v>
      </c>
      <c r="I6300" t="s">
        <v>136</v>
      </c>
      <c r="J6300" t="s">
        <v>137</v>
      </c>
      <c r="K6300" t="s">
        <v>144</v>
      </c>
      <c r="L6300" t="s">
        <v>18091</v>
      </c>
      <c r="M6300" t="s">
        <v>18092</v>
      </c>
      <c r="N6300">
        <v>4.1227777769999996</v>
      </c>
      <c r="O6300">
        <v>6</v>
      </c>
      <c r="P6300">
        <v>1721</v>
      </c>
      <c r="Q6300">
        <v>0</v>
      </c>
      <c r="R6300">
        <v>23</v>
      </c>
      <c r="S6300">
        <v>5</v>
      </c>
      <c r="T6300">
        <v>181</v>
      </c>
      <c r="U6300">
        <v>0</v>
      </c>
      <c r="V6300">
        <v>1</v>
      </c>
      <c r="W6300">
        <v>250.52646982958314</v>
      </c>
      <c r="X6300">
        <v>2220.0084183728131</v>
      </c>
      <c r="Y6300">
        <v>0</v>
      </c>
      <c r="Z6300">
        <v>44.99492807035665</v>
      </c>
      <c r="AA6300">
        <v>174.61832336246155</v>
      </c>
      <c r="AB6300">
        <v>656.51460158855014</v>
      </c>
      <c r="AC6300">
        <v>0</v>
      </c>
      <c r="AD6300">
        <v>28.542272004282601</v>
      </c>
      <c r="AE6300">
        <v>3375.2050132280474</v>
      </c>
    </row>
    <row r="6301" spans="1:31" x14ac:dyDescent="0.25">
      <c r="A6301">
        <v>2318404</v>
      </c>
      <c r="B6301">
        <v>1</v>
      </c>
      <c r="C6301" t="s">
        <v>81</v>
      </c>
      <c r="D6301" t="s">
        <v>127</v>
      </c>
      <c r="E6301" t="s">
        <v>158</v>
      </c>
      <c r="F6301" t="s">
        <v>18093</v>
      </c>
      <c r="G6301" t="s">
        <v>453</v>
      </c>
      <c r="H6301" t="s">
        <v>150</v>
      </c>
      <c r="I6301" t="s">
        <v>136</v>
      </c>
      <c r="J6301" t="s">
        <v>137</v>
      </c>
      <c r="K6301" t="s">
        <v>138</v>
      </c>
      <c r="L6301" t="s">
        <v>18094</v>
      </c>
      <c r="M6301" t="s">
        <v>18095</v>
      </c>
      <c r="N6301">
        <v>1.3391666659999999</v>
      </c>
      <c r="O6301">
        <v>0</v>
      </c>
      <c r="P6301">
        <v>0</v>
      </c>
      <c r="Q6301">
        <v>0</v>
      </c>
      <c r="R6301">
        <v>9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24.440374721837774</v>
      </c>
      <c r="AA6301">
        <v>0</v>
      </c>
      <c r="AB6301">
        <v>0</v>
      </c>
      <c r="AC6301">
        <v>0</v>
      </c>
      <c r="AD6301">
        <v>0</v>
      </c>
      <c r="AE6301">
        <v>24.440374721837774</v>
      </c>
    </row>
    <row r="6302" spans="1:31" x14ac:dyDescent="0.25">
      <c r="A6302">
        <v>2318447</v>
      </c>
      <c r="B6302">
        <v>1</v>
      </c>
      <c r="C6302" t="s">
        <v>80</v>
      </c>
      <c r="D6302" t="s">
        <v>105</v>
      </c>
      <c r="E6302" t="s">
        <v>132</v>
      </c>
      <c r="F6302" t="s">
        <v>8582</v>
      </c>
      <c r="G6302" t="s">
        <v>134</v>
      </c>
      <c r="H6302" t="s">
        <v>135</v>
      </c>
      <c r="I6302" t="s">
        <v>136</v>
      </c>
      <c r="J6302" t="s">
        <v>137</v>
      </c>
      <c r="K6302" t="s">
        <v>138</v>
      </c>
      <c r="L6302" t="s">
        <v>18096</v>
      </c>
      <c r="M6302" t="s">
        <v>18097</v>
      </c>
      <c r="N6302">
        <v>1.2575000000000001</v>
      </c>
      <c r="O6302">
        <v>15</v>
      </c>
      <c r="P6302">
        <v>33</v>
      </c>
      <c r="Q6302">
        <v>5</v>
      </c>
      <c r="R6302">
        <v>71</v>
      </c>
      <c r="S6302">
        <v>11</v>
      </c>
      <c r="T6302">
        <v>20</v>
      </c>
      <c r="U6302">
        <v>1</v>
      </c>
      <c r="V6302">
        <v>1</v>
      </c>
      <c r="W6302">
        <v>11.668260567297597</v>
      </c>
      <c r="X6302">
        <v>15.892741571828497</v>
      </c>
      <c r="Y6302">
        <v>8.7257942836842499</v>
      </c>
      <c r="Z6302">
        <v>39.38743780903561</v>
      </c>
      <c r="AA6302">
        <v>156.94302591445989</v>
      </c>
      <c r="AB6302">
        <v>17.669451200537466</v>
      </c>
      <c r="AC6302">
        <v>164.48227743141666</v>
      </c>
      <c r="AD6302">
        <v>2.5493546155058668</v>
      </c>
      <c r="AE6302">
        <v>417.31834339376587</v>
      </c>
    </row>
    <row r="6303" spans="1:31" x14ac:dyDescent="0.25">
      <c r="A6303">
        <v>2318450</v>
      </c>
      <c r="B6303">
        <v>1</v>
      </c>
      <c r="C6303" t="s">
        <v>80</v>
      </c>
      <c r="D6303" t="s">
        <v>83</v>
      </c>
      <c r="E6303" t="s">
        <v>153</v>
      </c>
      <c r="F6303" t="s">
        <v>18098</v>
      </c>
      <c r="G6303" t="s">
        <v>155</v>
      </c>
      <c r="H6303" t="s">
        <v>150</v>
      </c>
      <c r="I6303" t="s">
        <v>136</v>
      </c>
      <c r="J6303" t="s">
        <v>137</v>
      </c>
      <c r="K6303" t="s">
        <v>138</v>
      </c>
      <c r="L6303" t="s">
        <v>18099</v>
      </c>
      <c r="M6303" t="s">
        <v>18100</v>
      </c>
      <c r="N6303">
        <v>3.36</v>
      </c>
      <c r="O6303">
        <v>0</v>
      </c>
      <c r="P6303">
        <v>2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1.4949172368000001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1.4949172368000001</v>
      </c>
    </row>
    <row r="6304" spans="1:31" x14ac:dyDescent="0.25">
      <c r="A6304">
        <v>2318301</v>
      </c>
      <c r="B6304">
        <v>1</v>
      </c>
      <c r="C6304" t="s">
        <v>81</v>
      </c>
      <c r="D6304" t="s">
        <v>128</v>
      </c>
      <c r="E6304" t="s">
        <v>141</v>
      </c>
      <c r="F6304" t="s">
        <v>3155</v>
      </c>
      <c r="G6304" t="s">
        <v>134</v>
      </c>
      <c r="H6304" t="s">
        <v>135</v>
      </c>
      <c r="I6304" t="s">
        <v>136</v>
      </c>
      <c r="J6304" t="s">
        <v>137</v>
      </c>
      <c r="K6304" t="s">
        <v>138</v>
      </c>
      <c r="L6304" t="s">
        <v>18101</v>
      </c>
      <c r="M6304" t="s">
        <v>18102</v>
      </c>
      <c r="N6304">
        <v>0.85861111099999998</v>
      </c>
      <c r="O6304">
        <v>0</v>
      </c>
      <c r="P6304">
        <v>962</v>
      </c>
      <c r="Q6304">
        <v>1</v>
      </c>
      <c r="R6304">
        <v>9</v>
      </c>
      <c r="S6304">
        <v>15</v>
      </c>
      <c r="T6304">
        <v>126</v>
      </c>
      <c r="U6304">
        <v>0</v>
      </c>
      <c r="V6304">
        <v>0</v>
      </c>
      <c r="W6304">
        <v>0</v>
      </c>
      <c r="X6304">
        <v>113.10912200758308</v>
      </c>
      <c r="Y6304">
        <v>0.91827222324066671</v>
      </c>
      <c r="Z6304">
        <v>9.2014425066264867</v>
      </c>
      <c r="AA6304">
        <v>120.62049855820921</v>
      </c>
      <c r="AB6304">
        <v>40.227662028189577</v>
      </c>
      <c r="AC6304">
        <v>0</v>
      </c>
      <c r="AD6304">
        <v>0</v>
      </c>
      <c r="AE6304">
        <v>284.07699732384901</v>
      </c>
    </row>
    <row r="6305" spans="1:31" x14ac:dyDescent="0.25">
      <c r="A6305">
        <v>2318281</v>
      </c>
      <c r="B6305">
        <v>1</v>
      </c>
      <c r="C6305" t="s">
        <v>81</v>
      </c>
      <c r="D6305" t="s">
        <v>118</v>
      </c>
      <c r="E6305" t="s">
        <v>141</v>
      </c>
      <c r="F6305" t="s">
        <v>3088</v>
      </c>
      <c r="G6305" t="s">
        <v>467</v>
      </c>
      <c r="H6305" t="s">
        <v>135</v>
      </c>
      <c r="I6305" t="s">
        <v>136</v>
      </c>
      <c r="J6305" t="s">
        <v>137</v>
      </c>
      <c r="K6305" t="s">
        <v>138</v>
      </c>
      <c r="L6305" t="s">
        <v>18103</v>
      </c>
      <c r="M6305" t="s">
        <v>18104</v>
      </c>
      <c r="N6305">
        <v>0.13611111100000001</v>
      </c>
      <c r="O6305">
        <v>0</v>
      </c>
      <c r="P6305">
        <v>317</v>
      </c>
      <c r="Q6305">
        <v>9</v>
      </c>
      <c r="R6305">
        <v>84</v>
      </c>
      <c r="S6305">
        <v>12</v>
      </c>
      <c r="T6305">
        <v>72</v>
      </c>
      <c r="U6305">
        <v>1</v>
      </c>
      <c r="V6305">
        <v>0</v>
      </c>
      <c r="W6305">
        <v>0</v>
      </c>
      <c r="X6305">
        <v>9.3871002415574996</v>
      </c>
      <c r="Y6305">
        <v>20.253615458122081</v>
      </c>
      <c r="Z6305">
        <v>44.615223638163087</v>
      </c>
      <c r="AA6305">
        <v>86.830964275163495</v>
      </c>
      <c r="AB6305">
        <v>14.759026776362363</v>
      </c>
      <c r="AC6305">
        <v>145.08726179882666</v>
      </c>
      <c r="AD6305">
        <v>0</v>
      </c>
      <c r="AE6305">
        <v>320.93319218819522</v>
      </c>
    </row>
    <row r="6306" spans="1:31" x14ac:dyDescent="0.25">
      <c r="A6306">
        <v>2318238</v>
      </c>
      <c r="B6306">
        <v>1</v>
      </c>
      <c r="C6306" t="s">
        <v>80</v>
      </c>
      <c r="D6306" t="s">
        <v>90</v>
      </c>
      <c r="E6306" t="s">
        <v>147</v>
      </c>
      <c r="F6306" t="s">
        <v>12889</v>
      </c>
      <c r="G6306" t="s">
        <v>149</v>
      </c>
      <c r="H6306" t="s">
        <v>150</v>
      </c>
      <c r="I6306" t="s">
        <v>136</v>
      </c>
      <c r="J6306" t="s">
        <v>137</v>
      </c>
      <c r="K6306" t="s">
        <v>138</v>
      </c>
      <c r="L6306" t="s">
        <v>18105</v>
      </c>
      <c r="M6306" t="s">
        <v>18106</v>
      </c>
      <c r="N6306">
        <v>0.81638888799999998</v>
      </c>
      <c r="O6306">
        <v>0</v>
      </c>
      <c r="P6306">
        <v>165</v>
      </c>
      <c r="Q6306">
        <v>0</v>
      </c>
      <c r="R6306">
        <v>0</v>
      </c>
      <c r="S6306">
        <v>0</v>
      </c>
      <c r="T6306">
        <v>22</v>
      </c>
      <c r="U6306">
        <v>0</v>
      </c>
      <c r="V6306">
        <v>0</v>
      </c>
      <c r="W6306">
        <v>0</v>
      </c>
      <c r="X6306">
        <v>30.880785382465035</v>
      </c>
      <c r="Y6306">
        <v>0</v>
      </c>
      <c r="Z6306">
        <v>0</v>
      </c>
      <c r="AA6306">
        <v>0</v>
      </c>
      <c r="AB6306">
        <v>17.908327434594387</v>
      </c>
      <c r="AC6306">
        <v>0</v>
      </c>
      <c r="AD6306">
        <v>0</v>
      </c>
      <c r="AE6306">
        <v>48.789112817059419</v>
      </c>
    </row>
    <row r="6307" spans="1:31" x14ac:dyDescent="0.25">
      <c r="A6307">
        <v>2318261</v>
      </c>
      <c r="B6307">
        <v>1</v>
      </c>
      <c r="C6307" t="s">
        <v>81</v>
      </c>
      <c r="D6307" t="s">
        <v>114</v>
      </c>
      <c r="E6307" t="s">
        <v>132</v>
      </c>
      <c r="F6307" t="s">
        <v>18107</v>
      </c>
      <c r="G6307" t="s">
        <v>134</v>
      </c>
      <c r="H6307" t="s">
        <v>135</v>
      </c>
      <c r="I6307" t="s">
        <v>136</v>
      </c>
      <c r="J6307" t="s">
        <v>137</v>
      </c>
      <c r="K6307" t="s">
        <v>138</v>
      </c>
      <c r="L6307" t="s">
        <v>18108</v>
      </c>
      <c r="M6307" t="s">
        <v>18109</v>
      </c>
      <c r="N6307">
        <v>1.1669444440000001</v>
      </c>
      <c r="O6307">
        <v>0</v>
      </c>
      <c r="P6307">
        <v>534</v>
      </c>
      <c r="Q6307">
        <v>2</v>
      </c>
      <c r="R6307">
        <v>1</v>
      </c>
      <c r="S6307">
        <v>6</v>
      </c>
      <c r="T6307">
        <v>40</v>
      </c>
      <c r="U6307">
        <v>0</v>
      </c>
      <c r="V6307">
        <v>0</v>
      </c>
      <c r="W6307">
        <v>0</v>
      </c>
      <c r="X6307">
        <v>61.473092925579209</v>
      </c>
      <c r="Y6307">
        <v>1.2319779630985752</v>
      </c>
      <c r="Z6307">
        <v>9.3602603324250008E-2</v>
      </c>
      <c r="AA6307">
        <v>25.866354539623941</v>
      </c>
      <c r="AB6307">
        <v>17.766402414156708</v>
      </c>
      <c r="AC6307">
        <v>0</v>
      </c>
      <c r="AD6307">
        <v>0</v>
      </c>
      <c r="AE6307">
        <v>106.43143044578269</v>
      </c>
    </row>
    <row r="6308" spans="1:31" x14ac:dyDescent="0.25">
      <c r="A6308">
        <v>2318089</v>
      </c>
      <c r="B6308">
        <v>1</v>
      </c>
      <c r="C6308" t="s">
        <v>80</v>
      </c>
      <c r="D6308" t="s">
        <v>100</v>
      </c>
      <c r="E6308" t="s">
        <v>147</v>
      </c>
      <c r="F6308" t="s">
        <v>18110</v>
      </c>
      <c r="G6308" t="s">
        <v>503</v>
      </c>
      <c r="H6308" t="s">
        <v>150</v>
      </c>
      <c r="I6308" t="s">
        <v>136</v>
      </c>
      <c r="J6308" t="s">
        <v>137</v>
      </c>
      <c r="K6308" t="s">
        <v>138</v>
      </c>
      <c r="L6308" t="s">
        <v>18111</v>
      </c>
      <c r="M6308" t="s">
        <v>18112</v>
      </c>
      <c r="N6308">
        <v>0.625</v>
      </c>
      <c r="O6308">
        <v>0</v>
      </c>
      <c r="P6308">
        <v>7</v>
      </c>
      <c r="Q6308">
        <v>0</v>
      </c>
      <c r="R6308">
        <v>4</v>
      </c>
      <c r="S6308">
        <v>0</v>
      </c>
      <c r="T6308">
        <v>4</v>
      </c>
      <c r="U6308">
        <v>0</v>
      </c>
      <c r="V6308">
        <v>0</v>
      </c>
      <c r="W6308">
        <v>0</v>
      </c>
      <c r="X6308">
        <v>1.049633758575</v>
      </c>
      <c r="Y6308">
        <v>0</v>
      </c>
      <c r="Z6308">
        <v>1.7207216442187501</v>
      </c>
      <c r="AA6308">
        <v>0</v>
      </c>
      <c r="AB6308">
        <v>5.9071435983312499</v>
      </c>
      <c r="AC6308">
        <v>0</v>
      </c>
      <c r="AD6308">
        <v>0</v>
      </c>
      <c r="AE6308">
        <v>8.6774990011249997</v>
      </c>
    </row>
    <row r="6309" spans="1:31" x14ac:dyDescent="0.25">
      <c r="A6309">
        <v>2318095</v>
      </c>
      <c r="B6309">
        <v>1</v>
      </c>
      <c r="C6309" t="s">
        <v>80</v>
      </c>
      <c r="D6309" t="s">
        <v>100</v>
      </c>
      <c r="E6309" t="s">
        <v>153</v>
      </c>
      <c r="F6309" t="s">
        <v>18113</v>
      </c>
      <c r="G6309" t="s">
        <v>254</v>
      </c>
      <c r="H6309" t="s">
        <v>150</v>
      </c>
      <c r="I6309" t="s">
        <v>136</v>
      </c>
      <c r="J6309" t="s">
        <v>137</v>
      </c>
      <c r="K6309" t="s">
        <v>138</v>
      </c>
      <c r="L6309" t="s">
        <v>18114</v>
      </c>
      <c r="M6309" t="s">
        <v>18115</v>
      </c>
      <c r="N6309">
        <v>0.50194444400000005</v>
      </c>
      <c r="O6309">
        <v>0</v>
      </c>
      <c r="P6309">
        <v>21</v>
      </c>
      <c r="Q6309">
        <v>0</v>
      </c>
      <c r="R6309">
        <v>0</v>
      </c>
      <c r="S6309">
        <v>0</v>
      </c>
      <c r="T6309">
        <v>1</v>
      </c>
      <c r="U6309">
        <v>0</v>
      </c>
      <c r="V6309">
        <v>0</v>
      </c>
      <c r="W6309">
        <v>0</v>
      </c>
      <c r="X6309">
        <v>2.3574910738935833</v>
      </c>
      <c r="Y6309">
        <v>0</v>
      </c>
      <c r="Z6309">
        <v>0</v>
      </c>
      <c r="AA6309">
        <v>0</v>
      </c>
      <c r="AB6309">
        <v>7.5260470648783329E-2</v>
      </c>
      <c r="AC6309">
        <v>0</v>
      </c>
      <c r="AD6309">
        <v>0</v>
      </c>
      <c r="AE6309">
        <v>2.4327515445423664</v>
      </c>
    </row>
    <row r="6310" spans="1:31" x14ac:dyDescent="0.25">
      <c r="A6310">
        <v>2318138</v>
      </c>
      <c r="B6310">
        <v>1</v>
      </c>
      <c r="C6310" t="s">
        <v>80</v>
      </c>
      <c r="D6310" t="s">
        <v>82</v>
      </c>
      <c r="E6310" t="s">
        <v>147</v>
      </c>
      <c r="F6310" t="s">
        <v>18116</v>
      </c>
      <c r="G6310" t="s">
        <v>149</v>
      </c>
      <c r="H6310" t="s">
        <v>150</v>
      </c>
      <c r="I6310" t="s">
        <v>136</v>
      </c>
      <c r="J6310" t="s">
        <v>137</v>
      </c>
      <c r="K6310" t="s">
        <v>138</v>
      </c>
      <c r="L6310" t="s">
        <v>18117</v>
      </c>
      <c r="M6310" t="s">
        <v>18118</v>
      </c>
      <c r="N6310">
        <v>7.2347222220000003</v>
      </c>
      <c r="O6310">
        <v>0</v>
      </c>
      <c r="P6310">
        <v>45</v>
      </c>
      <c r="Q6310">
        <v>0</v>
      </c>
      <c r="R6310">
        <v>0</v>
      </c>
      <c r="S6310">
        <v>0</v>
      </c>
      <c r="T6310">
        <v>13</v>
      </c>
      <c r="U6310">
        <v>0</v>
      </c>
      <c r="V6310">
        <v>0</v>
      </c>
      <c r="W6310">
        <v>0</v>
      </c>
      <c r="X6310">
        <v>77.048949236231508</v>
      </c>
      <c r="Y6310">
        <v>0</v>
      </c>
      <c r="Z6310">
        <v>0</v>
      </c>
      <c r="AA6310">
        <v>0</v>
      </c>
      <c r="AB6310">
        <v>72.454596740831263</v>
      </c>
      <c r="AC6310">
        <v>0</v>
      </c>
      <c r="AD6310">
        <v>0</v>
      </c>
      <c r="AE6310">
        <v>149.50354597706277</v>
      </c>
    </row>
    <row r="6311" spans="1:31" x14ac:dyDescent="0.25">
      <c r="A6311">
        <v>2317946</v>
      </c>
      <c r="B6311">
        <v>1</v>
      </c>
      <c r="C6311" t="s">
        <v>80</v>
      </c>
      <c r="D6311" t="s">
        <v>92</v>
      </c>
      <c r="E6311" t="s">
        <v>153</v>
      </c>
      <c r="F6311" t="s">
        <v>18119</v>
      </c>
      <c r="G6311" t="s">
        <v>254</v>
      </c>
      <c r="H6311" t="s">
        <v>150</v>
      </c>
      <c r="I6311" t="s">
        <v>136</v>
      </c>
      <c r="J6311" t="s">
        <v>137</v>
      </c>
      <c r="K6311" t="s">
        <v>138</v>
      </c>
      <c r="L6311" t="s">
        <v>18120</v>
      </c>
      <c r="M6311" t="s">
        <v>18121</v>
      </c>
      <c r="N6311">
        <v>1.5780555549999999</v>
      </c>
      <c r="O6311">
        <v>0</v>
      </c>
      <c r="P6311">
        <v>1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0.15254780052650835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0.15254780052650835</v>
      </c>
    </row>
    <row r="6312" spans="1:31" x14ac:dyDescent="0.25">
      <c r="A6312">
        <v>2318218</v>
      </c>
      <c r="B6312">
        <v>1</v>
      </c>
      <c r="C6312" t="s">
        <v>80</v>
      </c>
      <c r="D6312" t="s">
        <v>94</v>
      </c>
      <c r="E6312" t="s">
        <v>175</v>
      </c>
      <c r="F6312" t="s">
        <v>18122</v>
      </c>
      <c r="G6312" t="s">
        <v>210</v>
      </c>
      <c r="H6312" t="s">
        <v>135</v>
      </c>
      <c r="I6312" t="s">
        <v>136</v>
      </c>
      <c r="J6312" t="s">
        <v>137</v>
      </c>
      <c r="K6312" t="s">
        <v>138</v>
      </c>
      <c r="L6312" t="s">
        <v>18123</v>
      </c>
      <c r="M6312" t="s">
        <v>18124</v>
      </c>
      <c r="N6312">
        <v>2.2033333329999998</v>
      </c>
      <c r="O6312">
        <v>0</v>
      </c>
      <c r="P6312">
        <v>913</v>
      </c>
      <c r="Q6312">
        <v>17</v>
      </c>
      <c r="R6312">
        <v>31</v>
      </c>
      <c r="S6312">
        <v>4</v>
      </c>
      <c r="T6312">
        <v>168</v>
      </c>
      <c r="U6312">
        <v>2</v>
      </c>
      <c r="V6312">
        <v>0</v>
      </c>
      <c r="W6312">
        <v>0</v>
      </c>
      <c r="X6312">
        <v>273.56201997336473</v>
      </c>
      <c r="Y6312">
        <v>59.794457179657414</v>
      </c>
      <c r="Z6312">
        <v>16.33363560049775</v>
      </c>
      <c r="AA6312">
        <v>34.430631722063502</v>
      </c>
      <c r="AB6312">
        <v>172.90715946449458</v>
      </c>
      <c r="AC6312">
        <v>448.45333347539128</v>
      </c>
      <c r="AD6312">
        <v>0</v>
      </c>
      <c r="AE6312">
        <v>1005.4812374154692</v>
      </c>
    </row>
    <row r="6313" spans="1:31" x14ac:dyDescent="0.25">
      <c r="A6313">
        <v>2318132</v>
      </c>
      <c r="B6313">
        <v>1</v>
      </c>
      <c r="C6313" t="s">
        <v>80</v>
      </c>
      <c r="D6313" t="s">
        <v>96</v>
      </c>
      <c r="E6313" t="s">
        <v>153</v>
      </c>
      <c r="F6313" t="s">
        <v>18125</v>
      </c>
      <c r="G6313" t="s">
        <v>336</v>
      </c>
      <c r="H6313" t="s">
        <v>150</v>
      </c>
      <c r="I6313" t="s">
        <v>136</v>
      </c>
      <c r="J6313" t="s">
        <v>137</v>
      </c>
      <c r="K6313" t="s">
        <v>138</v>
      </c>
      <c r="L6313" t="s">
        <v>18126</v>
      </c>
      <c r="M6313" t="s">
        <v>18127</v>
      </c>
      <c r="N6313">
        <v>1.2155555549999999</v>
      </c>
      <c r="O6313">
        <v>0</v>
      </c>
      <c r="P6313">
        <v>1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0.17150823377919999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0.17150823377919999</v>
      </c>
    </row>
    <row r="6314" spans="1:31" x14ac:dyDescent="0.25">
      <c r="A6314">
        <v>2318032</v>
      </c>
      <c r="B6314">
        <v>1</v>
      </c>
      <c r="C6314" t="s">
        <v>81</v>
      </c>
      <c r="D6314" t="s">
        <v>128</v>
      </c>
      <c r="E6314" t="s">
        <v>132</v>
      </c>
      <c r="F6314" t="s">
        <v>4077</v>
      </c>
      <c r="G6314" t="s">
        <v>210</v>
      </c>
      <c r="H6314" t="s">
        <v>135</v>
      </c>
      <c r="I6314" t="s">
        <v>136</v>
      </c>
      <c r="J6314" t="s">
        <v>137</v>
      </c>
      <c r="K6314" t="s">
        <v>138</v>
      </c>
      <c r="L6314" t="s">
        <v>18128</v>
      </c>
      <c r="M6314" t="s">
        <v>18129</v>
      </c>
      <c r="N6314">
        <v>5.1311111110000001</v>
      </c>
      <c r="O6314">
        <v>0</v>
      </c>
      <c r="P6314">
        <v>214</v>
      </c>
      <c r="Q6314">
        <v>1</v>
      </c>
      <c r="R6314">
        <v>2</v>
      </c>
      <c r="S6314">
        <v>6</v>
      </c>
      <c r="T6314">
        <v>21</v>
      </c>
      <c r="U6314">
        <v>1</v>
      </c>
      <c r="V6314">
        <v>0</v>
      </c>
      <c r="W6314">
        <v>0</v>
      </c>
      <c r="X6314">
        <v>231.70080119508634</v>
      </c>
      <c r="Y6314">
        <v>3.7060948539799998</v>
      </c>
      <c r="Z6314">
        <v>8.7177586680413981</v>
      </c>
      <c r="AA6314">
        <v>65.125545633738724</v>
      </c>
      <c r="AB6314">
        <v>66.265858936844992</v>
      </c>
      <c r="AC6314">
        <v>774.39079551550481</v>
      </c>
      <c r="AD6314">
        <v>0</v>
      </c>
      <c r="AE6314">
        <v>1149.9068548031962</v>
      </c>
    </row>
    <row r="6315" spans="1:31" x14ac:dyDescent="0.25">
      <c r="A6315">
        <v>2318424</v>
      </c>
      <c r="B6315">
        <v>1</v>
      </c>
      <c r="C6315" t="s">
        <v>80</v>
      </c>
      <c r="D6315" t="s">
        <v>104</v>
      </c>
      <c r="E6315" t="s">
        <v>132</v>
      </c>
      <c r="F6315" t="s">
        <v>3548</v>
      </c>
      <c r="G6315" t="s">
        <v>134</v>
      </c>
      <c r="H6315" t="s">
        <v>135</v>
      </c>
      <c r="I6315" t="s">
        <v>136</v>
      </c>
      <c r="J6315" t="s">
        <v>137</v>
      </c>
      <c r="K6315" t="s">
        <v>138</v>
      </c>
      <c r="L6315" t="s">
        <v>18130</v>
      </c>
      <c r="M6315" t="s">
        <v>18131</v>
      </c>
      <c r="N6315">
        <v>1.5094444440000001</v>
      </c>
      <c r="O6315">
        <v>4</v>
      </c>
      <c r="P6315">
        <v>0</v>
      </c>
      <c r="Q6315">
        <v>3</v>
      </c>
      <c r="R6315">
        <v>0</v>
      </c>
      <c r="S6315">
        <v>8</v>
      </c>
      <c r="T6315">
        <v>0</v>
      </c>
      <c r="U6315">
        <v>0</v>
      </c>
      <c r="V6315">
        <v>0</v>
      </c>
      <c r="W6315">
        <v>1.2175321014296334</v>
      </c>
      <c r="X6315">
        <v>0</v>
      </c>
      <c r="Y6315">
        <v>0.92206369361600005</v>
      </c>
      <c r="Z6315">
        <v>0</v>
      </c>
      <c r="AA6315">
        <v>7.1041203591316027</v>
      </c>
      <c r="AB6315">
        <v>0</v>
      </c>
      <c r="AC6315">
        <v>0</v>
      </c>
      <c r="AD6315">
        <v>0</v>
      </c>
      <c r="AE6315">
        <v>9.2437161541772355</v>
      </c>
    </row>
    <row r="6316" spans="1:31" x14ac:dyDescent="0.25">
      <c r="A6316">
        <v>2318390</v>
      </c>
      <c r="B6316">
        <v>1</v>
      </c>
      <c r="C6316" t="s">
        <v>81</v>
      </c>
      <c r="D6316" t="s">
        <v>112</v>
      </c>
      <c r="E6316" t="s">
        <v>414</v>
      </c>
      <c r="F6316" t="s">
        <v>18132</v>
      </c>
      <c r="G6316" t="s">
        <v>134</v>
      </c>
      <c r="H6316" t="s">
        <v>135</v>
      </c>
      <c r="I6316" t="s">
        <v>136</v>
      </c>
      <c r="J6316" t="s">
        <v>137</v>
      </c>
      <c r="K6316" t="s">
        <v>138</v>
      </c>
      <c r="L6316" t="s">
        <v>18133</v>
      </c>
      <c r="M6316" t="s">
        <v>18134</v>
      </c>
      <c r="N6316">
        <v>0.16611111100000001</v>
      </c>
      <c r="O6316">
        <v>2</v>
      </c>
      <c r="P6316">
        <v>19098</v>
      </c>
      <c r="Q6316">
        <v>50</v>
      </c>
      <c r="R6316">
        <v>959</v>
      </c>
      <c r="S6316">
        <v>100</v>
      </c>
      <c r="T6316">
        <v>2164</v>
      </c>
      <c r="U6316">
        <v>11</v>
      </c>
      <c r="V6316">
        <v>7</v>
      </c>
      <c r="W6316">
        <v>0.30194200391203335</v>
      </c>
      <c r="X6316">
        <v>328.01047882073533</v>
      </c>
      <c r="Y6316">
        <v>40.379174666628202</v>
      </c>
      <c r="Z6316">
        <v>87.183495155708087</v>
      </c>
      <c r="AA6316">
        <v>50.794533323281229</v>
      </c>
      <c r="AB6316">
        <v>167.96055611359549</v>
      </c>
      <c r="AC6316">
        <v>158.2804210078852</v>
      </c>
      <c r="AD6316">
        <v>82.053716193729372</v>
      </c>
      <c r="AE6316">
        <v>914.96431728547486</v>
      </c>
    </row>
    <row r="6317" spans="1:31" x14ac:dyDescent="0.25">
      <c r="A6317">
        <v>2318035</v>
      </c>
      <c r="B6317">
        <v>1</v>
      </c>
      <c r="C6317" t="s">
        <v>81</v>
      </c>
      <c r="D6317" t="s">
        <v>112</v>
      </c>
      <c r="E6317" t="s">
        <v>175</v>
      </c>
      <c r="F6317" t="s">
        <v>18135</v>
      </c>
      <c r="G6317" t="s">
        <v>177</v>
      </c>
      <c r="H6317" t="s">
        <v>135</v>
      </c>
      <c r="I6317" t="s">
        <v>136</v>
      </c>
      <c r="J6317" t="s">
        <v>137</v>
      </c>
      <c r="K6317" t="s">
        <v>144</v>
      </c>
      <c r="L6317" t="s">
        <v>18136</v>
      </c>
      <c r="M6317" t="s">
        <v>18137</v>
      </c>
      <c r="N6317">
        <v>2.3705555550000001</v>
      </c>
      <c r="O6317">
        <v>0</v>
      </c>
      <c r="P6317">
        <v>286</v>
      </c>
      <c r="Q6317">
        <v>0</v>
      </c>
      <c r="R6317">
        <v>0</v>
      </c>
      <c r="S6317">
        <v>0</v>
      </c>
      <c r="T6317">
        <v>63</v>
      </c>
      <c r="U6317">
        <v>0</v>
      </c>
      <c r="V6317">
        <v>0</v>
      </c>
      <c r="W6317">
        <v>0</v>
      </c>
      <c r="X6317">
        <v>106.49785376371547</v>
      </c>
      <c r="Y6317">
        <v>0</v>
      </c>
      <c r="Z6317">
        <v>0</v>
      </c>
      <c r="AA6317">
        <v>0</v>
      </c>
      <c r="AB6317">
        <v>185.07929256705887</v>
      </c>
      <c r="AC6317">
        <v>0</v>
      </c>
      <c r="AD6317">
        <v>0</v>
      </c>
      <c r="AE6317">
        <v>291.57714633077433</v>
      </c>
    </row>
    <row r="6318" spans="1:31" x14ac:dyDescent="0.25">
      <c r="A6318">
        <v>2318244</v>
      </c>
      <c r="B6318">
        <v>1</v>
      </c>
      <c r="C6318" t="s">
        <v>80</v>
      </c>
      <c r="D6318" t="s">
        <v>105</v>
      </c>
      <c r="E6318" t="s">
        <v>147</v>
      </c>
      <c r="F6318" t="s">
        <v>18138</v>
      </c>
      <c r="G6318" t="s">
        <v>149</v>
      </c>
      <c r="H6318" t="s">
        <v>150</v>
      </c>
      <c r="I6318" t="s">
        <v>136</v>
      </c>
      <c r="J6318" t="s">
        <v>137</v>
      </c>
      <c r="K6318" t="s">
        <v>138</v>
      </c>
      <c r="L6318" t="s">
        <v>18139</v>
      </c>
      <c r="M6318" t="s">
        <v>18140</v>
      </c>
      <c r="N6318">
        <v>1.2966666659999999</v>
      </c>
      <c r="O6318">
        <v>0</v>
      </c>
      <c r="P6318">
        <v>5</v>
      </c>
      <c r="Q6318">
        <v>0</v>
      </c>
      <c r="R6318">
        <v>11</v>
      </c>
      <c r="S6318">
        <v>0</v>
      </c>
      <c r="T6318">
        <v>1</v>
      </c>
      <c r="U6318">
        <v>0</v>
      </c>
      <c r="V6318">
        <v>0</v>
      </c>
      <c r="W6318">
        <v>0</v>
      </c>
      <c r="X6318">
        <v>1.7713863149440503</v>
      </c>
      <c r="Y6318">
        <v>0</v>
      </c>
      <c r="Z6318">
        <v>1.8250824491535</v>
      </c>
      <c r="AA6318">
        <v>0</v>
      </c>
      <c r="AB6318">
        <v>2.4371719482548446</v>
      </c>
      <c r="AC6318">
        <v>0</v>
      </c>
      <c r="AD6318">
        <v>0</v>
      </c>
      <c r="AE6318">
        <v>6.033640712352395</v>
      </c>
    </row>
    <row r="6319" spans="1:31" x14ac:dyDescent="0.25">
      <c r="A6319">
        <v>2318559</v>
      </c>
      <c r="B6319">
        <v>1</v>
      </c>
      <c r="C6319" t="s">
        <v>80</v>
      </c>
      <c r="D6319" t="s">
        <v>90</v>
      </c>
      <c r="E6319" t="s">
        <v>175</v>
      </c>
      <c r="F6319" t="s">
        <v>18141</v>
      </c>
      <c r="G6319" t="s">
        <v>612</v>
      </c>
      <c r="H6319" t="s">
        <v>135</v>
      </c>
      <c r="I6319" t="s">
        <v>136</v>
      </c>
      <c r="J6319" t="s">
        <v>137</v>
      </c>
      <c r="K6319" t="s">
        <v>138</v>
      </c>
      <c r="L6319" t="s">
        <v>18142</v>
      </c>
      <c r="M6319" t="s">
        <v>18143</v>
      </c>
      <c r="N6319">
        <v>2.4350000000000001</v>
      </c>
      <c r="O6319">
        <v>0</v>
      </c>
      <c r="P6319">
        <v>557</v>
      </c>
      <c r="Q6319">
        <v>0</v>
      </c>
      <c r="R6319">
        <v>0</v>
      </c>
      <c r="S6319">
        <v>0</v>
      </c>
      <c r="T6319">
        <v>62</v>
      </c>
      <c r="U6319">
        <v>0</v>
      </c>
      <c r="V6319">
        <v>0</v>
      </c>
      <c r="W6319">
        <v>0</v>
      </c>
      <c r="X6319">
        <v>319.9038851428607</v>
      </c>
      <c r="Y6319">
        <v>0</v>
      </c>
      <c r="Z6319">
        <v>0</v>
      </c>
      <c r="AA6319">
        <v>0</v>
      </c>
      <c r="AB6319">
        <v>140.6653527279876</v>
      </c>
      <c r="AC6319">
        <v>0</v>
      </c>
      <c r="AD6319">
        <v>0</v>
      </c>
      <c r="AE6319">
        <v>460.56923787084827</v>
      </c>
    </row>
    <row r="6320" spans="1:31" x14ac:dyDescent="0.25">
      <c r="A6320">
        <v>2318098</v>
      </c>
      <c r="B6320">
        <v>1</v>
      </c>
      <c r="C6320" t="s">
        <v>80</v>
      </c>
      <c r="D6320" t="s">
        <v>97</v>
      </c>
      <c r="E6320" t="s">
        <v>158</v>
      </c>
      <c r="F6320" t="s">
        <v>3560</v>
      </c>
      <c r="G6320" t="s">
        <v>453</v>
      </c>
      <c r="H6320" t="s">
        <v>150</v>
      </c>
      <c r="I6320" t="s">
        <v>136</v>
      </c>
      <c r="J6320" t="s">
        <v>137</v>
      </c>
      <c r="K6320" t="s">
        <v>138</v>
      </c>
      <c r="L6320" t="s">
        <v>18144</v>
      </c>
      <c r="M6320" t="s">
        <v>18145</v>
      </c>
      <c r="N6320">
        <v>8.3947222220000004</v>
      </c>
      <c r="O6320">
        <v>0</v>
      </c>
      <c r="P6320">
        <v>106</v>
      </c>
      <c r="Q6320">
        <v>0</v>
      </c>
      <c r="R6320">
        <v>2</v>
      </c>
      <c r="S6320">
        <v>0</v>
      </c>
      <c r="T6320">
        <v>11</v>
      </c>
      <c r="U6320">
        <v>0</v>
      </c>
      <c r="V6320">
        <v>0</v>
      </c>
      <c r="W6320">
        <v>0</v>
      </c>
      <c r="X6320">
        <v>217.85289088119384</v>
      </c>
      <c r="Y6320">
        <v>0</v>
      </c>
      <c r="Z6320">
        <v>15.520646425766534</v>
      </c>
      <c r="AA6320">
        <v>0</v>
      </c>
      <c r="AB6320">
        <v>79.314150203199745</v>
      </c>
      <c r="AC6320">
        <v>0</v>
      </c>
      <c r="AD6320">
        <v>0</v>
      </c>
      <c r="AE6320">
        <v>312.68768751016012</v>
      </c>
    </row>
    <row r="6321" spans="1:31" x14ac:dyDescent="0.25">
      <c r="A6321">
        <v>2318499</v>
      </c>
      <c r="B6321">
        <v>1</v>
      </c>
      <c r="C6321" t="s">
        <v>81</v>
      </c>
      <c r="D6321" t="s">
        <v>115</v>
      </c>
      <c r="E6321" t="s">
        <v>153</v>
      </c>
      <c r="F6321" t="s">
        <v>18146</v>
      </c>
      <c r="G6321" t="s">
        <v>155</v>
      </c>
      <c r="H6321" t="s">
        <v>150</v>
      </c>
      <c r="I6321" t="s">
        <v>136</v>
      </c>
      <c r="J6321" t="s">
        <v>137</v>
      </c>
      <c r="K6321" t="s">
        <v>138</v>
      </c>
      <c r="L6321" t="s">
        <v>18147</v>
      </c>
      <c r="M6321" t="s">
        <v>18148</v>
      </c>
      <c r="N6321">
        <v>2.025833333</v>
      </c>
      <c r="O6321">
        <v>0</v>
      </c>
      <c r="P6321">
        <v>8</v>
      </c>
      <c r="Q6321">
        <v>0</v>
      </c>
      <c r="R6321">
        <v>0</v>
      </c>
      <c r="S6321">
        <v>0</v>
      </c>
      <c r="T6321">
        <v>4</v>
      </c>
      <c r="U6321">
        <v>0</v>
      </c>
      <c r="V6321">
        <v>0</v>
      </c>
      <c r="W6321">
        <v>0</v>
      </c>
      <c r="X6321">
        <v>2.1004729474091999</v>
      </c>
      <c r="Y6321">
        <v>0</v>
      </c>
      <c r="Z6321">
        <v>0</v>
      </c>
      <c r="AA6321">
        <v>0</v>
      </c>
      <c r="AB6321">
        <v>0.36214329951239999</v>
      </c>
      <c r="AC6321">
        <v>0</v>
      </c>
      <c r="AD6321">
        <v>0</v>
      </c>
      <c r="AE6321">
        <v>2.4626162469215997</v>
      </c>
    </row>
    <row r="6322" spans="1:31" x14ac:dyDescent="0.25">
      <c r="A6322">
        <v>2318021</v>
      </c>
      <c r="B6322">
        <v>1</v>
      </c>
      <c r="C6322" t="s">
        <v>80</v>
      </c>
      <c r="D6322" t="s">
        <v>89</v>
      </c>
      <c r="E6322" t="s">
        <v>158</v>
      </c>
      <c r="F6322" t="s">
        <v>1064</v>
      </c>
      <c r="G6322" t="s">
        <v>177</v>
      </c>
      <c r="H6322" t="s">
        <v>150</v>
      </c>
      <c r="I6322" t="s">
        <v>136</v>
      </c>
      <c r="J6322" t="s">
        <v>137</v>
      </c>
      <c r="K6322" t="s">
        <v>144</v>
      </c>
      <c r="L6322" t="s">
        <v>18149</v>
      </c>
      <c r="M6322" t="s">
        <v>18150</v>
      </c>
      <c r="N6322">
        <v>8.8161111109999997</v>
      </c>
      <c r="O6322">
        <v>0</v>
      </c>
      <c r="P6322">
        <v>115</v>
      </c>
      <c r="Q6322">
        <v>0</v>
      </c>
      <c r="R6322">
        <v>1</v>
      </c>
      <c r="S6322">
        <v>0</v>
      </c>
      <c r="T6322">
        <v>11</v>
      </c>
      <c r="U6322">
        <v>0</v>
      </c>
      <c r="V6322">
        <v>0</v>
      </c>
      <c r="W6322">
        <v>0</v>
      </c>
      <c r="X6322">
        <v>393.53442658345119</v>
      </c>
      <c r="Y6322">
        <v>0</v>
      </c>
      <c r="Z6322">
        <v>0.5219362819893667</v>
      </c>
      <c r="AA6322">
        <v>0</v>
      </c>
      <c r="AB6322">
        <v>25.298016679528519</v>
      </c>
      <c r="AC6322">
        <v>0</v>
      </c>
      <c r="AD6322">
        <v>0</v>
      </c>
      <c r="AE6322">
        <v>419.35437954496911</v>
      </c>
    </row>
    <row r="6323" spans="1:31" x14ac:dyDescent="0.25">
      <c r="A6323">
        <v>2318307</v>
      </c>
      <c r="B6323">
        <v>1</v>
      </c>
      <c r="C6323" t="s">
        <v>81</v>
      </c>
      <c r="D6323" t="s">
        <v>128</v>
      </c>
      <c r="E6323" t="s">
        <v>141</v>
      </c>
      <c r="F6323" t="s">
        <v>9313</v>
      </c>
      <c r="G6323" t="s">
        <v>134</v>
      </c>
      <c r="H6323" t="s">
        <v>135</v>
      </c>
      <c r="I6323" t="s">
        <v>468</v>
      </c>
      <c r="J6323" t="s">
        <v>137</v>
      </c>
      <c r="K6323" t="s">
        <v>138</v>
      </c>
      <c r="L6323" t="s">
        <v>18151</v>
      </c>
      <c r="M6323" t="s">
        <v>18152</v>
      </c>
      <c r="N6323">
        <v>4.7222222000000001E-2</v>
      </c>
      <c r="O6323">
        <v>60</v>
      </c>
      <c r="P6323">
        <v>18122</v>
      </c>
      <c r="Q6323">
        <v>585</v>
      </c>
      <c r="R6323">
        <v>535</v>
      </c>
      <c r="S6323">
        <v>119</v>
      </c>
      <c r="T6323">
        <v>1572</v>
      </c>
      <c r="U6323">
        <v>16</v>
      </c>
      <c r="V6323">
        <v>2</v>
      </c>
      <c r="W6323">
        <v>1.1348459562450002</v>
      </c>
      <c r="X6323">
        <v>147.37321069910527</v>
      </c>
      <c r="Y6323">
        <v>32.738444545079609</v>
      </c>
      <c r="Z6323">
        <v>18.015600329426402</v>
      </c>
      <c r="AA6323">
        <v>83.658172466749249</v>
      </c>
      <c r="AB6323">
        <v>63.591861670813309</v>
      </c>
      <c r="AC6323">
        <v>50.058996657664437</v>
      </c>
      <c r="AD6323">
        <v>9.3911778822781944</v>
      </c>
      <c r="AE6323">
        <v>405.96231020736144</v>
      </c>
    </row>
    <row r="6324" spans="1:31" x14ac:dyDescent="0.25">
      <c r="A6324">
        <v>2317972</v>
      </c>
      <c r="B6324">
        <v>1</v>
      </c>
      <c r="C6324" t="s">
        <v>81</v>
      </c>
      <c r="D6324" t="s">
        <v>128</v>
      </c>
      <c r="E6324" t="s">
        <v>141</v>
      </c>
      <c r="F6324" t="s">
        <v>1320</v>
      </c>
      <c r="G6324" t="s">
        <v>134</v>
      </c>
      <c r="H6324" t="s">
        <v>135</v>
      </c>
      <c r="I6324" t="s">
        <v>136</v>
      </c>
      <c r="J6324" t="s">
        <v>137</v>
      </c>
      <c r="K6324" t="s">
        <v>138</v>
      </c>
      <c r="L6324" t="s">
        <v>18153</v>
      </c>
      <c r="M6324" t="s">
        <v>18154</v>
      </c>
      <c r="N6324">
        <v>9.6111110999999999E-2</v>
      </c>
      <c r="O6324">
        <v>0</v>
      </c>
      <c r="P6324">
        <v>18</v>
      </c>
      <c r="Q6324">
        <v>1</v>
      </c>
      <c r="R6324">
        <v>0</v>
      </c>
      <c r="S6324">
        <v>36</v>
      </c>
      <c r="T6324">
        <v>42</v>
      </c>
      <c r="U6324">
        <v>41</v>
      </c>
      <c r="V6324">
        <v>42</v>
      </c>
      <c r="W6324">
        <v>0</v>
      </c>
      <c r="X6324">
        <v>0.66624745908023331</v>
      </c>
      <c r="Y6324">
        <v>9.6024383225899998E-2</v>
      </c>
      <c r="Z6324">
        <v>0</v>
      </c>
      <c r="AA6324">
        <v>49.963028435801803</v>
      </c>
      <c r="AB6324">
        <v>18.493716355662201</v>
      </c>
      <c r="AC6324">
        <v>281.88221149501385</v>
      </c>
      <c r="AD6324">
        <v>126.51357071808827</v>
      </c>
      <c r="AE6324">
        <v>477.61479884687225</v>
      </c>
    </row>
    <row r="6325" spans="1:31" x14ac:dyDescent="0.25">
      <c r="A6325">
        <v>2318041</v>
      </c>
      <c r="B6325">
        <v>1</v>
      </c>
      <c r="C6325" t="s">
        <v>81</v>
      </c>
      <c r="D6325" t="s">
        <v>124</v>
      </c>
      <c r="E6325" t="s">
        <v>175</v>
      </c>
      <c r="F6325" t="s">
        <v>18155</v>
      </c>
      <c r="G6325" t="s">
        <v>143</v>
      </c>
      <c r="H6325" t="s">
        <v>135</v>
      </c>
      <c r="I6325" t="s">
        <v>136</v>
      </c>
      <c r="J6325" t="s">
        <v>137</v>
      </c>
      <c r="K6325" t="s">
        <v>144</v>
      </c>
      <c r="L6325" t="s">
        <v>18156</v>
      </c>
      <c r="M6325" t="s">
        <v>18157</v>
      </c>
      <c r="N6325">
        <v>3.6575000000000002</v>
      </c>
      <c r="O6325">
        <v>1</v>
      </c>
      <c r="P6325">
        <v>469</v>
      </c>
      <c r="Q6325">
        <v>3</v>
      </c>
      <c r="R6325">
        <v>31</v>
      </c>
      <c r="S6325">
        <v>3</v>
      </c>
      <c r="T6325">
        <v>28</v>
      </c>
      <c r="U6325">
        <v>0</v>
      </c>
      <c r="V6325">
        <v>0</v>
      </c>
      <c r="W6325">
        <v>1.1339832127752334</v>
      </c>
      <c r="X6325">
        <v>283.72817122852553</v>
      </c>
      <c r="Y6325">
        <v>146.19722326303184</v>
      </c>
      <c r="Z6325">
        <v>147.75149502101991</v>
      </c>
      <c r="AA6325">
        <v>19.703647068313337</v>
      </c>
      <c r="AB6325">
        <v>64.350976696938545</v>
      </c>
      <c r="AC6325">
        <v>0</v>
      </c>
      <c r="AD6325">
        <v>0</v>
      </c>
      <c r="AE6325">
        <v>662.86549649060441</v>
      </c>
    </row>
    <row r="6326" spans="1:31" x14ac:dyDescent="0.25">
      <c r="A6326">
        <v>2318121</v>
      </c>
      <c r="B6326">
        <v>1</v>
      </c>
      <c r="C6326" t="s">
        <v>81</v>
      </c>
      <c r="D6326" t="s">
        <v>118</v>
      </c>
      <c r="E6326" t="s">
        <v>132</v>
      </c>
      <c r="F6326" t="s">
        <v>16113</v>
      </c>
      <c r="G6326" t="s">
        <v>143</v>
      </c>
      <c r="H6326" t="s">
        <v>135</v>
      </c>
      <c r="I6326" t="s">
        <v>136</v>
      </c>
      <c r="J6326" t="s">
        <v>137</v>
      </c>
      <c r="K6326" t="s">
        <v>144</v>
      </c>
      <c r="L6326" t="s">
        <v>18158</v>
      </c>
      <c r="M6326" t="s">
        <v>18159</v>
      </c>
      <c r="N6326">
        <v>7.6238888879999998</v>
      </c>
      <c r="O6326">
        <v>2</v>
      </c>
      <c r="P6326">
        <v>3026</v>
      </c>
      <c r="Q6326">
        <v>89</v>
      </c>
      <c r="R6326">
        <v>140</v>
      </c>
      <c r="S6326">
        <v>15</v>
      </c>
      <c r="T6326">
        <v>237</v>
      </c>
      <c r="U6326">
        <v>0</v>
      </c>
      <c r="V6326">
        <v>1</v>
      </c>
      <c r="W6326">
        <v>10.072457960270935</v>
      </c>
      <c r="X6326">
        <v>3994.1152469584363</v>
      </c>
      <c r="Y6326">
        <v>2144.8391010771547</v>
      </c>
      <c r="Z6326">
        <v>1597.0603110560053</v>
      </c>
      <c r="AA6326">
        <v>436.69261557008639</v>
      </c>
      <c r="AB6326">
        <v>990.25548357461503</v>
      </c>
      <c r="AC6326">
        <v>0</v>
      </c>
      <c r="AD6326">
        <v>194.3522846690812</v>
      </c>
      <c r="AE6326">
        <v>9367.3875008656487</v>
      </c>
    </row>
    <row r="6327" spans="1:31" x14ac:dyDescent="0.25">
      <c r="A6327">
        <v>2318078</v>
      </c>
      <c r="B6327">
        <v>1</v>
      </c>
      <c r="C6327" t="s">
        <v>80</v>
      </c>
      <c r="D6327" t="s">
        <v>102</v>
      </c>
      <c r="E6327" t="s">
        <v>158</v>
      </c>
      <c r="F6327" t="s">
        <v>18160</v>
      </c>
      <c r="G6327" t="s">
        <v>149</v>
      </c>
      <c r="H6327" t="s">
        <v>150</v>
      </c>
      <c r="I6327" t="s">
        <v>136</v>
      </c>
      <c r="J6327" t="s">
        <v>137</v>
      </c>
      <c r="K6327" t="s">
        <v>138</v>
      </c>
      <c r="L6327" t="s">
        <v>18161</v>
      </c>
      <c r="M6327" t="s">
        <v>18162</v>
      </c>
      <c r="N6327">
        <v>0.27472222200000002</v>
      </c>
      <c r="O6327">
        <v>0</v>
      </c>
      <c r="P6327">
        <v>0</v>
      </c>
      <c r="Q6327">
        <v>0</v>
      </c>
      <c r="R6327">
        <v>7</v>
      </c>
      <c r="S6327">
        <v>0</v>
      </c>
      <c r="T6327">
        <v>7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2.4549365701361001</v>
      </c>
      <c r="AA6327">
        <v>0</v>
      </c>
      <c r="AB6327">
        <v>1.8686105724311999</v>
      </c>
      <c r="AC6327">
        <v>0</v>
      </c>
      <c r="AD6327">
        <v>0</v>
      </c>
      <c r="AE6327">
        <v>4.3235471425672998</v>
      </c>
    </row>
    <row r="6328" spans="1:31" x14ac:dyDescent="0.25">
      <c r="A6328">
        <v>2318576</v>
      </c>
      <c r="B6328">
        <v>1</v>
      </c>
      <c r="C6328" t="s">
        <v>81</v>
      </c>
      <c r="D6328" t="s">
        <v>113</v>
      </c>
      <c r="E6328" t="s">
        <v>147</v>
      </c>
      <c r="F6328" t="s">
        <v>18163</v>
      </c>
      <c r="G6328" t="s">
        <v>149</v>
      </c>
      <c r="H6328" t="s">
        <v>150</v>
      </c>
      <c r="I6328" t="s">
        <v>136</v>
      </c>
      <c r="J6328" t="s">
        <v>137</v>
      </c>
      <c r="K6328" t="s">
        <v>138</v>
      </c>
      <c r="L6328" t="s">
        <v>18164</v>
      </c>
      <c r="M6328" t="s">
        <v>18165</v>
      </c>
      <c r="N6328">
        <v>1.296944444</v>
      </c>
      <c r="O6328">
        <v>0</v>
      </c>
      <c r="P6328">
        <v>3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0.70970258548572507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0.70970258548572507</v>
      </c>
    </row>
    <row r="6329" spans="1:31" x14ac:dyDescent="0.25">
      <c r="A6329">
        <v>2317978</v>
      </c>
      <c r="B6329">
        <v>1</v>
      </c>
      <c r="C6329" t="s">
        <v>81</v>
      </c>
      <c r="D6329" t="s">
        <v>127</v>
      </c>
      <c r="E6329" t="s">
        <v>132</v>
      </c>
      <c r="F6329" t="s">
        <v>18166</v>
      </c>
      <c r="G6329" t="s">
        <v>134</v>
      </c>
      <c r="H6329" t="s">
        <v>135</v>
      </c>
      <c r="I6329" t="s">
        <v>136</v>
      </c>
      <c r="J6329" t="s">
        <v>137</v>
      </c>
      <c r="K6329" t="s">
        <v>138</v>
      </c>
      <c r="L6329" t="s">
        <v>18167</v>
      </c>
      <c r="M6329" t="s">
        <v>18168</v>
      </c>
      <c r="N6329">
        <v>3.9019444440000002</v>
      </c>
      <c r="O6329">
        <v>0</v>
      </c>
      <c r="P6329">
        <v>101</v>
      </c>
      <c r="Q6329">
        <v>0</v>
      </c>
      <c r="R6329">
        <v>15</v>
      </c>
      <c r="S6329">
        <v>0</v>
      </c>
      <c r="T6329">
        <v>21</v>
      </c>
      <c r="U6329">
        <v>0</v>
      </c>
      <c r="V6329">
        <v>0</v>
      </c>
      <c r="W6329">
        <v>0</v>
      </c>
      <c r="X6329">
        <v>61.171161491340186</v>
      </c>
      <c r="Y6329">
        <v>0</v>
      </c>
      <c r="Z6329">
        <v>116.5161930162071</v>
      </c>
      <c r="AA6329">
        <v>0</v>
      </c>
      <c r="AB6329">
        <v>26.60241417523557</v>
      </c>
      <c r="AC6329">
        <v>0</v>
      </c>
      <c r="AD6329">
        <v>0</v>
      </c>
      <c r="AE6329">
        <v>204.28976868278286</v>
      </c>
    </row>
    <row r="6330" spans="1:31" x14ac:dyDescent="0.25">
      <c r="A6330">
        <v>2318227</v>
      </c>
      <c r="B6330">
        <v>1</v>
      </c>
      <c r="C6330" t="s">
        <v>80</v>
      </c>
      <c r="D6330" t="s">
        <v>87</v>
      </c>
      <c r="E6330" t="s">
        <v>153</v>
      </c>
      <c r="F6330" t="s">
        <v>18169</v>
      </c>
      <c r="G6330" t="s">
        <v>155</v>
      </c>
      <c r="H6330" t="s">
        <v>150</v>
      </c>
      <c r="I6330" t="s">
        <v>136</v>
      </c>
      <c r="J6330" t="s">
        <v>137</v>
      </c>
      <c r="K6330" t="s">
        <v>138</v>
      </c>
      <c r="L6330" t="s">
        <v>18170</v>
      </c>
      <c r="M6330" t="s">
        <v>18171</v>
      </c>
      <c r="N6330">
        <v>1.820277777</v>
      </c>
      <c r="O6330">
        <v>0</v>
      </c>
      <c r="P6330">
        <v>1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0.77540632173360002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0.77540632173360002</v>
      </c>
    </row>
    <row r="6331" spans="1:31" x14ac:dyDescent="0.25">
      <c r="A6331">
        <v>2318247</v>
      </c>
      <c r="B6331">
        <v>1</v>
      </c>
      <c r="C6331" t="s">
        <v>81</v>
      </c>
      <c r="D6331" t="s">
        <v>113</v>
      </c>
      <c r="E6331" t="s">
        <v>147</v>
      </c>
      <c r="F6331" t="s">
        <v>15342</v>
      </c>
      <c r="G6331" t="s">
        <v>149</v>
      </c>
      <c r="H6331" t="s">
        <v>150</v>
      </c>
      <c r="I6331" t="s">
        <v>136</v>
      </c>
      <c r="J6331" t="s">
        <v>137</v>
      </c>
      <c r="K6331" t="s">
        <v>138</v>
      </c>
      <c r="L6331" t="s">
        <v>18172</v>
      </c>
      <c r="M6331" t="s">
        <v>18173</v>
      </c>
      <c r="N6331">
        <v>1.403611111</v>
      </c>
      <c r="O6331">
        <v>0</v>
      </c>
      <c r="P6331">
        <v>46</v>
      </c>
      <c r="Q6331">
        <v>0</v>
      </c>
      <c r="R6331">
        <v>0</v>
      </c>
      <c r="S6331">
        <v>0</v>
      </c>
      <c r="T6331">
        <v>3</v>
      </c>
      <c r="U6331">
        <v>0</v>
      </c>
      <c r="V6331">
        <v>0</v>
      </c>
      <c r="W6331">
        <v>0</v>
      </c>
      <c r="X6331">
        <v>10.018317881643069</v>
      </c>
      <c r="Y6331">
        <v>0</v>
      </c>
      <c r="Z6331">
        <v>0</v>
      </c>
      <c r="AA6331">
        <v>0</v>
      </c>
      <c r="AB6331">
        <v>3.2193213611248663</v>
      </c>
      <c r="AC6331">
        <v>0</v>
      </c>
      <c r="AD6331">
        <v>0</v>
      </c>
      <c r="AE6331">
        <v>13.237639242767935</v>
      </c>
    </row>
    <row r="6332" spans="1:31" x14ac:dyDescent="0.25">
      <c r="A6332">
        <v>2318556</v>
      </c>
      <c r="B6332">
        <v>1</v>
      </c>
      <c r="C6332" t="s">
        <v>80</v>
      </c>
      <c r="D6332" t="s">
        <v>102</v>
      </c>
      <c r="E6332" t="s">
        <v>158</v>
      </c>
      <c r="F6332" t="s">
        <v>18174</v>
      </c>
      <c r="G6332" t="s">
        <v>453</v>
      </c>
      <c r="H6332" t="s">
        <v>150</v>
      </c>
      <c r="I6332" t="s">
        <v>136</v>
      </c>
      <c r="J6332" t="s">
        <v>137</v>
      </c>
      <c r="K6332" t="s">
        <v>138</v>
      </c>
      <c r="L6332" t="s">
        <v>18175</v>
      </c>
      <c r="M6332" t="s">
        <v>18176</v>
      </c>
      <c r="N6332">
        <v>1.907777777</v>
      </c>
      <c r="O6332">
        <v>0</v>
      </c>
      <c r="P6332">
        <v>0</v>
      </c>
      <c r="Q6332">
        <v>0</v>
      </c>
      <c r="R6332">
        <v>8</v>
      </c>
      <c r="S6332">
        <v>0</v>
      </c>
      <c r="T6332">
        <v>4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10.033548266830509</v>
      </c>
      <c r="AA6332">
        <v>0</v>
      </c>
      <c r="AB6332">
        <v>5.3385777534029106</v>
      </c>
      <c r="AC6332">
        <v>0</v>
      </c>
      <c r="AD6332">
        <v>0</v>
      </c>
      <c r="AE6332">
        <v>15.37212602023342</v>
      </c>
    </row>
    <row r="6333" spans="1:31" x14ac:dyDescent="0.25">
      <c r="A6333">
        <v>2318224</v>
      </c>
      <c r="B6333">
        <v>1</v>
      </c>
      <c r="C6333" t="s">
        <v>80</v>
      </c>
      <c r="D6333" t="s">
        <v>98</v>
      </c>
      <c r="E6333" t="s">
        <v>153</v>
      </c>
      <c r="F6333" t="s">
        <v>18177</v>
      </c>
      <c r="G6333" t="s">
        <v>155</v>
      </c>
      <c r="H6333" t="s">
        <v>150</v>
      </c>
      <c r="I6333" t="s">
        <v>136</v>
      </c>
      <c r="J6333" t="s">
        <v>137</v>
      </c>
      <c r="K6333" t="s">
        <v>138</v>
      </c>
      <c r="L6333" t="s">
        <v>18178</v>
      </c>
      <c r="M6333" t="s">
        <v>18179</v>
      </c>
      <c r="N6333">
        <v>1.7227777769999999</v>
      </c>
      <c r="O6333">
        <v>0</v>
      </c>
      <c r="P6333">
        <v>1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0.39597857467855002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0.39597857467855002</v>
      </c>
    </row>
    <row r="6334" spans="1:31" x14ac:dyDescent="0.25">
      <c r="A6334">
        <v>2318270</v>
      </c>
      <c r="B6334">
        <v>1</v>
      </c>
      <c r="C6334" t="s">
        <v>80</v>
      </c>
      <c r="D6334" t="s">
        <v>85</v>
      </c>
      <c r="E6334" t="s">
        <v>153</v>
      </c>
      <c r="F6334" t="s">
        <v>18180</v>
      </c>
      <c r="G6334" t="s">
        <v>203</v>
      </c>
      <c r="H6334" t="s">
        <v>150</v>
      </c>
      <c r="I6334" t="s">
        <v>136</v>
      </c>
      <c r="J6334" t="s">
        <v>137</v>
      </c>
      <c r="K6334" t="s">
        <v>138</v>
      </c>
      <c r="L6334" t="s">
        <v>18181</v>
      </c>
      <c r="M6334" t="s">
        <v>18182</v>
      </c>
      <c r="N6334">
        <v>1.5194444439999999</v>
      </c>
      <c r="O6334">
        <v>0</v>
      </c>
      <c r="P6334">
        <v>30</v>
      </c>
      <c r="Q6334">
        <v>0</v>
      </c>
      <c r="R6334">
        <v>0</v>
      </c>
      <c r="S6334">
        <v>0</v>
      </c>
      <c r="T6334">
        <v>1</v>
      </c>
      <c r="U6334">
        <v>0</v>
      </c>
      <c r="V6334">
        <v>0</v>
      </c>
      <c r="W6334">
        <v>0</v>
      </c>
      <c r="X6334">
        <v>14.842790295966655</v>
      </c>
      <c r="Y6334">
        <v>0</v>
      </c>
      <c r="Z6334">
        <v>0</v>
      </c>
      <c r="AA6334">
        <v>0</v>
      </c>
      <c r="AB6334">
        <v>3.3963725366265338</v>
      </c>
      <c r="AC6334">
        <v>0</v>
      </c>
      <c r="AD6334">
        <v>0</v>
      </c>
      <c r="AE6334">
        <v>18.239162832593188</v>
      </c>
    </row>
    <row r="6335" spans="1:31" x14ac:dyDescent="0.25">
      <c r="A6335">
        <v>2318347</v>
      </c>
      <c r="B6335">
        <v>1</v>
      </c>
      <c r="C6335" t="s">
        <v>80</v>
      </c>
      <c r="D6335" t="s">
        <v>93</v>
      </c>
      <c r="E6335" t="s">
        <v>141</v>
      </c>
      <c r="F6335" t="s">
        <v>18183</v>
      </c>
      <c r="G6335" t="s">
        <v>134</v>
      </c>
      <c r="H6335" t="s">
        <v>135</v>
      </c>
      <c r="I6335" t="s">
        <v>136</v>
      </c>
      <c r="J6335" t="s">
        <v>137</v>
      </c>
      <c r="K6335" t="s">
        <v>138</v>
      </c>
      <c r="L6335" t="s">
        <v>18184</v>
      </c>
      <c r="M6335" t="s">
        <v>18185</v>
      </c>
      <c r="N6335">
        <v>0.95583333299999995</v>
      </c>
      <c r="O6335">
        <v>0</v>
      </c>
      <c r="P6335">
        <v>46</v>
      </c>
      <c r="Q6335">
        <v>0</v>
      </c>
      <c r="R6335">
        <v>26</v>
      </c>
      <c r="S6335">
        <v>0</v>
      </c>
      <c r="T6335">
        <v>21</v>
      </c>
      <c r="U6335">
        <v>0</v>
      </c>
      <c r="V6335">
        <v>0</v>
      </c>
      <c r="W6335">
        <v>0</v>
      </c>
      <c r="X6335">
        <v>12.188342390802337</v>
      </c>
      <c r="Y6335">
        <v>0</v>
      </c>
      <c r="Z6335">
        <v>46.070493911283108</v>
      </c>
      <c r="AA6335">
        <v>0</v>
      </c>
      <c r="AB6335">
        <v>13.672463003886918</v>
      </c>
      <c r="AC6335">
        <v>0</v>
      </c>
      <c r="AD6335">
        <v>0</v>
      </c>
      <c r="AE6335">
        <v>71.93129930597236</v>
      </c>
    </row>
    <row r="6336" spans="1:31" x14ac:dyDescent="0.25">
      <c r="A6336">
        <v>2318539</v>
      </c>
      <c r="B6336">
        <v>1</v>
      </c>
      <c r="C6336" t="s">
        <v>80</v>
      </c>
      <c r="D6336" t="s">
        <v>90</v>
      </c>
      <c r="E6336" t="s">
        <v>175</v>
      </c>
      <c r="F6336" t="s">
        <v>18186</v>
      </c>
      <c r="G6336" t="s">
        <v>612</v>
      </c>
      <c r="H6336" t="s">
        <v>135</v>
      </c>
      <c r="I6336" t="s">
        <v>136</v>
      </c>
      <c r="J6336" t="s">
        <v>137</v>
      </c>
      <c r="K6336" t="s">
        <v>138</v>
      </c>
      <c r="L6336" t="s">
        <v>18187</v>
      </c>
      <c r="M6336" t="s">
        <v>18188</v>
      </c>
      <c r="N6336">
        <v>1.773055555</v>
      </c>
      <c r="O6336">
        <v>0</v>
      </c>
      <c r="P6336">
        <v>305</v>
      </c>
      <c r="Q6336">
        <v>0</v>
      </c>
      <c r="R6336">
        <v>0</v>
      </c>
      <c r="S6336">
        <v>0</v>
      </c>
      <c r="T6336">
        <v>19</v>
      </c>
      <c r="U6336">
        <v>0</v>
      </c>
      <c r="V6336">
        <v>0</v>
      </c>
      <c r="W6336">
        <v>0</v>
      </c>
      <c r="X6336">
        <v>128.4334268437994</v>
      </c>
      <c r="Y6336">
        <v>0</v>
      </c>
      <c r="Z6336">
        <v>0</v>
      </c>
      <c r="AA6336">
        <v>0</v>
      </c>
      <c r="AB6336">
        <v>23.867379249602731</v>
      </c>
      <c r="AC6336">
        <v>0</v>
      </c>
      <c r="AD6336">
        <v>0</v>
      </c>
      <c r="AE6336">
        <v>152.30080609340212</v>
      </c>
    </row>
    <row r="6337" spans="1:31" x14ac:dyDescent="0.25">
      <c r="A6337">
        <v>2318393</v>
      </c>
      <c r="B6337">
        <v>1</v>
      </c>
      <c r="C6337" t="s">
        <v>81</v>
      </c>
      <c r="D6337" t="s">
        <v>112</v>
      </c>
      <c r="E6337" t="s">
        <v>153</v>
      </c>
      <c r="F6337" t="s">
        <v>18189</v>
      </c>
      <c r="G6337" t="s">
        <v>155</v>
      </c>
      <c r="H6337" t="s">
        <v>150</v>
      </c>
      <c r="I6337" t="s">
        <v>136</v>
      </c>
      <c r="J6337" t="s">
        <v>137</v>
      </c>
      <c r="K6337" t="s">
        <v>138</v>
      </c>
      <c r="L6337" t="s">
        <v>18190</v>
      </c>
      <c r="M6337" t="s">
        <v>18191</v>
      </c>
      <c r="N6337">
        <v>2.715833333</v>
      </c>
      <c r="O6337">
        <v>0</v>
      </c>
      <c r="P6337">
        <v>1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0.98494551490540005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0.98494551490540005</v>
      </c>
    </row>
    <row r="6338" spans="1:31" x14ac:dyDescent="0.25">
      <c r="A6338">
        <v>2318493</v>
      </c>
      <c r="B6338">
        <v>1</v>
      </c>
      <c r="C6338" t="s">
        <v>81</v>
      </c>
      <c r="D6338" t="s">
        <v>121</v>
      </c>
      <c r="E6338" t="s">
        <v>175</v>
      </c>
      <c r="F6338" t="s">
        <v>13725</v>
      </c>
      <c r="G6338" t="s">
        <v>210</v>
      </c>
      <c r="H6338" t="s">
        <v>135</v>
      </c>
      <c r="I6338" t="s">
        <v>136</v>
      </c>
      <c r="J6338" t="s">
        <v>137</v>
      </c>
      <c r="K6338" t="s">
        <v>138</v>
      </c>
      <c r="L6338" t="s">
        <v>18192</v>
      </c>
      <c r="M6338" t="s">
        <v>18193</v>
      </c>
      <c r="N6338">
        <v>3.6347222220000002</v>
      </c>
      <c r="O6338">
        <v>0</v>
      </c>
      <c r="P6338">
        <v>22</v>
      </c>
      <c r="Q6338">
        <v>0</v>
      </c>
      <c r="R6338">
        <v>1</v>
      </c>
      <c r="S6338">
        <v>2</v>
      </c>
      <c r="T6338">
        <v>0</v>
      </c>
      <c r="U6338">
        <v>0</v>
      </c>
      <c r="V6338">
        <v>0</v>
      </c>
      <c r="W6338">
        <v>0</v>
      </c>
      <c r="X6338">
        <v>8.8652949341510965</v>
      </c>
      <c r="Y6338">
        <v>0</v>
      </c>
      <c r="Z6338">
        <v>0.59072761783916661</v>
      </c>
      <c r="AA6338">
        <v>52.702628654482957</v>
      </c>
      <c r="AB6338">
        <v>0</v>
      </c>
      <c r="AC6338">
        <v>0</v>
      </c>
      <c r="AD6338">
        <v>0</v>
      </c>
      <c r="AE6338">
        <v>62.158651206473223</v>
      </c>
    </row>
    <row r="6339" spans="1:31" x14ac:dyDescent="0.25">
      <c r="A6339">
        <v>2318101</v>
      </c>
      <c r="B6339">
        <v>1</v>
      </c>
      <c r="C6339" t="s">
        <v>81</v>
      </c>
      <c r="D6339" t="s">
        <v>116</v>
      </c>
      <c r="E6339" t="s">
        <v>153</v>
      </c>
      <c r="F6339" t="s">
        <v>17768</v>
      </c>
      <c r="G6339" t="s">
        <v>155</v>
      </c>
      <c r="H6339" t="s">
        <v>150</v>
      </c>
      <c r="I6339" t="s">
        <v>136</v>
      </c>
      <c r="J6339" t="s">
        <v>137</v>
      </c>
      <c r="K6339" t="s">
        <v>138</v>
      </c>
      <c r="L6339" t="s">
        <v>18194</v>
      </c>
      <c r="M6339" t="s">
        <v>18195</v>
      </c>
      <c r="N6339">
        <v>0.36194444399999998</v>
      </c>
      <c r="O6339">
        <v>0</v>
      </c>
      <c r="P6339">
        <v>1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8.8908922326800005E-2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8.8908922326800005E-2</v>
      </c>
    </row>
    <row r="6340" spans="1:31" x14ac:dyDescent="0.25">
      <c r="A6340">
        <v>2317952</v>
      </c>
      <c r="B6340">
        <v>1</v>
      </c>
      <c r="C6340" t="s">
        <v>81</v>
      </c>
      <c r="D6340" t="s">
        <v>113</v>
      </c>
      <c r="E6340" t="s">
        <v>158</v>
      </c>
      <c r="F6340" t="s">
        <v>18196</v>
      </c>
      <c r="G6340" t="s">
        <v>453</v>
      </c>
      <c r="H6340" t="s">
        <v>150</v>
      </c>
      <c r="I6340" t="s">
        <v>136</v>
      </c>
      <c r="J6340" t="s">
        <v>137</v>
      </c>
      <c r="K6340" t="s">
        <v>138</v>
      </c>
      <c r="L6340" t="s">
        <v>18197</v>
      </c>
      <c r="M6340" t="s">
        <v>18198</v>
      </c>
      <c r="N6340">
        <v>0.90944444400000002</v>
      </c>
      <c r="O6340">
        <v>0</v>
      </c>
      <c r="P6340">
        <v>308</v>
      </c>
      <c r="Q6340">
        <v>0</v>
      </c>
      <c r="R6340">
        <v>10</v>
      </c>
      <c r="S6340">
        <v>0</v>
      </c>
      <c r="T6340">
        <v>49</v>
      </c>
      <c r="U6340">
        <v>0</v>
      </c>
      <c r="V6340">
        <v>0</v>
      </c>
      <c r="W6340">
        <v>0</v>
      </c>
      <c r="X6340">
        <v>58.104351442422718</v>
      </c>
      <c r="Y6340">
        <v>0</v>
      </c>
      <c r="Z6340">
        <v>15.7411558084776</v>
      </c>
      <c r="AA6340">
        <v>0</v>
      </c>
      <c r="AB6340">
        <v>10.337006767710356</v>
      </c>
      <c r="AC6340">
        <v>0</v>
      </c>
      <c r="AD6340">
        <v>0</v>
      </c>
      <c r="AE6340">
        <v>84.182514018610675</v>
      </c>
    </row>
    <row r="6341" spans="1:31" x14ac:dyDescent="0.25">
      <c r="A6341">
        <v>2317975</v>
      </c>
      <c r="B6341">
        <v>1</v>
      </c>
      <c r="C6341" t="s">
        <v>81</v>
      </c>
      <c r="D6341" t="s">
        <v>123</v>
      </c>
      <c r="E6341" t="s">
        <v>132</v>
      </c>
      <c r="F6341" t="s">
        <v>18199</v>
      </c>
      <c r="G6341" t="s">
        <v>134</v>
      </c>
      <c r="H6341" t="s">
        <v>135</v>
      </c>
      <c r="I6341" t="s">
        <v>136</v>
      </c>
      <c r="J6341" t="s">
        <v>137</v>
      </c>
      <c r="K6341" t="s">
        <v>138</v>
      </c>
      <c r="L6341" t="s">
        <v>18200</v>
      </c>
      <c r="M6341" t="s">
        <v>18201</v>
      </c>
      <c r="N6341">
        <v>3.000277777</v>
      </c>
      <c r="O6341">
        <v>0</v>
      </c>
      <c r="P6341">
        <v>664</v>
      </c>
      <c r="Q6341">
        <v>0</v>
      </c>
      <c r="R6341">
        <v>17</v>
      </c>
      <c r="S6341">
        <v>0</v>
      </c>
      <c r="T6341">
        <v>134</v>
      </c>
      <c r="U6341">
        <v>0</v>
      </c>
      <c r="V6341">
        <v>0</v>
      </c>
      <c r="W6341">
        <v>0</v>
      </c>
      <c r="X6341">
        <v>308.19624354076927</v>
      </c>
      <c r="Y6341">
        <v>0</v>
      </c>
      <c r="Z6341">
        <v>14.150171583105861</v>
      </c>
      <c r="AA6341">
        <v>0</v>
      </c>
      <c r="AB6341">
        <v>168.84385867065174</v>
      </c>
      <c r="AC6341">
        <v>0</v>
      </c>
      <c r="AD6341">
        <v>0</v>
      </c>
      <c r="AE6341">
        <v>491.19027379452689</v>
      </c>
    </row>
    <row r="6342" spans="1:31" x14ac:dyDescent="0.25">
      <c r="A6342">
        <v>2317995</v>
      </c>
      <c r="B6342">
        <v>1</v>
      </c>
      <c r="C6342" t="s">
        <v>81</v>
      </c>
      <c r="D6342" t="s">
        <v>113</v>
      </c>
      <c r="E6342" t="s">
        <v>175</v>
      </c>
      <c r="F6342" t="s">
        <v>18202</v>
      </c>
      <c r="G6342" t="s">
        <v>716</v>
      </c>
      <c r="H6342" t="s">
        <v>135</v>
      </c>
      <c r="I6342" t="s">
        <v>136</v>
      </c>
      <c r="J6342" t="s">
        <v>137</v>
      </c>
      <c r="K6342" t="s">
        <v>138</v>
      </c>
      <c r="L6342" t="s">
        <v>18203</v>
      </c>
      <c r="M6342" t="s">
        <v>18204</v>
      </c>
      <c r="N6342">
        <v>1.84</v>
      </c>
      <c r="O6342">
        <v>0</v>
      </c>
      <c r="P6342">
        <v>0</v>
      </c>
      <c r="Q6342">
        <v>2</v>
      </c>
      <c r="R6342">
        <v>59</v>
      </c>
      <c r="S6342">
        <v>1</v>
      </c>
      <c r="T6342">
        <v>2</v>
      </c>
      <c r="U6342">
        <v>0</v>
      </c>
      <c r="V6342">
        <v>0</v>
      </c>
      <c r="W6342">
        <v>0</v>
      </c>
      <c r="X6342">
        <v>0</v>
      </c>
      <c r="Y6342">
        <v>54.787260892951807</v>
      </c>
      <c r="Z6342">
        <v>545.23650071704856</v>
      </c>
      <c r="AA6342">
        <v>3.9944898548099999</v>
      </c>
      <c r="AB6342">
        <v>16.840111793106118</v>
      </c>
      <c r="AC6342">
        <v>0</v>
      </c>
      <c r="AD6342">
        <v>0</v>
      </c>
      <c r="AE6342">
        <v>620.85836325791649</v>
      </c>
    </row>
    <row r="6343" spans="1:31" x14ac:dyDescent="0.25">
      <c r="A6343">
        <v>2318144</v>
      </c>
      <c r="B6343">
        <v>1</v>
      </c>
      <c r="C6343" t="s">
        <v>80</v>
      </c>
      <c r="D6343" t="s">
        <v>97</v>
      </c>
      <c r="E6343" t="s">
        <v>141</v>
      </c>
      <c r="F6343" t="s">
        <v>1341</v>
      </c>
      <c r="G6343" t="s">
        <v>134</v>
      </c>
      <c r="H6343" t="s">
        <v>135</v>
      </c>
      <c r="I6343" t="s">
        <v>136</v>
      </c>
      <c r="J6343" t="s">
        <v>137</v>
      </c>
      <c r="K6343" t="s">
        <v>138</v>
      </c>
      <c r="L6343" t="s">
        <v>18205</v>
      </c>
      <c r="M6343" t="s">
        <v>18206</v>
      </c>
      <c r="N6343">
        <v>0.53333333299999997</v>
      </c>
      <c r="O6343">
        <v>0</v>
      </c>
      <c r="P6343">
        <v>1257</v>
      </c>
      <c r="Q6343">
        <v>0</v>
      </c>
      <c r="R6343">
        <v>103</v>
      </c>
      <c r="S6343">
        <v>2</v>
      </c>
      <c r="T6343">
        <v>163</v>
      </c>
      <c r="U6343">
        <v>1</v>
      </c>
      <c r="V6343">
        <v>0</v>
      </c>
      <c r="W6343">
        <v>0</v>
      </c>
      <c r="X6343">
        <v>157.60127998099199</v>
      </c>
      <c r="Y6343">
        <v>0</v>
      </c>
      <c r="Z6343">
        <v>31.372464214607998</v>
      </c>
      <c r="AA6343">
        <v>11.954476518208001</v>
      </c>
      <c r="AB6343">
        <v>67.53716780942402</v>
      </c>
      <c r="AC6343">
        <v>41.685897449472002</v>
      </c>
      <c r="AD6343">
        <v>0</v>
      </c>
      <c r="AE6343">
        <v>310.15128597270399</v>
      </c>
    </row>
    <row r="6344" spans="1:31" x14ac:dyDescent="0.25">
      <c r="A6344">
        <v>2318118</v>
      </c>
      <c r="B6344">
        <v>1</v>
      </c>
      <c r="C6344" t="s">
        <v>80</v>
      </c>
      <c r="D6344" t="s">
        <v>102</v>
      </c>
      <c r="E6344" t="s">
        <v>158</v>
      </c>
      <c r="F6344" t="s">
        <v>18207</v>
      </c>
      <c r="G6344" t="s">
        <v>149</v>
      </c>
      <c r="H6344" t="s">
        <v>150</v>
      </c>
      <c r="I6344" t="s">
        <v>136</v>
      </c>
      <c r="J6344" t="s">
        <v>137</v>
      </c>
      <c r="K6344" t="s">
        <v>138</v>
      </c>
      <c r="L6344" t="s">
        <v>18208</v>
      </c>
      <c r="M6344" t="s">
        <v>18209</v>
      </c>
      <c r="N6344">
        <v>1.443333333</v>
      </c>
      <c r="O6344">
        <v>0</v>
      </c>
      <c r="P6344">
        <v>0</v>
      </c>
      <c r="Q6344">
        <v>0</v>
      </c>
      <c r="R6344">
        <v>14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23.042031034026497</v>
      </c>
      <c r="AA6344">
        <v>0</v>
      </c>
      <c r="AB6344">
        <v>0</v>
      </c>
      <c r="AC6344">
        <v>0</v>
      </c>
      <c r="AD6344">
        <v>0</v>
      </c>
      <c r="AE6344">
        <v>23.042031034026497</v>
      </c>
    </row>
    <row r="6345" spans="1:31" x14ac:dyDescent="0.25">
      <c r="A6345">
        <v>2318430</v>
      </c>
      <c r="B6345">
        <v>1</v>
      </c>
      <c r="C6345" t="s">
        <v>80</v>
      </c>
      <c r="D6345" t="s">
        <v>103</v>
      </c>
      <c r="E6345" t="s">
        <v>132</v>
      </c>
      <c r="F6345" t="s">
        <v>18210</v>
      </c>
      <c r="G6345" t="s">
        <v>134</v>
      </c>
      <c r="H6345" t="s">
        <v>135</v>
      </c>
      <c r="I6345" t="s">
        <v>136</v>
      </c>
      <c r="J6345" t="s">
        <v>137</v>
      </c>
      <c r="K6345" t="s">
        <v>138</v>
      </c>
      <c r="L6345" t="s">
        <v>18211</v>
      </c>
      <c r="M6345" t="s">
        <v>18212</v>
      </c>
      <c r="N6345">
        <v>0.995</v>
      </c>
      <c r="O6345">
        <v>0</v>
      </c>
      <c r="P6345">
        <v>292</v>
      </c>
      <c r="Q6345">
        <v>38</v>
      </c>
      <c r="R6345">
        <v>5</v>
      </c>
      <c r="S6345">
        <v>7</v>
      </c>
      <c r="T6345">
        <v>18</v>
      </c>
      <c r="U6345">
        <v>0</v>
      </c>
      <c r="V6345">
        <v>0</v>
      </c>
      <c r="W6345">
        <v>0</v>
      </c>
      <c r="X6345">
        <v>45.315792434799796</v>
      </c>
      <c r="Y6345">
        <v>378.7156283154614</v>
      </c>
      <c r="Z6345">
        <v>6.7511448313027262</v>
      </c>
      <c r="AA6345">
        <v>53.822981883684761</v>
      </c>
      <c r="AB6345">
        <v>11.720814518096034</v>
      </c>
      <c r="AC6345">
        <v>0</v>
      </c>
      <c r="AD6345">
        <v>0</v>
      </c>
      <c r="AE6345">
        <v>496.32636198334467</v>
      </c>
    </row>
    <row r="6346" spans="1:31" x14ac:dyDescent="0.25">
      <c r="A6346">
        <v>2318516</v>
      </c>
      <c r="B6346">
        <v>1</v>
      </c>
      <c r="C6346" t="s">
        <v>81</v>
      </c>
      <c r="D6346" t="s">
        <v>121</v>
      </c>
      <c r="E6346" t="s">
        <v>147</v>
      </c>
      <c r="F6346" t="s">
        <v>18213</v>
      </c>
      <c r="G6346" t="s">
        <v>149</v>
      </c>
      <c r="H6346" t="s">
        <v>150</v>
      </c>
      <c r="I6346" t="s">
        <v>136</v>
      </c>
      <c r="J6346" t="s">
        <v>137</v>
      </c>
      <c r="K6346" t="s">
        <v>138</v>
      </c>
      <c r="L6346" t="s">
        <v>18214</v>
      </c>
      <c r="M6346" t="s">
        <v>18215</v>
      </c>
      <c r="N6346">
        <v>5.539722222</v>
      </c>
      <c r="O6346">
        <v>0</v>
      </c>
      <c r="P6346">
        <v>14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11.025596409215566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11.025596409215566</v>
      </c>
    </row>
    <row r="6347" spans="1:31" x14ac:dyDescent="0.25">
      <c r="A6347">
        <v>2318479</v>
      </c>
      <c r="B6347">
        <v>1</v>
      </c>
      <c r="C6347" t="s">
        <v>80</v>
      </c>
      <c r="D6347" t="s">
        <v>96</v>
      </c>
      <c r="E6347" t="s">
        <v>153</v>
      </c>
      <c r="F6347" t="s">
        <v>18216</v>
      </c>
      <c r="G6347" t="s">
        <v>155</v>
      </c>
      <c r="H6347" t="s">
        <v>150</v>
      </c>
      <c r="I6347" t="s">
        <v>136</v>
      </c>
      <c r="J6347" t="s">
        <v>137</v>
      </c>
      <c r="K6347" t="s">
        <v>138</v>
      </c>
      <c r="L6347" t="s">
        <v>18217</v>
      </c>
      <c r="M6347" t="s">
        <v>18218</v>
      </c>
      <c r="N6347">
        <v>1.159166666</v>
      </c>
      <c r="O6347">
        <v>0</v>
      </c>
      <c r="P6347">
        <v>1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0.15773531005720001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0.15773531005720001</v>
      </c>
    </row>
    <row r="6348" spans="1:31" x14ac:dyDescent="0.25">
      <c r="A6348">
        <v>2318473</v>
      </c>
      <c r="B6348">
        <v>1</v>
      </c>
      <c r="C6348" t="s">
        <v>81</v>
      </c>
      <c r="D6348" t="s">
        <v>128</v>
      </c>
      <c r="E6348" t="s">
        <v>153</v>
      </c>
      <c r="F6348" t="s">
        <v>18219</v>
      </c>
      <c r="G6348" t="s">
        <v>254</v>
      </c>
      <c r="H6348" t="s">
        <v>150</v>
      </c>
      <c r="I6348" t="s">
        <v>136</v>
      </c>
      <c r="J6348" t="s">
        <v>137</v>
      </c>
      <c r="K6348" t="s">
        <v>138</v>
      </c>
      <c r="L6348" t="s">
        <v>18220</v>
      </c>
      <c r="M6348" t="s">
        <v>18221</v>
      </c>
      <c r="N6348">
        <v>2.4672222220000002</v>
      </c>
      <c r="O6348">
        <v>0</v>
      </c>
      <c r="P6348">
        <v>5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2.1858515761742998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2.1858515761742998</v>
      </c>
    </row>
    <row r="6349" spans="1:31" x14ac:dyDescent="0.25">
      <c r="A6349">
        <v>2317964</v>
      </c>
      <c r="B6349">
        <v>1</v>
      </c>
      <c r="C6349" t="s">
        <v>80</v>
      </c>
      <c r="D6349" t="s">
        <v>82</v>
      </c>
      <c r="E6349" t="s">
        <v>175</v>
      </c>
      <c r="F6349" t="s">
        <v>18222</v>
      </c>
      <c r="G6349" t="s">
        <v>467</v>
      </c>
      <c r="H6349" t="s">
        <v>135</v>
      </c>
      <c r="I6349" t="s">
        <v>468</v>
      </c>
      <c r="J6349" t="s">
        <v>137</v>
      </c>
      <c r="K6349" t="s">
        <v>138</v>
      </c>
      <c r="L6349" t="s">
        <v>18223</v>
      </c>
      <c r="M6349" t="s">
        <v>18224</v>
      </c>
      <c r="N6349">
        <v>4.4444444E-2</v>
      </c>
      <c r="O6349">
        <v>0</v>
      </c>
      <c r="P6349">
        <v>4239</v>
      </c>
      <c r="Q6349">
        <v>0</v>
      </c>
      <c r="R6349">
        <v>0</v>
      </c>
      <c r="S6349">
        <v>2</v>
      </c>
      <c r="T6349">
        <v>177</v>
      </c>
      <c r="U6349">
        <v>0</v>
      </c>
      <c r="V6349">
        <v>0</v>
      </c>
      <c r="W6349">
        <v>0</v>
      </c>
      <c r="X6349">
        <v>34.887512545884036</v>
      </c>
      <c r="Y6349">
        <v>0</v>
      </c>
      <c r="Z6349">
        <v>0</v>
      </c>
      <c r="AA6349">
        <v>8.352232850844446E-2</v>
      </c>
      <c r="AB6349">
        <v>3.4229245935680019</v>
      </c>
      <c r="AC6349">
        <v>0</v>
      </c>
      <c r="AD6349">
        <v>0</v>
      </c>
      <c r="AE6349">
        <v>38.393959467960485</v>
      </c>
    </row>
    <row r="6350" spans="1:31" x14ac:dyDescent="0.25">
      <c r="A6350">
        <v>2318482</v>
      </c>
      <c r="B6350">
        <v>1</v>
      </c>
      <c r="C6350" t="s">
        <v>81</v>
      </c>
      <c r="D6350" t="s">
        <v>118</v>
      </c>
      <c r="E6350" t="s">
        <v>147</v>
      </c>
      <c r="F6350" t="s">
        <v>18225</v>
      </c>
      <c r="G6350" t="s">
        <v>149</v>
      </c>
      <c r="H6350" t="s">
        <v>150</v>
      </c>
      <c r="I6350" t="s">
        <v>136</v>
      </c>
      <c r="J6350" t="s">
        <v>137</v>
      </c>
      <c r="K6350" t="s">
        <v>138</v>
      </c>
      <c r="L6350" t="s">
        <v>18226</v>
      </c>
      <c r="M6350" t="s">
        <v>18227</v>
      </c>
      <c r="N6350">
        <v>0.645277777</v>
      </c>
      <c r="O6350">
        <v>0</v>
      </c>
      <c r="P6350">
        <v>67</v>
      </c>
      <c r="Q6350">
        <v>0</v>
      </c>
      <c r="R6350">
        <v>0</v>
      </c>
      <c r="S6350">
        <v>0</v>
      </c>
      <c r="T6350">
        <v>12</v>
      </c>
      <c r="U6350">
        <v>0</v>
      </c>
      <c r="V6350">
        <v>0</v>
      </c>
      <c r="W6350">
        <v>0</v>
      </c>
      <c r="X6350">
        <v>9.0819764581347648</v>
      </c>
      <c r="Y6350">
        <v>0</v>
      </c>
      <c r="Z6350">
        <v>0</v>
      </c>
      <c r="AA6350">
        <v>0</v>
      </c>
      <c r="AB6350">
        <v>2.2189204500320918</v>
      </c>
      <c r="AC6350">
        <v>0</v>
      </c>
      <c r="AD6350">
        <v>0</v>
      </c>
      <c r="AE6350">
        <v>11.300896908166857</v>
      </c>
    </row>
    <row r="6351" spans="1:31" x14ac:dyDescent="0.25">
      <c r="A6351">
        <v>2318605</v>
      </c>
      <c r="B6351">
        <v>1</v>
      </c>
      <c r="C6351" t="s">
        <v>80</v>
      </c>
      <c r="D6351" t="s">
        <v>97</v>
      </c>
      <c r="E6351" t="s">
        <v>153</v>
      </c>
      <c r="F6351" t="s">
        <v>18228</v>
      </c>
      <c r="G6351" t="s">
        <v>155</v>
      </c>
      <c r="H6351" t="s">
        <v>150</v>
      </c>
      <c r="I6351" t="s">
        <v>136</v>
      </c>
      <c r="J6351" t="s">
        <v>137</v>
      </c>
      <c r="K6351" t="s">
        <v>138</v>
      </c>
      <c r="L6351" t="s">
        <v>18229</v>
      </c>
      <c r="M6351" t="s">
        <v>18230</v>
      </c>
      <c r="N6351">
        <v>1.016388888</v>
      </c>
      <c r="O6351">
        <v>0</v>
      </c>
      <c r="P6351">
        <v>1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0.23062013473170001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0.23062013473170001</v>
      </c>
    </row>
    <row r="6352" spans="1:31" x14ac:dyDescent="0.25">
      <c r="A6352">
        <v>2318459</v>
      </c>
      <c r="B6352">
        <v>1</v>
      </c>
      <c r="C6352" t="s">
        <v>80</v>
      </c>
      <c r="D6352" t="s">
        <v>108</v>
      </c>
      <c r="E6352" t="s">
        <v>175</v>
      </c>
      <c r="F6352" t="s">
        <v>18231</v>
      </c>
      <c r="G6352" t="s">
        <v>210</v>
      </c>
      <c r="H6352" t="s">
        <v>135</v>
      </c>
      <c r="I6352" t="s">
        <v>136</v>
      </c>
      <c r="J6352" t="s">
        <v>137</v>
      </c>
      <c r="K6352" t="s">
        <v>138</v>
      </c>
      <c r="L6352" t="s">
        <v>18232</v>
      </c>
      <c r="M6352" t="s">
        <v>18233</v>
      </c>
      <c r="N6352">
        <v>0.61972222200000004</v>
      </c>
      <c r="O6352">
        <v>0</v>
      </c>
      <c r="P6352">
        <v>53</v>
      </c>
      <c r="Q6352">
        <v>0</v>
      </c>
      <c r="R6352">
        <v>8</v>
      </c>
      <c r="S6352">
        <v>0</v>
      </c>
      <c r="T6352">
        <v>9</v>
      </c>
      <c r="U6352">
        <v>0</v>
      </c>
      <c r="V6352">
        <v>0</v>
      </c>
      <c r="W6352">
        <v>0</v>
      </c>
      <c r="X6352">
        <v>4.2367631305521671</v>
      </c>
      <c r="Y6352">
        <v>0</v>
      </c>
      <c r="Z6352">
        <v>2.0788189685499971</v>
      </c>
      <c r="AA6352">
        <v>0</v>
      </c>
      <c r="AB6352">
        <v>4.3603432356206255</v>
      </c>
      <c r="AC6352">
        <v>0</v>
      </c>
      <c r="AD6352">
        <v>0</v>
      </c>
      <c r="AE6352">
        <v>10.675925334722789</v>
      </c>
    </row>
    <row r="6353" spans="1:31" x14ac:dyDescent="0.25">
      <c r="A6353">
        <v>2318313</v>
      </c>
      <c r="B6353">
        <v>1</v>
      </c>
      <c r="C6353" t="s">
        <v>80</v>
      </c>
      <c r="D6353" t="s">
        <v>84</v>
      </c>
      <c r="E6353" t="s">
        <v>153</v>
      </c>
      <c r="F6353" t="s">
        <v>18234</v>
      </c>
      <c r="G6353" t="s">
        <v>155</v>
      </c>
      <c r="H6353" t="s">
        <v>150</v>
      </c>
      <c r="I6353" t="s">
        <v>136</v>
      </c>
      <c r="J6353" t="s">
        <v>137</v>
      </c>
      <c r="K6353" t="s">
        <v>138</v>
      </c>
      <c r="L6353" t="s">
        <v>18235</v>
      </c>
      <c r="M6353" t="s">
        <v>18236</v>
      </c>
      <c r="N6353">
        <v>3.298333333</v>
      </c>
      <c r="O6353">
        <v>0</v>
      </c>
      <c r="P6353">
        <v>2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1.2684730390483834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1.2684730390483834</v>
      </c>
    </row>
    <row r="6354" spans="1:31" x14ac:dyDescent="0.25">
      <c r="A6354">
        <v>2318442</v>
      </c>
      <c r="B6354">
        <v>1</v>
      </c>
      <c r="C6354" t="s">
        <v>80</v>
      </c>
      <c r="D6354" t="s">
        <v>82</v>
      </c>
      <c r="E6354" t="s">
        <v>147</v>
      </c>
      <c r="F6354" t="s">
        <v>18237</v>
      </c>
      <c r="G6354" t="s">
        <v>258</v>
      </c>
      <c r="H6354" t="s">
        <v>150</v>
      </c>
      <c r="I6354" t="s">
        <v>136</v>
      </c>
      <c r="J6354" t="s">
        <v>137</v>
      </c>
      <c r="K6354" t="s">
        <v>138</v>
      </c>
      <c r="L6354" t="s">
        <v>18238</v>
      </c>
      <c r="M6354" t="s">
        <v>18239</v>
      </c>
      <c r="N6354">
        <v>3.0391666659999999</v>
      </c>
      <c r="O6354">
        <v>0</v>
      </c>
      <c r="P6354">
        <v>73</v>
      </c>
      <c r="Q6354">
        <v>0</v>
      </c>
      <c r="R6354">
        <v>0</v>
      </c>
      <c r="S6354">
        <v>0</v>
      </c>
      <c r="T6354">
        <v>13</v>
      </c>
      <c r="U6354">
        <v>0</v>
      </c>
      <c r="V6354">
        <v>0</v>
      </c>
      <c r="W6354">
        <v>0</v>
      </c>
      <c r="X6354">
        <v>51.580313800849645</v>
      </c>
      <c r="Y6354">
        <v>0</v>
      </c>
      <c r="Z6354">
        <v>0</v>
      </c>
      <c r="AA6354">
        <v>0</v>
      </c>
      <c r="AB6354">
        <v>12.805731252050487</v>
      </c>
      <c r="AC6354">
        <v>0</v>
      </c>
      <c r="AD6354">
        <v>0</v>
      </c>
      <c r="AE6354">
        <v>64.38604505290013</v>
      </c>
    </row>
    <row r="6355" spans="1:31" x14ac:dyDescent="0.25">
      <c r="A6355">
        <v>2318110</v>
      </c>
      <c r="B6355">
        <v>1</v>
      </c>
      <c r="C6355" t="s">
        <v>80</v>
      </c>
      <c r="D6355" t="s">
        <v>83</v>
      </c>
      <c r="E6355" t="s">
        <v>158</v>
      </c>
      <c r="F6355" t="s">
        <v>18240</v>
      </c>
      <c r="G6355" t="s">
        <v>503</v>
      </c>
      <c r="H6355" t="s">
        <v>150</v>
      </c>
      <c r="I6355" t="s">
        <v>136</v>
      </c>
      <c r="J6355" t="s">
        <v>137</v>
      </c>
      <c r="K6355" t="s">
        <v>138</v>
      </c>
      <c r="L6355" t="s">
        <v>18241</v>
      </c>
      <c r="M6355" t="s">
        <v>18242</v>
      </c>
      <c r="N6355">
        <v>0.320833333</v>
      </c>
      <c r="O6355">
        <v>0</v>
      </c>
      <c r="P6355">
        <v>342</v>
      </c>
      <c r="Q6355">
        <v>0</v>
      </c>
      <c r="R6355">
        <v>0</v>
      </c>
      <c r="S6355">
        <v>0</v>
      </c>
      <c r="T6355">
        <v>26</v>
      </c>
      <c r="U6355">
        <v>0</v>
      </c>
      <c r="V6355">
        <v>0</v>
      </c>
      <c r="W6355">
        <v>0</v>
      </c>
      <c r="X6355">
        <v>25.662441961618008</v>
      </c>
      <c r="Y6355">
        <v>0</v>
      </c>
      <c r="Z6355">
        <v>0</v>
      </c>
      <c r="AA6355">
        <v>0</v>
      </c>
      <c r="AB6355">
        <v>10.413812590896459</v>
      </c>
      <c r="AC6355">
        <v>0</v>
      </c>
      <c r="AD6355">
        <v>0</v>
      </c>
      <c r="AE6355">
        <v>36.07625455251447</v>
      </c>
    </row>
    <row r="6356" spans="1:31" x14ac:dyDescent="0.25">
      <c r="A6356">
        <v>2318545</v>
      </c>
      <c r="B6356">
        <v>1</v>
      </c>
      <c r="C6356" t="s">
        <v>81</v>
      </c>
      <c r="D6356" t="s">
        <v>118</v>
      </c>
      <c r="E6356" t="s">
        <v>147</v>
      </c>
      <c r="F6356" t="s">
        <v>18243</v>
      </c>
      <c r="G6356" t="s">
        <v>3723</v>
      </c>
      <c r="H6356" t="s">
        <v>150</v>
      </c>
      <c r="I6356" t="s">
        <v>136</v>
      </c>
      <c r="J6356" t="s">
        <v>137</v>
      </c>
      <c r="K6356" t="s">
        <v>138</v>
      </c>
      <c r="L6356" t="s">
        <v>18244</v>
      </c>
      <c r="M6356" t="s">
        <v>18245</v>
      </c>
      <c r="N6356">
        <v>5.5038888879999996</v>
      </c>
      <c r="O6356">
        <v>0</v>
      </c>
      <c r="P6356">
        <v>10</v>
      </c>
      <c r="Q6356">
        <v>0</v>
      </c>
      <c r="R6356">
        <v>3</v>
      </c>
      <c r="S6356">
        <v>0</v>
      </c>
      <c r="T6356">
        <v>1</v>
      </c>
      <c r="U6356">
        <v>0</v>
      </c>
      <c r="V6356">
        <v>0</v>
      </c>
      <c r="W6356">
        <v>0</v>
      </c>
      <c r="X6356">
        <v>8.8823603965626354</v>
      </c>
      <c r="Y6356">
        <v>0</v>
      </c>
      <c r="Z6356">
        <v>23.85699133155256</v>
      </c>
      <c r="AA6356">
        <v>0</v>
      </c>
      <c r="AB6356">
        <v>13.395897126574233</v>
      </c>
      <c r="AC6356">
        <v>0</v>
      </c>
      <c r="AD6356">
        <v>0</v>
      </c>
      <c r="AE6356">
        <v>46.135248854689429</v>
      </c>
    </row>
    <row r="6357" spans="1:31" x14ac:dyDescent="0.25">
      <c r="A6357">
        <v>2318568</v>
      </c>
      <c r="B6357">
        <v>1</v>
      </c>
      <c r="C6357" t="s">
        <v>81</v>
      </c>
      <c r="D6357" t="s">
        <v>121</v>
      </c>
      <c r="E6357" t="s">
        <v>147</v>
      </c>
      <c r="F6357" t="s">
        <v>13207</v>
      </c>
      <c r="G6357" t="s">
        <v>149</v>
      </c>
      <c r="H6357" t="s">
        <v>150</v>
      </c>
      <c r="I6357" t="s">
        <v>136</v>
      </c>
      <c r="J6357" t="s">
        <v>137</v>
      </c>
      <c r="K6357" t="s">
        <v>138</v>
      </c>
      <c r="L6357" t="s">
        <v>18246</v>
      </c>
      <c r="M6357" t="s">
        <v>18247</v>
      </c>
      <c r="N6357">
        <v>3.4138888879999998</v>
      </c>
      <c r="O6357">
        <v>0</v>
      </c>
      <c r="P6357">
        <v>36</v>
      </c>
      <c r="Q6357">
        <v>0</v>
      </c>
      <c r="R6357">
        <v>0</v>
      </c>
      <c r="S6357">
        <v>0</v>
      </c>
      <c r="T6357">
        <v>2</v>
      </c>
      <c r="U6357">
        <v>0</v>
      </c>
      <c r="V6357">
        <v>0</v>
      </c>
      <c r="W6357">
        <v>0</v>
      </c>
      <c r="X6357">
        <v>13.658478795773528</v>
      </c>
      <c r="Y6357">
        <v>0</v>
      </c>
      <c r="Z6357">
        <v>0</v>
      </c>
      <c r="AA6357">
        <v>0</v>
      </c>
      <c r="AB6357">
        <v>43.761829093802902</v>
      </c>
      <c r="AC6357">
        <v>0</v>
      </c>
      <c r="AD6357">
        <v>0</v>
      </c>
      <c r="AE6357">
        <v>57.420307889576428</v>
      </c>
    </row>
    <row r="6358" spans="1:31" x14ac:dyDescent="0.25">
      <c r="A6358">
        <v>2318070</v>
      </c>
      <c r="B6358">
        <v>1</v>
      </c>
      <c r="C6358" t="s">
        <v>80</v>
      </c>
      <c r="D6358" t="s">
        <v>85</v>
      </c>
      <c r="E6358" t="s">
        <v>147</v>
      </c>
      <c r="F6358" t="s">
        <v>18248</v>
      </c>
      <c r="G6358" t="s">
        <v>177</v>
      </c>
      <c r="H6358" t="s">
        <v>150</v>
      </c>
      <c r="I6358" t="s">
        <v>136</v>
      </c>
      <c r="J6358" t="s">
        <v>137</v>
      </c>
      <c r="K6358" t="s">
        <v>144</v>
      </c>
      <c r="L6358" t="s">
        <v>18249</v>
      </c>
      <c r="M6358" t="s">
        <v>18250</v>
      </c>
      <c r="N6358">
        <v>4.6261111110000002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1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0.92576577869400012</v>
      </c>
      <c r="AC6358">
        <v>0</v>
      </c>
      <c r="AD6358">
        <v>0</v>
      </c>
      <c r="AE6358">
        <v>0.92576577869400012</v>
      </c>
    </row>
    <row r="6359" spans="1:31" x14ac:dyDescent="0.25">
      <c r="A6359">
        <v>2318356</v>
      </c>
      <c r="B6359">
        <v>1</v>
      </c>
      <c r="C6359" t="s">
        <v>80</v>
      </c>
      <c r="D6359" t="s">
        <v>92</v>
      </c>
      <c r="E6359" t="s">
        <v>153</v>
      </c>
      <c r="F6359" t="s">
        <v>18251</v>
      </c>
      <c r="G6359" t="s">
        <v>155</v>
      </c>
      <c r="H6359" t="s">
        <v>150</v>
      </c>
      <c r="I6359" t="s">
        <v>136</v>
      </c>
      <c r="J6359" t="s">
        <v>137</v>
      </c>
      <c r="K6359" t="s">
        <v>138</v>
      </c>
      <c r="L6359" t="s">
        <v>18252</v>
      </c>
      <c r="M6359" t="s">
        <v>18253</v>
      </c>
      <c r="N6359">
        <v>1.2736111109999999</v>
      </c>
      <c r="O6359">
        <v>0</v>
      </c>
      <c r="P6359">
        <v>2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0.72631980949606667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0.72631980949606667</v>
      </c>
    </row>
    <row r="6360" spans="1:31" x14ac:dyDescent="0.25">
      <c r="A6360">
        <v>2318090</v>
      </c>
      <c r="B6360">
        <v>1</v>
      </c>
      <c r="C6360" t="s">
        <v>81</v>
      </c>
      <c r="D6360" t="s">
        <v>119</v>
      </c>
      <c r="E6360" t="s">
        <v>175</v>
      </c>
      <c r="F6360" t="s">
        <v>18254</v>
      </c>
      <c r="G6360" t="s">
        <v>210</v>
      </c>
      <c r="H6360" t="s">
        <v>135</v>
      </c>
      <c r="I6360" t="s">
        <v>136</v>
      </c>
      <c r="J6360" t="s">
        <v>137</v>
      </c>
      <c r="K6360" t="s">
        <v>138</v>
      </c>
      <c r="L6360" t="s">
        <v>18255</v>
      </c>
      <c r="M6360" t="s">
        <v>18256</v>
      </c>
      <c r="N6360">
        <v>1.085</v>
      </c>
      <c r="O6360">
        <v>0</v>
      </c>
      <c r="P6360">
        <v>240</v>
      </c>
      <c r="Q6360">
        <v>0</v>
      </c>
      <c r="R6360">
        <v>5</v>
      </c>
      <c r="S6360">
        <v>0</v>
      </c>
      <c r="T6360">
        <v>14</v>
      </c>
      <c r="U6360">
        <v>0</v>
      </c>
      <c r="V6360">
        <v>1</v>
      </c>
      <c r="W6360">
        <v>0</v>
      </c>
      <c r="X6360">
        <v>24.333501254646706</v>
      </c>
      <c r="Y6360">
        <v>0</v>
      </c>
      <c r="Z6360">
        <v>1.2143471825083749</v>
      </c>
      <c r="AA6360">
        <v>0</v>
      </c>
      <c r="AB6360">
        <v>1.4503889558646335</v>
      </c>
      <c r="AC6360">
        <v>0</v>
      </c>
      <c r="AD6360">
        <v>188.85504831565967</v>
      </c>
      <c r="AE6360">
        <v>215.85328570867938</v>
      </c>
    </row>
    <row r="6361" spans="1:31" x14ac:dyDescent="0.25">
      <c r="A6361">
        <v>2318588</v>
      </c>
      <c r="B6361">
        <v>1</v>
      </c>
      <c r="C6361" t="s">
        <v>80</v>
      </c>
      <c r="D6361" t="s">
        <v>103</v>
      </c>
      <c r="E6361" t="s">
        <v>141</v>
      </c>
      <c r="F6361" t="s">
        <v>3676</v>
      </c>
      <c r="G6361" t="s">
        <v>134</v>
      </c>
      <c r="H6361" t="s">
        <v>135</v>
      </c>
      <c r="I6361" t="s">
        <v>136</v>
      </c>
      <c r="J6361" t="s">
        <v>137</v>
      </c>
      <c r="K6361" t="s">
        <v>138</v>
      </c>
      <c r="L6361" t="s">
        <v>18257</v>
      </c>
      <c r="M6361" t="s">
        <v>18258</v>
      </c>
      <c r="N6361">
        <v>0.60805555499999997</v>
      </c>
      <c r="O6361">
        <v>0</v>
      </c>
      <c r="P6361">
        <v>0</v>
      </c>
      <c r="Q6361">
        <v>6</v>
      </c>
      <c r="R6361">
        <v>6</v>
      </c>
      <c r="S6361">
        <v>2</v>
      </c>
      <c r="T6361">
        <v>5</v>
      </c>
      <c r="U6361">
        <v>2</v>
      </c>
      <c r="V6361">
        <v>0</v>
      </c>
      <c r="W6361">
        <v>0</v>
      </c>
      <c r="X6361">
        <v>0</v>
      </c>
      <c r="Y6361">
        <v>48.058694738229271</v>
      </c>
      <c r="Z6361">
        <v>12.751676497709601</v>
      </c>
      <c r="AA6361">
        <v>3.2061159528585002</v>
      </c>
      <c r="AB6361">
        <v>5.488800898658611</v>
      </c>
      <c r="AC6361">
        <v>60.325439918967675</v>
      </c>
      <c r="AD6361">
        <v>0</v>
      </c>
      <c r="AE6361">
        <v>129.83072800642367</v>
      </c>
    </row>
    <row r="6362" spans="1:31" x14ac:dyDescent="0.25">
      <c r="A6362">
        <v>2318611</v>
      </c>
      <c r="B6362">
        <v>1</v>
      </c>
      <c r="C6362" t="s">
        <v>80</v>
      </c>
      <c r="D6362" t="s">
        <v>97</v>
      </c>
      <c r="E6362" t="s">
        <v>153</v>
      </c>
      <c r="F6362" t="s">
        <v>18259</v>
      </c>
      <c r="G6362" t="s">
        <v>155</v>
      </c>
      <c r="H6362" t="s">
        <v>150</v>
      </c>
      <c r="I6362" t="s">
        <v>136</v>
      </c>
      <c r="J6362" t="s">
        <v>137</v>
      </c>
      <c r="K6362" t="s">
        <v>138</v>
      </c>
      <c r="L6362" t="s">
        <v>18260</v>
      </c>
      <c r="M6362" t="s">
        <v>18261</v>
      </c>
      <c r="N6362">
        <v>1.991666666</v>
      </c>
      <c r="O6362">
        <v>0</v>
      </c>
      <c r="P6362">
        <v>1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9.877153197675001E-2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9.877153197675001E-2</v>
      </c>
    </row>
    <row r="6363" spans="1:31" x14ac:dyDescent="0.25">
      <c r="A6363">
        <v>2318213</v>
      </c>
      <c r="B6363">
        <v>1</v>
      </c>
      <c r="C6363" t="s">
        <v>80</v>
      </c>
      <c r="D6363" t="s">
        <v>83</v>
      </c>
      <c r="E6363" t="s">
        <v>153</v>
      </c>
      <c r="F6363" t="s">
        <v>18262</v>
      </c>
      <c r="G6363" t="s">
        <v>203</v>
      </c>
      <c r="H6363" t="s">
        <v>150</v>
      </c>
      <c r="I6363" t="s">
        <v>136</v>
      </c>
      <c r="J6363" t="s">
        <v>137</v>
      </c>
      <c r="K6363" t="s">
        <v>138</v>
      </c>
      <c r="L6363" t="s">
        <v>18263</v>
      </c>
      <c r="M6363" t="s">
        <v>18264</v>
      </c>
      <c r="N6363">
        <v>1.7308333330000001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10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10.9719836686434</v>
      </c>
      <c r="AC6363">
        <v>0</v>
      </c>
      <c r="AD6363">
        <v>0</v>
      </c>
      <c r="AE6363">
        <v>10.9719836686434</v>
      </c>
    </row>
    <row r="6364" spans="1:31" x14ac:dyDescent="0.25">
      <c r="A6364">
        <v>2318419</v>
      </c>
      <c r="B6364">
        <v>1</v>
      </c>
      <c r="C6364" t="s">
        <v>81</v>
      </c>
      <c r="D6364" t="s">
        <v>112</v>
      </c>
      <c r="E6364" t="s">
        <v>147</v>
      </c>
      <c r="F6364" t="s">
        <v>18265</v>
      </c>
      <c r="G6364" t="s">
        <v>149</v>
      </c>
      <c r="H6364" t="s">
        <v>150</v>
      </c>
      <c r="I6364" t="s">
        <v>136</v>
      </c>
      <c r="J6364" t="s">
        <v>137</v>
      </c>
      <c r="K6364" t="s">
        <v>138</v>
      </c>
      <c r="L6364" t="s">
        <v>18266</v>
      </c>
      <c r="M6364" t="s">
        <v>18267</v>
      </c>
      <c r="N6364">
        <v>1.220555555</v>
      </c>
      <c r="O6364">
        <v>0</v>
      </c>
      <c r="P6364">
        <v>24</v>
      </c>
      <c r="Q6364">
        <v>0</v>
      </c>
      <c r="R6364">
        <v>6</v>
      </c>
      <c r="S6364">
        <v>0</v>
      </c>
      <c r="T6364">
        <v>2</v>
      </c>
      <c r="U6364">
        <v>0</v>
      </c>
      <c r="V6364">
        <v>0</v>
      </c>
      <c r="W6364">
        <v>0</v>
      </c>
      <c r="X6364">
        <v>6.0587803540781664</v>
      </c>
      <c r="Y6364">
        <v>0</v>
      </c>
      <c r="Z6364">
        <v>0.35470371321384997</v>
      </c>
      <c r="AA6364">
        <v>0</v>
      </c>
      <c r="AB6364">
        <v>0.16527941445973338</v>
      </c>
      <c r="AC6364">
        <v>0</v>
      </c>
      <c r="AD6364">
        <v>0</v>
      </c>
      <c r="AE6364">
        <v>6.5787634817517491</v>
      </c>
    </row>
    <row r="6365" spans="1:31" x14ac:dyDescent="0.25">
      <c r="A6365">
        <v>2318525</v>
      </c>
      <c r="B6365">
        <v>1</v>
      </c>
      <c r="C6365" t="s">
        <v>80</v>
      </c>
      <c r="D6365" t="s">
        <v>109</v>
      </c>
      <c r="E6365" t="s">
        <v>141</v>
      </c>
      <c r="F6365" t="s">
        <v>12963</v>
      </c>
      <c r="G6365" t="s">
        <v>134</v>
      </c>
      <c r="H6365" t="s">
        <v>135</v>
      </c>
      <c r="I6365" t="s">
        <v>136</v>
      </c>
      <c r="J6365" t="s">
        <v>137</v>
      </c>
      <c r="K6365" t="s">
        <v>138</v>
      </c>
      <c r="L6365" t="s">
        <v>18268</v>
      </c>
      <c r="M6365" t="s">
        <v>18269</v>
      </c>
      <c r="N6365">
        <v>0.33250000000000002</v>
      </c>
      <c r="O6365">
        <v>0</v>
      </c>
      <c r="P6365">
        <v>511</v>
      </c>
      <c r="Q6365">
        <v>0</v>
      </c>
      <c r="R6365">
        <v>30</v>
      </c>
      <c r="S6365">
        <v>1</v>
      </c>
      <c r="T6365">
        <v>66</v>
      </c>
      <c r="U6365">
        <v>0</v>
      </c>
      <c r="V6365">
        <v>0</v>
      </c>
      <c r="W6365">
        <v>0</v>
      </c>
      <c r="X6365">
        <v>21.521122690617545</v>
      </c>
      <c r="Y6365">
        <v>0</v>
      </c>
      <c r="Z6365">
        <v>5.3020889015939252</v>
      </c>
      <c r="AA6365">
        <v>0.44212137502760002</v>
      </c>
      <c r="AB6365">
        <v>5.7832038110032746</v>
      </c>
      <c r="AC6365">
        <v>0</v>
      </c>
      <c r="AD6365">
        <v>0</v>
      </c>
      <c r="AE6365">
        <v>33.048536778242344</v>
      </c>
    </row>
    <row r="6366" spans="1:31" x14ac:dyDescent="0.25">
      <c r="A6366">
        <v>2318133</v>
      </c>
      <c r="B6366">
        <v>1</v>
      </c>
      <c r="C6366" t="s">
        <v>80</v>
      </c>
      <c r="D6366" t="s">
        <v>101</v>
      </c>
      <c r="E6366" t="s">
        <v>158</v>
      </c>
      <c r="F6366" t="s">
        <v>18270</v>
      </c>
      <c r="G6366" t="s">
        <v>177</v>
      </c>
      <c r="H6366" t="s">
        <v>150</v>
      </c>
      <c r="I6366" t="s">
        <v>136</v>
      </c>
      <c r="J6366" t="s">
        <v>137</v>
      </c>
      <c r="K6366" t="s">
        <v>144</v>
      </c>
      <c r="L6366" t="s">
        <v>18271</v>
      </c>
      <c r="M6366" t="s">
        <v>18272</v>
      </c>
      <c r="N6366">
        <v>0.707777777</v>
      </c>
      <c r="O6366">
        <v>0</v>
      </c>
      <c r="P6366">
        <v>293</v>
      </c>
      <c r="Q6366">
        <v>0</v>
      </c>
      <c r="R6366">
        <v>0</v>
      </c>
      <c r="S6366">
        <v>0</v>
      </c>
      <c r="T6366">
        <v>3</v>
      </c>
      <c r="U6366">
        <v>0</v>
      </c>
      <c r="V6366">
        <v>0</v>
      </c>
      <c r="W6366">
        <v>0</v>
      </c>
      <c r="X6366">
        <v>46.854259805531989</v>
      </c>
      <c r="Y6366">
        <v>0</v>
      </c>
      <c r="Z6366">
        <v>0</v>
      </c>
      <c r="AA6366">
        <v>0</v>
      </c>
      <c r="AB6366">
        <v>1.6596046917025331</v>
      </c>
      <c r="AC6366">
        <v>0</v>
      </c>
      <c r="AD6366">
        <v>0</v>
      </c>
      <c r="AE6366">
        <v>48.513864497234522</v>
      </c>
    </row>
    <row r="6367" spans="1:31" x14ac:dyDescent="0.25">
      <c r="A6367">
        <v>2318084</v>
      </c>
      <c r="B6367">
        <v>1</v>
      </c>
      <c r="C6367" t="s">
        <v>80</v>
      </c>
      <c r="D6367" t="s">
        <v>82</v>
      </c>
      <c r="E6367" t="s">
        <v>147</v>
      </c>
      <c r="F6367" t="s">
        <v>18273</v>
      </c>
      <c r="G6367" t="s">
        <v>177</v>
      </c>
      <c r="H6367" t="s">
        <v>150</v>
      </c>
      <c r="I6367" t="s">
        <v>136</v>
      </c>
      <c r="J6367" t="s">
        <v>137</v>
      </c>
      <c r="K6367" t="s">
        <v>144</v>
      </c>
      <c r="L6367" t="s">
        <v>18274</v>
      </c>
      <c r="M6367" t="s">
        <v>18275</v>
      </c>
      <c r="N6367">
        <v>1.5633333330000001</v>
      </c>
      <c r="O6367">
        <v>0</v>
      </c>
      <c r="P6367">
        <v>64</v>
      </c>
      <c r="Q6367">
        <v>0</v>
      </c>
      <c r="R6367">
        <v>0</v>
      </c>
      <c r="S6367">
        <v>0</v>
      </c>
      <c r="T6367">
        <v>2</v>
      </c>
      <c r="U6367">
        <v>0</v>
      </c>
      <c r="V6367">
        <v>0</v>
      </c>
      <c r="W6367">
        <v>0</v>
      </c>
      <c r="X6367">
        <v>19.547926572535495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19.547926572535495</v>
      </c>
    </row>
    <row r="6368" spans="1:31" x14ac:dyDescent="0.25">
      <c r="A6368">
        <v>2317984</v>
      </c>
      <c r="B6368">
        <v>1</v>
      </c>
      <c r="C6368" t="s">
        <v>81</v>
      </c>
      <c r="D6368" t="s">
        <v>123</v>
      </c>
      <c r="E6368" t="s">
        <v>175</v>
      </c>
      <c r="F6368" t="s">
        <v>18276</v>
      </c>
      <c r="G6368" t="s">
        <v>134</v>
      </c>
      <c r="H6368" t="s">
        <v>135</v>
      </c>
      <c r="I6368" t="s">
        <v>136</v>
      </c>
      <c r="J6368" t="s">
        <v>137</v>
      </c>
      <c r="K6368" t="s">
        <v>138</v>
      </c>
      <c r="L6368" t="s">
        <v>18277</v>
      </c>
      <c r="M6368" t="s">
        <v>18278</v>
      </c>
      <c r="N6368">
        <v>1.626666666</v>
      </c>
      <c r="O6368">
        <v>0</v>
      </c>
      <c r="P6368">
        <v>2</v>
      </c>
      <c r="Q6368">
        <v>0</v>
      </c>
      <c r="R6368">
        <v>27</v>
      </c>
      <c r="S6368">
        <v>4</v>
      </c>
      <c r="T6368">
        <v>5</v>
      </c>
      <c r="U6368">
        <v>4</v>
      </c>
      <c r="V6368">
        <v>1</v>
      </c>
      <c r="W6368">
        <v>0</v>
      </c>
      <c r="X6368">
        <v>0.60451253929790005</v>
      </c>
      <c r="Y6368">
        <v>0</v>
      </c>
      <c r="Z6368">
        <v>28.573598626969879</v>
      </c>
      <c r="AA6368">
        <v>149.77008860042145</v>
      </c>
      <c r="AB6368">
        <v>4.7295841383155341</v>
      </c>
      <c r="AC6368">
        <v>438.13303808543685</v>
      </c>
      <c r="AD6368">
        <v>3.0150903201588917</v>
      </c>
      <c r="AE6368">
        <v>624.82591231060053</v>
      </c>
    </row>
    <row r="6369" spans="1:31" x14ac:dyDescent="0.25">
      <c r="A6369">
        <v>2318376</v>
      </c>
      <c r="B6369">
        <v>1</v>
      </c>
      <c r="C6369" t="s">
        <v>80</v>
      </c>
      <c r="D6369" t="s">
        <v>97</v>
      </c>
      <c r="E6369" t="s">
        <v>147</v>
      </c>
      <c r="F6369" t="s">
        <v>18279</v>
      </c>
      <c r="G6369" t="s">
        <v>149</v>
      </c>
      <c r="H6369" t="s">
        <v>150</v>
      </c>
      <c r="I6369" t="s">
        <v>136</v>
      </c>
      <c r="J6369" t="s">
        <v>137</v>
      </c>
      <c r="K6369" t="s">
        <v>138</v>
      </c>
      <c r="L6369" t="s">
        <v>18280</v>
      </c>
      <c r="M6369" t="s">
        <v>18281</v>
      </c>
      <c r="N6369">
        <v>3.0105555549999998</v>
      </c>
      <c r="O6369">
        <v>0</v>
      </c>
      <c r="P6369">
        <v>72</v>
      </c>
      <c r="Q6369">
        <v>0</v>
      </c>
      <c r="R6369">
        <v>0</v>
      </c>
      <c r="S6369">
        <v>0</v>
      </c>
      <c r="T6369">
        <v>4</v>
      </c>
      <c r="U6369">
        <v>0</v>
      </c>
      <c r="V6369">
        <v>0</v>
      </c>
      <c r="W6369">
        <v>0</v>
      </c>
      <c r="X6369">
        <v>56.624367729884412</v>
      </c>
      <c r="Y6369">
        <v>0</v>
      </c>
      <c r="Z6369">
        <v>0</v>
      </c>
      <c r="AA6369">
        <v>0</v>
      </c>
      <c r="AB6369">
        <v>9.147125389336745</v>
      </c>
      <c r="AC6369">
        <v>0</v>
      </c>
      <c r="AD6369">
        <v>0</v>
      </c>
      <c r="AE6369">
        <v>65.771493119221162</v>
      </c>
    </row>
    <row r="6370" spans="1:31" x14ac:dyDescent="0.25">
      <c r="A6370">
        <v>2318127</v>
      </c>
      <c r="B6370">
        <v>1</v>
      </c>
      <c r="C6370" t="s">
        <v>80</v>
      </c>
      <c r="D6370" t="s">
        <v>96</v>
      </c>
      <c r="E6370" t="s">
        <v>153</v>
      </c>
      <c r="F6370" t="s">
        <v>18282</v>
      </c>
      <c r="G6370" t="s">
        <v>254</v>
      </c>
      <c r="H6370" t="s">
        <v>150</v>
      </c>
      <c r="I6370" t="s">
        <v>136</v>
      </c>
      <c r="J6370" t="s">
        <v>137</v>
      </c>
      <c r="K6370" t="s">
        <v>138</v>
      </c>
      <c r="L6370" t="s">
        <v>18283</v>
      </c>
      <c r="M6370" t="s">
        <v>18284</v>
      </c>
      <c r="N6370">
        <v>5.0199999999999996</v>
      </c>
      <c r="O6370">
        <v>0</v>
      </c>
      <c r="P6370">
        <v>1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4.5851323332117335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4.5851323332117335</v>
      </c>
    </row>
    <row r="6371" spans="1:31" x14ac:dyDescent="0.25">
      <c r="A6371">
        <v>2318276</v>
      </c>
      <c r="B6371">
        <v>1</v>
      </c>
      <c r="C6371" t="s">
        <v>80</v>
      </c>
      <c r="D6371" t="s">
        <v>95</v>
      </c>
      <c r="E6371" t="s">
        <v>414</v>
      </c>
      <c r="F6371" t="s">
        <v>9253</v>
      </c>
      <c r="G6371" t="s">
        <v>134</v>
      </c>
      <c r="H6371" t="s">
        <v>135</v>
      </c>
      <c r="I6371" t="s">
        <v>136</v>
      </c>
      <c r="J6371" t="s">
        <v>137</v>
      </c>
      <c r="K6371" t="s">
        <v>138</v>
      </c>
      <c r="L6371" t="s">
        <v>18285</v>
      </c>
      <c r="M6371" t="s">
        <v>18286</v>
      </c>
      <c r="N6371">
        <v>1.1788888879999999</v>
      </c>
      <c r="O6371">
        <v>30</v>
      </c>
      <c r="P6371">
        <v>3983</v>
      </c>
      <c r="Q6371">
        <v>31</v>
      </c>
      <c r="R6371">
        <v>12</v>
      </c>
      <c r="S6371">
        <v>65</v>
      </c>
      <c r="T6371">
        <v>248</v>
      </c>
      <c r="U6371">
        <v>2</v>
      </c>
      <c r="V6371">
        <v>0</v>
      </c>
      <c r="W6371">
        <v>29.243973577792403</v>
      </c>
      <c r="X6371">
        <v>1115.9222887781091</v>
      </c>
      <c r="Y6371">
        <v>108.36887165271172</v>
      </c>
      <c r="Z6371">
        <v>7.7175051174305658</v>
      </c>
      <c r="AA6371">
        <v>5603.6000324537235</v>
      </c>
      <c r="AB6371">
        <v>342.165731001165</v>
      </c>
      <c r="AC6371">
        <v>622.89931020008964</v>
      </c>
      <c r="AD6371">
        <v>0</v>
      </c>
      <c r="AE6371">
        <v>7829.9177127810217</v>
      </c>
    </row>
    <row r="6372" spans="1:31" x14ac:dyDescent="0.25">
      <c r="A6372">
        <v>2317961</v>
      </c>
      <c r="B6372">
        <v>1</v>
      </c>
      <c r="C6372" t="s">
        <v>80</v>
      </c>
      <c r="D6372" t="s">
        <v>82</v>
      </c>
      <c r="E6372" t="s">
        <v>175</v>
      </c>
      <c r="F6372" t="s">
        <v>18287</v>
      </c>
      <c r="G6372" t="s">
        <v>716</v>
      </c>
      <c r="H6372" t="s">
        <v>135</v>
      </c>
      <c r="I6372" t="s">
        <v>136</v>
      </c>
      <c r="J6372" t="s">
        <v>137</v>
      </c>
      <c r="K6372" t="s">
        <v>138</v>
      </c>
      <c r="L6372" t="s">
        <v>18288</v>
      </c>
      <c r="M6372" t="s">
        <v>18289</v>
      </c>
      <c r="N6372">
        <v>1.1174999999999999</v>
      </c>
      <c r="O6372">
        <v>0</v>
      </c>
      <c r="P6372">
        <v>367</v>
      </c>
      <c r="Q6372">
        <v>0</v>
      </c>
      <c r="R6372">
        <v>0</v>
      </c>
      <c r="S6372">
        <v>0</v>
      </c>
      <c r="T6372">
        <v>38</v>
      </c>
      <c r="U6372">
        <v>0</v>
      </c>
      <c r="V6372">
        <v>0</v>
      </c>
      <c r="W6372">
        <v>0</v>
      </c>
      <c r="X6372">
        <v>56.690780158144946</v>
      </c>
      <c r="Y6372">
        <v>0</v>
      </c>
      <c r="Z6372">
        <v>0</v>
      </c>
      <c r="AA6372">
        <v>0</v>
      </c>
      <c r="AB6372">
        <v>9.1502625525214096</v>
      </c>
      <c r="AC6372">
        <v>0</v>
      </c>
      <c r="AD6372">
        <v>0</v>
      </c>
      <c r="AE6372">
        <v>65.841042710666358</v>
      </c>
    </row>
    <row r="6373" spans="1:31" x14ac:dyDescent="0.25">
      <c r="A6373">
        <v>2318339</v>
      </c>
      <c r="B6373">
        <v>1</v>
      </c>
      <c r="C6373" t="s">
        <v>80</v>
      </c>
      <c r="D6373" t="s">
        <v>83</v>
      </c>
      <c r="E6373" t="s">
        <v>147</v>
      </c>
      <c r="F6373" t="s">
        <v>15652</v>
      </c>
      <c r="G6373" t="s">
        <v>149</v>
      </c>
      <c r="H6373" t="s">
        <v>150</v>
      </c>
      <c r="I6373" t="s">
        <v>136</v>
      </c>
      <c r="J6373" t="s">
        <v>137</v>
      </c>
      <c r="K6373" t="s">
        <v>138</v>
      </c>
      <c r="L6373" t="s">
        <v>18290</v>
      </c>
      <c r="M6373" t="s">
        <v>18291</v>
      </c>
      <c r="N6373">
        <v>1.161944444</v>
      </c>
      <c r="O6373">
        <v>0</v>
      </c>
      <c r="P6373">
        <v>59</v>
      </c>
      <c r="Q6373">
        <v>0</v>
      </c>
      <c r="R6373">
        <v>0</v>
      </c>
      <c r="S6373">
        <v>0</v>
      </c>
      <c r="T6373">
        <v>18</v>
      </c>
      <c r="U6373">
        <v>0</v>
      </c>
      <c r="V6373">
        <v>0</v>
      </c>
      <c r="W6373">
        <v>0</v>
      </c>
      <c r="X6373">
        <v>14.828955532919977</v>
      </c>
      <c r="Y6373">
        <v>0</v>
      </c>
      <c r="Z6373">
        <v>0</v>
      </c>
      <c r="AA6373">
        <v>0</v>
      </c>
      <c r="AB6373">
        <v>7.5485218134903498</v>
      </c>
      <c r="AC6373">
        <v>0</v>
      </c>
      <c r="AD6373">
        <v>0</v>
      </c>
      <c r="AE6373">
        <v>22.377477346410327</v>
      </c>
    </row>
    <row r="6374" spans="1:31" x14ac:dyDescent="0.25">
      <c r="A6374">
        <v>2318462</v>
      </c>
      <c r="B6374">
        <v>1</v>
      </c>
      <c r="C6374" t="s">
        <v>80</v>
      </c>
      <c r="D6374" t="s">
        <v>102</v>
      </c>
      <c r="E6374" t="s">
        <v>175</v>
      </c>
      <c r="F6374" t="s">
        <v>18292</v>
      </c>
      <c r="G6374" t="s">
        <v>210</v>
      </c>
      <c r="H6374" t="s">
        <v>135</v>
      </c>
      <c r="I6374" t="s">
        <v>136</v>
      </c>
      <c r="J6374" t="s">
        <v>137</v>
      </c>
      <c r="K6374" t="s">
        <v>138</v>
      </c>
      <c r="L6374" t="s">
        <v>18293</v>
      </c>
      <c r="M6374" t="s">
        <v>18294</v>
      </c>
      <c r="N6374">
        <v>1.0227777769999999</v>
      </c>
      <c r="O6374">
        <v>0</v>
      </c>
      <c r="P6374">
        <v>0</v>
      </c>
      <c r="Q6374">
        <v>0</v>
      </c>
      <c r="R6374">
        <v>11</v>
      </c>
      <c r="S6374">
        <v>0</v>
      </c>
      <c r="T6374">
        <v>1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5.3820933326438345</v>
      </c>
      <c r="AA6374">
        <v>0</v>
      </c>
      <c r="AB6374">
        <v>1.3422308439125252</v>
      </c>
      <c r="AC6374">
        <v>0</v>
      </c>
      <c r="AD6374">
        <v>0</v>
      </c>
      <c r="AE6374">
        <v>6.7243241765563599</v>
      </c>
    </row>
    <row r="6375" spans="1:31" x14ac:dyDescent="0.25">
      <c r="A6375">
        <v>2317944</v>
      </c>
      <c r="B6375">
        <v>1</v>
      </c>
      <c r="C6375" t="s">
        <v>80</v>
      </c>
      <c r="D6375" t="s">
        <v>100</v>
      </c>
      <c r="E6375" t="s">
        <v>147</v>
      </c>
      <c r="F6375" t="s">
        <v>15757</v>
      </c>
      <c r="G6375" t="s">
        <v>149</v>
      </c>
      <c r="H6375" t="s">
        <v>150</v>
      </c>
      <c r="I6375" t="s">
        <v>136</v>
      </c>
      <c r="J6375" t="s">
        <v>137</v>
      </c>
      <c r="K6375" t="s">
        <v>138</v>
      </c>
      <c r="L6375" t="s">
        <v>18295</v>
      </c>
      <c r="M6375" t="s">
        <v>18296</v>
      </c>
      <c r="N6375">
        <v>1.099444444</v>
      </c>
      <c r="O6375">
        <v>0</v>
      </c>
      <c r="P6375">
        <v>99</v>
      </c>
      <c r="Q6375">
        <v>0</v>
      </c>
      <c r="R6375">
        <v>8</v>
      </c>
      <c r="S6375">
        <v>0</v>
      </c>
      <c r="T6375">
        <v>26</v>
      </c>
      <c r="U6375">
        <v>0</v>
      </c>
      <c r="V6375">
        <v>0</v>
      </c>
      <c r="W6375">
        <v>0</v>
      </c>
      <c r="X6375">
        <v>27.020718358481769</v>
      </c>
      <c r="Y6375">
        <v>0</v>
      </c>
      <c r="Z6375">
        <v>2.2233443881861339</v>
      </c>
      <c r="AA6375">
        <v>0</v>
      </c>
      <c r="AB6375">
        <v>19.138114073927444</v>
      </c>
      <c r="AC6375">
        <v>0</v>
      </c>
      <c r="AD6375">
        <v>0</v>
      </c>
      <c r="AE6375">
        <v>48.382176820595348</v>
      </c>
    </row>
    <row r="6376" spans="1:31" x14ac:dyDescent="0.25">
      <c r="A6376">
        <v>2318608</v>
      </c>
      <c r="B6376">
        <v>1</v>
      </c>
      <c r="C6376" t="s">
        <v>80</v>
      </c>
      <c r="D6376" t="s">
        <v>93</v>
      </c>
      <c r="E6376" t="s">
        <v>147</v>
      </c>
      <c r="F6376" t="s">
        <v>8207</v>
      </c>
      <c r="G6376" t="s">
        <v>149</v>
      </c>
      <c r="H6376" t="s">
        <v>150</v>
      </c>
      <c r="I6376" t="s">
        <v>136</v>
      </c>
      <c r="J6376" t="s">
        <v>137</v>
      </c>
      <c r="K6376" t="s">
        <v>138</v>
      </c>
      <c r="L6376" t="s">
        <v>18297</v>
      </c>
      <c r="M6376" t="s">
        <v>18298</v>
      </c>
      <c r="N6376">
        <v>1.2127777769999999</v>
      </c>
      <c r="O6376">
        <v>0</v>
      </c>
      <c r="P6376">
        <v>6</v>
      </c>
      <c r="Q6376">
        <v>0</v>
      </c>
      <c r="R6376">
        <v>7</v>
      </c>
      <c r="S6376">
        <v>0</v>
      </c>
      <c r="T6376">
        <v>1</v>
      </c>
      <c r="U6376">
        <v>0</v>
      </c>
      <c r="V6376">
        <v>0</v>
      </c>
      <c r="W6376">
        <v>0</v>
      </c>
      <c r="X6376">
        <v>6.7854851406661671</v>
      </c>
      <c r="Y6376">
        <v>0</v>
      </c>
      <c r="Z6376">
        <v>34.618698515142555</v>
      </c>
      <c r="AA6376">
        <v>0</v>
      </c>
      <c r="AB6376">
        <v>1.261252802545167</v>
      </c>
      <c r="AC6376">
        <v>0</v>
      </c>
      <c r="AD6376">
        <v>0</v>
      </c>
      <c r="AE6376">
        <v>42.665436458353888</v>
      </c>
    </row>
    <row r="6377" spans="1:31" x14ac:dyDescent="0.25">
      <c r="A6377">
        <v>2318502</v>
      </c>
      <c r="B6377">
        <v>1</v>
      </c>
      <c r="C6377" t="s">
        <v>81</v>
      </c>
      <c r="D6377" t="s">
        <v>117</v>
      </c>
      <c r="E6377" t="s">
        <v>141</v>
      </c>
      <c r="F6377" t="s">
        <v>3395</v>
      </c>
      <c r="G6377" t="s">
        <v>134</v>
      </c>
      <c r="H6377" t="s">
        <v>135</v>
      </c>
      <c r="I6377" t="s">
        <v>136</v>
      </c>
      <c r="J6377" t="s">
        <v>137</v>
      </c>
      <c r="K6377" t="s">
        <v>138</v>
      </c>
      <c r="L6377" t="s">
        <v>18299</v>
      </c>
      <c r="M6377" t="s">
        <v>18300</v>
      </c>
      <c r="N6377">
        <v>5.3611111000000003E-2</v>
      </c>
      <c r="O6377">
        <v>2</v>
      </c>
      <c r="P6377">
        <v>540</v>
      </c>
      <c r="Q6377">
        <v>12</v>
      </c>
      <c r="R6377">
        <v>40</v>
      </c>
      <c r="S6377">
        <v>13</v>
      </c>
      <c r="T6377">
        <v>23</v>
      </c>
      <c r="U6377">
        <v>1</v>
      </c>
      <c r="V6377">
        <v>0</v>
      </c>
      <c r="W6377">
        <v>5.4644309531066672E-2</v>
      </c>
      <c r="X6377">
        <v>3.6192414513689535</v>
      </c>
      <c r="Y6377">
        <v>0.26220621268165839</v>
      </c>
      <c r="Z6377">
        <v>0.87901175191851388</v>
      </c>
      <c r="AA6377">
        <v>1.0724674665502221</v>
      </c>
      <c r="AB6377">
        <v>0.68315809150258344</v>
      </c>
      <c r="AC6377">
        <v>5.0862818285296658</v>
      </c>
      <c r="AD6377">
        <v>0</v>
      </c>
      <c r="AE6377">
        <v>11.657011112082664</v>
      </c>
    </row>
    <row r="6378" spans="1:31" x14ac:dyDescent="0.25">
      <c r="A6378">
        <v>2318253</v>
      </c>
      <c r="B6378">
        <v>1</v>
      </c>
      <c r="C6378" t="s">
        <v>80</v>
      </c>
      <c r="D6378" t="s">
        <v>88</v>
      </c>
      <c r="E6378" t="s">
        <v>153</v>
      </c>
      <c r="F6378" t="s">
        <v>18301</v>
      </c>
      <c r="G6378" t="s">
        <v>336</v>
      </c>
      <c r="H6378" t="s">
        <v>150</v>
      </c>
      <c r="I6378" t="s">
        <v>136</v>
      </c>
      <c r="J6378" t="s">
        <v>137</v>
      </c>
      <c r="K6378" t="s">
        <v>138</v>
      </c>
      <c r="L6378" t="s">
        <v>18302</v>
      </c>
      <c r="M6378" t="s">
        <v>18303</v>
      </c>
      <c r="N6378">
        <v>2.551388888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1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</v>
      </c>
    </row>
    <row r="6379" spans="1:31" x14ac:dyDescent="0.25">
      <c r="A6379">
        <v>2318193</v>
      </c>
      <c r="B6379">
        <v>1</v>
      </c>
      <c r="C6379" t="s">
        <v>80</v>
      </c>
      <c r="D6379" t="s">
        <v>104</v>
      </c>
      <c r="E6379" t="s">
        <v>141</v>
      </c>
      <c r="F6379" t="s">
        <v>4358</v>
      </c>
      <c r="G6379" t="s">
        <v>134</v>
      </c>
      <c r="H6379" t="s">
        <v>135</v>
      </c>
      <c r="I6379" t="s">
        <v>136</v>
      </c>
      <c r="J6379" t="s">
        <v>137</v>
      </c>
      <c r="K6379" t="s">
        <v>138</v>
      </c>
      <c r="L6379" t="s">
        <v>18304</v>
      </c>
      <c r="M6379" t="s">
        <v>18305</v>
      </c>
      <c r="N6379">
        <v>3.7369444440000001</v>
      </c>
      <c r="O6379">
        <v>1</v>
      </c>
      <c r="P6379">
        <v>7</v>
      </c>
      <c r="Q6379">
        <v>22</v>
      </c>
      <c r="R6379">
        <v>48</v>
      </c>
      <c r="S6379">
        <v>14</v>
      </c>
      <c r="T6379">
        <v>9</v>
      </c>
      <c r="U6379">
        <v>7</v>
      </c>
      <c r="V6379">
        <v>0</v>
      </c>
      <c r="W6379">
        <v>2.0706667233440004</v>
      </c>
      <c r="X6379">
        <v>6.3640957541482512</v>
      </c>
      <c r="Y6379">
        <v>706.06071607177137</v>
      </c>
      <c r="Z6379">
        <v>74.609439054611897</v>
      </c>
      <c r="AA6379">
        <v>629.46286669720939</v>
      </c>
      <c r="AB6379">
        <v>34.675254272448512</v>
      </c>
      <c r="AC6379">
        <v>7763.2196938189109</v>
      </c>
      <c r="AD6379">
        <v>0</v>
      </c>
      <c r="AE6379">
        <v>9216.4627323924433</v>
      </c>
    </row>
    <row r="6380" spans="1:31" x14ac:dyDescent="0.25">
      <c r="A6380">
        <v>2318147</v>
      </c>
      <c r="B6380">
        <v>1</v>
      </c>
      <c r="C6380" t="s">
        <v>81</v>
      </c>
      <c r="D6380" t="s">
        <v>115</v>
      </c>
      <c r="E6380" t="s">
        <v>147</v>
      </c>
      <c r="F6380" t="s">
        <v>18306</v>
      </c>
      <c r="G6380" t="s">
        <v>149</v>
      </c>
      <c r="H6380" t="s">
        <v>150</v>
      </c>
      <c r="I6380" t="s">
        <v>136</v>
      </c>
      <c r="J6380" t="s">
        <v>137</v>
      </c>
      <c r="K6380" t="s">
        <v>138</v>
      </c>
      <c r="L6380" t="s">
        <v>18307</v>
      </c>
      <c r="M6380" t="s">
        <v>18308</v>
      </c>
      <c r="N6380">
        <v>2.4702777770000002</v>
      </c>
      <c r="O6380">
        <v>0</v>
      </c>
      <c r="P6380">
        <v>6</v>
      </c>
      <c r="Q6380">
        <v>0</v>
      </c>
      <c r="R6380">
        <v>2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1.1980460163999249</v>
      </c>
      <c r="Y6380">
        <v>0</v>
      </c>
      <c r="Z6380">
        <v>0.48254229836692497</v>
      </c>
      <c r="AA6380">
        <v>0</v>
      </c>
      <c r="AB6380">
        <v>0</v>
      </c>
      <c r="AC6380">
        <v>0</v>
      </c>
      <c r="AD6380">
        <v>0</v>
      </c>
      <c r="AE6380">
        <v>1.6805883147668499</v>
      </c>
    </row>
    <row r="6381" spans="1:31" x14ac:dyDescent="0.25">
      <c r="A6381">
        <v>2318001</v>
      </c>
      <c r="B6381">
        <v>1</v>
      </c>
      <c r="C6381" t="s">
        <v>80</v>
      </c>
      <c r="D6381" t="s">
        <v>96</v>
      </c>
      <c r="E6381" t="s">
        <v>153</v>
      </c>
      <c r="F6381" t="s">
        <v>18125</v>
      </c>
      <c r="G6381" t="s">
        <v>254</v>
      </c>
      <c r="H6381" t="s">
        <v>150</v>
      </c>
      <c r="I6381" t="s">
        <v>136</v>
      </c>
      <c r="J6381" t="s">
        <v>137</v>
      </c>
      <c r="K6381" t="s">
        <v>138</v>
      </c>
      <c r="L6381" t="s">
        <v>18309</v>
      </c>
      <c r="M6381" t="s">
        <v>18310</v>
      </c>
      <c r="N6381">
        <v>1.2875000000000001</v>
      </c>
      <c r="O6381">
        <v>0</v>
      </c>
      <c r="P6381">
        <v>1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0.16338390507199999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0.16338390507199999</v>
      </c>
    </row>
    <row r="6382" spans="1:31" x14ac:dyDescent="0.25">
      <c r="A6382">
        <v>2318107</v>
      </c>
      <c r="B6382">
        <v>1</v>
      </c>
      <c r="C6382" t="s">
        <v>80</v>
      </c>
      <c r="D6382" t="s">
        <v>90</v>
      </c>
      <c r="E6382" t="s">
        <v>158</v>
      </c>
      <c r="F6382" t="s">
        <v>18311</v>
      </c>
      <c r="G6382" t="s">
        <v>143</v>
      </c>
      <c r="H6382" t="s">
        <v>150</v>
      </c>
      <c r="I6382" t="s">
        <v>136</v>
      </c>
      <c r="J6382" t="s">
        <v>137</v>
      </c>
      <c r="K6382" t="s">
        <v>144</v>
      </c>
      <c r="L6382" t="s">
        <v>18312</v>
      </c>
      <c r="M6382" t="s">
        <v>18313</v>
      </c>
      <c r="N6382">
        <v>7.5136111110000003</v>
      </c>
      <c r="O6382">
        <v>0</v>
      </c>
      <c r="P6382">
        <v>153</v>
      </c>
      <c r="Q6382">
        <v>0</v>
      </c>
      <c r="R6382">
        <v>0</v>
      </c>
      <c r="S6382">
        <v>0</v>
      </c>
      <c r="T6382">
        <v>12</v>
      </c>
      <c r="U6382">
        <v>0</v>
      </c>
      <c r="V6382">
        <v>0</v>
      </c>
      <c r="W6382">
        <v>0</v>
      </c>
      <c r="X6382">
        <v>224.98713082757661</v>
      </c>
      <c r="Y6382">
        <v>0</v>
      </c>
      <c r="Z6382">
        <v>0</v>
      </c>
      <c r="AA6382">
        <v>0</v>
      </c>
      <c r="AB6382">
        <v>59.868442454111374</v>
      </c>
      <c r="AC6382">
        <v>0</v>
      </c>
      <c r="AD6382">
        <v>0</v>
      </c>
      <c r="AE6382">
        <v>284.85557328168795</v>
      </c>
    </row>
    <row r="6383" spans="1:31" x14ac:dyDescent="0.25">
      <c r="A6383">
        <v>2318548</v>
      </c>
      <c r="B6383">
        <v>1</v>
      </c>
      <c r="C6383" t="s">
        <v>81</v>
      </c>
      <c r="D6383" t="s">
        <v>123</v>
      </c>
      <c r="E6383" t="s">
        <v>141</v>
      </c>
      <c r="F6383" t="s">
        <v>6806</v>
      </c>
      <c r="G6383" t="s">
        <v>134</v>
      </c>
      <c r="H6383" t="s">
        <v>135</v>
      </c>
      <c r="I6383" t="s">
        <v>136</v>
      </c>
      <c r="J6383" t="s">
        <v>137</v>
      </c>
      <c r="K6383" t="s">
        <v>138</v>
      </c>
      <c r="L6383" t="s">
        <v>18314</v>
      </c>
      <c r="M6383" t="s">
        <v>18315</v>
      </c>
      <c r="N6383">
        <v>1.1391666659999999</v>
      </c>
      <c r="O6383">
        <v>4</v>
      </c>
      <c r="P6383">
        <v>6</v>
      </c>
      <c r="Q6383">
        <v>78</v>
      </c>
      <c r="R6383">
        <v>71</v>
      </c>
      <c r="S6383">
        <v>12</v>
      </c>
      <c r="T6383">
        <v>10</v>
      </c>
      <c r="U6383">
        <v>0</v>
      </c>
      <c r="V6383">
        <v>0</v>
      </c>
      <c r="W6383">
        <v>1.7060618521771498</v>
      </c>
      <c r="X6383">
        <v>1.7299801414075164</v>
      </c>
      <c r="Y6383">
        <v>80.002955953386405</v>
      </c>
      <c r="Z6383">
        <v>110.28318515393734</v>
      </c>
      <c r="AA6383">
        <v>37.729737466892267</v>
      </c>
      <c r="AB6383">
        <v>10.431530218716677</v>
      </c>
      <c r="AC6383">
        <v>0</v>
      </c>
      <c r="AD6383">
        <v>0</v>
      </c>
      <c r="AE6383">
        <v>241.88345078651736</v>
      </c>
    </row>
    <row r="6384" spans="1:31" x14ac:dyDescent="0.25">
      <c r="A6384">
        <v>2318399</v>
      </c>
      <c r="B6384">
        <v>1</v>
      </c>
      <c r="C6384" t="s">
        <v>80</v>
      </c>
      <c r="D6384" t="s">
        <v>101</v>
      </c>
      <c r="E6384" t="s">
        <v>147</v>
      </c>
      <c r="F6384" t="s">
        <v>18316</v>
      </c>
      <c r="G6384" t="s">
        <v>336</v>
      </c>
      <c r="H6384" t="s">
        <v>150</v>
      </c>
      <c r="I6384" t="s">
        <v>136</v>
      </c>
      <c r="J6384" t="s">
        <v>137</v>
      </c>
      <c r="K6384" t="s">
        <v>138</v>
      </c>
      <c r="L6384" t="s">
        <v>18317</v>
      </c>
      <c r="M6384" t="s">
        <v>18318</v>
      </c>
      <c r="N6384">
        <v>0.72194444400000002</v>
      </c>
      <c r="O6384">
        <v>0</v>
      </c>
      <c r="P6384">
        <v>91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14.093217383031472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14.093217383031472</v>
      </c>
    </row>
    <row r="6385" spans="1:31" x14ac:dyDescent="0.25">
      <c r="A6385">
        <v>2318153</v>
      </c>
      <c r="B6385">
        <v>1</v>
      </c>
      <c r="C6385" t="s">
        <v>80</v>
      </c>
      <c r="D6385" t="s">
        <v>97</v>
      </c>
      <c r="E6385" t="s">
        <v>153</v>
      </c>
      <c r="F6385" t="s">
        <v>18319</v>
      </c>
      <c r="G6385" t="s">
        <v>703</v>
      </c>
      <c r="H6385" t="s">
        <v>150</v>
      </c>
      <c r="I6385" t="s">
        <v>136</v>
      </c>
      <c r="J6385" t="s">
        <v>137</v>
      </c>
      <c r="K6385" t="s">
        <v>138</v>
      </c>
      <c r="L6385" t="s">
        <v>18320</v>
      </c>
      <c r="M6385" t="s">
        <v>18321</v>
      </c>
      <c r="N6385">
        <v>2.2011111109999999</v>
      </c>
      <c r="O6385">
        <v>0</v>
      </c>
      <c r="P6385">
        <v>1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0.80682737202026655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0.80682737202026655</v>
      </c>
    </row>
    <row r="6386" spans="1:31" x14ac:dyDescent="0.25">
      <c r="A6386">
        <v>2318236</v>
      </c>
      <c r="B6386">
        <v>1</v>
      </c>
      <c r="C6386" t="s">
        <v>81</v>
      </c>
      <c r="D6386" t="s">
        <v>123</v>
      </c>
      <c r="E6386" t="s">
        <v>153</v>
      </c>
      <c r="F6386" t="s">
        <v>18322</v>
      </c>
      <c r="G6386" t="s">
        <v>155</v>
      </c>
      <c r="H6386" t="s">
        <v>150</v>
      </c>
      <c r="I6386" t="s">
        <v>136</v>
      </c>
      <c r="J6386" t="s">
        <v>137</v>
      </c>
      <c r="K6386" t="s">
        <v>138</v>
      </c>
      <c r="L6386" t="s">
        <v>18323</v>
      </c>
      <c r="M6386" t="s">
        <v>18324</v>
      </c>
      <c r="N6386">
        <v>1.924722222</v>
      </c>
      <c r="O6386">
        <v>0</v>
      </c>
      <c r="P6386">
        <v>1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0.37498511418133335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0.37498511418133335</v>
      </c>
    </row>
    <row r="6387" spans="1:31" x14ac:dyDescent="0.25">
      <c r="A6387">
        <v>2318565</v>
      </c>
      <c r="B6387">
        <v>1</v>
      </c>
      <c r="C6387" t="s">
        <v>81</v>
      </c>
      <c r="D6387" t="s">
        <v>123</v>
      </c>
      <c r="E6387" t="s">
        <v>175</v>
      </c>
      <c r="F6387" t="s">
        <v>18325</v>
      </c>
      <c r="G6387" t="s">
        <v>716</v>
      </c>
      <c r="H6387" t="s">
        <v>135</v>
      </c>
      <c r="I6387" t="s">
        <v>136</v>
      </c>
      <c r="J6387" t="s">
        <v>137</v>
      </c>
      <c r="K6387" t="s">
        <v>138</v>
      </c>
      <c r="L6387" t="s">
        <v>18326</v>
      </c>
      <c r="M6387" t="s">
        <v>18327</v>
      </c>
      <c r="N6387">
        <v>3.008611111</v>
      </c>
      <c r="O6387">
        <v>0</v>
      </c>
      <c r="P6387">
        <v>2</v>
      </c>
      <c r="Q6387">
        <v>0</v>
      </c>
      <c r="R6387">
        <v>33</v>
      </c>
      <c r="S6387">
        <v>0</v>
      </c>
      <c r="T6387">
        <v>8</v>
      </c>
      <c r="U6387">
        <v>0</v>
      </c>
      <c r="V6387">
        <v>0</v>
      </c>
      <c r="W6387">
        <v>0</v>
      </c>
      <c r="X6387">
        <v>0.67966429629416669</v>
      </c>
      <c r="Y6387">
        <v>0</v>
      </c>
      <c r="Z6387">
        <v>75.877309530423034</v>
      </c>
      <c r="AA6387">
        <v>0</v>
      </c>
      <c r="AB6387">
        <v>14.3997133463712</v>
      </c>
      <c r="AC6387">
        <v>0</v>
      </c>
      <c r="AD6387">
        <v>0</v>
      </c>
      <c r="AE6387">
        <v>90.956687173088397</v>
      </c>
    </row>
    <row r="6388" spans="1:31" x14ac:dyDescent="0.25">
      <c r="A6388">
        <v>2318044</v>
      </c>
      <c r="B6388">
        <v>1</v>
      </c>
      <c r="C6388" t="s">
        <v>80</v>
      </c>
      <c r="D6388" t="s">
        <v>102</v>
      </c>
      <c r="E6388" t="s">
        <v>141</v>
      </c>
      <c r="F6388" t="s">
        <v>18328</v>
      </c>
      <c r="G6388" t="s">
        <v>143</v>
      </c>
      <c r="H6388" t="s">
        <v>135</v>
      </c>
      <c r="I6388" t="s">
        <v>136</v>
      </c>
      <c r="J6388" t="s">
        <v>137</v>
      </c>
      <c r="K6388" t="s">
        <v>144</v>
      </c>
      <c r="L6388" t="s">
        <v>18329</v>
      </c>
      <c r="M6388" t="s">
        <v>18330</v>
      </c>
      <c r="N6388">
        <v>8.0091666660000005</v>
      </c>
      <c r="O6388">
        <v>1</v>
      </c>
      <c r="P6388">
        <v>1030</v>
      </c>
      <c r="Q6388">
        <v>2</v>
      </c>
      <c r="R6388">
        <v>15</v>
      </c>
      <c r="S6388">
        <v>5</v>
      </c>
      <c r="T6388">
        <v>73</v>
      </c>
      <c r="U6388">
        <v>0</v>
      </c>
      <c r="V6388">
        <v>0</v>
      </c>
      <c r="W6388">
        <v>7.8866013572638494</v>
      </c>
      <c r="X6388">
        <v>1012.259066825434</v>
      </c>
      <c r="Y6388">
        <v>16.198006108567821</v>
      </c>
      <c r="Z6388">
        <v>171.52418666459343</v>
      </c>
      <c r="AA6388">
        <v>66.211698684085235</v>
      </c>
      <c r="AB6388">
        <v>298.97469414004706</v>
      </c>
      <c r="AC6388">
        <v>0</v>
      </c>
      <c r="AD6388">
        <v>0</v>
      </c>
      <c r="AE6388">
        <v>1573.0542537799911</v>
      </c>
    </row>
    <row r="6389" spans="1:31" x14ac:dyDescent="0.25">
      <c r="A6389">
        <v>2318216</v>
      </c>
      <c r="B6389">
        <v>1</v>
      </c>
      <c r="C6389" t="s">
        <v>80</v>
      </c>
      <c r="D6389" t="s">
        <v>103</v>
      </c>
      <c r="E6389" t="s">
        <v>147</v>
      </c>
      <c r="F6389" t="s">
        <v>18331</v>
      </c>
      <c r="G6389" t="s">
        <v>703</v>
      </c>
      <c r="H6389" t="s">
        <v>150</v>
      </c>
      <c r="I6389" t="s">
        <v>136</v>
      </c>
      <c r="J6389" t="s">
        <v>3</v>
      </c>
      <c r="K6389" t="s">
        <v>138</v>
      </c>
      <c r="L6389" t="s">
        <v>18332</v>
      </c>
      <c r="M6389" t="s">
        <v>18333</v>
      </c>
      <c r="N6389">
        <v>3.798333333</v>
      </c>
      <c r="O6389">
        <v>0</v>
      </c>
      <c r="P6389">
        <v>34</v>
      </c>
      <c r="Q6389">
        <v>0</v>
      </c>
      <c r="R6389">
        <v>1</v>
      </c>
      <c r="S6389">
        <v>0</v>
      </c>
      <c r="T6389">
        <v>1</v>
      </c>
      <c r="U6389">
        <v>0</v>
      </c>
      <c r="V6389">
        <v>0</v>
      </c>
      <c r="W6389">
        <v>0</v>
      </c>
      <c r="X6389">
        <v>25.427505184784184</v>
      </c>
      <c r="Y6389">
        <v>0</v>
      </c>
      <c r="Z6389">
        <v>0</v>
      </c>
      <c r="AA6389">
        <v>0</v>
      </c>
      <c r="AB6389">
        <v>0.81631273494143342</v>
      </c>
      <c r="AC6389">
        <v>0</v>
      </c>
      <c r="AD6389">
        <v>0</v>
      </c>
      <c r="AE6389">
        <v>26.243817919725618</v>
      </c>
    </row>
    <row r="6390" spans="1:31" x14ac:dyDescent="0.25">
      <c r="A6390">
        <v>2318528</v>
      </c>
      <c r="B6390">
        <v>1</v>
      </c>
      <c r="C6390" t="s">
        <v>81</v>
      </c>
      <c r="D6390" t="s">
        <v>118</v>
      </c>
      <c r="E6390" t="s">
        <v>175</v>
      </c>
      <c r="F6390" t="s">
        <v>1633</v>
      </c>
      <c r="G6390" t="s">
        <v>210</v>
      </c>
      <c r="H6390" t="s">
        <v>135</v>
      </c>
      <c r="I6390" t="s">
        <v>136</v>
      </c>
      <c r="J6390" t="s">
        <v>137</v>
      </c>
      <c r="K6390" t="s">
        <v>138</v>
      </c>
      <c r="L6390" t="s">
        <v>18334</v>
      </c>
      <c r="M6390" t="s">
        <v>18335</v>
      </c>
      <c r="N6390">
        <v>3.7516666660000002</v>
      </c>
      <c r="O6390">
        <v>0</v>
      </c>
      <c r="P6390">
        <v>111</v>
      </c>
      <c r="Q6390">
        <v>10</v>
      </c>
      <c r="R6390">
        <v>21</v>
      </c>
      <c r="S6390">
        <v>5</v>
      </c>
      <c r="T6390">
        <v>0</v>
      </c>
      <c r="U6390">
        <v>0</v>
      </c>
      <c r="V6390">
        <v>0</v>
      </c>
      <c r="W6390">
        <v>0</v>
      </c>
      <c r="X6390">
        <v>55.830516103361226</v>
      </c>
      <c r="Y6390">
        <v>107.76803320955695</v>
      </c>
      <c r="Z6390">
        <v>58.677482312863141</v>
      </c>
      <c r="AA6390">
        <v>23.357436057533171</v>
      </c>
      <c r="AB6390">
        <v>0</v>
      </c>
      <c r="AC6390">
        <v>0</v>
      </c>
      <c r="AD6390">
        <v>0</v>
      </c>
      <c r="AE6390">
        <v>245.63346768331448</v>
      </c>
    </row>
    <row r="6391" spans="1:31" x14ac:dyDescent="0.25">
      <c r="A6391">
        <v>2318422</v>
      </c>
      <c r="B6391">
        <v>1</v>
      </c>
      <c r="C6391" t="s">
        <v>80</v>
      </c>
      <c r="D6391" t="s">
        <v>88</v>
      </c>
      <c r="E6391" t="s">
        <v>175</v>
      </c>
      <c r="F6391" t="s">
        <v>18336</v>
      </c>
      <c r="G6391" t="s">
        <v>6834</v>
      </c>
      <c r="H6391" t="s">
        <v>135</v>
      </c>
      <c r="I6391" t="s">
        <v>136</v>
      </c>
      <c r="J6391" t="s">
        <v>137</v>
      </c>
      <c r="K6391" t="s">
        <v>138</v>
      </c>
      <c r="L6391" t="s">
        <v>18337</v>
      </c>
      <c r="M6391" t="s">
        <v>18338</v>
      </c>
      <c r="N6391">
        <v>1.4172222219999999</v>
      </c>
      <c r="O6391">
        <v>0</v>
      </c>
      <c r="P6391">
        <v>7957</v>
      </c>
      <c r="Q6391">
        <v>0</v>
      </c>
      <c r="R6391">
        <v>0</v>
      </c>
      <c r="S6391">
        <v>0</v>
      </c>
      <c r="T6391">
        <v>476</v>
      </c>
      <c r="U6391">
        <v>0</v>
      </c>
      <c r="V6391">
        <v>0</v>
      </c>
      <c r="W6391">
        <v>0</v>
      </c>
      <c r="X6391">
        <v>2367.9368755003447</v>
      </c>
      <c r="Y6391">
        <v>0</v>
      </c>
      <c r="Z6391">
        <v>0</v>
      </c>
      <c r="AA6391">
        <v>0</v>
      </c>
      <c r="AB6391">
        <v>580.56929689703634</v>
      </c>
      <c r="AC6391">
        <v>0</v>
      </c>
      <c r="AD6391">
        <v>0</v>
      </c>
      <c r="AE6391">
        <v>2948.5061723973813</v>
      </c>
    </row>
    <row r="6392" spans="1:31" x14ac:dyDescent="0.25">
      <c r="A6392">
        <v>2318130</v>
      </c>
      <c r="B6392">
        <v>1</v>
      </c>
      <c r="C6392" t="s">
        <v>80</v>
      </c>
      <c r="D6392" t="s">
        <v>108</v>
      </c>
      <c r="E6392" t="s">
        <v>153</v>
      </c>
      <c r="F6392" t="s">
        <v>18339</v>
      </c>
      <c r="G6392" t="s">
        <v>155</v>
      </c>
      <c r="H6392" t="s">
        <v>150</v>
      </c>
      <c r="I6392" t="s">
        <v>136</v>
      </c>
      <c r="J6392" t="s">
        <v>137</v>
      </c>
      <c r="K6392" t="s">
        <v>138</v>
      </c>
      <c r="L6392" t="s">
        <v>18340</v>
      </c>
      <c r="M6392" t="s">
        <v>18341</v>
      </c>
      <c r="N6392">
        <v>5.2063888880000002</v>
      </c>
      <c r="O6392">
        <v>0</v>
      </c>
      <c r="P6392">
        <v>1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0.3956925220694667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0.3956925220694667</v>
      </c>
    </row>
    <row r="6393" spans="1:31" x14ac:dyDescent="0.25">
      <c r="A6393">
        <v>2318342</v>
      </c>
      <c r="B6393">
        <v>1</v>
      </c>
      <c r="C6393" t="s">
        <v>81</v>
      </c>
      <c r="D6393" t="s">
        <v>123</v>
      </c>
      <c r="E6393" t="s">
        <v>153</v>
      </c>
      <c r="F6393" t="s">
        <v>18342</v>
      </c>
      <c r="G6393" t="s">
        <v>155</v>
      </c>
      <c r="H6393" t="s">
        <v>150</v>
      </c>
      <c r="I6393" t="s">
        <v>136</v>
      </c>
      <c r="J6393" t="s">
        <v>137</v>
      </c>
      <c r="K6393" t="s">
        <v>138</v>
      </c>
      <c r="L6393" t="s">
        <v>18343</v>
      </c>
      <c r="M6393" t="s">
        <v>18344</v>
      </c>
      <c r="N6393">
        <v>2.3319444439999999</v>
      </c>
      <c r="O6393">
        <v>0</v>
      </c>
      <c r="P6393">
        <v>1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0.31430144626065004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0.31430144626065004</v>
      </c>
    </row>
    <row r="6394" spans="1:31" x14ac:dyDescent="0.25">
      <c r="A6394">
        <v>2318033</v>
      </c>
      <c r="B6394">
        <v>1</v>
      </c>
      <c r="C6394" t="s">
        <v>80</v>
      </c>
      <c r="D6394" t="s">
        <v>93</v>
      </c>
      <c r="E6394" t="s">
        <v>158</v>
      </c>
      <c r="F6394" t="s">
        <v>18345</v>
      </c>
      <c r="G6394" t="s">
        <v>177</v>
      </c>
      <c r="H6394" t="s">
        <v>150</v>
      </c>
      <c r="I6394" t="s">
        <v>136</v>
      </c>
      <c r="J6394" t="s">
        <v>137</v>
      </c>
      <c r="K6394" t="s">
        <v>144</v>
      </c>
      <c r="L6394" t="s">
        <v>18346</v>
      </c>
      <c r="M6394" t="s">
        <v>18347</v>
      </c>
      <c r="N6394">
        <v>6.4330555550000001</v>
      </c>
      <c r="O6394">
        <v>0</v>
      </c>
      <c r="P6394">
        <v>479</v>
      </c>
      <c r="Q6394">
        <v>0</v>
      </c>
      <c r="R6394">
        <v>0</v>
      </c>
      <c r="S6394">
        <v>0</v>
      </c>
      <c r="T6394">
        <v>31</v>
      </c>
      <c r="U6394">
        <v>0</v>
      </c>
      <c r="V6394">
        <v>0</v>
      </c>
      <c r="W6394">
        <v>0</v>
      </c>
      <c r="X6394">
        <v>518.89697949627998</v>
      </c>
      <c r="Y6394">
        <v>0</v>
      </c>
      <c r="Z6394">
        <v>0</v>
      </c>
      <c r="AA6394">
        <v>0</v>
      </c>
      <c r="AB6394">
        <v>205.51951861276839</v>
      </c>
      <c r="AC6394">
        <v>0</v>
      </c>
      <c r="AD6394">
        <v>0</v>
      </c>
      <c r="AE6394">
        <v>724.41649810904835</v>
      </c>
    </row>
    <row r="6395" spans="1:31" x14ac:dyDescent="0.25">
      <c r="A6395">
        <v>2318365</v>
      </c>
      <c r="B6395">
        <v>1</v>
      </c>
      <c r="C6395" t="s">
        <v>80</v>
      </c>
      <c r="D6395" t="s">
        <v>85</v>
      </c>
      <c r="E6395" t="s">
        <v>414</v>
      </c>
      <c r="F6395" t="s">
        <v>18348</v>
      </c>
      <c r="G6395" t="s">
        <v>467</v>
      </c>
      <c r="H6395" t="s">
        <v>2425</v>
      </c>
      <c r="I6395" t="s">
        <v>136</v>
      </c>
      <c r="J6395" t="s">
        <v>137</v>
      </c>
      <c r="K6395" t="s">
        <v>138</v>
      </c>
      <c r="L6395" t="s">
        <v>18280</v>
      </c>
      <c r="M6395" t="s">
        <v>18349</v>
      </c>
      <c r="N6395">
        <v>0.62111111100000005</v>
      </c>
      <c r="O6395">
        <v>0</v>
      </c>
      <c r="P6395">
        <v>25400</v>
      </c>
      <c r="Q6395">
        <v>0</v>
      </c>
      <c r="R6395">
        <v>1</v>
      </c>
      <c r="S6395">
        <v>5</v>
      </c>
      <c r="T6395">
        <v>2471</v>
      </c>
      <c r="U6395">
        <v>1</v>
      </c>
      <c r="V6395">
        <v>4</v>
      </c>
      <c r="W6395">
        <v>0</v>
      </c>
      <c r="X6395">
        <v>3779.9676397759972</v>
      </c>
      <c r="Y6395">
        <v>0</v>
      </c>
      <c r="Z6395">
        <v>0</v>
      </c>
      <c r="AA6395">
        <v>174.80642226353129</v>
      </c>
      <c r="AB6395">
        <v>1923.1866523170588</v>
      </c>
      <c r="AC6395">
        <v>63.275577231116252</v>
      </c>
      <c r="AD6395">
        <v>145.38846379208121</v>
      </c>
      <c r="AE6395">
        <v>6086.6247553797848</v>
      </c>
    </row>
    <row r="6396" spans="1:31" x14ac:dyDescent="0.25">
      <c r="A6396">
        <v>2318388</v>
      </c>
      <c r="B6396">
        <v>1</v>
      </c>
      <c r="C6396" t="s">
        <v>80</v>
      </c>
      <c r="D6396" t="s">
        <v>105</v>
      </c>
      <c r="E6396" t="s">
        <v>153</v>
      </c>
      <c r="F6396" t="s">
        <v>2082</v>
      </c>
      <c r="G6396" t="s">
        <v>203</v>
      </c>
      <c r="H6396" t="s">
        <v>150</v>
      </c>
      <c r="I6396" t="s">
        <v>136</v>
      </c>
      <c r="J6396" t="s">
        <v>137</v>
      </c>
      <c r="K6396" t="s">
        <v>138</v>
      </c>
      <c r="L6396" t="s">
        <v>18350</v>
      </c>
      <c r="M6396" t="s">
        <v>18351</v>
      </c>
      <c r="N6396">
        <v>1.979166666</v>
      </c>
      <c r="O6396">
        <v>0</v>
      </c>
      <c r="P6396">
        <v>4</v>
      </c>
      <c r="Q6396">
        <v>0</v>
      </c>
      <c r="R6396">
        <v>0</v>
      </c>
      <c r="S6396">
        <v>0</v>
      </c>
      <c r="T6396">
        <v>1</v>
      </c>
      <c r="U6396">
        <v>0</v>
      </c>
      <c r="V6396">
        <v>0</v>
      </c>
      <c r="W6396">
        <v>0</v>
      </c>
      <c r="X6396">
        <v>1.4673441803423497</v>
      </c>
      <c r="Y6396">
        <v>0</v>
      </c>
      <c r="Z6396">
        <v>0</v>
      </c>
      <c r="AA6396">
        <v>0</v>
      </c>
      <c r="AB6396">
        <v>9.8963380975433335E-2</v>
      </c>
      <c r="AC6396">
        <v>0</v>
      </c>
      <c r="AD6396">
        <v>0</v>
      </c>
      <c r="AE6396">
        <v>1.566307561317783</v>
      </c>
    </row>
    <row r="6397" spans="1:31" x14ac:dyDescent="0.25">
      <c r="A6397">
        <v>2318534</v>
      </c>
      <c r="B6397">
        <v>1</v>
      </c>
      <c r="C6397" t="s">
        <v>80</v>
      </c>
      <c r="D6397" t="s">
        <v>88</v>
      </c>
      <c r="E6397" t="s">
        <v>175</v>
      </c>
      <c r="F6397" t="s">
        <v>18352</v>
      </c>
      <c r="G6397" t="s">
        <v>6834</v>
      </c>
      <c r="H6397" t="s">
        <v>135</v>
      </c>
      <c r="I6397" t="s">
        <v>136</v>
      </c>
      <c r="J6397" t="s">
        <v>137</v>
      </c>
      <c r="K6397" t="s">
        <v>138</v>
      </c>
      <c r="L6397" t="s">
        <v>18353</v>
      </c>
      <c r="M6397" t="s">
        <v>18354</v>
      </c>
      <c r="N6397">
        <v>0.68138888799999997</v>
      </c>
      <c r="O6397">
        <v>0</v>
      </c>
      <c r="P6397">
        <v>352</v>
      </c>
      <c r="Q6397">
        <v>0</v>
      </c>
      <c r="R6397">
        <v>0</v>
      </c>
      <c r="S6397">
        <v>0</v>
      </c>
      <c r="T6397">
        <v>10</v>
      </c>
      <c r="U6397">
        <v>0</v>
      </c>
      <c r="V6397">
        <v>0</v>
      </c>
      <c r="W6397">
        <v>0</v>
      </c>
      <c r="X6397">
        <v>50.201830875451286</v>
      </c>
      <c r="Y6397">
        <v>0</v>
      </c>
      <c r="Z6397">
        <v>0</v>
      </c>
      <c r="AA6397">
        <v>0</v>
      </c>
      <c r="AB6397">
        <v>5.3285804102001775</v>
      </c>
      <c r="AC6397">
        <v>0</v>
      </c>
      <c r="AD6397">
        <v>0</v>
      </c>
      <c r="AE6397">
        <v>55.530411285651461</v>
      </c>
    </row>
    <row r="6398" spans="1:31" x14ac:dyDescent="0.25">
      <c r="A6398">
        <v>2318348</v>
      </c>
      <c r="B6398">
        <v>1</v>
      </c>
      <c r="C6398" t="s">
        <v>80</v>
      </c>
      <c r="D6398" t="s">
        <v>86</v>
      </c>
      <c r="E6398" t="s">
        <v>147</v>
      </c>
      <c r="F6398" t="s">
        <v>18355</v>
      </c>
      <c r="G6398" t="s">
        <v>336</v>
      </c>
      <c r="H6398" t="s">
        <v>150</v>
      </c>
      <c r="I6398" t="s">
        <v>136</v>
      </c>
      <c r="J6398" t="s">
        <v>137</v>
      </c>
      <c r="K6398" t="s">
        <v>138</v>
      </c>
      <c r="L6398" t="s">
        <v>18356</v>
      </c>
      <c r="M6398" t="s">
        <v>18357</v>
      </c>
      <c r="N6398">
        <v>0.66222222200000003</v>
      </c>
      <c r="O6398">
        <v>0</v>
      </c>
      <c r="P6398">
        <v>14</v>
      </c>
      <c r="Q6398">
        <v>0</v>
      </c>
      <c r="R6398">
        <v>4</v>
      </c>
      <c r="S6398">
        <v>0</v>
      </c>
      <c r="T6398">
        <v>4</v>
      </c>
      <c r="U6398">
        <v>0</v>
      </c>
      <c r="V6398">
        <v>0</v>
      </c>
      <c r="W6398">
        <v>0</v>
      </c>
      <c r="X6398">
        <v>14.135394847842404</v>
      </c>
      <c r="Y6398">
        <v>0</v>
      </c>
      <c r="Z6398">
        <v>1.5477233736411113</v>
      </c>
      <c r="AA6398">
        <v>0</v>
      </c>
      <c r="AB6398">
        <v>1.0048497963551999</v>
      </c>
      <c r="AC6398">
        <v>0</v>
      </c>
      <c r="AD6398">
        <v>0</v>
      </c>
      <c r="AE6398">
        <v>16.687968017838713</v>
      </c>
    </row>
    <row r="6399" spans="1:31" x14ac:dyDescent="0.25">
      <c r="A6399">
        <v>2318016</v>
      </c>
      <c r="B6399">
        <v>1</v>
      </c>
      <c r="C6399" t="s">
        <v>80</v>
      </c>
      <c r="D6399" t="s">
        <v>104</v>
      </c>
      <c r="E6399" t="s">
        <v>158</v>
      </c>
      <c r="F6399" t="s">
        <v>18358</v>
      </c>
      <c r="G6399" t="s">
        <v>193</v>
      </c>
      <c r="H6399" t="s">
        <v>150</v>
      </c>
      <c r="I6399" t="s">
        <v>136</v>
      </c>
      <c r="J6399" t="s">
        <v>3</v>
      </c>
      <c r="K6399" t="s">
        <v>138</v>
      </c>
      <c r="L6399" t="s">
        <v>18359</v>
      </c>
      <c r="M6399" t="s">
        <v>18360</v>
      </c>
      <c r="N6399">
        <v>6.448611111</v>
      </c>
      <c r="O6399">
        <v>0</v>
      </c>
      <c r="P6399">
        <v>0</v>
      </c>
      <c r="Q6399">
        <v>0</v>
      </c>
      <c r="R6399">
        <v>3</v>
      </c>
      <c r="S6399">
        <v>0</v>
      </c>
      <c r="T6399">
        <v>1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3.4395725550607499</v>
      </c>
      <c r="AA6399">
        <v>0</v>
      </c>
      <c r="AB6399">
        <v>5.7694916108610004</v>
      </c>
      <c r="AC6399">
        <v>0</v>
      </c>
      <c r="AD6399">
        <v>0</v>
      </c>
      <c r="AE6399">
        <v>9.2090641659217507</v>
      </c>
    </row>
    <row r="6400" spans="1:31" x14ac:dyDescent="0.25">
      <c r="A6400">
        <v>2318242</v>
      </c>
      <c r="B6400">
        <v>1</v>
      </c>
      <c r="C6400" t="s">
        <v>80</v>
      </c>
      <c r="D6400" t="s">
        <v>90</v>
      </c>
      <c r="E6400" t="s">
        <v>414</v>
      </c>
      <c r="F6400" t="s">
        <v>18361</v>
      </c>
      <c r="G6400" t="s">
        <v>703</v>
      </c>
      <c r="H6400" t="s">
        <v>135</v>
      </c>
      <c r="I6400" t="s">
        <v>136</v>
      </c>
      <c r="J6400" t="s">
        <v>3</v>
      </c>
      <c r="K6400" t="s">
        <v>138</v>
      </c>
      <c r="L6400" t="s">
        <v>18362</v>
      </c>
      <c r="M6400" t="s">
        <v>18363</v>
      </c>
      <c r="N6400">
        <v>0.64361111100000001</v>
      </c>
      <c r="O6400">
        <v>0</v>
      </c>
      <c r="P6400">
        <v>63</v>
      </c>
      <c r="Q6400">
        <v>0</v>
      </c>
      <c r="R6400">
        <v>0</v>
      </c>
      <c r="S6400">
        <v>0</v>
      </c>
      <c r="T6400">
        <v>982</v>
      </c>
      <c r="U6400">
        <v>0</v>
      </c>
      <c r="V6400">
        <v>20</v>
      </c>
      <c r="W6400">
        <v>0</v>
      </c>
      <c r="X6400">
        <v>62.548723078569004</v>
      </c>
      <c r="Y6400">
        <v>0</v>
      </c>
      <c r="Z6400">
        <v>0</v>
      </c>
      <c r="AA6400">
        <v>0</v>
      </c>
      <c r="AB6400">
        <v>648.88410841972313</v>
      </c>
      <c r="AC6400">
        <v>0</v>
      </c>
      <c r="AD6400">
        <v>504.73877659120683</v>
      </c>
      <c r="AE6400">
        <v>1216.1716080894989</v>
      </c>
    </row>
    <row r="6401" spans="1:31" x14ac:dyDescent="0.25">
      <c r="A6401">
        <v>2318050</v>
      </c>
      <c r="B6401">
        <v>1</v>
      </c>
      <c r="C6401" t="s">
        <v>81</v>
      </c>
      <c r="D6401" t="s">
        <v>123</v>
      </c>
      <c r="E6401" t="s">
        <v>147</v>
      </c>
      <c r="F6401" t="s">
        <v>15313</v>
      </c>
      <c r="G6401" t="s">
        <v>177</v>
      </c>
      <c r="H6401" t="s">
        <v>150</v>
      </c>
      <c r="I6401" t="s">
        <v>136</v>
      </c>
      <c r="J6401" t="s">
        <v>137</v>
      </c>
      <c r="K6401" t="s">
        <v>144</v>
      </c>
      <c r="L6401" t="s">
        <v>18364</v>
      </c>
      <c r="M6401" t="s">
        <v>18365</v>
      </c>
      <c r="N6401">
        <v>8.3016666659999991</v>
      </c>
      <c r="O6401">
        <v>0</v>
      </c>
      <c r="P6401">
        <v>85</v>
      </c>
      <c r="Q6401">
        <v>0</v>
      </c>
      <c r="R6401">
        <v>1</v>
      </c>
      <c r="S6401">
        <v>0</v>
      </c>
      <c r="T6401">
        <v>10</v>
      </c>
      <c r="U6401">
        <v>0</v>
      </c>
      <c r="V6401">
        <v>0</v>
      </c>
      <c r="W6401">
        <v>0</v>
      </c>
      <c r="X6401">
        <v>161.17074599675544</v>
      </c>
      <c r="Y6401">
        <v>0</v>
      </c>
      <c r="Z6401">
        <v>20.305246651283149</v>
      </c>
      <c r="AA6401">
        <v>0</v>
      </c>
      <c r="AB6401">
        <v>44.655656998651274</v>
      </c>
      <c r="AC6401">
        <v>0</v>
      </c>
      <c r="AD6401">
        <v>0</v>
      </c>
      <c r="AE6401">
        <v>226.13164964668985</v>
      </c>
    </row>
    <row r="6402" spans="1:31" x14ac:dyDescent="0.25">
      <c r="A6402">
        <v>2318405</v>
      </c>
      <c r="B6402">
        <v>1</v>
      </c>
      <c r="C6402" t="s">
        <v>80</v>
      </c>
      <c r="D6402" t="s">
        <v>83</v>
      </c>
      <c r="E6402" t="s">
        <v>414</v>
      </c>
      <c r="F6402" t="s">
        <v>16312</v>
      </c>
      <c r="G6402" t="s">
        <v>134</v>
      </c>
      <c r="H6402" t="s">
        <v>135</v>
      </c>
      <c r="I6402" t="s">
        <v>136</v>
      </c>
      <c r="J6402" t="s">
        <v>137</v>
      </c>
      <c r="K6402" t="s">
        <v>138</v>
      </c>
      <c r="L6402" t="s">
        <v>18366</v>
      </c>
      <c r="M6402" t="s">
        <v>18367</v>
      </c>
      <c r="N6402">
        <v>0.248914722</v>
      </c>
      <c r="O6402">
        <v>0</v>
      </c>
      <c r="P6402">
        <v>883</v>
      </c>
      <c r="Q6402">
        <v>2</v>
      </c>
      <c r="R6402">
        <v>0</v>
      </c>
      <c r="S6402">
        <v>9</v>
      </c>
      <c r="T6402">
        <v>508</v>
      </c>
      <c r="U6402">
        <v>18</v>
      </c>
      <c r="V6402">
        <v>15</v>
      </c>
      <c r="W6402">
        <v>0</v>
      </c>
      <c r="X6402">
        <v>57.426340912878949</v>
      </c>
      <c r="Y6402">
        <v>0.20473761102293336</v>
      </c>
      <c r="Z6402">
        <v>0</v>
      </c>
      <c r="AA6402">
        <v>45.178636506505605</v>
      </c>
      <c r="AB6402">
        <v>209.77647728476487</v>
      </c>
      <c r="AC6402">
        <v>1501.972101261938</v>
      </c>
      <c r="AD6402">
        <v>79.828891724108814</v>
      </c>
      <c r="AE6402">
        <v>1894.3871853012192</v>
      </c>
    </row>
    <row r="6403" spans="1:31" x14ac:dyDescent="0.25">
      <c r="A6403">
        <v>2318056</v>
      </c>
      <c r="B6403">
        <v>1</v>
      </c>
      <c r="C6403" t="s">
        <v>80</v>
      </c>
      <c r="D6403" t="s">
        <v>85</v>
      </c>
      <c r="E6403" t="s">
        <v>147</v>
      </c>
      <c r="F6403" t="s">
        <v>18368</v>
      </c>
      <c r="G6403" t="s">
        <v>177</v>
      </c>
      <c r="H6403" t="s">
        <v>150</v>
      </c>
      <c r="I6403" t="s">
        <v>136</v>
      </c>
      <c r="J6403" t="s">
        <v>137</v>
      </c>
      <c r="K6403" t="s">
        <v>144</v>
      </c>
      <c r="L6403" t="s">
        <v>18369</v>
      </c>
      <c r="M6403" t="s">
        <v>18370</v>
      </c>
      <c r="N6403">
        <v>4.8805555549999999</v>
      </c>
      <c r="O6403">
        <v>0</v>
      </c>
      <c r="P6403">
        <v>182</v>
      </c>
      <c r="Q6403">
        <v>0</v>
      </c>
      <c r="R6403">
        <v>0</v>
      </c>
      <c r="S6403">
        <v>0</v>
      </c>
      <c r="T6403">
        <v>35</v>
      </c>
      <c r="U6403">
        <v>0</v>
      </c>
      <c r="V6403">
        <v>0</v>
      </c>
      <c r="W6403">
        <v>0</v>
      </c>
      <c r="X6403">
        <v>193.42712615594851</v>
      </c>
      <c r="Y6403">
        <v>0</v>
      </c>
      <c r="Z6403">
        <v>0</v>
      </c>
      <c r="AA6403">
        <v>0</v>
      </c>
      <c r="AB6403">
        <v>490.62741995097446</v>
      </c>
      <c r="AC6403">
        <v>0</v>
      </c>
      <c r="AD6403">
        <v>0</v>
      </c>
      <c r="AE6403">
        <v>684.054546106923</v>
      </c>
    </row>
    <row r="6404" spans="1:31" x14ac:dyDescent="0.25">
      <c r="A6404">
        <v>2318202</v>
      </c>
      <c r="B6404">
        <v>1</v>
      </c>
      <c r="C6404" t="s">
        <v>81</v>
      </c>
      <c r="D6404" t="s">
        <v>126</v>
      </c>
      <c r="E6404" t="s">
        <v>175</v>
      </c>
      <c r="F6404" t="s">
        <v>18371</v>
      </c>
      <c r="G6404" t="s">
        <v>210</v>
      </c>
      <c r="H6404" t="s">
        <v>135</v>
      </c>
      <c r="I6404" t="s">
        <v>136</v>
      </c>
      <c r="J6404" t="s">
        <v>137</v>
      </c>
      <c r="K6404" t="s">
        <v>138</v>
      </c>
      <c r="L6404" t="s">
        <v>18372</v>
      </c>
      <c r="M6404" t="s">
        <v>18373</v>
      </c>
      <c r="N6404">
        <v>3.8530555550000001</v>
      </c>
      <c r="O6404">
        <v>0</v>
      </c>
      <c r="P6404">
        <v>156</v>
      </c>
      <c r="Q6404">
        <v>1</v>
      </c>
      <c r="R6404">
        <v>18</v>
      </c>
      <c r="S6404">
        <v>2</v>
      </c>
      <c r="T6404">
        <v>14</v>
      </c>
      <c r="U6404">
        <v>0</v>
      </c>
      <c r="V6404">
        <v>0</v>
      </c>
      <c r="W6404">
        <v>0</v>
      </c>
      <c r="X6404">
        <v>51.660826391503733</v>
      </c>
      <c r="Y6404">
        <v>19.879614406070669</v>
      </c>
      <c r="Z6404">
        <v>10.417140810973876</v>
      </c>
      <c r="AA6404">
        <v>28.087871103328798</v>
      </c>
      <c r="AB6404">
        <v>41.063998905688607</v>
      </c>
      <c r="AC6404">
        <v>0</v>
      </c>
      <c r="AD6404">
        <v>0</v>
      </c>
      <c r="AE6404">
        <v>151.1094516175657</v>
      </c>
    </row>
    <row r="6405" spans="1:31" x14ac:dyDescent="0.25">
      <c r="A6405">
        <v>2318305</v>
      </c>
      <c r="B6405">
        <v>1</v>
      </c>
      <c r="C6405" t="s">
        <v>80</v>
      </c>
      <c r="D6405" t="s">
        <v>107</v>
      </c>
      <c r="E6405" t="s">
        <v>147</v>
      </c>
      <c r="F6405" t="s">
        <v>18374</v>
      </c>
      <c r="G6405" t="s">
        <v>258</v>
      </c>
      <c r="H6405" t="s">
        <v>150</v>
      </c>
      <c r="I6405" t="s">
        <v>136</v>
      </c>
      <c r="J6405" t="s">
        <v>137</v>
      </c>
      <c r="K6405" t="s">
        <v>138</v>
      </c>
      <c r="L6405" t="s">
        <v>18375</v>
      </c>
      <c r="M6405" t="s">
        <v>18376</v>
      </c>
      <c r="N6405">
        <v>2.761111111</v>
      </c>
      <c r="O6405">
        <v>0</v>
      </c>
      <c r="P6405">
        <v>41</v>
      </c>
      <c r="Q6405">
        <v>0</v>
      </c>
      <c r="R6405">
        <v>2</v>
      </c>
      <c r="S6405">
        <v>0</v>
      </c>
      <c r="T6405">
        <v>19</v>
      </c>
      <c r="U6405">
        <v>0</v>
      </c>
      <c r="V6405">
        <v>0</v>
      </c>
      <c r="W6405">
        <v>0</v>
      </c>
      <c r="X6405">
        <v>17.018800712342046</v>
      </c>
      <c r="Y6405">
        <v>0</v>
      </c>
      <c r="Z6405">
        <v>1.6298805135186334</v>
      </c>
      <c r="AA6405">
        <v>0</v>
      </c>
      <c r="AB6405">
        <v>34.559611501860502</v>
      </c>
      <c r="AC6405">
        <v>0</v>
      </c>
      <c r="AD6405">
        <v>0</v>
      </c>
      <c r="AE6405">
        <v>53.208292727721179</v>
      </c>
    </row>
    <row r="6406" spans="1:31" x14ac:dyDescent="0.25">
      <c r="A6406">
        <v>2318096</v>
      </c>
      <c r="B6406">
        <v>1</v>
      </c>
      <c r="C6406" t="s">
        <v>81</v>
      </c>
      <c r="D6406" t="s">
        <v>118</v>
      </c>
      <c r="E6406" t="s">
        <v>141</v>
      </c>
      <c r="F6406" t="s">
        <v>18377</v>
      </c>
      <c r="G6406" t="s">
        <v>143</v>
      </c>
      <c r="H6406" t="s">
        <v>135</v>
      </c>
      <c r="I6406" t="s">
        <v>136</v>
      </c>
      <c r="J6406" t="s">
        <v>137</v>
      </c>
      <c r="K6406" t="s">
        <v>144</v>
      </c>
      <c r="L6406" t="s">
        <v>18378</v>
      </c>
      <c r="M6406" t="s">
        <v>18379</v>
      </c>
      <c r="N6406">
        <v>7.6844444440000004</v>
      </c>
      <c r="O6406">
        <v>0</v>
      </c>
      <c r="P6406">
        <v>819</v>
      </c>
      <c r="Q6406">
        <v>1</v>
      </c>
      <c r="R6406">
        <v>33</v>
      </c>
      <c r="S6406">
        <v>1</v>
      </c>
      <c r="T6406">
        <v>75</v>
      </c>
      <c r="U6406">
        <v>2</v>
      </c>
      <c r="V6406">
        <v>0</v>
      </c>
      <c r="W6406">
        <v>0</v>
      </c>
      <c r="X6406">
        <v>1053.4525439892141</v>
      </c>
      <c r="Y6406">
        <v>13.623908437863498</v>
      </c>
      <c r="Z6406">
        <v>387.87811983330727</v>
      </c>
      <c r="AA6406">
        <v>9.4194668983388983</v>
      </c>
      <c r="AB6406">
        <v>507.81147160069611</v>
      </c>
      <c r="AC6406">
        <v>1627.0929114686619</v>
      </c>
      <c r="AD6406">
        <v>0</v>
      </c>
      <c r="AE6406">
        <v>3599.2784222280816</v>
      </c>
    </row>
    <row r="6407" spans="1:31" x14ac:dyDescent="0.25">
      <c r="A6407">
        <v>2318076</v>
      </c>
      <c r="B6407">
        <v>1</v>
      </c>
      <c r="C6407" t="s">
        <v>80</v>
      </c>
      <c r="D6407" t="s">
        <v>103</v>
      </c>
      <c r="E6407" t="s">
        <v>147</v>
      </c>
      <c r="F6407" t="s">
        <v>18380</v>
      </c>
      <c r="G6407" t="s">
        <v>503</v>
      </c>
      <c r="H6407" t="s">
        <v>150</v>
      </c>
      <c r="I6407" t="s">
        <v>136</v>
      </c>
      <c r="J6407" t="s">
        <v>137</v>
      </c>
      <c r="K6407" t="s">
        <v>138</v>
      </c>
      <c r="L6407" t="s">
        <v>18381</v>
      </c>
      <c r="M6407" t="s">
        <v>18382</v>
      </c>
      <c r="N6407">
        <v>0.54194444399999997</v>
      </c>
      <c r="O6407">
        <v>0</v>
      </c>
      <c r="P6407">
        <v>65</v>
      </c>
      <c r="Q6407">
        <v>0</v>
      </c>
      <c r="R6407">
        <v>0</v>
      </c>
      <c r="S6407">
        <v>0</v>
      </c>
      <c r="T6407">
        <v>15</v>
      </c>
      <c r="U6407">
        <v>0</v>
      </c>
      <c r="V6407">
        <v>0</v>
      </c>
      <c r="W6407">
        <v>0</v>
      </c>
      <c r="X6407">
        <v>7.7125755279783021</v>
      </c>
      <c r="Y6407">
        <v>0</v>
      </c>
      <c r="Z6407">
        <v>0</v>
      </c>
      <c r="AA6407">
        <v>0</v>
      </c>
      <c r="AB6407">
        <v>4.395549349343451</v>
      </c>
      <c r="AC6407">
        <v>0</v>
      </c>
      <c r="AD6407">
        <v>0</v>
      </c>
      <c r="AE6407">
        <v>12.108124877321753</v>
      </c>
    </row>
    <row r="6408" spans="1:31" x14ac:dyDescent="0.25">
      <c r="A6408">
        <v>2318219</v>
      </c>
      <c r="B6408">
        <v>1</v>
      </c>
      <c r="C6408" t="s">
        <v>80</v>
      </c>
      <c r="D6408" t="s">
        <v>93</v>
      </c>
      <c r="E6408" t="s">
        <v>153</v>
      </c>
      <c r="F6408" t="s">
        <v>18383</v>
      </c>
      <c r="G6408" t="s">
        <v>203</v>
      </c>
      <c r="H6408" t="s">
        <v>150</v>
      </c>
      <c r="I6408" t="s">
        <v>136</v>
      </c>
      <c r="J6408" t="s">
        <v>137</v>
      </c>
      <c r="K6408" t="s">
        <v>138</v>
      </c>
      <c r="L6408" t="s">
        <v>18384</v>
      </c>
      <c r="M6408" t="s">
        <v>18385</v>
      </c>
      <c r="N6408">
        <v>4.5830555549999996</v>
      </c>
      <c r="O6408">
        <v>0</v>
      </c>
      <c r="P6408">
        <v>0</v>
      </c>
      <c r="Q6408">
        <v>0</v>
      </c>
      <c r="R6408">
        <v>1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3.5405795087565082</v>
      </c>
      <c r="AA6408">
        <v>0</v>
      </c>
      <c r="AB6408">
        <v>0</v>
      </c>
      <c r="AC6408">
        <v>0</v>
      </c>
      <c r="AD6408">
        <v>0</v>
      </c>
      <c r="AE6408">
        <v>3.5405795087565082</v>
      </c>
    </row>
    <row r="6409" spans="1:31" x14ac:dyDescent="0.25">
      <c r="A6409">
        <v>2318325</v>
      </c>
      <c r="B6409">
        <v>1</v>
      </c>
      <c r="C6409" t="s">
        <v>80</v>
      </c>
      <c r="D6409" t="s">
        <v>92</v>
      </c>
      <c r="E6409" t="s">
        <v>153</v>
      </c>
      <c r="F6409" t="s">
        <v>18386</v>
      </c>
      <c r="G6409" t="s">
        <v>254</v>
      </c>
      <c r="H6409" t="s">
        <v>150</v>
      </c>
      <c r="I6409" t="s">
        <v>136</v>
      </c>
      <c r="J6409" t="s">
        <v>137</v>
      </c>
      <c r="K6409" t="s">
        <v>138</v>
      </c>
      <c r="L6409" t="s">
        <v>18387</v>
      </c>
      <c r="M6409" t="s">
        <v>18388</v>
      </c>
      <c r="N6409">
        <v>0.60888888799999996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1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1.0672956685047557</v>
      </c>
      <c r="AC6409">
        <v>0</v>
      </c>
      <c r="AD6409">
        <v>0</v>
      </c>
      <c r="AE6409">
        <v>1.0672956685047557</v>
      </c>
    </row>
    <row r="6410" spans="1:31" x14ac:dyDescent="0.25">
      <c r="A6410">
        <v>2318508</v>
      </c>
      <c r="B6410">
        <v>1</v>
      </c>
      <c r="C6410" t="s">
        <v>81</v>
      </c>
      <c r="D6410" t="s">
        <v>117</v>
      </c>
      <c r="E6410" t="s">
        <v>141</v>
      </c>
      <c r="F6410" t="s">
        <v>3395</v>
      </c>
      <c r="G6410" t="s">
        <v>134</v>
      </c>
      <c r="H6410" t="s">
        <v>135</v>
      </c>
      <c r="I6410" t="s">
        <v>468</v>
      </c>
      <c r="J6410" t="s">
        <v>137</v>
      </c>
      <c r="K6410" t="s">
        <v>138</v>
      </c>
      <c r="L6410" t="s">
        <v>18389</v>
      </c>
      <c r="M6410" t="s">
        <v>18390</v>
      </c>
      <c r="N6410">
        <v>4.7777777E-2</v>
      </c>
      <c r="O6410">
        <v>2</v>
      </c>
      <c r="P6410">
        <v>540</v>
      </c>
      <c r="Q6410">
        <v>12</v>
      </c>
      <c r="R6410">
        <v>40</v>
      </c>
      <c r="S6410">
        <v>13</v>
      </c>
      <c r="T6410">
        <v>23</v>
      </c>
      <c r="U6410">
        <v>1</v>
      </c>
      <c r="V6410">
        <v>0</v>
      </c>
      <c r="W6410">
        <v>4.8698555644266672E-2</v>
      </c>
      <c r="X6410">
        <v>3.2254379773857971</v>
      </c>
      <c r="Y6410">
        <v>0.23367600301163335</v>
      </c>
      <c r="Z6410">
        <v>0.78336798616572234</v>
      </c>
      <c r="AA6410">
        <v>0.95577411526755529</v>
      </c>
      <c r="AB6410">
        <v>0.60882482766033341</v>
      </c>
      <c r="AC6410">
        <v>4.5328521995186666</v>
      </c>
      <c r="AD6410">
        <v>0</v>
      </c>
      <c r="AE6410">
        <v>10.388631664653975</v>
      </c>
    </row>
    <row r="6411" spans="1:31" x14ac:dyDescent="0.25">
      <c r="A6411">
        <v>2318531</v>
      </c>
      <c r="B6411">
        <v>1</v>
      </c>
      <c r="C6411" t="s">
        <v>80</v>
      </c>
      <c r="D6411" t="s">
        <v>88</v>
      </c>
      <c r="E6411" t="s">
        <v>175</v>
      </c>
      <c r="F6411" t="s">
        <v>18391</v>
      </c>
      <c r="G6411" t="s">
        <v>6834</v>
      </c>
      <c r="H6411" t="s">
        <v>135</v>
      </c>
      <c r="I6411" t="s">
        <v>136</v>
      </c>
      <c r="J6411" t="s">
        <v>137</v>
      </c>
      <c r="K6411" t="s">
        <v>138</v>
      </c>
      <c r="L6411" t="s">
        <v>18392</v>
      </c>
      <c r="M6411" t="s">
        <v>18393</v>
      </c>
      <c r="N6411">
        <v>0.91944444400000003</v>
      </c>
      <c r="O6411">
        <v>0</v>
      </c>
      <c r="P6411">
        <v>353</v>
      </c>
      <c r="Q6411">
        <v>0</v>
      </c>
      <c r="R6411">
        <v>0</v>
      </c>
      <c r="S6411">
        <v>0</v>
      </c>
      <c r="T6411">
        <v>47</v>
      </c>
      <c r="U6411">
        <v>0</v>
      </c>
      <c r="V6411">
        <v>0</v>
      </c>
      <c r="W6411">
        <v>0</v>
      </c>
      <c r="X6411">
        <v>69.351850714641316</v>
      </c>
      <c r="Y6411">
        <v>0</v>
      </c>
      <c r="Z6411">
        <v>0</v>
      </c>
      <c r="AA6411">
        <v>0</v>
      </c>
      <c r="AB6411">
        <v>58.498271112479607</v>
      </c>
      <c r="AC6411">
        <v>0</v>
      </c>
      <c r="AD6411">
        <v>0</v>
      </c>
      <c r="AE6411">
        <v>127.85012182712092</v>
      </c>
    </row>
    <row r="6412" spans="1:31" x14ac:dyDescent="0.25">
      <c r="A6412">
        <v>2318036</v>
      </c>
      <c r="B6412">
        <v>1</v>
      </c>
      <c r="C6412" t="s">
        <v>80</v>
      </c>
      <c r="D6412" t="s">
        <v>90</v>
      </c>
      <c r="E6412" t="s">
        <v>175</v>
      </c>
      <c r="F6412" t="s">
        <v>17261</v>
      </c>
      <c r="G6412" t="s">
        <v>177</v>
      </c>
      <c r="H6412" t="s">
        <v>135</v>
      </c>
      <c r="I6412" t="s">
        <v>136</v>
      </c>
      <c r="J6412" t="s">
        <v>137</v>
      </c>
      <c r="K6412" t="s">
        <v>144</v>
      </c>
      <c r="L6412" t="s">
        <v>18394</v>
      </c>
      <c r="M6412" t="s">
        <v>18395</v>
      </c>
      <c r="N6412">
        <v>8.2125000000000004</v>
      </c>
      <c r="O6412">
        <v>0</v>
      </c>
      <c r="P6412">
        <v>1258</v>
      </c>
      <c r="Q6412">
        <v>0</v>
      </c>
      <c r="R6412">
        <v>0</v>
      </c>
      <c r="S6412">
        <v>0</v>
      </c>
      <c r="T6412">
        <v>45</v>
      </c>
      <c r="U6412">
        <v>0</v>
      </c>
      <c r="V6412">
        <v>0</v>
      </c>
      <c r="W6412">
        <v>0</v>
      </c>
      <c r="X6412">
        <v>2533.320392837084</v>
      </c>
      <c r="Y6412">
        <v>0</v>
      </c>
      <c r="Z6412">
        <v>0</v>
      </c>
      <c r="AA6412">
        <v>0</v>
      </c>
      <c r="AB6412">
        <v>488.55416761123706</v>
      </c>
      <c r="AC6412">
        <v>0</v>
      </c>
      <c r="AD6412">
        <v>0</v>
      </c>
      <c r="AE6412">
        <v>3021.8745604483211</v>
      </c>
    </row>
    <row r="6413" spans="1:31" x14ac:dyDescent="0.25">
      <c r="A6413">
        <v>2318385</v>
      </c>
      <c r="B6413">
        <v>1</v>
      </c>
      <c r="C6413" t="s">
        <v>80</v>
      </c>
      <c r="D6413" t="s">
        <v>93</v>
      </c>
      <c r="E6413" t="s">
        <v>414</v>
      </c>
      <c r="F6413" t="s">
        <v>18396</v>
      </c>
      <c r="G6413" t="s">
        <v>134</v>
      </c>
      <c r="H6413" t="s">
        <v>135</v>
      </c>
      <c r="I6413" t="s">
        <v>136</v>
      </c>
      <c r="J6413" t="s">
        <v>137</v>
      </c>
      <c r="K6413" t="s">
        <v>138</v>
      </c>
      <c r="L6413" t="s">
        <v>18397</v>
      </c>
      <c r="M6413" t="s">
        <v>17945</v>
      </c>
      <c r="N6413">
        <v>0.173055555</v>
      </c>
      <c r="O6413">
        <v>4</v>
      </c>
      <c r="P6413">
        <v>19549</v>
      </c>
      <c r="Q6413">
        <v>55</v>
      </c>
      <c r="R6413">
        <v>1047</v>
      </c>
      <c r="S6413">
        <v>32</v>
      </c>
      <c r="T6413">
        <v>3018</v>
      </c>
      <c r="U6413">
        <v>5</v>
      </c>
      <c r="V6413">
        <v>3</v>
      </c>
      <c r="W6413">
        <v>0.65195837867644157</v>
      </c>
      <c r="X6413">
        <v>563.70967245878296</v>
      </c>
      <c r="Y6413">
        <v>73.803443902627578</v>
      </c>
      <c r="Z6413">
        <v>179.30561232262261</v>
      </c>
      <c r="AA6413">
        <v>17.044356883608295</v>
      </c>
      <c r="AB6413">
        <v>469.48927092590156</v>
      </c>
      <c r="AC6413">
        <v>253.6034941632343</v>
      </c>
      <c r="AD6413">
        <v>11.9931521087462</v>
      </c>
      <c r="AE6413">
        <v>1569.6009611442</v>
      </c>
    </row>
    <row r="6414" spans="1:31" x14ac:dyDescent="0.25">
      <c r="A6414">
        <v>2317967</v>
      </c>
      <c r="B6414">
        <v>1</v>
      </c>
      <c r="C6414" t="s">
        <v>81</v>
      </c>
      <c r="D6414" t="s">
        <v>123</v>
      </c>
      <c r="E6414" t="s">
        <v>132</v>
      </c>
      <c r="F6414" t="s">
        <v>3291</v>
      </c>
      <c r="G6414" t="s">
        <v>134</v>
      </c>
      <c r="H6414" t="s">
        <v>135</v>
      </c>
      <c r="I6414" t="s">
        <v>136</v>
      </c>
      <c r="J6414" t="s">
        <v>137</v>
      </c>
      <c r="K6414" t="s">
        <v>138</v>
      </c>
      <c r="L6414" t="s">
        <v>18398</v>
      </c>
      <c r="M6414" t="s">
        <v>18399</v>
      </c>
      <c r="N6414">
        <v>0.99583333299999999</v>
      </c>
      <c r="O6414">
        <v>0</v>
      </c>
      <c r="P6414">
        <v>361</v>
      </c>
      <c r="Q6414">
        <v>137</v>
      </c>
      <c r="R6414">
        <v>53</v>
      </c>
      <c r="S6414">
        <v>15</v>
      </c>
      <c r="T6414">
        <v>36</v>
      </c>
      <c r="U6414">
        <v>0</v>
      </c>
      <c r="V6414">
        <v>0</v>
      </c>
      <c r="W6414">
        <v>0</v>
      </c>
      <c r="X6414">
        <v>46.147132622459104</v>
      </c>
      <c r="Y6414">
        <v>225.54947569044691</v>
      </c>
      <c r="Z6414">
        <v>55.748728777060016</v>
      </c>
      <c r="AA6414">
        <v>14.23830902101667</v>
      </c>
      <c r="AB6414">
        <v>11.588273724180471</v>
      </c>
      <c r="AC6414">
        <v>0</v>
      </c>
      <c r="AD6414">
        <v>0</v>
      </c>
      <c r="AE6414">
        <v>353.27191983516315</v>
      </c>
    </row>
    <row r="6415" spans="1:31" x14ac:dyDescent="0.25">
      <c r="A6415">
        <v>2318408</v>
      </c>
      <c r="B6415">
        <v>1</v>
      </c>
      <c r="C6415" t="s">
        <v>80</v>
      </c>
      <c r="D6415" t="s">
        <v>105</v>
      </c>
      <c r="E6415" t="s">
        <v>147</v>
      </c>
      <c r="F6415" t="s">
        <v>18400</v>
      </c>
      <c r="G6415" t="s">
        <v>336</v>
      </c>
      <c r="H6415" t="s">
        <v>150</v>
      </c>
      <c r="I6415" t="s">
        <v>136</v>
      </c>
      <c r="J6415" t="s">
        <v>137</v>
      </c>
      <c r="K6415" t="s">
        <v>138</v>
      </c>
      <c r="L6415" t="s">
        <v>18401</v>
      </c>
      <c r="M6415" t="s">
        <v>18402</v>
      </c>
      <c r="N6415">
        <v>0.50249999999999995</v>
      </c>
      <c r="O6415">
        <v>0</v>
      </c>
      <c r="P6415">
        <v>15</v>
      </c>
      <c r="Q6415">
        <v>0</v>
      </c>
      <c r="R6415">
        <v>2</v>
      </c>
      <c r="S6415">
        <v>0</v>
      </c>
      <c r="T6415">
        <v>13</v>
      </c>
      <c r="U6415">
        <v>0</v>
      </c>
      <c r="V6415">
        <v>0</v>
      </c>
      <c r="W6415">
        <v>0</v>
      </c>
      <c r="X6415">
        <v>1.4650126780559667</v>
      </c>
      <c r="Y6415">
        <v>0</v>
      </c>
      <c r="Z6415">
        <v>1.8953869174851001</v>
      </c>
      <c r="AA6415">
        <v>0</v>
      </c>
      <c r="AB6415">
        <v>4.3560693856350579</v>
      </c>
      <c r="AC6415">
        <v>0</v>
      </c>
      <c r="AD6415">
        <v>0</v>
      </c>
      <c r="AE6415">
        <v>7.7164689811761242</v>
      </c>
    </row>
    <row r="6416" spans="1:31" x14ac:dyDescent="0.25">
      <c r="A6416">
        <v>2318159</v>
      </c>
      <c r="B6416">
        <v>1</v>
      </c>
      <c r="C6416" t="s">
        <v>80</v>
      </c>
      <c r="D6416" t="s">
        <v>92</v>
      </c>
      <c r="E6416" t="s">
        <v>147</v>
      </c>
      <c r="F6416" t="s">
        <v>18403</v>
      </c>
      <c r="G6416" t="s">
        <v>336</v>
      </c>
      <c r="H6416" t="s">
        <v>150</v>
      </c>
      <c r="I6416" t="s">
        <v>136</v>
      </c>
      <c r="J6416" t="s">
        <v>137</v>
      </c>
      <c r="K6416" t="s">
        <v>138</v>
      </c>
      <c r="L6416" t="s">
        <v>18404</v>
      </c>
      <c r="M6416" t="s">
        <v>18405</v>
      </c>
      <c r="N6416">
        <v>0.386944444</v>
      </c>
      <c r="O6416">
        <v>0</v>
      </c>
      <c r="P6416">
        <v>227</v>
      </c>
      <c r="Q6416">
        <v>0</v>
      </c>
      <c r="R6416">
        <v>0</v>
      </c>
      <c r="S6416">
        <v>0</v>
      </c>
      <c r="T6416">
        <v>17</v>
      </c>
      <c r="U6416">
        <v>0</v>
      </c>
      <c r="V6416">
        <v>0</v>
      </c>
      <c r="W6416">
        <v>0</v>
      </c>
      <c r="X6416">
        <v>17.280146691119445</v>
      </c>
      <c r="Y6416">
        <v>0</v>
      </c>
      <c r="Z6416">
        <v>0</v>
      </c>
      <c r="AA6416">
        <v>0</v>
      </c>
      <c r="AB6416">
        <v>5.7873281824772098</v>
      </c>
      <c r="AC6416">
        <v>0</v>
      </c>
      <c r="AD6416">
        <v>0</v>
      </c>
      <c r="AE6416">
        <v>23.067474873596655</v>
      </c>
    </row>
    <row r="6417" spans="1:31" x14ac:dyDescent="0.25">
      <c r="A6417">
        <v>2317953</v>
      </c>
      <c r="B6417">
        <v>1</v>
      </c>
      <c r="C6417" t="s">
        <v>80</v>
      </c>
      <c r="D6417" t="s">
        <v>100</v>
      </c>
      <c r="E6417" t="s">
        <v>141</v>
      </c>
      <c r="F6417" t="s">
        <v>1684</v>
      </c>
      <c r="G6417" t="s">
        <v>134</v>
      </c>
      <c r="H6417" t="s">
        <v>135</v>
      </c>
      <c r="I6417" t="s">
        <v>136</v>
      </c>
      <c r="J6417" t="s">
        <v>137</v>
      </c>
      <c r="K6417" t="s">
        <v>138</v>
      </c>
      <c r="L6417" t="s">
        <v>18406</v>
      </c>
      <c r="M6417" t="s">
        <v>18407</v>
      </c>
      <c r="N6417">
        <v>0.67777777699999997</v>
      </c>
      <c r="O6417">
        <v>0</v>
      </c>
      <c r="P6417">
        <v>967</v>
      </c>
      <c r="Q6417">
        <v>14</v>
      </c>
      <c r="R6417">
        <v>29</v>
      </c>
      <c r="S6417">
        <v>2</v>
      </c>
      <c r="T6417">
        <v>139</v>
      </c>
      <c r="U6417">
        <v>0</v>
      </c>
      <c r="V6417">
        <v>0</v>
      </c>
      <c r="W6417">
        <v>0</v>
      </c>
      <c r="X6417">
        <v>124.67853636996419</v>
      </c>
      <c r="Y6417">
        <v>6.9678774961525889</v>
      </c>
      <c r="Z6417">
        <v>9.7264304451115215</v>
      </c>
      <c r="AA6417">
        <v>4.4090575429374423</v>
      </c>
      <c r="AB6417">
        <v>42.495350376941879</v>
      </c>
      <c r="AC6417">
        <v>0</v>
      </c>
      <c r="AD6417">
        <v>0</v>
      </c>
      <c r="AE6417">
        <v>188.27725223110761</v>
      </c>
    </row>
    <row r="6418" spans="1:31" x14ac:dyDescent="0.25">
      <c r="A6418">
        <v>2318053</v>
      </c>
      <c r="B6418">
        <v>1</v>
      </c>
      <c r="C6418" t="s">
        <v>80</v>
      </c>
      <c r="D6418" t="s">
        <v>84</v>
      </c>
      <c r="E6418" t="s">
        <v>153</v>
      </c>
      <c r="F6418" t="s">
        <v>18408</v>
      </c>
      <c r="G6418" t="s">
        <v>703</v>
      </c>
      <c r="H6418" t="s">
        <v>150</v>
      </c>
      <c r="I6418" t="s">
        <v>136</v>
      </c>
      <c r="J6418" t="s">
        <v>3</v>
      </c>
      <c r="K6418" t="s">
        <v>138</v>
      </c>
      <c r="L6418" t="s">
        <v>18409</v>
      </c>
      <c r="M6418" t="s">
        <v>18410</v>
      </c>
      <c r="N6418">
        <v>4.7916666660000002</v>
      </c>
      <c r="O6418">
        <v>0</v>
      </c>
      <c r="P6418">
        <v>5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5.0397552719634993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5.0397552719634993</v>
      </c>
    </row>
    <row r="6419" spans="1:31" x14ac:dyDescent="0.25">
      <c r="A6419">
        <v>2318093</v>
      </c>
      <c r="B6419">
        <v>1</v>
      </c>
      <c r="C6419" t="s">
        <v>81</v>
      </c>
      <c r="D6419" t="s">
        <v>123</v>
      </c>
      <c r="E6419" t="s">
        <v>147</v>
      </c>
      <c r="F6419" t="s">
        <v>18411</v>
      </c>
      <c r="G6419" t="s">
        <v>149</v>
      </c>
      <c r="H6419" t="s">
        <v>150</v>
      </c>
      <c r="I6419" t="s">
        <v>136</v>
      </c>
      <c r="J6419" t="s">
        <v>137</v>
      </c>
      <c r="K6419" t="s">
        <v>138</v>
      </c>
      <c r="L6419" t="s">
        <v>18412</v>
      </c>
      <c r="M6419" t="s">
        <v>18413</v>
      </c>
      <c r="N6419">
        <v>4.1825000000000001</v>
      </c>
      <c r="O6419">
        <v>0</v>
      </c>
      <c r="P6419">
        <v>4</v>
      </c>
      <c r="Q6419">
        <v>0</v>
      </c>
      <c r="R6419">
        <v>3</v>
      </c>
      <c r="S6419">
        <v>0</v>
      </c>
      <c r="T6419">
        <v>3</v>
      </c>
      <c r="U6419">
        <v>0</v>
      </c>
      <c r="V6419">
        <v>0</v>
      </c>
      <c r="W6419">
        <v>0</v>
      </c>
      <c r="X6419">
        <v>0.71654227379640012</v>
      </c>
      <c r="Y6419">
        <v>0</v>
      </c>
      <c r="Z6419">
        <v>6.6517451333616249</v>
      </c>
      <c r="AA6419">
        <v>0</v>
      </c>
      <c r="AB6419">
        <v>11.60841808990115</v>
      </c>
      <c r="AC6419">
        <v>0</v>
      </c>
      <c r="AD6419">
        <v>0</v>
      </c>
      <c r="AE6419">
        <v>18.976705497059175</v>
      </c>
    </row>
    <row r="6420" spans="1:31" x14ac:dyDescent="0.25">
      <c r="A6420">
        <v>2318259</v>
      </c>
      <c r="B6420">
        <v>1</v>
      </c>
      <c r="C6420" t="s">
        <v>80</v>
      </c>
      <c r="D6420" t="s">
        <v>108</v>
      </c>
      <c r="E6420" t="s">
        <v>175</v>
      </c>
      <c r="F6420" t="s">
        <v>18414</v>
      </c>
      <c r="G6420" t="s">
        <v>475</v>
      </c>
      <c r="H6420" t="s">
        <v>135</v>
      </c>
      <c r="I6420" t="s">
        <v>136</v>
      </c>
      <c r="J6420" t="s">
        <v>137</v>
      </c>
      <c r="K6420" t="s">
        <v>138</v>
      </c>
      <c r="L6420" t="s">
        <v>18415</v>
      </c>
      <c r="M6420" t="s">
        <v>18416</v>
      </c>
      <c r="N6420">
        <v>1.561388888</v>
      </c>
      <c r="O6420">
        <v>0</v>
      </c>
      <c r="P6420">
        <v>73</v>
      </c>
      <c r="Q6420">
        <v>0</v>
      </c>
      <c r="R6420">
        <v>8</v>
      </c>
      <c r="S6420">
        <v>0</v>
      </c>
      <c r="T6420">
        <v>9</v>
      </c>
      <c r="U6420">
        <v>0</v>
      </c>
      <c r="V6420">
        <v>0</v>
      </c>
      <c r="W6420">
        <v>0</v>
      </c>
      <c r="X6420">
        <v>24.804180316976232</v>
      </c>
      <c r="Y6420">
        <v>0</v>
      </c>
      <c r="Z6420">
        <v>1.8761280229725004</v>
      </c>
      <c r="AA6420">
        <v>0</v>
      </c>
      <c r="AB6420">
        <v>19.617156781569602</v>
      </c>
      <c r="AC6420">
        <v>0</v>
      </c>
      <c r="AD6420">
        <v>0</v>
      </c>
      <c r="AE6420">
        <v>46.297465121518336</v>
      </c>
    </row>
    <row r="6421" spans="1:31" x14ac:dyDescent="0.25">
      <c r="A6421">
        <v>2317973</v>
      </c>
      <c r="B6421">
        <v>1</v>
      </c>
      <c r="C6421" t="s">
        <v>81</v>
      </c>
      <c r="D6421" t="s">
        <v>128</v>
      </c>
      <c r="E6421" t="s">
        <v>132</v>
      </c>
      <c r="F6421" t="s">
        <v>18417</v>
      </c>
      <c r="G6421" t="s">
        <v>134</v>
      </c>
      <c r="H6421" t="s">
        <v>135</v>
      </c>
      <c r="I6421" t="s">
        <v>136</v>
      </c>
      <c r="J6421" t="s">
        <v>137</v>
      </c>
      <c r="K6421" t="s">
        <v>138</v>
      </c>
      <c r="L6421" t="s">
        <v>18153</v>
      </c>
      <c r="M6421" t="s">
        <v>18418</v>
      </c>
      <c r="N6421">
        <v>0.57638888799999999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>
        <v>1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  <c r="AC6421">
        <v>4.4940015335600005</v>
      </c>
      <c r="AD6421">
        <v>0</v>
      </c>
      <c r="AE6421">
        <v>4.4940015335600005</v>
      </c>
    </row>
    <row r="6422" spans="1:31" x14ac:dyDescent="0.25">
      <c r="A6422">
        <v>2318285</v>
      </c>
      <c r="B6422">
        <v>1</v>
      </c>
      <c r="C6422" t="s">
        <v>80</v>
      </c>
      <c r="D6422" t="s">
        <v>99</v>
      </c>
      <c r="E6422" t="s">
        <v>141</v>
      </c>
      <c r="F6422" t="s">
        <v>18419</v>
      </c>
      <c r="G6422" t="s">
        <v>467</v>
      </c>
      <c r="H6422" t="s">
        <v>135</v>
      </c>
      <c r="I6422" t="s">
        <v>136</v>
      </c>
      <c r="J6422" t="s">
        <v>137</v>
      </c>
      <c r="K6422" t="s">
        <v>144</v>
      </c>
      <c r="L6422" t="s">
        <v>18420</v>
      </c>
      <c r="M6422" t="s">
        <v>18421</v>
      </c>
      <c r="N6422">
        <v>0.1</v>
      </c>
      <c r="O6422">
        <v>10</v>
      </c>
      <c r="P6422">
        <v>7556</v>
      </c>
      <c r="Q6422">
        <v>1</v>
      </c>
      <c r="R6422">
        <v>109</v>
      </c>
      <c r="S6422">
        <v>25</v>
      </c>
      <c r="T6422">
        <v>871</v>
      </c>
      <c r="U6422">
        <v>3</v>
      </c>
      <c r="V6422">
        <v>7</v>
      </c>
      <c r="W6422">
        <v>10.833428285541</v>
      </c>
      <c r="X6422">
        <v>135.37024323396477</v>
      </c>
      <c r="Y6422">
        <v>1.7996185604999999E-2</v>
      </c>
      <c r="Z6422">
        <v>2.6826616558290004</v>
      </c>
      <c r="AA6422">
        <v>15.624233562505996</v>
      </c>
      <c r="AB6422">
        <v>53.321134374602281</v>
      </c>
      <c r="AC6422">
        <v>6.0996809586780003</v>
      </c>
      <c r="AD6422">
        <v>13.902372801265997</v>
      </c>
      <c r="AE6422">
        <v>237.85175105799203</v>
      </c>
    </row>
    <row r="6423" spans="1:31" x14ac:dyDescent="0.25">
      <c r="A6423">
        <v>2318116</v>
      </c>
      <c r="B6423">
        <v>1</v>
      </c>
      <c r="C6423" t="s">
        <v>80</v>
      </c>
      <c r="D6423" t="s">
        <v>82</v>
      </c>
      <c r="E6423" t="s">
        <v>158</v>
      </c>
      <c r="F6423" t="s">
        <v>4165</v>
      </c>
      <c r="G6423" t="s">
        <v>177</v>
      </c>
      <c r="H6423" t="s">
        <v>150</v>
      </c>
      <c r="I6423" t="s">
        <v>136</v>
      </c>
      <c r="J6423" t="s">
        <v>137</v>
      </c>
      <c r="K6423" t="s">
        <v>144</v>
      </c>
      <c r="L6423" t="s">
        <v>18422</v>
      </c>
      <c r="M6423" t="s">
        <v>18423</v>
      </c>
      <c r="N6423">
        <v>7.6947222220000002</v>
      </c>
      <c r="O6423">
        <v>0</v>
      </c>
      <c r="P6423">
        <v>772</v>
      </c>
      <c r="Q6423">
        <v>0</v>
      </c>
      <c r="R6423">
        <v>0</v>
      </c>
      <c r="S6423">
        <v>0</v>
      </c>
      <c r="T6423">
        <v>82</v>
      </c>
      <c r="U6423">
        <v>0</v>
      </c>
      <c r="V6423">
        <v>0</v>
      </c>
      <c r="W6423">
        <v>0</v>
      </c>
      <c r="X6423">
        <v>1322.0009123171558</v>
      </c>
      <c r="Y6423">
        <v>0</v>
      </c>
      <c r="Z6423">
        <v>0</v>
      </c>
      <c r="AA6423">
        <v>0</v>
      </c>
      <c r="AB6423">
        <v>592.88466762675762</v>
      </c>
      <c r="AC6423">
        <v>0</v>
      </c>
      <c r="AD6423">
        <v>0</v>
      </c>
      <c r="AE6423">
        <v>1914.8855799439134</v>
      </c>
    </row>
    <row r="6424" spans="1:31" x14ac:dyDescent="0.25">
      <c r="A6424">
        <v>2318514</v>
      </c>
      <c r="B6424">
        <v>1</v>
      </c>
      <c r="C6424" t="s">
        <v>81</v>
      </c>
      <c r="D6424" t="s">
        <v>117</v>
      </c>
      <c r="E6424" t="s">
        <v>132</v>
      </c>
      <c r="F6424" t="s">
        <v>18424</v>
      </c>
      <c r="G6424" t="s">
        <v>134</v>
      </c>
      <c r="H6424" t="s">
        <v>135</v>
      </c>
      <c r="I6424" t="s">
        <v>468</v>
      </c>
      <c r="J6424" t="s">
        <v>137</v>
      </c>
      <c r="K6424" t="s">
        <v>138</v>
      </c>
      <c r="L6424" t="s">
        <v>18425</v>
      </c>
      <c r="M6424" t="s">
        <v>18426</v>
      </c>
      <c r="N6424">
        <v>2.3611111000000001E-2</v>
      </c>
      <c r="O6424">
        <v>0</v>
      </c>
      <c r="P6424">
        <v>1049</v>
      </c>
      <c r="Q6424">
        <v>8</v>
      </c>
      <c r="R6424">
        <v>54</v>
      </c>
      <c r="S6424">
        <v>6</v>
      </c>
      <c r="T6424">
        <v>123</v>
      </c>
      <c r="U6424">
        <v>2</v>
      </c>
      <c r="V6424">
        <v>0</v>
      </c>
      <c r="W6424">
        <v>0</v>
      </c>
      <c r="X6424">
        <v>2.9264306972521945</v>
      </c>
      <c r="Y6424">
        <v>2.9662670486193887</v>
      </c>
      <c r="Z6424">
        <v>0.32462459566841673</v>
      </c>
      <c r="AA6424">
        <v>0.4830535837488889</v>
      </c>
      <c r="AB6424">
        <v>1.4639956817671247</v>
      </c>
      <c r="AC6424">
        <v>2.2849781089999999</v>
      </c>
      <c r="AD6424">
        <v>0</v>
      </c>
      <c r="AE6424">
        <v>10.449349716056012</v>
      </c>
    </row>
    <row r="6425" spans="1:31" x14ac:dyDescent="0.25">
      <c r="A6425">
        <v>2318073</v>
      </c>
      <c r="B6425">
        <v>1</v>
      </c>
      <c r="C6425" t="s">
        <v>80</v>
      </c>
      <c r="D6425" t="s">
        <v>104</v>
      </c>
      <c r="E6425" t="s">
        <v>175</v>
      </c>
      <c r="F6425" t="s">
        <v>18427</v>
      </c>
      <c r="G6425" t="s">
        <v>210</v>
      </c>
      <c r="H6425" t="s">
        <v>135</v>
      </c>
      <c r="I6425" t="s">
        <v>136</v>
      </c>
      <c r="J6425" t="s">
        <v>137</v>
      </c>
      <c r="K6425" t="s">
        <v>138</v>
      </c>
      <c r="L6425" t="s">
        <v>18428</v>
      </c>
      <c r="M6425" t="s">
        <v>18429</v>
      </c>
      <c r="N6425">
        <v>2.293055555</v>
      </c>
      <c r="O6425">
        <v>0</v>
      </c>
      <c r="P6425">
        <v>179</v>
      </c>
      <c r="Q6425">
        <v>0</v>
      </c>
      <c r="R6425">
        <v>1</v>
      </c>
      <c r="S6425">
        <v>0</v>
      </c>
      <c r="T6425">
        <v>14</v>
      </c>
      <c r="U6425">
        <v>0</v>
      </c>
      <c r="V6425">
        <v>0</v>
      </c>
      <c r="W6425">
        <v>0</v>
      </c>
      <c r="X6425">
        <v>62.040133686479017</v>
      </c>
      <c r="Y6425">
        <v>0</v>
      </c>
      <c r="Z6425">
        <v>4.8423673726500006E-2</v>
      </c>
      <c r="AA6425">
        <v>0</v>
      </c>
      <c r="AB6425">
        <v>14.979602509521268</v>
      </c>
      <c r="AC6425">
        <v>0</v>
      </c>
      <c r="AD6425">
        <v>0</v>
      </c>
      <c r="AE6425">
        <v>77.068159869726784</v>
      </c>
    </row>
    <row r="6426" spans="1:31" x14ac:dyDescent="0.25">
      <c r="A6426">
        <v>2318328</v>
      </c>
      <c r="B6426">
        <v>1</v>
      </c>
      <c r="C6426" t="s">
        <v>80</v>
      </c>
      <c r="D6426" t="s">
        <v>90</v>
      </c>
      <c r="E6426" t="s">
        <v>414</v>
      </c>
      <c r="F6426" t="s">
        <v>18430</v>
      </c>
      <c r="G6426" t="s">
        <v>134</v>
      </c>
      <c r="H6426" t="s">
        <v>135</v>
      </c>
      <c r="I6426" t="s">
        <v>136</v>
      </c>
      <c r="J6426" t="s">
        <v>137</v>
      </c>
      <c r="K6426" t="s">
        <v>138</v>
      </c>
      <c r="L6426" t="s">
        <v>18431</v>
      </c>
      <c r="M6426" t="s">
        <v>18432</v>
      </c>
      <c r="N6426">
        <v>0.233055555</v>
      </c>
      <c r="O6426">
        <v>0</v>
      </c>
      <c r="P6426">
        <v>16928</v>
      </c>
      <c r="Q6426">
        <v>0</v>
      </c>
      <c r="R6426">
        <v>0</v>
      </c>
      <c r="S6426">
        <v>3</v>
      </c>
      <c r="T6426">
        <v>1592</v>
      </c>
      <c r="U6426">
        <v>0</v>
      </c>
      <c r="V6426">
        <v>7</v>
      </c>
      <c r="W6426">
        <v>0</v>
      </c>
      <c r="X6426">
        <v>849.19747004652481</v>
      </c>
      <c r="Y6426">
        <v>0</v>
      </c>
      <c r="Z6426">
        <v>0</v>
      </c>
      <c r="AA6426">
        <v>43.327721313329249</v>
      </c>
      <c r="AB6426">
        <v>313.29443007949402</v>
      </c>
      <c r="AC6426">
        <v>0</v>
      </c>
      <c r="AD6426">
        <v>37.24932868394351</v>
      </c>
      <c r="AE6426">
        <v>1243.0689501232916</v>
      </c>
    </row>
    <row r="6427" spans="1:31" x14ac:dyDescent="0.25">
      <c r="A6427">
        <v>2318471</v>
      </c>
      <c r="B6427">
        <v>1</v>
      </c>
      <c r="C6427" t="s">
        <v>81</v>
      </c>
      <c r="D6427" t="s">
        <v>127</v>
      </c>
      <c r="E6427" t="s">
        <v>153</v>
      </c>
      <c r="F6427" t="s">
        <v>18433</v>
      </c>
      <c r="G6427" t="s">
        <v>203</v>
      </c>
      <c r="H6427" t="s">
        <v>150</v>
      </c>
      <c r="I6427" t="s">
        <v>136</v>
      </c>
      <c r="J6427" t="s">
        <v>137</v>
      </c>
      <c r="K6427" t="s">
        <v>138</v>
      </c>
      <c r="L6427" t="s">
        <v>18220</v>
      </c>
      <c r="M6427" t="s">
        <v>18434</v>
      </c>
      <c r="N6427">
        <v>1.9330555549999999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1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0.4099822988527333</v>
      </c>
      <c r="AC6427">
        <v>0</v>
      </c>
      <c r="AD6427">
        <v>0</v>
      </c>
      <c r="AE6427">
        <v>0.4099822988527333</v>
      </c>
    </row>
    <row r="6428" spans="1:31" x14ac:dyDescent="0.25">
      <c r="A6428">
        <v>2318030</v>
      </c>
      <c r="B6428">
        <v>1</v>
      </c>
      <c r="C6428" t="s">
        <v>80</v>
      </c>
      <c r="D6428" t="s">
        <v>103</v>
      </c>
      <c r="E6428" t="s">
        <v>158</v>
      </c>
      <c r="F6428" t="s">
        <v>18435</v>
      </c>
      <c r="G6428" t="s">
        <v>177</v>
      </c>
      <c r="H6428" t="s">
        <v>150</v>
      </c>
      <c r="I6428" t="s">
        <v>136</v>
      </c>
      <c r="J6428" t="s">
        <v>137</v>
      </c>
      <c r="K6428" t="s">
        <v>144</v>
      </c>
      <c r="L6428" t="s">
        <v>18436</v>
      </c>
      <c r="M6428" t="s">
        <v>18437</v>
      </c>
      <c r="N6428">
        <v>0.39805555500000001</v>
      </c>
      <c r="O6428">
        <v>0</v>
      </c>
      <c r="P6428">
        <v>994</v>
      </c>
      <c r="Q6428">
        <v>0</v>
      </c>
      <c r="R6428">
        <v>0</v>
      </c>
      <c r="S6428">
        <v>0</v>
      </c>
      <c r="T6428">
        <v>57</v>
      </c>
      <c r="U6428">
        <v>0</v>
      </c>
      <c r="V6428">
        <v>0</v>
      </c>
      <c r="W6428">
        <v>0</v>
      </c>
      <c r="X6428">
        <v>86.293387432480358</v>
      </c>
      <c r="Y6428">
        <v>0</v>
      </c>
      <c r="Z6428">
        <v>0</v>
      </c>
      <c r="AA6428">
        <v>0</v>
      </c>
      <c r="AB6428">
        <v>22.914752727893138</v>
      </c>
      <c r="AC6428">
        <v>0</v>
      </c>
      <c r="AD6428">
        <v>0</v>
      </c>
      <c r="AE6428">
        <v>109.20814016037349</v>
      </c>
    </row>
    <row r="6429" spans="1:31" x14ac:dyDescent="0.25">
      <c r="A6429">
        <v>2318571</v>
      </c>
      <c r="B6429">
        <v>1</v>
      </c>
      <c r="C6429" t="s">
        <v>80</v>
      </c>
      <c r="D6429" t="s">
        <v>88</v>
      </c>
      <c r="E6429" t="s">
        <v>153</v>
      </c>
      <c r="F6429" t="s">
        <v>18438</v>
      </c>
      <c r="G6429" t="s">
        <v>203</v>
      </c>
      <c r="H6429" t="s">
        <v>150</v>
      </c>
      <c r="I6429" t="s">
        <v>136</v>
      </c>
      <c r="J6429" t="s">
        <v>137</v>
      </c>
      <c r="K6429" t="s">
        <v>138</v>
      </c>
      <c r="L6429" t="s">
        <v>18439</v>
      </c>
      <c r="M6429" t="s">
        <v>18440</v>
      </c>
      <c r="N6429">
        <v>3.4913888879999999</v>
      </c>
      <c r="O6429">
        <v>0</v>
      </c>
      <c r="P6429">
        <v>13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11.392603728258464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11.392603728258464</v>
      </c>
    </row>
    <row r="6430" spans="1:31" x14ac:dyDescent="0.25">
      <c r="A6430">
        <v>2318603</v>
      </c>
      <c r="B6430">
        <v>1</v>
      </c>
      <c r="C6430" t="s">
        <v>80</v>
      </c>
      <c r="D6430" t="s">
        <v>85</v>
      </c>
      <c r="E6430" t="s">
        <v>414</v>
      </c>
      <c r="F6430" t="s">
        <v>18441</v>
      </c>
      <c r="G6430" t="s">
        <v>134</v>
      </c>
      <c r="H6430" t="s">
        <v>2425</v>
      </c>
      <c r="I6430" t="s">
        <v>136</v>
      </c>
      <c r="J6430" t="s">
        <v>137</v>
      </c>
      <c r="K6430" t="s">
        <v>138</v>
      </c>
      <c r="L6430" t="s">
        <v>18442</v>
      </c>
      <c r="M6430" t="s">
        <v>18443</v>
      </c>
      <c r="N6430">
        <v>0.28749999999999998</v>
      </c>
      <c r="O6430">
        <v>0</v>
      </c>
      <c r="P6430">
        <v>5784</v>
      </c>
      <c r="Q6430">
        <v>0</v>
      </c>
      <c r="R6430">
        <v>0</v>
      </c>
      <c r="S6430">
        <v>0</v>
      </c>
      <c r="T6430">
        <v>222</v>
      </c>
      <c r="U6430">
        <v>0</v>
      </c>
      <c r="V6430">
        <v>0</v>
      </c>
      <c r="W6430">
        <v>0</v>
      </c>
      <c r="X6430">
        <v>439.75736572987751</v>
      </c>
      <c r="Y6430">
        <v>0</v>
      </c>
      <c r="Z6430">
        <v>0</v>
      </c>
      <c r="AA6430">
        <v>0</v>
      </c>
      <c r="AB6430">
        <v>111.97264799354841</v>
      </c>
      <c r="AC6430">
        <v>0</v>
      </c>
      <c r="AD6430">
        <v>0</v>
      </c>
      <c r="AE6430">
        <v>551.73001372342594</v>
      </c>
    </row>
    <row r="6431" spans="1:31" x14ac:dyDescent="0.25">
      <c r="A6431">
        <v>2318248</v>
      </c>
      <c r="B6431">
        <v>1</v>
      </c>
      <c r="C6431" t="s">
        <v>80</v>
      </c>
      <c r="D6431" t="s">
        <v>104</v>
      </c>
      <c r="E6431" t="s">
        <v>132</v>
      </c>
      <c r="F6431" t="s">
        <v>6660</v>
      </c>
      <c r="G6431" t="s">
        <v>134</v>
      </c>
      <c r="H6431" t="s">
        <v>135</v>
      </c>
      <c r="I6431" t="s">
        <v>136</v>
      </c>
      <c r="J6431" t="s">
        <v>137</v>
      </c>
      <c r="K6431" t="s">
        <v>138</v>
      </c>
      <c r="L6431" t="s">
        <v>18444</v>
      </c>
      <c r="M6431" t="s">
        <v>18445</v>
      </c>
      <c r="N6431">
        <v>1.6177777769999999</v>
      </c>
      <c r="O6431">
        <v>0</v>
      </c>
      <c r="P6431">
        <v>29</v>
      </c>
      <c r="Q6431">
        <v>0</v>
      </c>
      <c r="R6431">
        <v>61</v>
      </c>
      <c r="S6431">
        <v>1</v>
      </c>
      <c r="T6431">
        <v>12</v>
      </c>
      <c r="U6431">
        <v>4</v>
      </c>
      <c r="V6431">
        <v>0</v>
      </c>
      <c r="W6431">
        <v>0</v>
      </c>
      <c r="X6431">
        <v>14.831680937571065</v>
      </c>
      <c r="Y6431">
        <v>0</v>
      </c>
      <c r="Z6431">
        <v>55.183542934266221</v>
      </c>
      <c r="AA6431">
        <v>69.388196832863997</v>
      </c>
      <c r="AB6431">
        <v>17.632556465263907</v>
      </c>
      <c r="AC6431">
        <v>1465.0799789007726</v>
      </c>
      <c r="AD6431">
        <v>0</v>
      </c>
      <c r="AE6431">
        <v>1622.1159560707379</v>
      </c>
    </row>
    <row r="6432" spans="1:31" x14ac:dyDescent="0.25">
      <c r="A6432">
        <v>2318457</v>
      </c>
      <c r="B6432">
        <v>1</v>
      </c>
      <c r="C6432" t="s">
        <v>80</v>
      </c>
      <c r="D6432" t="s">
        <v>89</v>
      </c>
      <c r="E6432" t="s">
        <v>153</v>
      </c>
      <c r="F6432" t="s">
        <v>18446</v>
      </c>
      <c r="G6432" t="s">
        <v>155</v>
      </c>
      <c r="H6432" t="s">
        <v>150</v>
      </c>
      <c r="I6432" t="s">
        <v>136</v>
      </c>
      <c r="J6432" t="s">
        <v>137</v>
      </c>
      <c r="K6432" t="s">
        <v>138</v>
      </c>
      <c r="L6432" t="s">
        <v>18447</v>
      </c>
      <c r="M6432" t="s">
        <v>18448</v>
      </c>
      <c r="N6432">
        <v>2.204722222</v>
      </c>
      <c r="O6432">
        <v>0</v>
      </c>
      <c r="P6432">
        <v>1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0.95572019813795017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0.95572019813795017</v>
      </c>
    </row>
    <row r="6433" spans="1:31" x14ac:dyDescent="0.25">
      <c r="A6433">
        <v>2317956</v>
      </c>
      <c r="B6433">
        <v>1</v>
      </c>
      <c r="C6433" t="s">
        <v>80</v>
      </c>
      <c r="D6433" t="s">
        <v>111</v>
      </c>
      <c r="E6433" t="s">
        <v>158</v>
      </c>
      <c r="F6433" t="s">
        <v>18449</v>
      </c>
      <c r="G6433" t="s">
        <v>336</v>
      </c>
      <c r="H6433" t="s">
        <v>150</v>
      </c>
      <c r="I6433" t="s">
        <v>136</v>
      </c>
      <c r="J6433" t="s">
        <v>137</v>
      </c>
      <c r="K6433" t="s">
        <v>138</v>
      </c>
      <c r="L6433" t="s">
        <v>18450</v>
      </c>
      <c r="M6433" t="s">
        <v>18451</v>
      </c>
      <c r="N6433">
        <v>0.383333333</v>
      </c>
      <c r="O6433">
        <v>0</v>
      </c>
      <c r="P6433">
        <v>346</v>
      </c>
      <c r="Q6433">
        <v>0</v>
      </c>
      <c r="R6433">
        <v>0</v>
      </c>
      <c r="S6433">
        <v>0</v>
      </c>
      <c r="T6433">
        <v>9</v>
      </c>
      <c r="U6433">
        <v>0</v>
      </c>
      <c r="V6433">
        <v>0</v>
      </c>
      <c r="W6433">
        <v>0</v>
      </c>
      <c r="X6433">
        <v>20.240898921845474</v>
      </c>
      <c r="Y6433">
        <v>0</v>
      </c>
      <c r="Z6433">
        <v>0</v>
      </c>
      <c r="AA6433">
        <v>0</v>
      </c>
      <c r="AB6433">
        <v>2.3286451434906672</v>
      </c>
      <c r="AC6433">
        <v>0</v>
      </c>
      <c r="AD6433">
        <v>0</v>
      </c>
      <c r="AE6433">
        <v>22.569544065336142</v>
      </c>
    </row>
    <row r="6434" spans="1:31" x14ac:dyDescent="0.25">
      <c r="A6434">
        <v>2318354</v>
      </c>
      <c r="B6434">
        <v>1</v>
      </c>
      <c r="C6434" t="s">
        <v>81</v>
      </c>
      <c r="D6434" t="s">
        <v>120</v>
      </c>
      <c r="E6434" t="s">
        <v>158</v>
      </c>
      <c r="F6434" t="s">
        <v>18452</v>
      </c>
      <c r="G6434" t="s">
        <v>453</v>
      </c>
      <c r="H6434" t="s">
        <v>150</v>
      </c>
      <c r="I6434" t="s">
        <v>136</v>
      </c>
      <c r="J6434" t="s">
        <v>137</v>
      </c>
      <c r="K6434" t="s">
        <v>138</v>
      </c>
      <c r="L6434" t="s">
        <v>18453</v>
      </c>
      <c r="M6434" t="s">
        <v>18454</v>
      </c>
      <c r="N6434">
        <v>0.55055555499999997</v>
      </c>
      <c r="O6434">
        <v>0</v>
      </c>
      <c r="P6434">
        <v>54</v>
      </c>
      <c r="Q6434">
        <v>0</v>
      </c>
      <c r="R6434">
        <v>1</v>
      </c>
      <c r="S6434">
        <v>0</v>
      </c>
      <c r="T6434">
        <v>2</v>
      </c>
      <c r="U6434">
        <v>0</v>
      </c>
      <c r="V6434">
        <v>0</v>
      </c>
      <c r="W6434">
        <v>0</v>
      </c>
      <c r="X6434">
        <v>7.3325494904033004</v>
      </c>
      <c r="Y6434">
        <v>0</v>
      </c>
      <c r="Z6434">
        <v>4.1958802295264661</v>
      </c>
      <c r="AA6434">
        <v>0</v>
      </c>
      <c r="AB6434">
        <v>3.0898439606406001</v>
      </c>
      <c r="AC6434">
        <v>0</v>
      </c>
      <c r="AD6434">
        <v>0</v>
      </c>
      <c r="AE6434">
        <v>14.618273680570367</v>
      </c>
    </row>
    <row r="6435" spans="1:31" x14ac:dyDescent="0.25">
      <c r="A6435">
        <v>2317976</v>
      </c>
      <c r="B6435">
        <v>1</v>
      </c>
      <c r="C6435" t="s">
        <v>80</v>
      </c>
      <c r="D6435" t="s">
        <v>93</v>
      </c>
      <c r="E6435" t="s">
        <v>147</v>
      </c>
      <c r="F6435" t="s">
        <v>18455</v>
      </c>
      <c r="G6435" t="s">
        <v>1915</v>
      </c>
      <c r="H6435" t="s">
        <v>150</v>
      </c>
      <c r="I6435" t="s">
        <v>136</v>
      </c>
      <c r="J6435" t="s">
        <v>137</v>
      </c>
      <c r="K6435" t="s">
        <v>138</v>
      </c>
      <c r="L6435" t="s">
        <v>18456</v>
      </c>
      <c r="M6435" t="s">
        <v>18457</v>
      </c>
      <c r="N6435">
        <v>3.9586111110000002</v>
      </c>
      <c r="O6435">
        <v>0</v>
      </c>
      <c r="P6435">
        <v>1</v>
      </c>
      <c r="Q6435">
        <v>0</v>
      </c>
      <c r="R6435">
        <v>7</v>
      </c>
      <c r="S6435">
        <v>0</v>
      </c>
      <c r="T6435">
        <v>2</v>
      </c>
      <c r="U6435">
        <v>0</v>
      </c>
      <c r="V6435">
        <v>0</v>
      </c>
      <c r="W6435">
        <v>0</v>
      </c>
      <c r="X6435">
        <v>10.919332813430753</v>
      </c>
      <c r="Y6435">
        <v>0</v>
      </c>
      <c r="Z6435">
        <v>49.461398351613802</v>
      </c>
      <c r="AA6435">
        <v>0</v>
      </c>
      <c r="AB6435">
        <v>15.777122795375599</v>
      </c>
      <c r="AC6435">
        <v>0</v>
      </c>
      <c r="AD6435">
        <v>0</v>
      </c>
      <c r="AE6435">
        <v>76.157853960420155</v>
      </c>
    </row>
    <row r="6436" spans="1:31" x14ac:dyDescent="0.25">
      <c r="A6436">
        <v>2317996</v>
      </c>
      <c r="B6436">
        <v>1</v>
      </c>
      <c r="C6436" t="s">
        <v>80</v>
      </c>
      <c r="D6436" t="s">
        <v>110</v>
      </c>
      <c r="E6436" t="s">
        <v>153</v>
      </c>
      <c r="F6436" t="s">
        <v>18458</v>
      </c>
      <c r="G6436" t="s">
        <v>254</v>
      </c>
      <c r="H6436" t="s">
        <v>150</v>
      </c>
      <c r="I6436" t="s">
        <v>136</v>
      </c>
      <c r="J6436" t="s">
        <v>137</v>
      </c>
      <c r="K6436" t="s">
        <v>138</v>
      </c>
      <c r="L6436" t="s">
        <v>18459</v>
      </c>
      <c r="M6436" t="s">
        <v>18460</v>
      </c>
      <c r="N6436">
        <v>3.1949999999999998</v>
      </c>
      <c r="O6436">
        <v>0</v>
      </c>
      <c r="P6436">
        <v>3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2.8279293266666996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2.8279293266666996</v>
      </c>
    </row>
    <row r="6437" spans="1:31" x14ac:dyDescent="0.25">
      <c r="A6437">
        <v>2318311</v>
      </c>
      <c r="B6437">
        <v>1</v>
      </c>
      <c r="C6437" t="s">
        <v>81</v>
      </c>
      <c r="D6437" t="s">
        <v>128</v>
      </c>
      <c r="E6437" t="s">
        <v>141</v>
      </c>
      <c r="F6437" t="s">
        <v>18461</v>
      </c>
      <c r="G6437" t="s">
        <v>134</v>
      </c>
      <c r="H6437" t="s">
        <v>135</v>
      </c>
      <c r="I6437" t="s">
        <v>136</v>
      </c>
      <c r="J6437" t="s">
        <v>137</v>
      </c>
      <c r="K6437" t="s">
        <v>138</v>
      </c>
      <c r="L6437" t="s">
        <v>18462</v>
      </c>
      <c r="M6437" t="s">
        <v>18463</v>
      </c>
      <c r="N6437">
        <v>0.84194444400000001</v>
      </c>
      <c r="O6437">
        <v>5</v>
      </c>
      <c r="P6437">
        <v>11196</v>
      </c>
      <c r="Q6437">
        <v>17</v>
      </c>
      <c r="R6437">
        <v>143</v>
      </c>
      <c r="S6437">
        <v>25</v>
      </c>
      <c r="T6437">
        <v>900</v>
      </c>
      <c r="U6437">
        <v>9</v>
      </c>
      <c r="V6437">
        <v>1</v>
      </c>
      <c r="W6437">
        <v>1.7456404976599917</v>
      </c>
      <c r="X6437">
        <v>1779.2368957722829</v>
      </c>
      <c r="Y6437">
        <v>19.191405933427252</v>
      </c>
      <c r="Z6437">
        <v>85.212971945793981</v>
      </c>
      <c r="AA6437">
        <v>1010.550396517802</v>
      </c>
      <c r="AB6437">
        <v>790.30828981437139</v>
      </c>
      <c r="AC6437">
        <v>320.321040123405</v>
      </c>
      <c r="AD6437">
        <v>20.509695201573752</v>
      </c>
      <c r="AE6437">
        <v>4027.0763358063164</v>
      </c>
    </row>
    <row r="6438" spans="1:31" x14ac:dyDescent="0.25">
      <c r="A6438">
        <v>2318039</v>
      </c>
      <c r="B6438">
        <v>1</v>
      </c>
      <c r="C6438" t="s">
        <v>81</v>
      </c>
      <c r="D6438" t="s">
        <v>128</v>
      </c>
      <c r="E6438" t="s">
        <v>141</v>
      </c>
      <c r="F6438" t="s">
        <v>18464</v>
      </c>
      <c r="G6438" t="s">
        <v>177</v>
      </c>
      <c r="H6438" t="s">
        <v>135</v>
      </c>
      <c r="I6438" t="s">
        <v>136</v>
      </c>
      <c r="J6438" t="s">
        <v>137</v>
      </c>
      <c r="K6438" t="s">
        <v>144</v>
      </c>
      <c r="L6438" t="s">
        <v>18465</v>
      </c>
      <c r="M6438" t="s">
        <v>18466</v>
      </c>
      <c r="N6438">
        <v>3.1741666660000001</v>
      </c>
      <c r="O6438">
        <v>0</v>
      </c>
      <c r="P6438">
        <v>10665</v>
      </c>
      <c r="Q6438">
        <v>0</v>
      </c>
      <c r="R6438">
        <v>0</v>
      </c>
      <c r="S6438">
        <v>5</v>
      </c>
      <c r="T6438">
        <v>771</v>
      </c>
      <c r="U6438">
        <v>0</v>
      </c>
      <c r="V6438">
        <v>1</v>
      </c>
      <c r="W6438">
        <v>0</v>
      </c>
      <c r="X6438">
        <v>6770.6971272485443</v>
      </c>
      <c r="Y6438">
        <v>0</v>
      </c>
      <c r="Z6438">
        <v>0</v>
      </c>
      <c r="AA6438">
        <v>1342.3449709636702</v>
      </c>
      <c r="AB6438">
        <v>4522.5005338577421</v>
      </c>
      <c r="AC6438">
        <v>0</v>
      </c>
      <c r="AD6438">
        <v>102.84421855171749</v>
      </c>
      <c r="AE6438">
        <v>12738.386850621673</v>
      </c>
    </row>
    <row r="6439" spans="1:31" x14ac:dyDescent="0.25">
      <c r="A6439">
        <v>2318523</v>
      </c>
      <c r="B6439">
        <v>1</v>
      </c>
      <c r="C6439" t="s">
        <v>81</v>
      </c>
      <c r="D6439" t="s">
        <v>128</v>
      </c>
      <c r="E6439" t="s">
        <v>153</v>
      </c>
      <c r="F6439" t="s">
        <v>18467</v>
      </c>
      <c r="G6439" t="s">
        <v>203</v>
      </c>
      <c r="H6439" t="s">
        <v>150</v>
      </c>
      <c r="I6439" t="s">
        <v>136</v>
      </c>
      <c r="J6439" t="s">
        <v>137</v>
      </c>
      <c r="K6439" t="s">
        <v>138</v>
      </c>
      <c r="L6439" t="s">
        <v>18468</v>
      </c>
      <c r="M6439" t="s">
        <v>18469</v>
      </c>
      <c r="N6439">
        <v>3.7916666659999998</v>
      </c>
      <c r="O6439">
        <v>0</v>
      </c>
      <c r="P6439">
        <v>10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6.320856651949466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6.320856651949466</v>
      </c>
    </row>
    <row r="6440" spans="1:31" x14ac:dyDescent="0.25">
      <c r="A6440">
        <v>2318125</v>
      </c>
      <c r="B6440">
        <v>1</v>
      </c>
      <c r="C6440" t="s">
        <v>80</v>
      </c>
      <c r="D6440" t="s">
        <v>82</v>
      </c>
      <c r="E6440" t="s">
        <v>147</v>
      </c>
      <c r="F6440" t="s">
        <v>18470</v>
      </c>
      <c r="G6440" t="s">
        <v>149</v>
      </c>
      <c r="H6440" t="s">
        <v>150</v>
      </c>
      <c r="I6440" t="s">
        <v>136</v>
      </c>
      <c r="J6440" t="s">
        <v>137</v>
      </c>
      <c r="K6440" t="s">
        <v>138</v>
      </c>
      <c r="L6440" t="s">
        <v>18471</v>
      </c>
      <c r="M6440" t="s">
        <v>18472</v>
      </c>
      <c r="N6440">
        <v>7.16</v>
      </c>
      <c r="O6440">
        <v>0</v>
      </c>
      <c r="P6440">
        <v>92</v>
      </c>
      <c r="Q6440">
        <v>0</v>
      </c>
      <c r="R6440">
        <v>0</v>
      </c>
      <c r="S6440">
        <v>0</v>
      </c>
      <c r="T6440">
        <v>4</v>
      </c>
      <c r="U6440">
        <v>0</v>
      </c>
      <c r="V6440">
        <v>0</v>
      </c>
      <c r="W6440">
        <v>0</v>
      </c>
      <c r="X6440">
        <v>173.42631699265343</v>
      </c>
      <c r="Y6440">
        <v>0</v>
      </c>
      <c r="Z6440">
        <v>0</v>
      </c>
      <c r="AA6440">
        <v>0</v>
      </c>
      <c r="AB6440">
        <v>44.410601000294271</v>
      </c>
      <c r="AC6440">
        <v>0</v>
      </c>
      <c r="AD6440">
        <v>0</v>
      </c>
      <c r="AE6440">
        <v>217.83691799294769</v>
      </c>
    </row>
    <row r="6441" spans="1:31" x14ac:dyDescent="0.25">
      <c r="A6441">
        <v>2317982</v>
      </c>
      <c r="B6441">
        <v>1</v>
      </c>
      <c r="C6441" t="s">
        <v>80</v>
      </c>
      <c r="D6441" t="s">
        <v>95</v>
      </c>
      <c r="E6441" t="s">
        <v>414</v>
      </c>
      <c r="F6441" t="s">
        <v>14159</v>
      </c>
      <c r="G6441" t="s">
        <v>134</v>
      </c>
      <c r="H6441" t="s">
        <v>135</v>
      </c>
      <c r="I6441" t="s">
        <v>136</v>
      </c>
      <c r="J6441" t="s">
        <v>137</v>
      </c>
      <c r="K6441" t="s">
        <v>138</v>
      </c>
      <c r="L6441" t="s">
        <v>18473</v>
      </c>
      <c r="M6441" t="s">
        <v>18474</v>
      </c>
      <c r="N6441">
        <v>0.13287222200000001</v>
      </c>
      <c r="O6441">
        <v>10</v>
      </c>
      <c r="P6441">
        <v>4136</v>
      </c>
      <c r="Q6441">
        <v>15</v>
      </c>
      <c r="R6441">
        <v>167</v>
      </c>
      <c r="S6441">
        <v>90</v>
      </c>
      <c r="T6441">
        <v>380</v>
      </c>
      <c r="U6441">
        <v>16</v>
      </c>
      <c r="V6441">
        <v>2</v>
      </c>
      <c r="W6441">
        <v>0.57254980723199989</v>
      </c>
      <c r="X6441">
        <v>91.061427902118268</v>
      </c>
      <c r="Y6441">
        <v>18.725462191840197</v>
      </c>
      <c r="Z6441">
        <v>7.3138209555251432</v>
      </c>
      <c r="AA6441">
        <v>203.35620255300495</v>
      </c>
      <c r="AB6441">
        <v>32.526516240440912</v>
      </c>
      <c r="AC6441">
        <v>150.95312463850374</v>
      </c>
      <c r="AD6441">
        <v>1.4275355603964501</v>
      </c>
      <c r="AE6441">
        <v>505.93663984906163</v>
      </c>
    </row>
    <row r="6442" spans="1:31" x14ac:dyDescent="0.25">
      <c r="A6442">
        <v>2318225</v>
      </c>
      <c r="B6442">
        <v>1</v>
      </c>
      <c r="C6442" t="s">
        <v>81</v>
      </c>
      <c r="D6442" t="s">
        <v>123</v>
      </c>
      <c r="E6442" t="s">
        <v>175</v>
      </c>
      <c r="F6442" t="s">
        <v>18475</v>
      </c>
      <c r="G6442" t="s">
        <v>467</v>
      </c>
      <c r="H6442" t="s">
        <v>135</v>
      </c>
      <c r="I6442" t="s">
        <v>136</v>
      </c>
      <c r="J6442" t="s">
        <v>137</v>
      </c>
      <c r="K6442" t="s">
        <v>138</v>
      </c>
      <c r="L6442" t="s">
        <v>18476</v>
      </c>
      <c r="M6442" t="s">
        <v>18477</v>
      </c>
      <c r="N6442">
        <v>0.58583333299999996</v>
      </c>
      <c r="O6442">
        <v>0</v>
      </c>
      <c r="P6442">
        <v>501</v>
      </c>
      <c r="Q6442">
        <v>0</v>
      </c>
      <c r="R6442">
        <v>15</v>
      </c>
      <c r="S6442">
        <v>0</v>
      </c>
      <c r="T6442">
        <v>39</v>
      </c>
      <c r="U6442">
        <v>0</v>
      </c>
      <c r="V6442">
        <v>0</v>
      </c>
      <c r="W6442">
        <v>0</v>
      </c>
      <c r="X6442">
        <v>71.229698144982208</v>
      </c>
      <c r="Y6442">
        <v>0</v>
      </c>
      <c r="Z6442">
        <v>6.3215448094907725</v>
      </c>
      <c r="AA6442">
        <v>0</v>
      </c>
      <c r="AB6442">
        <v>16.159660207209594</v>
      </c>
      <c r="AC6442">
        <v>0</v>
      </c>
      <c r="AD6442">
        <v>0</v>
      </c>
      <c r="AE6442">
        <v>93.71090316168258</v>
      </c>
    </row>
    <row r="6443" spans="1:31" x14ac:dyDescent="0.25">
      <c r="A6443">
        <v>2318374</v>
      </c>
      <c r="B6443">
        <v>1</v>
      </c>
      <c r="C6443" t="s">
        <v>81</v>
      </c>
      <c r="D6443" t="s">
        <v>117</v>
      </c>
      <c r="E6443" t="s">
        <v>147</v>
      </c>
      <c r="F6443" t="s">
        <v>18478</v>
      </c>
      <c r="G6443" t="s">
        <v>149</v>
      </c>
      <c r="H6443" t="s">
        <v>150</v>
      </c>
      <c r="I6443" t="s">
        <v>136</v>
      </c>
      <c r="J6443" t="s">
        <v>137</v>
      </c>
      <c r="K6443" t="s">
        <v>138</v>
      </c>
      <c r="L6443" t="s">
        <v>18479</v>
      </c>
      <c r="M6443" t="s">
        <v>18480</v>
      </c>
      <c r="N6443">
        <v>2.144722222</v>
      </c>
      <c r="O6443">
        <v>0</v>
      </c>
      <c r="P6443">
        <v>11</v>
      </c>
      <c r="Q6443">
        <v>0</v>
      </c>
      <c r="R6443">
        <v>12</v>
      </c>
      <c r="S6443">
        <v>0</v>
      </c>
      <c r="T6443">
        <v>1</v>
      </c>
      <c r="U6443">
        <v>0</v>
      </c>
      <c r="V6443">
        <v>0</v>
      </c>
      <c r="W6443">
        <v>0</v>
      </c>
      <c r="X6443">
        <v>4.4003095784071764</v>
      </c>
      <c r="Y6443">
        <v>0</v>
      </c>
      <c r="Z6443">
        <v>0.26815228807824171</v>
      </c>
      <c r="AA6443">
        <v>0</v>
      </c>
      <c r="AB6443">
        <v>5.5108966868430995</v>
      </c>
      <c r="AC6443">
        <v>0</v>
      </c>
      <c r="AD6443">
        <v>0</v>
      </c>
      <c r="AE6443">
        <v>10.179358553328518</v>
      </c>
    </row>
    <row r="6444" spans="1:31" x14ac:dyDescent="0.25">
      <c r="A6444">
        <v>2318105</v>
      </c>
      <c r="B6444">
        <v>1</v>
      </c>
      <c r="C6444" t="s">
        <v>81</v>
      </c>
      <c r="D6444" t="s">
        <v>113</v>
      </c>
      <c r="E6444" t="s">
        <v>132</v>
      </c>
      <c r="F6444" t="s">
        <v>5338</v>
      </c>
      <c r="G6444" t="s">
        <v>134</v>
      </c>
      <c r="H6444" t="s">
        <v>135</v>
      </c>
      <c r="I6444" t="s">
        <v>136</v>
      </c>
      <c r="J6444" t="s">
        <v>137</v>
      </c>
      <c r="K6444" t="s">
        <v>138</v>
      </c>
      <c r="L6444" t="s">
        <v>18481</v>
      </c>
      <c r="M6444" t="s">
        <v>18482</v>
      </c>
      <c r="N6444">
        <v>1.737222222</v>
      </c>
      <c r="O6444">
        <v>0</v>
      </c>
      <c r="P6444">
        <v>431</v>
      </c>
      <c r="Q6444">
        <v>2</v>
      </c>
      <c r="R6444">
        <v>30</v>
      </c>
      <c r="S6444">
        <v>7</v>
      </c>
      <c r="T6444">
        <v>12</v>
      </c>
      <c r="U6444">
        <v>0</v>
      </c>
      <c r="V6444">
        <v>0</v>
      </c>
      <c r="W6444">
        <v>0</v>
      </c>
      <c r="X6444">
        <v>82.432832374240348</v>
      </c>
      <c r="Y6444">
        <v>62.481967674593484</v>
      </c>
      <c r="Z6444">
        <v>33.923855408827748</v>
      </c>
      <c r="AA6444">
        <v>16.553481681303992</v>
      </c>
      <c r="AB6444">
        <v>9.6835840253954348</v>
      </c>
      <c r="AC6444">
        <v>0</v>
      </c>
      <c r="AD6444">
        <v>0</v>
      </c>
      <c r="AE6444">
        <v>205.075721164361</v>
      </c>
    </row>
    <row r="6445" spans="1:31" x14ac:dyDescent="0.25">
      <c r="A6445">
        <v>2318437</v>
      </c>
      <c r="B6445">
        <v>1</v>
      </c>
      <c r="C6445" t="s">
        <v>80</v>
      </c>
      <c r="D6445" t="s">
        <v>92</v>
      </c>
      <c r="E6445" t="s">
        <v>285</v>
      </c>
      <c r="F6445" t="s">
        <v>18483</v>
      </c>
      <c r="G6445" t="s">
        <v>149</v>
      </c>
      <c r="H6445" t="s">
        <v>150</v>
      </c>
      <c r="I6445" t="s">
        <v>136</v>
      </c>
      <c r="J6445" t="s">
        <v>137</v>
      </c>
      <c r="K6445" t="s">
        <v>138</v>
      </c>
      <c r="L6445" t="s">
        <v>18484</v>
      </c>
      <c r="M6445" t="s">
        <v>17922</v>
      </c>
      <c r="N6445">
        <v>3.37</v>
      </c>
      <c r="O6445">
        <v>0</v>
      </c>
      <c r="P6445">
        <v>24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19.61571619136955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19.61571619136955</v>
      </c>
    </row>
    <row r="6446" spans="1:31" x14ac:dyDescent="0.25">
      <c r="A6446">
        <v>2318082</v>
      </c>
      <c r="B6446">
        <v>1</v>
      </c>
      <c r="C6446" t="s">
        <v>80</v>
      </c>
      <c r="D6446" t="s">
        <v>94</v>
      </c>
      <c r="E6446" t="s">
        <v>414</v>
      </c>
      <c r="F6446" t="s">
        <v>8714</v>
      </c>
      <c r="G6446" t="s">
        <v>134</v>
      </c>
      <c r="H6446" t="s">
        <v>135</v>
      </c>
      <c r="I6446" t="s">
        <v>136</v>
      </c>
      <c r="J6446" t="s">
        <v>137</v>
      </c>
      <c r="K6446" t="s">
        <v>138</v>
      </c>
      <c r="L6446" t="s">
        <v>18485</v>
      </c>
      <c r="M6446" t="s">
        <v>18486</v>
      </c>
      <c r="N6446">
        <v>0.36194444399999998</v>
      </c>
      <c r="O6446">
        <v>0</v>
      </c>
      <c r="P6446">
        <v>16</v>
      </c>
      <c r="Q6446">
        <v>27</v>
      </c>
      <c r="R6446">
        <v>131</v>
      </c>
      <c r="S6446">
        <v>5</v>
      </c>
      <c r="T6446">
        <v>30</v>
      </c>
      <c r="U6446">
        <v>2</v>
      </c>
      <c r="V6446">
        <v>0</v>
      </c>
      <c r="W6446">
        <v>0</v>
      </c>
      <c r="X6446">
        <v>2.6376478385908748</v>
      </c>
      <c r="Y6446">
        <v>8.8216522157118078</v>
      </c>
      <c r="Z6446">
        <v>33.602007085933614</v>
      </c>
      <c r="AA6446">
        <v>2.1579488480550499</v>
      </c>
      <c r="AB6446">
        <v>8.4077923613437395</v>
      </c>
      <c r="AC6446">
        <v>42.133749126068004</v>
      </c>
      <c r="AD6446">
        <v>0</v>
      </c>
      <c r="AE6446">
        <v>97.760797475703086</v>
      </c>
    </row>
    <row r="6447" spans="1:31" x14ac:dyDescent="0.25">
      <c r="A6447">
        <v>2318391</v>
      </c>
      <c r="B6447">
        <v>1</v>
      </c>
      <c r="C6447" t="s">
        <v>80</v>
      </c>
      <c r="D6447" t="s">
        <v>93</v>
      </c>
      <c r="E6447" t="s">
        <v>414</v>
      </c>
      <c r="F6447" t="s">
        <v>18487</v>
      </c>
      <c r="G6447" t="s">
        <v>134</v>
      </c>
      <c r="H6447" t="s">
        <v>135</v>
      </c>
      <c r="I6447" t="s">
        <v>136</v>
      </c>
      <c r="J6447" t="s">
        <v>137</v>
      </c>
      <c r="K6447" t="s">
        <v>138</v>
      </c>
      <c r="L6447" t="s">
        <v>18488</v>
      </c>
      <c r="M6447" t="s">
        <v>18489</v>
      </c>
      <c r="N6447">
        <v>0.40555555500000001</v>
      </c>
      <c r="O6447">
        <v>0</v>
      </c>
      <c r="P6447">
        <v>5867</v>
      </c>
      <c r="Q6447">
        <v>0</v>
      </c>
      <c r="R6447">
        <v>87</v>
      </c>
      <c r="S6447">
        <v>19</v>
      </c>
      <c r="T6447">
        <v>2640</v>
      </c>
      <c r="U6447">
        <v>9</v>
      </c>
      <c r="V6447">
        <v>19</v>
      </c>
      <c r="W6447">
        <v>0</v>
      </c>
      <c r="X6447">
        <v>405.30947213573268</v>
      </c>
      <c r="Y6447">
        <v>0</v>
      </c>
      <c r="Z6447">
        <v>77.307196948476331</v>
      </c>
      <c r="AA6447">
        <v>74.894601625476326</v>
      </c>
      <c r="AB6447">
        <v>826.7330260799273</v>
      </c>
      <c r="AC6447">
        <v>197.9107079381377</v>
      </c>
      <c r="AD6447">
        <v>179.7347819714021</v>
      </c>
      <c r="AE6447">
        <v>1761.8897866991524</v>
      </c>
    </row>
    <row r="6448" spans="1:31" x14ac:dyDescent="0.25">
      <c r="A6448">
        <v>2318245</v>
      </c>
      <c r="B6448">
        <v>1</v>
      </c>
      <c r="C6448" t="s">
        <v>80</v>
      </c>
      <c r="D6448" t="s">
        <v>92</v>
      </c>
      <c r="E6448" t="s">
        <v>153</v>
      </c>
      <c r="F6448" t="s">
        <v>18490</v>
      </c>
      <c r="G6448" t="s">
        <v>155</v>
      </c>
      <c r="H6448" t="s">
        <v>150</v>
      </c>
      <c r="I6448" t="s">
        <v>136</v>
      </c>
      <c r="J6448" t="s">
        <v>137</v>
      </c>
      <c r="K6448" t="s">
        <v>138</v>
      </c>
      <c r="L6448" t="s">
        <v>18491</v>
      </c>
      <c r="M6448" t="s">
        <v>18152</v>
      </c>
      <c r="N6448">
        <v>2.4269444440000001</v>
      </c>
      <c r="O6448">
        <v>0</v>
      </c>
      <c r="P6448">
        <v>5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2.2992333641853335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2.2992333641853335</v>
      </c>
    </row>
    <row r="6449" spans="1:31" x14ac:dyDescent="0.25">
      <c r="A6449">
        <v>2318268</v>
      </c>
      <c r="B6449">
        <v>1</v>
      </c>
      <c r="C6449" t="s">
        <v>80</v>
      </c>
      <c r="D6449" t="s">
        <v>94</v>
      </c>
      <c r="E6449" t="s">
        <v>147</v>
      </c>
      <c r="F6449" t="s">
        <v>18492</v>
      </c>
      <c r="G6449" t="s">
        <v>703</v>
      </c>
      <c r="H6449" t="s">
        <v>150</v>
      </c>
      <c r="I6449" t="s">
        <v>136</v>
      </c>
      <c r="J6449" t="s">
        <v>3</v>
      </c>
      <c r="K6449" t="s">
        <v>138</v>
      </c>
      <c r="L6449" t="s">
        <v>18493</v>
      </c>
      <c r="M6449" t="s">
        <v>18494</v>
      </c>
      <c r="N6449">
        <v>1.6897222220000001</v>
      </c>
      <c r="O6449">
        <v>0</v>
      </c>
      <c r="P6449">
        <v>181</v>
      </c>
      <c r="Q6449">
        <v>0</v>
      </c>
      <c r="R6449">
        <v>0</v>
      </c>
      <c r="S6449">
        <v>0</v>
      </c>
      <c r="T6449">
        <v>4</v>
      </c>
      <c r="U6449">
        <v>0</v>
      </c>
      <c r="V6449">
        <v>0</v>
      </c>
      <c r="W6449">
        <v>0</v>
      </c>
      <c r="X6449">
        <v>63.334261177904217</v>
      </c>
      <c r="Y6449">
        <v>0</v>
      </c>
      <c r="Z6449">
        <v>0</v>
      </c>
      <c r="AA6449">
        <v>0</v>
      </c>
      <c r="AB6449">
        <v>1.1883440577064002</v>
      </c>
      <c r="AC6449">
        <v>0</v>
      </c>
      <c r="AD6449">
        <v>0</v>
      </c>
      <c r="AE6449">
        <v>64.522605235610612</v>
      </c>
    </row>
    <row r="6450" spans="1:31" x14ac:dyDescent="0.25">
      <c r="A6450">
        <v>2318606</v>
      </c>
      <c r="B6450">
        <v>1</v>
      </c>
      <c r="C6450" t="s">
        <v>80</v>
      </c>
      <c r="D6450" t="s">
        <v>107</v>
      </c>
      <c r="E6450" t="s">
        <v>147</v>
      </c>
      <c r="F6450" t="s">
        <v>18495</v>
      </c>
      <c r="G6450" t="s">
        <v>336</v>
      </c>
      <c r="H6450" t="s">
        <v>150</v>
      </c>
      <c r="I6450" t="s">
        <v>136</v>
      </c>
      <c r="J6450" t="s">
        <v>137</v>
      </c>
      <c r="K6450" t="s">
        <v>138</v>
      </c>
      <c r="L6450" t="s">
        <v>18496</v>
      </c>
      <c r="M6450" t="s">
        <v>18497</v>
      </c>
      <c r="N6450">
        <v>0.75305555499999999</v>
      </c>
      <c r="O6450">
        <v>0</v>
      </c>
      <c r="P6450">
        <v>74</v>
      </c>
      <c r="Q6450">
        <v>0</v>
      </c>
      <c r="R6450">
        <v>1</v>
      </c>
      <c r="S6450">
        <v>0</v>
      </c>
      <c r="T6450">
        <v>45</v>
      </c>
      <c r="U6450">
        <v>0</v>
      </c>
      <c r="V6450">
        <v>0</v>
      </c>
      <c r="W6450">
        <v>0</v>
      </c>
      <c r="X6450">
        <v>8.7460241867674711</v>
      </c>
      <c r="Y6450">
        <v>0</v>
      </c>
      <c r="Z6450">
        <v>2.7525134300416674E-2</v>
      </c>
      <c r="AA6450">
        <v>0</v>
      </c>
      <c r="AB6450">
        <v>3.8486009584748446</v>
      </c>
      <c r="AC6450">
        <v>0</v>
      </c>
      <c r="AD6450">
        <v>0</v>
      </c>
      <c r="AE6450">
        <v>12.622150279542733</v>
      </c>
    </row>
    <row r="6451" spans="1:31" x14ac:dyDescent="0.25">
      <c r="A6451">
        <v>2318560</v>
      </c>
      <c r="B6451">
        <v>1</v>
      </c>
      <c r="C6451" t="s">
        <v>80</v>
      </c>
      <c r="D6451" t="s">
        <v>88</v>
      </c>
      <c r="E6451" t="s">
        <v>175</v>
      </c>
      <c r="F6451" t="s">
        <v>18498</v>
      </c>
      <c r="G6451" t="s">
        <v>134</v>
      </c>
      <c r="H6451" t="s">
        <v>135</v>
      </c>
      <c r="I6451" t="s">
        <v>136</v>
      </c>
      <c r="J6451" t="s">
        <v>137</v>
      </c>
      <c r="K6451" t="s">
        <v>138</v>
      </c>
      <c r="L6451" t="s">
        <v>18499</v>
      </c>
      <c r="M6451" t="s">
        <v>18500</v>
      </c>
      <c r="N6451">
        <v>0.42833333299999998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2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173.37406413523647</v>
      </c>
      <c r="AD6451">
        <v>0</v>
      </c>
      <c r="AE6451">
        <v>173.37406413523647</v>
      </c>
    </row>
    <row r="6452" spans="1:31" x14ac:dyDescent="0.25">
      <c r="A6452">
        <v>2318583</v>
      </c>
      <c r="B6452">
        <v>1</v>
      </c>
      <c r="C6452" t="s">
        <v>80</v>
      </c>
      <c r="D6452" t="s">
        <v>93</v>
      </c>
      <c r="E6452" t="s">
        <v>147</v>
      </c>
      <c r="F6452" t="s">
        <v>18501</v>
      </c>
      <c r="G6452" t="s">
        <v>622</v>
      </c>
      <c r="H6452" t="s">
        <v>150</v>
      </c>
      <c r="I6452" t="s">
        <v>136</v>
      </c>
      <c r="J6452" t="s">
        <v>137</v>
      </c>
      <c r="K6452" t="s">
        <v>138</v>
      </c>
      <c r="L6452" t="s">
        <v>18502</v>
      </c>
      <c r="M6452" t="s">
        <v>18503</v>
      </c>
      <c r="N6452">
        <v>1.1491666659999999</v>
      </c>
      <c r="O6452">
        <v>0</v>
      </c>
      <c r="P6452">
        <v>47</v>
      </c>
      <c r="Q6452">
        <v>0</v>
      </c>
      <c r="R6452">
        <v>0</v>
      </c>
      <c r="S6452">
        <v>0</v>
      </c>
      <c r="T6452">
        <v>1</v>
      </c>
      <c r="U6452">
        <v>0</v>
      </c>
      <c r="V6452">
        <v>0</v>
      </c>
      <c r="W6452">
        <v>0</v>
      </c>
      <c r="X6452">
        <v>9.1331970663261668</v>
      </c>
      <c r="Y6452">
        <v>0</v>
      </c>
      <c r="Z6452">
        <v>0</v>
      </c>
      <c r="AA6452">
        <v>0</v>
      </c>
      <c r="AB6452">
        <v>1.2237831092254665</v>
      </c>
      <c r="AC6452">
        <v>0</v>
      </c>
      <c r="AD6452">
        <v>0</v>
      </c>
      <c r="AE6452">
        <v>10.356980175551634</v>
      </c>
    </row>
    <row r="6453" spans="1:31" x14ac:dyDescent="0.25">
      <c r="A6453">
        <v>2318205</v>
      </c>
      <c r="B6453">
        <v>1</v>
      </c>
      <c r="C6453" t="s">
        <v>80</v>
      </c>
      <c r="D6453" t="s">
        <v>93</v>
      </c>
      <c r="E6453" t="s">
        <v>414</v>
      </c>
      <c r="F6453" t="s">
        <v>5246</v>
      </c>
      <c r="G6453" t="s">
        <v>143</v>
      </c>
      <c r="H6453" t="s">
        <v>135</v>
      </c>
      <c r="I6453" t="s">
        <v>136</v>
      </c>
      <c r="J6453" t="s">
        <v>137</v>
      </c>
      <c r="K6453" t="s">
        <v>144</v>
      </c>
      <c r="L6453" t="s">
        <v>18504</v>
      </c>
      <c r="M6453" t="s">
        <v>18505</v>
      </c>
      <c r="N6453">
        <v>0.79833333299999998</v>
      </c>
      <c r="O6453">
        <v>9</v>
      </c>
      <c r="P6453">
        <v>4591</v>
      </c>
      <c r="Q6453">
        <v>241</v>
      </c>
      <c r="R6453">
        <v>1367</v>
      </c>
      <c r="S6453">
        <v>57</v>
      </c>
      <c r="T6453">
        <v>1207</v>
      </c>
      <c r="U6453">
        <v>7</v>
      </c>
      <c r="V6453">
        <v>0</v>
      </c>
      <c r="W6453">
        <v>9.8581389797541004</v>
      </c>
      <c r="X6453">
        <v>571.75263260879944</v>
      </c>
      <c r="Y6453">
        <v>1243.6404932679845</v>
      </c>
      <c r="Z6453">
        <v>1701.7374695044439</v>
      </c>
      <c r="AA6453">
        <v>307.3618702713008</v>
      </c>
      <c r="AB6453">
        <v>912.79790320875827</v>
      </c>
      <c r="AC6453">
        <v>403.53664325597845</v>
      </c>
      <c r="AD6453">
        <v>0</v>
      </c>
      <c r="AE6453">
        <v>5150.6851510970191</v>
      </c>
    </row>
    <row r="6454" spans="1:31" x14ac:dyDescent="0.25">
      <c r="A6454">
        <v>2318145</v>
      </c>
      <c r="B6454">
        <v>1</v>
      </c>
      <c r="C6454" t="s">
        <v>81</v>
      </c>
      <c r="D6454" t="s">
        <v>128</v>
      </c>
      <c r="E6454" t="s">
        <v>175</v>
      </c>
      <c r="F6454" t="s">
        <v>18506</v>
      </c>
      <c r="G6454" t="s">
        <v>210</v>
      </c>
      <c r="H6454" t="s">
        <v>135</v>
      </c>
      <c r="I6454" t="s">
        <v>136</v>
      </c>
      <c r="J6454" t="s">
        <v>137</v>
      </c>
      <c r="K6454" t="s">
        <v>138</v>
      </c>
      <c r="L6454" t="s">
        <v>18507</v>
      </c>
      <c r="M6454" t="s">
        <v>18508</v>
      </c>
      <c r="N6454">
        <v>4.6719444440000002</v>
      </c>
      <c r="O6454">
        <v>0</v>
      </c>
      <c r="P6454">
        <v>23</v>
      </c>
      <c r="Q6454">
        <v>0</v>
      </c>
      <c r="R6454">
        <v>30</v>
      </c>
      <c r="S6454">
        <v>1</v>
      </c>
      <c r="T6454">
        <v>2</v>
      </c>
      <c r="U6454">
        <v>1</v>
      </c>
      <c r="V6454">
        <v>0</v>
      </c>
      <c r="W6454">
        <v>0</v>
      </c>
      <c r="X6454">
        <v>17.57003612594422</v>
      </c>
      <c r="Y6454">
        <v>0</v>
      </c>
      <c r="Z6454">
        <v>115.03340850308524</v>
      </c>
      <c r="AA6454">
        <v>331.76255547777168</v>
      </c>
      <c r="AB6454">
        <v>20.902018584469246</v>
      </c>
      <c r="AC6454">
        <v>50.81479936318668</v>
      </c>
      <c r="AD6454">
        <v>0</v>
      </c>
      <c r="AE6454">
        <v>536.08281805445711</v>
      </c>
    </row>
    <row r="6455" spans="1:31" x14ac:dyDescent="0.25">
      <c r="A6455">
        <v>2318454</v>
      </c>
      <c r="B6455">
        <v>1</v>
      </c>
      <c r="C6455" t="s">
        <v>81</v>
      </c>
      <c r="D6455" t="s">
        <v>123</v>
      </c>
      <c r="E6455" t="s">
        <v>153</v>
      </c>
      <c r="F6455" t="s">
        <v>18509</v>
      </c>
      <c r="G6455" t="s">
        <v>203</v>
      </c>
      <c r="H6455" t="s">
        <v>150</v>
      </c>
      <c r="I6455" t="s">
        <v>136</v>
      </c>
      <c r="J6455" t="s">
        <v>137</v>
      </c>
      <c r="K6455" t="s">
        <v>138</v>
      </c>
      <c r="L6455" t="s">
        <v>18510</v>
      </c>
      <c r="M6455" t="s">
        <v>18511</v>
      </c>
      <c r="N6455">
        <v>1.318888888</v>
      </c>
      <c r="O6455">
        <v>0</v>
      </c>
      <c r="P6455">
        <v>27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5.6830009550355509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5.6830009550355509</v>
      </c>
    </row>
    <row r="6456" spans="1:31" x14ac:dyDescent="0.25">
      <c r="A6456">
        <v>2318351</v>
      </c>
      <c r="B6456">
        <v>1</v>
      </c>
      <c r="C6456" t="s">
        <v>81</v>
      </c>
      <c r="D6456" t="s">
        <v>121</v>
      </c>
      <c r="E6456" t="s">
        <v>147</v>
      </c>
      <c r="F6456" t="s">
        <v>18512</v>
      </c>
      <c r="G6456" t="s">
        <v>149</v>
      </c>
      <c r="H6456" t="s">
        <v>150</v>
      </c>
      <c r="I6456" t="s">
        <v>136</v>
      </c>
      <c r="J6456" t="s">
        <v>137</v>
      </c>
      <c r="K6456" t="s">
        <v>138</v>
      </c>
      <c r="L6456" t="s">
        <v>18513</v>
      </c>
      <c r="M6456" t="s">
        <v>18514</v>
      </c>
      <c r="N6456">
        <v>2.054166666</v>
      </c>
      <c r="O6456">
        <v>0</v>
      </c>
      <c r="P6456">
        <v>5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1.7400132527116166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1.7400132527116166</v>
      </c>
    </row>
    <row r="6457" spans="1:31" x14ac:dyDescent="0.25">
      <c r="A6457">
        <v>2318397</v>
      </c>
      <c r="B6457">
        <v>1</v>
      </c>
      <c r="C6457" t="s">
        <v>80</v>
      </c>
      <c r="D6457" t="s">
        <v>103</v>
      </c>
      <c r="E6457" t="s">
        <v>175</v>
      </c>
      <c r="F6457" t="s">
        <v>18515</v>
      </c>
      <c r="G6457" t="s">
        <v>716</v>
      </c>
      <c r="H6457" t="s">
        <v>135</v>
      </c>
      <c r="I6457" t="s">
        <v>136</v>
      </c>
      <c r="J6457" t="s">
        <v>137</v>
      </c>
      <c r="K6457" t="s">
        <v>138</v>
      </c>
      <c r="L6457" t="s">
        <v>18516</v>
      </c>
      <c r="M6457" t="s">
        <v>18517</v>
      </c>
      <c r="N6457">
        <v>2.1102777769999999</v>
      </c>
      <c r="O6457">
        <v>0</v>
      </c>
      <c r="P6457">
        <v>212</v>
      </c>
      <c r="Q6457">
        <v>0</v>
      </c>
      <c r="R6457">
        <v>12</v>
      </c>
      <c r="S6457">
        <v>0</v>
      </c>
      <c r="T6457">
        <v>31</v>
      </c>
      <c r="U6457">
        <v>0</v>
      </c>
      <c r="V6457">
        <v>0</v>
      </c>
      <c r="W6457">
        <v>0</v>
      </c>
      <c r="X6457">
        <v>96.786933575105252</v>
      </c>
      <c r="Y6457">
        <v>0</v>
      </c>
      <c r="Z6457">
        <v>8.1966128813763977</v>
      </c>
      <c r="AA6457">
        <v>0</v>
      </c>
      <c r="AB6457">
        <v>32.994564769029814</v>
      </c>
      <c r="AC6457">
        <v>0</v>
      </c>
      <c r="AD6457">
        <v>0</v>
      </c>
      <c r="AE6457">
        <v>137.97811122551147</v>
      </c>
    </row>
    <row r="6458" spans="1:31" x14ac:dyDescent="0.25">
      <c r="A6458">
        <v>2318251</v>
      </c>
      <c r="B6458">
        <v>1</v>
      </c>
      <c r="C6458" t="s">
        <v>81</v>
      </c>
      <c r="D6458" t="s">
        <v>118</v>
      </c>
      <c r="E6458" t="s">
        <v>132</v>
      </c>
      <c r="F6458" t="s">
        <v>4367</v>
      </c>
      <c r="G6458" t="s">
        <v>143</v>
      </c>
      <c r="H6458" t="s">
        <v>135</v>
      </c>
      <c r="I6458" t="s">
        <v>136</v>
      </c>
      <c r="J6458" t="s">
        <v>137</v>
      </c>
      <c r="K6458" t="s">
        <v>144</v>
      </c>
      <c r="L6458" t="s">
        <v>18518</v>
      </c>
      <c r="M6458" t="s">
        <v>18519</v>
      </c>
      <c r="N6458">
        <v>4.6316666660000001</v>
      </c>
      <c r="O6458">
        <v>2</v>
      </c>
      <c r="P6458">
        <v>0</v>
      </c>
      <c r="Q6458">
        <v>33</v>
      </c>
      <c r="R6458">
        <v>11</v>
      </c>
      <c r="S6458">
        <v>4</v>
      </c>
      <c r="T6458">
        <v>2</v>
      </c>
      <c r="U6458">
        <v>0</v>
      </c>
      <c r="V6458">
        <v>0</v>
      </c>
      <c r="W6458">
        <v>6.1011697276089993</v>
      </c>
      <c r="X6458">
        <v>0</v>
      </c>
      <c r="Y6458">
        <v>576.55695962413495</v>
      </c>
      <c r="Z6458">
        <v>65.595034063840885</v>
      </c>
      <c r="AA6458">
        <v>98.245391869753902</v>
      </c>
      <c r="AB6458">
        <v>13.603011443724052</v>
      </c>
      <c r="AC6458">
        <v>0</v>
      </c>
      <c r="AD6458">
        <v>0</v>
      </c>
      <c r="AE6458">
        <v>760.10156672906282</v>
      </c>
    </row>
    <row r="6459" spans="1:31" x14ac:dyDescent="0.25">
      <c r="A6459">
        <v>2318520</v>
      </c>
      <c r="B6459">
        <v>1</v>
      </c>
      <c r="C6459" t="s">
        <v>81</v>
      </c>
      <c r="D6459" t="s">
        <v>123</v>
      </c>
      <c r="E6459" t="s">
        <v>175</v>
      </c>
      <c r="F6459" t="s">
        <v>4460</v>
      </c>
      <c r="G6459" t="s">
        <v>134</v>
      </c>
      <c r="H6459" t="s">
        <v>135</v>
      </c>
      <c r="I6459" t="s">
        <v>136</v>
      </c>
      <c r="J6459" t="s">
        <v>137</v>
      </c>
      <c r="K6459" t="s">
        <v>138</v>
      </c>
      <c r="L6459" t="s">
        <v>18520</v>
      </c>
      <c r="M6459" t="s">
        <v>18521</v>
      </c>
      <c r="N6459">
        <v>1.646111111</v>
      </c>
      <c r="O6459">
        <v>2</v>
      </c>
      <c r="P6459">
        <v>19</v>
      </c>
      <c r="Q6459">
        <v>93</v>
      </c>
      <c r="R6459">
        <v>18</v>
      </c>
      <c r="S6459">
        <v>7</v>
      </c>
      <c r="T6459">
        <v>25</v>
      </c>
      <c r="U6459">
        <v>0</v>
      </c>
      <c r="V6459">
        <v>0</v>
      </c>
      <c r="W6459">
        <v>0.77245391889233317</v>
      </c>
      <c r="X6459">
        <v>6.6850992690807685</v>
      </c>
      <c r="Y6459">
        <v>146.93311344905121</v>
      </c>
      <c r="Z6459">
        <v>16.124330922464168</v>
      </c>
      <c r="AA6459">
        <v>21.818375194604339</v>
      </c>
      <c r="AB6459">
        <v>3.775297230907666</v>
      </c>
      <c r="AC6459">
        <v>0</v>
      </c>
      <c r="AD6459">
        <v>0</v>
      </c>
      <c r="AE6459">
        <v>196.10866998500046</v>
      </c>
    </row>
    <row r="6460" spans="1:31" x14ac:dyDescent="0.25">
      <c r="A6460">
        <v>2318308</v>
      </c>
      <c r="B6460">
        <v>1</v>
      </c>
      <c r="C6460" t="s">
        <v>80</v>
      </c>
      <c r="D6460" t="s">
        <v>101</v>
      </c>
      <c r="E6460" t="s">
        <v>132</v>
      </c>
      <c r="F6460" t="s">
        <v>18522</v>
      </c>
      <c r="G6460" t="s">
        <v>217</v>
      </c>
      <c r="H6460" t="s">
        <v>135</v>
      </c>
      <c r="I6460" t="s">
        <v>136</v>
      </c>
      <c r="J6460" t="s">
        <v>137</v>
      </c>
      <c r="K6460" t="s">
        <v>138</v>
      </c>
      <c r="L6460" t="s">
        <v>18523</v>
      </c>
      <c r="M6460" t="s">
        <v>18524</v>
      </c>
      <c r="N6460">
        <v>0.86333333300000004</v>
      </c>
      <c r="O6460">
        <v>0</v>
      </c>
      <c r="P6460">
        <v>0</v>
      </c>
      <c r="Q6460">
        <v>2</v>
      </c>
      <c r="R6460">
        <v>0</v>
      </c>
      <c r="S6460">
        <v>7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4.8752160543438006</v>
      </c>
      <c r="Z6460">
        <v>0</v>
      </c>
      <c r="AA6460">
        <v>16.297779899342334</v>
      </c>
      <c r="AB6460">
        <v>0</v>
      </c>
      <c r="AC6460">
        <v>0</v>
      </c>
      <c r="AD6460">
        <v>0</v>
      </c>
      <c r="AE6460">
        <v>21.172995953686133</v>
      </c>
    </row>
    <row r="6461" spans="1:31" x14ac:dyDescent="0.25">
      <c r="A6461">
        <v>2317999</v>
      </c>
      <c r="B6461">
        <v>1</v>
      </c>
      <c r="C6461" t="s">
        <v>80</v>
      </c>
      <c r="D6461" t="s">
        <v>95</v>
      </c>
      <c r="E6461" t="s">
        <v>414</v>
      </c>
      <c r="F6461" t="s">
        <v>4246</v>
      </c>
      <c r="G6461" t="s">
        <v>134</v>
      </c>
      <c r="H6461" t="s">
        <v>135</v>
      </c>
      <c r="I6461" t="s">
        <v>136</v>
      </c>
      <c r="J6461" t="s">
        <v>137</v>
      </c>
      <c r="K6461" t="s">
        <v>138</v>
      </c>
      <c r="L6461" t="s">
        <v>18525</v>
      </c>
      <c r="M6461" t="s">
        <v>18526</v>
      </c>
      <c r="N6461">
        <v>0.957786111</v>
      </c>
      <c r="O6461">
        <v>49</v>
      </c>
      <c r="P6461">
        <v>59</v>
      </c>
      <c r="Q6461">
        <v>47</v>
      </c>
      <c r="R6461">
        <v>119</v>
      </c>
      <c r="S6461">
        <v>52</v>
      </c>
      <c r="T6461">
        <v>39</v>
      </c>
      <c r="U6461">
        <v>7</v>
      </c>
      <c r="V6461">
        <v>1</v>
      </c>
      <c r="W6461">
        <v>25.108697167209929</v>
      </c>
      <c r="X6461">
        <v>21.865486271795341</v>
      </c>
      <c r="Y6461">
        <v>156.15517330750029</v>
      </c>
      <c r="Z6461">
        <v>46.949519411284548</v>
      </c>
      <c r="AA6461">
        <v>367.82646552487159</v>
      </c>
      <c r="AB6461">
        <v>39.350311716306692</v>
      </c>
      <c r="AC6461">
        <v>549.30035781135734</v>
      </c>
      <c r="AD6461">
        <v>2.9676230955582668</v>
      </c>
      <c r="AE6461">
        <v>1209.5236343058841</v>
      </c>
    </row>
    <row r="6462" spans="1:31" x14ac:dyDescent="0.25">
      <c r="A6462">
        <v>2318065</v>
      </c>
      <c r="B6462">
        <v>1</v>
      </c>
      <c r="C6462" t="s">
        <v>81</v>
      </c>
      <c r="D6462" t="s">
        <v>113</v>
      </c>
      <c r="E6462" t="s">
        <v>141</v>
      </c>
      <c r="F6462" t="s">
        <v>5958</v>
      </c>
      <c r="G6462" t="s">
        <v>177</v>
      </c>
      <c r="H6462" t="s">
        <v>135</v>
      </c>
      <c r="I6462" t="s">
        <v>136</v>
      </c>
      <c r="J6462" t="s">
        <v>137</v>
      </c>
      <c r="K6462" t="s">
        <v>144</v>
      </c>
      <c r="L6462" t="s">
        <v>18527</v>
      </c>
      <c r="M6462" t="s">
        <v>18528</v>
      </c>
      <c r="N6462">
        <v>9.5919444439999992</v>
      </c>
      <c r="O6462">
        <v>0</v>
      </c>
      <c r="P6462">
        <v>1285</v>
      </c>
      <c r="Q6462">
        <v>2</v>
      </c>
      <c r="R6462">
        <v>423</v>
      </c>
      <c r="S6462">
        <v>5</v>
      </c>
      <c r="T6462">
        <v>73</v>
      </c>
      <c r="U6462">
        <v>0</v>
      </c>
      <c r="V6462">
        <v>2</v>
      </c>
      <c r="W6462">
        <v>0</v>
      </c>
      <c r="X6462">
        <v>1627.9155678381228</v>
      </c>
      <c r="Y6462">
        <v>383.37927811066993</v>
      </c>
      <c r="Z6462">
        <v>2260.6498589745129</v>
      </c>
      <c r="AA6462">
        <v>77.673078366818032</v>
      </c>
      <c r="AB6462">
        <v>477.18148232724906</v>
      </c>
      <c r="AC6462">
        <v>0</v>
      </c>
      <c r="AD6462">
        <v>1594.9266759885234</v>
      </c>
      <c r="AE6462">
        <v>6421.725941605896</v>
      </c>
    </row>
    <row r="6463" spans="1:31" x14ac:dyDescent="0.25">
      <c r="A6463">
        <v>2318142</v>
      </c>
      <c r="B6463">
        <v>1</v>
      </c>
      <c r="C6463" t="s">
        <v>80</v>
      </c>
      <c r="D6463" t="s">
        <v>93</v>
      </c>
      <c r="E6463" t="s">
        <v>147</v>
      </c>
      <c r="F6463" t="s">
        <v>5806</v>
      </c>
      <c r="G6463" t="s">
        <v>149</v>
      </c>
      <c r="H6463" t="s">
        <v>150</v>
      </c>
      <c r="I6463" t="s">
        <v>136</v>
      </c>
      <c r="J6463" t="s">
        <v>137</v>
      </c>
      <c r="K6463" t="s">
        <v>138</v>
      </c>
      <c r="L6463" t="s">
        <v>18529</v>
      </c>
      <c r="M6463" t="s">
        <v>18530</v>
      </c>
      <c r="N6463">
        <v>2.923888888</v>
      </c>
      <c r="O6463">
        <v>0</v>
      </c>
      <c r="P6463">
        <v>8</v>
      </c>
      <c r="Q6463">
        <v>0</v>
      </c>
      <c r="R6463">
        <v>8</v>
      </c>
      <c r="S6463">
        <v>0</v>
      </c>
      <c r="T6463">
        <v>3</v>
      </c>
      <c r="U6463">
        <v>0</v>
      </c>
      <c r="V6463">
        <v>1</v>
      </c>
      <c r="W6463">
        <v>0</v>
      </c>
      <c r="X6463">
        <v>7.9685059468562338</v>
      </c>
      <c r="Y6463">
        <v>0</v>
      </c>
      <c r="Z6463">
        <v>33.309895000811807</v>
      </c>
      <c r="AA6463">
        <v>0</v>
      </c>
      <c r="AB6463">
        <v>20.704119277571554</v>
      </c>
      <c r="AC6463">
        <v>0</v>
      </c>
      <c r="AD6463">
        <v>110.40092855899334</v>
      </c>
      <c r="AE6463">
        <v>172.38344878423294</v>
      </c>
    </row>
    <row r="6464" spans="1:31" x14ac:dyDescent="0.25">
      <c r="A6464">
        <v>2318042</v>
      </c>
      <c r="B6464">
        <v>1</v>
      </c>
      <c r="C6464" t="s">
        <v>80</v>
      </c>
      <c r="D6464" t="s">
        <v>93</v>
      </c>
      <c r="E6464" t="s">
        <v>141</v>
      </c>
      <c r="F6464" t="s">
        <v>18531</v>
      </c>
      <c r="G6464" t="s">
        <v>143</v>
      </c>
      <c r="H6464" t="s">
        <v>135</v>
      </c>
      <c r="I6464" t="s">
        <v>136</v>
      </c>
      <c r="J6464" t="s">
        <v>137</v>
      </c>
      <c r="K6464" t="s">
        <v>144</v>
      </c>
      <c r="L6464" t="s">
        <v>18532</v>
      </c>
      <c r="M6464" t="s">
        <v>18533</v>
      </c>
      <c r="N6464">
        <v>8.6624999999999996</v>
      </c>
      <c r="O6464">
        <v>0</v>
      </c>
      <c r="P6464">
        <v>191</v>
      </c>
      <c r="Q6464">
        <v>37</v>
      </c>
      <c r="R6464">
        <v>275</v>
      </c>
      <c r="S6464">
        <v>4</v>
      </c>
      <c r="T6464">
        <v>114</v>
      </c>
      <c r="U6464">
        <v>0</v>
      </c>
      <c r="V6464">
        <v>0</v>
      </c>
      <c r="W6464">
        <v>0</v>
      </c>
      <c r="X6464">
        <v>549.5379334223087</v>
      </c>
      <c r="Y6464">
        <v>2463.5776652384034</v>
      </c>
      <c r="Z6464">
        <v>5972.7020857265916</v>
      </c>
      <c r="AA6464">
        <v>201.32030968730584</v>
      </c>
      <c r="AB6464">
        <v>2370.8395617219467</v>
      </c>
      <c r="AC6464">
        <v>0</v>
      </c>
      <c r="AD6464">
        <v>0</v>
      </c>
      <c r="AE6464">
        <v>11557.977555796557</v>
      </c>
    </row>
    <row r="6465" spans="1:31" x14ac:dyDescent="0.25">
      <c r="A6465">
        <v>2318477</v>
      </c>
      <c r="B6465">
        <v>1</v>
      </c>
      <c r="C6465" t="s">
        <v>80</v>
      </c>
      <c r="D6465" t="s">
        <v>108</v>
      </c>
      <c r="E6465" t="s">
        <v>147</v>
      </c>
      <c r="F6465" t="s">
        <v>18534</v>
      </c>
      <c r="G6465" t="s">
        <v>149</v>
      </c>
      <c r="H6465" t="s">
        <v>150</v>
      </c>
      <c r="I6465" t="s">
        <v>136</v>
      </c>
      <c r="J6465" t="s">
        <v>137</v>
      </c>
      <c r="K6465" t="s">
        <v>138</v>
      </c>
      <c r="L6465" t="s">
        <v>18535</v>
      </c>
      <c r="M6465" t="s">
        <v>18536</v>
      </c>
      <c r="N6465">
        <v>0.49111111099999999</v>
      </c>
      <c r="O6465">
        <v>0</v>
      </c>
      <c r="P6465">
        <v>12</v>
      </c>
      <c r="Q6465">
        <v>0</v>
      </c>
      <c r="R6465">
        <v>4</v>
      </c>
      <c r="S6465">
        <v>0</v>
      </c>
      <c r="T6465">
        <v>3</v>
      </c>
      <c r="U6465">
        <v>0</v>
      </c>
      <c r="V6465">
        <v>0</v>
      </c>
      <c r="W6465">
        <v>0</v>
      </c>
      <c r="X6465">
        <v>2.1805070575168997</v>
      </c>
      <c r="Y6465">
        <v>0</v>
      </c>
      <c r="Z6465">
        <v>4.9763936532796835</v>
      </c>
      <c r="AA6465">
        <v>0</v>
      </c>
      <c r="AB6465">
        <v>2.4137073811812502</v>
      </c>
      <c r="AC6465">
        <v>0</v>
      </c>
      <c r="AD6465">
        <v>0</v>
      </c>
      <c r="AE6465">
        <v>9.5706080919778334</v>
      </c>
    </row>
    <row r="6466" spans="1:31" x14ac:dyDescent="0.25">
      <c r="A6466">
        <v>2318122</v>
      </c>
      <c r="B6466">
        <v>1</v>
      </c>
      <c r="C6466" t="s">
        <v>80</v>
      </c>
      <c r="D6466" t="s">
        <v>82</v>
      </c>
      <c r="E6466" t="s">
        <v>147</v>
      </c>
      <c r="F6466" t="s">
        <v>18537</v>
      </c>
      <c r="G6466" t="s">
        <v>149</v>
      </c>
      <c r="H6466" t="s">
        <v>150</v>
      </c>
      <c r="I6466" t="s">
        <v>136</v>
      </c>
      <c r="J6466" t="s">
        <v>137</v>
      </c>
      <c r="K6466" t="s">
        <v>138</v>
      </c>
      <c r="L6466" t="s">
        <v>18538</v>
      </c>
      <c r="M6466" t="s">
        <v>18539</v>
      </c>
      <c r="N6466">
        <v>7.795833333</v>
      </c>
      <c r="O6466">
        <v>0</v>
      </c>
      <c r="P6466">
        <v>18</v>
      </c>
      <c r="Q6466">
        <v>0</v>
      </c>
      <c r="R6466">
        <v>0</v>
      </c>
      <c r="S6466">
        <v>0</v>
      </c>
      <c r="T6466">
        <v>3</v>
      </c>
      <c r="U6466">
        <v>0</v>
      </c>
      <c r="V6466">
        <v>0</v>
      </c>
      <c r="W6466">
        <v>0</v>
      </c>
      <c r="X6466">
        <v>32.641053723634201</v>
      </c>
      <c r="Y6466">
        <v>0</v>
      </c>
      <c r="Z6466">
        <v>0</v>
      </c>
      <c r="AA6466">
        <v>0</v>
      </c>
      <c r="AB6466">
        <v>15.666720263818519</v>
      </c>
      <c r="AC6466">
        <v>0</v>
      </c>
      <c r="AD6466">
        <v>0</v>
      </c>
      <c r="AE6466">
        <v>48.30777398745272</v>
      </c>
    </row>
    <row r="6467" spans="1:31" x14ac:dyDescent="0.25">
      <c r="A6467">
        <v>2318228</v>
      </c>
      <c r="B6467">
        <v>1</v>
      </c>
      <c r="C6467" t="s">
        <v>81</v>
      </c>
      <c r="D6467" t="s">
        <v>112</v>
      </c>
      <c r="E6467" t="s">
        <v>158</v>
      </c>
      <c r="F6467" t="s">
        <v>18540</v>
      </c>
      <c r="G6467" t="s">
        <v>177</v>
      </c>
      <c r="H6467" t="s">
        <v>150</v>
      </c>
      <c r="I6467" t="s">
        <v>136</v>
      </c>
      <c r="J6467" t="s">
        <v>137</v>
      </c>
      <c r="K6467" t="s">
        <v>144</v>
      </c>
      <c r="L6467" t="s">
        <v>18541</v>
      </c>
      <c r="M6467" t="s">
        <v>18542</v>
      </c>
      <c r="N6467">
        <v>1.564444444</v>
      </c>
      <c r="O6467">
        <v>0</v>
      </c>
      <c r="P6467">
        <v>70</v>
      </c>
      <c r="Q6467">
        <v>0</v>
      </c>
      <c r="R6467">
        <v>28</v>
      </c>
      <c r="S6467">
        <v>0</v>
      </c>
      <c r="T6467">
        <v>18</v>
      </c>
      <c r="U6467">
        <v>0</v>
      </c>
      <c r="V6467">
        <v>0</v>
      </c>
      <c r="W6467">
        <v>0</v>
      </c>
      <c r="X6467">
        <v>20.803556411758699</v>
      </c>
      <c r="Y6467">
        <v>0</v>
      </c>
      <c r="Z6467">
        <v>5.5280364487998339</v>
      </c>
      <c r="AA6467">
        <v>0</v>
      </c>
      <c r="AB6467">
        <v>35.917398814012259</v>
      </c>
      <c r="AC6467">
        <v>0</v>
      </c>
      <c r="AD6467">
        <v>0</v>
      </c>
      <c r="AE6467">
        <v>62.248991674570789</v>
      </c>
    </row>
    <row r="6468" spans="1:31" x14ac:dyDescent="0.25">
      <c r="A6468">
        <v>2317979</v>
      </c>
      <c r="B6468">
        <v>1</v>
      </c>
      <c r="C6468" t="s">
        <v>81</v>
      </c>
      <c r="D6468" t="s">
        <v>125</v>
      </c>
      <c r="E6468" t="s">
        <v>132</v>
      </c>
      <c r="F6468" t="s">
        <v>18543</v>
      </c>
      <c r="G6468" t="s">
        <v>134</v>
      </c>
      <c r="H6468" t="s">
        <v>135</v>
      </c>
      <c r="I6468" t="s">
        <v>136</v>
      </c>
      <c r="J6468" t="s">
        <v>137</v>
      </c>
      <c r="K6468" t="s">
        <v>138</v>
      </c>
      <c r="L6468" t="s">
        <v>18544</v>
      </c>
      <c r="M6468" t="s">
        <v>17976</v>
      </c>
      <c r="N6468">
        <v>1.3344444440000001</v>
      </c>
      <c r="O6468">
        <v>0</v>
      </c>
      <c r="P6468">
        <v>416</v>
      </c>
      <c r="Q6468">
        <v>23</v>
      </c>
      <c r="R6468">
        <v>53</v>
      </c>
      <c r="S6468">
        <v>2</v>
      </c>
      <c r="T6468">
        <v>36</v>
      </c>
      <c r="U6468">
        <v>0</v>
      </c>
      <c r="V6468">
        <v>0</v>
      </c>
      <c r="W6468">
        <v>0</v>
      </c>
      <c r="X6468">
        <v>85.110621998032826</v>
      </c>
      <c r="Y6468">
        <v>371.96365863120974</v>
      </c>
      <c r="Z6468">
        <v>75.583454690279865</v>
      </c>
      <c r="AA6468">
        <v>5.0585072579626669</v>
      </c>
      <c r="AB6468">
        <v>20.620132963784361</v>
      </c>
      <c r="AC6468">
        <v>0</v>
      </c>
      <c r="AD6468">
        <v>0</v>
      </c>
      <c r="AE6468">
        <v>558.33637554126949</v>
      </c>
    </row>
    <row r="6469" spans="1:31" x14ac:dyDescent="0.25">
      <c r="A6469">
        <v>2318317</v>
      </c>
      <c r="B6469">
        <v>1</v>
      </c>
      <c r="C6469" t="s">
        <v>80</v>
      </c>
      <c r="D6469" t="s">
        <v>82</v>
      </c>
      <c r="E6469" t="s">
        <v>158</v>
      </c>
      <c r="F6469" t="s">
        <v>18545</v>
      </c>
      <c r="G6469" t="s">
        <v>336</v>
      </c>
      <c r="H6469" t="s">
        <v>150</v>
      </c>
      <c r="I6469" t="s">
        <v>136</v>
      </c>
      <c r="J6469" t="s">
        <v>137</v>
      </c>
      <c r="K6469" t="s">
        <v>138</v>
      </c>
      <c r="L6469" t="s">
        <v>18546</v>
      </c>
      <c r="M6469" t="s">
        <v>18547</v>
      </c>
      <c r="N6469">
        <v>1.4427777770000001</v>
      </c>
      <c r="O6469">
        <v>0</v>
      </c>
      <c r="P6469">
        <v>276</v>
      </c>
      <c r="Q6469">
        <v>0</v>
      </c>
      <c r="R6469">
        <v>0</v>
      </c>
      <c r="S6469">
        <v>0</v>
      </c>
      <c r="T6469">
        <v>11</v>
      </c>
      <c r="U6469">
        <v>0</v>
      </c>
      <c r="V6469">
        <v>0</v>
      </c>
      <c r="W6469">
        <v>0</v>
      </c>
      <c r="X6469">
        <v>77.873664225101905</v>
      </c>
      <c r="Y6469">
        <v>0</v>
      </c>
      <c r="Z6469">
        <v>0</v>
      </c>
      <c r="AA6469">
        <v>0</v>
      </c>
      <c r="AB6469">
        <v>8.1840705530220461</v>
      </c>
      <c r="AC6469">
        <v>0</v>
      </c>
      <c r="AD6469">
        <v>0</v>
      </c>
      <c r="AE6469">
        <v>86.057734778123944</v>
      </c>
    </row>
    <row r="6470" spans="1:31" x14ac:dyDescent="0.25">
      <c r="A6470">
        <v>2317962</v>
      </c>
      <c r="B6470">
        <v>1</v>
      </c>
      <c r="C6470" t="s">
        <v>81</v>
      </c>
      <c r="D6470" t="s">
        <v>114</v>
      </c>
      <c r="E6470" t="s">
        <v>147</v>
      </c>
      <c r="F6470" t="s">
        <v>18548</v>
      </c>
      <c r="G6470" t="s">
        <v>850</v>
      </c>
      <c r="H6470" t="s">
        <v>150</v>
      </c>
      <c r="I6470" t="s">
        <v>136</v>
      </c>
      <c r="J6470" t="s">
        <v>137</v>
      </c>
      <c r="K6470" t="s">
        <v>138</v>
      </c>
      <c r="L6470" t="s">
        <v>18549</v>
      </c>
      <c r="M6470" t="s">
        <v>18550</v>
      </c>
      <c r="N6470">
        <v>1.2922222219999999</v>
      </c>
      <c r="O6470">
        <v>0</v>
      </c>
      <c r="P6470">
        <v>8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0.94028280456790003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0.94028280456790003</v>
      </c>
    </row>
    <row r="6471" spans="1:31" x14ac:dyDescent="0.25">
      <c r="A6471">
        <v>2318363</v>
      </c>
      <c r="B6471">
        <v>1</v>
      </c>
      <c r="C6471" t="s">
        <v>80</v>
      </c>
      <c r="D6471" t="s">
        <v>94</v>
      </c>
      <c r="E6471" t="s">
        <v>147</v>
      </c>
      <c r="F6471" t="s">
        <v>18551</v>
      </c>
      <c r="G6471" t="s">
        <v>336</v>
      </c>
      <c r="H6471" t="s">
        <v>150</v>
      </c>
      <c r="I6471" t="s">
        <v>136</v>
      </c>
      <c r="J6471" t="s">
        <v>137</v>
      </c>
      <c r="K6471" t="s">
        <v>138</v>
      </c>
      <c r="L6471" t="s">
        <v>18552</v>
      </c>
      <c r="M6471" t="s">
        <v>18553</v>
      </c>
      <c r="N6471">
        <v>0.59250000000000003</v>
      </c>
      <c r="O6471">
        <v>0</v>
      </c>
      <c r="P6471">
        <v>81</v>
      </c>
      <c r="Q6471">
        <v>0</v>
      </c>
      <c r="R6471">
        <v>1</v>
      </c>
      <c r="S6471">
        <v>0</v>
      </c>
      <c r="T6471">
        <v>8</v>
      </c>
      <c r="U6471">
        <v>0</v>
      </c>
      <c r="V6471">
        <v>0</v>
      </c>
      <c r="W6471">
        <v>0</v>
      </c>
      <c r="X6471">
        <v>6.8610408894108001</v>
      </c>
      <c r="Y6471">
        <v>0</v>
      </c>
      <c r="Z6471">
        <v>0.42635210777999999</v>
      </c>
      <c r="AA6471">
        <v>0</v>
      </c>
      <c r="AB6471">
        <v>3.93465500861595</v>
      </c>
      <c r="AC6471">
        <v>0</v>
      </c>
      <c r="AD6471">
        <v>0</v>
      </c>
      <c r="AE6471">
        <v>11.22204800580675</v>
      </c>
    </row>
    <row r="6472" spans="1:31" x14ac:dyDescent="0.25">
      <c r="A6472">
        <v>2318486</v>
      </c>
      <c r="B6472">
        <v>1</v>
      </c>
      <c r="C6472" t="s">
        <v>81</v>
      </c>
      <c r="D6472" t="s">
        <v>118</v>
      </c>
      <c r="E6472" t="s">
        <v>175</v>
      </c>
      <c r="F6472" t="s">
        <v>18554</v>
      </c>
      <c r="G6472" t="s">
        <v>210</v>
      </c>
      <c r="H6472" t="s">
        <v>135</v>
      </c>
      <c r="I6472" t="s">
        <v>136</v>
      </c>
      <c r="J6472" t="s">
        <v>137</v>
      </c>
      <c r="K6472" t="s">
        <v>138</v>
      </c>
      <c r="L6472" t="s">
        <v>18555</v>
      </c>
      <c r="M6472" t="s">
        <v>18556</v>
      </c>
      <c r="N6472">
        <v>2.7805555549999998</v>
      </c>
      <c r="O6472">
        <v>0</v>
      </c>
      <c r="P6472">
        <v>0</v>
      </c>
      <c r="Q6472">
        <v>8</v>
      </c>
      <c r="R6472">
        <v>5</v>
      </c>
      <c r="S6472">
        <v>4</v>
      </c>
      <c r="T6472">
        <v>1</v>
      </c>
      <c r="U6472">
        <v>2</v>
      </c>
      <c r="V6472">
        <v>0</v>
      </c>
      <c r="W6472">
        <v>0</v>
      </c>
      <c r="X6472">
        <v>0</v>
      </c>
      <c r="Y6472">
        <v>100.22890084931684</v>
      </c>
      <c r="Z6472">
        <v>114.36461574344</v>
      </c>
      <c r="AA6472">
        <v>16.474829073847516</v>
      </c>
      <c r="AB6472">
        <v>4.5416039069360838</v>
      </c>
      <c r="AC6472">
        <v>422.73325685477437</v>
      </c>
      <c r="AD6472">
        <v>0</v>
      </c>
      <c r="AE6472">
        <v>658.34320642831472</v>
      </c>
    </row>
    <row r="6473" spans="1:31" x14ac:dyDescent="0.25">
      <c r="A6473">
        <v>2318509</v>
      </c>
      <c r="B6473">
        <v>1</v>
      </c>
      <c r="C6473" t="s">
        <v>80</v>
      </c>
      <c r="D6473" t="s">
        <v>103</v>
      </c>
      <c r="E6473" t="s">
        <v>141</v>
      </c>
      <c r="F6473" t="s">
        <v>1105</v>
      </c>
      <c r="G6473" t="s">
        <v>134</v>
      </c>
      <c r="H6473" t="s">
        <v>135</v>
      </c>
      <c r="I6473" t="s">
        <v>136</v>
      </c>
      <c r="J6473" t="s">
        <v>137</v>
      </c>
      <c r="K6473" t="s">
        <v>138</v>
      </c>
      <c r="L6473" t="s">
        <v>18557</v>
      </c>
      <c r="M6473" t="s">
        <v>18558</v>
      </c>
      <c r="N6473">
        <v>1.1588888879999999</v>
      </c>
      <c r="O6473">
        <v>0</v>
      </c>
      <c r="P6473">
        <v>0</v>
      </c>
      <c r="Q6473">
        <v>0</v>
      </c>
      <c r="R6473">
        <v>0</v>
      </c>
      <c r="S6473">
        <v>1</v>
      </c>
      <c r="T6473">
        <v>0</v>
      </c>
      <c r="U6473">
        <v>8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2.2400629156352667</v>
      </c>
      <c r="AB6473">
        <v>0</v>
      </c>
      <c r="AC6473">
        <v>1675.8880253803145</v>
      </c>
      <c r="AD6473">
        <v>0</v>
      </c>
      <c r="AE6473">
        <v>1678.1280882959497</v>
      </c>
    </row>
    <row r="6474" spans="1:31" x14ac:dyDescent="0.25">
      <c r="A6474">
        <v>2317968</v>
      </c>
      <c r="B6474">
        <v>1</v>
      </c>
      <c r="C6474" t="s">
        <v>80</v>
      </c>
      <c r="D6474" t="s">
        <v>105</v>
      </c>
      <c r="E6474" t="s">
        <v>132</v>
      </c>
      <c r="F6474" t="s">
        <v>18559</v>
      </c>
      <c r="G6474" t="s">
        <v>774</v>
      </c>
      <c r="H6474" t="s">
        <v>135</v>
      </c>
      <c r="I6474" t="s">
        <v>136</v>
      </c>
      <c r="J6474" t="s">
        <v>137</v>
      </c>
      <c r="K6474" t="s">
        <v>138</v>
      </c>
      <c r="L6474" t="s">
        <v>18560</v>
      </c>
      <c r="M6474" t="s">
        <v>18561</v>
      </c>
      <c r="N6474">
        <v>3.173611111</v>
      </c>
      <c r="O6474">
        <v>0</v>
      </c>
      <c r="P6474">
        <v>228</v>
      </c>
      <c r="Q6474">
        <v>0</v>
      </c>
      <c r="R6474">
        <v>0</v>
      </c>
      <c r="S6474">
        <v>0</v>
      </c>
      <c r="T6474">
        <v>1</v>
      </c>
      <c r="U6474">
        <v>0</v>
      </c>
      <c r="V6474">
        <v>0</v>
      </c>
      <c r="W6474">
        <v>0</v>
      </c>
      <c r="X6474">
        <v>173.05984119833144</v>
      </c>
      <c r="Y6474">
        <v>0</v>
      </c>
      <c r="Z6474">
        <v>0</v>
      </c>
      <c r="AA6474">
        <v>0</v>
      </c>
      <c r="AB6474">
        <v>0.29505200710125001</v>
      </c>
      <c r="AC6474">
        <v>0</v>
      </c>
      <c r="AD6474">
        <v>0</v>
      </c>
      <c r="AE6474">
        <v>173.35489320543269</v>
      </c>
    </row>
    <row r="6475" spans="1:31" x14ac:dyDescent="0.25">
      <c r="A6475">
        <v>2318008</v>
      </c>
      <c r="B6475">
        <v>1</v>
      </c>
      <c r="C6475" t="s">
        <v>80</v>
      </c>
      <c r="D6475" t="s">
        <v>103</v>
      </c>
      <c r="E6475" t="s">
        <v>158</v>
      </c>
      <c r="F6475" t="s">
        <v>18562</v>
      </c>
      <c r="G6475" t="s">
        <v>193</v>
      </c>
      <c r="H6475" t="s">
        <v>150</v>
      </c>
      <c r="I6475" t="s">
        <v>136</v>
      </c>
      <c r="J6475" t="s">
        <v>3</v>
      </c>
      <c r="K6475" t="s">
        <v>138</v>
      </c>
      <c r="L6475" t="s">
        <v>18563</v>
      </c>
      <c r="M6475" t="s">
        <v>18564</v>
      </c>
      <c r="N6475">
        <v>5.1586111109999999</v>
      </c>
      <c r="O6475">
        <v>0</v>
      </c>
      <c r="P6475">
        <v>20</v>
      </c>
      <c r="Q6475">
        <v>0</v>
      </c>
      <c r="R6475">
        <v>4</v>
      </c>
      <c r="S6475">
        <v>0</v>
      </c>
      <c r="T6475">
        <v>24</v>
      </c>
      <c r="U6475">
        <v>0</v>
      </c>
      <c r="V6475">
        <v>0</v>
      </c>
      <c r="W6475">
        <v>0</v>
      </c>
      <c r="X6475">
        <v>24.544863266228578</v>
      </c>
      <c r="Y6475">
        <v>0</v>
      </c>
      <c r="Z6475">
        <v>19.02032173351256</v>
      </c>
      <c r="AA6475">
        <v>0</v>
      </c>
      <c r="AB6475">
        <v>86.687389268652197</v>
      </c>
      <c r="AC6475">
        <v>0</v>
      </c>
      <c r="AD6475">
        <v>0</v>
      </c>
      <c r="AE6475">
        <v>130.25257426839335</v>
      </c>
    </row>
    <row r="6476" spans="1:31" x14ac:dyDescent="0.25">
      <c r="A6476">
        <v>2318400</v>
      </c>
      <c r="B6476">
        <v>1</v>
      </c>
      <c r="C6476" t="s">
        <v>81</v>
      </c>
      <c r="D6476" t="s">
        <v>128</v>
      </c>
      <c r="E6476" t="s">
        <v>153</v>
      </c>
      <c r="F6476" t="s">
        <v>18565</v>
      </c>
      <c r="G6476" t="s">
        <v>203</v>
      </c>
      <c r="H6476" t="s">
        <v>150</v>
      </c>
      <c r="I6476" t="s">
        <v>136</v>
      </c>
      <c r="J6476" t="s">
        <v>137</v>
      </c>
      <c r="K6476" t="s">
        <v>138</v>
      </c>
      <c r="L6476" t="s">
        <v>18566</v>
      </c>
      <c r="M6476" t="s">
        <v>18567</v>
      </c>
      <c r="N6476">
        <v>2.2569444440000002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1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1.6456274736988332</v>
      </c>
      <c r="AC6476">
        <v>0</v>
      </c>
      <c r="AD6476">
        <v>0</v>
      </c>
      <c r="AE6476">
        <v>1.6456274736988332</v>
      </c>
    </row>
    <row r="6477" spans="1:31" x14ac:dyDescent="0.25">
      <c r="A6477">
        <v>2318045</v>
      </c>
      <c r="B6477">
        <v>1</v>
      </c>
      <c r="C6477" t="s">
        <v>80</v>
      </c>
      <c r="D6477" t="s">
        <v>108</v>
      </c>
      <c r="E6477" t="s">
        <v>158</v>
      </c>
      <c r="F6477" t="s">
        <v>18568</v>
      </c>
      <c r="G6477" t="s">
        <v>143</v>
      </c>
      <c r="H6477" t="s">
        <v>150</v>
      </c>
      <c r="I6477" t="s">
        <v>136</v>
      </c>
      <c r="J6477" t="s">
        <v>137</v>
      </c>
      <c r="K6477" t="s">
        <v>144</v>
      </c>
      <c r="L6477" t="s">
        <v>18569</v>
      </c>
      <c r="M6477" t="s">
        <v>18570</v>
      </c>
      <c r="N6477">
        <v>5.4730555550000002</v>
      </c>
      <c r="O6477">
        <v>0</v>
      </c>
      <c r="P6477">
        <v>9</v>
      </c>
      <c r="Q6477">
        <v>0</v>
      </c>
      <c r="R6477">
        <v>5</v>
      </c>
      <c r="S6477">
        <v>0</v>
      </c>
      <c r="T6477">
        <v>4</v>
      </c>
      <c r="U6477">
        <v>0</v>
      </c>
      <c r="V6477">
        <v>0</v>
      </c>
      <c r="W6477">
        <v>0</v>
      </c>
      <c r="X6477">
        <v>9.2103994172678014</v>
      </c>
      <c r="Y6477">
        <v>0</v>
      </c>
      <c r="Z6477">
        <v>37.13093840273207</v>
      </c>
      <c r="AA6477">
        <v>0</v>
      </c>
      <c r="AB6477">
        <v>14.649047334953631</v>
      </c>
      <c r="AC6477">
        <v>0</v>
      </c>
      <c r="AD6477">
        <v>0</v>
      </c>
      <c r="AE6477">
        <v>60.990385154953501</v>
      </c>
    </row>
    <row r="6478" spans="1:31" x14ac:dyDescent="0.25">
      <c r="A6478">
        <v>2318260</v>
      </c>
      <c r="B6478">
        <v>1</v>
      </c>
      <c r="C6478" t="s">
        <v>81</v>
      </c>
      <c r="D6478" t="s">
        <v>112</v>
      </c>
      <c r="E6478" t="s">
        <v>153</v>
      </c>
      <c r="F6478" t="s">
        <v>18571</v>
      </c>
      <c r="G6478" t="s">
        <v>155</v>
      </c>
      <c r="H6478" t="s">
        <v>150</v>
      </c>
      <c r="I6478" t="s">
        <v>136</v>
      </c>
      <c r="J6478" t="s">
        <v>137</v>
      </c>
      <c r="K6478" t="s">
        <v>138</v>
      </c>
      <c r="L6478" t="s">
        <v>18572</v>
      </c>
      <c r="M6478" t="s">
        <v>18573</v>
      </c>
      <c r="N6478">
        <v>1.5725</v>
      </c>
      <c r="O6478">
        <v>0</v>
      </c>
      <c r="P6478">
        <v>1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0.17038129979666672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0.17038129979666672</v>
      </c>
    </row>
    <row r="6479" spans="1:31" x14ac:dyDescent="0.25">
      <c r="A6479">
        <v>2318094</v>
      </c>
      <c r="B6479">
        <v>1</v>
      </c>
      <c r="C6479" t="s">
        <v>81</v>
      </c>
      <c r="D6479" t="s">
        <v>112</v>
      </c>
      <c r="E6479" t="s">
        <v>158</v>
      </c>
      <c r="F6479" t="s">
        <v>18574</v>
      </c>
      <c r="G6479" t="s">
        <v>177</v>
      </c>
      <c r="H6479" t="s">
        <v>150</v>
      </c>
      <c r="I6479" t="s">
        <v>136</v>
      </c>
      <c r="J6479" t="s">
        <v>137</v>
      </c>
      <c r="K6479" t="s">
        <v>144</v>
      </c>
      <c r="L6479" t="s">
        <v>18575</v>
      </c>
      <c r="M6479" t="s">
        <v>18576</v>
      </c>
      <c r="N6479">
        <v>6.375</v>
      </c>
      <c r="O6479">
        <v>0</v>
      </c>
      <c r="P6479">
        <v>1</v>
      </c>
      <c r="Q6479">
        <v>0</v>
      </c>
      <c r="R6479">
        <v>0</v>
      </c>
      <c r="S6479">
        <v>0</v>
      </c>
      <c r="T6479">
        <v>57</v>
      </c>
      <c r="U6479">
        <v>0</v>
      </c>
      <c r="V6479">
        <v>1</v>
      </c>
      <c r="W6479">
        <v>0</v>
      </c>
      <c r="X6479">
        <v>1.3512613738365</v>
      </c>
      <c r="Y6479">
        <v>0</v>
      </c>
      <c r="Z6479">
        <v>0</v>
      </c>
      <c r="AA6479">
        <v>0</v>
      </c>
      <c r="AB6479">
        <v>216.74237392251737</v>
      </c>
      <c r="AC6479">
        <v>0</v>
      </c>
      <c r="AD6479">
        <v>7.9569743645527007</v>
      </c>
      <c r="AE6479">
        <v>226.05060966090659</v>
      </c>
    </row>
    <row r="6480" spans="1:31" x14ac:dyDescent="0.25">
      <c r="A6480">
        <v>2318566</v>
      </c>
      <c r="B6480">
        <v>1</v>
      </c>
      <c r="C6480" t="s">
        <v>81</v>
      </c>
      <c r="D6480" t="s">
        <v>117</v>
      </c>
      <c r="E6480" t="s">
        <v>175</v>
      </c>
      <c r="F6480" t="s">
        <v>7764</v>
      </c>
      <c r="G6480" t="s">
        <v>210</v>
      </c>
      <c r="H6480" t="s">
        <v>135</v>
      </c>
      <c r="I6480" t="s">
        <v>136</v>
      </c>
      <c r="J6480" t="s">
        <v>137</v>
      </c>
      <c r="K6480" t="s">
        <v>138</v>
      </c>
      <c r="L6480" t="s">
        <v>18577</v>
      </c>
      <c r="M6480" t="s">
        <v>18578</v>
      </c>
      <c r="N6480">
        <v>4.0594444440000004</v>
      </c>
      <c r="O6480">
        <v>0</v>
      </c>
      <c r="P6480">
        <v>337</v>
      </c>
      <c r="Q6480">
        <v>15</v>
      </c>
      <c r="R6480">
        <v>16</v>
      </c>
      <c r="S6480">
        <v>2</v>
      </c>
      <c r="T6480">
        <v>20</v>
      </c>
      <c r="U6480">
        <v>1</v>
      </c>
      <c r="V6480">
        <v>0</v>
      </c>
      <c r="W6480">
        <v>0</v>
      </c>
      <c r="X6480">
        <v>190.92973880964854</v>
      </c>
      <c r="Y6480">
        <v>417.36359649512588</v>
      </c>
      <c r="Z6480">
        <v>57.429232172372473</v>
      </c>
      <c r="AA6480">
        <v>9.6026837813854478</v>
      </c>
      <c r="AB6480">
        <v>17.643722053604574</v>
      </c>
      <c r="AC6480">
        <v>0.14341749939695</v>
      </c>
      <c r="AD6480">
        <v>0</v>
      </c>
      <c r="AE6480">
        <v>693.11239081153394</v>
      </c>
    </row>
    <row r="6481" spans="1:31" x14ac:dyDescent="0.25">
      <c r="A6481">
        <v>2318403</v>
      </c>
      <c r="B6481">
        <v>1</v>
      </c>
      <c r="C6481" t="s">
        <v>80</v>
      </c>
      <c r="D6481" t="s">
        <v>85</v>
      </c>
      <c r="E6481" t="s">
        <v>414</v>
      </c>
      <c r="F6481" t="s">
        <v>18579</v>
      </c>
      <c r="G6481" t="s">
        <v>134</v>
      </c>
      <c r="H6481" t="s">
        <v>135</v>
      </c>
      <c r="I6481" t="s">
        <v>136</v>
      </c>
      <c r="J6481" t="s">
        <v>137</v>
      </c>
      <c r="K6481" t="s">
        <v>138</v>
      </c>
      <c r="L6481" t="s">
        <v>18349</v>
      </c>
      <c r="M6481" t="s">
        <v>18580</v>
      </c>
      <c r="N6481">
        <v>1.2427777769999999</v>
      </c>
      <c r="O6481">
        <v>0</v>
      </c>
      <c r="P6481">
        <v>1757</v>
      </c>
      <c r="Q6481">
        <v>0</v>
      </c>
      <c r="R6481">
        <v>0</v>
      </c>
      <c r="S6481">
        <v>3</v>
      </c>
      <c r="T6481">
        <v>190</v>
      </c>
      <c r="U6481">
        <v>0</v>
      </c>
      <c r="V6481">
        <v>0</v>
      </c>
      <c r="W6481">
        <v>0</v>
      </c>
      <c r="X6481">
        <v>685.26097648184111</v>
      </c>
      <c r="Y6481">
        <v>0</v>
      </c>
      <c r="Z6481">
        <v>0</v>
      </c>
      <c r="AA6481">
        <v>164.59010267330484</v>
      </c>
      <c r="AB6481">
        <v>627.38228448687244</v>
      </c>
      <c r="AC6481">
        <v>0</v>
      </c>
      <c r="AD6481">
        <v>0</v>
      </c>
      <c r="AE6481">
        <v>1477.2333636420185</v>
      </c>
    </row>
    <row r="6482" spans="1:31" x14ac:dyDescent="0.25">
      <c r="A6482">
        <v>2318068</v>
      </c>
      <c r="B6482">
        <v>1</v>
      </c>
      <c r="C6482" t="s">
        <v>80</v>
      </c>
      <c r="D6482" t="s">
        <v>93</v>
      </c>
      <c r="E6482" t="s">
        <v>175</v>
      </c>
      <c r="F6482" t="s">
        <v>18581</v>
      </c>
      <c r="G6482" t="s">
        <v>143</v>
      </c>
      <c r="H6482" t="s">
        <v>135</v>
      </c>
      <c r="I6482" t="s">
        <v>136</v>
      </c>
      <c r="J6482" t="s">
        <v>137</v>
      </c>
      <c r="K6482" t="s">
        <v>144</v>
      </c>
      <c r="L6482" t="s">
        <v>18582</v>
      </c>
      <c r="M6482" t="s">
        <v>18583</v>
      </c>
      <c r="N6482">
        <v>7.8775000000000004</v>
      </c>
      <c r="O6482">
        <v>0</v>
      </c>
      <c r="P6482">
        <v>1632</v>
      </c>
      <c r="Q6482">
        <v>0</v>
      </c>
      <c r="R6482">
        <v>0</v>
      </c>
      <c r="S6482">
        <v>0</v>
      </c>
      <c r="T6482">
        <v>132</v>
      </c>
      <c r="U6482">
        <v>0</v>
      </c>
      <c r="V6482">
        <v>0</v>
      </c>
      <c r="W6482">
        <v>0</v>
      </c>
      <c r="X6482">
        <v>2119.6431589826075</v>
      </c>
      <c r="Y6482">
        <v>0</v>
      </c>
      <c r="Z6482">
        <v>0</v>
      </c>
      <c r="AA6482">
        <v>0</v>
      </c>
      <c r="AB6482">
        <v>989.91380436972076</v>
      </c>
      <c r="AC6482">
        <v>0</v>
      </c>
      <c r="AD6482">
        <v>0</v>
      </c>
      <c r="AE6482">
        <v>3109.5569633523282</v>
      </c>
    </row>
    <row r="6483" spans="1:31" x14ac:dyDescent="0.25">
      <c r="A6483">
        <v>2318237</v>
      </c>
      <c r="B6483">
        <v>1</v>
      </c>
      <c r="C6483" t="s">
        <v>81</v>
      </c>
      <c r="D6483" t="s">
        <v>121</v>
      </c>
      <c r="E6483" t="s">
        <v>285</v>
      </c>
      <c r="F6483" t="s">
        <v>18584</v>
      </c>
      <c r="G6483" t="s">
        <v>287</v>
      </c>
      <c r="H6483" t="s">
        <v>150</v>
      </c>
      <c r="I6483" t="s">
        <v>136</v>
      </c>
      <c r="J6483" t="s">
        <v>137</v>
      </c>
      <c r="K6483" t="s">
        <v>138</v>
      </c>
      <c r="L6483" t="s">
        <v>18585</v>
      </c>
      <c r="M6483" t="s">
        <v>18586</v>
      </c>
      <c r="N6483">
        <v>1.1844444439999999</v>
      </c>
      <c r="O6483">
        <v>0</v>
      </c>
      <c r="P6483">
        <v>29</v>
      </c>
      <c r="Q6483">
        <v>0</v>
      </c>
      <c r="R6483">
        <v>0</v>
      </c>
      <c r="S6483">
        <v>0</v>
      </c>
      <c r="T6483">
        <v>5</v>
      </c>
      <c r="U6483">
        <v>0</v>
      </c>
      <c r="V6483">
        <v>0</v>
      </c>
      <c r="W6483">
        <v>0</v>
      </c>
      <c r="X6483">
        <v>4.0795336820650006</v>
      </c>
      <c r="Y6483">
        <v>0</v>
      </c>
      <c r="Z6483">
        <v>0</v>
      </c>
      <c r="AA6483">
        <v>0</v>
      </c>
      <c r="AB6483">
        <v>0.95906706341759995</v>
      </c>
      <c r="AC6483">
        <v>0</v>
      </c>
      <c r="AD6483">
        <v>0</v>
      </c>
      <c r="AE6483">
        <v>5.0386007454826007</v>
      </c>
    </row>
    <row r="6484" spans="1:31" x14ac:dyDescent="0.25">
      <c r="A6484">
        <v>2318609</v>
      </c>
      <c r="B6484">
        <v>1</v>
      </c>
      <c r="C6484" t="s">
        <v>80</v>
      </c>
      <c r="D6484" t="s">
        <v>104</v>
      </c>
      <c r="E6484" t="s">
        <v>153</v>
      </c>
      <c r="F6484" t="s">
        <v>18587</v>
      </c>
      <c r="G6484" t="s">
        <v>155</v>
      </c>
      <c r="H6484" t="s">
        <v>150</v>
      </c>
      <c r="I6484" t="s">
        <v>136</v>
      </c>
      <c r="J6484" t="s">
        <v>137</v>
      </c>
      <c r="K6484" t="s">
        <v>138</v>
      </c>
      <c r="L6484" t="s">
        <v>18588</v>
      </c>
      <c r="M6484" t="s">
        <v>18589</v>
      </c>
      <c r="N6484">
        <v>2.9469444440000001</v>
      </c>
      <c r="O6484">
        <v>0</v>
      </c>
      <c r="P6484">
        <v>1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0.38821037593215008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0.38821037593215008</v>
      </c>
    </row>
    <row r="6485" spans="1:31" x14ac:dyDescent="0.25">
      <c r="A6485">
        <v>2318466</v>
      </c>
      <c r="B6485">
        <v>1</v>
      </c>
      <c r="C6485" t="s">
        <v>80</v>
      </c>
      <c r="D6485" t="s">
        <v>91</v>
      </c>
      <c r="E6485" t="s">
        <v>414</v>
      </c>
      <c r="F6485" t="s">
        <v>18590</v>
      </c>
      <c r="G6485" t="s">
        <v>6074</v>
      </c>
      <c r="H6485" t="s">
        <v>2425</v>
      </c>
      <c r="I6485" t="s">
        <v>136</v>
      </c>
      <c r="J6485" t="s">
        <v>137</v>
      </c>
      <c r="K6485" t="s">
        <v>138</v>
      </c>
      <c r="L6485" t="s">
        <v>18591</v>
      </c>
      <c r="M6485" t="s">
        <v>18592</v>
      </c>
      <c r="N6485">
        <v>0.39</v>
      </c>
      <c r="O6485">
        <v>75</v>
      </c>
      <c r="P6485">
        <v>18314</v>
      </c>
      <c r="Q6485">
        <v>341</v>
      </c>
      <c r="R6485">
        <v>827</v>
      </c>
      <c r="S6485">
        <v>200</v>
      </c>
      <c r="T6485">
        <v>2712</v>
      </c>
      <c r="U6485">
        <v>15</v>
      </c>
      <c r="V6485">
        <v>8</v>
      </c>
      <c r="W6485">
        <v>42.125334785835641</v>
      </c>
      <c r="X6485">
        <v>1404.5270850326456</v>
      </c>
      <c r="Y6485">
        <v>591.82866871512124</v>
      </c>
      <c r="Z6485">
        <v>428.59325581750176</v>
      </c>
      <c r="AA6485">
        <v>1366.6749511956252</v>
      </c>
      <c r="AB6485">
        <v>986.51752711489087</v>
      </c>
      <c r="AC6485">
        <v>39.261861201392712</v>
      </c>
      <c r="AD6485">
        <v>22.979827785762904</v>
      </c>
      <c r="AE6485">
        <v>4882.5085116487762</v>
      </c>
    </row>
    <row r="6486" spans="1:31" x14ac:dyDescent="0.25">
      <c r="A6486">
        <v>2318131</v>
      </c>
      <c r="B6486">
        <v>1</v>
      </c>
      <c r="C6486" t="s">
        <v>80</v>
      </c>
      <c r="D6486" t="s">
        <v>85</v>
      </c>
      <c r="E6486" t="s">
        <v>158</v>
      </c>
      <c r="F6486" t="s">
        <v>18593</v>
      </c>
      <c r="G6486" t="s">
        <v>143</v>
      </c>
      <c r="H6486" t="s">
        <v>150</v>
      </c>
      <c r="I6486" t="s">
        <v>136</v>
      </c>
      <c r="J6486" t="s">
        <v>137</v>
      </c>
      <c r="K6486" t="s">
        <v>144</v>
      </c>
      <c r="L6486" t="s">
        <v>18594</v>
      </c>
      <c r="M6486" t="s">
        <v>18595</v>
      </c>
      <c r="N6486">
        <v>1.0038888880000001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51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101.70927668591729</v>
      </c>
      <c r="AC6486">
        <v>0</v>
      </c>
      <c r="AD6486">
        <v>0</v>
      </c>
      <c r="AE6486">
        <v>101.70927668591729</v>
      </c>
    </row>
    <row r="6487" spans="1:31" x14ac:dyDescent="0.25">
      <c r="A6487">
        <v>2318572</v>
      </c>
      <c r="B6487">
        <v>1</v>
      </c>
      <c r="C6487" t="s">
        <v>80</v>
      </c>
      <c r="D6487" t="s">
        <v>90</v>
      </c>
      <c r="E6487" t="s">
        <v>153</v>
      </c>
      <c r="F6487" t="s">
        <v>18596</v>
      </c>
      <c r="G6487" t="s">
        <v>155</v>
      </c>
      <c r="H6487" t="s">
        <v>150</v>
      </c>
      <c r="I6487" t="s">
        <v>136</v>
      </c>
      <c r="J6487" t="s">
        <v>137</v>
      </c>
      <c r="K6487" t="s">
        <v>138</v>
      </c>
      <c r="L6487" t="s">
        <v>18597</v>
      </c>
      <c r="M6487" t="s">
        <v>18598</v>
      </c>
      <c r="N6487">
        <v>1.8658333330000001</v>
      </c>
      <c r="O6487">
        <v>0</v>
      </c>
      <c r="P6487">
        <v>6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1.9662475902539336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1.9662475902539336</v>
      </c>
    </row>
    <row r="6488" spans="1:31" x14ac:dyDescent="0.25">
      <c r="A6488">
        <v>2317988</v>
      </c>
      <c r="B6488">
        <v>1</v>
      </c>
      <c r="C6488" t="s">
        <v>81</v>
      </c>
      <c r="D6488" t="s">
        <v>123</v>
      </c>
      <c r="E6488" t="s">
        <v>132</v>
      </c>
      <c r="F6488" t="s">
        <v>12554</v>
      </c>
      <c r="G6488" t="s">
        <v>134</v>
      </c>
      <c r="H6488" t="s">
        <v>135</v>
      </c>
      <c r="I6488" t="s">
        <v>136</v>
      </c>
      <c r="J6488" t="s">
        <v>137</v>
      </c>
      <c r="K6488" t="s">
        <v>138</v>
      </c>
      <c r="L6488" t="s">
        <v>18599</v>
      </c>
      <c r="M6488" t="s">
        <v>18600</v>
      </c>
      <c r="N6488">
        <v>1.720555555</v>
      </c>
      <c r="O6488">
        <v>4</v>
      </c>
      <c r="P6488">
        <v>375</v>
      </c>
      <c r="Q6488">
        <v>299</v>
      </c>
      <c r="R6488">
        <v>301</v>
      </c>
      <c r="S6488">
        <v>27</v>
      </c>
      <c r="T6488">
        <v>66</v>
      </c>
      <c r="U6488">
        <v>1</v>
      </c>
      <c r="V6488">
        <v>0</v>
      </c>
      <c r="W6488">
        <v>1.4957374240965</v>
      </c>
      <c r="X6488">
        <v>123.00787988062818</v>
      </c>
      <c r="Y6488">
        <v>912.97570802703979</v>
      </c>
      <c r="Z6488">
        <v>760.92097187249385</v>
      </c>
      <c r="AA6488">
        <v>48.538894424348911</v>
      </c>
      <c r="AB6488">
        <v>68.993014737544982</v>
      </c>
      <c r="AC6488">
        <v>213.66825118055263</v>
      </c>
      <c r="AD6488">
        <v>0</v>
      </c>
      <c r="AE6488">
        <v>2129.6004575467045</v>
      </c>
    </row>
    <row r="6489" spans="1:31" x14ac:dyDescent="0.25">
      <c r="A6489">
        <v>2318343</v>
      </c>
      <c r="B6489">
        <v>1</v>
      </c>
      <c r="C6489" t="s">
        <v>81</v>
      </c>
      <c r="D6489" t="s">
        <v>127</v>
      </c>
      <c r="E6489" t="s">
        <v>132</v>
      </c>
      <c r="F6489" t="s">
        <v>18601</v>
      </c>
      <c r="G6489" t="s">
        <v>716</v>
      </c>
      <c r="H6489" t="s">
        <v>135</v>
      </c>
      <c r="I6489" t="s">
        <v>136</v>
      </c>
      <c r="J6489" t="s">
        <v>137</v>
      </c>
      <c r="K6489" t="s">
        <v>138</v>
      </c>
      <c r="L6489" t="s">
        <v>18602</v>
      </c>
      <c r="M6489" t="s">
        <v>18603</v>
      </c>
      <c r="N6489">
        <v>5.4113888880000003</v>
      </c>
      <c r="O6489">
        <v>2</v>
      </c>
      <c r="P6489">
        <v>3</v>
      </c>
      <c r="Q6489">
        <v>63</v>
      </c>
      <c r="R6489">
        <v>39</v>
      </c>
      <c r="S6489">
        <v>6</v>
      </c>
      <c r="T6489">
        <v>3</v>
      </c>
      <c r="U6489">
        <v>0</v>
      </c>
      <c r="V6489">
        <v>0</v>
      </c>
      <c r="W6489">
        <v>7.6447455545693757</v>
      </c>
      <c r="X6489">
        <v>10.955685101636799</v>
      </c>
      <c r="Y6489">
        <v>788.88467294009479</v>
      </c>
      <c r="Z6489">
        <v>721.96962307615047</v>
      </c>
      <c r="AA6489">
        <v>91.863543986635449</v>
      </c>
      <c r="AB6489">
        <v>10.334304354820423</v>
      </c>
      <c r="AC6489">
        <v>0</v>
      </c>
      <c r="AD6489">
        <v>0</v>
      </c>
      <c r="AE6489">
        <v>1631.6525750139074</v>
      </c>
    </row>
    <row r="6490" spans="1:31" x14ac:dyDescent="0.25">
      <c r="A6490">
        <v>2318360</v>
      </c>
      <c r="B6490">
        <v>1</v>
      </c>
      <c r="C6490" t="s">
        <v>81</v>
      </c>
      <c r="D6490" t="s">
        <v>121</v>
      </c>
      <c r="E6490" t="s">
        <v>147</v>
      </c>
      <c r="F6490" t="s">
        <v>18604</v>
      </c>
      <c r="G6490" t="s">
        <v>149</v>
      </c>
      <c r="H6490" t="s">
        <v>150</v>
      </c>
      <c r="I6490" t="s">
        <v>136</v>
      </c>
      <c r="J6490" t="s">
        <v>137</v>
      </c>
      <c r="K6490" t="s">
        <v>138</v>
      </c>
      <c r="L6490" t="s">
        <v>18605</v>
      </c>
      <c r="M6490" t="s">
        <v>18606</v>
      </c>
      <c r="N6490">
        <v>1.102777777</v>
      </c>
      <c r="O6490">
        <v>0</v>
      </c>
      <c r="P6490">
        <v>11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1.6999543650078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1.6999543650078</v>
      </c>
    </row>
    <row r="6491" spans="1:31" x14ac:dyDescent="0.25">
      <c r="A6491">
        <v>2318406</v>
      </c>
      <c r="B6491">
        <v>1</v>
      </c>
      <c r="C6491" t="s">
        <v>81</v>
      </c>
      <c r="D6491" t="s">
        <v>118</v>
      </c>
      <c r="E6491" t="s">
        <v>141</v>
      </c>
      <c r="F6491" t="s">
        <v>18607</v>
      </c>
      <c r="G6491" t="s">
        <v>134</v>
      </c>
      <c r="H6491" t="s">
        <v>135</v>
      </c>
      <c r="I6491" t="s">
        <v>136</v>
      </c>
      <c r="J6491" t="s">
        <v>137</v>
      </c>
      <c r="K6491" t="s">
        <v>138</v>
      </c>
      <c r="L6491" t="s">
        <v>18608</v>
      </c>
      <c r="M6491" t="s">
        <v>18609</v>
      </c>
      <c r="N6491">
        <v>0.58694444400000001</v>
      </c>
      <c r="O6491">
        <v>0</v>
      </c>
      <c r="P6491">
        <v>0</v>
      </c>
      <c r="Q6491">
        <v>39</v>
      </c>
      <c r="R6491">
        <v>5</v>
      </c>
      <c r="S6491">
        <v>7</v>
      </c>
      <c r="T6491">
        <v>1</v>
      </c>
      <c r="U6491">
        <v>2</v>
      </c>
      <c r="V6491">
        <v>0</v>
      </c>
      <c r="W6491">
        <v>0</v>
      </c>
      <c r="X6491">
        <v>0</v>
      </c>
      <c r="Y6491">
        <v>77.103884390586501</v>
      </c>
      <c r="Z6491">
        <v>25.840907805920001</v>
      </c>
      <c r="AA6491">
        <v>6.1775065411490502</v>
      </c>
      <c r="AB6491">
        <v>1.1219737380314585</v>
      </c>
      <c r="AC6491">
        <v>100.53704513447846</v>
      </c>
      <c r="AD6491">
        <v>0</v>
      </c>
      <c r="AE6491">
        <v>210.78131761016544</v>
      </c>
    </row>
    <row r="6492" spans="1:31" x14ac:dyDescent="0.25">
      <c r="A6492">
        <v>2318197</v>
      </c>
      <c r="B6492">
        <v>1</v>
      </c>
      <c r="C6492" t="s">
        <v>81</v>
      </c>
      <c r="D6492" t="s">
        <v>128</v>
      </c>
      <c r="E6492" t="s">
        <v>153</v>
      </c>
      <c r="F6492" t="s">
        <v>18610</v>
      </c>
      <c r="G6492" t="s">
        <v>203</v>
      </c>
      <c r="H6492" t="s">
        <v>150</v>
      </c>
      <c r="I6492" t="s">
        <v>136</v>
      </c>
      <c r="J6492" t="s">
        <v>137</v>
      </c>
      <c r="K6492" t="s">
        <v>138</v>
      </c>
      <c r="L6492" t="s">
        <v>18611</v>
      </c>
      <c r="M6492" t="s">
        <v>18612</v>
      </c>
      <c r="N6492">
        <v>7.0888888879999996</v>
      </c>
      <c r="O6492">
        <v>0</v>
      </c>
      <c r="P6492">
        <v>11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13.829818588739997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13.829818588739997</v>
      </c>
    </row>
    <row r="6493" spans="1:31" x14ac:dyDescent="0.25">
      <c r="A6493">
        <v>2318297</v>
      </c>
      <c r="B6493">
        <v>1</v>
      </c>
      <c r="C6493" t="s">
        <v>80</v>
      </c>
      <c r="D6493" t="s">
        <v>88</v>
      </c>
      <c r="E6493" t="s">
        <v>285</v>
      </c>
      <c r="F6493" t="s">
        <v>18613</v>
      </c>
      <c r="G6493" t="s">
        <v>703</v>
      </c>
      <c r="H6493" t="s">
        <v>150</v>
      </c>
      <c r="I6493" t="s">
        <v>136</v>
      </c>
      <c r="J6493" t="s">
        <v>3</v>
      </c>
      <c r="K6493" t="s">
        <v>138</v>
      </c>
      <c r="L6493" t="s">
        <v>18614</v>
      </c>
      <c r="M6493" t="s">
        <v>18615</v>
      </c>
      <c r="N6493">
        <v>4.056944444</v>
      </c>
      <c r="O6493">
        <v>0</v>
      </c>
      <c r="P6493">
        <v>13</v>
      </c>
      <c r="Q6493">
        <v>0</v>
      </c>
      <c r="R6493">
        <v>0</v>
      </c>
      <c r="S6493">
        <v>0</v>
      </c>
      <c r="T6493">
        <v>5</v>
      </c>
      <c r="U6493">
        <v>0</v>
      </c>
      <c r="V6493">
        <v>0</v>
      </c>
      <c r="W6493">
        <v>0</v>
      </c>
      <c r="X6493">
        <v>16.854672868196932</v>
      </c>
      <c r="Y6493">
        <v>0</v>
      </c>
      <c r="Z6493">
        <v>0</v>
      </c>
      <c r="AA6493">
        <v>0</v>
      </c>
      <c r="AB6493">
        <v>40.987766264418575</v>
      </c>
      <c r="AC6493">
        <v>0</v>
      </c>
      <c r="AD6493">
        <v>0</v>
      </c>
      <c r="AE6493">
        <v>57.84243913261551</v>
      </c>
    </row>
    <row r="6494" spans="1:31" x14ac:dyDescent="0.25">
      <c r="A6494">
        <v>2318005</v>
      </c>
      <c r="B6494">
        <v>1</v>
      </c>
      <c r="C6494" t="s">
        <v>80</v>
      </c>
      <c r="D6494" t="s">
        <v>104</v>
      </c>
      <c r="E6494" t="s">
        <v>175</v>
      </c>
      <c r="F6494" t="s">
        <v>6372</v>
      </c>
      <c r="G6494" t="s">
        <v>134</v>
      </c>
      <c r="H6494" t="s">
        <v>135</v>
      </c>
      <c r="I6494" t="s">
        <v>136</v>
      </c>
      <c r="J6494" t="s">
        <v>137</v>
      </c>
      <c r="K6494" t="s">
        <v>138</v>
      </c>
      <c r="L6494" t="s">
        <v>18616</v>
      </c>
      <c r="M6494" t="s">
        <v>18617</v>
      </c>
      <c r="N6494">
        <v>2.2741666660000002</v>
      </c>
      <c r="O6494">
        <v>0</v>
      </c>
      <c r="P6494">
        <v>7</v>
      </c>
      <c r="Q6494">
        <v>4</v>
      </c>
      <c r="R6494">
        <v>13</v>
      </c>
      <c r="S6494">
        <v>6</v>
      </c>
      <c r="T6494">
        <v>5</v>
      </c>
      <c r="U6494">
        <v>5</v>
      </c>
      <c r="V6494">
        <v>0</v>
      </c>
      <c r="W6494">
        <v>0</v>
      </c>
      <c r="X6494">
        <v>1.4981002647152</v>
      </c>
      <c r="Y6494">
        <v>2.79839525126095</v>
      </c>
      <c r="Z6494">
        <v>10.365745468680101</v>
      </c>
      <c r="AA6494">
        <v>21.163368334377715</v>
      </c>
      <c r="AB6494">
        <v>11.423177546761249</v>
      </c>
      <c r="AC6494">
        <v>500.17476802843947</v>
      </c>
      <c r="AD6494">
        <v>0</v>
      </c>
      <c r="AE6494">
        <v>547.42355489423471</v>
      </c>
    </row>
    <row r="6495" spans="1:31" x14ac:dyDescent="0.25">
      <c r="A6495">
        <v>2318071</v>
      </c>
      <c r="B6495">
        <v>1</v>
      </c>
      <c r="C6495" t="s">
        <v>81</v>
      </c>
      <c r="D6495" t="s">
        <v>123</v>
      </c>
      <c r="E6495" t="s">
        <v>147</v>
      </c>
      <c r="F6495" t="s">
        <v>17447</v>
      </c>
      <c r="G6495" t="s">
        <v>503</v>
      </c>
      <c r="H6495" t="s">
        <v>150</v>
      </c>
      <c r="I6495" t="s">
        <v>136</v>
      </c>
      <c r="J6495" t="s">
        <v>137</v>
      </c>
      <c r="K6495" t="s">
        <v>138</v>
      </c>
      <c r="L6495" t="s">
        <v>18618</v>
      </c>
      <c r="M6495" t="s">
        <v>18619</v>
      </c>
      <c r="N6495">
        <v>3.324166666</v>
      </c>
      <c r="O6495">
        <v>0</v>
      </c>
      <c r="P6495">
        <v>6</v>
      </c>
      <c r="Q6495">
        <v>0</v>
      </c>
      <c r="R6495">
        <v>36</v>
      </c>
      <c r="S6495">
        <v>0</v>
      </c>
      <c r="T6495">
        <v>7</v>
      </c>
      <c r="U6495">
        <v>0</v>
      </c>
      <c r="V6495">
        <v>0</v>
      </c>
      <c r="W6495">
        <v>0</v>
      </c>
      <c r="X6495">
        <v>3.4056548910432003</v>
      </c>
      <c r="Y6495">
        <v>0</v>
      </c>
      <c r="Z6495">
        <v>65.885116343326089</v>
      </c>
      <c r="AA6495">
        <v>0</v>
      </c>
      <c r="AB6495">
        <v>9.4510524612360989</v>
      </c>
      <c r="AC6495">
        <v>0</v>
      </c>
      <c r="AD6495">
        <v>0</v>
      </c>
      <c r="AE6495">
        <v>78.74182369560539</v>
      </c>
    </row>
    <row r="6496" spans="1:31" x14ac:dyDescent="0.25">
      <c r="A6496">
        <v>2318234</v>
      </c>
      <c r="B6496">
        <v>1</v>
      </c>
      <c r="C6496" t="s">
        <v>80</v>
      </c>
      <c r="D6496" t="s">
        <v>93</v>
      </c>
      <c r="E6496" t="s">
        <v>153</v>
      </c>
      <c r="F6496" t="s">
        <v>18620</v>
      </c>
      <c r="G6496" t="s">
        <v>155</v>
      </c>
      <c r="H6496" t="s">
        <v>150</v>
      </c>
      <c r="I6496" t="s">
        <v>136</v>
      </c>
      <c r="J6496" t="s">
        <v>137</v>
      </c>
      <c r="K6496" t="s">
        <v>138</v>
      </c>
      <c r="L6496" t="s">
        <v>18621</v>
      </c>
      <c r="M6496" t="s">
        <v>18622</v>
      </c>
      <c r="N6496">
        <v>6.4311111109999999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1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0.67325803680960006</v>
      </c>
      <c r="AC6496">
        <v>0</v>
      </c>
      <c r="AD6496">
        <v>0</v>
      </c>
      <c r="AE6496">
        <v>0.67325803680960006</v>
      </c>
    </row>
    <row r="6497" spans="1:31" x14ac:dyDescent="0.25">
      <c r="A6497">
        <v>2318048</v>
      </c>
      <c r="B6497">
        <v>1</v>
      </c>
      <c r="C6497" t="s">
        <v>80</v>
      </c>
      <c r="D6497" t="s">
        <v>94</v>
      </c>
      <c r="E6497" t="s">
        <v>175</v>
      </c>
      <c r="F6497" t="s">
        <v>18623</v>
      </c>
      <c r="G6497" t="s">
        <v>210</v>
      </c>
      <c r="H6497" t="s">
        <v>135</v>
      </c>
      <c r="I6497" t="s">
        <v>136</v>
      </c>
      <c r="J6497" t="s">
        <v>137</v>
      </c>
      <c r="K6497" t="s">
        <v>138</v>
      </c>
      <c r="L6497" t="s">
        <v>18624</v>
      </c>
      <c r="M6497" t="s">
        <v>18625</v>
      </c>
      <c r="N6497">
        <v>1.341388888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13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13.869369393044025</v>
      </c>
      <c r="AC6497">
        <v>0</v>
      </c>
      <c r="AD6497">
        <v>0</v>
      </c>
      <c r="AE6497">
        <v>13.869369393044025</v>
      </c>
    </row>
    <row r="6498" spans="1:31" x14ac:dyDescent="0.25">
      <c r="A6498">
        <v>2318357</v>
      </c>
      <c r="B6498">
        <v>1</v>
      </c>
      <c r="C6498" t="s">
        <v>81</v>
      </c>
      <c r="D6498" t="s">
        <v>114</v>
      </c>
      <c r="E6498" t="s">
        <v>158</v>
      </c>
      <c r="F6498" t="s">
        <v>18626</v>
      </c>
      <c r="G6498" t="s">
        <v>453</v>
      </c>
      <c r="H6498" t="s">
        <v>150</v>
      </c>
      <c r="I6498" t="s">
        <v>136</v>
      </c>
      <c r="J6498" t="s">
        <v>137</v>
      </c>
      <c r="K6498" t="s">
        <v>138</v>
      </c>
      <c r="L6498" t="s">
        <v>18627</v>
      </c>
      <c r="M6498" t="s">
        <v>18628</v>
      </c>
      <c r="N6498">
        <v>3.5074999999999998</v>
      </c>
      <c r="O6498">
        <v>0</v>
      </c>
      <c r="P6498">
        <v>46</v>
      </c>
      <c r="Q6498">
        <v>0</v>
      </c>
      <c r="R6498">
        <v>0</v>
      </c>
      <c r="S6498">
        <v>0</v>
      </c>
      <c r="T6498">
        <v>1</v>
      </c>
      <c r="U6498">
        <v>0</v>
      </c>
      <c r="V6498">
        <v>0</v>
      </c>
      <c r="W6498">
        <v>0</v>
      </c>
      <c r="X6498">
        <v>14.863300279743298</v>
      </c>
      <c r="Y6498">
        <v>0</v>
      </c>
      <c r="Z6498">
        <v>0</v>
      </c>
      <c r="AA6498">
        <v>0</v>
      </c>
      <c r="AB6498">
        <v>5.3089677732288001</v>
      </c>
      <c r="AC6498">
        <v>0</v>
      </c>
      <c r="AD6498">
        <v>0</v>
      </c>
      <c r="AE6498">
        <v>20.172268052972097</v>
      </c>
    </row>
    <row r="6499" spans="1:31" x14ac:dyDescent="0.25">
      <c r="A6499">
        <v>2318114</v>
      </c>
      <c r="B6499">
        <v>1</v>
      </c>
      <c r="C6499" t="s">
        <v>80</v>
      </c>
      <c r="D6499" t="s">
        <v>84</v>
      </c>
      <c r="E6499" t="s">
        <v>153</v>
      </c>
      <c r="F6499" t="s">
        <v>18629</v>
      </c>
      <c r="G6499" t="s">
        <v>155</v>
      </c>
      <c r="H6499" t="s">
        <v>150</v>
      </c>
      <c r="I6499" t="s">
        <v>136</v>
      </c>
      <c r="J6499" t="s">
        <v>137</v>
      </c>
      <c r="K6499" t="s">
        <v>138</v>
      </c>
      <c r="L6499" t="s">
        <v>18630</v>
      </c>
      <c r="M6499" t="s">
        <v>18631</v>
      </c>
      <c r="N6499">
        <v>7.7861111110000003</v>
      </c>
      <c r="O6499">
        <v>0</v>
      </c>
      <c r="P6499">
        <v>3</v>
      </c>
      <c r="Q6499">
        <v>0</v>
      </c>
      <c r="R6499">
        <v>0</v>
      </c>
      <c r="S6499">
        <v>0</v>
      </c>
      <c r="T6499">
        <v>1</v>
      </c>
      <c r="U6499">
        <v>0</v>
      </c>
      <c r="V6499">
        <v>0</v>
      </c>
      <c r="W6499">
        <v>0</v>
      </c>
      <c r="X6499">
        <v>4.5120072557846003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4.5120072557846003</v>
      </c>
    </row>
    <row r="6500" spans="1:31" x14ac:dyDescent="0.25">
      <c r="A6500">
        <v>2318612</v>
      </c>
      <c r="B6500">
        <v>1</v>
      </c>
      <c r="C6500" t="s">
        <v>80</v>
      </c>
      <c r="D6500" t="s">
        <v>96</v>
      </c>
      <c r="E6500" t="s">
        <v>147</v>
      </c>
      <c r="F6500" t="s">
        <v>6561</v>
      </c>
      <c r="G6500" t="s">
        <v>149</v>
      </c>
      <c r="H6500" t="s">
        <v>150</v>
      </c>
      <c r="I6500" t="s">
        <v>136</v>
      </c>
      <c r="J6500" t="s">
        <v>137</v>
      </c>
      <c r="K6500" t="s">
        <v>138</v>
      </c>
      <c r="L6500" t="s">
        <v>18632</v>
      </c>
      <c r="M6500" t="s">
        <v>18633</v>
      </c>
      <c r="N6500">
        <v>2.5555555550000002</v>
      </c>
      <c r="O6500">
        <v>0</v>
      </c>
      <c r="P6500">
        <v>30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23.233756188358861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23.233756188358861</v>
      </c>
    </row>
    <row r="6501" spans="1:31" x14ac:dyDescent="0.25">
      <c r="A6501">
        <v>2318091</v>
      </c>
      <c r="B6501">
        <v>1</v>
      </c>
      <c r="C6501" t="s">
        <v>80</v>
      </c>
      <c r="D6501" t="s">
        <v>85</v>
      </c>
      <c r="E6501" t="s">
        <v>175</v>
      </c>
      <c r="F6501" t="s">
        <v>18634</v>
      </c>
      <c r="G6501" t="s">
        <v>143</v>
      </c>
      <c r="H6501" t="s">
        <v>135</v>
      </c>
      <c r="I6501" t="s">
        <v>136</v>
      </c>
      <c r="J6501" t="s">
        <v>137</v>
      </c>
      <c r="K6501" t="s">
        <v>144</v>
      </c>
      <c r="L6501" t="s">
        <v>18635</v>
      </c>
      <c r="M6501" t="s">
        <v>18636</v>
      </c>
      <c r="N6501">
        <v>3.8730555550000001</v>
      </c>
      <c r="O6501">
        <v>0</v>
      </c>
      <c r="P6501">
        <v>287</v>
      </c>
      <c r="Q6501">
        <v>0</v>
      </c>
      <c r="R6501">
        <v>0</v>
      </c>
      <c r="S6501">
        <v>0</v>
      </c>
      <c r="T6501">
        <v>18</v>
      </c>
      <c r="U6501">
        <v>0</v>
      </c>
      <c r="V6501">
        <v>0</v>
      </c>
      <c r="W6501">
        <v>0</v>
      </c>
      <c r="X6501">
        <v>279.22437645514987</v>
      </c>
      <c r="Y6501">
        <v>0</v>
      </c>
      <c r="Z6501">
        <v>0</v>
      </c>
      <c r="AA6501">
        <v>0</v>
      </c>
      <c r="AB6501">
        <v>435.76889454054913</v>
      </c>
      <c r="AC6501">
        <v>0</v>
      </c>
      <c r="AD6501">
        <v>0</v>
      </c>
      <c r="AE6501">
        <v>714.99327099569905</v>
      </c>
    </row>
    <row r="6502" spans="1:31" x14ac:dyDescent="0.25">
      <c r="A6502">
        <v>2318028</v>
      </c>
      <c r="B6502">
        <v>1</v>
      </c>
      <c r="C6502" t="s">
        <v>81</v>
      </c>
      <c r="D6502" t="s">
        <v>114</v>
      </c>
      <c r="E6502" t="s">
        <v>132</v>
      </c>
      <c r="F6502" t="s">
        <v>14561</v>
      </c>
      <c r="G6502" t="s">
        <v>143</v>
      </c>
      <c r="H6502" t="s">
        <v>135</v>
      </c>
      <c r="I6502" t="s">
        <v>136</v>
      </c>
      <c r="J6502" t="s">
        <v>137</v>
      </c>
      <c r="K6502" t="s">
        <v>144</v>
      </c>
      <c r="L6502" t="s">
        <v>18637</v>
      </c>
      <c r="M6502" t="s">
        <v>18638</v>
      </c>
      <c r="N6502">
        <v>7.9869444439999997</v>
      </c>
      <c r="O6502">
        <v>0</v>
      </c>
      <c r="P6502">
        <v>709</v>
      </c>
      <c r="Q6502">
        <v>0</v>
      </c>
      <c r="R6502">
        <v>1</v>
      </c>
      <c r="S6502">
        <v>7</v>
      </c>
      <c r="T6502">
        <v>42</v>
      </c>
      <c r="U6502">
        <v>0</v>
      </c>
      <c r="V6502">
        <v>0</v>
      </c>
      <c r="W6502">
        <v>0</v>
      </c>
      <c r="X6502">
        <v>588.7159055020943</v>
      </c>
      <c r="Y6502">
        <v>0</v>
      </c>
      <c r="Z6502">
        <v>0.87662204122267484</v>
      </c>
      <c r="AA6502">
        <v>102.91882491305371</v>
      </c>
      <c r="AB6502">
        <v>162.61249312844126</v>
      </c>
      <c r="AC6502">
        <v>0</v>
      </c>
      <c r="AD6502">
        <v>0</v>
      </c>
      <c r="AE6502">
        <v>855.12384558481199</v>
      </c>
    </row>
    <row r="6503" spans="1:31" x14ac:dyDescent="0.25">
      <c r="A6503">
        <v>2318277</v>
      </c>
      <c r="B6503">
        <v>1</v>
      </c>
      <c r="C6503" t="s">
        <v>81</v>
      </c>
      <c r="D6503" t="s">
        <v>112</v>
      </c>
      <c r="E6503" t="s">
        <v>175</v>
      </c>
      <c r="F6503" t="s">
        <v>10582</v>
      </c>
      <c r="G6503" t="s">
        <v>177</v>
      </c>
      <c r="H6503" t="s">
        <v>135</v>
      </c>
      <c r="I6503" t="s">
        <v>136</v>
      </c>
      <c r="J6503" t="s">
        <v>137</v>
      </c>
      <c r="K6503" t="s">
        <v>144</v>
      </c>
      <c r="L6503" t="s">
        <v>18639</v>
      </c>
      <c r="M6503" t="s">
        <v>18640</v>
      </c>
      <c r="N6503">
        <v>1.8927777770000001</v>
      </c>
      <c r="O6503">
        <v>0</v>
      </c>
      <c r="P6503">
        <v>388</v>
      </c>
      <c r="Q6503">
        <v>0</v>
      </c>
      <c r="R6503">
        <v>20</v>
      </c>
      <c r="S6503">
        <v>0</v>
      </c>
      <c r="T6503">
        <v>70</v>
      </c>
      <c r="U6503">
        <v>0</v>
      </c>
      <c r="V6503">
        <v>0</v>
      </c>
      <c r="W6503">
        <v>0</v>
      </c>
      <c r="X6503">
        <v>104.72215150008228</v>
      </c>
      <c r="Y6503">
        <v>0</v>
      </c>
      <c r="Z6503">
        <v>1.9089352088914087</v>
      </c>
      <c r="AA6503">
        <v>0</v>
      </c>
      <c r="AB6503">
        <v>251.60224739072376</v>
      </c>
      <c r="AC6503">
        <v>0</v>
      </c>
      <c r="AD6503">
        <v>0</v>
      </c>
      <c r="AE6503">
        <v>358.23333409969746</v>
      </c>
    </row>
    <row r="6504" spans="1:31" x14ac:dyDescent="0.25">
      <c r="A6504">
        <v>2318134</v>
      </c>
      <c r="B6504">
        <v>1</v>
      </c>
      <c r="C6504" t="s">
        <v>81</v>
      </c>
      <c r="D6504" t="s">
        <v>118</v>
      </c>
      <c r="E6504" t="s">
        <v>175</v>
      </c>
      <c r="F6504" t="s">
        <v>8320</v>
      </c>
      <c r="G6504" t="s">
        <v>210</v>
      </c>
      <c r="H6504" t="s">
        <v>135</v>
      </c>
      <c r="I6504" t="s">
        <v>136</v>
      </c>
      <c r="J6504" t="s">
        <v>137</v>
      </c>
      <c r="K6504" t="s">
        <v>138</v>
      </c>
      <c r="L6504" t="s">
        <v>18641</v>
      </c>
      <c r="M6504" t="s">
        <v>18642</v>
      </c>
      <c r="N6504">
        <v>4.3344444439999998</v>
      </c>
      <c r="O6504">
        <v>0</v>
      </c>
      <c r="P6504">
        <v>0</v>
      </c>
      <c r="Q6504">
        <v>2</v>
      </c>
      <c r="R6504">
        <v>4</v>
      </c>
      <c r="S6504">
        <v>2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27.054569534568952</v>
      </c>
      <c r="Z6504">
        <v>404.83304233632191</v>
      </c>
      <c r="AA6504">
        <v>1648.2670972473834</v>
      </c>
      <c r="AB6504">
        <v>0</v>
      </c>
      <c r="AC6504">
        <v>0</v>
      </c>
      <c r="AD6504">
        <v>0</v>
      </c>
      <c r="AE6504">
        <v>2080.1547091182742</v>
      </c>
    </row>
    <row r="6505" spans="1:31" x14ac:dyDescent="0.25">
      <c r="A6505">
        <v>2318171</v>
      </c>
      <c r="B6505">
        <v>1</v>
      </c>
      <c r="C6505" t="s">
        <v>80</v>
      </c>
      <c r="D6505" t="s">
        <v>105</v>
      </c>
      <c r="E6505" t="s">
        <v>175</v>
      </c>
      <c r="F6505" t="s">
        <v>18643</v>
      </c>
      <c r="G6505" t="s">
        <v>210</v>
      </c>
      <c r="H6505" t="s">
        <v>135</v>
      </c>
      <c r="I6505" t="s">
        <v>136</v>
      </c>
      <c r="J6505" t="s">
        <v>137</v>
      </c>
      <c r="K6505" t="s">
        <v>138</v>
      </c>
      <c r="L6505" t="s">
        <v>18644</v>
      </c>
      <c r="M6505" t="s">
        <v>18645</v>
      </c>
      <c r="N6505">
        <v>1.906666666</v>
      </c>
      <c r="O6505">
        <v>0</v>
      </c>
      <c r="P6505">
        <v>268</v>
      </c>
      <c r="Q6505">
        <v>0</v>
      </c>
      <c r="R6505">
        <v>20</v>
      </c>
      <c r="S6505">
        <v>0</v>
      </c>
      <c r="T6505">
        <v>28</v>
      </c>
      <c r="U6505">
        <v>0</v>
      </c>
      <c r="V6505">
        <v>0</v>
      </c>
      <c r="W6505">
        <v>0</v>
      </c>
      <c r="X6505">
        <v>82.435337416757548</v>
      </c>
      <c r="Y6505">
        <v>0</v>
      </c>
      <c r="Z6505">
        <v>4.4959283104099752</v>
      </c>
      <c r="AA6505">
        <v>0</v>
      </c>
      <c r="AB6505">
        <v>24.494004247776452</v>
      </c>
      <c r="AC6505">
        <v>0</v>
      </c>
      <c r="AD6505">
        <v>0</v>
      </c>
      <c r="AE6505">
        <v>111.42526997494397</v>
      </c>
    </row>
    <row r="6506" spans="1:31" x14ac:dyDescent="0.25">
      <c r="A6506">
        <v>2318177</v>
      </c>
      <c r="B6506">
        <v>1</v>
      </c>
      <c r="C6506" t="s">
        <v>80</v>
      </c>
      <c r="D6506" t="s">
        <v>105</v>
      </c>
      <c r="E6506" t="s">
        <v>153</v>
      </c>
      <c r="F6506" t="s">
        <v>18646</v>
      </c>
      <c r="G6506" t="s">
        <v>155</v>
      </c>
      <c r="H6506" t="s">
        <v>150</v>
      </c>
      <c r="I6506" t="s">
        <v>136</v>
      </c>
      <c r="J6506" t="s">
        <v>137</v>
      </c>
      <c r="K6506" t="s">
        <v>138</v>
      </c>
      <c r="L6506" t="s">
        <v>18647</v>
      </c>
      <c r="M6506" t="s">
        <v>18648</v>
      </c>
      <c r="N6506">
        <v>5.6108333330000004</v>
      </c>
      <c r="O6506">
        <v>0</v>
      </c>
      <c r="P6506">
        <v>1</v>
      </c>
      <c r="Q6506">
        <v>0</v>
      </c>
      <c r="R6506">
        <v>1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</row>
    <row r="6507" spans="1:31" x14ac:dyDescent="0.25">
      <c r="A6507">
        <v>2319219</v>
      </c>
      <c r="B6507">
        <v>1</v>
      </c>
      <c r="C6507" t="s">
        <v>80</v>
      </c>
      <c r="D6507" t="s">
        <v>104</v>
      </c>
      <c r="E6507" t="s">
        <v>153</v>
      </c>
      <c r="F6507" t="s">
        <v>18649</v>
      </c>
      <c r="G6507" t="s">
        <v>155</v>
      </c>
      <c r="H6507" t="s">
        <v>150</v>
      </c>
      <c r="I6507" t="s">
        <v>136</v>
      </c>
      <c r="J6507" t="s">
        <v>137</v>
      </c>
      <c r="K6507" t="s">
        <v>138</v>
      </c>
      <c r="L6507" t="s">
        <v>18650</v>
      </c>
      <c r="M6507" t="s">
        <v>18651</v>
      </c>
      <c r="N6507">
        <v>3.5</v>
      </c>
      <c r="O6507">
        <v>0</v>
      </c>
      <c r="P6507">
        <v>3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1.5717464316283334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1.5717464316283334</v>
      </c>
    </row>
    <row r="6508" spans="1:31" x14ac:dyDescent="0.25">
      <c r="A6508">
        <v>2318910</v>
      </c>
      <c r="B6508">
        <v>1</v>
      </c>
      <c r="C6508" t="s">
        <v>80</v>
      </c>
      <c r="D6508" t="s">
        <v>82</v>
      </c>
      <c r="E6508" t="s">
        <v>147</v>
      </c>
      <c r="F6508" t="s">
        <v>18652</v>
      </c>
      <c r="G6508" t="s">
        <v>149</v>
      </c>
      <c r="H6508" t="s">
        <v>150</v>
      </c>
      <c r="I6508" t="s">
        <v>136</v>
      </c>
      <c r="J6508" t="s">
        <v>137</v>
      </c>
      <c r="K6508" t="s">
        <v>138</v>
      </c>
      <c r="L6508" t="s">
        <v>18653</v>
      </c>
      <c r="M6508" t="s">
        <v>18654</v>
      </c>
      <c r="N6508">
        <v>4.2097222219999999</v>
      </c>
      <c r="O6508">
        <v>0</v>
      </c>
      <c r="P6508">
        <v>137</v>
      </c>
      <c r="Q6508">
        <v>0</v>
      </c>
      <c r="R6508">
        <v>0</v>
      </c>
      <c r="S6508">
        <v>0</v>
      </c>
      <c r="T6508">
        <v>15</v>
      </c>
      <c r="U6508">
        <v>0</v>
      </c>
      <c r="V6508">
        <v>0</v>
      </c>
      <c r="W6508">
        <v>0</v>
      </c>
      <c r="X6508">
        <v>107.52231143370354</v>
      </c>
      <c r="Y6508">
        <v>0</v>
      </c>
      <c r="Z6508">
        <v>0</v>
      </c>
      <c r="AA6508">
        <v>0</v>
      </c>
      <c r="AB6508">
        <v>79.926729196491834</v>
      </c>
      <c r="AC6508">
        <v>0</v>
      </c>
      <c r="AD6508">
        <v>0</v>
      </c>
      <c r="AE6508">
        <v>187.44904063019538</v>
      </c>
    </row>
    <row r="6509" spans="1:31" x14ac:dyDescent="0.25">
      <c r="A6509">
        <v>2319242</v>
      </c>
      <c r="B6509">
        <v>1</v>
      </c>
      <c r="C6509" t="s">
        <v>81</v>
      </c>
      <c r="D6509" t="s">
        <v>123</v>
      </c>
      <c r="E6509" t="s">
        <v>147</v>
      </c>
      <c r="F6509" t="s">
        <v>18655</v>
      </c>
      <c r="G6509" t="s">
        <v>149</v>
      </c>
      <c r="H6509" t="s">
        <v>150</v>
      </c>
      <c r="I6509" t="s">
        <v>136</v>
      </c>
      <c r="J6509" t="s">
        <v>137</v>
      </c>
      <c r="K6509" t="s">
        <v>138</v>
      </c>
      <c r="L6509" t="s">
        <v>18656</v>
      </c>
      <c r="M6509" t="s">
        <v>18657</v>
      </c>
      <c r="N6509">
        <v>1.0852777769999999</v>
      </c>
      <c r="O6509">
        <v>0</v>
      </c>
      <c r="P6509">
        <v>60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12.275935495783921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12.275935495783921</v>
      </c>
    </row>
    <row r="6510" spans="1:31" x14ac:dyDescent="0.25">
      <c r="A6510">
        <v>2319056</v>
      </c>
      <c r="B6510">
        <v>1</v>
      </c>
      <c r="C6510" t="s">
        <v>80</v>
      </c>
      <c r="D6510" t="s">
        <v>92</v>
      </c>
      <c r="E6510" t="s">
        <v>285</v>
      </c>
      <c r="F6510" t="s">
        <v>18658</v>
      </c>
      <c r="G6510" t="s">
        <v>336</v>
      </c>
      <c r="H6510" t="s">
        <v>150</v>
      </c>
      <c r="I6510" t="s">
        <v>136</v>
      </c>
      <c r="J6510" t="s">
        <v>137</v>
      </c>
      <c r="K6510" t="s">
        <v>138</v>
      </c>
      <c r="L6510" t="s">
        <v>18659</v>
      </c>
      <c r="M6510" t="s">
        <v>18660</v>
      </c>
      <c r="N6510">
        <v>5.0252777770000003</v>
      </c>
      <c r="O6510">
        <v>0</v>
      </c>
      <c r="P6510">
        <v>107</v>
      </c>
      <c r="Q6510">
        <v>0</v>
      </c>
      <c r="R6510">
        <v>0</v>
      </c>
      <c r="S6510">
        <v>0</v>
      </c>
      <c r="T6510">
        <v>1</v>
      </c>
      <c r="U6510">
        <v>0</v>
      </c>
      <c r="V6510">
        <v>0</v>
      </c>
      <c r="W6510">
        <v>0</v>
      </c>
      <c r="X6510">
        <v>129.38050634096345</v>
      </c>
      <c r="Y6510">
        <v>0</v>
      </c>
      <c r="Z6510">
        <v>0</v>
      </c>
      <c r="AA6510">
        <v>0</v>
      </c>
      <c r="AB6510">
        <v>8.0285348666102667</v>
      </c>
      <c r="AC6510">
        <v>0</v>
      </c>
      <c r="AD6510">
        <v>0</v>
      </c>
      <c r="AE6510">
        <v>137.40904120757372</v>
      </c>
    </row>
    <row r="6511" spans="1:31" x14ac:dyDescent="0.25">
      <c r="A6511">
        <v>2319142</v>
      </c>
      <c r="B6511">
        <v>1</v>
      </c>
      <c r="C6511" t="s">
        <v>80</v>
      </c>
      <c r="D6511" t="s">
        <v>92</v>
      </c>
      <c r="E6511" t="s">
        <v>141</v>
      </c>
      <c r="F6511" t="s">
        <v>18661</v>
      </c>
      <c r="G6511" t="s">
        <v>467</v>
      </c>
      <c r="H6511" t="s">
        <v>135</v>
      </c>
      <c r="I6511" t="s">
        <v>468</v>
      </c>
      <c r="J6511" t="s">
        <v>137</v>
      </c>
      <c r="K6511" t="s">
        <v>144</v>
      </c>
      <c r="L6511" t="s">
        <v>18662</v>
      </c>
      <c r="M6511" t="s">
        <v>18663</v>
      </c>
      <c r="N6511">
        <v>3.6666666000000001E-2</v>
      </c>
      <c r="O6511">
        <v>9</v>
      </c>
      <c r="P6511">
        <v>2825</v>
      </c>
      <c r="Q6511">
        <v>9</v>
      </c>
      <c r="R6511">
        <v>119</v>
      </c>
      <c r="S6511">
        <v>26</v>
      </c>
      <c r="T6511">
        <v>338</v>
      </c>
      <c r="U6511">
        <v>0</v>
      </c>
      <c r="V6511">
        <v>3</v>
      </c>
      <c r="W6511">
        <v>4.7799407229662005</v>
      </c>
      <c r="X6511">
        <v>32.806055097417754</v>
      </c>
      <c r="Y6511">
        <v>0.56355767735850004</v>
      </c>
      <c r="Z6511">
        <v>1.7697737917859995</v>
      </c>
      <c r="AA6511">
        <v>5.731472072601</v>
      </c>
      <c r="AB6511">
        <v>12.653898704961072</v>
      </c>
      <c r="AC6511">
        <v>0</v>
      </c>
      <c r="AD6511">
        <v>0.11362061653800001</v>
      </c>
      <c r="AE6511">
        <v>58.418318683628534</v>
      </c>
    </row>
    <row r="6512" spans="1:31" x14ac:dyDescent="0.25">
      <c r="A6512">
        <v>2318847</v>
      </c>
      <c r="B6512">
        <v>1</v>
      </c>
      <c r="C6512" t="s">
        <v>80</v>
      </c>
      <c r="D6512" t="s">
        <v>106</v>
      </c>
      <c r="E6512" t="s">
        <v>132</v>
      </c>
      <c r="F6512" t="s">
        <v>18664</v>
      </c>
      <c r="G6512" t="s">
        <v>134</v>
      </c>
      <c r="H6512" t="s">
        <v>135</v>
      </c>
      <c r="I6512" t="s">
        <v>136</v>
      </c>
      <c r="J6512" t="s">
        <v>137</v>
      </c>
      <c r="K6512" t="s">
        <v>138</v>
      </c>
      <c r="L6512" t="s">
        <v>18665</v>
      </c>
      <c r="M6512" t="s">
        <v>18666</v>
      </c>
      <c r="N6512">
        <v>4.9244444439999997</v>
      </c>
      <c r="O6512">
        <v>0</v>
      </c>
      <c r="P6512">
        <v>78</v>
      </c>
      <c r="Q6512">
        <v>14</v>
      </c>
      <c r="R6512">
        <v>24</v>
      </c>
      <c r="S6512">
        <v>3</v>
      </c>
      <c r="T6512">
        <v>18</v>
      </c>
      <c r="U6512">
        <v>1</v>
      </c>
      <c r="V6512">
        <v>0</v>
      </c>
      <c r="W6512">
        <v>0</v>
      </c>
      <c r="X6512">
        <v>113.2867424071775</v>
      </c>
      <c r="Y6512">
        <v>678.41271550862484</v>
      </c>
      <c r="Z6512">
        <v>386.25831404329028</v>
      </c>
      <c r="AA6512">
        <v>44.672690903655671</v>
      </c>
      <c r="AB6512">
        <v>183.1147419071842</v>
      </c>
      <c r="AC6512">
        <v>749.98581599255499</v>
      </c>
      <c r="AD6512">
        <v>0</v>
      </c>
      <c r="AE6512">
        <v>2155.7310207624873</v>
      </c>
    </row>
    <row r="6513" spans="1:31" x14ac:dyDescent="0.25">
      <c r="A6513">
        <v>2319096</v>
      </c>
      <c r="B6513">
        <v>1</v>
      </c>
      <c r="C6513" t="s">
        <v>81</v>
      </c>
      <c r="D6513" t="s">
        <v>112</v>
      </c>
      <c r="E6513" t="s">
        <v>153</v>
      </c>
      <c r="F6513" t="s">
        <v>10868</v>
      </c>
      <c r="G6513" t="s">
        <v>254</v>
      </c>
      <c r="H6513" t="s">
        <v>150</v>
      </c>
      <c r="I6513" t="s">
        <v>136</v>
      </c>
      <c r="J6513" t="s">
        <v>137</v>
      </c>
      <c r="K6513" t="s">
        <v>138</v>
      </c>
      <c r="L6513" t="s">
        <v>18667</v>
      </c>
      <c r="M6513" t="s">
        <v>18668</v>
      </c>
      <c r="N6513">
        <v>2.7405555549999998</v>
      </c>
      <c r="O6513">
        <v>0</v>
      </c>
      <c r="P6513">
        <v>13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6.5214886511875187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6.5214886511875187</v>
      </c>
    </row>
    <row r="6514" spans="1:31" x14ac:dyDescent="0.25">
      <c r="A6514">
        <v>2319179</v>
      </c>
      <c r="B6514">
        <v>1</v>
      </c>
      <c r="C6514" t="s">
        <v>80</v>
      </c>
      <c r="D6514" t="s">
        <v>100</v>
      </c>
      <c r="E6514" t="s">
        <v>153</v>
      </c>
      <c r="F6514" t="s">
        <v>18669</v>
      </c>
      <c r="G6514" t="s">
        <v>155</v>
      </c>
      <c r="H6514" t="s">
        <v>150</v>
      </c>
      <c r="I6514" t="s">
        <v>136</v>
      </c>
      <c r="J6514" t="s">
        <v>137</v>
      </c>
      <c r="K6514" t="s">
        <v>138</v>
      </c>
      <c r="L6514" t="s">
        <v>18670</v>
      </c>
      <c r="M6514" t="s">
        <v>18671</v>
      </c>
      <c r="N6514">
        <v>1.2777777770000001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1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4.629972849391667E-2</v>
      </c>
      <c r="AC6514">
        <v>0</v>
      </c>
      <c r="AD6514">
        <v>0</v>
      </c>
      <c r="AE6514">
        <v>4.629972849391667E-2</v>
      </c>
    </row>
    <row r="6515" spans="1:31" x14ac:dyDescent="0.25">
      <c r="A6515">
        <v>2318787</v>
      </c>
      <c r="B6515">
        <v>1</v>
      </c>
      <c r="C6515" t="s">
        <v>80</v>
      </c>
      <c r="D6515" t="s">
        <v>110</v>
      </c>
      <c r="E6515" t="s">
        <v>147</v>
      </c>
      <c r="F6515" t="s">
        <v>18672</v>
      </c>
      <c r="G6515" t="s">
        <v>143</v>
      </c>
      <c r="H6515" t="s">
        <v>150</v>
      </c>
      <c r="I6515" t="s">
        <v>136</v>
      </c>
      <c r="J6515" t="s">
        <v>137</v>
      </c>
      <c r="K6515" t="s">
        <v>144</v>
      </c>
      <c r="L6515" t="s">
        <v>18673</v>
      </c>
      <c r="M6515" t="s">
        <v>18674</v>
      </c>
      <c r="N6515">
        <v>4.0463888880000001</v>
      </c>
      <c r="O6515">
        <v>0</v>
      </c>
      <c r="P6515">
        <v>102</v>
      </c>
      <c r="Q6515">
        <v>0</v>
      </c>
      <c r="R6515">
        <v>0</v>
      </c>
      <c r="S6515">
        <v>0</v>
      </c>
      <c r="T6515">
        <v>5</v>
      </c>
      <c r="U6515">
        <v>0</v>
      </c>
      <c r="V6515">
        <v>0</v>
      </c>
      <c r="W6515">
        <v>0</v>
      </c>
      <c r="X6515">
        <v>111.84980107717394</v>
      </c>
      <c r="Y6515">
        <v>0</v>
      </c>
      <c r="Z6515">
        <v>0</v>
      </c>
      <c r="AA6515">
        <v>0</v>
      </c>
      <c r="AB6515">
        <v>34.14523724429781</v>
      </c>
      <c r="AC6515">
        <v>0</v>
      </c>
      <c r="AD6515">
        <v>0</v>
      </c>
      <c r="AE6515">
        <v>145.99503832147175</v>
      </c>
    </row>
    <row r="6516" spans="1:31" x14ac:dyDescent="0.25">
      <c r="A6516">
        <v>2318641</v>
      </c>
      <c r="B6516">
        <v>1</v>
      </c>
      <c r="C6516" t="s">
        <v>80</v>
      </c>
      <c r="D6516" t="s">
        <v>82</v>
      </c>
      <c r="E6516" t="s">
        <v>285</v>
      </c>
      <c r="F6516" t="s">
        <v>18675</v>
      </c>
      <c r="G6516" t="s">
        <v>1020</v>
      </c>
      <c r="H6516" t="s">
        <v>150</v>
      </c>
      <c r="I6516" t="s">
        <v>136</v>
      </c>
      <c r="J6516" t="s">
        <v>137</v>
      </c>
      <c r="K6516" t="s">
        <v>138</v>
      </c>
      <c r="L6516" t="s">
        <v>18676</v>
      </c>
      <c r="M6516" t="s">
        <v>18677</v>
      </c>
      <c r="N6516">
        <v>1.9183333330000001</v>
      </c>
      <c r="O6516">
        <v>0</v>
      </c>
      <c r="P6516">
        <v>6</v>
      </c>
      <c r="Q6516">
        <v>0</v>
      </c>
      <c r="R6516">
        <v>0</v>
      </c>
      <c r="S6516">
        <v>0</v>
      </c>
      <c r="T6516">
        <v>6</v>
      </c>
      <c r="U6516">
        <v>0</v>
      </c>
      <c r="V6516">
        <v>0</v>
      </c>
      <c r="W6516">
        <v>0</v>
      </c>
      <c r="X6516">
        <v>2.8722788130485002</v>
      </c>
      <c r="Y6516">
        <v>0</v>
      </c>
      <c r="Z6516">
        <v>0</v>
      </c>
      <c r="AA6516">
        <v>0</v>
      </c>
      <c r="AB6516">
        <v>3.3073941492726</v>
      </c>
      <c r="AC6516">
        <v>0</v>
      </c>
      <c r="AD6516">
        <v>0</v>
      </c>
      <c r="AE6516">
        <v>6.1796729623211002</v>
      </c>
    </row>
    <row r="6517" spans="1:31" x14ac:dyDescent="0.25">
      <c r="A6517">
        <v>2318747</v>
      </c>
      <c r="B6517">
        <v>1</v>
      </c>
      <c r="C6517" t="s">
        <v>81</v>
      </c>
      <c r="D6517" t="s">
        <v>113</v>
      </c>
      <c r="E6517" t="s">
        <v>132</v>
      </c>
      <c r="F6517" t="s">
        <v>18678</v>
      </c>
      <c r="G6517" t="s">
        <v>143</v>
      </c>
      <c r="H6517" t="s">
        <v>135</v>
      </c>
      <c r="I6517" t="s">
        <v>136</v>
      </c>
      <c r="J6517" t="s">
        <v>137</v>
      </c>
      <c r="K6517" t="s">
        <v>144</v>
      </c>
      <c r="L6517" t="s">
        <v>18679</v>
      </c>
      <c r="M6517" t="s">
        <v>18680</v>
      </c>
      <c r="N6517">
        <v>7.761111111</v>
      </c>
      <c r="O6517">
        <v>0</v>
      </c>
      <c r="P6517">
        <v>125</v>
      </c>
      <c r="Q6517">
        <v>0</v>
      </c>
      <c r="R6517">
        <v>10</v>
      </c>
      <c r="S6517">
        <v>0</v>
      </c>
      <c r="T6517">
        <v>10</v>
      </c>
      <c r="U6517">
        <v>0</v>
      </c>
      <c r="V6517">
        <v>0</v>
      </c>
      <c r="W6517">
        <v>0</v>
      </c>
      <c r="X6517">
        <v>187.97836701615032</v>
      </c>
      <c r="Y6517">
        <v>0</v>
      </c>
      <c r="Z6517">
        <v>111.5562689486561</v>
      </c>
      <c r="AA6517">
        <v>0</v>
      </c>
      <c r="AB6517">
        <v>42.66500082962456</v>
      </c>
      <c r="AC6517">
        <v>0</v>
      </c>
      <c r="AD6517">
        <v>0</v>
      </c>
      <c r="AE6517">
        <v>342.19963679443094</v>
      </c>
    </row>
    <row r="6518" spans="1:31" x14ac:dyDescent="0.25">
      <c r="A6518">
        <v>2318741</v>
      </c>
      <c r="B6518">
        <v>1</v>
      </c>
      <c r="C6518" t="s">
        <v>81</v>
      </c>
      <c r="D6518" t="s">
        <v>128</v>
      </c>
      <c r="E6518" t="s">
        <v>175</v>
      </c>
      <c r="F6518" t="s">
        <v>18681</v>
      </c>
      <c r="G6518" t="s">
        <v>177</v>
      </c>
      <c r="H6518" t="s">
        <v>135</v>
      </c>
      <c r="I6518" t="s">
        <v>136</v>
      </c>
      <c r="J6518" t="s">
        <v>137</v>
      </c>
      <c r="K6518" t="s">
        <v>144</v>
      </c>
      <c r="L6518" t="s">
        <v>18682</v>
      </c>
      <c r="M6518" t="s">
        <v>18683</v>
      </c>
      <c r="N6518">
        <v>8.1166666660000004</v>
      </c>
      <c r="O6518">
        <v>0</v>
      </c>
      <c r="P6518">
        <v>67</v>
      </c>
      <c r="Q6518">
        <v>0</v>
      </c>
      <c r="R6518">
        <v>11</v>
      </c>
      <c r="S6518">
        <v>0</v>
      </c>
      <c r="T6518">
        <v>11</v>
      </c>
      <c r="U6518">
        <v>0</v>
      </c>
      <c r="V6518">
        <v>0</v>
      </c>
      <c r="W6518">
        <v>0</v>
      </c>
      <c r="X6518">
        <v>131.89875371038246</v>
      </c>
      <c r="Y6518">
        <v>0</v>
      </c>
      <c r="Z6518">
        <v>26.402331915219005</v>
      </c>
      <c r="AA6518">
        <v>0</v>
      </c>
      <c r="AB6518">
        <v>20.1735000309464</v>
      </c>
      <c r="AC6518">
        <v>0</v>
      </c>
      <c r="AD6518">
        <v>0</v>
      </c>
      <c r="AE6518">
        <v>178.47458565654787</v>
      </c>
    </row>
    <row r="6519" spans="1:31" x14ac:dyDescent="0.25">
      <c r="A6519">
        <v>2319282</v>
      </c>
      <c r="B6519">
        <v>1</v>
      </c>
      <c r="C6519" t="s">
        <v>80</v>
      </c>
      <c r="D6519" t="s">
        <v>82</v>
      </c>
      <c r="E6519" t="s">
        <v>147</v>
      </c>
      <c r="F6519" t="s">
        <v>18652</v>
      </c>
      <c r="G6519" t="s">
        <v>258</v>
      </c>
      <c r="H6519" t="s">
        <v>150</v>
      </c>
      <c r="I6519" t="s">
        <v>136</v>
      </c>
      <c r="J6519" t="s">
        <v>137</v>
      </c>
      <c r="K6519" t="s">
        <v>138</v>
      </c>
      <c r="L6519" t="s">
        <v>18684</v>
      </c>
      <c r="M6519" t="s">
        <v>18685</v>
      </c>
      <c r="N6519">
        <v>2.176388888</v>
      </c>
      <c r="O6519">
        <v>0</v>
      </c>
      <c r="P6519">
        <v>137</v>
      </c>
      <c r="Q6519">
        <v>0</v>
      </c>
      <c r="R6519">
        <v>0</v>
      </c>
      <c r="S6519">
        <v>0</v>
      </c>
      <c r="T6519">
        <v>15</v>
      </c>
      <c r="U6519">
        <v>0</v>
      </c>
      <c r="V6519">
        <v>0</v>
      </c>
      <c r="W6519">
        <v>0</v>
      </c>
      <c r="X6519">
        <v>55.741784141301487</v>
      </c>
      <c r="Y6519">
        <v>0</v>
      </c>
      <c r="Z6519">
        <v>0</v>
      </c>
      <c r="AA6519">
        <v>0</v>
      </c>
      <c r="AB6519">
        <v>22.153367863069739</v>
      </c>
      <c r="AC6519">
        <v>0</v>
      </c>
      <c r="AD6519">
        <v>0</v>
      </c>
      <c r="AE6519">
        <v>77.895152004371226</v>
      </c>
    </row>
    <row r="6520" spans="1:31" x14ac:dyDescent="0.25">
      <c r="A6520">
        <v>2318807</v>
      </c>
      <c r="B6520">
        <v>1</v>
      </c>
      <c r="C6520" t="s">
        <v>80</v>
      </c>
      <c r="D6520" t="s">
        <v>96</v>
      </c>
      <c r="E6520" t="s">
        <v>141</v>
      </c>
      <c r="F6520" t="s">
        <v>18686</v>
      </c>
      <c r="G6520" t="s">
        <v>177</v>
      </c>
      <c r="H6520" t="s">
        <v>135</v>
      </c>
      <c r="I6520" t="s">
        <v>136</v>
      </c>
      <c r="J6520" t="s">
        <v>137</v>
      </c>
      <c r="K6520" t="s">
        <v>144</v>
      </c>
      <c r="L6520" t="s">
        <v>18687</v>
      </c>
      <c r="M6520" t="s">
        <v>18688</v>
      </c>
      <c r="N6520">
        <v>2.4052777769999998</v>
      </c>
      <c r="O6520">
        <v>1</v>
      </c>
      <c r="P6520">
        <v>967</v>
      </c>
      <c r="Q6520">
        <v>0</v>
      </c>
      <c r="R6520">
        <v>0</v>
      </c>
      <c r="S6520">
        <v>12</v>
      </c>
      <c r="T6520">
        <v>30</v>
      </c>
      <c r="U6520">
        <v>0</v>
      </c>
      <c r="V6520">
        <v>1</v>
      </c>
      <c r="W6520">
        <v>39.743072691630005</v>
      </c>
      <c r="X6520">
        <v>622.94158489102438</v>
      </c>
      <c r="Y6520">
        <v>0</v>
      </c>
      <c r="Z6520">
        <v>0</v>
      </c>
      <c r="AA6520">
        <v>391.86130119597442</v>
      </c>
      <c r="AB6520">
        <v>233.27733586549681</v>
      </c>
      <c r="AC6520">
        <v>0</v>
      </c>
      <c r="AD6520">
        <v>7.9316288122400019E-2</v>
      </c>
      <c r="AE6520">
        <v>1287.9026109322479</v>
      </c>
    </row>
    <row r="6521" spans="1:31" x14ac:dyDescent="0.25">
      <c r="A6521">
        <v>2318684</v>
      </c>
      <c r="B6521">
        <v>1</v>
      </c>
      <c r="C6521" t="s">
        <v>80</v>
      </c>
      <c r="D6521" t="s">
        <v>104</v>
      </c>
      <c r="E6521" t="s">
        <v>132</v>
      </c>
      <c r="F6521" t="s">
        <v>1510</v>
      </c>
      <c r="G6521" t="s">
        <v>134</v>
      </c>
      <c r="H6521" t="s">
        <v>135</v>
      </c>
      <c r="I6521" t="s">
        <v>136</v>
      </c>
      <c r="J6521" t="s">
        <v>137</v>
      </c>
      <c r="K6521" t="s">
        <v>138</v>
      </c>
      <c r="L6521" t="s">
        <v>18689</v>
      </c>
      <c r="M6521" t="s">
        <v>18690</v>
      </c>
      <c r="N6521">
        <v>0.92305555500000003</v>
      </c>
      <c r="O6521">
        <v>3</v>
      </c>
      <c r="P6521">
        <v>189</v>
      </c>
      <c r="Q6521">
        <v>19</v>
      </c>
      <c r="R6521">
        <v>240</v>
      </c>
      <c r="S6521">
        <v>15</v>
      </c>
      <c r="T6521">
        <v>74</v>
      </c>
      <c r="U6521">
        <v>4</v>
      </c>
      <c r="V6521">
        <v>0</v>
      </c>
      <c r="W6521">
        <v>15.628496395537123</v>
      </c>
      <c r="X6521">
        <v>56.898906232122918</v>
      </c>
      <c r="Y6521">
        <v>15.802498869753451</v>
      </c>
      <c r="Z6521">
        <v>121.05404907201302</v>
      </c>
      <c r="AA6521">
        <v>50.875422097238321</v>
      </c>
      <c r="AB6521">
        <v>68.284967858124972</v>
      </c>
      <c r="AC6521">
        <v>176.23950976394832</v>
      </c>
      <c r="AD6521">
        <v>0</v>
      </c>
      <c r="AE6521">
        <v>504.78385028873811</v>
      </c>
    </row>
    <row r="6522" spans="1:31" x14ac:dyDescent="0.25">
      <c r="A6522">
        <v>2318927</v>
      </c>
      <c r="B6522">
        <v>1</v>
      </c>
      <c r="C6522" t="s">
        <v>80</v>
      </c>
      <c r="D6522" t="s">
        <v>100</v>
      </c>
      <c r="E6522" t="s">
        <v>153</v>
      </c>
      <c r="F6522" t="s">
        <v>18691</v>
      </c>
      <c r="G6522" t="s">
        <v>336</v>
      </c>
      <c r="H6522" t="s">
        <v>150</v>
      </c>
      <c r="I6522" t="s">
        <v>136</v>
      </c>
      <c r="J6522" t="s">
        <v>137</v>
      </c>
      <c r="K6522" t="s">
        <v>138</v>
      </c>
      <c r="L6522" t="s">
        <v>18692</v>
      </c>
      <c r="M6522" t="s">
        <v>18693</v>
      </c>
      <c r="N6522">
        <v>1.450555555</v>
      </c>
      <c r="O6522">
        <v>0</v>
      </c>
      <c r="P6522">
        <v>2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0.70532343490575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0.70532343490575</v>
      </c>
    </row>
    <row r="6523" spans="1:31" x14ac:dyDescent="0.25">
      <c r="A6523">
        <v>2318658</v>
      </c>
      <c r="B6523">
        <v>1</v>
      </c>
      <c r="C6523" t="s">
        <v>80</v>
      </c>
      <c r="D6523" t="s">
        <v>85</v>
      </c>
      <c r="E6523" t="s">
        <v>414</v>
      </c>
      <c r="F6523" t="s">
        <v>18348</v>
      </c>
      <c r="G6523" t="s">
        <v>6074</v>
      </c>
      <c r="H6523" t="s">
        <v>2425</v>
      </c>
      <c r="I6523" t="s">
        <v>136</v>
      </c>
      <c r="J6523" t="s">
        <v>137</v>
      </c>
      <c r="K6523" t="s">
        <v>138</v>
      </c>
      <c r="L6523" t="s">
        <v>18694</v>
      </c>
      <c r="M6523" t="s">
        <v>18695</v>
      </c>
      <c r="N6523">
        <v>0.56583333300000005</v>
      </c>
      <c r="O6523">
        <v>0</v>
      </c>
      <c r="P6523">
        <v>26292</v>
      </c>
      <c r="Q6523">
        <v>0</v>
      </c>
      <c r="R6523">
        <v>1</v>
      </c>
      <c r="S6523">
        <v>5</v>
      </c>
      <c r="T6523">
        <v>2561</v>
      </c>
      <c r="U6523">
        <v>1</v>
      </c>
      <c r="V6523">
        <v>4</v>
      </c>
      <c r="W6523">
        <v>0</v>
      </c>
      <c r="X6523">
        <v>2946.5816175638333</v>
      </c>
      <c r="Y6523">
        <v>0</v>
      </c>
      <c r="Z6523">
        <v>0</v>
      </c>
      <c r="AA6523">
        <v>105.24280278358336</v>
      </c>
      <c r="AB6523">
        <v>940.74034376932605</v>
      </c>
      <c r="AC6523">
        <v>73.501148218225012</v>
      </c>
      <c r="AD6523">
        <v>56.31680980348623</v>
      </c>
      <c r="AE6523">
        <v>4122.3827221384545</v>
      </c>
    </row>
    <row r="6524" spans="1:31" x14ac:dyDescent="0.25">
      <c r="A6524">
        <v>2318870</v>
      </c>
      <c r="B6524">
        <v>1</v>
      </c>
      <c r="C6524" t="s">
        <v>80</v>
      </c>
      <c r="D6524" t="s">
        <v>92</v>
      </c>
      <c r="E6524" t="s">
        <v>153</v>
      </c>
      <c r="F6524" t="s">
        <v>18696</v>
      </c>
      <c r="G6524" t="s">
        <v>336</v>
      </c>
      <c r="H6524" t="s">
        <v>150</v>
      </c>
      <c r="I6524" t="s">
        <v>136</v>
      </c>
      <c r="J6524" t="s">
        <v>137</v>
      </c>
      <c r="K6524" t="s">
        <v>138</v>
      </c>
      <c r="L6524" t="s">
        <v>18697</v>
      </c>
      <c r="M6524" t="s">
        <v>18698</v>
      </c>
      <c r="N6524">
        <v>3.2055555550000001</v>
      </c>
      <c r="O6524">
        <v>0</v>
      </c>
      <c r="P6524">
        <v>1</v>
      </c>
      <c r="Q6524">
        <v>0</v>
      </c>
      <c r="R6524">
        <v>1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1.1296239732360001</v>
      </c>
      <c r="Y6524">
        <v>0</v>
      </c>
      <c r="Z6524">
        <v>8.3676071177600009E-2</v>
      </c>
      <c r="AA6524">
        <v>0</v>
      </c>
      <c r="AB6524">
        <v>0</v>
      </c>
      <c r="AC6524">
        <v>0</v>
      </c>
      <c r="AD6524">
        <v>0</v>
      </c>
      <c r="AE6524">
        <v>1.2133000444136002</v>
      </c>
    </row>
    <row r="6525" spans="1:31" x14ac:dyDescent="0.25">
      <c r="A6525">
        <v>2318678</v>
      </c>
      <c r="B6525">
        <v>1</v>
      </c>
      <c r="C6525" t="s">
        <v>80</v>
      </c>
      <c r="D6525" t="s">
        <v>102</v>
      </c>
      <c r="E6525" t="s">
        <v>141</v>
      </c>
      <c r="F6525" t="s">
        <v>18699</v>
      </c>
      <c r="G6525" t="s">
        <v>134</v>
      </c>
      <c r="H6525" t="s">
        <v>135</v>
      </c>
      <c r="I6525" t="s">
        <v>136</v>
      </c>
      <c r="J6525" t="s">
        <v>137</v>
      </c>
      <c r="K6525" t="s">
        <v>138</v>
      </c>
      <c r="L6525" t="s">
        <v>18700</v>
      </c>
      <c r="M6525" t="s">
        <v>18701</v>
      </c>
      <c r="N6525">
        <v>0.178888888</v>
      </c>
      <c r="O6525">
        <v>0</v>
      </c>
      <c r="P6525">
        <v>1080</v>
      </c>
      <c r="Q6525">
        <v>6</v>
      </c>
      <c r="R6525">
        <v>208</v>
      </c>
      <c r="S6525">
        <v>4</v>
      </c>
      <c r="T6525">
        <v>145</v>
      </c>
      <c r="U6525">
        <v>0</v>
      </c>
      <c r="V6525">
        <v>0</v>
      </c>
      <c r="W6525">
        <v>0</v>
      </c>
      <c r="X6525">
        <v>21.69194002951917</v>
      </c>
      <c r="Y6525">
        <v>3.4683784889417999</v>
      </c>
      <c r="Z6525">
        <v>40.995004259399558</v>
      </c>
      <c r="AA6525">
        <v>1.6214751771763998</v>
      </c>
      <c r="AB6525">
        <v>16.215651844471481</v>
      </c>
      <c r="AC6525">
        <v>0</v>
      </c>
      <c r="AD6525">
        <v>0</v>
      </c>
      <c r="AE6525">
        <v>83.992449799508407</v>
      </c>
    </row>
    <row r="6526" spans="1:31" x14ac:dyDescent="0.25">
      <c r="A6526">
        <v>2319119</v>
      </c>
      <c r="B6526">
        <v>1</v>
      </c>
      <c r="C6526" t="s">
        <v>81</v>
      </c>
      <c r="D6526" t="s">
        <v>116</v>
      </c>
      <c r="E6526" t="s">
        <v>175</v>
      </c>
      <c r="F6526" t="s">
        <v>18702</v>
      </c>
      <c r="G6526" t="s">
        <v>134</v>
      </c>
      <c r="H6526" t="s">
        <v>135</v>
      </c>
      <c r="I6526" t="s">
        <v>136</v>
      </c>
      <c r="J6526" t="s">
        <v>137</v>
      </c>
      <c r="K6526" t="s">
        <v>138</v>
      </c>
      <c r="L6526" t="s">
        <v>18703</v>
      </c>
      <c r="M6526" t="s">
        <v>18704</v>
      </c>
      <c r="N6526">
        <v>3.0963888879999999</v>
      </c>
      <c r="O6526">
        <v>0</v>
      </c>
      <c r="P6526">
        <v>91</v>
      </c>
      <c r="Q6526">
        <v>1</v>
      </c>
      <c r="R6526">
        <v>0</v>
      </c>
      <c r="S6526">
        <v>0</v>
      </c>
      <c r="T6526">
        <v>28</v>
      </c>
      <c r="U6526">
        <v>0</v>
      </c>
      <c r="V6526">
        <v>0</v>
      </c>
      <c r="W6526">
        <v>0</v>
      </c>
      <c r="X6526">
        <v>51.614047488137814</v>
      </c>
      <c r="Y6526">
        <v>5.6885794401298559</v>
      </c>
      <c r="Z6526">
        <v>0</v>
      </c>
      <c r="AA6526">
        <v>0</v>
      </c>
      <c r="AB6526">
        <v>23.306525025052995</v>
      </c>
      <c r="AC6526">
        <v>0</v>
      </c>
      <c r="AD6526">
        <v>0</v>
      </c>
      <c r="AE6526">
        <v>80.609151953320662</v>
      </c>
    </row>
    <row r="6527" spans="1:31" x14ac:dyDescent="0.25">
      <c r="A6527">
        <v>2319162</v>
      </c>
      <c r="B6527">
        <v>1</v>
      </c>
      <c r="C6527" t="s">
        <v>81</v>
      </c>
      <c r="D6527" t="s">
        <v>118</v>
      </c>
      <c r="E6527" t="s">
        <v>153</v>
      </c>
      <c r="F6527" t="s">
        <v>18705</v>
      </c>
      <c r="G6527" t="s">
        <v>155</v>
      </c>
      <c r="H6527" t="s">
        <v>150</v>
      </c>
      <c r="I6527" t="s">
        <v>136</v>
      </c>
      <c r="J6527" t="s">
        <v>137</v>
      </c>
      <c r="K6527" t="s">
        <v>138</v>
      </c>
      <c r="L6527" t="s">
        <v>18706</v>
      </c>
      <c r="M6527" t="s">
        <v>18707</v>
      </c>
      <c r="N6527">
        <v>2.1808333329999998</v>
      </c>
      <c r="O6527">
        <v>0</v>
      </c>
      <c r="P6527">
        <v>4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1.1748808950188334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1.1748808950188334</v>
      </c>
    </row>
    <row r="6528" spans="1:31" x14ac:dyDescent="0.25">
      <c r="A6528">
        <v>2319222</v>
      </c>
      <c r="B6528">
        <v>1</v>
      </c>
      <c r="C6528" t="s">
        <v>81</v>
      </c>
      <c r="D6528" t="s">
        <v>118</v>
      </c>
      <c r="E6528" t="s">
        <v>153</v>
      </c>
      <c r="F6528" t="s">
        <v>18708</v>
      </c>
      <c r="G6528" t="s">
        <v>155</v>
      </c>
      <c r="H6528" t="s">
        <v>150</v>
      </c>
      <c r="I6528" t="s">
        <v>136</v>
      </c>
      <c r="J6528" t="s">
        <v>137</v>
      </c>
      <c r="K6528" t="s">
        <v>138</v>
      </c>
      <c r="L6528" t="s">
        <v>18709</v>
      </c>
      <c r="M6528" t="s">
        <v>18710</v>
      </c>
      <c r="N6528">
        <v>3.739166666</v>
      </c>
      <c r="O6528">
        <v>0</v>
      </c>
      <c r="P6528">
        <v>1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1.7101118253263334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1.7101118253263334</v>
      </c>
    </row>
    <row r="6529" spans="1:31" x14ac:dyDescent="0.25">
      <c r="A6529">
        <v>2319245</v>
      </c>
      <c r="B6529">
        <v>1</v>
      </c>
      <c r="C6529" t="s">
        <v>81</v>
      </c>
      <c r="D6529" t="s">
        <v>128</v>
      </c>
      <c r="E6529" t="s">
        <v>147</v>
      </c>
      <c r="F6529" t="s">
        <v>18711</v>
      </c>
      <c r="G6529" t="s">
        <v>149</v>
      </c>
      <c r="H6529" t="s">
        <v>150</v>
      </c>
      <c r="I6529" t="s">
        <v>136</v>
      </c>
      <c r="J6529" t="s">
        <v>137</v>
      </c>
      <c r="K6529" t="s">
        <v>138</v>
      </c>
      <c r="L6529" t="s">
        <v>18712</v>
      </c>
      <c r="M6529" t="s">
        <v>18713</v>
      </c>
      <c r="N6529">
        <v>2.4725000000000001</v>
      </c>
      <c r="O6529">
        <v>0</v>
      </c>
      <c r="P6529">
        <v>32</v>
      </c>
      <c r="Q6529">
        <v>0</v>
      </c>
      <c r="R6529">
        <v>0</v>
      </c>
      <c r="S6529">
        <v>0</v>
      </c>
      <c r="T6529">
        <v>4</v>
      </c>
      <c r="U6529">
        <v>0</v>
      </c>
      <c r="V6529">
        <v>0</v>
      </c>
      <c r="W6529">
        <v>0</v>
      </c>
      <c r="X6529">
        <v>15.408408938864547</v>
      </c>
      <c r="Y6529">
        <v>0</v>
      </c>
      <c r="Z6529">
        <v>0</v>
      </c>
      <c r="AA6529">
        <v>0</v>
      </c>
      <c r="AB6529">
        <v>5.8114665800603991</v>
      </c>
      <c r="AC6529">
        <v>0</v>
      </c>
      <c r="AD6529">
        <v>0</v>
      </c>
      <c r="AE6529">
        <v>21.219875518924944</v>
      </c>
    </row>
    <row r="6530" spans="1:31" x14ac:dyDescent="0.25">
      <c r="A6530">
        <v>2318930</v>
      </c>
      <c r="B6530">
        <v>1</v>
      </c>
      <c r="C6530" t="s">
        <v>80</v>
      </c>
      <c r="D6530" t="s">
        <v>83</v>
      </c>
      <c r="E6530" t="s">
        <v>132</v>
      </c>
      <c r="F6530" t="s">
        <v>18714</v>
      </c>
      <c r="G6530" t="s">
        <v>134</v>
      </c>
      <c r="H6530" t="s">
        <v>135</v>
      </c>
      <c r="I6530" t="s">
        <v>136</v>
      </c>
      <c r="J6530" t="s">
        <v>137</v>
      </c>
      <c r="K6530" t="s">
        <v>138</v>
      </c>
      <c r="L6530" t="s">
        <v>18715</v>
      </c>
      <c r="M6530" t="s">
        <v>18716</v>
      </c>
      <c r="N6530">
        <v>0.21249999999999999</v>
      </c>
      <c r="O6530">
        <v>0</v>
      </c>
      <c r="P6530">
        <v>0</v>
      </c>
      <c r="Q6530">
        <v>0</v>
      </c>
      <c r="R6530">
        <v>0</v>
      </c>
      <c r="S6530">
        <v>15</v>
      </c>
      <c r="T6530">
        <v>23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35.551832946060756</v>
      </c>
      <c r="AB6530">
        <v>63.534174118812125</v>
      </c>
      <c r="AC6530">
        <v>0</v>
      </c>
      <c r="AD6530">
        <v>0</v>
      </c>
      <c r="AE6530">
        <v>99.086007064872888</v>
      </c>
    </row>
    <row r="6531" spans="1:31" x14ac:dyDescent="0.25">
      <c r="A6531">
        <v>2318953</v>
      </c>
      <c r="B6531">
        <v>1</v>
      </c>
      <c r="C6531" t="s">
        <v>81</v>
      </c>
      <c r="D6531" t="s">
        <v>113</v>
      </c>
      <c r="E6531" t="s">
        <v>158</v>
      </c>
      <c r="F6531" t="s">
        <v>18717</v>
      </c>
      <c r="G6531" t="s">
        <v>453</v>
      </c>
      <c r="H6531" t="s">
        <v>150</v>
      </c>
      <c r="I6531" t="s">
        <v>136</v>
      </c>
      <c r="J6531" t="s">
        <v>137</v>
      </c>
      <c r="K6531" t="s">
        <v>138</v>
      </c>
      <c r="L6531" t="s">
        <v>18718</v>
      </c>
      <c r="M6531" t="s">
        <v>18719</v>
      </c>
      <c r="N6531">
        <v>2.7030555550000002</v>
      </c>
      <c r="O6531">
        <v>0</v>
      </c>
      <c r="P6531">
        <v>0</v>
      </c>
      <c r="Q6531">
        <v>0</v>
      </c>
      <c r="R6531">
        <v>21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364.67341967239196</v>
      </c>
      <c r="AA6531">
        <v>0</v>
      </c>
      <c r="AB6531">
        <v>0</v>
      </c>
      <c r="AC6531">
        <v>0</v>
      </c>
      <c r="AD6531">
        <v>0</v>
      </c>
      <c r="AE6531">
        <v>364.67341967239196</v>
      </c>
    </row>
    <row r="6532" spans="1:31" x14ac:dyDescent="0.25">
      <c r="A6532">
        <v>2319036</v>
      </c>
      <c r="B6532">
        <v>1</v>
      </c>
      <c r="C6532" t="s">
        <v>80</v>
      </c>
      <c r="D6532" t="s">
        <v>92</v>
      </c>
      <c r="E6532" t="s">
        <v>153</v>
      </c>
      <c r="F6532" t="s">
        <v>18720</v>
      </c>
      <c r="G6532" t="s">
        <v>254</v>
      </c>
      <c r="H6532" t="s">
        <v>150</v>
      </c>
      <c r="I6532" t="s">
        <v>136</v>
      </c>
      <c r="J6532" t="s">
        <v>137</v>
      </c>
      <c r="K6532" t="s">
        <v>138</v>
      </c>
      <c r="L6532" t="s">
        <v>18721</v>
      </c>
      <c r="M6532" t="s">
        <v>18722</v>
      </c>
      <c r="N6532">
        <v>4.26</v>
      </c>
      <c r="O6532">
        <v>0</v>
      </c>
      <c r="P6532">
        <v>3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3.0275964847594676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3.0275964847594676</v>
      </c>
    </row>
    <row r="6533" spans="1:31" x14ac:dyDescent="0.25">
      <c r="A6533">
        <v>2319139</v>
      </c>
      <c r="B6533">
        <v>1</v>
      </c>
      <c r="C6533" t="s">
        <v>80</v>
      </c>
      <c r="D6533" t="s">
        <v>104</v>
      </c>
      <c r="E6533" t="s">
        <v>147</v>
      </c>
      <c r="F6533" t="s">
        <v>7590</v>
      </c>
      <c r="G6533" t="s">
        <v>149</v>
      </c>
      <c r="H6533" t="s">
        <v>150</v>
      </c>
      <c r="I6533" t="s">
        <v>136</v>
      </c>
      <c r="J6533" t="s">
        <v>137</v>
      </c>
      <c r="K6533" t="s">
        <v>138</v>
      </c>
      <c r="L6533" t="s">
        <v>18723</v>
      </c>
      <c r="M6533" t="s">
        <v>18724</v>
      </c>
      <c r="N6533">
        <v>3.1666666659999998</v>
      </c>
      <c r="O6533">
        <v>0</v>
      </c>
      <c r="P6533">
        <v>6</v>
      </c>
      <c r="Q6533">
        <v>0</v>
      </c>
      <c r="R6533">
        <v>3</v>
      </c>
      <c r="S6533">
        <v>0</v>
      </c>
      <c r="T6533">
        <v>3</v>
      </c>
      <c r="U6533">
        <v>0</v>
      </c>
      <c r="V6533">
        <v>0</v>
      </c>
      <c r="W6533">
        <v>0</v>
      </c>
      <c r="X6533">
        <v>10.284150157440003</v>
      </c>
      <c r="Y6533">
        <v>0</v>
      </c>
      <c r="Z6533">
        <v>6.8239607666453992</v>
      </c>
      <c r="AA6533">
        <v>0</v>
      </c>
      <c r="AB6533">
        <v>4.7625741078999999</v>
      </c>
      <c r="AC6533">
        <v>0</v>
      </c>
      <c r="AD6533">
        <v>0</v>
      </c>
      <c r="AE6533">
        <v>21.870685031985403</v>
      </c>
    </row>
    <row r="6534" spans="1:31" x14ac:dyDescent="0.25">
      <c r="A6534">
        <v>2318890</v>
      </c>
      <c r="B6534">
        <v>1</v>
      </c>
      <c r="C6534" t="s">
        <v>80</v>
      </c>
      <c r="D6534" t="s">
        <v>101</v>
      </c>
      <c r="E6534" t="s">
        <v>175</v>
      </c>
      <c r="F6534" t="s">
        <v>18725</v>
      </c>
      <c r="G6534" t="s">
        <v>143</v>
      </c>
      <c r="H6534" t="s">
        <v>135</v>
      </c>
      <c r="I6534" t="s">
        <v>136</v>
      </c>
      <c r="J6534" t="s">
        <v>137</v>
      </c>
      <c r="K6534" t="s">
        <v>144</v>
      </c>
      <c r="L6534" t="s">
        <v>18726</v>
      </c>
      <c r="M6534" t="s">
        <v>18727</v>
      </c>
      <c r="N6534">
        <v>0.80472222199999999</v>
      </c>
      <c r="O6534">
        <v>0</v>
      </c>
      <c r="P6534">
        <v>244</v>
      </c>
      <c r="Q6534">
        <v>0</v>
      </c>
      <c r="R6534">
        <v>0</v>
      </c>
      <c r="S6534">
        <v>0</v>
      </c>
      <c r="T6534">
        <v>21</v>
      </c>
      <c r="U6534">
        <v>0</v>
      </c>
      <c r="V6534">
        <v>0</v>
      </c>
      <c r="W6534">
        <v>0</v>
      </c>
      <c r="X6534">
        <v>42.385717673252863</v>
      </c>
      <c r="Y6534">
        <v>0</v>
      </c>
      <c r="Z6534">
        <v>0</v>
      </c>
      <c r="AA6534">
        <v>0</v>
      </c>
      <c r="AB6534">
        <v>30.202797091973391</v>
      </c>
      <c r="AC6534">
        <v>0</v>
      </c>
      <c r="AD6534">
        <v>0</v>
      </c>
      <c r="AE6534">
        <v>72.58851476522625</v>
      </c>
    </row>
    <row r="6535" spans="1:31" x14ac:dyDescent="0.25">
      <c r="A6535">
        <v>2318744</v>
      </c>
      <c r="B6535">
        <v>1</v>
      </c>
      <c r="C6535" t="s">
        <v>80</v>
      </c>
      <c r="D6535" t="s">
        <v>93</v>
      </c>
      <c r="E6535" t="s">
        <v>147</v>
      </c>
      <c r="F6535" t="s">
        <v>18728</v>
      </c>
      <c r="G6535" t="s">
        <v>149</v>
      </c>
      <c r="H6535" t="s">
        <v>150</v>
      </c>
      <c r="I6535" t="s">
        <v>136</v>
      </c>
      <c r="J6535" t="s">
        <v>137</v>
      </c>
      <c r="K6535" t="s">
        <v>138</v>
      </c>
      <c r="L6535" t="s">
        <v>18729</v>
      </c>
      <c r="M6535" t="s">
        <v>18730</v>
      </c>
      <c r="N6535">
        <v>7.7341666660000001</v>
      </c>
      <c r="O6535">
        <v>0</v>
      </c>
      <c r="P6535">
        <v>9</v>
      </c>
      <c r="Q6535">
        <v>0</v>
      </c>
      <c r="R6535">
        <v>8</v>
      </c>
      <c r="S6535">
        <v>0</v>
      </c>
      <c r="T6535">
        <v>2</v>
      </c>
      <c r="U6535">
        <v>0</v>
      </c>
      <c r="V6535">
        <v>0</v>
      </c>
      <c r="W6535">
        <v>0</v>
      </c>
      <c r="X6535">
        <v>11.411514306493595</v>
      </c>
      <c r="Y6535">
        <v>0</v>
      </c>
      <c r="Z6535">
        <v>32.266811002172531</v>
      </c>
      <c r="AA6535">
        <v>0</v>
      </c>
      <c r="AB6535">
        <v>14.498529598990576</v>
      </c>
      <c r="AC6535">
        <v>0</v>
      </c>
      <c r="AD6535">
        <v>0</v>
      </c>
      <c r="AE6535">
        <v>58.176854907656704</v>
      </c>
    </row>
    <row r="6536" spans="1:31" x14ac:dyDescent="0.25">
      <c r="A6536">
        <v>2319285</v>
      </c>
      <c r="B6536">
        <v>1</v>
      </c>
      <c r="C6536" t="s">
        <v>81</v>
      </c>
      <c r="D6536" t="s">
        <v>113</v>
      </c>
      <c r="E6536" t="s">
        <v>132</v>
      </c>
      <c r="F6536" t="s">
        <v>13390</v>
      </c>
      <c r="G6536" t="s">
        <v>134</v>
      </c>
      <c r="H6536" t="s">
        <v>135</v>
      </c>
      <c r="I6536" t="s">
        <v>136</v>
      </c>
      <c r="J6536" t="s">
        <v>137</v>
      </c>
      <c r="K6536" t="s">
        <v>138</v>
      </c>
      <c r="L6536" t="s">
        <v>18731</v>
      </c>
      <c r="M6536" t="s">
        <v>18732</v>
      </c>
      <c r="N6536">
        <v>2.176111111</v>
      </c>
      <c r="O6536">
        <v>0</v>
      </c>
      <c r="P6536">
        <v>198</v>
      </c>
      <c r="Q6536">
        <v>4</v>
      </c>
      <c r="R6536">
        <v>93</v>
      </c>
      <c r="S6536">
        <v>0</v>
      </c>
      <c r="T6536">
        <v>11</v>
      </c>
      <c r="U6536">
        <v>1</v>
      </c>
      <c r="V6536">
        <v>0</v>
      </c>
      <c r="W6536">
        <v>0</v>
      </c>
      <c r="X6536">
        <v>121.5633532881275</v>
      </c>
      <c r="Y6536">
        <v>37.762262915161251</v>
      </c>
      <c r="Z6536">
        <v>275.77192120917516</v>
      </c>
      <c r="AA6536">
        <v>0</v>
      </c>
      <c r="AB6536">
        <v>10.707698816384282</v>
      </c>
      <c r="AC6536">
        <v>41.381741241616005</v>
      </c>
      <c r="AD6536">
        <v>0</v>
      </c>
      <c r="AE6536">
        <v>487.18697747046417</v>
      </c>
    </row>
    <row r="6537" spans="1:31" x14ac:dyDescent="0.25">
      <c r="A6537">
        <v>2318638</v>
      </c>
      <c r="B6537">
        <v>1</v>
      </c>
      <c r="C6537" t="s">
        <v>80</v>
      </c>
      <c r="D6537" t="s">
        <v>103</v>
      </c>
      <c r="E6537" t="s">
        <v>132</v>
      </c>
      <c r="F6537" t="s">
        <v>6124</v>
      </c>
      <c r="G6537" t="s">
        <v>134</v>
      </c>
      <c r="H6537" t="s">
        <v>135</v>
      </c>
      <c r="I6537" t="s">
        <v>468</v>
      </c>
      <c r="J6537" t="s">
        <v>137</v>
      </c>
      <c r="K6537" t="s">
        <v>138</v>
      </c>
      <c r="L6537" t="s">
        <v>18733</v>
      </c>
      <c r="M6537" t="s">
        <v>18734</v>
      </c>
      <c r="N6537">
        <v>1.9444444000000002E-2</v>
      </c>
      <c r="O6537">
        <v>3</v>
      </c>
      <c r="P6537">
        <v>1990</v>
      </c>
      <c r="Q6537">
        <v>21</v>
      </c>
      <c r="R6537">
        <v>282</v>
      </c>
      <c r="S6537">
        <v>34</v>
      </c>
      <c r="T6537">
        <v>662</v>
      </c>
      <c r="U6537">
        <v>1</v>
      </c>
      <c r="V6537">
        <v>1</v>
      </c>
      <c r="W6537">
        <v>8.7989700470000008E-3</v>
      </c>
      <c r="X6537">
        <v>5.0336631327569892</v>
      </c>
      <c r="Y6537">
        <v>0.662425201590639</v>
      </c>
      <c r="Z6537">
        <v>1.5996941667141944</v>
      </c>
      <c r="AA6537">
        <v>1.1068090200259169</v>
      </c>
      <c r="AB6537">
        <v>3.0583628980671604</v>
      </c>
      <c r="AC6537">
        <v>5.8709138265166674E-2</v>
      </c>
      <c r="AD6537">
        <v>9.6193195875000012E-3</v>
      </c>
      <c r="AE6537">
        <v>11.538081847054567</v>
      </c>
    </row>
    <row r="6538" spans="1:31" x14ac:dyDescent="0.25">
      <c r="A6538">
        <v>2318804</v>
      </c>
      <c r="B6538">
        <v>1</v>
      </c>
      <c r="C6538" t="s">
        <v>81</v>
      </c>
      <c r="D6538" t="s">
        <v>112</v>
      </c>
      <c r="E6538" t="s">
        <v>175</v>
      </c>
      <c r="F6538" t="s">
        <v>18735</v>
      </c>
      <c r="G6538" t="s">
        <v>134</v>
      </c>
      <c r="H6538" t="s">
        <v>135</v>
      </c>
      <c r="I6538" t="s">
        <v>136</v>
      </c>
      <c r="J6538" t="s">
        <v>137</v>
      </c>
      <c r="K6538" t="s">
        <v>138</v>
      </c>
      <c r="L6538" t="s">
        <v>18736</v>
      </c>
      <c r="M6538" t="s">
        <v>18737</v>
      </c>
      <c r="N6538">
        <v>0.20583333300000001</v>
      </c>
      <c r="O6538">
        <v>0</v>
      </c>
      <c r="P6538">
        <v>1492</v>
      </c>
      <c r="Q6538">
        <v>0</v>
      </c>
      <c r="R6538">
        <v>117</v>
      </c>
      <c r="S6538">
        <v>0</v>
      </c>
      <c r="T6538">
        <v>114</v>
      </c>
      <c r="U6538">
        <v>0</v>
      </c>
      <c r="V6538">
        <v>1</v>
      </c>
      <c r="W6538">
        <v>0</v>
      </c>
      <c r="X6538">
        <v>53.052928800969177</v>
      </c>
      <c r="Y6538">
        <v>0</v>
      </c>
      <c r="Z6538">
        <v>2.5784643840608257</v>
      </c>
      <c r="AA6538">
        <v>0</v>
      </c>
      <c r="AB6538">
        <v>21.111260862735765</v>
      </c>
      <c r="AC6538">
        <v>0</v>
      </c>
      <c r="AD6538">
        <v>1.5651440724474754</v>
      </c>
      <c r="AE6538">
        <v>78.307798120213249</v>
      </c>
    </row>
    <row r="6539" spans="1:31" x14ac:dyDescent="0.25">
      <c r="A6539">
        <v>2318661</v>
      </c>
      <c r="B6539">
        <v>1</v>
      </c>
      <c r="C6539" t="s">
        <v>80</v>
      </c>
      <c r="D6539" t="s">
        <v>104</v>
      </c>
      <c r="E6539" t="s">
        <v>414</v>
      </c>
      <c r="F6539" t="s">
        <v>18738</v>
      </c>
      <c r="G6539" t="s">
        <v>134</v>
      </c>
      <c r="H6539" t="s">
        <v>135</v>
      </c>
      <c r="I6539" t="s">
        <v>136</v>
      </c>
      <c r="J6539" t="s">
        <v>137</v>
      </c>
      <c r="K6539" t="s">
        <v>138</v>
      </c>
      <c r="L6539" t="s">
        <v>18739</v>
      </c>
      <c r="M6539" t="s">
        <v>18740</v>
      </c>
      <c r="N6539">
        <v>0.36138888800000002</v>
      </c>
      <c r="O6539">
        <v>0</v>
      </c>
      <c r="P6539">
        <v>2</v>
      </c>
      <c r="Q6539">
        <v>2</v>
      </c>
      <c r="R6539">
        <v>14</v>
      </c>
      <c r="S6539">
        <v>12</v>
      </c>
      <c r="T6539">
        <v>22</v>
      </c>
      <c r="U6539">
        <v>15</v>
      </c>
      <c r="V6539">
        <v>0</v>
      </c>
      <c r="W6539">
        <v>0</v>
      </c>
      <c r="X6539">
        <v>0.73803528712669175</v>
      </c>
      <c r="Y6539">
        <v>0.24026787813600001</v>
      </c>
      <c r="Z6539">
        <v>3.4266199332337912</v>
      </c>
      <c r="AA6539">
        <v>7.7929744124932743</v>
      </c>
      <c r="AB6539">
        <v>7.03322388583282</v>
      </c>
      <c r="AC6539">
        <v>1756.0663582618026</v>
      </c>
      <c r="AD6539">
        <v>0</v>
      </c>
      <c r="AE6539">
        <v>1775.2974796586252</v>
      </c>
    </row>
    <row r="6540" spans="1:31" x14ac:dyDescent="0.25">
      <c r="A6540">
        <v>2318996</v>
      </c>
      <c r="B6540">
        <v>1</v>
      </c>
      <c r="C6540" t="s">
        <v>81</v>
      </c>
      <c r="D6540" t="s">
        <v>123</v>
      </c>
      <c r="E6540" t="s">
        <v>175</v>
      </c>
      <c r="F6540" t="s">
        <v>18741</v>
      </c>
      <c r="G6540" t="s">
        <v>134</v>
      </c>
      <c r="H6540" t="s">
        <v>135</v>
      </c>
      <c r="I6540" t="s">
        <v>136</v>
      </c>
      <c r="J6540" t="s">
        <v>137</v>
      </c>
      <c r="K6540" t="s">
        <v>138</v>
      </c>
      <c r="L6540" t="s">
        <v>18742</v>
      </c>
      <c r="M6540" t="s">
        <v>18743</v>
      </c>
      <c r="N6540">
        <v>0.26638888799999999</v>
      </c>
      <c r="O6540">
        <v>0</v>
      </c>
      <c r="P6540">
        <v>317</v>
      </c>
      <c r="Q6540">
        <v>0</v>
      </c>
      <c r="R6540">
        <v>3</v>
      </c>
      <c r="S6540">
        <v>0</v>
      </c>
      <c r="T6540">
        <v>36</v>
      </c>
      <c r="U6540">
        <v>0</v>
      </c>
      <c r="V6540">
        <v>0</v>
      </c>
      <c r="W6540">
        <v>0</v>
      </c>
      <c r="X6540">
        <v>15.236436219624435</v>
      </c>
      <c r="Y6540">
        <v>0</v>
      </c>
      <c r="Z6540">
        <v>0.20313322474340001</v>
      </c>
      <c r="AA6540">
        <v>0</v>
      </c>
      <c r="AB6540">
        <v>8.5727863565822719</v>
      </c>
      <c r="AC6540">
        <v>0</v>
      </c>
      <c r="AD6540">
        <v>0</v>
      </c>
      <c r="AE6540">
        <v>24.012355800950107</v>
      </c>
    </row>
    <row r="6541" spans="1:31" x14ac:dyDescent="0.25">
      <c r="A6541">
        <v>2318973</v>
      </c>
      <c r="B6541">
        <v>1</v>
      </c>
      <c r="C6541" t="s">
        <v>80</v>
      </c>
      <c r="D6541" t="s">
        <v>83</v>
      </c>
      <c r="E6541" t="s">
        <v>153</v>
      </c>
      <c r="F6541" t="s">
        <v>18744</v>
      </c>
      <c r="G6541" t="s">
        <v>203</v>
      </c>
      <c r="H6541" t="s">
        <v>150</v>
      </c>
      <c r="I6541" t="s">
        <v>136</v>
      </c>
      <c r="J6541" t="s">
        <v>137</v>
      </c>
      <c r="K6541" t="s">
        <v>138</v>
      </c>
      <c r="L6541" t="s">
        <v>18745</v>
      </c>
      <c r="M6541" t="s">
        <v>18746</v>
      </c>
      <c r="N6541">
        <v>1.5405555550000001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4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13.607239759963335</v>
      </c>
      <c r="AC6541">
        <v>0</v>
      </c>
      <c r="AD6541">
        <v>0</v>
      </c>
      <c r="AE6541">
        <v>13.607239759963335</v>
      </c>
    </row>
    <row r="6542" spans="1:31" x14ac:dyDescent="0.25">
      <c r="A6542">
        <v>2318681</v>
      </c>
      <c r="B6542">
        <v>1</v>
      </c>
      <c r="C6542" t="s">
        <v>81</v>
      </c>
      <c r="D6542" t="s">
        <v>113</v>
      </c>
      <c r="E6542" t="s">
        <v>158</v>
      </c>
      <c r="F6542" t="s">
        <v>18747</v>
      </c>
      <c r="G6542" t="s">
        <v>1658</v>
      </c>
      <c r="H6542" t="s">
        <v>150</v>
      </c>
      <c r="I6542" t="s">
        <v>136</v>
      </c>
      <c r="J6542" t="s">
        <v>137</v>
      </c>
      <c r="K6542" t="s">
        <v>138</v>
      </c>
      <c r="L6542" t="s">
        <v>18748</v>
      </c>
      <c r="M6542" t="s">
        <v>18749</v>
      </c>
      <c r="N6542">
        <v>2.8577777769999999</v>
      </c>
      <c r="O6542">
        <v>0</v>
      </c>
      <c r="P6542">
        <v>236</v>
      </c>
      <c r="Q6542">
        <v>0</v>
      </c>
      <c r="R6542">
        <v>0</v>
      </c>
      <c r="S6542">
        <v>0</v>
      </c>
      <c r="T6542">
        <v>56</v>
      </c>
      <c r="U6542">
        <v>0</v>
      </c>
      <c r="V6542">
        <v>0</v>
      </c>
      <c r="W6542">
        <v>0</v>
      </c>
      <c r="X6542">
        <v>96.02366927445496</v>
      </c>
      <c r="Y6542">
        <v>0</v>
      </c>
      <c r="Z6542">
        <v>0</v>
      </c>
      <c r="AA6542">
        <v>0</v>
      </c>
      <c r="AB6542">
        <v>142.27919666250315</v>
      </c>
      <c r="AC6542">
        <v>0</v>
      </c>
      <c r="AD6542">
        <v>0</v>
      </c>
      <c r="AE6542">
        <v>238.30286593695811</v>
      </c>
    </row>
    <row r="6543" spans="1:31" x14ac:dyDescent="0.25">
      <c r="A6543">
        <v>2318830</v>
      </c>
      <c r="B6543">
        <v>1</v>
      </c>
      <c r="C6543" t="s">
        <v>80</v>
      </c>
      <c r="D6543" t="s">
        <v>90</v>
      </c>
      <c r="E6543" t="s">
        <v>147</v>
      </c>
      <c r="F6543" t="s">
        <v>18750</v>
      </c>
      <c r="G6543" t="s">
        <v>622</v>
      </c>
      <c r="H6543" t="s">
        <v>150</v>
      </c>
      <c r="I6543" t="s">
        <v>136</v>
      </c>
      <c r="J6543" t="s">
        <v>137</v>
      </c>
      <c r="K6543" t="s">
        <v>138</v>
      </c>
      <c r="L6543" t="s">
        <v>18751</v>
      </c>
      <c r="M6543" t="s">
        <v>18752</v>
      </c>
      <c r="N6543">
        <v>2.2749999999999999</v>
      </c>
      <c r="O6543">
        <v>0</v>
      </c>
      <c r="P6543">
        <v>97</v>
      </c>
      <c r="Q6543">
        <v>0</v>
      </c>
      <c r="R6543">
        <v>0</v>
      </c>
      <c r="S6543">
        <v>0</v>
      </c>
      <c r="T6543">
        <v>5</v>
      </c>
      <c r="U6543">
        <v>0</v>
      </c>
      <c r="V6543">
        <v>0</v>
      </c>
      <c r="W6543">
        <v>0</v>
      </c>
      <c r="X6543">
        <v>45.733461771839174</v>
      </c>
      <c r="Y6543">
        <v>0</v>
      </c>
      <c r="Z6543">
        <v>0</v>
      </c>
      <c r="AA6543">
        <v>0</v>
      </c>
      <c r="AB6543">
        <v>10.495437280877894</v>
      </c>
      <c r="AC6543">
        <v>0</v>
      </c>
      <c r="AD6543">
        <v>0</v>
      </c>
      <c r="AE6543">
        <v>56.228899052717068</v>
      </c>
    </row>
    <row r="6544" spans="1:31" x14ac:dyDescent="0.25">
      <c r="A6544">
        <v>2318761</v>
      </c>
      <c r="B6544">
        <v>1</v>
      </c>
      <c r="C6544" t="s">
        <v>80</v>
      </c>
      <c r="D6544" t="s">
        <v>84</v>
      </c>
      <c r="E6544" t="s">
        <v>175</v>
      </c>
      <c r="F6544" t="s">
        <v>18753</v>
      </c>
      <c r="G6544" t="s">
        <v>177</v>
      </c>
      <c r="H6544" t="s">
        <v>135</v>
      </c>
      <c r="I6544" t="s">
        <v>136</v>
      </c>
      <c r="J6544" t="s">
        <v>137</v>
      </c>
      <c r="K6544" t="s">
        <v>144</v>
      </c>
      <c r="L6544" t="s">
        <v>18754</v>
      </c>
      <c r="M6544" t="s">
        <v>18755</v>
      </c>
      <c r="N6544">
        <v>3.9105555550000002</v>
      </c>
      <c r="O6544">
        <v>0</v>
      </c>
      <c r="P6544">
        <v>528</v>
      </c>
      <c r="Q6544">
        <v>0</v>
      </c>
      <c r="R6544">
        <v>0</v>
      </c>
      <c r="S6544">
        <v>0</v>
      </c>
      <c r="T6544">
        <v>36</v>
      </c>
      <c r="U6544">
        <v>0</v>
      </c>
      <c r="V6544">
        <v>1</v>
      </c>
      <c r="W6544">
        <v>0</v>
      </c>
      <c r="X6544">
        <v>460.97812965033614</v>
      </c>
      <c r="Y6544">
        <v>0</v>
      </c>
      <c r="Z6544">
        <v>0</v>
      </c>
      <c r="AA6544">
        <v>0</v>
      </c>
      <c r="AB6544">
        <v>253.96761615630948</v>
      </c>
      <c r="AC6544">
        <v>0</v>
      </c>
      <c r="AD6544">
        <v>29.262685584247201</v>
      </c>
      <c r="AE6544">
        <v>744.20843139089277</v>
      </c>
    </row>
    <row r="6545" spans="1:31" x14ac:dyDescent="0.25">
      <c r="A6545">
        <v>2318824</v>
      </c>
      <c r="B6545">
        <v>1</v>
      </c>
      <c r="C6545" t="s">
        <v>81</v>
      </c>
      <c r="D6545" t="s">
        <v>118</v>
      </c>
      <c r="E6545" t="s">
        <v>132</v>
      </c>
      <c r="F6545" t="s">
        <v>11640</v>
      </c>
      <c r="G6545" t="s">
        <v>134</v>
      </c>
      <c r="H6545" t="s">
        <v>135</v>
      </c>
      <c r="I6545" t="s">
        <v>136</v>
      </c>
      <c r="J6545" t="s">
        <v>137</v>
      </c>
      <c r="K6545" t="s">
        <v>138</v>
      </c>
      <c r="L6545" t="s">
        <v>18756</v>
      </c>
      <c r="M6545" t="s">
        <v>18757</v>
      </c>
      <c r="N6545">
        <v>0.39138888799999999</v>
      </c>
      <c r="O6545">
        <v>0</v>
      </c>
      <c r="P6545">
        <v>0</v>
      </c>
      <c r="Q6545">
        <v>2</v>
      </c>
      <c r="R6545">
        <v>60</v>
      </c>
      <c r="S6545">
        <v>1</v>
      </c>
      <c r="T6545">
        <v>3</v>
      </c>
      <c r="U6545">
        <v>0</v>
      </c>
      <c r="V6545">
        <v>0</v>
      </c>
      <c r="W6545">
        <v>0</v>
      </c>
      <c r="X6545">
        <v>0</v>
      </c>
      <c r="Y6545">
        <v>1.4302673794617335</v>
      </c>
      <c r="Z6545">
        <v>117.2810271046168</v>
      </c>
      <c r="AA6545">
        <v>2.4949084889044753</v>
      </c>
      <c r="AB6545">
        <v>10.780439399802466</v>
      </c>
      <c r="AC6545">
        <v>0</v>
      </c>
      <c r="AD6545">
        <v>0</v>
      </c>
      <c r="AE6545">
        <v>131.98664237278547</v>
      </c>
    </row>
    <row r="6546" spans="1:31" x14ac:dyDescent="0.25">
      <c r="A6546">
        <v>2318724</v>
      </c>
      <c r="B6546">
        <v>1</v>
      </c>
      <c r="C6546" t="s">
        <v>80</v>
      </c>
      <c r="D6546" t="s">
        <v>84</v>
      </c>
      <c r="E6546" t="s">
        <v>175</v>
      </c>
      <c r="F6546" t="s">
        <v>18758</v>
      </c>
      <c r="G6546" t="s">
        <v>143</v>
      </c>
      <c r="H6546" t="s">
        <v>135</v>
      </c>
      <c r="I6546" t="s">
        <v>136</v>
      </c>
      <c r="J6546" t="s">
        <v>137</v>
      </c>
      <c r="K6546" t="s">
        <v>144</v>
      </c>
      <c r="L6546" t="s">
        <v>18759</v>
      </c>
      <c r="M6546" t="s">
        <v>18760</v>
      </c>
      <c r="N6546">
        <v>9.4313888880000007</v>
      </c>
      <c r="O6546">
        <v>0</v>
      </c>
      <c r="P6546">
        <v>11025</v>
      </c>
      <c r="Q6546">
        <v>0</v>
      </c>
      <c r="R6546">
        <v>0</v>
      </c>
      <c r="S6546">
        <v>0</v>
      </c>
      <c r="T6546">
        <v>1094</v>
      </c>
      <c r="U6546">
        <v>0</v>
      </c>
      <c r="V6546">
        <v>3</v>
      </c>
      <c r="W6546">
        <v>0</v>
      </c>
      <c r="X6546">
        <v>22302.058025659262</v>
      </c>
      <c r="Y6546">
        <v>0</v>
      </c>
      <c r="Z6546">
        <v>0</v>
      </c>
      <c r="AA6546">
        <v>0</v>
      </c>
      <c r="AB6546">
        <v>15517.346865655829</v>
      </c>
      <c r="AC6546">
        <v>0</v>
      </c>
      <c r="AD6546">
        <v>2529.8318673534786</v>
      </c>
      <c r="AE6546">
        <v>40349.236758668572</v>
      </c>
    </row>
    <row r="6547" spans="1:31" x14ac:dyDescent="0.25">
      <c r="A6547">
        <v>2319016</v>
      </c>
      <c r="B6547">
        <v>1</v>
      </c>
      <c r="C6547" t="s">
        <v>80</v>
      </c>
      <c r="D6547" t="s">
        <v>106</v>
      </c>
      <c r="E6547" t="s">
        <v>132</v>
      </c>
      <c r="F6547" t="s">
        <v>18761</v>
      </c>
      <c r="G6547" t="s">
        <v>134</v>
      </c>
      <c r="H6547" t="s">
        <v>135</v>
      </c>
      <c r="I6547" t="s">
        <v>136</v>
      </c>
      <c r="J6547" t="s">
        <v>137</v>
      </c>
      <c r="K6547" t="s">
        <v>138</v>
      </c>
      <c r="L6547" t="s">
        <v>18762</v>
      </c>
      <c r="M6547" t="s">
        <v>18763</v>
      </c>
      <c r="N6547">
        <v>0.112222222</v>
      </c>
      <c r="O6547">
        <v>1</v>
      </c>
      <c r="P6547">
        <v>1519</v>
      </c>
      <c r="Q6547">
        <v>27</v>
      </c>
      <c r="R6547">
        <v>252</v>
      </c>
      <c r="S6547">
        <v>17</v>
      </c>
      <c r="T6547">
        <v>222</v>
      </c>
      <c r="U6547">
        <v>3</v>
      </c>
      <c r="V6547">
        <v>1</v>
      </c>
      <c r="W6547">
        <v>6.9136511839199999E-2</v>
      </c>
      <c r="X6547">
        <v>27.580728894077005</v>
      </c>
      <c r="Y6547">
        <v>15.680353375418999</v>
      </c>
      <c r="Z6547">
        <v>36.044628039956116</v>
      </c>
      <c r="AA6547">
        <v>8.446359040085234</v>
      </c>
      <c r="AB6547">
        <v>18.668031588855943</v>
      </c>
      <c r="AC6547">
        <v>130.12434125375697</v>
      </c>
      <c r="AD6547">
        <v>19.392522558011699</v>
      </c>
      <c r="AE6547">
        <v>256.00610126200115</v>
      </c>
    </row>
    <row r="6548" spans="1:31" x14ac:dyDescent="0.25">
      <c r="A6548">
        <v>2318767</v>
      </c>
      <c r="B6548">
        <v>1</v>
      </c>
      <c r="C6548" t="s">
        <v>80</v>
      </c>
      <c r="D6548" t="s">
        <v>96</v>
      </c>
      <c r="E6548" t="s">
        <v>153</v>
      </c>
      <c r="F6548" t="s">
        <v>18764</v>
      </c>
      <c r="G6548" t="s">
        <v>155</v>
      </c>
      <c r="H6548" t="s">
        <v>150</v>
      </c>
      <c r="I6548" t="s">
        <v>136</v>
      </c>
      <c r="J6548" t="s">
        <v>137</v>
      </c>
      <c r="K6548" t="s">
        <v>138</v>
      </c>
      <c r="L6548" t="s">
        <v>18765</v>
      </c>
      <c r="M6548" t="s">
        <v>18766</v>
      </c>
      <c r="N6548">
        <v>2.0874999999999999</v>
      </c>
      <c r="O6548">
        <v>0</v>
      </c>
      <c r="P6548">
        <v>1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2.4484363787144172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2.4484363787144172</v>
      </c>
    </row>
    <row r="6549" spans="1:31" x14ac:dyDescent="0.25">
      <c r="A6549">
        <v>2318816</v>
      </c>
      <c r="B6549">
        <v>1</v>
      </c>
      <c r="C6549" t="s">
        <v>80</v>
      </c>
      <c r="D6549" t="s">
        <v>103</v>
      </c>
      <c r="E6549" t="s">
        <v>141</v>
      </c>
      <c r="F6549" t="s">
        <v>8607</v>
      </c>
      <c r="G6549" t="s">
        <v>134</v>
      </c>
      <c r="H6549" t="s">
        <v>135</v>
      </c>
      <c r="I6549" t="s">
        <v>136</v>
      </c>
      <c r="J6549" t="s">
        <v>137</v>
      </c>
      <c r="K6549" t="s">
        <v>138</v>
      </c>
      <c r="L6549" t="s">
        <v>18767</v>
      </c>
      <c r="M6549" t="s">
        <v>18768</v>
      </c>
      <c r="N6549">
        <v>0.503611111</v>
      </c>
      <c r="O6549">
        <v>1</v>
      </c>
      <c r="P6549">
        <v>609</v>
      </c>
      <c r="Q6549">
        <v>1</v>
      </c>
      <c r="R6549">
        <v>0</v>
      </c>
      <c r="S6549">
        <v>1</v>
      </c>
      <c r="T6549">
        <v>32</v>
      </c>
      <c r="U6549">
        <v>0</v>
      </c>
      <c r="V6549">
        <v>0</v>
      </c>
      <c r="W6549">
        <v>0.12419148627200001</v>
      </c>
      <c r="X6549">
        <v>67.966520739601307</v>
      </c>
      <c r="Y6549">
        <v>0</v>
      </c>
      <c r="Z6549">
        <v>0</v>
      </c>
      <c r="AA6549">
        <v>1.0094290470276834</v>
      </c>
      <c r="AB6549">
        <v>23.121040571226011</v>
      </c>
      <c r="AC6549">
        <v>0</v>
      </c>
      <c r="AD6549">
        <v>0</v>
      </c>
      <c r="AE6549">
        <v>92.221181844126988</v>
      </c>
    </row>
    <row r="6550" spans="1:31" x14ac:dyDescent="0.25">
      <c r="A6550">
        <v>2318979</v>
      </c>
      <c r="B6550">
        <v>1</v>
      </c>
      <c r="C6550" t="s">
        <v>80</v>
      </c>
      <c r="D6550" t="s">
        <v>105</v>
      </c>
      <c r="E6550" t="s">
        <v>132</v>
      </c>
      <c r="F6550" t="s">
        <v>18769</v>
      </c>
      <c r="G6550" t="s">
        <v>143</v>
      </c>
      <c r="H6550" t="s">
        <v>135</v>
      </c>
      <c r="I6550" t="s">
        <v>136</v>
      </c>
      <c r="J6550" t="s">
        <v>137</v>
      </c>
      <c r="K6550" t="s">
        <v>144</v>
      </c>
      <c r="L6550" t="s">
        <v>18770</v>
      </c>
      <c r="M6550" t="s">
        <v>18771</v>
      </c>
      <c r="N6550">
        <v>3.4086111109999999</v>
      </c>
      <c r="O6550">
        <v>1</v>
      </c>
      <c r="P6550">
        <v>131</v>
      </c>
      <c r="Q6550">
        <v>5</v>
      </c>
      <c r="R6550">
        <v>3</v>
      </c>
      <c r="S6550">
        <v>7</v>
      </c>
      <c r="T6550">
        <v>40</v>
      </c>
      <c r="U6550">
        <v>0</v>
      </c>
      <c r="V6550">
        <v>0</v>
      </c>
      <c r="W6550">
        <v>3.6191674424882665</v>
      </c>
      <c r="X6550">
        <v>129.11516426472912</v>
      </c>
      <c r="Y6550">
        <v>134.26084695442654</v>
      </c>
      <c r="Z6550">
        <v>7.075247461359</v>
      </c>
      <c r="AA6550">
        <v>246.66355990571637</v>
      </c>
      <c r="AB6550">
        <v>143.49788594179844</v>
      </c>
      <c r="AC6550">
        <v>0</v>
      </c>
      <c r="AD6550">
        <v>0</v>
      </c>
      <c r="AE6550">
        <v>664.23187197051777</v>
      </c>
    </row>
    <row r="6551" spans="1:31" x14ac:dyDescent="0.25">
      <c r="A6551">
        <v>2319102</v>
      </c>
      <c r="B6551">
        <v>1</v>
      </c>
      <c r="C6551" t="s">
        <v>81</v>
      </c>
      <c r="D6551" t="s">
        <v>127</v>
      </c>
      <c r="E6551" t="s">
        <v>175</v>
      </c>
      <c r="F6551" t="s">
        <v>18772</v>
      </c>
      <c r="G6551" t="s">
        <v>716</v>
      </c>
      <c r="H6551" t="s">
        <v>135</v>
      </c>
      <c r="I6551" t="s">
        <v>136</v>
      </c>
      <c r="J6551" t="s">
        <v>137</v>
      </c>
      <c r="K6551" t="s">
        <v>138</v>
      </c>
      <c r="L6551" t="s">
        <v>18773</v>
      </c>
      <c r="M6551" t="s">
        <v>18774</v>
      </c>
      <c r="N6551">
        <v>1.51</v>
      </c>
      <c r="O6551">
        <v>0</v>
      </c>
      <c r="P6551">
        <v>2</v>
      </c>
      <c r="Q6551">
        <v>0</v>
      </c>
      <c r="R6551">
        <v>3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0.8440268939469</v>
      </c>
      <c r="Y6551">
        <v>0</v>
      </c>
      <c r="Z6551">
        <v>26.648645912966572</v>
      </c>
      <c r="AA6551">
        <v>0</v>
      </c>
      <c r="AB6551">
        <v>0</v>
      </c>
      <c r="AC6551">
        <v>0</v>
      </c>
      <c r="AD6551">
        <v>0</v>
      </c>
      <c r="AE6551">
        <v>27.492672806913472</v>
      </c>
    </row>
    <row r="6552" spans="1:31" x14ac:dyDescent="0.25">
      <c r="A6552">
        <v>2318893</v>
      </c>
      <c r="B6552">
        <v>1</v>
      </c>
      <c r="C6552" t="s">
        <v>80</v>
      </c>
      <c r="D6552" t="s">
        <v>86</v>
      </c>
      <c r="E6552" t="s">
        <v>414</v>
      </c>
      <c r="F6552" t="s">
        <v>18775</v>
      </c>
      <c r="G6552" t="s">
        <v>872</v>
      </c>
      <c r="H6552" t="s">
        <v>135</v>
      </c>
      <c r="I6552" t="s">
        <v>136</v>
      </c>
      <c r="J6552" t="s">
        <v>137</v>
      </c>
      <c r="K6552" t="s">
        <v>138</v>
      </c>
      <c r="L6552" t="s">
        <v>18776</v>
      </c>
      <c r="M6552" t="s">
        <v>18777</v>
      </c>
      <c r="N6552">
        <v>1.513055555</v>
      </c>
      <c r="O6552">
        <v>0</v>
      </c>
      <c r="P6552">
        <v>25</v>
      </c>
      <c r="Q6552">
        <v>0</v>
      </c>
      <c r="R6552">
        <v>14</v>
      </c>
      <c r="S6552">
        <v>2</v>
      </c>
      <c r="T6552">
        <v>68</v>
      </c>
      <c r="U6552">
        <v>0</v>
      </c>
      <c r="V6552">
        <v>0</v>
      </c>
      <c r="W6552">
        <v>0</v>
      </c>
      <c r="X6552">
        <v>23.056479473459085</v>
      </c>
      <c r="Y6552">
        <v>0</v>
      </c>
      <c r="Z6552">
        <v>16.000490275258564</v>
      </c>
      <c r="AA6552">
        <v>872.36959656455008</v>
      </c>
      <c r="AB6552">
        <v>598.70788644375227</v>
      </c>
      <c r="AC6552">
        <v>0</v>
      </c>
      <c r="AD6552">
        <v>0</v>
      </c>
      <c r="AE6552">
        <v>1510.13445275702</v>
      </c>
    </row>
    <row r="6553" spans="1:31" x14ac:dyDescent="0.25">
      <c r="A6553">
        <v>2318793</v>
      </c>
      <c r="B6553">
        <v>1</v>
      </c>
      <c r="C6553" t="s">
        <v>80</v>
      </c>
      <c r="D6553" t="s">
        <v>110</v>
      </c>
      <c r="E6553" t="s">
        <v>158</v>
      </c>
      <c r="F6553" t="s">
        <v>18778</v>
      </c>
      <c r="G6553" t="s">
        <v>143</v>
      </c>
      <c r="H6553" t="s">
        <v>150</v>
      </c>
      <c r="I6553" t="s">
        <v>136</v>
      </c>
      <c r="J6553" t="s">
        <v>137</v>
      </c>
      <c r="K6553" t="s">
        <v>144</v>
      </c>
      <c r="L6553" t="s">
        <v>18779</v>
      </c>
      <c r="M6553" t="s">
        <v>18780</v>
      </c>
      <c r="N6553">
        <v>7.8327777770000004</v>
      </c>
      <c r="O6553">
        <v>0</v>
      </c>
      <c r="P6553">
        <v>467</v>
      </c>
      <c r="Q6553">
        <v>0</v>
      </c>
      <c r="R6553">
        <v>0</v>
      </c>
      <c r="S6553">
        <v>0</v>
      </c>
      <c r="T6553">
        <v>25</v>
      </c>
      <c r="U6553">
        <v>0</v>
      </c>
      <c r="V6553">
        <v>0</v>
      </c>
      <c r="W6553">
        <v>0</v>
      </c>
      <c r="X6553">
        <v>810.75786399803974</v>
      </c>
      <c r="Y6553">
        <v>0</v>
      </c>
      <c r="Z6553">
        <v>0</v>
      </c>
      <c r="AA6553">
        <v>0</v>
      </c>
      <c r="AB6553">
        <v>65.520436254528917</v>
      </c>
      <c r="AC6553">
        <v>0</v>
      </c>
      <c r="AD6553">
        <v>0</v>
      </c>
      <c r="AE6553">
        <v>876.27830025256867</v>
      </c>
    </row>
    <row r="6554" spans="1:31" x14ac:dyDescent="0.25">
      <c r="A6554">
        <v>2319231</v>
      </c>
      <c r="B6554">
        <v>1</v>
      </c>
      <c r="C6554" t="s">
        <v>81</v>
      </c>
      <c r="D6554" t="s">
        <v>118</v>
      </c>
      <c r="E6554" t="s">
        <v>147</v>
      </c>
      <c r="F6554" t="s">
        <v>18781</v>
      </c>
      <c r="G6554" t="s">
        <v>463</v>
      </c>
      <c r="H6554" t="s">
        <v>150</v>
      </c>
      <c r="I6554" t="s">
        <v>136</v>
      </c>
      <c r="J6554" t="s">
        <v>137</v>
      </c>
      <c r="K6554" t="s">
        <v>138</v>
      </c>
      <c r="L6554" t="s">
        <v>18782</v>
      </c>
      <c r="M6554" t="s">
        <v>18783</v>
      </c>
      <c r="N6554">
        <v>1.2852777769999999</v>
      </c>
      <c r="O6554">
        <v>0</v>
      </c>
      <c r="P6554">
        <v>5</v>
      </c>
      <c r="Q6554">
        <v>0</v>
      </c>
      <c r="R6554">
        <v>5</v>
      </c>
      <c r="S6554">
        <v>0</v>
      </c>
      <c r="T6554">
        <v>6</v>
      </c>
      <c r="U6554">
        <v>0</v>
      </c>
      <c r="V6554">
        <v>0</v>
      </c>
      <c r="W6554">
        <v>0</v>
      </c>
      <c r="X6554">
        <v>2.5107752968682178</v>
      </c>
      <c r="Y6554">
        <v>0</v>
      </c>
      <c r="Z6554">
        <v>14.004114567380677</v>
      </c>
      <c r="AA6554">
        <v>0</v>
      </c>
      <c r="AB6554">
        <v>7.6843081884291324</v>
      </c>
      <c r="AC6554">
        <v>0</v>
      </c>
      <c r="AD6554">
        <v>0</v>
      </c>
      <c r="AE6554">
        <v>24.199198052678025</v>
      </c>
    </row>
    <row r="6555" spans="1:31" x14ac:dyDescent="0.25">
      <c r="A6555">
        <v>2318899</v>
      </c>
      <c r="B6555">
        <v>1</v>
      </c>
      <c r="C6555" t="s">
        <v>80</v>
      </c>
      <c r="D6555" t="s">
        <v>105</v>
      </c>
      <c r="E6555" t="s">
        <v>175</v>
      </c>
      <c r="F6555" t="s">
        <v>2869</v>
      </c>
      <c r="G6555" t="s">
        <v>210</v>
      </c>
      <c r="H6555" t="s">
        <v>135</v>
      </c>
      <c r="I6555" t="s">
        <v>136</v>
      </c>
      <c r="J6555" t="s">
        <v>137</v>
      </c>
      <c r="K6555" t="s">
        <v>138</v>
      </c>
      <c r="L6555" t="s">
        <v>18784</v>
      </c>
      <c r="M6555" t="s">
        <v>18785</v>
      </c>
      <c r="N6555">
        <v>2.6863888880000002</v>
      </c>
      <c r="O6555">
        <v>0</v>
      </c>
      <c r="P6555">
        <v>19</v>
      </c>
      <c r="Q6555">
        <v>0</v>
      </c>
      <c r="R6555">
        <v>2</v>
      </c>
      <c r="S6555">
        <v>0</v>
      </c>
      <c r="T6555">
        <v>4</v>
      </c>
      <c r="U6555">
        <v>0</v>
      </c>
      <c r="V6555">
        <v>0</v>
      </c>
      <c r="W6555">
        <v>0</v>
      </c>
      <c r="X6555">
        <v>17.958581971668849</v>
      </c>
      <c r="Y6555">
        <v>0</v>
      </c>
      <c r="Z6555">
        <v>5.237333100320301</v>
      </c>
      <c r="AA6555">
        <v>0</v>
      </c>
      <c r="AB6555">
        <v>10.942484312132184</v>
      </c>
      <c r="AC6555">
        <v>0</v>
      </c>
      <c r="AD6555">
        <v>0</v>
      </c>
      <c r="AE6555">
        <v>34.138399384121328</v>
      </c>
    </row>
    <row r="6556" spans="1:31" x14ac:dyDescent="0.25">
      <c r="A6556">
        <v>2319042</v>
      </c>
      <c r="B6556">
        <v>1</v>
      </c>
      <c r="C6556" t="s">
        <v>81</v>
      </c>
      <c r="D6556" t="s">
        <v>112</v>
      </c>
      <c r="E6556" t="s">
        <v>153</v>
      </c>
      <c r="F6556" t="s">
        <v>18786</v>
      </c>
      <c r="G6556" t="s">
        <v>155</v>
      </c>
      <c r="H6556" t="s">
        <v>150</v>
      </c>
      <c r="I6556" t="s">
        <v>136</v>
      </c>
      <c r="J6556" t="s">
        <v>137</v>
      </c>
      <c r="K6556" t="s">
        <v>138</v>
      </c>
      <c r="L6556" t="s">
        <v>18787</v>
      </c>
      <c r="M6556" t="s">
        <v>18788</v>
      </c>
      <c r="N6556">
        <v>3.5794444439999999</v>
      </c>
      <c r="O6556">
        <v>0</v>
      </c>
      <c r="P6556">
        <v>1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0.10550855312078335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0.10550855312078335</v>
      </c>
    </row>
    <row r="6557" spans="1:31" x14ac:dyDescent="0.25">
      <c r="A6557">
        <v>2319019</v>
      </c>
      <c r="B6557">
        <v>1</v>
      </c>
      <c r="C6557" t="s">
        <v>80</v>
      </c>
      <c r="D6557" t="s">
        <v>106</v>
      </c>
      <c r="E6557" t="s">
        <v>141</v>
      </c>
      <c r="F6557" t="s">
        <v>18789</v>
      </c>
      <c r="G6557" t="s">
        <v>134</v>
      </c>
      <c r="H6557" t="s">
        <v>135</v>
      </c>
      <c r="I6557" t="s">
        <v>136</v>
      </c>
      <c r="J6557" t="s">
        <v>137</v>
      </c>
      <c r="K6557" t="s">
        <v>138</v>
      </c>
      <c r="L6557" t="s">
        <v>18790</v>
      </c>
      <c r="M6557" t="s">
        <v>18791</v>
      </c>
      <c r="N6557">
        <v>8.0555555000000001E-2</v>
      </c>
      <c r="O6557">
        <v>1</v>
      </c>
      <c r="P6557">
        <v>132</v>
      </c>
      <c r="Q6557">
        <v>27</v>
      </c>
      <c r="R6557">
        <v>63</v>
      </c>
      <c r="S6557">
        <v>10</v>
      </c>
      <c r="T6557">
        <v>50</v>
      </c>
      <c r="U6557">
        <v>0</v>
      </c>
      <c r="V6557">
        <v>0</v>
      </c>
      <c r="W6557">
        <v>5.1280719444499995E-2</v>
      </c>
      <c r="X6557">
        <v>2.2612052909406661</v>
      </c>
      <c r="Y6557">
        <v>20.327266749032248</v>
      </c>
      <c r="Z6557">
        <v>9.8230827692880833</v>
      </c>
      <c r="AA6557">
        <v>2.778947493150778</v>
      </c>
      <c r="AB6557">
        <v>6.4897895952995563</v>
      </c>
      <c r="AC6557">
        <v>0</v>
      </c>
      <c r="AD6557">
        <v>0</v>
      </c>
      <c r="AE6557">
        <v>41.731572617155834</v>
      </c>
    </row>
    <row r="6558" spans="1:31" x14ac:dyDescent="0.25">
      <c r="A6558">
        <v>2319205</v>
      </c>
      <c r="B6558">
        <v>1</v>
      </c>
      <c r="C6558" t="s">
        <v>80</v>
      </c>
      <c r="D6558" t="s">
        <v>99</v>
      </c>
      <c r="E6558" t="s">
        <v>153</v>
      </c>
      <c r="F6558" t="s">
        <v>18792</v>
      </c>
      <c r="G6558" t="s">
        <v>155</v>
      </c>
      <c r="H6558" t="s">
        <v>150</v>
      </c>
      <c r="I6558" t="s">
        <v>136</v>
      </c>
      <c r="J6558" t="s">
        <v>137</v>
      </c>
      <c r="K6558" t="s">
        <v>138</v>
      </c>
      <c r="L6558" t="s">
        <v>18793</v>
      </c>
      <c r="M6558" t="s">
        <v>18794</v>
      </c>
      <c r="N6558">
        <v>1.518888888</v>
      </c>
      <c r="O6558">
        <v>0</v>
      </c>
      <c r="P6558">
        <v>2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0.75914065546100007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0.75914065546100007</v>
      </c>
    </row>
    <row r="6559" spans="1:31" x14ac:dyDescent="0.25">
      <c r="A6559">
        <v>2319274</v>
      </c>
      <c r="B6559">
        <v>1</v>
      </c>
      <c r="C6559" t="s">
        <v>80</v>
      </c>
      <c r="D6559" t="s">
        <v>84</v>
      </c>
      <c r="E6559" t="s">
        <v>153</v>
      </c>
      <c r="F6559" t="s">
        <v>18795</v>
      </c>
      <c r="G6559" t="s">
        <v>203</v>
      </c>
      <c r="H6559" t="s">
        <v>150</v>
      </c>
      <c r="I6559" t="s">
        <v>136</v>
      </c>
      <c r="J6559" t="s">
        <v>137</v>
      </c>
      <c r="K6559" t="s">
        <v>138</v>
      </c>
      <c r="L6559" t="s">
        <v>18796</v>
      </c>
      <c r="M6559" t="s">
        <v>18797</v>
      </c>
      <c r="N6559">
        <v>1.1625000000000001</v>
      </c>
      <c r="O6559">
        <v>0</v>
      </c>
      <c r="P6559">
        <v>4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0.62521410388992493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0.62521410388992493</v>
      </c>
    </row>
    <row r="6560" spans="1:31" x14ac:dyDescent="0.25">
      <c r="A6560">
        <v>2318707</v>
      </c>
      <c r="B6560">
        <v>1</v>
      </c>
      <c r="C6560" t="s">
        <v>81</v>
      </c>
      <c r="D6560" t="s">
        <v>113</v>
      </c>
      <c r="E6560" t="s">
        <v>158</v>
      </c>
      <c r="F6560" t="s">
        <v>10281</v>
      </c>
      <c r="G6560" t="s">
        <v>177</v>
      </c>
      <c r="H6560" t="s">
        <v>150</v>
      </c>
      <c r="I6560" t="s">
        <v>136</v>
      </c>
      <c r="J6560" t="s">
        <v>137</v>
      </c>
      <c r="K6560" t="s">
        <v>144</v>
      </c>
      <c r="L6560" t="s">
        <v>18798</v>
      </c>
      <c r="M6560" t="s">
        <v>18799</v>
      </c>
      <c r="N6560">
        <v>8.5036111109999997</v>
      </c>
      <c r="O6560">
        <v>0</v>
      </c>
      <c r="P6560">
        <v>26</v>
      </c>
      <c r="Q6560">
        <v>1</v>
      </c>
      <c r="R6560">
        <v>3</v>
      </c>
      <c r="S6560">
        <v>0</v>
      </c>
      <c r="T6560">
        <v>3</v>
      </c>
      <c r="U6560">
        <v>0</v>
      </c>
      <c r="V6560">
        <v>0</v>
      </c>
      <c r="W6560">
        <v>0</v>
      </c>
      <c r="X6560">
        <v>106.89850349176125</v>
      </c>
      <c r="Y6560">
        <v>0</v>
      </c>
      <c r="Z6560">
        <v>13.577584375153599</v>
      </c>
      <c r="AA6560">
        <v>0</v>
      </c>
      <c r="AB6560">
        <v>2.6460057153621004</v>
      </c>
      <c r="AC6560">
        <v>0</v>
      </c>
      <c r="AD6560">
        <v>0</v>
      </c>
      <c r="AE6560">
        <v>123.12209358227693</v>
      </c>
    </row>
    <row r="6561" spans="1:31" x14ac:dyDescent="0.25">
      <c r="A6561">
        <v>2318727</v>
      </c>
      <c r="B6561">
        <v>1</v>
      </c>
      <c r="C6561" t="s">
        <v>80</v>
      </c>
      <c r="D6561" t="s">
        <v>86</v>
      </c>
      <c r="E6561" t="s">
        <v>158</v>
      </c>
      <c r="F6561" t="s">
        <v>18800</v>
      </c>
      <c r="G6561" t="s">
        <v>177</v>
      </c>
      <c r="H6561" t="s">
        <v>150</v>
      </c>
      <c r="I6561" t="s">
        <v>136</v>
      </c>
      <c r="J6561" t="s">
        <v>137</v>
      </c>
      <c r="K6561" t="s">
        <v>144</v>
      </c>
      <c r="L6561" t="s">
        <v>18801</v>
      </c>
      <c r="M6561" t="s">
        <v>18802</v>
      </c>
      <c r="N6561">
        <v>8.1591666660000008</v>
      </c>
      <c r="O6561">
        <v>0</v>
      </c>
      <c r="P6561">
        <v>19</v>
      </c>
      <c r="Q6561">
        <v>0</v>
      </c>
      <c r="R6561">
        <v>5</v>
      </c>
      <c r="S6561">
        <v>0</v>
      </c>
      <c r="T6561">
        <v>9</v>
      </c>
      <c r="U6561">
        <v>0</v>
      </c>
      <c r="V6561">
        <v>0</v>
      </c>
      <c r="W6561">
        <v>0</v>
      </c>
      <c r="X6561">
        <v>303.61227249085329</v>
      </c>
      <c r="Y6561">
        <v>0</v>
      </c>
      <c r="Z6561">
        <v>16.141928253595303</v>
      </c>
      <c r="AA6561">
        <v>0</v>
      </c>
      <c r="AB6561">
        <v>235.85202007638844</v>
      </c>
      <c r="AC6561">
        <v>0</v>
      </c>
      <c r="AD6561">
        <v>0</v>
      </c>
      <c r="AE6561">
        <v>555.60622082083705</v>
      </c>
    </row>
    <row r="6562" spans="1:31" x14ac:dyDescent="0.25">
      <c r="A6562">
        <v>2318976</v>
      </c>
      <c r="B6562">
        <v>1</v>
      </c>
      <c r="C6562" t="s">
        <v>80</v>
      </c>
      <c r="D6562" t="s">
        <v>98</v>
      </c>
      <c r="E6562" t="s">
        <v>158</v>
      </c>
      <c r="F6562" t="s">
        <v>18803</v>
      </c>
      <c r="G6562" t="s">
        <v>177</v>
      </c>
      <c r="H6562" t="s">
        <v>150</v>
      </c>
      <c r="I6562" t="s">
        <v>136</v>
      </c>
      <c r="J6562" t="s">
        <v>137</v>
      </c>
      <c r="K6562" t="s">
        <v>144</v>
      </c>
      <c r="L6562" t="s">
        <v>18804</v>
      </c>
      <c r="M6562" t="s">
        <v>18805</v>
      </c>
      <c r="N6562">
        <v>2.2280555550000001</v>
      </c>
      <c r="O6562">
        <v>0</v>
      </c>
      <c r="P6562">
        <v>0</v>
      </c>
      <c r="Q6562">
        <v>0</v>
      </c>
      <c r="R6562">
        <v>5</v>
      </c>
      <c r="S6562">
        <v>0</v>
      </c>
      <c r="T6562">
        <v>10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34.616649412868249</v>
      </c>
      <c r="AA6562">
        <v>0</v>
      </c>
      <c r="AB6562">
        <v>46.913693540995375</v>
      </c>
      <c r="AC6562">
        <v>0</v>
      </c>
      <c r="AD6562">
        <v>0</v>
      </c>
      <c r="AE6562">
        <v>81.530342953863624</v>
      </c>
    </row>
    <row r="6563" spans="1:31" x14ac:dyDescent="0.25">
      <c r="A6563">
        <v>2319168</v>
      </c>
      <c r="B6563">
        <v>1</v>
      </c>
      <c r="C6563" t="s">
        <v>81</v>
      </c>
      <c r="D6563" t="s">
        <v>123</v>
      </c>
      <c r="E6563" t="s">
        <v>153</v>
      </c>
      <c r="F6563" t="s">
        <v>18806</v>
      </c>
      <c r="G6563" t="s">
        <v>336</v>
      </c>
      <c r="H6563" t="s">
        <v>150</v>
      </c>
      <c r="I6563" t="s">
        <v>136</v>
      </c>
      <c r="J6563" t="s">
        <v>137</v>
      </c>
      <c r="K6563" t="s">
        <v>138</v>
      </c>
      <c r="L6563" t="s">
        <v>18807</v>
      </c>
      <c r="M6563" t="s">
        <v>18808</v>
      </c>
      <c r="N6563">
        <v>1.5505555550000001</v>
      </c>
      <c r="O6563">
        <v>0</v>
      </c>
      <c r="P6563">
        <v>1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6.2205327571675004E-2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6.2205327571675004E-2</v>
      </c>
    </row>
    <row r="6564" spans="1:31" x14ac:dyDescent="0.25">
      <c r="A6564">
        <v>2318813</v>
      </c>
      <c r="B6564">
        <v>1</v>
      </c>
      <c r="C6564" t="s">
        <v>80</v>
      </c>
      <c r="D6564" t="s">
        <v>100</v>
      </c>
      <c r="E6564" t="s">
        <v>132</v>
      </c>
      <c r="F6564" t="s">
        <v>18809</v>
      </c>
      <c r="G6564" t="s">
        <v>467</v>
      </c>
      <c r="H6564" t="s">
        <v>135</v>
      </c>
      <c r="I6564" t="s">
        <v>136</v>
      </c>
      <c r="J6564" t="s">
        <v>137</v>
      </c>
      <c r="K6564" t="s">
        <v>138</v>
      </c>
      <c r="L6564" t="s">
        <v>18810</v>
      </c>
      <c r="M6564" t="s">
        <v>18811</v>
      </c>
      <c r="N6564">
        <v>9.2222222000000006E-2</v>
      </c>
      <c r="O6564">
        <v>4</v>
      </c>
      <c r="P6564">
        <v>154</v>
      </c>
      <c r="Q6564">
        <v>6</v>
      </c>
      <c r="R6564">
        <v>60</v>
      </c>
      <c r="S6564">
        <v>13</v>
      </c>
      <c r="T6564">
        <v>62</v>
      </c>
      <c r="U6564">
        <v>2</v>
      </c>
      <c r="V6564">
        <v>1</v>
      </c>
      <c r="W6564">
        <v>0.2391378648435</v>
      </c>
      <c r="X6564">
        <v>3.385612932115198</v>
      </c>
      <c r="Y6564">
        <v>1.7265940061920002</v>
      </c>
      <c r="Z6564">
        <v>4.1485857180389001</v>
      </c>
      <c r="AA6564">
        <v>8.7567459961350114</v>
      </c>
      <c r="AB6564">
        <v>4.1939980918562885</v>
      </c>
      <c r="AC6564">
        <v>10.573473704587935</v>
      </c>
      <c r="AD6564">
        <v>0.78566252723130015</v>
      </c>
      <c r="AE6564">
        <v>33.809810841000129</v>
      </c>
    </row>
    <row r="6565" spans="1:31" x14ac:dyDescent="0.25">
      <c r="A6565">
        <v>2318919</v>
      </c>
      <c r="B6565">
        <v>1</v>
      </c>
      <c r="C6565" t="s">
        <v>81</v>
      </c>
      <c r="D6565" t="s">
        <v>117</v>
      </c>
      <c r="E6565" t="s">
        <v>153</v>
      </c>
      <c r="F6565" t="s">
        <v>18812</v>
      </c>
      <c r="G6565" t="s">
        <v>203</v>
      </c>
      <c r="H6565" t="s">
        <v>150</v>
      </c>
      <c r="I6565" t="s">
        <v>136</v>
      </c>
      <c r="J6565" t="s">
        <v>137</v>
      </c>
      <c r="K6565" t="s">
        <v>138</v>
      </c>
      <c r="L6565" t="s">
        <v>18813</v>
      </c>
      <c r="M6565" t="s">
        <v>18814</v>
      </c>
      <c r="N6565">
        <v>1.4555555549999999</v>
      </c>
      <c r="O6565">
        <v>0</v>
      </c>
      <c r="P6565">
        <v>1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0.1939523469686667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0.1939523469686667</v>
      </c>
    </row>
    <row r="6566" spans="1:31" x14ac:dyDescent="0.25">
      <c r="A6566">
        <v>2319211</v>
      </c>
      <c r="B6566">
        <v>1</v>
      </c>
      <c r="C6566" t="s">
        <v>80</v>
      </c>
      <c r="D6566" t="s">
        <v>90</v>
      </c>
      <c r="E6566" t="s">
        <v>153</v>
      </c>
      <c r="F6566" t="s">
        <v>1866</v>
      </c>
      <c r="G6566" t="s">
        <v>203</v>
      </c>
      <c r="H6566" t="s">
        <v>150</v>
      </c>
      <c r="I6566" t="s">
        <v>136</v>
      </c>
      <c r="J6566" t="s">
        <v>137</v>
      </c>
      <c r="K6566" t="s">
        <v>138</v>
      </c>
      <c r="L6566" t="s">
        <v>18815</v>
      </c>
      <c r="M6566" t="s">
        <v>18816</v>
      </c>
      <c r="N6566">
        <v>0.65861111100000003</v>
      </c>
      <c r="O6566">
        <v>0</v>
      </c>
      <c r="P6566">
        <v>11</v>
      </c>
      <c r="Q6566">
        <v>0</v>
      </c>
      <c r="R6566">
        <v>0</v>
      </c>
      <c r="S6566">
        <v>0</v>
      </c>
      <c r="T6566">
        <v>4</v>
      </c>
      <c r="U6566">
        <v>0</v>
      </c>
      <c r="V6566">
        <v>0</v>
      </c>
      <c r="W6566">
        <v>0</v>
      </c>
      <c r="X6566">
        <v>1.3785425232342836</v>
      </c>
      <c r="Y6566">
        <v>0</v>
      </c>
      <c r="Z6566">
        <v>0</v>
      </c>
      <c r="AA6566">
        <v>0</v>
      </c>
      <c r="AB6566">
        <v>2.0594235359175386</v>
      </c>
      <c r="AC6566">
        <v>0</v>
      </c>
      <c r="AD6566">
        <v>0</v>
      </c>
      <c r="AE6566">
        <v>3.4379660591518224</v>
      </c>
    </row>
    <row r="6567" spans="1:31" x14ac:dyDescent="0.25">
      <c r="A6567">
        <v>2318670</v>
      </c>
      <c r="B6567">
        <v>1</v>
      </c>
      <c r="C6567" t="s">
        <v>81</v>
      </c>
      <c r="D6567" t="s">
        <v>127</v>
      </c>
      <c r="E6567" t="s">
        <v>158</v>
      </c>
      <c r="F6567" t="s">
        <v>15978</v>
      </c>
      <c r="G6567" t="s">
        <v>453</v>
      </c>
      <c r="H6567" t="s">
        <v>150</v>
      </c>
      <c r="I6567" t="s">
        <v>136</v>
      </c>
      <c r="J6567" t="s">
        <v>137</v>
      </c>
      <c r="K6567" t="s">
        <v>138</v>
      </c>
      <c r="L6567" t="s">
        <v>18817</v>
      </c>
      <c r="M6567" t="s">
        <v>18818</v>
      </c>
      <c r="N6567">
        <v>0.953333333</v>
      </c>
      <c r="O6567">
        <v>0</v>
      </c>
      <c r="P6567">
        <v>131</v>
      </c>
      <c r="Q6567">
        <v>0</v>
      </c>
      <c r="R6567">
        <v>6</v>
      </c>
      <c r="S6567">
        <v>0</v>
      </c>
      <c r="T6567">
        <v>3</v>
      </c>
      <c r="U6567">
        <v>0</v>
      </c>
      <c r="V6567">
        <v>0</v>
      </c>
      <c r="W6567">
        <v>0</v>
      </c>
      <c r="X6567">
        <v>21.289552238704761</v>
      </c>
      <c r="Y6567">
        <v>0</v>
      </c>
      <c r="Z6567">
        <v>7.2366333881168892</v>
      </c>
      <c r="AA6567">
        <v>0</v>
      </c>
      <c r="AB6567">
        <v>8.9271178186774991E-2</v>
      </c>
      <c r="AC6567">
        <v>0</v>
      </c>
      <c r="AD6567">
        <v>0</v>
      </c>
      <c r="AE6567">
        <v>28.615456805008424</v>
      </c>
    </row>
    <row r="6568" spans="1:31" x14ac:dyDescent="0.25">
      <c r="A6568">
        <v>2319268</v>
      </c>
      <c r="B6568">
        <v>1</v>
      </c>
      <c r="C6568" t="s">
        <v>81</v>
      </c>
      <c r="D6568" t="s">
        <v>114</v>
      </c>
      <c r="E6568" t="s">
        <v>147</v>
      </c>
      <c r="F6568" t="s">
        <v>18819</v>
      </c>
      <c r="G6568" t="s">
        <v>149</v>
      </c>
      <c r="H6568" t="s">
        <v>150</v>
      </c>
      <c r="I6568" t="s">
        <v>136</v>
      </c>
      <c r="J6568" t="s">
        <v>137</v>
      </c>
      <c r="K6568" t="s">
        <v>138</v>
      </c>
      <c r="L6568" t="s">
        <v>18820</v>
      </c>
      <c r="M6568" t="s">
        <v>18821</v>
      </c>
      <c r="N6568">
        <v>2.1133333329999999</v>
      </c>
      <c r="O6568">
        <v>0</v>
      </c>
      <c r="P6568">
        <v>19</v>
      </c>
      <c r="Q6568">
        <v>0</v>
      </c>
      <c r="R6568">
        <v>0</v>
      </c>
      <c r="S6568">
        <v>0</v>
      </c>
      <c r="T6568">
        <v>3</v>
      </c>
      <c r="U6568">
        <v>0</v>
      </c>
      <c r="V6568">
        <v>0</v>
      </c>
      <c r="W6568">
        <v>0</v>
      </c>
      <c r="X6568">
        <v>4.1504099648122184</v>
      </c>
      <c r="Y6568">
        <v>0</v>
      </c>
      <c r="Z6568">
        <v>0</v>
      </c>
      <c r="AA6568">
        <v>0</v>
      </c>
      <c r="AB6568">
        <v>5.1965672857396283</v>
      </c>
      <c r="AC6568">
        <v>0</v>
      </c>
      <c r="AD6568">
        <v>0</v>
      </c>
      <c r="AE6568">
        <v>9.3469772505518467</v>
      </c>
    </row>
    <row r="6569" spans="1:31" x14ac:dyDescent="0.25">
      <c r="A6569">
        <v>2318936</v>
      </c>
      <c r="B6569">
        <v>1</v>
      </c>
      <c r="C6569" t="s">
        <v>80</v>
      </c>
      <c r="D6569" t="s">
        <v>92</v>
      </c>
      <c r="E6569" t="s">
        <v>153</v>
      </c>
      <c r="F6569" t="s">
        <v>18822</v>
      </c>
      <c r="G6569" t="s">
        <v>203</v>
      </c>
      <c r="H6569" t="s">
        <v>150</v>
      </c>
      <c r="I6569" t="s">
        <v>136</v>
      </c>
      <c r="J6569" t="s">
        <v>137</v>
      </c>
      <c r="K6569" t="s">
        <v>138</v>
      </c>
      <c r="L6569" t="s">
        <v>18823</v>
      </c>
      <c r="M6569" t="s">
        <v>18824</v>
      </c>
      <c r="N6569">
        <v>2.412222222</v>
      </c>
      <c r="O6569">
        <v>0</v>
      </c>
      <c r="P6569">
        <v>8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5.5347952273920011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5.5347952273920011</v>
      </c>
    </row>
    <row r="6570" spans="1:31" x14ac:dyDescent="0.25">
      <c r="A6570">
        <v>2318627</v>
      </c>
      <c r="B6570">
        <v>1</v>
      </c>
      <c r="C6570" t="s">
        <v>80</v>
      </c>
      <c r="D6570" t="s">
        <v>85</v>
      </c>
      <c r="E6570" t="s">
        <v>414</v>
      </c>
      <c r="F6570" t="s">
        <v>18825</v>
      </c>
      <c r="G6570" t="s">
        <v>467</v>
      </c>
      <c r="H6570" t="s">
        <v>2425</v>
      </c>
      <c r="I6570" t="s">
        <v>468</v>
      </c>
      <c r="J6570" t="s">
        <v>137</v>
      </c>
      <c r="K6570" t="s">
        <v>138</v>
      </c>
      <c r="L6570" t="s">
        <v>18826</v>
      </c>
      <c r="M6570" t="s">
        <v>18827</v>
      </c>
      <c r="N6570">
        <v>2.9294443999999999E-2</v>
      </c>
      <c r="O6570">
        <v>0</v>
      </c>
      <c r="P6570">
        <v>21371</v>
      </c>
      <c r="Q6570">
        <v>0</v>
      </c>
      <c r="R6570">
        <v>1</v>
      </c>
      <c r="S6570">
        <v>4</v>
      </c>
      <c r="T6570">
        <v>1646</v>
      </c>
      <c r="U6570">
        <v>0</v>
      </c>
      <c r="V6570">
        <v>3</v>
      </c>
      <c r="W6570">
        <v>0</v>
      </c>
      <c r="X6570">
        <v>125.54095710267691</v>
      </c>
      <c r="Y6570">
        <v>0</v>
      </c>
      <c r="Z6570">
        <v>0</v>
      </c>
      <c r="AA6570">
        <v>36.341648859687496</v>
      </c>
      <c r="AB6570">
        <v>35.125305011816067</v>
      </c>
      <c r="AC6570">
        <v>0</v>
      </c>
      <c r="AD6570">
        <v>0.80182378576300017</v>
      </c>
      <c r="AE6570">
        <v>197.80973475994347</v>
      </c>
    </row>
    <row r="6571" spans="1:31" x14ac:dyDescent="0.25">
      <c r="A6571">
        <v>2319291</v>
      </c>
      <c r="B6571">
        <v>1</v>
      </c>
      <c r="C6571" t="s">
        <v>80</v>
      </c>
      <c r="D6571" t="s">
        <v>85</v>
      </c>
      <c r="E6571" t="s">
        <v>153</v>
      </c>
      <c r="F6571" t="s">
        <v>18828</v>
      </c>
      <c r="G6571" t="s">
        <v>703</v>
      </c>
      <c r="H6571" t="s">
        <v>150</v>
      </c>
      <c r="I6571" t="s">
        <v>136</v>
      </c>
      <c r="J6571" t="s">
        <v>137</v>
      </c>
      <c r="K6571" t="s">
        <v>138</v>
      </c>
      <c r="L6571" t="s">
        <v>18829</v>
      </c>
      <c r="M6571" t="s">
        <v>18830</v>
      </c>
      <c r="N6571">
        <v>0.80083333300000004</v>
      </c>
      <c r="O6571">
        <v>0</v>
      </c>
      <c r="P6571">
        <v>11</v>
      </c>
      <c r="Q6571">
        <v>0</v>
      </c>
      <c r="R6571">
        <v>0</v>
      </c>
      <c r="S6571">
        <v>0</v>
      </c>
      <c r="T6571">
        <v>3</v>
      </c>
      <c r="U6571">
        <v>0</v>
      </c>
      <c r="V6571">
        <v>0</v>
      </c>
      <c r="W6571">
        <v>0</v>
      </c>
      <c r="X6571">
        <v>2.6489833143592501</v>
      </c>
      <c r="Y6571">
        <v>0</v>
      </c>
      <c r="Z6571">
        <v>0</v>
      </c>
      <c r="AA6571">
        <v>0</v>
      </c>
      <c r="AB6571">
        <v>0.30661622550787498</v>
      </c>
      <c r="AC6571">
        <v>0</v>
      </c>
      <c r="AD6571">
        <v>0</v>
      </c>
      <c r="AE6571">
        <v>2.9555995398671251</v>
      </c>
    </row>
    <row r="6572" spans="1:31" x14ac:dyDescent="0.25">
      <c r="A6572">
        <v>2319128</v>
      </c>
      <c r="B6572">
        <v>1</v>
      </c>
      <c r="C6572" t="s">
        <v>80</v>
      </c>
      <c r="D6572" t="s">
        <v>101</v>
      </c>
      <c r="E6572" t="s">
        <v>175</v>
      </c>
      <c r="F6572" t="s">
        <v>18831</v>
      </c>
      <c r="G6572" t="s">
        <v>210</v>
      </c>
      <c r="H6572" t="s">
        <v>135</v>
      </c>
      <c r="I6572" t="s">
        <v>136</v>
      </c>
      <c r="J6572" t="s">
        <v>137</v>
      </c>
      <c r="K6572" t="s">
        <v>138</v>
      </c>
      <c r="L6572" t="s">
        <v>18832</v>
      </c>
      <c r="M6572" t="s">
        <v>18833</v>
      </c>
      <c r="N6572">
        <v>1.1158333330000001</v>
      </c>
      <c r="O6572">
        <v>0</v>
      </c>
      <c r="P6572">
        <v>94</v>
      </c>
      <c r="Q6572">
        <v>0</v>
      </c>
      <c r="R6572">
        <v>3</v>
      </c>
      <c r="S6572">
        <v>0</v>
      </c>
      <c r="T6572">
        <v>7</v>
      </c>
      <c r="U6572">
        <v>0</v>
      </c>
      <c r="V6572">
        <v>0</v>
      </c>
      <c r="W6572">
        <v>0</v>
      </c>
      <c r="X6572">
        <v>16.756825629150626</v>
      </c>
      <c r="Y6572">
        <v>0</v>
      </c>
      <c r="Z6572">
        <v>3.4479292205518082</v>
      </c>
      <c r="AA6572">
        <v>0</v>
      </c>
      <c r="AB6572">
        <v>3.7774255623607775</v>
      </c>
      <c r="AC6572">
        <v>0</v>
      </c>
      <c r="AD6572">
        <v>0</v>
      </c>
      <c r="AE6572">
        <v>23.982180412063208</v>
      </c>
    </row>
    <row r="6573" spans="1:31" x14ac:dyDescent="0.25">
      <c r="A6573">
        <v>2318690</v>
      </c>
      <c r="B6573">
        <v>1</v>
      </c>
      <c r="C6573" t="s">
        <v>80</v>
      </c>
      <c r="D6573" t="s">
        <v>93</v>
      </c>
      <c r="E6573" t="s">
        <v>147</v>
      </c>
      <c r="F6573" t="s">
        <v>18834</v>
      </c>
      <c r="G6573" t="s">
        <v>149</v>
      </c>
      <c r="H6573" t="s">
        <v>150</v>
      </c>
      <c r="I6573" t="s">
        <v>136</v>
      </c>
      <c r="J6573" t="s">
        <v>137</v>
      </c>
      <c r="K6573" t="s">
        <v>138</v>
      </c>
      <c r="L6573" t="s">
        <v>18835</v>
      </c>
      <c r="M6573" t="s">
        <v>18836</v>
      </c>
      <c r="N6573">
        <v>6.6244444439999999</v>
      </c>
      <c r="O6573">
        <v>0</v>
      </c>
      <c r="P6573">
        <v>0</v>
      </c>
      <c r="Q6573">
        <v>0</v>
      </c>
      <c r="R6573">
        <v>7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324.23190826354306</v>
      </c>
      <c r="AA6573">
        <v>0</v>
      </c>
      <c r="AB6573">
        <v>0</v>
      </c>
      <c r="AC6573">
        <v>0</v>
      </c>
      <c r="AD6573">
        <v>0</v>
      </c>
      <c r="AE6573">
        <v>324.23190826354306</v>
      </c>
    </row>
    <row r="6574" spans="1:31" x14ac:dyDescent="0.25">
      <c r="A6574">
        <v>2318750</v>
      </c>
      <c r="B6574">
        <v>1</v>
      </c>
      <c r="C6574" t="s">
        <v>80</v>
      </c>
      <c r="D6574" t="s">
        <v>83</v>
      </c>
      <c r="E6574" t="s">
        <v>132</v>
      </c>
      <c r="F6574" t="s">
        <v>18714</v>
      </c>
      <c r="G6574" t="s">
        <v>134</v>
      </c>
      <c r="H6574" t="s">
        <v>135</v>
      </c>
      <c r="I6574" t="s">
        <v>136</v>
      </c>
      <c r="J6574" t="s">
        <v>137</v>
      </c>
      <c r="K6574" t="s">
        <v>138</v>
      </c>
      <c r="L6574" t="s">
        <v>18837</v>
      </c>
      <c r="M6574" t="s">
        <v>18838</v>
      </c>
      <c r="N6574">
        <v>0.13250000000000001</v>
      </c>
      <c r="O6574">
        <v>0</v>
      </c>
      <c r="P6574">
        <v>0</v>
      </c>
      <c r="Q6574">
        <v>0</v>
      </c>
      <c r="R6574">
        <v>0</v>
      </c>
      <c r="S6574">
        <v>15</v>
      </c>
      <c r="T6574">
        <v>23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19.968296900934149</v>
      </c>
      <c r="AB6574">
        <v>34.304887830994979</v>
      </c>
      <c r="AC6574">
        <v>0</v>
      </c>
      <c r="AD6574">
        <v>0</v>
      </c>
      <c r="AE6574">
        <v>54.273184731929128</v>
      </c>
    </row>
    <row r="6575" spans="1:31" x14ac:dyDescent="0.25">
      <c r="A6575">
        <v>2318836</v>
      </c>
      <c r="B6575">
        <v>1</v>
      </c>
      <c r="C6575" t="s">
        <v>80</v>
      </c>
      <c r="D6575" t="s">
        <v>83</v>
      </c>
      <c r="E6575" t="s">
        <v>147</v>
      </c>
      <c r="F6575" t="s">
        <v>18839</v>
      </c>
      <c r="G6575" t="s">
        <v>703</v>
      </c>
      <c r="H6575" t="s">
        <v>150</v>
      </c>
      <c r="I6575" t="s">
        <v>136</v>
      </c>
      <c r="J6575" t="s">
        <v>3</v>
      </c>
      <c r="K6575" t="s">
        <v>138</v>
      </c>
      <c r="L6575" t="s">
        <v>18840</v>
      </c>
      <c r="M6575" t="s">
        <v>18841</v>
      </c>
      <c r="N6575">
        <v>3.932222222</v>
      </c>
      <c r="O6575">
        <v>0</v>
      </c>
      <c r="P6575">
        <v>27</v>
      </c>
      <c r="Q6575">
        <v>0</v>
      </c>
      <c r="R6575">
        <v>0</v>
      </c>
      <c r="S6575">
        <v>0</v>
      </c>
      <c r="T6575">
        <v>12</v>
      </c>
      <c r="U6575">
        <v>0</v>
      </c>
      <c r="V6575">
        <v>0</v>
      </c>
      <c r="W6575">
        <v>0</v>
      </c>
      <c r="X6575">
        <v>29.990388309393005</v>
      </c>
      <c r="Y6575">
        <v>0</v>
      </c>
      <c r="Z6575">
        <v>0</v>
      </c>
      <c r="AA6575">
        <v>0</v>
      </c>
      <c r="AB6575">
        <v>68.535805844341937</v>
      </c>
      <c r="AC6575">
        <v>0</v>
      </c>
      <c r="AD6575">
        <v>0</v>
      </c>
      <c r="AE6575">
        <v>98.526194153734934</v>
      </c>
    </row>
    <row r="6576" spans="1:31" x14ac:dyDescent="0.25">
      <c r="A6576">
        <v>2318942</v>
      </c>
      <c r="B6576">
        <v>1</v>
      </c>
      <c r="C6576" t="s">
        <v>81</v>
      </c>
      <c r="D6576" t="s">
        <v>119</v>
      </c>
      <c r="E6576" t="s">
        <v>141</v>
      </c>
      <c r="F6576" t="s">
        <v>1481</v>
      </c>
      <c r="G6576" t="s">
        <v>134</v>
      </c>
      <c r="H6576" t="s">
        <v>135</v>
      </c>
      <c r="I6576" t="s">
        <v>136</v>
      </c>
      <c r="J6576" t="s">
        <v>137</v>
      </c>
      <c r="K6576" t="s">
        <v>138</v>
      </c>
      <c r="L6576" t="s">
        <v>18842</v>
      </c>
      <c r="M6576" t="s">
        <v>18843</v>
      </c>
      <c r="N6576">
        <v>0.46</v>
      </c>
      <c r="O6576">
        <v>0</v>
      </c>
      <c r="P6576">
        <v>513</v>
      </c>
      <c r="Q6576">
        <v>54</v>
      </c>
      <c r="R6576">
        <v>121</v>
      </c>
      <c r="S6576">
        <v>5</v>
      </c>
      <c r="T6576">
        <v>22</v>
      </c>
      <c r="U6576">
        <v>2</v>
      </c>
      <c r="V6576">
        <v>0</v>
      </c>
      <c r="W6576">
        <v>0</v>
      </c>
      <c r="X6576">
        <v>34.157447524242698</v>
      </c>
      <c r="Y6576">
        <v>114.78502023052461</v>
      </c>
      <c r="Z6576">
        <v>169.33692931900273</v>
      </c>
      <c r="AA6576">
        <v>4.0784588209563326</v>
      </c>
      <c r="AB6576">
        <v>6.1367104102364749</v>
      </c>
      <c r="AC6576">
        <v>143.85579978671808</v>
      </c>
      <c r="AD6576">
        <v>0</v>
      </c>
      <c r="AE6576">
        <v>472.35036609168094</v>
      </c>
    </row>
    <row r="6577" spans="1:31" x14ac:dyDescent="0.25">
      <c r="A6577">
        <v>2319208</v>
      </c>
      <c r="B6577">
        <v>1</v>
      </c>
      <c r="C6577" t="s">
        <v>80</v>
      </c>
      <c r="D6577" t="s">
        <v>98</v>
      </c>
      <c r="E6577" t="s">
        <v>147</v>
      </c>
      <c r="F6577" t="s">
        <v>18844</v>
      </c>
      <c r="G6577" t="s">
        <v>149</v>
      </c>
      <c r="H6577" t="s">
        <v>150</v>
      </c>
      <c r="I6577" t="s">
        <v>136</v>
      </c>
      <c r="J6577" t="s">
        <v>137</v>
      </c>
      <c r="K6577" t="s">
        <v>138</v>
      </c>
      <c r="L6577" t="s">
        <v>18845</v>
      </c>
      <c r="M6577" t="s">
        <v>18846</v>
      </c>
      <c r="N6577">
        <v>1.4522222220000001</v>
      </c>
      <c r="O6577">
        <v>0</v>
      </c>
      <c r="P6577">
        <v>0</v>
      </c>
      <c r="Q6577">
        <v>0</v>
      </c>
      <c r="R6577">
        <v>16</v>
      </c>
      <c r="S6577">
        <v>0</v>
      </c>
      <c r="T6577">
        <v>8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50.623769673683341</v>
      </c>
      <c r="AA6577">
        <v>0</v>
      </c>
      <c r="AB6577">
        <v>24.585860382149047</v>
      </c>
      <c r="AC6577">
        <v>0</v>
      </c>
      <c r="AD6577">
        <v>0</v>
      </c>
      <c r="AE6577">
        <v>75.209630055832392</v>
      </c>
    </row>
    <row r="6578" spans="1:31" x14ac:dyDescent="0.25">
      <c r="A6578">
        <v>2318710</v>
      </c>
      <c r="B6578">
        <v>1</v>
      </c>
      <c r="C6578" t="s">
        <v>80</v>
      </c>
      <c r="D6578" t="s">
        <v>108</v>
      </c>
      <c r="E6578" t="s">
        <v>158</v>
      </c>
      <c r="F6578" t="s">
        <v>18847</v>
      </c>
      <c r="G6578" t="s">
        <v>143</v>
      </c>
      <c r="H6578" t="s">
        <v>150</v>
      </c>
      <c r="I6578" t="s">
        <v>136</v>
      </c>
      <c r="J6578" t="s">
        <v>137</v>
      </c>
      <c r="K6578" t="s">
        <v>144</v>
      </c>
      <c r="L6578" t="s">
        <v>18848</v>
      </c>
      <c r="M6578" t="s">
        <v>18849</v>
      </c>
      <c r="N6578">
        <v>6.7497222219999999</v>
      </c>
      <c r="O6578">
        <v>0</v>
      </c>
      <c r="P6578">
        <v>107</v>
      </c>
      <c r="Q6578">
        <v>0</v>
      </c>
      <c r="R6578">
        <v>7</v>
      </c>
      <c r="S6578">
        <v>0</v>
      </c>
      <c r="T6578">
        <v>11</v>
      </c>
      <c r="U6578">
        <v>0</v>
      </c>
      <c r="V6578">
        <v>0</v>
      </c>
      <c r="W6578">
        <v>0</v>
      </c>
      <c r="X6578">
        <v>139.95255984074899</v>
      </c>
      <c r="Y6578">
        <v>0</v>
      </c>
      <c r="Z6578">
        <v>5.3699822374480854</v>
      </c>
      <c r="AA6578">
        <v>0</v>
      </c>
      <c r="AB6578">
        <v>52.274706023068887</v>
      </c>
      <c r="AC6578">
        <v>0</v>
      </c>
      <c r="AD6578">
        <v>0</v>
      </c>
      <c r="AE6578">
        <v>197.59724810126596</v>
      </c>
    </row>
    <row r="6579" spans="1:31" x14ac:dyDescent="0.25">
      <c r="A6579">
        <v>2318687</v>
      </c>
      <c r="B6579">
        <v>1</v>
      </c>
      <c r="C6579" t="s">
        <v>80</v>
      </c>
      <c r="D6579" t="s">
        <v>86</v>
      </c>
      <c r="E6579" t="s">
        <v>153</v>
      </c>
      <c r="F6579" t="s">
        <v>18850</v>
      </c>
      <c r="G6579" t="s">
        <v>254</v>
      </c>
      <c r="H6579" t="s">
        <v>150</v>
      </c>
      <c r="I6579" t="s">
        <v>136</v>
      </c>
      <c r="J6579" t="s">
        <v>137</v>
      </c>
      <c r="K6579" t="s">
        <v>138</v>
      </c>
      <c r="L6579" t="s">
        <v>18851</v>
      </c>
      <c r="M6579" t="s">
        <v>18852</v>
      </c>
      <c r="N6579">
        <v>6.9805555549999996</v>
      </c>
      <c r="O6579">
        <v>0</v>
      </c>
      <c r="P6579">
        <v>6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7.0537416283374501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7.0537416283374501</v>
      </c>
    </row>
    <row r="6580" spans="1:31" x14ac:dyDescent="0.25">
      <c r="A6580">
        <v>2319228</v>
      </c>
      <c r="B6580">
        <v>1</v>
      </c>
      <c r="C6580" t="s">
        <v>80</v>
      </c>
      <c r="D6580" t="s">
        <v>106</v>
      </c>
      <c r="E6580" t="s">
        <v>147</v>
      </c>
      <c r="F6580" t="s">
        <v>18853</v>
      </c>
      <c r="G6580" t="s">
        <v>149</v>
      </c>
      <c r="H6580" t="s">
        <v>150</v>
      </c>
      <c r="I6580" t="s">
        <v>136</v>
      </c>
      <c r="J6580" t="s">
        <v>137</v>
      </c>
      <c r="K6580" t="s">
        <v>138</v>
      </c>
      <c r="L6580" t="s">
        <v>18854</v>
      </c>
      <c r="M6580" t="s">
        <v>18855</v>
      </c>
      <c r="N6580">
        <v>3.8405555549999999</v>
      </c>
      <c r="O6580">
        <v>0</v>
      </c>
      <c r="P6580">
        <v>0</v>
      </c>
      <c r="Q6580">
        <v>0</v>
      </c>
      <c r="R6580">
        <v>1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4.0976527543269503</v>
      </c>
      <c r="AA6580">
        <v>0</v>
      </c>
      <c r="AB6580">
        <v>0</v>
      </c>
      <c r="AC6580">
        <v>0</v>
      </c>
      <c r="AD6580">
        <v>0</v>
      </c>
      <c r="AE6580">
        <v>4.0976527543269503</v>
      </c>
    </row>
    <row r="6581" spans="1:31" x14ac:dyDescent="0.25">
      <c r="A6581">
        <v>2318730</v>
      </c>
      <c r="B6581">
        <v>1</v>
      </c>
      <c r="C6581" t="s">
        <v>80</v>
      </c>
      <c r="D6581" t="s">
        <v>99</v>
      </c>
      <c r="E6581" t="s">
        <v>141</v>
      </c>
      <c r="F6581" t="s">
        <v>18856</v>
      </c>
      <c r="G6581" t="s">
        <v>143</v>
      </c>
      <c r="H6581" t="s">
        <v>135</v>
      </c>
      <c r="I6581" t="s">
        <v>136</v>
      </c>
      <c r="J6581" t="s">
        <v>137</v>
      </c>
      <c r="K6581" t="s">
        <v>144</v>
      </c>
      <c r="L6581" t="s">
        <v>18857</v>
      </c>
      <c r="M6581" t="s">
        <v>18858</v>
      </c>
      <c r="N6581">
        <v>2.8063888879999999</v>
      </c>
      <c r="O6581">
        <v>0</v>
      </c>
      <c r="P6581">
        <v>668</v>
      </c>
      <c r="Q6581">
        <v>0</v>
      </c>
      <c r="R6581">
        <v>10</v>
      </c>
      <c r="S6581">
        <v>2</v>
      </c>
      <c r="T6581">
        <v>75</v>
      </c>
      <c r="U6581">
        <v>0</v>
      </c>
      <c r="V6581">
        <v>3</v>
      </c>
      <c r="W6581">
        <v>0</v>
      </c>
      <c r="X6581">
        <v>444.07351085105961</v>
      </c>
      <c r="Y6581">
        <v>0</v>
      </c>
      <c r="Z6581">
        <v>5.5323305556899989</v>
      </c>
      <c r="AA6581">
        <v>35.340434163312743</v>
      </c>
      <c r="AB6581">
        <v>354.51192489908141</v>
      </c>
      <c r="AC6581">
        <v>0</v>
      </c>
      <c r="AD6581">
        <v>994.83141890368415</v>
      </c>
      <c r="AE6581">
        <v>1834.2896193728279</v>
      </c>
    </row>
    <row r="6582" spans="1:31" x14ac:dyDescent="0.25">
      <c r="A6582">
        <v>2318753</v>
      </c>
      <c r="B6582">
        <v>1</v>
      </c>
      <c r="C6582" t="s">
        <v>81</v>
      </c>
      <c r="D6582" t="s">
        <v>114</v>
      </c>
      <c r="E6582" t="s">
        <v>141</v>
      </c>
      <c r="F6582" t="s">
        <v>18859</v>
      </c>
      <c r="G6582" t="s">
        <v>143</v>
      </c>
      <c r="H6582" t="s">
        <v>135</v>
      </c>
      <c r="I6582" t="s">
        <v>136</v>
      </c>
      <c r="J6582" t="s">
        <v>137</v>
      </c>
      <c r="K6582" t="s">
        <v>144</v>
      </c>
      <c r="L6582" t="s">
        <v>18860</v>
      </c>
      <c r="M6582" t="s">
        <v>18861</v>
      </c>
      <c r="N6582">
        <v>8.0083333329999995</v>
      </c>
      <c r="O6582">
        <v>0</v>
      </c>
      <c r="P6582">
        <v>770</v>
      </c>
      <c r="Q6582">
        <v>1</v>
      </c>
      <c r="R6582">
        <v>19</v>
      </c>
      <c r="S6582">
        <v>8</v>
      </c>
      <c r="T6582">
        <v>81</v>
      </c>
      <c r="U6582">
        <v>1</v>
      </c>
      <c r="V6582">
        <v>0</v>
      </c>
      <c r="W6582">
        <v>0</v>
      </c>
      <c r="X6582">
        <v>607.15453795387918</v>
      </c>
      <c r="Y6582">
        <v>20.035135716859614</v>
      </c>
      <c r="Z6582">
        <v>48.413274569299446</v>
      </c>
      <c r="AA6582">
        <v>99.447685860699607</v>
      </c>
      <c r="AB6582">
        <v>188.91632700126942</v>
      </c>
      <c r="AC6582">
        <v>1227.1795674512084</v>
      </c>
      <c r="AD6582">
        <v>0</v>
      </c>
      <c r="AE6582">
        <v>2191.1465285532158</v>
      </c>
    </row>
    <row r="6583" spans="1:31" x14ac:dyDescent="0.25">
      <c r="A6583">
        <v>2319251</v>
      </c>
      <c r="B6583">
        <v>1</v>
      </c>
      <c r="C6583" t="s">
        <v>81</v>
      </c>
      <c r="D6583" t="s">
        <v>127</v>
      </c>
      <c r="E6583" t="s">
        <v>175</v>
      </c>
      <c r="F6583" t="s">
        <v>18862</v>
      </c>
      <c r="G6583" t="s">
        <v>210</v>
      </c>
      <c r="H6583" t="s">
        <v>135</v>
      </c>
      <c r="I6583" t="s">
        <v>136</v>
      </c>
      <c r="J6583" t="s">
        <v>137</v>
      </c>
      <c r="K6583" t="s">
        <v>138</v>
      </c>
      <c r="L6583" t="s">
        <v>18863</v>
      </c>
      <c r="M6583" t="s">
        <v>18864</v>
      </c>
      <c r="N6583">
        <v>2.298611111</v>
      </c>
      <c r="O6583">
        <v>0</v>
      </c>
      <c r="P6583">
        <v>0</v>
      </c>
      <c r="Q6583">
        <v>9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32.547753308564261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32.547753308564261</v>
      </c>
    </row>
    <row r="6584" spans="1:31" x14ac:dyDescent="0.25">
      <c r="A6584">
        <v>2318853</v>
      </c>
      <c r="B6584">
        <v>1</v>
      </c>
      <c r="C6584" t="s">
        <v>80</v>
      </c>
      <c r="D6584" t="s">
        <v>108</v>
      </c>
      <c r="E6584" t="s">
        <v>153</v>
      </c>
      <c r="F6584" t="s">
        <v>18865</v>
      </c>
      <c r="G6584" t="s">
        <v>155</v>
      </c>
      <c r="H6584" t="s">
        <v>150</v>
      </c>
      <c r="I6584" t="s">
        <v>136</v>
      </c>
      <c r="J6584" t="s">
        <v>137</v>
      </c>
      <c r="K6584" t="s">
        <v>138</v>
      </c>
      <c r="L6584" t="s">
        <v>18866</v>
      </c>
      <c r="M6584" t="s">
        <v>18867</v>
      </c>
      <c r="N6584">
        <v>1.550277777</v>
      </c>
      <c r="O6584">
        <v>0</v>
      </c>
      <c r="P6584">
        <v>2</v>
      </c>
      <c r="Q6584">
        <v>0</v>
      </c>
      <c r="R6584">
        <v>0</v>
      </c>
      <c r="S6584">
        <v>0</v>
      </c>
      <c r="T6584">
        <v>3</v>
      </c>
      <c r="U6584">
        <v>0</v>
      </c>
      <c r="V6584">
        <v>0</v>
      </c>
      <c r="W6584">
        <v>0</v>
      </c>
      <c r="X6584">
        <v>0.48375441894932503</v>
      </c>
      <c r="Y6584">
        <v>0</v>
      </c>
      <c r="Z6584">
        <v>0</v>
      </c>
      <c r="AA6584">
        <v>0</v>
      </c>
      <c r="AB6584">
        <v>0.1880599463511167</v>
      </c>
      <c r="AC6584">
        <v>0</v>
      </c>
      <c r="AD6584">
        <v>0</v>
      </c>
      <c r="AE6584">
        <v>0.6718143653004417</v>
      </c>
    </row>
    <row r="6585" spans="1:31" x14ac:dyDescent="0.25">
      <c r="A6585">
        <v>2318667</v>
      </c>
      <c r="B6585">
        <v>1</v>
      </c>
      <c r="C6585" t="s">
        <v>81</v>
      </c>
      <c r="D6585" t="s">
        <v>118</v>
      </c>
      <c r="E6585" t="s">
        <v>153</v>
      </c>
      <c r="F6585" t="s">
        <v>18868</v>
      </c>
      <c r="G6585" t="s">
        <v>155</v>
      </c>
      <c r="H6585" t="s">
        <v>150</v>
      </c>
      <c r="I6585" t="s">
        <v>136</v>
      </c>
      <c r="J6585" t="s">
        <v>137</v>
      </c>
      <c r="K6585" t="s">
        <v>138</v>
      </c>
      <c r="L6585" t="s">
        <v>18869</v>
      </c>
      <c r="M6585" t="s">
        <v>18870</v>
      </c>
      <c r="N6585">
        <v>3.3852777770000002</v>
      </c>
      <c r="O6585">
        <v>0</v>
      </c>
      <c r="P6585">
        <v>0</v>
      </c>
      <c r="Q6585">
        <v>0</v>
      </c>
      <c r="R6585">
        <v>2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7.1118523273336338</v>
      </c>
      <c r="AA6585">
        <v>0</v>
      </c>
      <c r="AB6585">
        <v>0</v>
      </c>
      <c r="AC6585">
        <v>0</v>
      </c>
      <c r="AD6585">
        <v>0</v>
      </c>
      <c r="AE6585">
        <v>7.1118523273336338</v>
      </c>
    </row>
    <row r="6586" spans="1:31" x14ac:dyDescent="0.25">
      <c r="A6586">
        <v>2319165</v>
      </c>
      <c r="B6586">
        <v>1</v>
      </c>
      <c r="C6586" t="s">
        <v>80</v>
      </c>
      <c r="D6586" t="s">
        <v>89</v>
      </c>
      <c r="E6586" t="s">
        <v>153</v>
      </c>
      <c r="F6586" t="s">
        <v>18446</v>
      </c>
      <c r="G6586" t="s">
        <v>155</v>
      </c>
      <c r="H6586" t="s">
        <v>150</v>
      </c>
      <c r="I6586" t="s">
        <v>136</v>
      </c>
      <c r="J6586" t="s">
        <v>137</v>
      </c>
      <c r="K6586" t="s">
        <v>138</v>
      </c>
      <c r="L6586" t="s">
        <v>18871</v>
      </c>
      <c r="M6586" t="s">
        <v>18872</v>
      </c>
      <c r="N6586">
        <v>1.554444444</v>
      </c>
      <c r="O6586">
        <v>0</v>
      </c>
      <c r="P6586">
        <v>1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0.69756627675315008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0.69756627675315008</v>
      </c>
    </row>
    <row r="6587" spans="1:31" x14ac:dyDescent="0.25">
      <c r="A6587">
        <v>2318773</v>
      </c>
      <c r="B6587">
        <v>1</v>
      </c>
      <c r="C6587" t="s">
        <v>81</v>
      </c>
      <c r="D6587" t="s">
        <v>123</v>
      </c>
      <c r="E6587" t="s">
        <v>175</v>
      </c>
      <c r="F6587" t="s">
        <v>18873</v>
      </c>
      <c r="G6587" t="s">
        <v>134</v>
      </c>
      <c r="H6587" t="s">
        <v>135</v>
      </c>
      <c r="I6587" t="s">
        <v>136</v>
      </c>
      <c r="J6587" t="s">
        <v>137</v>
      </c>
      <c r="K6587" t="s">
        <v>138</v>
      </c>
      <c r="L6587" t="s">
        <v>18874</v>
      </c>
      <c r="M6587" t="s">
        <v>18875</v>
      </c>
      <c r="N6587">
        <v>1.66</v>
      </c>
      <c r="O6587">
        <v>0</v>
      </c>
      <c r="P6587">
        <v>2</v>
      </c>
      <c r="Q6587">
        <v>0</v>
      </c>
      <c r="R6587">
        <v>0</v>
      </c>
      <c r="S6587">
        <v>1</v>
      </c>
      <c r="T6587">
        <v>97</v>
      </c>
      <c r="U6587">
        <v>2</v>
      </c>
      <c r="V6587">
        <v>1</v>
      </c>
      <c r="W6587">
        <v>0</v>
      </c>
      <c r="X6587">
        <v>0.47983146237882507</v>
      </c>
      <c r="Y6587">
        <v>0</v>
      </c>
      <c r="Z6587">
        <v>0</v>
      </c>
      <c r="AA6587">
        <v>25.865592245854202</v>
      </c>
      <c r="AB6587">
        <v>205.21877681468493</v>
      </c>
      <c r="AC6587">
        <v>1564.3919781675311</v>
      </c>
      <c r="AD6587">
        <v>5.3953100932958256</v>
      </c>
      <c r="AE6587">
        <v>1801.3514887837448</v>
      </c>
    </row>
    <row r="6588" spans="1:31" x14ac:dyDescent="0.25">
      <c r="A6588">
        <v>2319217</v>
      </c>
      <c r="B6588">
        <v>1</v>
      </c>
      <c r="C6588" t="s">
        <v>80</v>
      </c>
      <c r="D6588" t="s">
        <v>89</v>
      </c>
      <c r="E6588" t="s">
        <v>175</v>
      </c>
      <c r="F6588" t="s">
        <v>18876</v>
      </c>
      <c r="G6588" t="s">
        <v>210</v>
      </c>
      <c r="H6588" t="s">
        <v>135</v>
      </c>
      <c r="I6588" t="s">
        <v>136</v>
      </c>
      <c r="J6588" t="s">
        <v>137</v>
      </c>
      <c r="K6588" t="s">
        <v>138</v>
      </c>
      <c r="L6588" t="s">
        <v>18877</v>
      </c>
      <c r="M6588" t="s">
        <v>18878</v>
      </c>
      <c r="N6588">
        <v>1.1383333330000001</v>
      </c>
      <c r="O6588">
        <v>4</v>
      </c>
      <c r="P6588">
        <v>270</v>
      </c>
      <c r="Q6588">
        <v>1</v>
      </c>
      <c r="R6588">
        <v>14</v>
      </c>
      <c r="S6588">
        <v>5</v>
      </c>
      <c r="T6588">
        <v>44</v>
      </c>
      <c r="U6588">
        <v>4</v>
      </c>
      <c r="V6588">
        <v>0</v>
      </c>
      <c r="W6588">
        <v>126.67574073006452</v>
      </c>
      <c r="X6588">
        <v>102.2502853142508</v>
      </c>
      <c r="Y6588">
        <v>3.491536961385</v>
      </c>
      <c r="Z6588">
        <v>14.628905126065208</v>
      </c>
      <c r="AA6588">
        <v>123.54238001698404</v>
      </c>
      <c r="AB6588">
        <v>73.169776709212272</v>
      </c>
      <c r="AC6588">
        <v>172.3411722072085</v>
      </c>
      <c r="AD6588">
        <v>0</v>
      </c>
      <c r="AE6588">
        <v>616.09979706517038</v>
      </c>
    </row>
    <row r="6589" spans="1:31" x14ac:dyDescent="0.25">
      <c r="A6589">
        <v>2318676</v>
      </c>
      <c r="B6589">
        <v>1</v>
      </c>
      <c r="C6589" t="s">
        <v>80</v>
      </c>
      <c r="D6589" t="s">
        <v>93</v>
      </c>
      <c r="E6589" t="s">
        <v>141</v>
      </c>
      <c r="F6589" t="s">
        <v>10929</v>
      </c>
      <c r="G6589" t="s">
        <v>134</v>
      </c>
      <c r="H6589" t="s">
        <v>135</v>
      </c>
      <c r="I6589" t="s">
        <v>136</v>
      </c>
      <c r="J6589" t="s">
        <v>137</v>
      </c>
      <c r="K6589" t="s">
        <v>138</v>
      </c>
      <c r="L6589" t="s">
        <v>18879</v>
      </c>
      <c r="M6589" t="s">
        <v>18880</v>
      </c>
      <c r="N6589">
        <v>0.68555555499999998</v>
      </c>
      <c r="O6589">
        <v>3</v>
      </c>
      <c r="P6589">
        <v>13</v>
      </c>
      <c r="Q6589">
        <v>40</v>
      </c>
      <c r="R6589">
        <v>181</v>
      </c>
      <c r="S6589">
        <v>13</v>
      </c>
      <c r="T6589">
        <v>50</v>
      </c>
      <c r="U6589">
        <v>0</v>
      </c>
      <c r="V6589">
        <v>0</v>
      </c>
      <c r="W6589">
        <v>3.6966128373217009</v>
      </c>
      <c r="X6589">
        <v>4.1773922337480007</v>
      </c>
      <c r="Y6589">
        <v>141.9208047988632</v>
      </c>
      <c r="Z6589">
        <v>521.05242339736174</v>
      </c>
      <c r="AA6589">
        <v>27.286254967397404</v>
      </c>
      <c r="AB6589">
        <v>45.152558713887984</v>
      </c>
      <c r="AC6589">
        <v>0</v>
      </c>
      <c r="AD6589">
        <v>0</v>
      </c>
      <c r="AE6589">
        <v>743.28604694858006</v>
      </c>
    </row>
    <row r="6590" spans="1:31" x14ac:dyDescent="0.25">
      <c r="A6590">
        <v>2318908</v>
      </c>
      <c r="B6590">
        <v>1</v>
      </c>
      <c r="C6590" t="s">
        <v>80</v>
      </c>
      <c r="D6590" t="s">
        <v>91</v>
      </c>
      <c r="E6590" t="s">
        <v>153</v>
      </c>
      <c r="F6590" t="s">
        <v>18881</v>
      </c>
      <c r="G6590" t="s">
        <v>203</v>
      </c>
      <c r="H6590" t="s">
        <v>150</v>
      </c>
      <c r="I6590" t="s">
        <v>136</v>
      </c>
      <c r="J6590" t="s">
        <v>137</v>
      </c>
      <c r="K6590" t="s">
        <v>138</v>
      </c>
      <c r="L6590" t="s">
        <v>18882</v>
      </c>
      <c r="M6590" t="s">
        <v>18883</v>
      </c>
      <c r="N6590">
        <v>0.97333333300000002</v>
      </c>
      <c r="O6590">
        <v>0</v>
      </c>
      <c r="P6590">
        <v>7</v>
      </c>
      <c r="Q6590">
        <v>0</v>
      </c>
      <c r="R6590">
        <v>0</v>
      </c>
      <c r="S6590">
        <v>0</v>
      </c>
      <c r="T6590">
        <v>2</v>
      </c>
      <c r="U6590">
        <v>0</v>
      </c>
      <c r="V6590">
        <v>0</v>
      </c>
      <c r="W6590">
        <v>0</v>
      </c>
      <c r="X6590">
        <v>1.4917380215269669</v>
      </c>
      <c r="Y6590">
        <v>0</v>
      </c>
      <c r="Z6590">
        <v>0</v>
      </c>
      <c r="AA6590">
        <v>0</v>
      </c>
      <c r="AB6590">
        <v>4.5613204376438006</v>
      </c>
      <c r="AC6590">
        <v>0</v>
      </c>
      <c r="AD6590">
        <v>0</v>
      </c>
      <c r="AE6590">
        <v>6.0530584591707672</v>
      </c>
    </row>
    <row r="6591" spans="1:31" x14ac:dyDescent="0.25">
      <c r="A6591">
        <v>2318630</v>
      </c>
      <c r="B6591">
        <v>1</v>
      </c>
      <c r="C6591" t="s">
        <v>80</v>
      </c>
      <c r="D6591" t="s">
        <v>90</v>
      </c>
      <c r="E6591" t="s">
        <v>153</v>
      </c>
      <c r="F6591" t="s">
        <v>18884</v>
      </c>
      <c r="G6591" t="s">
        <v>155</v>
      </c>
      <c r="H6591" t="s">
        <v>150</v>
      </c>
      <c r="I6591" t="s">
        <v>136</v>
      </c>
      <c r="J6591" t="s">
        <v>137</v>
      </c>
      <c r="K6591" t="s">
        <v>138</v>
      </c>
      <c r="L6591" t="s">
        <v>18885</v>
      </c>
      <c r="M6591" t="s">
        <v>18886</v>
      </c>
      <c r="N6591">
        <v>1.0986111110000001</v>
      </c>
      <c r="O6591">
        <v>0</v>
      </c>
      <c r="P6591">
        <v>3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0.80750696233826669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0.80750696233826669</v>
      </c>
    </row>
    <row r="6592" spans="1:31" x14ac:dyDescent="0.25">
      <c r="A6592">
        <v>2319177</v>
      </c>
      <c r="B6592">
        <v>1</v>
      </c>
      <c r="C6592" t="s">
        <v>80</v>
      </c>
      <c r="D6592" t="s">
        <v>88</v>
      </c>
      <c r="E6592" t="s">
        <v>175</v>
      </c>
      <c r="F6592" t="s">
        <v>1335</v>
      </c>
      <c r="G6592" t="s">
        <v>134</v>
      </c>
      <c r="H6592" t="s">
        <v>135</v>
      </c>
      <c r="I6592" t="s">
        <v>136</v>
      </c>
      <c r="J6592" t="s">
        <v>137</v>
      </c>
      <c r="K6592" t="s">
        <v>138</v>
      </c>
      <c r="L6592" t="s">
        <v>18887</v>
      </c>
      <c r="M6592" t="s">
        <v>18888</v>
      </c>
      <c r="N6592">
        <v>0.215277777</v>
      </c>
      <c r="O6592">
        <v>0</v>
      </c>
      <c r="P6592">
        <v>115</v>
      </c>
      <c r="Q6592">
        <v>0</v>
      </c>
      <c r="R6592">
        <v>0</v>
      </c>
      <c r="S6592">
        <v>0</v>
      </c>
      <c r="T6592">
        <v>6</v>
      </c>
      <c r="U6592">
        <v>0</v>
      </c>
      <c r="V6592">
        <v>0</v>
      </c>
      <c r="W6592">
        <v>0</v>
      </c>
      <c r="X6592">
        <v>25.699696602072091</v>
      </c>
      <c r="Y6592">
        <v>0</v>
      </c>
      <c r="Z6592">
        <v>0</v>
      </c>
      <c r="AA6592">
        <v>0</v>
      </c>
      <c r="AB6592">
        <v>2.2025301316694446</v>
      </c>
      <c r="AC6592">
        <v>0</v>
      </c>
      <c r="AD6592">
        <v>0</v>
      </c>
      <c r="AE6592">
        <v>27.902226733741536</v>
      </c>
    </row>
    <row r="6593" spans="1:31" x14ac:dyDescent="0.25">
      <c r="A6593">
        <v>2318991</v>
      </c>
      <c r="B6593">
        <v>1</v>
      </c>
      <c r="C6593" t="s">
        <v>80</v>
      </c>
      <c r="D6593" t="s">
        <v>99</v>
      </c>
      <c r="E6593" t="s">
        <v>147</v>
      </c>
      <c r="F6593" t="s">
        <v>18889</v>
      </c>
      <c r="G6593" t="s">
        <v>336</v>
      </c>
      <c r="H6593" t="s">
        <v>150</v>
      </c>
      <c r="I6593" t="s">
        <v>136</v>
      </c>
      <c r="J6593" t="s">
        <v>137</v>
      </c>
      <c r="K6593" t="s">
        <v>138</v>
      </c>
      <c r="L6593" t="s">
        <v>18890</v>
      </c>
      <c r="M6593" t="s">
        <v>18891</v>
      </c>
      <c r="N6593">
        <v>2.559722222</v>
      </c>
      <c r="O6593">
        <v>0</v>
      </c>
      <c r="P6593">
        <v>29</v>
      </c>
      <c r="Q6593">
        <v>0</v>
      </c>
      <c r="R6593">
        <v>0</v>
      </c>
      <c r="S6593">
        <v>0</v>
      </c>
      <c r="T6593">
        <v>8</v>
      </c>
      <c r="U6593">
        <v>0</v>
      </c>
      <c r="V6593">
        <v>0</v>
      </c>
      <c r="W6593">
        <v>0</v>
      </c>
      <c r="X6593">
        <v>14.808737431273245</v>
      </c>
      <c r="Y6593">
        <v>0</v>
      </c>
      <c r="Z6593">
        <v>0</v>
      </c>
      <c r="AA6593">
        <v>0</v>
      </c>
      <c r="AB6593">
        <v>23.644593662091108</v>
      </c>
      <c r="AC6593">
        <v>0</v>
      </c>
      <c r="AD6593">
        <v>0</v>
      </c>
      <c r="AE6593">
        <v>38.453331093364355</v>
      </c>
    </row>
    <row r="6594" spans="1:31" x14ac:dyDescent="0.25">
      <c r="A6594">
        <v>2318948</v>
      </c>
      <c r="B6594">
        <v>1</v>
      </c>
      <c r="C6594" t="s">
        <v>80</v>
      </c>
      <c r="D6594" t="s">
        <v>105</v>
      </c>
      <c r="E6594" t="s">
        <v>153</v>
      </c>
      <c r="F6594" t="s">
        <v>18892</v>
      </c>
      <c r="G6594" t="s">
        <v>203</v>
      </c>
      <c r="H6594" t="s">
        <v>150</v>
      </c>
      <c r="I6594" t="s">
        <v>136</v>
      </c>
      <c r="J6594" t="s">
        <v>137</v>
      </c>
      <c r="K6594" t="s">
        <v>138</v>
      </c>
      <c r="L6594" t="s">
        <v>18893</v>
      </c>
      <c r="M6594" t="s">
        <v>18894</v>
      </c>
      <c r="N6594">
        <v>5.6447222220000004</v>
      </c>
      <c r="O6594">
        <v>0</v>
      </c>
      <c r="P6594">
        <v>24</v>
      </c>
      <c r="Q6594">
        <v>0</v>
      </c>
      <c r="R6594">
        <v>0</v>
      </c>
      <c r="S6594">
        <v>0</v>
      </c>
      <c r="T6594">
        <v>3</v>
      </c>
      <c r="U6594">
        <v>0</v>
      </c>
      <c r="V6594">
        <v>0</v>
      </c>
      <c r="W6594">
        <v>0</v>
      </c>
      <c r="X6594">
        <v>34.752420695688471</v>
      </c>
      <c r="Y6594">
        <v>0</v>
      </c>
      <c r="Z6594">
        <v>0</v>
      </c>
      <c r="AA6594">
        <v>0</v>
      </c>
      <c r="AB6594">
        <v>9.6873816350808006</v>
      </c>
      <c r="AC6594">
        <v>0</v>
      </c>
      <c r="AD6594">
        <v>0</v>
      </c>
      <c r="AE6594">
        <v>44.439802330769268</v>
      </c>
    </row>
    <row r="6595" spans="1:31" x14ac:dyDescent="0.25">
      <c r="A6595">
        <v>2318782</v>
      </c>
      <c r="B6595">
        <v>1</v>
      </c>
      <c r="C6595" t="s">
        <v>80</v>
      </c>
      <c r="D6595" t="s">
        <v>104</v>
      </c>
      <c r="E6595" t="s">
        <v>175</v>
      </c>
      <c r="F6595" t="s">
        <v>17301</v>
      </c>
      <c r="G6595" t="s">
        <v>210</v>
      </c>
      <c r="H6595" t="s">
        <v>135</v>
      </c>
      <c r="I6595" t="s">
        <v>136</v>
      </c>
      <c r="J6595" t="s">
        <v>137</v>
      </c>
      <c r="K6595" t="s">
        <v>138</v>
      </c>
      <c r="L6595" t="s">
        <v>18895</v>
      </c>
      <c r="M6595" t="s">
        <v>18896</v>
      </c>
      <c r="N6595">
        <v>1.771666666</v>
      </c>
      <c r="O6595">
        <v>0</v>
      </c>
      <c r="P6595">
        <v>13</v>
      </c>
      <c r="Q6595">
        <v>0</v>
      </c>
      <c r="R6595">
        <v>9</v>
      </c>
      <c r="S6595">
        <v>0</v>
      </c>
      <c r="T6595">
        <v>4</v>
      </c>
      <c r="U6595">
        <v>0</v>
      </c>
      <c r="V6595">
        <v>0</v>
      </c>
      <c r="W6595">
        <v>0</v>
      </c>
      <c r="X6595">
        <v>8.6394469113770906</v>
      </c>
      <c r="Y6595">
        <v>0</v>
      </c>
      <c r="Z6595">
        <v>12.622612190027002</v>
      </c>
      <c r="AA6595">
        <v>0</v>
      </c>
      <c r="AB6595">
        <v>3.5013201011208497</v>
      </c>
      <c r="AC6595">
        <v>0</v>
      </c>
      <c r="AD6595">
        <v>0</v>
      </c>
      <c r="AE6595">
        <v>24.763379202524941</v>
      </c>
    </row>
    <row r="6596" spans="1:31" x14ac:dyDescent="0.25">
      <c r="A6596">
        <v>2318756</v>
      </c>
      <c r="B6596">
        <v>1</v>
      </c>
      <c r="C6596" t="s">
        <v>81</v>
      </c>
      <c r="D6596" t="s">
        <v>119</v>
      </c>
      <c r="E6596" t="s">
        <v>158</v>
      </c>
      <c r="F6596" t="s">
        <v>18897</v>
      </c>
      <c r="G6596" t="s">
        <v>177</v>
      </c>
      <c r="H6596" t="s">
        <v>150</v>
      </c>
      <c r="I6596" t="s">
        <v>136</v>
      </c>
      <c r="J6596" t="s">
        <v>137</v>
      </c>
      <c r="K6596" t="s">
        <v>144</v>
      </c>
      <c r="L6596" t="s">
        <v>18898</v>
      </c>
      <c r="M6596" t="s">
        <v>18899</v>
      </c>
      <c r="N6596">
        <v>7.8852777769999998</v>
      </c>
      <c r="O6596">
        <v>0</v>
      </c>
      <c r="P6596">
        <v>137</v>
      </c>
      <c r="Q6596">
        <v>0</v>
      </c>
      <c r="R6596">
        <v>13</v>
      </c>
      <c r="S6596">
        <v>0</v>
      </c>
      <c r="T6596">
        <v>7</v>
      </c>
      <c r="U6596">
        <v>0</v>
      </c>
      <c r="V6596">
        <v>0</v>
      </c>
      <c r="W6596">
        <v>0</v>
      </c>
      <c r="X6596">
        <v>207.76617511034155</v>
      </c>
      <c r="Y6596">
        <v>0</v>
      </c>
      <c r="Z6596">
        <v>220.53867240727479</v>
      </c>
      <c r="AA6596">
        <v>0</v>
      </c>
      <c r="AB6596">
        <v>14.768272496637156</v>
      </c>
      <c r="AC6596">
        <v>0</v>
      </c>
      <c r="AD6596">
        <v>0</v>
      </c>
      <c r="AE6596">
        <v>443.0731200142535</v>
      </c>
    </row>
    <row r="6597" spans="1:31" x14ac:dyDescent="0.25">
      <c r="A6597">
        <v>2318633</v>
      </c>
      <c r="B6597">
        <v>1</v>
      </c>
      <c r="C6597" t="s">
        <v>81</v>
      </c>
      <c r="D6597" t="s">
        <v>123</v>
      </c>
      <c r="E6597" t="s">
        <v>132</v>
      </c>
      <c r="F6597" t="s">
        <v>7396</v>
      </c>
      <c r="G6597" t="s">
        <v>134</v>
      </c>
      <c r="H6597" t="s">
        <v>135</v>
      </c>
      <c r="I6597" t="s">
        <v>136</v>
      </c>
      <c r="J6597" t="s">
        <v>137</v>
      </c>
      <c r="K6597" t="s">
        <v>138</v>
      </c>
      <c r="L6597" t="s">
        <v>18900</v>
      </c>
      <c r="M6597" t="s">
        <v>18901</v>
      </c>
      <c r="N6597">
        <v>0.50777777700000004</v>
      </c>
      <c r="O6597">
        <v>2</v>
      </c>
      <c r="P6597">
        <v>203</v>
      </c>
      <c r="Q6597">
        <v>24</v>
      </c>
      <c r="R6597">
        <v>42</v>
      </c>
      <c r="S6597">
        <v>1</v>
      </c>
      <c r="T6597">
        <v>21</v>
      </c>
      <c r="U6597">
        <v>0</v>
      </c>
      <c r="V6597">
        <v>0</v>
      </c>
      <c r="W6597">
        <v>12.383353559148041</v>
      </c>
      <c r="X6597">
        <v>23.388360741555331</v>
      </c>
      <c r="Y6597">
        <v>65.342701493768516</v>
      </c>
      <c r="Z6597">
        <v>71.173404042261495</v>
      </c>
      <c r="AA6597">
        <v>279.12549577180357</v>
      </c>
      <c r="AB6597">
        <v>8.0874443702179448</v>
      </c>
      <c r="AC6597">
        <v>0</v>
      </c>
      <c r="AD6597">
        <v>0</v>
      </c>
      <c r="AE6597">
        <v>459.5007599787549</v>
      </c>
    </row>
    <row r="6598" spans="1:31" x14ac:dyDescent="0.25">
      <c r="A6598">
        <v>2319297</v>
      </c>
      <c r="B6598">
        <v>1</v>
      </c>
      <c r="C6598" t="s">
        <v>80</v>
      </c>
      <c r="D6598" t="s">
        <v>96</v>
      </c>
      <c r="E6598" t="s">
        <v>147</v>
      </c>
      <c r="F6598" t="s">
        <v>6042</v>
      </c>
      <c r="G6598" t="s">
        <v>149</v>
      </c>
      <c r="H6598" t="s">
        <v>150</v>
      </c>
      <c r="I6598" t="s">
        <v>136</v>
      </c>
      <c r="J6598" t="s">
        <v>137</v>
      </c>
      <c r="K6598" t="s">
        <v>138</v>
      </c>
      <c r="L6598" t="s">
        <v>18902</v>
      </c>
      <c r="M6598" t="s">
        <v>18903</v>
      </c>
      <c r="N6598">
        <v>1.6725000000000001</v>
      </c>
      <c r="O6598">
        <v>0</v>
      </c>
      <c r="P6598">
        <v>30</v>
      </c>
      <c r="Q6598">
        <v>0</v>
      </c>
      <c r="R6598">
        <v>0</v>
      </c>
      <c r="S6598">
        <v>0</v>
      </c>
      <c r="T6598">
        <v>2</v>
      </c>
      <c r="U6598">
        <v>0</v>
      </c>
      <c r="V6598">
        <v>0</v>
      </c>
      <c r="W6598">
        <v>0</v>
      </c>
      <c r="X6598">
        <v>24.649592293746686</v>
      </c>
      <c r="Y6598">
        <v>0</v>
      </c>
      <c r="Z6598">
        <v>0</v>
      </c>
      <c r="AA6598">
        <v>0</v>
      </c>
      <c r="AB6598">
        <v>1.2396998514658584</v>
      </c>
      <c r="AC6598">
        <v>0</v>
      </c>
      <c r="AD6598">
        <v>0</v>
      </c>
      <c r="AE6598">
        <v>25.889292145212544</v>
      </c>
    </row>
    <row r="6599" spans="1:31" x14ac:dyDescent="0.25">
      <c r="A6599">
        <v>2318905</v>
      </c>
      <c r="B6599">
        <v>1</v>
      </c>
      <c r="C6599" t="s">
        <v>80</v>
      </c>
      <c r="D6599" t="s">
        <v>105</v>
      </c>
      <c r="E6599" t="s">
        <v>153</v>
      </c>
      <c r="F6599" t="s">
        <v>2082</v>
      </c>
      <c r="G6599" t="s">
        <v>254</v>
      </c>
      <c r="H6599" t="s">
        <v>150</v>
      </c>
      <c r="I6599" t="s">
        <v>136</v>
      </c>
      <c r="J6599" t="s">
        <v>137</v>
      </c>
      <c r="K6599" t="s">
        <v>138</v>
      </c>
      <c r="L6599" t="s">
        <v>18904</v>
      </c>
      <c r="M6599" t="s">
        <v>18905</v>
      </c>
      <c r="N6599">
        <v>3.8125</v>
      </c>
      <c r="O6599">
        <v>0</v>
      </c>
      <c r="P6599">
        <v>4</v>
      </c>
      <c r="Q6599">
        <v>0</v>
      </c>
      <c r="R6599">
        <v>0</v>
      </c>
      <c r="S6599">
        <v>0</v>
      </c>
      <c r="T6599">
        <v>1</v>
      </c>
      <c r="U6599">
        <v>0</v>
      </c>
      <c r="V6599">
        <v>0</v>
      </c>
      <c r="W6599">
        <v>0</v>
      </c>
      <c r="X6599">
        <v>3.0037119829346257</v>
      </c>
      <c r="Y6599">
        <v>0</v>
      </c>
      <c r="Z6599">
        <v>0</v>
      </c>
      <c r="AA6599">
        <v>0</v>
      </c>
      <c r="AB6599">
        <v>0.23646766913384998</v>
      </c>
      <c r="AC6599">
        <v>0</v>
      </c>
      <c r="AD6599">
        <v>0</v>
      </c>
      <c r="AE6599">
        <v>3.2401796520684756</v>
      </c>
    </row>
    <row r="6600" spans="1:31" x14ac:dyDescent="0.25">
      <c r="A6600">
        <v>2318776</v>
      </c>
      <c r="B6600">
        <v>1</v>
      </c>
      <c r="C6600" t="s">
        <v>80</v>
      </c>
      <c r="D6600" t="s">
        <v>99</v>
      </c>
      <c r="E6600" t="s">
        <v>141</v>
      </c>
      <c r="F6600" t="s">
        <v>18906</v>
      </c>
      <c r="G6600" t="s">
        <v>143</v>
      </c>
      <c r="H6600" t="s">
        <v>135</v>
      </c>
      <c r="I6600" t="s">
        <v>136</v>
      </c>
      <c r="J6600" t="s">
        <v>137</v>
      </c>
      <c r="K6600" t="s">
        <v>144</v>
      </c>
      <c r="L6600" t="s">
        <v>18907</v>
      </c>
      <c r="M6600" t="s">
        <v>18908</v>
      </c>
      <c r="N6600">
        <v>2.2608333329999999</v>
      </c>
      <c r="O6600">
        <v>0</v>
      </c>
      <c r="P6600">
        <v>382</v>
      </c>
      <c r="Q6600">
        <v>0</v>
      </c>
      <c r="R6600">
        <v>8</v>
      </c>
      <c r="S6600">
        <v>0</v>
      </c>
      <c r="T6600">
        <v>38</v>
      </c>
      <c r="U6600">
        <v>0</v>
      </c>
      <c r="V6600">
        <v>1</v>
      </c>
      <c r="W6600">
        <v>0</v>
      </c>
      <c r="X6600">
        <v>223.30204630591811</v>
      </c>
      <c r="Y6600">
        <v>0</v>
      </c>
      <c r="Z6600">
        <v>3.3466281741137998</v>
      </c>
      <c r="AA6600">
        <v>0</v>
      </c>
      <c r="AB6600">
        <v>203.05469039459803</v>
      </c>
      <c r="AC6600">
        <v>0</v>
      </c>
      <c r="AD6600">
        <v>6.1051218884426746</v>
      </c>
      <c r="AE6600">
        <v>435.80848676307261</v>
      </c>
    </row>
    <row r="6601" spans="1:31" x14ac:dyDescent="0.25">
      <c r="A6601">
        <v>2319149</v>
      </c>
      <c r="B6601">
        <v>1</v>
      </c>
      <c r="C6601" t="s">
        <v>80</v>
      </c>
      <c r="D6601" t="s">
        <v>97</v>
      </c>
      <c r="E6601" t="s">
        <v>147</v>
      </c>
      <c r="F6601" t="s">
        <v>18909</v>
      </c>
      <c r="G6601" t="s">
        <v>463</v>
      </c>
      <c r="H6601" t="s">
        <v>150</v>
      </c>
      <c r="I6601" t="s">
        <v>136</v>
      </c>
      <c r="J6601" t="s">
        <v>137</v>
      </c>
      <c r="K6601" t="s">
        <v>138</v>
      </c>
      <c r="L6601" t="s">
        <v>18910</v>
      </c>
      <c r="M6601" t="s">
        <v>18911</v>
      </c>
      <c r="N6601">
        <v>2.14</v>
      </c>
      <c r="O6601">
        <v>0</v>
      </c>
      <c r="P6601">
        <v>30</v>
      </c>
      <c r="Q6601">
        <v>0</v>
      </c>
      <c r="R6601">
        <v>0</v>
      </c>
      <c r="S6601">
        <v>0</v>
      </c>
      <c r="T6601">
        <v>2</v>
      </c>
      <c r="U6601">
        <v>0</v>
      </c>
      <c r="V6601">
        <v>0</v>
      </c>
      <c r="W6601">
        <v>0</v>
      </c>
      <c r="X6601">
        <v>14.736192294701567</v>
      </c>
      <c r="Y6601">
        <v>0</v>
      </c>
      <c r="Z6601">
        <v>0</v>
      </c>
      <c r="AA6601">
        <v>0</v>
      </c>
      <c r="AB6601">
        <v>1.9462713994326</v>
      </c>
      <c r="AC6601">
        <v>0</v>
      </c>
      <c r="AD6601">
        <v>0</v>
      </c>
      <c r="AE6601">
        <v>16.682463694134167</v>
      </c>
    </row>
    <row r="6602" spans="1:31" x14ac:dyDescent="0.25">
      <c r="A6602">
        <v>2318834</v>
      </c>
      <c r="B6602">
        <v>1</v>
      </c>
      <c r="C6602" t="s">
        <v>80</v>
      </c>
      <c r="D6602" t="s">
        <v>90</v>
      </c>
      <c r="E6602" t="s">
        <v>175</v>
      </c>
      <c r="F6602" t="s">
        <v>18912</v>
      </c>
      <c r="G6602" t="s">
        <v>134</v>
      </c>
      <c r="H6602" t="s">
        <v>135</v>
      </c>
      <c r="I6602" t="s">
        <v>136</v>
      </c>
      <c r="J6602" t="s">
        <v>137</v>
      </c>
      <c r="K6602" t="s">
        <v>138</v>
      </c>
      <c r="L6602" t="s">
        <v>18913</v>
      </c>
      <c r="M6602" t="s">
        <v>18914</v>
      </c>
      <c r="N6602">
        <v>1.136666666</v>
      </c>
      <c r="O6602">
        <v>0</v>
      </c>
      <c r="P6602">
        <v>1572</v>
      </c>
      <c r="Q6602">
        <v>0</v>
      </c>
      <c r="R6602">
        <v>0</v>
      </c>
      <c r="S6602">
        <v>0</v>
      </c>
      <c r="T6602">
        <v>188</v>
      </c>
      <c r="U6602">
        <v>0</v>
      </c>
      <c r="V6602">
        <v>0</v>
      </c>
      <c r="W6602">
        <v>0</v>
      </c>
      <c r="X6602">
        <v>382.17858655743657</v>
      </c>
      <c r="Y6602">
        <v>0</v>
      </c>
      <c r="Z6602">
        <v>0</v>
      </c>
      <c r="AA6602">
        <v>0</v>
      </c>
      <c r="AB6602">
        <v>235.959787023183</v>
      </c>
      <c r="AC6602">
        <v>0</v>
      </c>
      <c r="AD6602">
        <v>0</v>
      </c>
      <c r="AE6602">
        <v>618.1383735806196</v>
      </c>
    </row>
    <row r="6603" spans="1:31" x14ac:dyDescent="0.25">
      <c r="A6603">
        <v>2318694</v>
      </c>
      <c r="B6603">
        <v>1</v>
      </c>
      <c r="C6603" t="s">
        <v>81</v>
      </c>
      <c r="D6603" t="s">
        <v>123</v>
      </c>
      <c r="E6603" t="s">
        <v>175</v>
      </c>
      <c r="F6603" t="s">
        <v>18915</v>
      </c>
      <c r="G6603" t="s">
        <v>210</v>
      </c>
      <c r="H6603" t="s">
        <v>135</v>
      </c>
      <c r="I6603" t="s">
        <v>136</v>
      </c>
      <c r="J6603" t="s">
        <v>137</v>
      </c>
      <c r="K6603" t="s">
        <v>138</v>
      </c>
      <c r="L6603" t="s">
        <v>18916</v>
      </c>
      <c r="M6603" t="s">
        <v>18917</v>
      </c>
      <c r="N6603">
        <v>1.4566666660000001</v>
      </c>
      <c r="O6603">
        <v>0</v>
      </c>
      <c r="P6603">
        <v>0</v>
      </c>
      <c r="Q6603">
        <v>0</v>
      </c>
      <c r="R6603">
        <v>8</v>
      </c>
      <c r="S6603">
        <v>3</v>
      </c>
      <c r="T6603">
        <v>7</v>
      </c>
      <c r="U6603">
        <v>3</v>
      </c>
      <c r="V6603">
        <v>1</v>
      </c>
      <c r="W6603">
        <v>0</v>
      </c>
      <c r="X6603">
        <v>0</v>
      </c>
      <c r="Y6603">
        <v>0</v>
      </c>
      <c r="Z6603">
        <v>5.0215125893583998</v>
      </c>
      <c r="AA6603">
        <v>11.14625998913175</v>
      </c>
      <c r="AB6603">
        <v>17.297147998568164</v>
      </c>
      <c r="AC6603">
        <v>297.87837813350916</v>
      </c>
      <c r="AD6603">
        <v>19.051014208044801</v>
      </c>
      <c r="AE6603">
        <v>350.39431291861229</v>
      </c>
    </row>
    <row r="6604" spans="1:31" x14ac:dyDescent="0.25">
      <c r="A6604">
        <v>2319235</v>
      </c>
      <c r="B6604">
        <v>1</v>
      </c>
      <c r="C6604" t="s">
        <v>80</v>
      </c>
      <c r="D6604" t="s">
        <v>97</v>
      </c>
      <c r="E6604" t="s">
        <v>153</v>
      </c>
      <c r="F6604" t="s">
        <v>18918</v>
      </c>
      <c r="G6604" t="s">
        <v>155</v>
      </c>
      <c r="H6604" t="s">
        <v>150</v>
      </c>
      <c r="I6604" t="s">
        <v>136</v>
      </c>
      <c r="J6604" t="s">
        <v>137</v>
      </c>
      <c r="K6604" t="s">
        <v>138</v>
      </c>
      <c r="L6604" t="s">
        <v>18919</v>
      </c>
      <c r="M6604" t="s">
        <v>18920</v>
      </c>
      <c r="N6604">
        <v>1.9030555549999999</v>
      </c>
      <c r="O6604">
        <v>0</v>
      </c>
      <c r="P6604">
        <v>1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0.4389076839762166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0.4389076839762166</v>
      </c>
    </row>
    <row r="6605" spans="1:31" x14ac:dyDescent="0.25">
      <c r="A6605">
        <v>2318900</v>
      </c>
      <c r="B6605">
        <v>1</v>
      </c>
      <c r="C6605" t="s">
        <v>81</v>
      </c>
      <c r="D6605" t="s">
        <v>119</v>
      </c>
      <c r="E6605" t="s">
        <v>175</v>
      </c>
      <c r="F6605" t="s">
        <v>18921</v>
      </c>
      <c r="G6605" t="s">
        <v>716</v>
      </c>
      <c r="H6605" t="s">
        <v>135</v>
      </c>
      <c r="I6605" t="s">
        <v>136</v>
      </c>
      <c r="J6605" t="s">
        <v>137</v>
      </c>
      <c r="K6605" t="s">
        <v>138</v>
      </c>
      <c r="L6605" t="s">
        <v>18922</v>
      </c>
      <c r="M6605" t="s">
        <v>18923</v>
      </c>
      <c r="N6605">
        <v>1.9741666659999999</v>
      </c>
      <c r="O6605">
        <v>0</v>
      </c>
      <c r="P6605">
        <v>15</v>
      </c>
      <c r="Q6605">
        <v>3</v>
      </c>
      <c r="R6605">
        <v>11</v>
      </c>
      <c r="S6605">
        <v>0</v>
      </c>
      <c r="T6605">
        <v>1</v>
      </c>
      <c r="U6605">
        <v>0</v>
      </c>
      <c r="V6605">
        <v>0</v>
      </c>
      <c r="W6605">
        <v>0</v>
      </c>
      <c r="X6605">
        <v>2.5151793480371256</v>
      </c>
      <c r="Y6605">
        <v>24.213846686037098</v>
      </c>
      <c r="Z6605">
        <v>44.522394897707052</v>
      </c>
      <c r="AA6605">
        <v>0</v>
      </c>
      <c r="AB6605">
        <v>3.7842879895742669</v>
      </c>
      <c r="AC6605">
        <v>0</v>
      </c>
      <c r="AD6605">
        <v>0</v>
      </c>
      <c r="AE6605">
        <v>75.035708921355535</v>
      </c>
    </row>
    <row r="6606" spans="1:31" x14ac:dyDescent="0.25">
      <c r="A6606">
        <v>2318734</v>
      </c>
      <c r="B6606">
        <v>1</v>
      </c>
      <c r="C6606" t="s">
        <v>81</v>
      </c>
      <c r="D6606" t="s">
        <v>128</v>
      </c>
      <c r="E6606" t="s">
        <v>132</v>
      </c>
      <c r="F6606" t="s">
        <v>18924</v>
      </c>
      <c r="G6606" t="s">
        <v>134</v>
      </c>
      <c r="H6606" t="s">
        <v>135</v>
      </c>
      <c r="I6606" t="s">
        <v>136</v>
      </c>
      <c r="J6606" t="s">
        <v>137</v>
      </c>
      <c r="K6606" t="s">
        <v>138</v>
      </c>
      <c r="L6606" t="s">
        <v>18925</v>
      </c>
      <c r="M6606" t="s">
        <v>18926</v>
      </c>
      <c r="N6606">
        <v>0.707777777</v>
      </c>
      <c r="O6606">
        <v>0</v>
      </c>
      <c r="P6606">
        <v>0</v>
      </c>
      <c r="Q6606">
        <v>0</v>
      </c>
      <c r="R6606">
        <v>0</v>
      </c>
      <c r="S6606">
        <v>17</v>
      </c>
      <c r="T6606">
        <v>0</v>
      </c>
      <c r="U6606">
        <v>13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233.04065038844283</v>
      </c>
      <c r="AB6606">
        <v>0</v>
      </c>
      <c r="AC6606">
        <v>1982.4657542129439</v>
      </c>
      <c r="AD6606">
        <v>0</v>
      </c>
      <c r="AE6606">
        <v>2215.5064046013867</v>
      </c>
    </row>
    <row r="6607" spans="1:31" x14ac:dyDescent="0.25">
      <c r="A6607">
        <v>2319232</v>
      </c>
      <c r="B6607">
        <v>1</v>
      </c>
      <c r="C6607" t="s">
        <v>80</v>
      </c>
      <c r="D6607" t="s">
        <v>84</v>
      </c>
      <c r="E6607" t="s">
        <v>285</v>
      </c>
      <c r="F6607" t="s">
        <v>18927</v>
      </c>
      <c r="G6607" t="s">
        <v>149</v>
      </c>
      <c r="H6607" t="s">
        <v>150</v>
      </c>
      <c r="I6607" t="s">
        <v>136</v>
      </c>
      <c r="J6607" t="s">
        <v>137</v>
      </c>
      <c r="K6607" t="s">
        <v>138</v>
      </c>
      <c r="L6607" t="s">
        <v>18928</v>
      </c>
      <c r="M6607" t="s">
        <v>18929</v>
      </c>
      <c r="N6607">
        <v>1.3274999999999999</v>
      </c>
      <c r="O6607">
        <v>0</v>
      </c>
      <c r="P6607">
        <v>158</v>
      </c>
      <c r="Q6607">
        <v>0</v>
      </c>
      <c r="R6607">
        <v>0</v>
      </c>
      <c r="S6607">
        <v>0</v>
      </c>
      <c r="T6607">
        <v>57</v>
      </c>
      <c r="U6607">
        <v>0</v>
      </c>
      <c r="V6607">
        <v>0</v>
      </c>
      <c r="W6607">
        <v>0</v>
      </c>
      <c r="X6607">
        <v>53.328324799002345</v>
      </c>
      <c r="Y6607">
        <v>0</v>
      </c>
      <c r="Z6607">
        <v>0</v>
      </c>
      <c r="AA6607">
        <v>0</v>
      </c>
      <c r="AB6607">
        <v>88.82985263007393</v>
      </c>
      <c r="AC6607">
        <v>0</v>
      </c>
      <c r="AD6607">
        <v>0</v>
      </c>
      <c r="AE6607">
        <v>142.15817742907626</v>
      </c>
    </row>
    <row r="6608" spans="1:31" x14ac:dyDescent="0.25">
      <c r="A6608">
        <v>2318708</v>
      </c>
      <c r="B6608">
        <v>1</v>
      </c>
      <c r="C6608" t="s">
        <v>80</v>
      </c>
      <c r="D6608" t="s">
        <v>105</v>
      </c>
      <c r="E6608" t="s">
        <v>175</v>
      </c>
      <c r="F6608" t="s">
        <v>18930</v>
      </c>
      <c r="G6608" t="s">
        <v>210</v>
      </c>
      <c r="H6608" t="s">
        <v>135</v>
      </c>
      <c r="I6608" t="s">
        <v>136</v>
      </c>
      <c r="J6608" t="s">
        <v>137</v>
      </c>
      <c r="K6608" t="s">
        <v>138</v>
      </c>
      <c r="L6608" t="s">
        <v>18931</v>
      </c>
      <c r="M6608" t="s">
        <v>18932</v>
      </c>
      <c r="N6608">
        <v>1.754444444</v>
      </c>
      <c r="O6608">
        <v>0</v>
      </c>
      <c r="P6608">
        <v>16</v>
      </c>
      <c r="Q6608">
        <v>0</v>
      </c>
      <c r="R6608">
        <v>74</v>
      </c>
      <c r="S6608">
        <v>0</v>
      </c>
      <c r="T6608">
        <v>8</v>
      </c>
      <c r="U6608">
        <v>0</v>
      </c>
      <c r="V6608">
        <v>1</v>
      </c>
      <c r="W6608">
        <v>0</v>
      </c>
      <c r="X6608">
        <v>6.4977682662266334</v>
      </c>
      <c r="Y6608">
        <v>0</v>
      </c>
      <c r="Z6608">
        <v>27.759665417913766</v>
      </c>
      <c r="AA6608">
        <v>0</v>
      </c>
      <c r="AB6608">
        <v>13.161574488672711</v>
      </c>
      <c r="AC6608">
        <v>0</v>
      </c>
      <c r="AD6608">
        <v>15.689132070881101</v>
      </c>
      <c r="AE6608">
        <v>63.108140243694216</v>
      </c>
    </row>
    <row r="6609" spans="1:31" x14ac:dyDescent="0.25">
      <c r="A6609">
        <v>2318714</v>
      </c>
      <c r="B6609">
        <v>1</v>
      </c>
      <c r="C6609" t="s">
        <v>81</v>
      </c>
      <c r="D6609" t="s">
        <v>123</v>
      </c>
      <c r="E6609" t="s">
        <v>141</v>
      </c>
      <c r="F6609" t="s">
        <v>18933</v>
      </c>
      <c r="G6609" t="s">
        <v>134</v>
      </c>
      <c r="H6609" t="s">
        <v>135</v>
      </c>
      <c r="I6609" t="s">
        <v>136</v>
      </c>
      <c r="J6609" t="s">
        <v>137</v>
      </c>
      <c r="K6609" t="s">
        <v>138</v>
      </c>
      <c r="L6609" t="s">
        <v>18934</v>
      </c>
      <c r="M6609" t="s">
        <v>18935</v>
      </c>
      <c r="N6609">
        <v>2.6352777770000002</v>
      </c>
      <c r="O6609">
        <v>0</v>
      </c>
      <c r="P6609">
        <v>0</v>
      </c>
      <c r="Q6609">
        <v>2</v>
      </c>
      <c r="R6609">
        <v>1</v>
      </c>
      <c r="S6609">
        <v>9</v>
      </c>
      <c r="T6609">
        <v>0</v>
      </c>
      <c r="U6609">
        <v>2</v>
      </c>
      <c r="V6609">
        <v>0</v>
      </c>
      <c r="W6609">
        <v>0</v>
      </c>
      <c r="X6609">
        <v>0</v>
      </c>
      <c r="Y6609">
        <v>2.5807637049480001</v>
      </c>
      <c r="Z6609">
        <v>0.67510401022520838</v>
      </c>
      <c r="AA6609">
        <v>64.944611365743313</v>
      </c>
      <c r="AB6609">
        <v>0</v>
      </c>
      <c r="AC6609">
        <v>951.13409956419923</v>
      </c>
      <c r="AD6609">
        <v>0</v>
      </c>
      <c r="AE6609">
        <v>1019.3345786451157</v>
      </c>
    </row>
    <row r="6610" spans="1:31" x14ac:dyDescent="0.25">
      <c r="A6610">
        <v>2318671</v>
      </c>
      <c r="B6610">
        <v>1</v>
      </c>
      <c r="C6610" t="s">
        <v>81</v>
      </c>
      <c r="D6610" t="s">
        <v>122</v>
      </c>
      <c r="E6610" t="s">
        <v>132</v>
      </c>
      <c r="F6610" t="s">
        <v>11658</v>
      </c>
      <c r="G6610" t="s">
        <v>134</v>
      </c>
      <c r="H6610" t="s">
        <v>135</v>
      </c>
      <c r="I6610" t="s">
        <v>136</v>
      </c>
      <c r="J6610" t="s">
        <v>137</v>
      </c>
      <c r="K6610" t="s">
        <v>138</v>
      </c>
      <c r="L6610" t="s">
        <v>18936</v>
      </c>
      <c r="M6610" t="s">
        <v>18937</v>
      </c>
      <c r="N6610">
        <v>1.832222222</v>
      </c>
      <c r="O6610">
        <v>1</v>
      </c>
      <c r="P6610">
        <v>208</v>
      </c>
      <c r="Q6610">
        <v>11</v>
      </c>
      <c r="R6610">
        <v>3</v>
      </c>
      <c r="S6610">
        <v>5</v>
      </c>
      <c r="T6610">
        <v>22</v>
      </c>
      <c r="U6610">
        <v>1</v>
      </c>
      <c r="V6610">
        <v>0</v>
      </c>
      <c r="W6610">
        <v>8.3355020611933339E-2</v>
      </c>
      <c r="X6610">
        <v>40.714196432098703</v>
      </c>
      <c r="Y6610">
        <v>30.663460283371254</v>
      </c>
      <c r="Z6610">
        <v>3.3054417443720725</v>
      </c>
      <c r="AA6610">
        <v>8.8465182599355821</v>
      </c>
      <c r="AB6610">
        <v>8.9264164022826051</v>
      </c>
      <c r="AC6610">
        <v>189.43996929237076</v>
      </c>
      <c r="AD6610">
        <v>0</v>
      </c>
      <c r="AE6610">
        <v>281.97935743504291</v>
      </c>
    </row>
    <row r="6611" spans="1:31" x14ac:dyDescent="0.25">
      <c r="A6611">
        <v>2318920</v>
      </c>
      <c r="B6611">
        <v>1</v>
      </c>
      <c r="C6611" t="s">
        <v>80</v>
      </c>
      <c r="D6611" t="s">
        <v>90</v>
      </c>
      <c r="E6611" t="s">
        <v>153</v>
      </c>
      <c r="F6611" t="s">
        <v>18938</v>
      </c>
      <c r="G6611" t="s">
        <v>155</v>
      </c>
      <c r="H6611" t="s">
        <v>150</v>
      </c>
      <c r="I6611" t="s">
        <v>136</v>
      </c>
      <c r="J6611" t="s">
        <v>137</v>
      </c>
      <c r="K6611" t="s">
        <v>138</v>
      </c>
      <c r="L6611" t="s">
        <v>18939</v>
      </c>
      <c r="M6611" t="s">
        <v>18940</v>
      </c>
      <c r="N6611">
        <v>1.2691666660000001</v>
      </c>
      <c r="O6611">
        <v>0</v>
      </c>
      <c r="P6611">
        <v>3</v>
      </c>
      <c r="Q6611">
        <v>0</v>
      </c>
      <c r="R6611">
        <v>0</v>
      </c>
      <c r="S6611">
        <v>0</v>
      </c>
      <c r="T6611">
        <v>1</v>
      </c>
      <c r="U6611">
        <v>0</v>
      </c>
      <c r="V6611">
        <v>0</v>
      </c>
      <c r="W6611">
        <v>0</v>
      </c>
      <c r="X6611">
        <v>0.4576557190516834</v>
      </c>
      <c r="Y6611">
        <v>0</v>
      </c>
      <c r="Z6611">
        <v>0</v>
      </c>
      <c r="AA6611">
        <v>0</v>
      </c>
      <c r="AB6611">
        <v>2.4129041941950001E-2</v>
      </c>
      <c r="AC6611">
        <v>0</v>
      </c>
      <c r="AD6611">
        <v>0</v>
      </c>
      <c r="AE6611">
        <v>0.48178476099363338</v>
      </c>
    </row>
    <row r="6612" spans="1:31" x14ac:dyDescent="0.25">
      <c r="A6612">
        <v>2318771</v>
      </c>
      <c r="B6612">
        <v>1</v>
      </c>
      <c r="C6612" t="s">
        <v>80</v>
      </c>
      <c r="D6612" t="s">
        <v>92</v>
      </c>
      <c r="E6612" t="s">
        <v>141</v>
      </c>
      <c r="F6612" t="s">
        <v>6526</v>
      </c>
      <c r="G6612" t="s">
        <v>143</v>
      </c>
      <c r="H6612" t="s">
        <v>135</v>
      </c>
      <c r="I6612" t="s">
        <v>136</v>
      </c>
      <c r="J6612" t="s">
        <v>137</v>
      </c>
      <c r="K6612" t="s">
        <v>144</v>
      </c>
      <c r="L6612" t="s">
        <v>18941</v>
      </c>
      <c r="M6612" t="s">
        <v>18942</v>
      </c>
      <c r="N6612">
        <v>1.0425</v>
      </c>
      <c r="O6612">
        <v>9</v>
      </c>
      <c r="P6612">
        <v>2825</v>
      </c>
      <c r="Q6612">
        <v>9</v>
      </c>
      <c r="R6612">
        <v>119</v>
      </c>
      <c r="S6612">
        <v>26</v>
      </c>
      <c r="T6612">
        <v>338</v>
      </c>
      <c r="U6612">
        <v>0</v>
      </c>
      <c r="V6612">
        <v>3</v>
      </c>
      <c r="W6612">
        <v>140.65111506517661</v>
      </c>
      <c r="X6612">
        <v>859.50778340143643</v>
      </c>
      <c r="Y6612">
        <v>15.459216602676751</v>
      </c>
      <c r="Z6612">
        <v>50.803281985715003</v>
      </c>
      <c r="AA6612">
        <v>166.32095305086546</v>
      </c>
      <c r="AB6612">
        <v>353.65294857630749</v>
      </c>
      <c r="AC6612">
        <v>0</v>
      </c>
      <c r="AD6612">
        <v>3.5229290568395255</v>
      </c>
      <c r="AE6612">
        <v>1589.9182277390173</v>
      </c>
    </row>
    <row r="6613" spans="1:31" x14ac:dyDescent="0.25">
      <c r="A6613">
        <v>2318963</v>
      </c>
      <c r="B6613">
        <v>1</v>
      </c>
      <c r="C6613" t="s">
        <v>80</v>
      </c>
      <c r="D6613" t="s">
        <v>107</v>
      </c>
      <c r="E6613" t="s">
        <v>147</v>
      </c>
      <c r="F6613" t="s">
        <v>1323</v>
      </c>
      <c r="G6613" t="s">
        <v>336</v>
      </c>
      <c r="H6613" t="s">
        <v>150</v>
      </c>
      <c r="I6613" t="s">
        <v>136</v>
      </c>
      <c r="J6613" t="s">
        <v>137</v>
      </c>
      <c r="K6613" t="s">
        <v>138</v>
      </c>
      <c r="L6613" t="s">
        <v>18943</v>
      </c>
      <c r="M6613" t="s">
        <v>18944</v>
      </c>
      <c r="N6613">
        <v>0.50777777700000004</v>
      </c>
      <c r="O6613">
        <v>0</v>
      </c>
      <c r="P6613">
        <v>47</v>
      </c>
      <c r="Q6613">
        <v>0</v>
      </c>
      <c r="R6613">
        <v>0</v>
      </c>
      <c r="S6613">
        <v>0</v>
      </c>
      <c r="T6613">
        <v>3</v>
      </c>
      <c r="U6613">
        <v>0</v>
      </c>
      <c r="V6613">
        <v>0</v>
      </c>
      <c r="W6613">
        <v>0</v>
      </c>
      <c r="X6613">
        <v>3.5581385750721992</v>
      </c>
      <c r="Y6613">
        <v>0</v>
      </c>
      <c r="Z6613">
        <v>0</v>
      </c>
      <c r="AA6613">
        <v>0</v>
      </c>
      <c r="AB6613">
        <v>10.073520492742933</v>
      </c>
      <c r="AC6613">
        <v>0</v>
      </c>
      <c r="AD6613">
        <v>0</v>
      </c>
      <c r="AE6613">
        <v>13.631659067815132</v>
      </c>
    </row>
    <row r="6614" spans="1:31" x14ac:dyDescent="0.25">
      <c r="A6614">
        <v>2319212</v>
      </c>
      <c r="B6614">
        <v>1</v>
      </c>
      <c r="C6614" t="s">
        <v>81</v>
      </c>
      <c r="D6614" t="s">
        <v>120</v>
      </c>
      <c r="E6614" t="s">
        <v>153</v>
      </c>
      <c r="F6614" t="s">
        <v>18945</v>
      </c>
      <c r="G6614" t="s">
        <v>155</v>
      </c>
      <c r="H6614" t="s">
        <v>150</v>
      </c>
      <c r="I6614" t="s">
        <v>136</v>
      </c>
      <c r="J6614" t="s">
        <v>137</v>
      </c>
      <c r="K6614" t="s">
        <v>138</v>
      </c>
      <c r="L6614" t="s">
        <v>18946</v>
      </c>
      <c r="M6614" t="s">
        <v>18947</v>
      </c>
      <c r="N6614">
        <v>1.608055555</v>
      </c>
      <c r="O6614">
        <v>0</v>
      </c>
      <c r="P6614">
        <v>1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9.9180550176983337E-2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9.9180550176983337E-2</v>
      </c>
    </row>
    <row r="6615" spans="1:31" x14ac:dyDescent="0.25">
      <c r="A6615">
        <v>2318697</v>
      </c>
      <c r="B6615">
        <v>1</v>
      </c>
      <c r="C6615" t="s">
        <v>81</v>
      </c>
      <c r="D6615" t="s">
        <v>128</v>
      </c>
      <c r="E6615" t="s">
        <v>132</v>
      </c>
      <c r="F6615" t="s">
        <v>18948</v>
      </c>
      <c r="G6615" t="s">
        <v>134</v>
      </c>
      <c r="H6615" t="s">
        <v>135</v>
      </c>
      <c r="I6615" t="s">
        <v>136</v>
      </c>
      <c r="J6615" t="s">
        <v>137</v>
      </c>
      <c r="K6615" t="s">
        <v>138</v>
      </c>
      <c r="L6615" t="s">
        <v>18949</v>
      </c>
      <c r="M6615" t="s">
        <v>18950</v>
      </c>
      <c r="N6615">
        <v>1.8038888879999999</v>
      </c>
      <c r="O6615">
        <v>0</v>
      </c>
      <c r="P6615">
        <v>0</v>
      </c>
      <c r="Q6615">
        <v>0</v>
      </c>
      <c r="R6615">
        <v>0</v>
      </c>
      <c r="S6615">
        <v>9</v>
      </c>
      <c r="T6615">
        <v>1</v>
      </c>
      <c r="U6615">
        <v>7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198.607442820579</v>
      </c>
      <c r="AB6615">
        <v>2.9463984816614444</v>
      </c>
      <c r="AC6615">
        <v>1135.0610192260262</v>
      </c>
      <c r="AD6615">
        <v>0</v>
      </c>
      <c r="AE6615">
        <v>1336.6148605282667</v>
      </c>
    </row>
    <row r="6616" spans="1:31" x14ac:dyDescent="0.25">
      <c r="A6616">
        <v>2319198</v>
      </c>
      <c r="B6616">
        <v>1</v>
      </c>
      <c r="C6616" t="s">
        <v>80</v>
      </c>
      <c r="D6616" t="s">
        <v>92</v>
      </c>
      <c r="E6616" t="s">
        <v>153</v>
      </c>
      <c r="F6616" t="s">
        <v>18951</v>
      </c>
      <c r="G6616" t="s">
        <v>203</v>
      </c>
      <c r="H6616" t="s">
        <v>150</v>
      </c>
      <c r="I6616" t="s">
        <v>136</v>
      </c>
      <c r="J6616" t="s">
        <v>137</v>
      </c>
      <c r="K6616" t="s">
        <v>138</v>
      </c>
      <c r="L6616" t="s">
        <v>18952</v>
      </c>
      <c r="M6616" t="s">
        <v>18953</v>
      </c>
      <c r="N6616">
        <v>1.596944444</v>
      </c>
      <c r="O6616">
        <v>0</v>
      </c>
      <c r="P6616">
        <v>8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3.5598277296453835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3.5598277296453835</v>
      </c>
    </row>
    <row r="6617" spans="1:31" x14ac:dyDescent="0.25">
      <c r="A6617">
        <v>2318883</v>
      </c>
      <c r="B6617">
        <v>1</v>
      </c>
      <c r="C6617" t="s">
        <v>81</v>
      </c>
      <c r="D6617" t="s">
        <v>113</v>
      </c>
      <c r="E6617" t="s">
        <v>175</v>
      </c>
      <c r="F6617" t="s">
        <v>18954</v>
      </c>
      <c r="G6617" t="s">
        <v>716</v>
      </c>
      <c r="H6617" t="s">
        <v>135</v>
      </c>
      <c r="I6617" t="s">
        <v>136</v>
      </c>
      <c r="J6617" t="s">
        <v>137</v>
      </c>
      <c r="K6617" t="s">
        <v>138</v>
      </c>
      <c r="L6617" t="s">
        <v>18955</v>
      </c>
      <c r="M6617" t="s">
        <v>18956</v>
      </c>
      <c r="N6617">
        <v>0.60777777700000002</v>
      </c>
      <c r="O6617">
        <v>0</v>
      </c>
      <c r="P6617">
        <v>0</v>
      </c>
      <c r="Q6617">
        <v>0</v>
      </c>
      <c r="R6617">
        <v>9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32.24507050221947</v>
      </c>
      <c r="AA6617">
        <v>0</v>
      </c>
      <c r="AB6617">
        <v>0</v>
      </c>
      <c r="AC6617">
        <v>0</v>
      </c>
      <c r="AD6617">
        <v>0</v>
      </c>
      <c r="AE6617">
        <v>32.24507050221947</v>
      </c>
    </row>
    <row r="6618" spans="1:31" x14ac:dyDescent="0.25">
      <c r="A6618">
        <v>2319181</v>
      </c>
      <c r="B6618">
        <v>1</v>
      </c>
      <c r="C6618" t="s">
        <v>80</v>
      </c>
      <c r="D6618" t="s">
        <v>105</v>
      </c>
      <c r="E6618" t="s">
        <v>153</v>
      </c>
      <c r="F6618" t="s">
        <v>18957</v>
      </c>
      <c r="G6618" t="s">
        <v>703</v>
      </c>
      <c r="H6618" t="s">
        <v>150</v>
      </c>
      <c r="I6618" t="s">
        <v>136</v>
      </c>
      <c r="J6618" t="s">
        <v>137</v>
      </c>
      <c r="K6618" t="s">
        <v>138</v>
      </c>
      <c r="L6618" t="s">
        <v>18958</v>
      </c>
      <c r="M6618" t="s">
        <v>18959</v>
      </c>
      <c r="N6618">
        <v>3.5141666659999999</v>
      </c>
      <c r="O6618">
        <v>0</v>
      </c>
      <c r="P6618">
        <v>0</v>
      </c>
      <c r="Q6618">
        <v>0</v>
      </c>
      <c r="R6618">
        <v>1</v>
      </c>
      <c r="S6618">
        <v>0</v>
      </c>
      <c r="T6618">
        <v>3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0.57077349676252498</v>
      </c>
      <c r="AA6618">
        <v>0</v>
      </c>
      <c r="AB6618">
        <v>2.2403767806000001</v>
      </c>
      <c r="AC6618">
        <v>0</v>
      </c>
      <c r="AD6618">
        <v>0</v>
      </c>
      <c r="AE6618">
        <v>2.811150277362525</v>
      </c>
    </row>
    <row r="6619" spans="1:31" x14ac:dyDescent="0.25">
      <c r="A6619">
        <v>2319138</v>
      </c>
      <c r="B6619">
        <v>1</v>
      </c>
      <c r="C6619" t="s">
        <v>81</v>
      </c>
      <c r="D6619" t="s">
        <v>118</v>
      </c>
      <c r="E6619" t="s">
        <v>153</v>
      </c>
      <c r="F6619" t="s">
        <v>18960</v>
      </c>
      <c r="G6619" t="s">
        <v>155</v>
      </c>
      <c r="H6619" t="s">
        <v>150</v>
      </c>
      <c r="I6619" t="s">
        <v>136</v>
      </c>
      <c r="J6619" t="s">
        <v>137</v>
      </c>
      <c r="K6619" t="s">
        <v>138</v>
      </c>
      <c r="L6619" t="s">
        <v>18961</v>
      </c>
      <c r="M6619" t="s">
        <v>18962</v>
      </c>
      <c r="N6619">
        <v>1.97</v>
      </c>
      <c r="O6619">
        <v>0</v>
      </c>
      <c r="P6619">
        <v>1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0.15414626567299999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0.15414626567299999</v>
      </c>
    </row>
    <row r="6620" spans="1:31" x14ac:dyDescent="0.25">
      <c r="A6620">
        <v>2319135</v>
      </c>
      <c r="B6620">
        <v>1</v>
      </c>
      <c r="C6620" t="s">
        <v>81</v>
      </c>
      <c r="D6620" t="s">
        <v>116</v>
      </c>
      <c r="E6620" t="s">
        <v>158</v>
      </c>
      <c r="F6620" t="s">
        <v>18963</v>
      </c>
      <c r="G6620" t="s">
        <v>336</v>
      </c>
      <c r="H6620" t="s">
        <v>150</v>
      </c>
      <c r="I6620" t="s">
        <v>136</v>
      </c>
      <c r="J6620" t="s">
        <v>137</v>
      </c>
      <c r="K6620" t="s">
        <v>138</v>
      </c>
      <c r="L6620" t="s">
        <v>18964</v>
      </c>
      <c r="M6620" t="s">
        <v>18965</v>
      </c>
      <c r="N6620">
        <v>2.2880555550000001</v>
      </c>
      <c r="O6620">
        <v>0</v>
      </c>
      <c r="P6620">
        <v>522</v>
      </c>
      <c r="Q6620">
        <v>0</v>
      </c>
      <c r="R6620">
        <v>4</v>
      </c>
      <c r="S6620">
        <v>0</v>
      </c>
      <c r="T6620">
        <v>28</v>
      </c>
      <c r="U6620">
        <v>0</v>
      </c>
      <c r="V6620">
        <v>0</v>
      </c>
      <c r="W6620">
        <v>0</v>
      </c>
      <c r="X6620">
        <v>190.04954428538252</v>
      </c>
      <c r="Y6620">
        <v>0</v>
      </c>
      <c r="Z6620">
        <v>5.5574343410513993</v>
      </c>
      <c r="AA6620">
        <v>0</v>
      </c>
      <c r="AB6620">
        <v>31.30779849314489</v>
      </c>
      <c r="AC6620">
        <v>0</v>
      </c>
      <c r="AD6620">
        <v>0</v>
      </c>
      <c r="AE6620">
        <v>226.91477711957882</v>
      </c>
    </row>
    <row r="6621" spans="1:31" x14ac:dyDescent="0.25">
      <c r="A6621">
        <v>2318989</v>
      </c>
      <c r="B6621">
        <v>1</v>
      </c>
      <c r="C6621" t="s">
        <v>81</v>
      </c>
      <c r="D6621" t="s">
        <v>122</v>
      </c>
      <c r="E6621" t="s">
        <v>158</v>
      </c>
      <c r="F6621" t="s">
        <v>18966</v>
      </c>
      <c r="G6621" t="s">
        <v>336</v>
      </c>
      <c r="H6621" t="s">
        <v>150</v>
      </c>
      <c r="I6621" t="s">
        <v>136</v>
      </c>
      <c r="J6621" t="s">
        <v>137</v>
      </c>
      <c r="K6621" t="s">
        <v>138</v>
      </c>
      <c r="L6621" t="s">
        <v>18967</v>
      </c>
      <c r="M6621" t="s">
        <v>18968</v>
      </c>
      <c r="N6621">
        <v>3.2497222219999999</v>
      </c>
      <c r="O6621">
        <v>0</v>
      </c>
      <c r="P6621">
        <v>67</v>
      </c>
      <c r="Q6621">
        <v>0</v>
      </c>
      <c r="R6621">
        <v>7</v>
      </c>
      <c r="S6621">
        <v>0</v>
      </c>
      <c r="T6621">
        <v>5</v>
      </c>
      <c r="U6621">
        <v>0</v>
      </c>
      <c r="V6621">
        <v>0</v>
      </c>
      <c r="W6621">
        <v>0</v>
      </c>
      <c r="X6621">
        <v>35.64791632010698</v>
      </c>
      <c r="Y6621">
        <v>0</v>
      </c>
      <c r="Z6621">
        <v>2.9614988574798011</v>
      </c>
      <c r="AA6621">
        <v>0</v>
      </c>
      <c r="AB6621">
        <v>13.057222936854355</v>
      </c>
      <c r="AC6621">
        <v>0</v>
      </c>
      <c r="AD6621">
        <v>0</v>
      </c>
      <c r="AE6621">
        <v>51.666638114441142</v>
      </c>
    </row>
    <row r="6622" spans="1:31" x14ac:dyDescent="0.25">
      <c r="A6622">
        <v>2319284</v>
      </c>
      <c r="B6622">
        <v>1</v>
      </c>
      <c r="C6622" t="s">
        <v>80</v>
      </c>
      <c r="D6622" t="s">
        <v>96</v>
      </c>
      <c r="E6622" t="s">
        <v>153</v>
      </c>
      <c r="F6622" t="s">
        <v>6514</v>
      </c>
      <c r="G6622" t="s">
        <v>254</v>
      </c>
      <c r="H6622" t="s">
        <v>150</v>
      </c>
      <c r="I6622" t="s">
        <v>136</v>
      </c>
      <c r="J6622" t="s">
        <v>137</v>
      </c>
      <c r="K6622" t="s">
        <v>138</v>
      </c>
      <c r="L6622" t="s">
        <v>18969</v>
      </c>
      <c r="M6622" t="s">
        <v>18970</v>
      </c>
      <c r="N6622">
        <v>0.98166666599999997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1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1.74271927661E-2</v>
      </c>
      <c r="AC6622">
        <v>0</v>
      </c>
      <c r="AD6622">
        <v>0</v>
      </c>
      <c r="AE6622">
        <v>1.74271927661E-2</v>
      </c>
    </row>
    <row r="6623" spans="1:31" x14ac:dyDescent="0.25">
      <c r="A6623">
        <v>2318637</v>
      </c>
      <c r="B6623">
        <v>1</v>
      </c>
      <c r="C6623" t="s">
        <v>80</v>
      </c>
      <c r="D6623" t="s">
        <v>88</v>
      </c>
      <c r="E6623" t="s">
        <v>175</v>
      </c>
      <c r="F6623" t="s">
        <v>18971</v>
      </c>
      <c r="G6623" t="s">
        <v>467</v>
      </c>
      <c r="H6623" t="s">
        <v>135</v>
      </c>
      <c r="I6623" t="s">
        <v>136</v>
      </c>
      <c r="J6623" t="s">
        <v>137</v>
      </c>
      <c r="K6623" t="s">
        <v>138</v>
      </c>
      <c r="L6623" t="s">
        <v>18972</v>
      </c>
      <c r="M6623" t="s">
        <v>18973</v>
      </c>
      <c r="N6623">
        <v>0.14722222200000001</v>
      </c>
      <c r="O6623">
        <v>0</v>
      </c>
      <c r="P6623">
        <v>4677</v>
      </c>
      <c r="Q6623">
        <v>0</v>
      </c>
      <c r="R6623">
        <v>0</v>
      </c>
      <c r="S6623">
        <v>0</v>
      </c>
      <c r="T6623">
        <v>285</v>
      </c>
      <c r="U6623">
        <v>0</v>
      </c>
      <c r="V6623">
        <v>1</v>
      </c>
      <c r="W6623">
        <v>0</v>
      </c>
      <c r="X6623">
        <v>129.16061323591799</v>
      </c>
      <c r="Y6623">
        <v>0</v>
      </c>
      <c r="Z6623">
        <v>0</v>
      </c>
      <c r="AA6623">
        <v>0</v>
      </c>
      <c r="AB6623">
        <v>14.12168472597042</v>
      </c>
      <c r="AC6623">
        <v>0</v>
      </c>
      <c r="AD6623">
        <v>0.41812057234575001</v>
      </c>
      <c r="AE6623">
        <v>143.70041853423416</v>
      </c>
    </row>
    <row r="6624" spans="1:31" x14ac:dyDescent="0.25">
      <c r="A6624">
        <v>2319278</v>
      </c>
      <c r="B6624">
        <v>1</v>
      </c>
      <c r="C6624" t="s">
        <v>80</v>
      </c>
      <c r="D6624" t="s">
        <v>103</v>
      </c>
      <c r="E6624" t="s">
        <v>132</v>
      </c>
      <c r="F6624" t="s">
        <v>1705</v>
      </c>
      <c r="G6624" t="s">
        <v>872</v>
      </c>
      <c r="H6624" t="s">
        <v>135</v>
      </c>
      <c r="I6624" t="s">
        <v>136</v>
      </c>
      <c r="J6624" t="s">
        <v>137</v>
      </c>
      <c r="K6624" t="s">
        <v>138</v>
      </c>
      <c r="L6624" t="s">
        <v>18974</v>
      </c>
      <c r="M6624" t="s">
        <v>18975</v>
      </c>
      <c r="N6624">
        <v>4.8344444439999998</v>
      </c>
      <c r="O6624">
        <v>0</v>
      </c>
      <c r="P6624">
        <v>0</v>
      </c>
      <c r="Q6624">
        <v>1</v>
      </c>
      <c r="R6624">
        <v>0</v>
      </c>
      <c r="S6624">
        <v>2</v>
      </c>
      <c r="T6624">
        <v>0</v>
      </c>
      <c r="U6624">
        <v>4</v>
      </c>
      <c r="V6624">
        <v>0</v>
      </c>
      <c r="W6624">
        <v>0</v>
      </c>
      <c r="X6624">
        <v>0</v>
      </c>
      <c r="Y6624">
        <v>1.0144626733984168</v>
      </c>
      <c r="Z6624">
        <v>0</v>
      </c>
      <c r="AA6624">
        <v>73.500070228740412</v>
      </c>
      <c r="AB6624">
        <v>0</v>
      </c>
      <c r="AC6624">
        <v>18820.16650859236</v>
      </c>
      <c r="AD6624">
        <v>0</v>
      </c>
      <c r="AE6624">
        <v>18894.681041494499</v>
      </c>
    </row>
    <row r="6625" spans="1:31" x14ac:dyDescent="0.25">
      <c r="A6625">
        <v>2318946</v>
      </c>
      <c r="B6625">
        <v>1</v>
      </c>
      <c r="C6625" t="s">
        <v>80</v>
      </c>
      <c r="D6625" t="s">
        <v>93</v>
      </c>
      <c r="E6625" t="s">
        <v>141</v>
      </c>
      <c r="F6625" t="s">
        <v>317</v>
      </c>
      <c r="G6625" t="s">
        <v>134</v>
      </c>
      <c r="H6625" t="s">
        <v>135</v>
      </c>
      <c r="I6625" t="s">
        <v>136</v>
      </c>
      <c r="J6625" t="s">
        <v>137</v>
      </c>
      <c r="K6625" t="s">
        <v>138</v>
      </c>
      <c r="L6625" t="s">
        <v>18976</v>
      </c>
      <c r="M6625" t="s">
        <v>18977</v>
      </c>
      <c r="N6625">
        <v>0.171666666</v>
      </c>
      <c r="O6625">
        <v>0</v>
      </c>
      <c r="P6625">
        <v>695</v>
      </c>
      <c r="Q6625">
        <v>8</v>
      </c>
      <c r="R6625">
        <v>240</v>
      </c>
      <c r="S6625">
        <v>22</v>
      </c>
      <c r="T6625">
        <v>145</v>
      </c>
      <c r="U6625">
        <v>0</v>
      </c>
      <c r="V6625">
        <v>0</v>
      </c>
      <c r="W6625">
        <v>0</v>
      </c>
      <c r="X6625">
        <v>22.756143299584121</v>
      </c>
      <c r="Y6625">
        <v>11.31412396487495</v>
      </c>
      <c r="Z6625">
        <v>56.718927133397941</v>
      </c>
      <c r="AA6625">
        <v>44.433387120190716</v>
      </c>
      <c r="AB6625">
        <v>29.135965921866308</v>
      </c>
      <c r="AC6625">
        <v>0</v>
      </c>
      <c r="AD6625">
        <v>0</v>
      </c>
      <c r="AE6625">
        <v>164.35854743991402</v>
      </c>
    </row>
    <row r="6626" spans="1:31" x14ac:dyDescent="0.25">
      <c r="A6626">
        <v>2318660</v>
      </c>
      <c r="B6626">
        <v>1</v>
      </c>
      <c r="C6626" t="s">
        <v>80</v>
      </c>
      <c r="D6626" t="s">
        <v>97</v>
      </c>
      <c r="E6626" t="s">
        <v>141</v>
      </c>
      <c r="F6626" t="s">
        <v>2737</v>
      </c>
      <c r="G6626" t="s">
        <v>134</v>
      </c>
      <c r="H6626" t="s">
        <v>135</v>
      </c>
      <c r="I6626" t="s">
        <v>136</v>
      </c>
      <c r="J6626" t="s">
        <v>137</v>
      </c>
      <c r="K6626" t="s">
        <v>138</v>
      </c>
      <c r="L6626" t="s">
        <v>18978</v>
      </c>
      <c r="M6626" t="s">
        <v>18979</v>
      </c>
      <c r="N6626">
        <v>0.16500000000000001</v>
      </c>
      <c r="O6626">
        <v>0</v>
      </c>
      <c r="P6626">
        <v>124</v>
      </c>
      <c r="Q6626">
        <v>0</v>
      </c>
      <c r="R6626">
        <v>258</v>
      </c>
      <c r="S6626">
        <v>2</v>
      </c>
      <c r="T6626">
        <v>64</v>
      </c>
      <c r="U6626">
        <v>0</v>
      </c>
      <c r="V6626">
        <v>0</v>
      </c>
      <c r="W6626">
        <v>0</v>
      </c>
      <c r="X6626">
        <v>9.8445510925344006</v>
      </c>
      <c r="Y6626">
        <v>0</v>
      </c>
      <c r="Z6626">
        <v>13.080324638384845</v>
      </c>
      <c r="AA6626">
        <v>0.31230806020919999</v>
      </c>
      <c r="AB6626">
        <v>4.9161865295268026</v>
      </c>
      <c r="AC6626">
        <v>0</v>
      </c>
      <c r="AD6626">
        <v>0</v>
      </c>
      <c r="AE6626">
        <v>28.153370320655249</v>
      </c>
    </row>
    <row r="6627" spans="1:31" x14ac:dyDescent="0.25">
      <c r="A6627">
        <v>2318680</v>
      </c>
      <c r="B6627">
        <v>1</v>
      </c>
      <c r="C6627" t="s">
        <v>80</v>
      </c>
      <c r="D6627" t="s">
        <v>88</v>
      </c>
      <c r="E6627" t="s">
        <v>175</v>
      </c>
      <c r="F6627" t="s">
        <v>1830</v>
      </c>
      <c r="G6627" t="s">
        <v>467</v>
      </c>
      <c r="H6627" t="s">
        <v>135</v>
      </c>
      <c r="I6627" t="s">
        <v>136</v>
      </c>
      <c r="J6627" t="s">
        <v>137</v>
      </c>
      <c r="K6627" t="s">
        <v>138</v>
      </c>
      <c r="L6627" t="s">
        <v>18980</v>
      </c>
      <c r="M6627" t="s">
        <v>18981</v>
      </c>
      <c r="N6627">
        <v>0.23888888799999999</v>
      </c>
      <c r="O6627">
        <v>0</v>
      </c>
      <c r="P6627">
        <v>5786</v>
      </c>
      <c r="Q6627">
        <v>0</v>
      </c>
      <c r="R6627">
        <v>0</v>
      </c>
      <c r="S6627">
        <v>0</v>
      </c>
      <c r="T6627">
        <v>240</v>
      </c>
      <c r="U6627">
        <v>0</v>
      </c>
      <c r="V6627">
        <v>0</v>
      </c>
      <c r="W6627">
        <v>0</v>
      </c>
      <c r="X6627">
        <v>268.4282446138543</v>
      </c>
      <c r="Y6627">
        <v>0</v>
      </c>
      <c r="Z6627">
        <v>0</v>
      </c>
      <c r="AA6627">
        <v>0</v>
      </c>
      <c r="AB6627">
        <v>37.380513732220024</v>
      </c>
      <c r="AC6627">
        <v>0</v>
      </c>
      <c r="AD6627">
        <v>0</v>
      </c>
      <c r="AE6627">
        <v>305.80875834607434</v>
      </c>
    </row>
    <row r="6628" spans="1:31" x14ac:dyDescent="0.25">
      <c r="A6628">
        <v>2318823</v>
      </c>
      <c r="B6628">
        <v>1</v>
      </c>
      <c r="C6628" t="s">
        <v>80</v>
      </c>
      <c r="D6628" t="s">
        <v>100</v>
      </c>
      <c r="E6628" t="s">
        <v>153</v>
      </c>
      <c r="F6628" t="s">
        <v>18982</v>
      </c>
      <c r="G6628" t="s">
        <v>254</v>
      </c>
      <c r="H6628" t="s">
        <v>150</v>
      </c>
      <c r="I6628" t="s">
        <v>136</v>
      </c>
      <c r="J6628" t="s">
        <v>137</v>
      </c>
      <c r="K6628" t="s">
        <v>138</v>
      </c>
      <c r="L6628" t="s">
        <v>18983</v>
      </c>
      <c r="M6628" t="s">
        <v>18984</v>
      </c>
      <c r="N6628">
        <v>2.4624999999999999</v>
      </c>
      <c r="O6628">
        <v>0</v>
      </c>
      <c r="P6628">
        <v>1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6.2348551023175006E-2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6.2348551023175006E-2</v>
      </c>
    </row>
    <row r="6629" spans="1:31" x14ac:dyDescent="0.25">
      <c r="A6629">
        <v>2319264</v>
      </c>
      <c r="B6629">
        <v>1</v>
      </c>
      <c r="C6629" t="s">
        <v>80</v>
      </c>
      <c r="D6629" t="s">
        <v>93</v>
      </c>
      <c r="E6629" t="s">
        <v>153</v>
      </c>
      <c r="F6629" t="s">
        <v>18985</v>
      </c>
      <c r="G6629" t="s">
        <v>155</v>
      </c>
      <c r="H6629" t="s">
        <v>150</v>
      </c>
      <c r="I6629" t="s">
        <v>136</v>
      </c>
      <c r="J6629" t="s">
        <v>137</v>
      </c>
      <c r="K6629" t="s">
        <v>138</v>
      </c>
      <c r="L6629" t="s">
        <v>18986</v>
      </c>
      <c r="M6629" t="s">
        <v>18987</v>
      </c>
      <c r="N6629">
        <v>2.3913888879999998</v>
      </c>
      <c r="O6629">
        <v>0</v>
      </c>
      <c r="P6629">
        <v>1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0.34531136475300006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0.34531136475300006</v>
      </c>
    </row>
    <row r="6630" spans="1:31" x14ac:dyDescent="0.25">
      <c r="A6630">
        <v>2319195</v>
      </c>
      <c r="B6630">
        <v>1</v>
      </c>
      <c r="C6630" t="s">
        <v>80</v>
      </c>
      <c r="D6630" t="s">
        <v>94</v>
      </c>
      <c r="E6630" t="s">
        <v>147</v>
      </c>
      <c r="F6630" t="s">
        <v>18988</v>
      </c>
      <c r="G6630" t="s">
        <v>336</v>
      </c>
      <c r="H6630" t="s">
        <v>150</v>
      </c>
      <c r="I6630" t="s">
        <v>136</v>
      </c>
      <c r="J6630" t="s">
        <v>137</v>
      </c>
      <c r="K6630" t="s">
        <v>138</v>
      </c>
      <c r="L6630" t="s">
        <v>18989</v>
      </c>
      <c r="M6630" t="s">
        <v>18990</v>
      </c>
      <c r="N6630">
        <v>0.61638888800000002</v>
      </c>
      <c r="O6630">
        <v>0</v>
      </c>
      <c r="P6630">
        <v>53</v>
      </c>
      <c r="Q6630">
        <v>0</v>
      </c>
      <c r="R6630">
        <v>0</v>
      </c>
      <c r="S6630">
        <v>0</v>
      </c>
      <c r="T6630">
        <v>3</v>
      </c>
      <c r="U6630">
        <v>0</v>
      </c>
      <c r="V6630">
        <v>0</v>
      </c>
      <c r="W6630">
        <v>0</v>
      </c>
      <c r="X6630">
        <v>7.4048978350411172</v>
      </c>
      <c r="Y6630">
        <v>0</v>
      </c>
      <c r="Z6630">
        <v>0</v>
      </c>
      <c r="AA6630">
        <v>0</v>
      </c>
      <c r="AB6630">
        <v>2.332158197358889</v>
      </c>
      <c r="AC6630">
        <v>0</v>
      </c>
      <c r="AD6630">
        <v>0</v>
      </c>
      <c r="AE6630">
        <v>9.7370560324000053</v>
      </c>
    </row>
    <row r="6631" spans="1:31" x14ac:dyDescent="0.25">
      <c r="A6631">
        <v>2318863</v>
      </c>
      <c r="B6631">
        <v>1</v>
      </c>
      <c r="C6631" t="s">
        <v>80</v>
      </c>
      <c r="D6631" t="s">
        <v>100</v>
      </c>
      <c r="E6631" t="s">
        <v>153</v>
      </c>
      <c r="F6631" t="s">
        <v>18991</v>
      </c>
      <c r="G6631" t="s">
        <v>254</v>
      </c>
      <c r="H6631" t="s">
        <v>150</v>
      </c>
      <c r="I6631" t="s">
        <v>136</v>
      </c>
      <c r="J6631" t="s">
        <v>137</v>
      </c>
      <c r="K6631" t="s">
        <v>138</v>
      </c>
      <c r="L6631" t="s">
        <v>18992</v>
      </c>
      <c r="M6631" t="s">
        <v>18993</v>
      </c>
      <c r="N6631">
        <v>2.5727777770000002</v>
      </c>
      <c r="O6631">
        <v>0</v>
      </c>
      <c r="P6631">
        <v>6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4.0494584729445418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4.0494584729445418</v>
      </c>
    </row>
    <row r="6632" spans="1:31" x14ac:dyDescent="0.25">
      <c r="A6632">
        <v>2318723</v>
      </c>
      <c r="B6632">
        <v>1</v>
      </c>
      <c r="C6632" t="s">
        <v>80</v>
      </c>
      <c r="D6632" t="s">
        <v>98</v>
      </c>
      <c r="E6632" t="s">
        <v>132</v>
      </c>
      <c r="F6632" t="s">
        <v>13346</v>
      </c>
      <c r="G6632" t="s">
        <v>143</v>
      </c>
      <c r="H6632" t="s">
        <v>135</v>
      </c>
      <c r="I6632" t="s">
        <v>136</v>
      </c>
      <c r="J6632" t="s">
        <v>137</v>
      </c>
      <c r="K6632" t="s">
        <v>144</v>
      </c>
      <c r="L6632" t="s">
        <v>18994</v>
      </c>
      <c r="M6632" t="s">
        <v>18995</v>
      </c>
      <c r="N6632">
        <v>8.5633333329999992</v>
      </c>
      <c r="O6632">
        <v>0</v>
      </c>
      <c r="P6632">
        <v>821</v>
      </c>
      <c r="Q6632">
        <v>1</v>
      </c>
      <c r="R6632">
        <v>334</v>
      </c>
      <c r="S6632">
        <v>2</v>
      </c>
      <c r="T6632">
        <v>209</v>
      </c>
      <c r="U6632">
        <v>0</v>
      </c>
      <c r="V6632">
        <v>0</v>
      </c>
      <c r="W6632">
        <v>0</v>
      </c>
      <c r="X6632">
        <v>1988.6315644608424</v>
      </c>
      <c r="Y6632">
        <v>15.79925811090782</v>
      </c>
      <c r="Z6632">
        <v>3898.4498547000626</v>
      </c>
      <c r="AA6632">
        <v>49.690409296109557</v>
      </c>
      <c r="AB6632">
        <v>2432.3630965300658</v>
      </c>
      <c r="AC6632">
        <v>0</v>
      </c>
      <c r="AD6632">
        <v>0</v>
      </c>
      <c r="AE6632">
        <v>8384.9341830979884</v>
      </c>
    </row>
    <row r="6633" spans="1:31" x14ac:dyDescent="0.25">
      <c r="A6633">
        <v>2319218</v>
      </c>
      <c r="B6633">
        <v>1</v>
      </c>
      <c r="C6633" t="s">
        <v>80</v>
      </c>
      <c r="D6633" t="s">
        <v>85</v>
      </c>
      <c r="E6633" t="s">
        <v>285</v>
      </c>
      <c r="F6633" t="s">
        <v>18996</v>
      </c>
      <c r="G6633" t="s">
        <v>149</v>
      </c>
      <c r="H6633" t="s">
        <v>150</v>
      </c>
      <c r="I6633" t="s">
        <v>136</v>
      </c>
      <c r="J6633" t="s">
        <v>137</v>
      </c>
      <c r="K6633" t="s">
        <v>138</v>
      </c>
      <c r="L6633" t="s">
        <v>18997</v>
      </c>
      <c r="M6633" t="s">
        <v>18998</v>
      </c>
      <c r="N6633">
        <v>0.56138888799999997</v>
      </c>
      <c r="O6633">
        <v>0</v>
      </c>
      <c r="P6633">
        <v>191</v>
      </c>
      <c r="Q6633">
        <v>0</v>
      </c>
      <c r="R6633">
        <v>0</v>
      </c>
      <c r="S6633">
        <v>0</v>
      </c>
      <c r="T6633">
        <v>19</v>
      </c>
      <c r="U6633">
        <v>0</v>
      </c>
      <c r="V6633">
        <v>0</v>
      </c>
      <c r="W6633">
        <v>0</v>
      </c>
      <c r="X6633">
        <v>28.102177805068411</v>
      </c>
      <c r="Y6633">
        <v>0</v>
      </c>
      <c r="Z6633">
        <v>0</v>
      </c>
      <c r="AA6633">
        <v>0</v>
      </c>
      <c r="AB6633">
        <v>10.177486086552321</v>
      </c>
      <c r="AC6633">
        <v>0</v>
      </c>
      <c r="AD6633">
        <v>0</v>
      </c>
      <c r="AE6633">
        <v>38.279663891620729</v>
      </c>
    </row>
    <row r="6634" spans="1:31" x14ac:dyDescent="0.25">
      <c r="A6634">
        <v>2319032</v>
      </c>
      <c r="B6634">
        <v>1</v>
      </c>
      <c r="C6634" t="s">
        <v>80</v>
      </c>
      <c r="D6634" t="s">
        <v>98</v>
      </c>
      <c r="E6634" t="s">
        <v>141</v>
      </c>
      <c r="F6634" t="s">
        <v>593</v>
      </c>
      <c r="G6634" t="s">
        <v>134</v>
      </c>
      <c r="H6634" t="s">
        <v>135</v>
      </c>
      <c r="I6634" t="s">
        <v>136</v>
      </c>
      <c r="J6634" t="s">
        <v>137</v>
      </c>
      <c r="K6634" t="s">
        <v>138</v>
      </c>
      <c r="L6634" t="s">
        <v>18999</v>
      </c>
      <c r="M6634" t="s">
        <v>19000</v>
      </c>
      <c r="N6634">
        <v>0.29222222199999998</v>
      </c>
      <c r="O6634">
        <v>0</v>
      </c>
      <c r="P6634">
        <v>0</v>
      </c>
      <c r="Q6634">
        <v>9</v>
      </c>
      <c r="R6634">
        <v>95</v>
      </c>
      <c r="S6634">
        <v>5</v>
      </c>
      <c r="T6634">
        <v>25</v>
      </c>
      <c r="U6634">
        <v>1</v>
      </c>
      <c r="V6634">
        <v>0</v>
      </c>
      <c r="W6634">
        <v>0</v>
      </c>
      <c r="X6634">
        <v>0</v>
      </c>
      <c r="Y6634">
        <v>27.614123943431942</v>
      </c>
      <c r="Z6634">
        <v>104.50006266546174</v>
      </c>
      <c r="AA6634">
        <v>4.1239729493852506</v>
      </c>
      <c r="AB6634">
        <v>24.34763430707385</v>
      </c>
      <c r="AC6634">
        <v>30.964790541940005</v>
      </c>
      <c r="AD6634">
        <v>0</v>
      </c>
      <c r="AE6634">
        <v>191.5505844072928</v>
      </c>
    </row>
    <row r="6635" spans="1:31" x14ac:dyDescent="0.25">
      <c r="A6635">
        <v>2319049</v>
      </c>
      <c r="B6635">
        <v>1</v>
      </c>
      <c r="C6635" t="s">
        <v>81</v>
      </c>
      <c r="D6635" t="s">
        <v>119</v>
      </c>
      <c r="E6635" t="s">
        <v>147</v>
      </c>
      <c r="F6635" t="s">
        <v>446</v>
      </c>
      <c r="G6635" t="s">
        <v>149</v>
      </c>
      <c r="H6635" t="s">
        <v>150</v>
      </c>
      <c r="I6635" t="s">
        <v>136</v>
      </c>
      <c r="J6635" t="s">
        <v>137</v>
      </c>
      <c r="K6635" t="s">
        <v>138</v>
      </c>
      <c r="L6635" t="s">
        <v>19001</v>
      </c>
      <c r="M6635" t="s">
        <v>19002</v>
      </c>
      <c r="N6635">
        <v>1.9638888880000001</v>
      </c>
      <c r="O6635">
        <v>0</v>
      </c>
      <c r="P6635">
        <v>30</v>
      </c>
      <c r="Q6635">
        <v>0</v>
      </c>
      <c r="R6635">
        <v>0</v>
      </c>
      <c r="S6635">
        <v>0</v>
      </c>
      <c r="T6635">
        <v>3</v>
      </c>
      <c r="U6635">
        <v>0</v>
      </c>
      <c r="V6635">
        <v>0</v>
      </c>
      <c r="W6635">
        <v>0</v>
      </c>
      <c r="X6635">
        <v>7.7899039864403363</v>
      </c>
      <c r="Y6635">
        <v>0</v>
      </c>
      <c r="Z6635">
        <v>0</v>
      </c>
      <c r="AA6635">
        <v>0</v>
      </c>
      <c r="AB6635">
        <v>2.2157257239308001</v>
      </c>
      <c r="AC6635">
        <v>0</v>
      </c>
      <c r="AD6635">
        <v>0</v>
      </c>
      <c r="AE6635">
        <v>10.005629710371137</v>
      </c>
    </row>
    <row r="6636" spans="1:31" x14ac:dyDescent="0.25">
      <c r="A6636">
        <v>2318846</v>
      </c>
      <c r="B6636">
        <v>1</v>
      </c>
      <c r="C6636" t="s">
        <v>80</v>
      </c>
      <c r="D6636" t="s">
        <v>87</v>
      </c>
      <c r="E6636" t="s">
        <v>153</v>
      </c>
      <c r="F6636" t="s">
        <v>19003</v>
      </c>
      <c r="G6636" t="s">
        <v>149</v>
      </c>
      <c r="H6636" t="s">
        <v>150</v>
      </c>
      <c r="I6636" t="s">
        <v>136</v>
      </c>
      <c r="J6636" t="s">
        <v>137</v>
      </c>
      <c r="K6636" t="s">
        <v>138</v>
      </c>
      <c r="L6636" t="s">
        <v>19004</v>
      </c>
      <c r="M6636" t="s">
        <v>19005</v>
      </c>
      <c r="N6636">
        <v>1.8163888880000001</v>
      </c>
      <c r="O6636">
        <v>0</v>
      </c>
      <c r="P6636">
        <v>17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8.016925375569933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8.016925375569933</v>
      </c>
    </row>
    <row r="6637" spans="1:31" x14ac:dyDescent="0.25">
      <c r="A6637">
        <v>2319178</v>
      </c>
      <c r="B6637">
        <v>1</v>
      </c>
      <c r="C6637" t="s">
        <v>80</v>
      </c>
      <c r="D6637" t="s">
        <v>88</v>
      </c>
      <c r="E6637" t="s">
        <v>414</v>
      </c>
      <c r="F6637" t="s">
        <v>2878</v>
      </c>
      <c r="G6637" t="s">
        <v>134</v>
      </c>
      <c r="H6637" t="s">
        <v>135</v>
      </c>
      <c r="I6637" t="s">
        <v>136</v>
      </c>
      <c r="J6637" t="s">
        <v>137</v>
      </c>
      <c r="K6637" t="s">
        <v>138</v>
      </c>
      <c r="L6637" t="s">
        <v>19006</v>
      </c>
      <c r="M6637" t="s">
        <v>19007</v>
      </c>
      <c r="N6637">
        <v>0.226111111</v>
      </c>
      <c r="O6637">
        <v>1</v>
      </c>
      <c r="P6637">
        <v>7942</v>
      </c>
      <c r="Q6637">
        <v>0</v>
      </c>
      <c r="R6637">
        <v>2</v>
      </c>
      <c r="S6637">
        <v>10</v>
      </c>
      <c r="T6637">
        <v>1125</v>
      </c>
      <c r="U6637">
        <v>6</v>
      </c>
      <c r="V6637">
        <v>10</v>
      </c>
      <c r="W6637">
        <v>2.5979742876560006</v>
      </c>
      <c r="X6637">
        <v>434.67173916727296</v>
      </c>
      <c r="Y6637">
        <v>0</v>
      </c>
      <c r="Z6637">
        <v>7.7755129998149999E-2</v>
      </c>
      <c r="AA6637">
        <v>97.404203952710361</v>
      </c>
      <c r="AB6637">
        <v>341.28461617801889</v>
      </c>
      <c r="AC6637">
        <v>131.28643255857023</v>
      </c>
      <c r="AD6637">
        <v>20.605610310913651</v>
      </c>
      <c r="AE6637">
        <v>1027.9283315851403</v>
      </c>
    </row>
    <row r="6638" spans="1:31" x14ac:dyDescent="0.25">
      <c r="A6638">
        <v>2318992</v>
      </c>
      <c r="B6638">
        <v>1</v>
      </c>
      <c r="C6638" t="s">
        <v>81</v>
      </c>
      <c r="D6638" t="s">
        <v>125</v>
      </c>
      <c r="E6638" t="s">
        <v>175</v>
      </c>
      <c r="F6638" t="s">
        <v>19008</v>
      </c>
      <c r="G6638" t="s">
        <v>210</v>
      </c>
      <c r="H6638" t="s">
        <v>135</v>
      </c>
      <c r="I6638" t="s">
        <v>136</v>
      </c>
      <c r="J6638" t="s">
        <v>137</v>
      </c>
      <c r="K6638" t="s">
        <v>138</v>
      </c>
      <c r="L6638" t="s">
        <v>19009</v>
      </c>
      <c r="M6638" t="s">
        <v>19010</v>
      </c>
      <c r="N6638">
        <v>0.95499999999999996</v>
      </c>
      <c r="O6638">
        <v>0</v>
      </c>
      <c r="P6638">
        <v>0</v>
      </c>
      <c r="Q6638">
        <v>0</v>
      </c>
      <c r="R6638">
        <v>4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1.7069944645557336</v>
      </c>
      <c r="AA6638">
        <v>0</v>
      </c>
      <c r="AB6638">
        <v>0</v>
      </c>
      <c r="AC6638">
        <v>0</v>
      </c>
      <c r="AD6638">
        <v>0</v>
      </c>
      <c r="AE6638">
        <v>1.7069944645557336</v>
      </c>
    </row>
    <row r="6639" spans="1:31" x14ac:dyDescent="0.25">
      <c r="A6639">
        <v>2318926</v>
      </c>
      <c r="B6639">
        <v>1</v>
      </c>
      <c r="C6639" t="s">
        <v>80</v>
      </c>
      <c r="D6639" t="s">
        <v>106</v>
      </c>
      <c r="E6639" t="s">
        <v>141</v>
      </c>
      <c r="F6639" t="s">
        <v>282</v>
      </c>
      <c r="G6639" t="s">
        <v>134</v>
      </c>
      <c r="H6639" t="s">
        <v>135</v>
      </c>
      <c r="I6639" t="s">
        <v>136</v>
      </c>
      <c r="J6639" t="s">
        <v>137</v>
      </c>
      <c r="K6639" t="s">
        <v>138</v>
      </c>
      <c r="L6639" t="s">
        <v>19011</v>
      </c>
      <c r="M6639" t="s">
        <v>19012</v>
      </c>
      <c r="N6639">
        <v>7.8333333000000005E-2</v>
      </c>
      <c r="O6639">
        <v>1</v>
      </c>
      <c r="P6639">
        <v>38</v>
      </c>
      <c r="Q6639">
        <v>17</v>
      </c>
      <c r="R6639">
        <v>47</v>
      </c>
      <c r="S6639">
        <v>13</v>
      </c>
      <c r="T6639">
        <v>30</v>
      </c>
      <c r="U6639">
        <v>6</v>
      </c>
      <c r="V6639">
        <v>0</v>
      </c>
      <c r="W6639">
        <v>2.4626042513450002E-2</v>
      </c>
      <c r="X6639">
        <v>1.1233588935262504</v>
      </c>
      <c r="Y6639">
        <v>9.8018092236930006</v>
      </c>
      <c r="Z6639">
        <v>8.9247331358748347</v>
      </c>
      <c r="AA6639">
        <v>7.6836565209178511</v>
      </c>
      <c r="AB6639">
        <v>7.554173558168098</v>
      </c>
      <c r="AC6639">
        <v>30.392802718491623</v>
      </c>
      <c r="AD6639">
        <v>0</v>
      </c>
      <c r="AE6639">
        <v>65.505160093185111</v>
      </c>
    </row>
    <row r="6640" spans="1:31" x14ac:dyDescent="0.25">
      <c r="A6640">
        <v>2318783</v>
      </c>
      <c r="B6640">
        <v>1</v>
      </c>
      <c r="C6640" t="s">
        <v>80</v>
      </c>
      <c r="D6640" t="s">
        <v>89</v>
      </c>
      <c r="E6640" t="s">
        <v>141</v>
      </c>
      <c r="F6640" t="s">
        <v>9191</v>
      </c>
      <c r="G6640" t="s">
        <v>134</v>
      </c>
      <c r="H6640" t="s">
        <v>135</v>
      </c>
      <c r="I6640" t="s">
        <v>136</v>
      </c>
      <c r="J6640" t="s">
        <v>137</v>
      </c>
      <c r="K6640" t="s">
        <v>138</v>
      </c>
      <c r="L6640" t="s">
        <v>19013</v>
      </c>
      <c r="M6640" t="s">
        <v>19014</v>
      </c>
      <c r="N6640">
        <v>0.67111111099999998</v>
      </c>
      <c r="O6640">
        <v>1</v>
      </c>
      <c r="P6640">
        <v>287</v>
      </c>
      <c r="Q6640">
        <v>1</v>
      </c>
      <c r="R6640">
        <v>57</v>
      </c>
      <c r="S6640">
        <v>2</v>
      </c>
      <c r="T6640">
        <v>170</v>
      </c>
      <c r="U6640">
        <v>0</v>
      </c>
      <c r="V6640">
        <v>0</v>
      </c>
      <c r="W6640">
        <v>5.1236896727008672</v>
      </c>
      <c r="X6640">
        <v>72.202478004841183</v>
      </c>
      <c r="Y6640">
        <v>6.6850074938423347</v>
      </c>
      <c r="Z6640">
        <v>15.214753179381935</v>
      </c>
      <c r="AA6640">
        <v>2.6009412426875778</v>
      </c>
      <c r="AB6640">
        <v>103.44144097556092</v>
      </c>
      <c r="AC6640">
        <v>0</v>
      </c>
      <c r="AD6640">
        <v>0</v>
      </c>
      <c r="AE6640">
        <v>205.26831056901483</v>
      </c>
    </row>
    <row r="6641" spans="1:31" x14ac:dyDescent="0.25">
      <c r="A6641">
        <v>2318826</v>
      </c>
      <c r="B6641">
        <v>1</v>
      </c>
      <c r="C6641" t="s">
        <v>80</v>
      </c>
      <c r="D6641" t="s">
        <v>101</v>
      </c>
      <c r="E6641" t="s">
        <v>175</v>
      </c>
      <c r="F6641" t="s">
        <v>19015</v>
      </c>
      <c r="G6641" t="s">
        <v>177</v>
      </c>
      <c r="H6641" t="s">
        <v>135</v>
      </c>
      <c r="I6641" t="s">
        <v>136</v>
      </c>
      <c r="J6641" t="s">
        <v>137</v>
      </c>
      <c r="K6641" t="s">
        <v>144</v>
      </c>
      <c r="L6641" t="s">
        <v>19016</v>
      </c>
      <c r="M6641" t="s">
        <v>19017</v>
      </c>
      <c r="N6641">
        <v>2.9738888879999998</v>
      </c>
      <c r="O6641">
        <v>0</v>
      </c>
      <c r="P6641">
        <v>74</v>
      </c>
      <c r="Q6641">
        <v>0</v>
      </c>
      <c r="R6641">
        <v>2</v>
      </c>
      <c r="S6641">
        <v>0</v>
      </c>
      <c r="T6641">
        <v>31</v>
      </c>
      <c r="U6641">
        <v>0</v>
      </c>
      <c r="V6641">
        <v>1</v>
      </c>
      <c r="W6641">
        <v>0</v>
      </c>
      <c r="X6641">
        <v>56.699145243605606</v>
      </c>
      <c r="Y6641">
        <v>0</v>
      </c>
      <c r="Z6641">
        <v>8.0284411654933852</v>
      </c>
      <c r="AA6641">
        <v>0</v>
      </c>
      <c r="AB6641">
        <v>103.60553752969983</v>
      </c>
      <c r="AC6641">
        <v>0</v>
      </c>
      <c r="AD6641">
        <v>1.4990702428088085</v>
      </c>
      <c r="AE6641">
        <v>169.83219418160763</v>
      </c>
    </row>
    <row r="6642" spans="1:31" x14ac:dyDescent="0.25">
      <c r="A6642">
        <v>2318634</v>
      </c>
      <c r="B6642">
        <v>1</v>
      </c>
      <c r="C6642" t="s">
        <v>80</v>
      </c>
      <c r="D6642" t="s">
        <v>88</v>
      </c>
      <c r="E6642" t="s">
        <v>414</v>
      </c>
      <c r="F6642" t="s">
        <v>17826</v>
      </c>
      <c r="G6642" t="s">
        <v>467</v>
      </c>
      <c r="H6642" t="s">
        <v>2425</v>
      </c>
      <c r="I6642" t="s">
        <v>136</v>
      </c>
      <c r="J6642" t="s">
        <v>137</v>
      </c>
      <c r="K6642" t="s">
        <v>144</v>
      </c>
      <c r="L6642" t="s">
        <v>19018</v>
      </c>
      <c r="M6642" t="s">
        <v>19019</v>
      </c>
      <c r="N6642">
        <v>0.315</v>
      </c>
      <c r="O6642">
        <v>0</v>
      </c>
      <c r="P6642">
        <v>5840</v>
      </c>
      <c r="Q6642">
        <v>0</v>
      </c>
      <c r="R6642">
        <v>0</v>
      </c>
      <c r="S6642">
        <v>0</v>
      </c>
      <c r="T6642">
        <v>343</v>
      </c>
      <c r="U6642">
        <v>0</v>
      </c>
      <c r="V6642">
        <v>1</v>
      </c>
      <c r="W6642">
        <v>0</v>
      </c>
      <c r="X6642">
        <v>346.53030901704608</v>
      </c>
      <c r="Y6642">
        <v>0</v>
      </c>
      <c r="Z6642">
        <v>0</v>
      </c>
      <c r="AA6642">
        <v>0</v>
      </c>
      <c r="AB6642">
        <v>42.935513567858116</v>
      </c>
      <c r="AC6642">
        <v>0</v>
      </c>
      <c r="AD6642">
        <v>0.89462024347184999</v>
      </c>
      <c r="AE6642">
        <v>390.36044282837605</v>
      </c>
    </row>
    <row r="6643" spans="1:31" x14ac:dyDescent="0.25">
      <c r="A6643">
        <v>2318806</v>
      </c>
      <c r="B6643">
        <v>1</v>
      </c>
      <c r="C6643" t="s">
        <v>80</v>
      </c>
      <c r="D6643" t="s">
        <v>102</v>
      </c>
      <c r="E6643" t="s">
        <v>175</v>
      </c>
      <c r="F6643" t="s">
        <v>19020</v>
      </c>
      <c r="G6643" t="s">
        <v>143</v>
      </c>
      <c r="H6643" t="s">
        <v>135</v>
      </c>
      <c r="I6643" t="s">
        <v>136</v>
      </c>
      <c r="J6643" t="s">
        <v>137</v>
      </c>
      <c r="K6643" t="s">
        <v>144</v>
      </c>
      <c r="L6643" t="s">
        <v>19021</v>
      </c>
      <c r="M6643" t="s">
        <v>19022</v>
      </c>
      <c r="N6643">
        <v>4.801111111</v>
      </c>
      <c r="O6643">
        <v>0</v>
      </c>
      <c r="P6643">
        <v>180</v>
      </c>
      <c r="Q6643">
        <v>0</v>
      </c>
      <c r="R6643">
        <v>2</v>
      </c>
      <c r="S6643">
        <v>0</v>
      </c>
      <c r="T6643">
        <v>14</v>
      </c>
      <c r="U6643">
        <v>0</v>
      </c>
      <c r="V6643">
        <v>0</v>
      </c>
      <c r="W6643">
        <v>0</v>
      </c>
      <c r="X6643">
        <v>111.88876881879253</v>
      </c>
      <c r="Y6643">
        <v>0</v>
      </c>
      <c r="Z6643">
        <v>2.3684417626860004</v>
      </c>
      <c r="AA6643">
        <v>0</v>
      </c>
      <c r="AB6643">
        <v>51.909643024612549</v>
      </c>
      <c r="AC6643">
        <v>0</v>
      </c>
      <c r="AD6643">
        <v>0</v>
      </c>
      <c r="AE6643">
        <v>166.16685360609108</v>
      </c>
    </row>
    <row r="6644" spans="1:31" x14ac:dyDescent="0.25">
      <c r="A6644">
        <v>2318657</v>
      </c>
      <c r="B6644">
        <v>1</v>
      </c>
      <c r="C6644" t="s">
        <v>80</v>
      </c>
      <c r="D6644" t="s">
        <v>83</v>
      </c>
      <c r="E6644" t="s">
        <v>153</v>
      </c>
      <c r="F6644" t="s">
        <v>19023</v>
      </c>
      <c r="G6644" t="s">
        <v>155</v>
      </c>
      <c r="H6644" t="s">
        <v>150</v>
      </c>
      <c r="I6644" t="s">
        <v>136</v>
      </c>
      <c r="J6644" t="s">
        <v>137</v>
      </c>
      <c r="K6644" t="s">
        <v>138</v>
      </c>
      <c r="L6644" t="s">
        <v>19024</v>
      </c>
      <c r="M6644" t="s">
        <v>19025</v>
      </c>
      <c r="N6644">
        <v>1.305555555</v>
      </c>
      <c r="O6644">
        <v>0</v>
      </c>
      <c r="P6644">
        <v>1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0.25084238137109999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0.25084238137109999</v>
      </c>
    </row>
    <row r="6645" spans="1:31" x14ac:dyDescent="0.25">
      <c r="A6645">
        <v>2318763</v>
      </c>
      <c r="B6645">
        <v>1</v>
      </c>
      <c r="C6645" t="s">
        <v>81</v>
      </c>
      <c r="D6645" t="s">
        <v>118</v>
      </c>
      <c r="E6645" t="s">
        <v>414</v>
      </c>
      <c r="F6645" t="s">
        <v>13531</v>
      </c>
      <c r="G6645" t="s">
        <v>143</v>
      </c>
      <c r="H6645" t="s">
        <v>135</v>
      </c>
      <c r="I6645" t="s">
        <v>136</v>
      </c>
      <c r="J6645" t="s">
        <v>137</v>
      </c>
      <c r="K6645" t="s">
        <v>144</v>
      </c>
      <c r="L6645" t="s">
        <v>19026</v>
      </c>
      <c r="M6645" t="s">
        <v>19027</v>
      </c>
      <c r="N6645">
        <v>7.2069444440000003</v>
      </c>
      <c r="O6645">
        <v>7</v>
      </c>
      <c r="P6645">
        <v>1117</v>
      </c>
      <c r="Q6645">
        <v>187</v>
      </c>
      <c r="R6645">
        <v>74</v>
      </c>
      <c r="S6645">
        <v>50</v>
      </c>
      <c r="T6645">
        <v>105</v>
      </c>
      <c r="U6645">
        <v>0</v>
      </c>
      <c r="V6645">
        <v>0</v>
      </c>
      <c r="W6645">
        <v>14.680400815099203</v>
      </c>
      <c r="X6645">
        <v>1307.3845926129368</v>
      </c>
      <c r="Y6645">
        <v>5596.7366273672296</v>
      </c>
      <c r="Z6645">
        <v>444.06769257501361</v>
      </c>
      <c r="AA6645">
        <v>2899.8362492494184</v>
      </c>
      <c r="AB6645">
        <v>766.87327080923922</v>
      </c>
      <c r="AC6645">
        <v>0</v>
      </c>
      <c r="AD6645">
        <v>0</v>
      </c>
      <c r="AE6645">
        <v>11029.578833428937</v>
      </c>
    </row>
    <row r="6646" spans="1:31" x14ac:dyDescent="0.25">
      <c r="A6646">
        <v>2319012</v>
      </c>
      <c r="B6646">
        <v>1</v>
      </c>
      <c r="C6646" t="s">
        <v>80</v>
      </c>
      <c r="D6646" t="s">
        <v>94</v>
      </c>
      <c r="E6646" t="s">
        <v>147</v>
      </c>
      <c r="F6646" t="s">
        <v>19028</v>
      </c>
      <c r="G6646" t="s">
        <v>149</v>
      </c>
      <c r="H6646" t="s">
        <v>150</v>
      </c>
      <c r="I6646" t="s">
        <v>136</v>
      </c>
      <c r="J6646" t="s">
        <v>137</v>
      </c>
      <c r="K6646" t="s">
        <v>138</v>
      </c>
      <c r="L6646" t="s">
        <v>19029</v>
      </c>
      <c r="M6646" t="s">
        <v>19030</v>
      </c>
      <c r="N6646">
        <v>5.5113888879999999</v>
      </c>
      <c r="O6646">
        <v>0</v>
      </c>
      <c r="P6646">
        <v>14</v>
      </c>
      <c r="Q6646">
        <v>0</v>
      </c>
      <c r="R6646">
        <v>0</v>
      </c>
      <c r="S6646">
        <v>0</v>
      </c>
      <c r="T6646">
        <v>1</v>
      </c>
      <c r="U6646">
        <v>0</v>
      </c>
      <c r="V6646">
        <v>0</v>
      </c>
      <c r="W6646">
        <v>0</v>
      </c>
      <c r="X6646">
        <v>9.7495856775714298</v>
      </c>
      <c r="Y6646">
        <v>0</v>
      </c>
      <c r="Z6646">
        <v>0</v>
      </c>
      <c r="AA6646">
        <v>0</v>
      </c>
      <c r="AB6646">
        <v>0.1658549973015</v>
      </c>
      <c r="AC6646">
        <v>0</v>
      </c>
      <c r="AD6646">
        <v>0</v>
      </c>
      <c r="AE6646">
        <v>9.9154406748729293</v>
      </c>
    </row>
    <row r="6647" spans="1:31" x14ac:dyDescent="0.25">
      <c r="A6647">
        <v>2318906</v>
      </c>
      <c r="B6647">
        <v>1</v>
      </c>
      <c r="C6647" t="s">
        <v>80</v>
      </c>
      <c r="D6647" t="s">
        <v>90</v>
      </c>
      <c r="E6647" t="s">
        <v>153</v>
      </c>
      <c r="F6647" t="s">
        <v>19031</v>
      </c>
      <c r="G6647" t="s">
        <v>155</v>
      </c>
      <c r="H6647" t="s">
        <v>150</v>
      </c>
      <c r="I6647" t="s">
        <v>136</v>
      </c>
      <c r="J6647" t="s">
        <v>137</v>
      </c>
      <c r="K6647" t="s">
        <v>138</v>
      </c>
      <c r="L6647" t="s">
        <v>19032</v>
      </c>
      <c r="M6647" t="s">
        <v>19033</v>
      </c>
      <c r="N6647">
        <v>1.6758333329999999</v>
      </c>
      <c r="O6647">
        <v>0</v>
      </c>
      <c r="P6647">
        <v>9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3.4911234885292504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3.4911234885292504</v>
      </c>
    </row>
    <row r="6648" spans="1:31" x14ac:dyDescent="0.25">
      <c r="A6648">
        <v>2318720</v>
      </c>
      <c r="B6648">
        <v>1</v>
      </c>
      <c r="C6648" t="s">
        <v>80</v>
      </c>
      <c r="D6648" t="s">
        <v>93</v>
      </c>
      <c r="E6648" t="s">
        <v>158</v>
      </c>
      <c r="F6648" t="s">
        <v>19034</v>
      </c>
      <c r="G6648" t="s">
        <v>177</v>
      </c>
      <c r="H6648" t="s">
        <v>150</v>
      </c>
      <c r="I6648" t="s">
        <v>136</v>
      </c>
      <c r="J6648" t="s">
        <v>137</v>
      </c>
      <c r="K6648" t="s">
        <v>144</v>
      </c>
      <c r="L6648" t="s">
        <v>19035</v>
      </c>
      <c r="M6648" t="s">
        <v>19036</v>
      </c>
      <c r="N6648">
        <v>0.80416666599999997</v>
      </c>
      <c r="O6648">
        <v>0</v>
      </c>
      <c r="P6648">
        <v>393</v>
      </c>
      <c r="Q6648">
        <v>0</v>
      </c>
      <c r="R6648">
        <v>0</v>
      </c>
      <c r="S6648">
        <v>0</v>
      </c>
      <c r="T6648">
        <v>17</v>
      </c>
      <c r="U6648">
        <v>0</v>
      </c>
      <c r="V6648">
        <v>0</v>
      </c>
      <c r="W6648">
        <v>0</v>
      </c>
      <c r="X6648">
        <v>53.538274757802149</v>
      </c>
      <c r="Y6648">
        <v>0</v>
      </c>
      <c r="Z6648">
        <v>0</v>
      </c>
      <c r="AA6648">
        <v>0</v>
      </c>
      <c r="AB6648">
        <v>13.904037626026708</v>
      </c>
      <c r="AC6648">
        <v>0</v>
      </c>
      <c r="AD6648">
        <v>0</v>
      </c>
      <c r="AE6648">
        <v>67.442312383828863</v>
      </c>
    </row>
    <row r="6649" spans="1:31" x14ac:dyDescent="0.25">
      <c r="A6649">
        <v>2319267</v>
      </c>
      <c r="B6649">
        <v>1</v>
      </c>
      <c r="C6649" t="s">
        <v>81</v>
      </c>
      <c r="D6649" t="s">
        <v>120</v>
      </c>
      <c r="E6649" t="s">
        <v>147</v>
      </c>
      <c r="F6649" t="s">
        <v>19037</v>
      </c>
      <c r="G6649" t="s">
        <v>149</v>
      </c>
      <c r="H6649" t="s">
        <v>150</v>
      </c>
      <c r="I6649" t="s">
        <v>136</v>
      </c>
      <c r="J6649" t="s">
        <v>137</v>
      </c>
      <c r="K6649" t="s">
        <v>138</v>
      </c>
      <c r="L6649" t="s">
        <v>19038</v>
      </c>
      <c r="M6649" t="s">
        <v>19039</v>
      </c>
      <c r="N6649">
        <v>1.1469444440000001</v>
      </c>
      <c r="O6649">
        <v>0</v>
      </c>
      <c r="P6649">
        <v>1</v>
      </c>
      <c r="Q6649">
        <v>0</v>
      </c>
      <c r="R6649">
        <v>0</v>
      </c>
      <c r="S6649">
        <v>0</v>
      </c>
      <c r="T6649">
        <v>2</v>
      </c>
      <c r="U6649">
        <v>0</v>
      </c>
      <c r="V6649">
        <v>0</v>
      </c>
      <c r="W6649">
        <v>0</v>
      </c>
      <c r="X6649">
        <v>0.30389531428642502</v>
      </c>
      <c r="Y6649">
        <v>0</v>
      </c>
      <c r="Z6649">
        <v>0</v>
      </c>
      <c r="AA6649">
        <v>0</v>
      </c>
      <c r="AB6649">
        <v>1.3208628150683945</v>
      </c>
      <c r="AC6649">
        <v>0</v>
      </c>
      <c r="AD6649">
        <v>0</v>
      </c>
      <c r="AE6649">
        <v>1.6247581293548197</v>
      </c>
    </row>
    <row r="6650" spans="1:31" x14ac:dyDescent="0.25">
      <c r="A6650">
        <v>2318912</v>
      </c>
      <c r="B6650">
        <v>1</v>
      </c>
      <c r="C6650" t="s">
        <v>80</v>
      </c>
      <c r="D6650" t="s">
        <v>100</v>
      </c>
      <c r="E6650" t="s">
        <v>132</v>
      </c>
      <c r="F6650" t="s">
        <v>5098</v>
      </c>
      <c r="G6650" t="s">
        <v>134</v>
      </c>
      <c r="H6650" t="s">
        <v>135</v>
      </c>
      <c r="I6650" t="s">
        <v>136</v>
      </c>
      <c r="J6650" t="s">
        <v>137</v>
      </c>
      <c r="K6650" t="s">
        <v>138</v>
      </c>
      <c r="L6650" t="s">
        <v>19040</v>
      </c>
      <c r="M6650" t="s">
        <v>19041</v>
      </c>
      <c r="N6650">
        <v>0.51</v>
      </c>
      <c r="O6650">
        <v>0</v>
      </c>
      <c r="P6650">
        <v>348</v>
      </c>
      <c r="Q6650">
        <v>9</v>
      </c>
      <c r="R6650">
        <v>32</v>
      </c>
      <c r="S6650">
        <v>1</v>
      </c>
      <c r="T6650">
        <v>33</v>
      </c>
      <c r="U6650">
        <v>0</v>
      </c>
      <c r="V6650">
        <v>0</v>
      </c>
      <c r="W6650">
        <v>0</v>
      </c>
      <c r="X6650">
        <v>39.930105353143553</v>
      </c>
      <c r="Y6650">
        <v>10.9502321289102</v>
      </c>
      <c r="Z6650">
        <v>74.0649885604101</v>
      </c>
      <c r="AA6650">
        <v>0.88437092413560003</v>
      </c>
      <c r="AB6650">
        <v>15.638516235698999</v>
      </c>
      <c r="AC6650">
        <v>0</v>
      </c>
      <c r="AD6650">
        <v>0</v>
      </c>
      <c r="AE6650">
        <v>141.46821320229844</v>
      </c>
    </row>
    <row r="6651" spans="1:31" x14ac:dyDescent="0.25">
      <c r="A6651">
        <v>2318958</v>
      </c>
      <c r="B6651">
        <v>1</v>
      </c>
      <c r="C6651" t="s">
        <v>80</v>
      </c>
      <c r="D6651" t="s">
        <v>82</v>
      </c>
      <c r="E6651" t="s">
        <v>147</v>
      </c>
      <c r="F6651" t="s">
        <v>19042</v>
      </c>
      <c r="G6651" t="s">
        <v>149</v>
      </c>
      <c r="H6651" t="s">
        <v>150</v>
      </c>
      <c r="I6651" t="s">
        <v>136</v>
      </c>
      <c r="J6651" t="s">
        <v>137</v>
      </c>
      <c r="K6651" t="s">
        <v>138</v>
      </c>
      <c r="L6651" t="s">
        <v>19043</v>
      </c>
      <c r="M6651" t="s">
        <v>19044</v>
      </c>
      <c r="N6651">
        <v>5.8250000000000002</v>
      </c>
      <c r="O6651">
        <v>0</v>
      </c>
      <c r="P6651">
        <v>174</v>
      </c>
      <c r="Q6651">
        <v>0</v>
      </c>
      <c r="R6651">
        <v>0</v>
      </c>
      <c r="S6651">
        <v>0</v>
      </c>
      <c r="T6651">
        <v>9</v>
      </c>
      <c r="U6651">
        <v>0</v>
      </c>
      <c r="V6651">
        <v>0</v>
      </c>
      <c r="W6651">
        <v>0</v>
      </c>
      <c r="X6651">
        <v>212.51876166217994</v>
      </c>
      <c r="Y6651">
        <v>0</v>
      </c>
      <c r="Z6651">
        <v>0</v>
      </c>
      <c r="AA6651">
        <v>0</v>
      </c>
      <c r="AB6651">
        <v>23.215943303941664</v>
      </c>
      <c r="AC6651">
        <v>0</v>
      </c>
      <c r="AD6651">
        <v>0</v>
      </c>
      <c r="AE6651">
        <v>235.7347049661216</v>
      </c>
    </row>
    <row r="6652" spans="1:31" x14ac:dyDescent="0.25">
      <c r="A6652">
        <v>2318895</v>
      </c>
      <c r="B6652">
        <v>1</v>
      </c>
      <c r="C6652" t="s">
        <v>80</v>
      </c>
      <c r="D6652" t="s">
        <v>96</v>
      </c>
      <c r="E6652" t="s">
        <v>153</v>
      </c>
      <c r="F6652" t="s">
        <v>19045</v>
      </c>
      <c r="G6652" t="s">
        <v>254</v>
      </c>
      <c r="H6652" t="s">
        <v>150</v>
      </c>
      <c r="I6652" t="s">
        <v>136</v>
      </c>
      <c r="J6652" t="s">
        <v>137</v>
      </c>
      <c r="K6652" t="s">
        <v>138</v>
      </c>
      <c r="L6652" t="s">
        <v>19046</v>
      </c>
      <c r="M6652" t="s">
        <v>19047</v>
      </c>
      <c r="N6652">
        <v>3.400555555</v>
      </c>
      <c r="O6652">
        <v>0</v>
      </c>
      <c r="P6652">
        <v>1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0.60051230291542501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0.60051230291542501</v>
      </c>
    </row>
    <row r="6653" spans="1:31" x14ac:dyDescent="0.25">
      <c r="A6653">
        <v>2319144</v>
      </c>
      <c r="B6653">
        <v>1</v>
      </c>
      <c r="C6653" t="s">
        <v>80</v>
      </c>
      <c r="D6653" t="s">
        <v>83</v>
      </c>
      <c r="E6653" t="s">
        <v>175</v>
      </c>
      <c r="F6653" t="s">
        <v>19048</v>
      </c>
      <c r="G6653" t="s">
        <v>716</v>
      </c>
      <c r="H6653" t="s">
        <v>135</v>
      </c>
      <c r="I6653" t="s">
        <v>136</v>
      </c>
      <c r="J6653" t="s">
        <v>137</v>
      </c>
      <c r="K6653" t="s">
        <v>138</v>
      </c>
      <c r="L6653" t="s">
        <v>19049</v>
      </c>
      <c r="M6653" t="s">
        <v>19050</v>
      </c>
      <c r="N6653">
        <v>1.95</v>
      </c>
      <c r="O6653">
        <v>0</v>
      </c>
      <c r="P6653">
        <v>319</v>
      </c>
      <c r="Q6653">
        <v>0</v>
      </c>
      <c r="R6653">
        <v>0</v>
      </c>
      <c r="S6653">
        <v>1</v>
      </c>
      <c r="T6653">
        <v>11</v>
      </c>
      <c r="U6653">
        <v>0</v>
      </c>
      <c r="V6653">
        <v>0</v>
      </c>
      <c r="W6653">
        <v>0</v>
      </c>
      <c r="X6653">
        <v>171.17129114259723</v>
      </c>
      <c r="Y6653">
        <v>0</v>
      </c>
      <c r="Z6653">
        <v>0</v>
      </c>
      <c r="AA6653">
        <v>22.073907003802752</v>
      </c>
      <c r="AB6653">
        <v>26.741019828565797</v>
      </c>
      <c r="AC6653">
        <v>0</v>
      </c>
      <c r="AD6653">
        <v>0</v>
      </c>
      <c r="AE6653">
        <v>219.98621797496577</v>
      </c>
    </row>
    <row r="6654" spans="1:31" x14ac:dyDescent="0.25">
      <c r="A6654">
        <v>2318749</v>
      </c>
      <c r="B6654">
        <v>1</v>
      </c>
      <c r="C6654" t="s">
        <v>81</v>
      </c>
      <c r="D6654" t="s">
        <v>123</v>
      </c>
      <c r="E6654" t="s">
        <v>175</v>
      </c>
      <c r="F6654" t="s">
        <v>19051</v>
      </c>
      <c r="G6654" t="s">
        <v>177</v>
      </c>
      <c r="H6654" t="s">
        <v>135</v>
      </c>
      <c r="I6654" t="s">
        <v>136</v>
      </c>
      <c r="J6654" t="s">
        <v>137</v>
      </c>
      <c r="K6654" t="s">
        <v>144</v>
      </c>
      <c r="L6654" t="s">
        <v>19052</v>
      </c>
      <c r="M6654" t="s">
        <v>19053</v>
      </c>
      <c r="N6654">
        <v>1.268611111</v>
      </c>
      <c r="O6654">
        <v>2</v>
      </c>
      <c r="P6654">
        <v>7495</v>
      </c>
      <c r="Q6654">
        <v>16</v>
      </c>
      <c r="R6654">
        <v>147</v>
      </c>
      <c r="S6654">
        <v>9</v>
      </c>
      <c r="T6654">
        <v>422</v>
      </c>
      <c r="U6654">
        <v>1</v>
      </c>
      <c r="V6654">
        <v>2</v>
      </c>
      <c r="W6654">
        <v>0.31604783067690001</v>
      </c>
      <c r="X6654">
        <v>1613.6476838014021</v>
      </c>
      <c r="Y6654">
        <v>55.156223584439864</v>
      </c>
      <c r="Z6654">
        <v>134.07940717853754</v>
      </c>
      <c r="AA6654">
        <v>111.22747488806129</v>
      </c>
      <c r="AB6654">
        <v>491.61191720667313</v>
      </c>
      <c r="AC6654">
        <v>6.8941875323585826</v>
      </c>
      <c r="AD6654">
        <v>17.82135671616868</v>
      </c>
      <c r="AE6654">
        <v>2430.7542987383185</v>
      </c>
    </row>
    <row r="6655" spans="1:31" x14ac:dyDescent="0.25">
      <c r="A6655">
        <v>2319081</v>
      </c>
      <c r="B6655">
        <v>1</v>
      </c>
      <c r="C6655" t="s">
        <v>80</v>
      </c>
      <c r="D6655" t="s">
        <v>83</v>
      </c>
      <c r="E6655" t="s">
        <v>175</v>
      </c>
      <c r="F6655" t="s">
        <v>19054</v>
      </c>
      <c r="G6655" t="s">
        <v>134</v>
      </c>
      <c r="H6655" t="s">
        <v>135</v>
      </c>
      <c r="I6655" t="s">
        <v>136</v>
      </c>
      <c r="J6655" t="s">
        <v>137</v>
      </c>
      <c r="K6655" t="s">
        <v>138</v>
      </c>
      <c r="L6655" t="s">
        <v>19055</v>
      </c>
      <c r="M6655" t="s">
        <v>19056</v>
      </c>
      <c r="N6655">
        <v>0.28833333300000002</v>
      </c>
      <c r="O6655">
        <v>0</v>
      </c>
      <c r="P6655">
        <v>435</v>
      </c>
      <c r="Q6655">
        <v>0</v>
      </c>
      <c r="R6655">
        <v>0</v>
      </c>
      <c r="S6655">
        <v>1</v>
      </c>
      <c r="T6655">
        <v>53</v>
      </c>
      <c r="U6655">
        <v>4</v>
      </c>
      <c r="V6655">
        <v>0</v>
      </c>
      <c r="W6655">
        <v>0</v>
      </c>
      <c r="X6655">
        <v>34.034817195978775</v>
      </c>
      <c r="Y6655">
        <v>0</v>
      </c>
      <c r="Z6655">
        <v>0</v>
      </c>
      <c r="AA6655">
        <v>4.9638538450160006</v>
      </c>
      <c r="AB6655">
        <v>31.443173374829549</v>
      </c>
      <c r="AC6655">
        <v>144.96828052458471</v>
      </c>
      <c r="AD6655">
        <v>0</v>
      </c>
      <c r="AE6655">
        <v>215.41012494040905</v>
      </c>
    </row>
    <row r="6656" spans="1:31" x14ac:dyDescent="0.25">
      <c r="A6656">
        <v>2318835</v>
      </c>
      <c r="B6656">
        <v>1</v>
      </c>
      <c r="C6656" t="s">
        <v>80</v>
      </c>
      <c r="D6656" t="s">
        <v>82</v>
      </c>
      <c r="E6656" t="s">
        <v>158</v>
      </c>
      <c r="F6656" t="s">
        <v>19057</v>
      </c>
      <c r="G6656" t="s">
        <v>336</v>
      </c>
      <c r="H6656" t="s">
        <v>150</v>
      </c>
      <c r="I6656" t="s">
        <v>136</v>
      </c>
      <c r="J6656" t="s">
        <v>137</v>
      </c>
      <c r="K6656" t="s">
        <v>138</v>
      </c>
      <c r="L6656" t="s">
        <v>19058</v>
      </c>
      <c r="M6656" t="s">
        <v>19059</v>
      </c>
      <c r="N6656">
        <v>0.523888888</v>
      </c>
      <c r="O6656">
        <v>0</v>
      </c>
      <c r="P6656">
        <v>997</v>
      </c>
      <c r="Q6656">
        <v>0</v>
      </c>
      <c r="R6656">
        <v>0</v>
      </c>
      <c r="S6656">
        <v>0</v>
      </c>
      <c r="T6656">
        <v>88</v>
      </c>
      <c r="U6656">
        <v>0</v>
      </c>
      <c r="V6656">
        <v>0</v>
      </c>
      <c r="W6656">
        <v>0</v>
      </c>
      <c r="X6656">
        <v>111.39627427773743</v>
      </c>
      <c r="Y6656">
        <v>0</v>
      </c>
      <c r="Z6656">
        <v>0</v>
      </c>
      <c r="AA6656">
        <v>0</v>
      </c>
      <c r="AB6656">
        <v>21.921828400125122</v>
      </c>
      <c r="AC6656">
        <v>0</v>
      </c>
      <c r="AD6656">
        <v>0</v>
      </c>
      <c r="AE6656">
        <v>133.31810267786256</v>
      </c>
    </row>
    <row r="6657" spans="1:31" x14ac:dyDescent="0.25">
      <c r="A6657">
        <v>2318689</v>
      </c>
      <c r="B6657">
        <v>1</v>
      </c>
      <c r="C6657" t="s">
        <v>81</v>
      </c>
      <c r="D6657" t="s">
        <v>123</v>
      </c>
      <c r="E6657" t="s">
        <v>141</v>
      </c>
      <c r="F6657" t="s">
        <v>19060</v>
      </c>
      <c r="G6657" t="s">
        <v>134</v>
      </c>
      <c r="H6657" t="s">
        <v>135</v>
      </c>
      <c r="I6657" t="s">
        <v>136</v>
      </c>
      <c r="J6657" t="s">
        <v>137</v>
      </c>
      <c r="K6657" t="s">
        <v>138</v>
      </c>
      <c r="L6657" t="s">
        <v>19061</v>
      </c>
      <c r="M6657" t="s">
        <v>19062</v>
      </c>
      <c r="N6657">
        <v>0.92666666600000003</v>
      </c>
      <c r="O6657">
        <v>0</v>
      </c>
      <c r="P6657">
        <v>382</v>
      </c>
      <c r="Q6657">
        <v>0</v>
      </c>
      <c r="R6657">
        <v>1</v>
      </c>
      <c r="S6657">
        <v>4</v>
      </c>
      <c r="T6657">
        <v>16</v>
      </c>
      <c r="U6657">
        <v>3</v>
      </c>
      <c r="V6657">
        <v>0</v>
      </c>
      <c r="W6657">
        <v>0</v>
      </c>
      <c r="X6657">
        <v>95.292604922813766</v>
      </c>
      <c r="Y6657">
        <v>0</v>
      </c>
      <c r="Z6657">
        <v>9.2147431836450018</v>
      </c>
      <c r="AA6657">
        <v>3.6334634855455006</v>
      </c>
      <c r="AB6657">
        <v>17.534565610328009</v>
      </c>
      <c r="AC6657">
        <v>211.71569689801862</v>
      </c>
      <c r="AD6657">
        <v>0</v>
      </c>
      <c r="AE6657">
        <v>337.39107410035092</v>
      </c>
    </row>
    <row r="6658" spans="1:31" x14ac:dyDescent="0.25">
      <c r="A6658">
        <v>2318789</v>
      </c>
      <c r="B6658">
        <v>1</v>
      </c>
      <c r="C6658" t="s">
        <v>80</v>
      </c>
      <c r="D6658" t="s">
        <v>93</v>
      </c>
      <c r="E6658" t="s">
        <v>158</v>
      </c>
      <c r="F6658" t="s">
        <v>19063</v>
      </c>
      <c r="G6658" t="s">
        <v>143</v>
      </c>
      <c r="H6658" t="s">
        <v>150</v>
      </c>
      <c r="I6658" t="s">
        <v>136</v>
      </c>
      <c r="J6658" t="s">
        <v>137</v>
      </c>
      <c r="K6658" t="s">
        <v>144</v>
      </c>
      <c r="L6658" t="s">
        <v>19064</v>
      </c>
      <c r="M6658" t="s">
        <v>19065</v>
      </c>
      <c r="N6658">
        <v>5.1155555550000003</v>
      </c>
      <c r="O6658">
        <v>0</v>
      </c>
      <c r="P6658">
        <v>107</v>
      </c>
      <c r="Q6658">
        <v>0</v>
      </c>
      <c r="R6658">
        <v>0</v>
      </c>
      <c r="S6658">
        <v>0</v>
      </c>
      <c r="T6658">
        <v>6</v>
      </c>
      <c r="U6658">
        <v>0</v>
      </c>
      <c r="V6658">
        <v>0</v>
      </c>
      <c r="W6658">
        <v>0</v>
      </c>
      <c r="X6658">
        <v>53.092551227026142</v>
      </c>
      <c r="Y6658">
        <v>0</v>
      </c>
      <c r="Z6658">
        <v>0</v>
      </c>
      <c r="AA6658">
        <v>0</v>
      </c>
      <c r="AB6658">
        <v>13.678398293808346</v>
      </c>
      <c r="AC6658">
        <v>0</v>
      </c>
      <c r="AD6658">
        <v>0</v>
      </c>
      <c r="AE6658">
        <v>66.770949520834492</v>
      </c>
    </row>
    <row r="6659" spans="1:31" x14ac:dyDescent="0.25">
      <c r="A6659">
        <v>2318643</v>
      </c>
      <c r="B6659">
        <v>1</v>
      </c>
      <c r="C6659" t="s">
        <v>81</v>
      </c>
      <c r="D6659" t="s">
        <v>116</v>
      </c>
      <c r="E6659" t="s">
        <v>141</v>
      </c>
      <c r="F6659" t="s">
        <v>19066</v>
      </c>
      <c r="G6659" t="s">
        <v>134</v>
      </c>
      <c r="H6659" t="s">
        <v>135</v>
      </c>
      <c r="I6659" t="s">
        <v>136</v>
      </c>
      <c r="J6659" t="s">
        <v>137</v>
      </c>
      <c r="K6659" t="s">
        <v>138</v>
      </c>
      <c r="L6659" t="s">
        <v>19067</v>
      </c>
      <c r="M6659" t="s">
        <v>19068</v>
      </c>
      <c r="N6659">
        <v>4.3455555549999998</v>
      </c>
      <c r="O6659">
        <v>2</v>
      </c>
      <c r="P6659">
        <v>431</v>
      </c>
      <c r="Q6659">
        <v>19</v>
      </c>
      <c r="R6659">
        <v>23</v>
      </c>
      <c r="S6659">
        <v>17</v>
      </c>
      <c r="T6659">
        <v>28</v>
      </c>
      <c r="U6659">
        <v>0</v>
      </c>
      <c r="V6659">
        <v>0</v>
      </c>
      <c r="W6659">
        <v>1.2215153938680003</v>
      </c>
      <c r="X6659">
        <v>213.29174542565246</v>
      </c>
      <c r="Y6659">
        <v>182.58129360143514</v>
      </c>
      <c r="Z6659">
        <v>13.053880975855961</v>
      </c>
      <c r="AA6659">
        <v>366.34781732726299</v>
      </c>
      <c r="AB6659">
        <v>9.3953247240898339</v>
      </c>
      <c r="AC6659">
        <v>0</v>
      </c>
      <c r="AD6659">
        <v>0</v>
      </c>
      <c r="AE6659">
        <v>785.89157744816441</v>
      </c>
    </row>
    <row r="6660" spans="1:31" x14ac:dyDescent="0.25">
      <c r="A6660">
        <v>2319184</v>
      </c>
      <c r="B6660">
        <v>1</v>
      </c>
      <c r="C6660" t="s">
        <v>80</v>
      </c>
      <c r="D6660" t="s">
        <v>96</v>
      </c>
      <c r="E6660" t="s">
        <v>141</v>
      </c>
      <c r="F6660" t="s">
        <v>19069</v>
      </c>
      <c r="G6660" t="s">
        <v>134</v>
      </c>
      <c r="H6660" t="s">
        <v>135</v>
      </c>
      <c r="I6660" t="s">
        <v>136</v>
      </c>
      <c r="J6660" t="s">
        <v>137</v>
      </c>
      <c r="K6660" t="s">
        <v>138</v>
      </c>
      <c r="L6660" t="s">
        <v>19070</v>
      </c>
      <c r="M6660" t="s">
        <v>19071</v>
      </c>
      <c r="N6660">
        <v>0.91388888800000001</v>
      </c>
      <c r="O6660">
        <v>6</v>
      </c>
      <c r="P6660">
        <v>1196</v>
      </c>
      <c r="Q6660">
        <v>18</v>
      </c>
      <c r="R6660">
        <v>59</v>
      </c>
      <c r="S6660">
        <v>8</v>
      </c>
      <c r="T6660">
        <v>28</v>
      </c>
      <c r="U6660">
        <v>0</v>
      </c>
      <c r="V6660">
        <v>1</v>
      </c>
      <c r="W6660">
        <v>18.773960061625601</v>
      </c>
      <c r="X6660">
        <v>276.86522560570643</v>
      </c>
      <c r="Y6660">
        <v>24.112862639344652</v>
      </c>
      <c r="Z6660">
        <v>58.70027515302565</v>
      </c>
      <c r="AA6660">
        <v>15.982929136078207</v>
      </c>
      <c r="AB6660">
        <v>22.312855483755222</v>
      </c>
      <c r="AC6660">
        <v>0</v>
      </c>
      <c r="AD6660">
        <v>1.7826320100426667</v>
      </c>
      <c r="AE6660">
        <v>418.53074008957844</v>
      </c>
    </row>
    <row r="6661" spans="1:31" x14ac:dyDescent="0.25">
      <c r="A6661">
        <v>2318709</v>
      </c>
      <c r="B6661">
        <v>1</v>
      </c>
      <c r="C6661" t="s">
        <v>81</v>
      </c>
      <c r="D6661" t="s">
        <v>124</v>
      </c>
      <c r="E6661" t="s">
        <v>175</v>
      </c>
      <c r="F6661" t="s">
        <v>19072</v>
      </c>
      <c r="G6661" t="s">
        <v>143</v>
      </c>
      <c r="H6661" t="s">
        <v>135</v>
      </c>
      <c r="I6661" t="s">
        <v>136</v>
      </c>
      <c r="J6661" t="s">
        <v>137</v>
      </c>
      <c r="K6661" t="s">
        <v>144</v>
      </c>
      <c r="L6661" t="s">
        <v>19073</v>
      </c>
      <c r="M6661" t="s">
        <v>19074</v>
      </c>
      <c r="N6661">
        <v>2.6311111110000001</v>
      </c>
      <c r="O6661">
        <v>0</v>
      </c>
      <c r="P6661">
        <v>83</v>
      </c>
      <c r="Q6661">
        <v>0</v>
      </c>
      <c r="R6661">
        <v>0</v>
      </c>
      <c r="S6661">
        <v>0</v>
      </c>
      <c r="T6661">
        <v>2</v>
      </c>
      <c r="U6661">
        <v>0</v>
      </c>
      <c r="V6661">
        <v>0</v>
      </c>
      <c r="W6661">
        <v>0</v>
      </c>
      <c r="X6661">
        <v>33.309997951484242</v>
      </c>
      <c r="Y6661">
        <v>0</v>
      </c>
      <c r="Z6661">
        <v>0</v>
      </c>
      <c r="AA6661">
        <v>0</v>
      </c>
      <c r="AB6661">
        <v>0.35781668286337498</v>
      </c>
      <c r="AC6661">
        <v>0</v>
      </c>
      <c r="AD6661">
        <v>0</v>
      </c>
      <c r="AE6661">
        <v>33.667814634347614</v>
      </c>
    </row>
    <row r="6662" spans="1:31" x14ac:dyDescent="0.25">
      <c r="A6662">
        <v>2318995</v>
      </c>
      <c r="B6662">
        <v>1</v>
      </c>
      <c r="C6662" t="s">
        <v>81</v>
      </c>
      <c r="D6662" t="s">
        <v>123</v>
      </c>
      <c r="E6662" t="s">
        <v>153</v>
      </c>
      <c r="F6662" t="s">
        <v>19075</v>
      </c>
      <c r="G6662" t="s">
        <v>203</v>
      </c>
      <c r="H6662" t="s">
        <v>150</v>
      </c>
      <c r="I6662" t="s">
        <v>136</v>
      </c>
      <c r="J6662" t="s">
        <v>137</v>
      </c>
      <c r="K6662" t="s">
        <v>138</v>
      </c>
      <c r="L6662" t="s">
        <v>19076</v>
      </c>
      <c r="M6662" t="s">
        <v>19077</v>
      </c>
      <c r="N6662">
        <v>1.7022222220000001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1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1.0551508623459003</v>
      </c>
      <c r="AC6662">
        <v>0</v>
      </c>
      <c r="AD6662">
        <v>0</v>
      </c>
      <c r="AE6662">
        <v>1.0551508623459003</v>
      </c>
    </row>
    <row r="6663" spans="1:31" x14ac:dyDescent="0.25">
      <c r="A6663">
        <v>2319021</v>
      </c>
      <c r="B6663">
        <v>1</v>
      </c>
      <c r="C6663" t="s">
        <v>81</v>
      </c>
      <c r="D6663" t="s">
        <v>128</v>
      </c>
      <c r="E6663" t="s">
        <v>175</v>
      </c>
      <c r="F6663" t="s">
        <v>19078</v>
      </c>
      <c r="G6663" t="s">
        <v>210</v>
      </c>
      <c r="H6663" t="s">
        <v>135</v>
      </c>
      <c r="I6663" t="s">
        <v>136</v>
      </c>
      <c r="J6663" t="s">
        <v>137</v>
      </c>
      <c r="K6663" t="s">
        <v>138</v>
      </c>
      <c r="L6663" t="s">
        <v>19079</v>
      </c>
      <c r="M6663" t="s">
        <v>19080</v>
      </c>
      <c r="N6663">
        <v>3.5677777769999999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1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3.7921376924926671</v>
      </c>
      <c r="AC6663">
        <v>0</v>
      </c>
      <c r="AD6663">
        <v>0</v>
      </c>
      <c r="AE6663">
        <v>3.7921376924926671</v>
      </c>
    </row>
    <row r="6664" spans="1:31" x14ac:dyDescent="0.25">
      <c r="A6664">
        <v>2318829</v>
      </c>
      <c r="B6664">
        <v>1</v>
      </c>
      <c r="C6664" t="s">
        <v>80</v>
      </c>
      <c r="D6664" t="s">
        <v>103</v>
      </c>
      <c r="E6664" t="s">
        <v>147</v>
      </c>
      <c r="F6664" t="s">
        <v>19081</v>
      </c>
      <c r="G6664" t="s">
        <v>177</v>
      </c>
      <c r="H6664" t="s">
        <v>150</v>
      </c>
      <c r="I6664" t="s">
        <v>136</v>
      </c>
      <c r="J6664" t="s">
        <v>137</v>
      </c>
      <c r="K6664" t="s">
        <v>144</v>
      </c>
      <c r="L6664" t="s">
        <v>19082</v>
      </c>
      <c r="M6664" t="s">
        <v>19083</v>
      </c>
      <c r="N6664">
        <v>2.6716666660000001</v>
      </c>
      <c r="O6664">
        <v>0</v>
      </c>
      <c r="P6664">
        <v>26</v>
      </c>
      <c r="Q6664">
        <v>0</v>
      </c>
      <c r="R6664">
        <v>0</v>
      </c>
      <c r="S6664">
        <v>0</v>
      </c>
      <c r="T6664">
        <v>2</v>
      </c>
      <c r="U6664">
        <v>0</v>
      </c>
      <c r="V6664">
        <v>0</v>
      </c>
      <c r="W6664">
        <v>0</v>
      </c>
      <c r="X6664">
        <v>16.876155945074697</v>
      </c>
      <c r="Y6664">
        <v>0</v>
      </c>
      <c r="Z6664">
        <v>0</v>
      </c>
      <c r="AA6664">
        <v>0</v>
      </c>
      <c r="AB6664">
        <v>6.9925685063283503</v>
      </c>
      <c r="AC6664">
        <v>0</v>
      </c>
      <c r="AD6664">
        <v>0</v>
      </c>
      <c r="AE6664">
        <v>23.868724451403047</v>
      </c>
    </row>
    <row r="6665" spans="1:31" x14ac:dyDescent="0.25">
      <c r="A6665">
        <v>2318872</v>
      </c>
      <c r="B6665">
        <v>1</v>
      </c>
      <c r="C6665" t="s">
        <v>80</v>
      </c>
      <c r="D6665" t="s">
        <v>98</v>
      </c>
      <c r="E6665" t="s">
        <v>153</v>
      </c>
      <c r="F6665" t="s">
        <v>19084</v>
      </c>
      <c r="G6665" t="s">
        <v>155</v>
      </c>
      <c r="H6665" t="s">
        <v>150</v>
      </c>
      <c r="I6665" t="s">
        <v>136</v>
      </c>
      <c r="J6665" t="s">
        <v>137</v>
      </c>
      <c r="K6665" t="s">
        <v>138</v>
      </c>
      <c r="L6665" t="s">
        <v>19085</v>
      </c>
      <c r="M6665" t="s">
        <v>19086</v>
      </c>
      <c r="N6665">
        <v>6.7547222219999998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1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7.7781021423696011</v>
      </c>
      <c r="AC6665">
        <v>0</v>
      </c>
      <c r="AD6665">
        <v>0</v>
      </c>
      <c r="AE6665">
        <v>7.7781021423696011</v>
      </c>
    </row>
    <row r="6666" spans="1:31" x14ac:dyDescent="0.25">
      <c r="A6666">
        <v>2318766</v>
      </c>
      <c r="B6666">
        <v>1</v>
      </c>
      <c r="C6666" t="s">
        <v>80</v>
      </c>
      <c r="D6666" t="s">
        <v>93</v>
      </c>
      <c r="E6666" t="s">
        <v>141</v>
      </c>
      <c r="F6666" t="s">
        <v>3469</v>
      </c>
      <c r="G6666" t="s">
        <v>177</v>
      </c>
      <c r="H6666" t="s">
        <v>135</v>
      </c>
      <c r="I6666" t="s">
        <v>136</v>
      </c>
      <c r="J6666" t="s">
        <v>137</v>
      </c>
      <c r="K6666" t="s">
        <v>144</v>
      </c>
      <c r="L6666" t="s">
        <v>19087</v>
      </c>
      <c r="M6666" t="s">
        <v>19088</v>
      </c>
      <c r="N6666">
        <v>9.1863888879999998</v>
      </c>
      <c r="O6666">
        <v>2</v>
      </c>
      <c r="P6666">
        <v>332</v>
      </c>
      <c r="Q6666">
        <v>10</v>
      </c>
      <c r="R6666">
        <v>263</v>
      </c>
      <c r="S6666">
        <v>2</v>
      </c>
      <c r="T6666">
        <v>117</v>
      </c>
      <c r="U6666">
        <v>0</v>
      </c>
      <c r="V6666">
        <v>0</v>
      </c>
      <c r="W6666">
        <v>23.498547635739172</v>
      </c>
      <c r="X6666">
        <v>377.17933053068134</v>
      </c>
      <c r="Y6666">
        <v>448.87036035773235</v>
      </c>
      <c r="Z6666">
        <v>1386.9070018832087</v>
      </c>
      <c r="AA6666">
        <v>25.512138392722107</v>
      </c>
      <c r="AB6666">
        <v>821.97376214790916</v>
      </c>
      <c r="AC6666">
        <v>0</v>
      </c>
      <c r="AD6666">
        <v>0</v>
      </c>
      <c r="AE6666">
        <v>3083.9411409479926</v>
      </c>
    </row>
    <row r="6667" spans="1:31" x14ac:dyDescent="0.25">
      <c r="A6667">
        <v>2319164</v>
      </c>
      <c r="B6667">
        <v>1</v>
      </c>
      <c r="C6667" t="s">
        <v>81</v>
      </c>
      <c r="D6667" t="s">
        <v>128</v>
      </c>
      <c r="E6667" t="s">
        <v>153</v>
      </c>
      <c r="F6667" t="s">
        <v>19089</v>
      </c>
      <c r="G6667" t="s">
        <v>155</v>
      </c>
      <c r="H6667" t="s">
        <v>150</v>
      </c>
      <c r="I6667" t="s">
        <v>136</v>
      </c>
      <c r="J6667" t="s">
        <v>137</v>
      </c>
      <c r="K6667" t="s">
        <v>138</v>
      </c>
      <c r="L6667" t="s">
        <v>19090</v>
      </c>
      <c r="M6667" t="s">
        <v>19091</v>
      </c>
      <c r="N6667">
        <v>0.96722222199999996</v>
      </c>
      <c r="O6667">
        <v>0</v>
      </c>
      <c r="P6667">
        <v>1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0.36291926436999994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0.36291926436999994</v>
      </c>
    </row>
    <row r="6668" spans="1:31" x14ac:dyDescent="0.25">
      <c r="A6668">
        <v>2318666</v>
      </c>
      <c r="B6668">
        <v>1</v>
      </c>
      <c r="C6668" t="s">
        <v>80</v>
      </c>
      <c r="D6668" t="s">
        <v>108</v>
      </c>
      <c r="E6668" t="s">
        <v>147</v>
      </c>
      <c r="F6668" t="s">
        <v>19092</v>
      </c>
      <c r="G6668" t="s">
        <v>149</v>
      </c>
      <c r="H6668" t="s">
        <v>150</v>
      </c>
      <c r="I6668" t="s">
        <v>136</v>
      </c>
      <c r="J6668" t="s">
        <v>137</v>
      </c>
      <c r="K6668" t="s">
        <v>138</v>
      </c>
      <c r="L6668" t="s">
        <v>19093</v>
      </c>
      <c r="M6668" t="s">
        <v>19094</v>
      </c>
      <c r="N6668">
        <v>0.51027777699999999</v>
      </c>
      <c r="O6668">
        <v>0</v>
      </c>
      <c r="P6668">
        <v>71</v>
      </c>
      <c r="Q6668">
        <v>0</v>
      </c>
      <c r="R6668">
        <v>3</v>
      </c>
      <c r="S6668">
        <v>0</v>
      </c>
      <c r="T6668">
        <v>3</v>
      </c>
      <c r="U6668">
        <v>0</v>
      </c>
      <c r="V6668">
        <v>0</v>
      </c>
      <c r="W6668">
        <v>0</v>
      </c>
      <c r="X6668">
        <v>5.1732118541500842</v>
      </c>
      <c r="Y6668">
        <v>0</v>
      </c>
      <c r="Z6668">
        <v>0.17998801151356666</v>
      </c>
      <c r="AA6668">
        <v>0</v>
      </c>
      <c r="AB6668">
        <v>0.53404089985546677</v>
      </c>
      <c r="AC6668">
        <v>0</v>
      </c>
      <c r="AD6668">
        <v>0</v>
      </c>
      <c r="AE6668">
        <v>5.8872407655191177</v>
      </c>
    </row>
    <row r="6669" spans="1:31" x14ac:dyDescent="0.25">
      <c r="A6669">
        <v>2318955</v>
      </c>
      <c r="B6669">
        <v>1</v>
      </c>
      <c r="C6669" t="s">
        <v>80</v>
      </c>
      <c r="D6669" t="s">
        <v>103</v>
      </c>
      <c r="E6669" t="s">
        <v>153</v>
      </c>
      <c r="F6669" t="s">
        <v>19095</v>
      </c>
      <c r="G6669" t="s">
        <v>703</v>
      </c>
      <c r="H6669" t="s">
        <v>150</v>
      </c>
      <c r="I6669" t="s">
        <v>136</v>
      </c>
      <c r="J6669" t="s">
        <v>3</v>
      </c>
      <c r="K6669" t="s">
        <v>138</v>
      </c>
      <c r="L6669" t="s">
        <v>19096</v>
      </c>
      <c r="M6669" t="s">
        <v>19097</v>
      </c>
      <c r="N6669">
        <v>1.760277777</v>
      </c>
      <c r="O6669">
        <v>0</v>
      </c>
      <c r="P6669">
        <v>1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0.74138996417238334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0.74138996417238334</v>
      </c>
    </row>
    <row r="6670" spans="1:31" x14ac:dyDescent="0.25">
      <c r="A6670">
        <v>2319293</v>
      </c>
      <c r="B6670">
        <v>1</v>
      </c>
      <c r="C6670" t="s">
        <v>80</v>
      </c>
      <c r="D6670" t="s">
        <v>86</v>
      </c>
      <c r="E6670" t="s">
        <v>175</v>
      </c>
      <c r="F6670" t="s">
        <v>17963</v>
      </c>
      <c r="G6670" t="s">
        <v>1721</v>
      </c>
      <c r="H6670" t="s">
        <v>135</v>
      </c>
      <c r="I6670" t="s">
        <v>136</v>
      </c>
      <c r="J6670" t="s">
        <v>137</v>
      </c>
      <c r="K6670" t="s">
        <v>138</v>
      </c>
      <c r="L6670" t="s">
        <v>19098</v>
      </c>
      <c r="M6670" t="s">
        <v>19099</v>
      </c>
      <c r="N6670">
        <v>1.528888888</v>
      </c>
      <c r="O6670">
        <v>0</v>
      </c>
      <c r="P6670">
        <v>523</v>
      </c>
      <c r="Q6670">
        <v>0</v>
      </c>
      <c r="R6670">
        <v>0</v>
      </c>
      <c r="S6670">
        <v>0</v>
      </c>
      <c r="T6670">
        <v>3</v>
      </c>
      <c r="U6670">
        <v>0</v>
      </c>
      <c r="V6670">
        <v>0</v>
      </c>
      <c r="W6670">
        <v>0</v>
      </c>
      <c r="X6670">
        <v>191.21835075329616</v>
      </c>
      <c r="Y6670">
        <v>0</v>
      </c>
      <c r="Z6670">
        <v>0</v>
      </c>
      <c r="AA6670">
        <v>0</v>
      </c>
      <c r="AB6670">
        <v>8.570113655758167</v>
      </c>
      <c r="AC6670">
        <v>0</v>
      </c>
      <c r="AD6670">
        <v>0</v>
      </c>
      <c r="AE6670">
        <v>199.78846440905434</v>
      </c>
    </row>
    <row r="6671" spans="1:31" x14ac:dyDescent="0.25">
      <c r="A6671">
        <v>2318978</v>
      </c>
      <c r="B6671">
        <v>1</v>
      </c>
      <c r="C6671" t="s">
        <v>80</v>
      </c>
      <c r="D6671" t="s">
        <v>104</v>
      </c>
      <c r="E6671" t="s">
        <v>141</v>
      </c>
      <c r="F6671" t="s">
        <v>10800</v>
      </c>
      <c r="G6671" t="s">
        <v>467</v>
      </c>
      <c r="H6671" t="s">
        <v>135</v>
      </c>
      <c r="I6671" t="s">
        <v>468</v>
      </c>
      <c r="J6671" t="s">
        <v>137</v>
      </c>
      <c r="K6671" t="s">
        <v>138</v>
      </c>
      <c r="L6671" t="s">
        <v>19100</v>
      </c>
      <c r="M6671" t="s">
        <v>19101</v>
      </c>
      <c r="N6671">
        <v>4.6944444000000002E-2</v>
      </c>
      <c r="O6671">
        <v>101</v>
      </c>
      <c r="P6671">
        <v>6367</v>
      </c>
      <c r="Q6671">
        <v>101</v>
      </c>
      <c r="R6671">
        <v>165</v>
      </c>
      <c r="S6671">
        <v>37</v>
      </c>
      <c r="T6671">
        <v>916</v>
      </c>
      <c r="U6671">
        <v>10</v>
      </c>
      <c r="V6671">
        <v>1</v>
      </c>
      <c r="W6671">
        <v>2.5196410960603997</v>
      </c>
      <c r="X6671">
        <v>58.280531707539012</v>
      </c>
      <c r="Y6671">
        <v>7.3808696506138753</v>
      </c>
      <c r="Z6671">
        <v>3.9294730968802836</v>
      </c>
      <c r="AA6671">
        <v>4.1016435190296585</v>
      </c>
      <c r="AB6671">
        <v>31.54208460576892</v>
      </c>
      <c r="AC6671">
        <v>52.221634554844194</v>
      </c>
      <c r="AD6671">
        <v>5.3644985549999998E-5</v>
      </c>
      <c r="AE6671">
        <v>159.9759318757219</v>
      </c>
    </row>
    <row r="6672" spans="1:31" x14ac:dyDescent="0.25">
      <c r="A6672">
        <v>2319224</v>
      </c>
      <c r="B6672">
        <v>1</v>
      </c>
      <c r="C6672" t="s">
        <v>80</v>
      </c>
      <c r="D6672" t="s">
        <v>93</v>
      </c>
      <c r="E6672" t="s">
        <v>158</v>
      </c>
      <c r="F6672" t="s">
        <v>19102</v>
      </c>
      <c r="G6672" t="s">
        <v>160</v>
      </c>
      <c r="H6672" t="s">
        <v>150</v>
      </c>
      <c r="I6672" t="s">
        <v>136</v>
      </c>
      <c r="J6672" t="s">
        <v>137</v>
      </c>
      <c r="K6672" t="s">
        <v>138</v>
      </c>
      <c r="L6672" t="s">
        <v>19103</v>
      </c>
      <c r="M6672" t="s">
        <v>19104</v>
      </c>
      <c r="N6672">
        <v>0.60333333300000003</v>
      </c>
      <c r="O6672">
        <v>0</v>
      </c>
      <c r="P6672">
        <v>215</v>
      </c>
      <c r="Q6672">
        <v>0</v>
      </c>
      <c r="R6672">
        <v>60</v>
      </c>
      <c r="S6672">
        <v>0</v>
      </c>
      <c r="T6672">
        <v>47</v>
      </c>
      <c r="U6672">
        <v>0</v>
      </c>
      <c r="V6672">
        <v>0</v>
      </c>
      <c r="W6672">
        <v>0</v>
      </c>
      <c r="X6672">
        <v>21.35143000182719</v>
      </c>
      <c r="Y6672">
        <v>0</v>
      </c>
      <c r="Z6672">
        <v>22.941842932947893</v>
      </c>
      <c r="AA6672">
        <v>0</v>
      </c>
      <c r="AB6672">
        <v>11.80499781046346</v>
      </c>
      <c r="AC6672">
        <v>0</v>
      </c>
      <c r="AD6672">
        <v>0</v>
      </c>
      <c r="AE6672">
        <v>56.098270745238544</v>
      </c>
    </row>
    <row r="6673" spans="1:31" x14ac:dyDescent="0.25">
      <c r="A6673">
        <v>2319124</v>
      </c>
      <c r="B6673">
        <v>1</v>
      </c>
      <c r="C6673" t="s">
        <v>80</v>
      </c>
      <c r="D6673" t="s">
        <v>97</v>
      </c>
      <c r="E6673" t="s">
        <v>147</v>
      </c>
      <c r="F6673" t="s">
        <v>19105</v>
      </c>
      <c r="G6673" t="s">
        <v>258</v>
      </c>
      <c r="H6673" t="s">
        <v>150</v>
      </c>
      <c r="I6673" t="s">
        <v>136</v>
      </c>
      <c r="J6673" t="s">
        <v>137</v>
      </c>
      <c r="K6673" t="s">
        <v>138</v>
      </c>
      <c r="L6673" t="s">
        <v>19106</v>
      </c>
      <c r="M6673" t="s">
        <v>19107</v>
      </c>
      <c r="N6673">
        <v>3.8502777770000001</v>
      </c>
      <c r="O6673">
        <v>0</v>
      </c>
      <c r="P6673">
        <v>36</v>
      </c>
      <c r="Q6673">
        <v>0</v>
      </c>
      <c r="R6673">
        <v>3</v>
      </c>
      <c r="S6673">
        <v>0</v>
      </c>
      <c r="T6673">
        <v>6</v>
      </c>
      <c r="U6673">
        <v>0</v>
      </c>
      <c r="V6673">
        <v>0</v>
      </c>
      <c r="W6673">
        <v>0</v>
      </c>
      <c r="X6673">
        <v>27.258924854574609</v>
      </c>
      <c r="Y6673">
        <v>0</v>
      </c>
      <c r="Z6673">
        <v>1.1035156695800419</v>
      </c>
      <c r="AA6673">
        <v>0</v>
      </c>
      <c r="AB6673">
        <v>18.725873084572456</v>
      </c>
      <c r="AC6673">
        <v>0</v>
      </c>
      <c r="AD6673">
        <v>0</v>
      </c>
      <c r="AE6673">
        <v>47.088313608727105</v>
      </c>
    </row>
    <row r="6674" spans="1:31" x14ac:dyDescent="0.25">
      <c r="A6674">
        <v>2318752</v>
      </c>
      <c r="B6674">
        <v>1</v>
      </c>
      <c r="C6674" t="s">
        <v>80</v>
      </c>
      <c r="D6674" t="s">
        <v>94</v>
      </c>
      <c r="E6674" t="s">
        <v>153</v>
      </c>
      <c r="F6674" t="s">
        <v>19108</v>
      </c>
      <c r="G6674" t="s">
        <v>155</v>
      </c>
      <c r="H6674" t="s">
        <v>150</v>
      </c>
      <c r="I6674" t="s">
        <v>136</v>
      </c>
      <c r="J6674" t="s">
        <v>137</v>
      </c>
      <c r="K6674" t="s">
        <v>138</v>
      </c>
      <c r="L6674" t="s">
        <v>19109</v>
      </c>
      <c r="M6674" t="s">
        <v>19110</v>
      </c>
      <c r="N6674">
        <v>4.9675000000000002</v>
      </c>
      <c r="O6674">
        <v>0</v>
      </c>
      <c r="P6674">
        <v>1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0.76578762423802504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0.76578762423802504</v>
      </c>
    </row>
    <row r="6675" spans="1:31" x14ac:dyDescent="0.25">
      <c r="A6675">
        <v>2319287</v>
      </c>
      <c r="B6675">
        <v>1</v>
      </c>
      <c r="C6675" t="s">
        <v>80</v>
      </c>
      <c r="D6675" t="s">
        <v>105</v>
      </c>
      <c r="E6675" t="s">
        <v>153</v>
      </c>
      <c r="F6675" t="s">
        <v>18957</v>
      </c>
      <c r="G6675" t="s">
        <v>155</v>
      </c>
      <c r="H6675" t="s">
        <v>150</v>
      </c>
      <c r="I6675" t="s">
        <v>136</v>
      </c>
      <c r="J6675" t="s">
        <v>137</v>
      </c>
      <c r="K6675" t="s">
        <v>138</v>
      </c>
      <c r="L6675" t="s">
        <v>19111</v>
      </c>
      <c r="M6675" t="s">
        <v>19112</v>
      </c>
      <c r="N6675">
        <v>0.41222222200000003</v>
      </c>
      <c r="O6675">
        <v>0</v>
      </c>
      <c r="P6675">
        <v>0</v>
      </c>
      <c r="Q6675">
        <v>0</v>
      </c>
      <c r="R6675">
        <v>1</v>
      </c>
      <c r="S6675">
        <v>0</v>
      </c>
      <c r="T6675">
        <v>3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5.9512792701833336E-2</v>
      </c>
      <c r="AA6675">
        <v>0</v>
      </c>
      <c r="AB6675">
        <v>0.19675930796900001</v>
      </c>
      <c r="AC6675">
        <v>0</v>
      </c>
      <c r="AD6675">
        <v>0</v>
      </c>
      <c r="AE6675">
        <v>0.25627210067083334</v>
      </c>
    </row>
    <row r="6676" spans="1:31" x14ac:dyDescent="0.25">
      <c r="A6676">
        <v>2318892</v>
      </c>
      <c r="B6676">
        <v>1</v>
      </c>
      <c r="C6676" t="s">
        <v>80</v>
      </c>
      <c r="D6676" t="s">
        <v>96</v>
      </c>
      <c r="E6676" t="s">
        <v>175</v>
      </c>
      <c r="F6676" t="s">
        <v>19113</v>
      </c>
      <c r="G6676" t="s">
        <v>467</v>
      </c>
      <c r="H6676" t="s">
        <v>135</v>
      </c>
      <c r="I6676" t="s">
        <v>136</v>
      </c>
      <c r="J6676" t="s">
        <v>137</v>
      </c>
      <c r="K6676" t="s">
        <v>138</v>
      </c>
      <c r="L6676" t="s">
        <v>19114</v>
      </c>
      <c r="M6676" t="s">
        <v>19115</v>
      </c>
      <c r="N6676">
        <v>0.51166666599999999</v>
      </c>
      <c r="O6676">
        <v>0</v>
      </c>
      <c r="P6676">
        <v>488</v>
      </c>
      <c r="Q6676">
        <v>0</v>
      </c>
      <c r="R6676">
        <v>1</v>
      </c>
      <c r="S6676">
        <v>5</v>
      </c>
      <c r="T6676">
        <v>48</v>
      </c>
      <c r="U6676">
        <v>0</v>
      </c>
      <c r="V6676">
        <v>0</v>
      </c>
      <c r="W6676">
        <v>0</v>
      </c>
      <c r="X6676">
        <v>82.697431780829675</v>
      </c>
      <c r="Y6676">
        <v>0</v>
      </c>
      <c r="Z6676">
        <v>7.3016586201000017E-2</v>
      </c>
      <c r="AA6676">
        <v>571.56177589148797</v>
      </c>
      <c r="AB6676">
        <v>63.121844837357806</v>
      </c>
      <c r="AC6676">
        <v>0</v>
      </c>
      <c r="AD6676">
        <v>0</v>
      </c>
      <c r="AE6676">
        <v>717.45406909587643</v>
      </c>
    </row>
    <row r="6677" spans="1:31" x14ac:dyDescent="0.25">
      <c r="A6677">
        <v>2318792</v>
      </c>
      <c r="B6677">
        <v>1</v>
      </c>
      <c r="C6677" t="s">
        <v>80</v>
      </c>
      <c r="D6677" t="s">
        <v>105</v>
      </c>
      <c r="E6677" t="s">
        <v>132</v>
      </c>
      <c r="F6677" t="s">
        <v>19116</v>
      </c>
      <c r="G6677" t="s">
        <v>177</v>
      </c>
      <c r="H6677" t="s">
        <v>135</v>
      </c>
      <c r="I6677" t="s">
        <v>136</v>
      </c>
      <c r="J6677" t="s">
        <v>137</v>
      </c>
      <c r="K6677" t="s">
        <v>144</v>
      </c>
      <c r="L6677" t="s">
        <v>19117</v>
      </c>
      <c r="M6677" t="s">
        <v>19118</v>
      </c>
      <c r="N6677">
        <v>0.52777777699999995</v>
      </c>
      <c r="O6677">
        <v>0</v>
      </c>
      <c r="P6677">
        <v>0</v>
      </c>
      <c r="Q6677">
        <v>0</v>
      </c>
      <c r="R6677">
        <v>0</v>
      </c>
      <c r="S6677">
        <v>2</v>
      </c>
      <c r="T6677">
        <v>1</v>
      </c>
      <c r="U6677">
        <v>1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4.1839620210697221</v>
      </c>
      <c r="AB6677">
        <v>0.95610523451222229</v>
      </c>
      <c r="AC6677">
        <v>28.196744136520003</v>
      </c>
      <c r="AD6677">
        <v>0</v>
      </c>
      <c r="AE6677">
        <v>33.33681139210195</v>
      </c>
    </row>
    <row r="6678" spans="1:31" x14ac:dyDescent="0.25">
      <c r="A6678">
        <v>2318663</v>
      </c>
      <c r="B6678">
        <v>1</v>
      </c>
      <c r="C6678" t="s">
        <v>81</v>
      </c>
      <c r="D6678" t="s">
        <v>123</v>
      </c>
      <c r="E6678" t="s">
        <v>175</v>
      </c>
      <c r="F6678" t="s">
        <v>1117</v>
      </c>
      <c r="G6678" t="s">
        <v>134</v>
      </c>
      <c r="H6678" t="s">
        <v>135</v>
      </c>
      <c r="I6678" t="s">
        <v>136</v>
      </c>
      <c r="J6678" t="s">
        <v>137</v>
      </c>
      <c r="K6678" t="s">
        <v>138</v>
      </c>
      <c r="L6678" t="s">
        <v>19119</v>
      </c>
      <c r="M6678" t="s">
        <v>19120</v>
      </c>
      <c r="N6678">
        <v>0.84722222199999997</v>
      </c>
      <c r="O6678">
        <v>9</v>
      </c>
      <c r="P6678">
        <v>12</v>
      </c>
      <c r="Q6678">
        <v>199</v>
      </c>
      <c r="R6678">
        <v>143</v>
      </c>
      <c r="S6678">
        <v>48</v>
      </c>
      <c r="T6678">
        <v>21</v>
      </c>
      <c r="U6678">
        <v>0</v>
      </c>
      <c r="V6678">
        <v>0</v>
      </c>
      <c r="W6678">
        <v>3.4282477031866669</v>
      </c>
      <c r="X6678">
        <v>4.5459193797248343</v>
      </c>
      <c r="Y6678">
        <v>157.51120816048814</v>
      </c>
      <c r="Z6678">
        <v>121.15131425623667</v>
      </c>
      <c r="AA6678">
        <v>31.208325071404904</v>
      </c>
      <c r="AB6678">
        <v>11.276387114837938</v>
      </c>
      <c r="AC6678">
        <v>0</v>
      </c>
      <c r="AD6678">
        <v>0</v>
      </c>
      <c r="AE6678">
        <v>329.12140168587911</v>
      </c>
    </row>
    <row r="6679" spans="1:31" x14ac:dyDescent="0.25">
      <c r="A6679">
        <v>2318849</v>
      </c>
      <c r="B6679">
        <v>1</v>
      </c>
      <c r="C6679" t="s">
        <v>80</v>
      </c>
      <c r="D6679" t="s">
        <v>109</v>
      </c>
      <c r="E6679" t="s">
        <v>153</v>
      </c>
      <c r="F6679" t="s">
        <v>19121</v>
      </c>
      <c r="G6679" t="s">
        <v>203</v>
      </c>
      <c r="H6679" t="s">
        <v>150</v>
      </c>
      <c r="I6679" t="s">
        <v>136</v>
      </c>
      <c r="J6679" t="s">
        <v>137</v>
      </c>
      <c r="K6679" t="s">
        <v>138</v>
      </c>
      <c r="L6679" t="s">
        <v>19122</v>
      </c>
      <c r="M6679" t="s">
        <v>19123</v>
      </c>
      <c r="N6679">
        <v>0.6</v>
      </c>
      <c r="O6679">
        <v>0</v>
      </c>
      <c r="P6679">
        <v>1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4.5186886800000002E-4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4.5186886800000002E-4</v>
      </c>
    </row>
    <row r="6680" spans="1:31" x14ac:dyDescent="0.25">
      <c r="A6680">
        <v>2318683</v>
      </c>
      <c r="B6680">
        <v>1</v>
      </c>
      <c r="C6680" t="s">
        <v>80</v>
      </c>
      <c r="D6680" t="s">
        <v>103</v>
      </c>
      <c r="E6680" t="s">
        <v>175</v>
      </c>
      <c r="F6680" t="s">
        <v>19124</v>
      </c>
      <c r="G6680" t="s">
        <v>134</v>
      </c>
      <c r="H6680" t="s">
        <v>135</v>
      </c>
      <c r="I6680" t="s">
        <v>136</v>
      </c>
      <c r="J6680" t="s">
        <v>137</v>
      </c>
      <c r="K6680" t="s">
        <v>138</v>
      </c>
      <c r="L6680" t="s">
        <v>19125</v>
      </c>
      <c r="M6680" t="s">
        <v>19126</v>
      </c>
      <c r="N6680">
        <v>0.88666666599999999</v>
      </c>
      <c r="O6680">
        <v>0</v>
      </c>
      <c r="P6680">
        <v>222</v>
      </c>
      <c r="Q6680">
        <v>0</v>
      </c>
      <c r="R6680">
        <v>5</v>
      </c>
      <c r="S6680">
        <v>0</v>
      </c>
      <c r="T6680">
        <v>4</v>
      </c>
      <c r="U6680">
        <v>0</v>
      </c>
      <c r="V6680">
        <v>0</v>
      </c>
      <c r="W6680">
        <v>0</v>
      </c>
      <c r="X6680">
        <v>41.911033274307265</v>
      </c>
      <c r="Y6680">
        <v>0</v>
      </c>
      <c r="Z6680">
        <v>2.4805996837646669</v>
      </c>
      <c r="AA6680">
        <v>0</v>
      </c>
      <c r="AB6680">
        <v>3.1327914593092778</v>
      </c>
      <c r="AC6680">
        <v>0</v>
      </c>
      <c r="AD6680">
        <v>0</v>
      </c>
      <c r="AE6680">
        <v>47.524424417381212</v>
      </c>
    </row>
    <row r="6681" spans="1:31" x14ac:dyDescent="0.25">
      <c r="A6681">
        <v>2318832</v>
      </c>
      <c r="B6681">
        <v>1</v>
      </c>
      <c r="C6681" t="s">
        <v>80</v>
      </c>
      <c r="D6681" t="s">
        <v>102</v>
      </c>
      <c r="E6681" t="s">
        <v>158</v>
      </c>
      <c r="F6681" t="s">
        <v>19127</v>
      </c>
      <c r="G6681" t="s">
        <v>143</v>
      </c>
      <c r="H6681" t="s">
        <v>150</v>
      </c>
      <c r="I6681" t="s">
        <v>136</v>
      </c>
      <c r="J6681" t="s">
        <v>137</v>
      </c>
      <c r="K6681" t="s">
        <v>144</v>
      </c>
      <c r="L6681" t="s">
        <v>19128</v>
      </c>
      <c r="M6681" t="s">
        <v>19129</v>
      </c>
      <c r="N6681">
        <v>7.3449999999999998</v>
      </c>
      <c r="O6681">
        <v>0</v>
      </c>
      <c r="P6681">
        <v>2</v>
      </c>
      <c r="Q6681">
        <v>0</v>
      </c>
      <c r="R6681">
        <v>7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4.0947178191595999</v>
      </c>
      <c r="Y6681">
        <v>0</v>
      </c>
      <c r="Z6681">
        <v>144.78395265089387</v>
      </c>
      <c r="AA6681">
        <v>0</v>
      </c>
      <c r="AB6681">
        <v>0</v>
      </c>
      <c r="AC6681">
        <v>0</v>
      </c>
      <c r="AD6681">
        <v>0</v>
      </c>
      <c r="AE6681">
        <v>148.87867047005346</v>
      </c>
    </row>
    <row r="6682" spans="1:31" x14ac:dyDescent="0.25">
      <c r="A6682">
        <v>2318998</v>
      </c>
      <c r="B6682">
        <v>1</v>
      </c>
      <c r="C6682" t="s">
        <v>80</v>
      </c>
      <c r="D6682" t="s">
        <v>83</v>
      </c>
      <c r="E6682" t="s">
        <v>132</v>
      </c>
      <c r="F6682" t="s">
        <v>19130</v>
      </c>
      <c r="G6682" t="s">
        <v>134</v>
      </c>
      <c r="H6682" t="s">
        <v>135</v>
      </c>
      <c r="I6682" t="s">
        <v>136</v>
      </c>
      <c r="J6682" t="s">
        <v>137</v>
      </c>
      <c r="K6682" t="s">
        <v>138</v>
      </c>
      <c r="L6682" t="s">
        <v>19131</v>
      </c>
      <c r="M6682" t="s">
        <v>19132</v>
      </c>
      <c r="N6682">
        <v>1.1369444440000001</v>
      </c>
      <c r="O6682">
        <v>0</v>
      </c>
      <c r="P6682">
        <v>860</v>
      </c>
      <c r="Q6682">
        <v>1</v>
      </c>
      <c r="R6682">
        <v>0</v>
      </c>
      <c r="S6682">
        <v>3</v>
      </c>
      <c r="T6682">
        <v>220</v>
      </c>
      <c r="U6682">
        <v>6</v>
      </c>
      <c r="V6682">
        <v>6</v>
      </c>
      <c r="W6682">
        <v>0</v>
      </c>
      <c r="X6682">
        <v>267.83541937495949</v>
      </c>
      <c r="Y6682">
        <v>0.84661504938882493</v>
      </c>
      <c r="Z6682">
        <v>0</v>
      </c>
      <c r="AA6682">
        <v>28.494716579334657</v>
      </c>
      <c r="AB6682">
        <v>538.98099639151235</v>
      </c>
      <c r="AC6682">
        <v>901.62408973536878</v>
      </c>
      <c r="AD6682">
        <v>152.98805756406418</v>
      </c>
      <c r="AE6682">
        <v>1890.7698946946282</v>
      </c>
    </row>
    <row r="6683" spans="1:31" x14ac:dyDescent="0.25">
      <c r="A6683">
        <v>2318726</v>
      </c>
      <c r="B6683">
        <v>1</v>
      </c>
      <c r="C6683" t="s">
        <v>81</v>
      </c>
      <c r="D6683" t="s">
        <v>128</v>
      </c>
      <c r="E6683" t="s">
        <v>414</v>
      </c>
      <c r="F6683" t="s">
        <v>8259</v>
      </c>
      <c r="G6683" t="s">
        <v>134</v>
      </c>
      <c r="H6683" t="s">
        <v>135</v>
      </c>
      <c r="I6683" t="s">
        <v>136</v>
      </c>
      <c r="J6683" t="s">
        <v>137</v>
      </c>
      <c r="K6683" t="s">
        <v>138</v>
      </c>
      <c r="L6683" t="s">
        <v>19133</v>
      </c>
      <c r="M6683" t="s">
        <v>19134</v>
      </c>
      <c r="N6683">
        <v>1.457743333</v>
      </c>
      <c r="O6683">
        <v>6</v>
      </c>
      <c r="P6683">
        <v>1026</v>
      </c>
      <c r="Q6683">
        <v>7</v>
      </c>
      <c r="R6683">
        <v>26</v>
      </c>
      <c r="S6683">
        <v>35</v>
      </c>
      <c r="T6683">
        <v>101</v>
      </c>
      <c r="U6683">
        <v>5</v>
      </c>
      <c r="V6683">
        <v>0</v>
      </c>
      <c r="W6683">
        <v>2.860514604886375</v>
      </c>
      <c r="X6683">
        <v>304.45988538255671</v>
      </c>
      <c r="Y6683">
        <v>34.450637417402802</v>
      </c>
      <c r="Z6683">
        <v>24.835207996291846</v>
      </c>
      <c r="AA6683">
        <v>860.47679300934271</v>
      </c>
      <c r="AB6683">
        <v>144.57306205060934</v>
      </c>
      <c r="AC6683">
        <v>2557.4923463518244</v>
      </c>
      <c r="AD6683">
        <v>0</v>
      </c>
      <c r="AE6683">
        <v>3929.1484468129142</v>
      </c>
    </row>
    <row r="6684" spans="1:31" x14ac:dyDescent="0.25">
      <c r="A6684">
        <v>2319204</v>
      </c>
      <c r="B6684">
        <v>1</v>
      </c>
      <c r="C6684" t="s">
        <v>80</v>
      </c>
      <c r="D6684" t="s">
        <v>92</v>
      </c>
      <c r="E6684" t="s">
        <v>153</v>
      </c>
      <c r="F6684" t="s">
        <v>19135</v>
      </c>
      <c r="G6684" t="s">
        <v>203</v>
      </c>
      <c r="H6684" t="s">
        <v>150</v>
      </c>
      <c r="I6684" t="s">
        <v>136</v>
      </c>
      <c r="J6684" t="s">
        <v>137</v>
      </c>
      <c r="K6684" t="s">
        <v>138</v>
      </c>
      <c r="L6684" t="s">
        <v>19136</v>
      </c>
      <c r="M6684" t="s">
        <v>19137</v>
      </c>
      <c r="N6684">
        <v>1.5194444439999999</v>
      </c>
      <c r="O6684">
        <v>0</v>
      </c>
      <c r="P6684">
        <v>1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0.3377823699623333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0.3377823699623333</v>
      </c>
    </row>
    <row r="6685" spans="1:31" x14ac:dyDescent="0.25">
      <c r="A6685">
        <v>2319167</v>
      </c>
      <c r="B6685">
        <v>1</v>
      </c>
      <c r="C6685" t="s">
        <v>80</v>
      </c>
      <c r="D6685" t="s">
        <v>85</v>
      </c>
      <c r="E6685" t="s">
        <v>153</v>
      </c>
      <c r="F6685" t="s">
        <v>19138</v>
      </c>
      <c r="G6685" t="s">
        <v>254</v>
      </c>
      <c r="H6685" t="s">
        <v>150</v>
      </c>
      <c r="I6685" t="s">
        <v>136</v>
      </c>
      <c r="J6685" t="s">
        <v>137</v>
      </c>
      <c r="K6685" t="s">
        <v>138</v>
      </c>
      <c r="L6685" t="s">
        <v>19139</v>
      </c>
      <c r="M6685" t="s">
        <v>19140</v>
      </c>
      <c r="N6685">
        <v>3.3227777770000002</v>
      </c>
      <c r="O6685">
        <v>0</v>
      </c>
      <c r="P6685">
        <v>11</v>
      </c>
      <c r="Q6685">
        <v>0</v>
      </c>
      <c r="R6685">
        <v>0</v>
      </c>
      <c r="S6685">
        <v>0</v>
      </c>
      <c r="T6685">
        <v>4</v>
      </c>
      <c r="U6685">
        <v>0</v>
      </c>
      <c r="V6685">
        <v>0</v>
      </c>
      <c r="W6685">
        <v>0</v>
      </c>
      <c r="X6685">
        <v>7.6810105427861579</v>
      </c>
      <c r="Y6685">
        <v>0</v>
      </c>
      <c r="Z6685">
        <v>0</v>
      </c>
      <c r="AA6685">
        <v>0</v>
      </c>
      <c r="AB6685">
        <v>9.915162129415398</v>
      </c>
      <c r="AC6685">
        <v>0</v>
      </c>
      <c r="AD6685">
        <v>0</v>
      </c>
      <c r="AE6685">
        <v>17.596172672201554</v>
      </c>
    </row>
    <row r="6686" spans="1:31" x14ac:dyDescent="0.25">
      <c r="A6686">
        <v>2319210</v>
      </c>
      <c r="B6686">
        <v>1</v>
      </c>
      <c r="C6686" t="s">
        <v>81</v>
      </c>
      <c r="D6686" t="s">
        <v>118</v>
      </c>
      <c r="E6686" t="s">
        <v>147</v>
      </c>
      <c r="F6686" t="s">
        <v>19141</v>
      </c>
      <c r="G6686" t="s">
        <v>149</v>
      </c>
      <c r="H6686" t="s">
        <v>150</v>
      </c>
      <c r="I6686" t="s">
        <v>136</v>
      </c>
      <c r="J6686" t="s">
        <v>137</v>
      </c>
      <c r="K6686" t="s">
        <v>138</v>
      </c>
      <c r="L6686" t="s">
        <v>19142</v>
      </c>
      <c r="M6686" t="s">
        <v>19143</v>
      </c>
      <c r="N6686">
        <v>3.4055555549999998</v>
      </c>
      <c r="O6686">
        <v>0</v>
      </c>
      <c r="P6686">
        <v>73</v>
      </c>
      <c r="Q6686">
        <v>0</v>
      </c>
      <c r="R6686">
        <v>1</v>
      </c>
      <c r="S6686">
        <v>0</v>
      </c>
      <c r="T6686">
        <v>1</v>
      </c>
      <c r="U6686">
        <v>0</v>
      </c>
      <c r="V6686">
        <v>0</v>
      </c>
      <c r="W6686">
        <v>0</v>
      </c>
      <c r="X6686">
        <v>45.264467433270241</v>
      </c>
      <c r="Y6686">
        <v>0</v>
      </c>
      <c r="Z6686">
        <v>2.9627146233541501</v>
      </c>
      <c r="AA6686">
        <v>0</v>
      </c>
      <c r="AB6686">
        <v>0.28267164097343334</v>
      </c>
      <c r="AC6686">
        <v>0</v>
      </c>
      <c r="AD6686">
        <v>0</v>
      </c>
      <c r="AE6686">
        <v>48.509853697597826</v>
      </c>
    </row>
    <row r="6687" spans="1:31" x14ac:dyDescent="0.25">
      <c r="A6687">
        <v>2318620</v>
      </c>
      <c r="B6687">
        <v>1</v>
      </c>
      <c r="C6687" t="s">
        <v>80</v>
      </c>
      <c r="D6687" t="s">
        <v>90</v>
      </c>
      <c r="E6687" t="s">
        <v>175</v>
      </c>
      <c r="F6687" t="s">
        <v>19144</v>
      </c>
      <c r="G6687" t="s">
        <v>134</v>
      </c>
      <c r="H6687" t="s">
        <v>135</v>
      </c>
      <c r="I6687" t="s">
        <v>136</v>
      </c>
      <c r="J6687" t="s">
        <v>137</v>
      </c>
      <c r="K6687" t="s">
        <v>138</v>
      </c>
      <c r="L6687" t="s">
        <v>19145</v>
      </c>
      <c r="M6687" t="s">
        <v>19146</v>
      </c>
      <c r="N6687">
        <v>4.176388888</v>
      </c>
      <c r="O6687">
        <v>0</v>
      </c>
      <c r="P6687">
        <v>480</v>
      </c>
      <c r="Q6687">
        <v>0</v>
      </c>
      <c r="R6687">
        <v>0</v>
      </c>
      <c r="S6687">
        <v>0</v>
      </c>
      <c r="T6687">
        <v>87</v>
      </c>
      <c r="U6687">
        <v>0</v>
      </c>
      <c r="V6687">
        <v>0</v>
      </c>
      <c r="W6687">
        <v>0</v>
      </c>
      <c r="X6687">
        <v>335.04068159837658</v>
      </c>
      <c r="Y6687">
        <v>0</v>
      </c>
      <c r="Z6687">
        <v>0</v>
      </c>
      <c r="AA6687">
        <v>0</v>
      </c>
      <c r="AB6687">
        <v>127.67665688862218</v>
      </c>
      <c r="AC6687">
        <v>0</v>
      </c>
      <c r="AD6687">
        <v>0</v>
      </c>
      <c r="AE6687">
        <v>462.71733848699876</v>
      </c>
    </row>
    <row r="6688" spans="1:31" x14ac:dyDescent="0.25">
      <c r="A6688">
        <v>2319027</v>
      </c>
      <c r="B6688">
        <v>1</v>
      </c>
      <c r="C6688" t="s">
        <v>80</v>
      </c>
      <c r="D6688" t="s">
        <v>83</v>
      </c>
      <c r="E6688" t="s">
        <v>414</v>
      </c>
      <c r="F6688" t="s">
        <v>15760</v>
      </c>
      <c r="G6688" t="s">
        <v>134</v>
      </c>
      <c r="H6688" t="s">
        <v>135</v>
      </c>
      <c r="I6688" t="s">
        <v>136</v>
      </c>
      <c r="J6688" t="s">
        <v>137</v>
      </c>
      <c r="K6688" t="s">
        <v>138</v>
      </c>
      <c r="L6688" t="s">
        <v>19147</v>
      </c>
      <c r="M6688" t="s">
        <v>19148</v>
      </c>
      <c r="N6688">
        <v>0.95499999999999996</v>
      </c>
      <c r="O6688">
        <v>0</v>
      </c>
      <c r="P6688">
        <v>3639</v>
      </c>
      <c r="Q6688">
        <v>0</v>
      </c>
      <c r="R6688">
        <v>0</v>
      </c>
      <c r="S6688">
        <v>17</v>
      </c>
      <c r="T6688">
        <v>480</v>
      </c>
      <c r="U6688">
        <v>23</v>
      </c>
      <c r="V6688">
        <v>5</v>
      </c>
      <c r="W6688">
        <v>0</v>
      </c>
      <c r="X6688">
        <v>840.49615755137916</v>
      </c>
      <c r="Y6688">
        <v>0</v>
      </c>
      <c r="Z6688">
        <v>0</v>
      </c>
      <c r="AA6688">
        <v>376.39967915870358</v>
      </c>
      <c r="AB6688">
        <v>766.31188620094917</v>
      </c>
      <c r="AC6688">
        <v>9823.8642958377131</v>
      </c>
      <c r="AD6688">
        <v>257.67239616128882</v>
      </c>
      <c r="AE6688">
        <v>12064.744414910034</v>
      </c>
    </row>
    <row r="6689" spans="1:31" x14ac:dyDescent="0.25">
      <c r="A6689">
        <v>2319296</v>
      </c>
      <c r="B6689">
        <v>1</v>
      </c>
      <c r="C6689" t="s">
        <v>81</v>
      </c>
      <c r="D6689" t="s">
        <v>128</v>
      </c>
      <c r="E6689" t="s">
        <v>153</v>
      </c>
      <c r="F6689" t="s">
        <v>19149</v>
      </c>
      <c r="G6689" t="s">
        <v>203</v>
      </c>
      <c r="H6689" t="s">
        <v>150</v>
      </c>
      <c r="I6689" t="s">
        <v>136</v>
      </c>
      <c r="J6689" t="s">
        <v>137</v>
      </c>
      <c r="K6689" t="s">
        <v>138</v>
      </c>
      <c r="L6689" t="s">
        <v>19150</v>
      </c>
      <c r="M6689" t="s">
        <v>19151</v>
      </c>
      <c r="N6689">
        <v>1.778611111</v>
      </c>
      <c r="O6689">
        <v>0</v>
      </c>
      <c r="P6689">
        <v>1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0.39330725169611669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0.39330725169611669</v>
      </c>
    </row>
    <row r="6690" spans="1:31" x14ac:dyDescent="0.25">
      <c r="A6690">
        <v>2319173</v>
      </c>
      <c r="B6690">
        <v>1</v>
      </c>
      <c r="C6690" t="s">
        <v>80</v>
      </c>
      <c r="D6690" t="s">
        <v>93</v>
      </c>
      <c r="E6690" t="s">
        <v>141</v>
      </c>
      <c r="F6690" t="s">
        <v>12974</v>
      </c>
      <c r="G6690" t="s">
        <v>134</v>
      </c>
      <c r="H6690" t="s">
        <v>135</v>
      </c>
      <c r="I6690" t="s">
        <v>136</v>
      </c>
      <c r="J6690" t="s">
        <v>137</v>
      </c>
      <c r="K6690" t="s">
        <v>138</v>
      </c>
      <c r="L6690" t="s">
        <v>19152</v>
      </c>
      <c r="M6690" t="s">
        <v>19153</v>
      </c>
      <c r="N6690">
        <v>0.109444444</v>
      </c>
      <c r="O6690">
        <v>0</v>
      </c>
      <c r="P6690">
        <v>967</v>
      </c>
      <c r="Q6690">
        <v>0</v>
      </c>
      <c r="R6690">
        <v>11</v>
      </c>
      <c r="S6690">
        <v>1</v>
      </c>
      <c r="T6690">
        <v>138</v>
      </c>
      <c r="U6690">
        <v>0</v>
      </c>
      <c r="V6690">
        <v>0</v>
      </c>
      <c r="W6690">
        <v>0</v>
      </c>
      <c r="X6690">
        <v>14.93356694513713</v>
      </c>
      <c r="Y6690">
        <v>0</v>
      </c>
      <c r="Z6690">
        <v>0.6284538061892001</v>
      </c>
      <c r="AA6690">
        <v>0.15616056490035557</v>
      </c>
      <c r="AB6690">
        <v>8.0803504298818183</v>
      </c>
      <c r="AC6690">
        <v>0</v>
      </c>
      <c r="AD6690">
        <v>0</v>
      </c>
      <c r="AE6690">
        <v>23.798531746108502</v>
      </c>
    </row>
    <row r="6691" spans="1:31" x14ac:dyDescent="0.25">
      <c r="A6691">
        <v>2318941</v>
      </c>
      <c r="B6691">
        <v>1</v>
      </c>
      <c r="C6691" t="s">
        <v>80</v>
      </c>
      <c r="D6691" t="s">
        <v>96</v>
      </c>
      <c r="E6691" t="s">
        <v>153</v>
      </c>
      <c r="F6691" t="s">
        <v>19154</v>
      </c>
      <c r="G6691" t="s">
        <v>155</v>
      </c>
      <c r="H6691" t="s">
        <v>150</v>
      </c>
      <c r="I6691" t="s">
        <v>136</v>
      </c>
      <c r="J6691" t="s">
        <v>137</v>
      </c>
      <c r="K6691" t="s">
        <v>138</v>
      </c>
      <c r="L6691" t="s">
        <v>19155</v>
      </c>
      <c r="M6691" t="s">
        <v>19156</v>
      </c>
      <c r="N6691">
        <v>1.1147222219999999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1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0.39271516519400007</v>
      </c>
      <c r="AC6691">
        <v>0</v>
      </c>
      <c r="AD6691">
        <v>0</v>
      </c>
      <c r="AE6691">
        <v>0.39271516519400007</v>
      </c>
    </row>
    <row r="6692" spans="1:31" x14ac:dyDescent="0.25">
      <c r="A6692">
        <v>2318695</v>
      </c>
      <c r="B6692">
        <v>1</v>
      </c>
      <c r="C6692" t="s">
        <v>81</v>
      </c>
      <c r="D6692" t="s">
        <v>119</v>
      </c>
      <c r="E6692" t="s">
        <v>141</v>
      </c>
      <c r="F6692" t="s">
        <v>1481</v>
      </c>
      <c r="G6692" t="s">
        <v>134</v>
      </c>
      <c r="H6692" t="s">
        <v>135</v>
      </c>
      <c r="I6692" t="s">
        <v>136</v>
      </c>
      <c r="J6692" t="s">
        <v>137</v>
      </c>
      <c r="K6692" t="s">
        <v>138</v>
      </c>
      <c r="L6692" t="s">
        <v>19157</v>
      </c>
      <c r="M6692" t="s">
        <v>19158</v>
      </c>
      <c r="N6692">
        <v>0.177777777</v>
      </c>
      <c r="O6692">
        <v>0</v>
      </c>
      <c r="P6692">
        <v>513</v>
      </c>
      <c r="Q6692">
        <v>54</v>
      </c>
      <c r="R6692">
        <v>121</v>
      </c>
      <c r="S6692">
        <v>5</v>
      </c>
      <c r="T6692">
        <v>22</v>
      </c>
      <c r="U6692">
        <v>2</v>
      </c>
      <c r="V6692">
        <v>0</v>
      </c>
      <c r="W6692">
        <v>0</v>
      </c>
      <c r="X6692">
        <v>11.319851425520001</v>
      </c>
      <c r="Y6692">
        <v>38.890855218330678</v>
      </c>
      <c r="Z6692">
        <v>60.736100754837331</v>
      </c>
      <c r="AA6692">
        <v>1.1969192597333334</v>
      </c>
      <c r="AB6692">
        <v>1.6854831558453334</v>
      </c>
      <c r="AC6692">
        <v>48.349149177247995</v>
      </c>
      <c r="AD6692">
        <v>0</v>
      </c>
      <c r="AE6692">
        <v>162.17835899151467</v>
      </c>
    </row>
    <row r="6693" spans="1:31" x14ac:dyDescent="0.25">
      <c r="A6693">
        <v>2318795</v>
      </c>
      <c r="B6693">
        <v>1</v>
      </c>
      <c r="C6693" t="s">
        <v>80</v>
      </c>
      <c r="D6693" t="s">
        <v>105</v>
      </c>
      <c r="E6693" t="s">
        <v>414</v>
      </c>
      <c r="F6693" t="s">
        <v>5415</v>
      </c>
      <c r="G6693" t="s">
        <v>134</v>
      </c>
      <c r="H6693" t="s">
        <v>135</v>
      </c>
      <c r="I6693" t="s">
        <v>136</v>
      </c>
      <c r="J6693" t="s">
        <v>137</v>
      </c>
      <c r="K6693" t="s">
        <v>138</v>
      </c>
      <c r="L6693" t="s">
        <v>19159</v>
      </c>
      <c r="M6693" t="s">
        <v>19160</v>
      </c>
      <c r="N6693">
        <v>0.52777777699999995</v>
      </c>
      <c r="O6693">
        <v>35</v>
      </c>
      <c r="P6693">
        <v>29353</v>
      </c>
      <c r="Q6693">
        <v>39</v>
      </c>
      <c r="R6693">
        <v>1080</v>
      </c>
      <c r="S6693">
        <v>109</v>
      </c>
      <c r="T6693">
        <v>2487</v>
      </c>
      <c r="U6693">
        <v>21</v>
      </c>
      <c r="V6693">
        <v>8</v>
      </c>
      <c r="W6693">
        <v>16.293346937872503</v>
      </c>
      <c r="X6693">
        <v>3206.9692986264304</v>
      </c>
      <c r="Y6693">
        <v>143.46864019505253</v>
      </c>
      <c r="Z6693">
        <v>246.09835752624011</v>
      </c>
      <c r="AA6693">
        <v>1074.1501216680315</v>
      </c>
      <c r="AB6693">
        <v>1420.1984315686766</v>
      </c>
      <c r="AC6693">
        <v>902.89989477341794</v>
      </c>
      <c r="AD6693">
        <v>38.148222376252505</v>
      </c>
      <c r="AE6693">
        <v>7048.2263136719748</v>
      </c>
    </row>
    <row r="6694" spans="1:31" x14ac:dyDescent="0.25">
      <c r="A6694">
        <v>2319133</v>
      </c>
      <c r="B6694">
        <v>1</v>
      </c>
      <c r="C6694" t="s">
        <v>81</v>
      </c>
      <c r="D6694" t="s">
        <v>116</v>
      </c>
      <c r="E6694" t="s">
        <v>147</v>
      </c>
      <c r="F6694" t="s">
        <v>19161</v>
      </c>
      <c r="G6694" t="s">
        <v>336</v>
      </c>
      <c r="H6694" t="s">
        <v>150</v>
      </c>
      <c r="I6694" t="s">
        <v>136</v>
      </c>
      <c r="J6694" t="s">
        <v>137</v>
      </c>
      <c r="K6694" t="s">
        <v>138</v>
      </c>
      <c r="L6694" t="s">
        <v>19162</v>
      </c>
      <c r="M6694" t="s">
        <v>19163</v>
      </c>
      <c r="N6694">
        <v>2.29</v>
      </c>
      <c r="O6694">
        <v>0</v>
      </c>
      <c r="P6694">
        <v>366</v>
      </c>
      <c r="Q6694">
        <v>0</v>
      </c>
      <c r="R6694">
        <v>0</v>
      </c>
      <c r="S6694">
        <v>0</v>
      </c>
      <c r="T6694">
        <v>28</v>
      </c>
      <c r="U6694">
        <v>0</v>
      </c>
      <c r="V6694">
        <v>0</v>
      </c>
      <c r="W6694">
        <v>0</v>
      </c>
      <c r="X6694">
        <v>159.54217894921624</v>
      </c>
      <c r="Y6694">
        <v>0</v>
      </c>
      <c r="Z6694">
        <v>0</v>
      </c>
      <c r="AA6694">
        <v>0</v>
      </c>
      <c r="AB6694">
        <v>25.68600869184629</v>
      </c>
      <c r="AC6694">
        <v>0</v>
      </c>
      <c r="AD6694">
        <v>0</v>
      </c>
      <c r="AE6694">
        <v>185.22818764106253</v>
      </c>
    </row>
    <row r="6695" spans="1:31" x14ac:dyDescent="0.25">
      <c r="A6695">
        <v>2318987</v>
      </c>
      <c r="B6695">
        <v>1</v>
      </c>
      <c r="C6695" t="s">
        <v>80</v>
      </c>
      <c r="D6695" t="s">
        <v>83</v>
      </c>
      <c r="E6695" t="s">
        <v>153</v>
      </c>
      <c r="F6695" t="s">
        <v>19164</v>
      </c>
      <c r="G6695" t="s">
        <v>155</v>
      </c>
      <c r="H6695" t="s">
        <v>150</v>
      </c>
      <c r="I6695" t="s">
        <v>136</v>
      </c>
      <c r="J6695" t="s">
        <v>137</v>
      </c>
      <c r="K6695" t="s">
        <v>138</v>
      </c>
      <c r="L6695" t="s">
        <v>19165</v>
      </c>
      <c r="M6695" t="s">
        <v>19166</v>
      </c>
      <c r="N6695">
        <v>2.1727777769999999</v>
      </c>
      <c r="O6695">
        <v>0</v>
      </c>
      <c r="P6695">
        <v>1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1.3026325898169999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1.3026325898169999</v>
      </c>
    </row>
    <row r="6696" spans="1:31" x14ac:dyDescent="0.25">
      <c r="A6696">
        <v>2318841</v>
      </c>
      <c r="B6696">
        <v>1</v>
      </c>
      <c r="C6696" t="s">
        <v>80</v>
      </c>
      <c r="D6696" t="s">
        <v>102</v>
      </c>
      <c r="E6696" t="s">
        <v>147</v>
      </c>
      <c r="F6696" t="s">
        <v>19167</v>
      </c>
      <c r="G6696" t="s">
        <v>149</v>
      </c>
      <c r="H6696" t="s">
        <v>150</v>
      </c>
      <c r="I6696" t="s">
        <v>136</v>
      </c>
      <c r="J6696" t="s">
        <v>137</v>
      </c>
      <c r="K6696" t="s">
        <v>138</v>
      </c>
      <c r="L6696" t="s">
        <v>19168</v>
      </c>
      <c r="M6696" t="s">
        <v>19169</v>
      </c>
      <c r="N6696">
        <v>1.777222222</v>
      </c>
      <c r="O6696">
        <v>0</v>
      </c>
      <c r="P6696">
        <v>46</v>
      </c>
      <c r="Q6696">
        <v>0</v>
      </c>
      <c r="R6696">
        <v>12</v>
      </c>
      <c r="S6696">
        <v>0</v>
      </c>
      <c r="T6696">
        <v>5</v>
      </c>
      <c r="U6696">
        <v>0</v>
      </c>
      <c r="V6696">
        <v>0</v>
      </c>
      <c r="W6696">
        <v>0</v>
      </c>
      <c r="X6696">
        <v>12.95206337529325</v>
      </c>
      <c r="Y6696">
        <v>0</v>
      </c>
      <c r="Z6696">
        <v>10.027662495626702</v>
      </c>
      <c r="AA6696">
        <v>0</v>
      </c>
      <c r="AB6696">
        <v>12.666091889193083</v>
      </c>
      <c r="AC6696">
        <v>0</v>
      </c>
      <c r="AD6696">
        <v>0</v>
      </c>
      <c r="AE6696">
        <v>35.645817760113033</v>
      </c>
    </row>
    <row r="6697" spans="1:31" x14ac:dyDescent="0.25">
      <c r="A6697">
        <v>2319087</v>
      </c>
      <c r="B6697">
        <v>1</v>
      </c>
      <c r="C6697" t="s">
        <v>80</v>
      </c>
      <c r="D6697" t="s">
        <v>100</v>
      </c>
      <c r="E6697" t="s">
        <v>153</v>
      </c>
      <c r="F6697" t="s">
        <v>19170</v>
      </c>
      <c r="G6697" t="s">
        <v>203</v>
      </c>
      <c r="H6697" t="s">
        <v>150</v>
      </c>
      <c r="I6697" t="s">
        <v>136</v>
      </c>
      <c r="J6697" t="s">
        <v>137</v>
      </c>
      <c r="K6697" t="s">
        <v>138</v>
      </c>
      <c r="L6697" t="s">
        <v>19171</v>
      </c>
      <c r="M6697" t="s">
        <v>19172</v>
      </c>
      <c r="N6697">
        <v>5.4436111110000001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1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0.36644073197240007</v>
      </c>
      <c r="AC6697">
        <v>0</v>
      </c>
      <c r="AD6697">
        <v>0</v>
      </c>
      <c r="AE6697">
        <v>0.36644073197240007</v>
      </c>
    </row>
    <row r="6698" spans="1:31" x14ac:dyDescent="0.25">
      <c r="A6698">
        <v>2319113</v>
      </c>
      <c r="B6698">
        <v>1</v>
      </c>
      <c r="C6698" t="s">
        <v>81</v>
      </c>
      <c r="D6698" t="s">
        <v>115</v>
      </c>
      <c r="E6698" t="s">
        <v>141</v>
      </c>
      <c r="F6698" t="s">
        <v>19173</v>
      </c>
      <c r="G6698" t="s">
        <v>703</v>
      </c>
      <c r="H6698" t="s">
        <v>135</v>
      </c>
      <c r="I6698" t="s">
        <v>136</v>
      </c>
      <c r="J6698" t="s">
        <v>137</v>
      </c>
      <c r="K6698" t="s">
        <v>138</v>
      </c>
      <c r="L6698" t="s">
        <v>19174</v>
      </c>
      <c r="M6698" t="s">
        <v>19175</v>
      </c>
      <c r="N6698">
        <v>4.6802777769999997</v>
      </c>
      <c r="O6698">
        <v>0</v>
      </c>
      <c r="P6698">
        <v>3702</v>
      </c>
      <c r="Q6698">
        <v>2</v>
      </c>
      <c r="R6698">
        <v>181</v>
      </c>
      <c r="S6698">
        <v>17</v>
      </c>
      <c r="T6698">
        <v>401</v>
      </c>
      <c r="U6698">
        <v>2</v>
      </c>
      <c r="V6698">
        <v>1</v>
      </c>
      <c r="W6698">
        <v>0</v>
      </c>
      <c r="X6698">
        <v>1827.336149040286</v>
      </c>
      <c r="Y6698">
        <v>26.033706484586268</v>
      </c>
      <c r="Z6698">
        <v>329.80429048500292</v>
      </c>
      <c r="AA6698">
        <v>140.97739661303143</v>
      </c>
      <c r="AB6698">
        <v>739.11493002893826</v>
      </c>
      <c r="AC6698">
        <v>534.5824047923785</v>
      </c>
      <c r="AD6698">
        <v>587.65750858335753</v>
      </c>
      <c r="AE6698">
        <v>4185.5063860275814</v>
      </c>
    </row>
    <row r="6699" spans="1:31" x14ac:dyDescent="0.25">
      <c r="A6699">
        <v>2318758</v>
      </c>
      <c r="B6699">
        <v>1</v>
      </c>
      <c r="C6699" t="s">
        <v>80</v>
      </c>
      <c r="D6699" t="s">
        <v>97</v>
      </c>
      <c r="E6699" t="s">
        <v>175</v>
      </c>
      <c r="F6699" t="s">
        <v>6569</v>
      </c>
      <c r="G6699" t="s">
        <v>143</v>
      </c>
      <c r="H6699" t="s">
        <v>135</v>
      </c>
      <c r="I6699" t="s">
        <v>136</v>
      </c>
      <c r="J6699" t="s">
        <v>137</v>
      </c>
      <c r="K6699" t="s">
        <v>144</v>
      </c>
      <c r="L6699" t="s">
        <v>19176</v>
      </c>
      <c r="M6699" t="s">
        <v>19177</v>
      </c>
      <c r="N6699">
        <v>8.3952777770000004</v>
      </c>
      <c r="O6699">
        <v>23</v>
      </c>
      <c r="P6699">
        <v>245</v>
      </c>
      <c r="Q6699">
        <v>0</v>
      </c>
      <c r="R6699">
        <v>50</v>
      </c>
      <c r="S6699">
        <v>5</v>
      </c>
      <c r="T6699">
        <v>34</v>
      </c>
      <c r="U6699">
        <v>0</v>
      </c>
      <c r="V6699">
        <v>0</v>
      </c>
      <c r="W6699">
        <v>2409.7465508847699</v>
      </c>
      <c r="X6699">
        <v>3039.2024584275046</v>
      </c>
      <c r="Y6699">
        <v>0</v>
      </c>
      <c r="Z6699">
        <v>326.52114722309096</v>
      </c>
      <c r="AA6699">
        <v>854.10169841816639</v>
      </c>
      <c r="AB6699">
        <v>470.5527315204933</v>
      </c>
      <c r="AC6699">
        <v>0</v>
      </c>
      <c r="AD6699">
        <v>0</v>
      </c>
      <c r="AE6699">
        <v>7100.1245864740258</v>
      </c>
    </row>
    <row r="6700" spans="1:31" x14ac:dyDescent="0.25">
      <c r="A6700">
        <v>2319256</v>
      </c>
      <c r="B6700">
        <v>1</v>
      </c>
      <c r="C6700" t="s">
        <v>81</v>
      </c>
      <c r="D6700" t="s">
        <v>127</v>
      </c>
      <c r="E6700" t="s">
        <v>153</v>
      </c>
      <c r="F6700" t="s">
        <v>19178</v>
      </c>
      <c r="G6700" t="s">
        <v>203</v>
      </c>
      <c r="H6700" t="s">
        <v>150</v>
      </c>
      <c r="I6700" t="s">
        <v>136</v>
      </c>
      <c r="J6700" t="s">
        <v>137</v>
      </c>
      <c r="K6700" t="s">
        <v>138</v>
      </c>
      <c r="L6700" t="s">
        <v>19179</v>
      </c>
      <c r="M6700" t="s">
        <v>19180</v>
      </c>
      <c r="N6700">
        <v>1.345555555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1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0.52239893413290006</v>
      </c>
      <c r="AC6700">
        <v>0</v>
      </c>
      <c r="AD6700">
        <v>0</v>
      </c>
      <c r="AE6700">
        <v>0.52239893413290006</v>
      </c>
    </row>
    <row r="6701" spans="1:31" x14ac:dyDescent="0.25">
      <c r="A6701">
        <v>2319044</v>
      </c>
      <c r="B6701">
        <v>1</v>
      </c>
      <c r="C6701" t="s">
        <v>81</v>
      </c>
      <c r="D6701" t="s">
        <v>113</v>
      </c>
      <c r="E6701" t="s">
        <v>132</v>
      </c>
      <c r="F6701" t="s">
        <v>19181</v>
      </c>
      <c r="G6701" t="s">
        <v>134</v>
      </c>
      <c r="H6701" t="s">
        <v>135</v>
      </c>
      <c r="I6701" t="s">
        <v>136</v>
      </c>
      <c r="J6701" t="s">
        <v>137</v>
      </c>
      <c r="K6701" t="s">
        <v>138</v>
      </c>
      <c r="L6701" t="s">
        <v>19182</v>
      </c>
      <c r="M6701" t="s">
        <v>19183</v>
      </c>
      <c r="N6701">
        <v>7.4999999999999997E-2</v>
      </c>
      <c r="O6701">
        <v>0</v>
      </c>
      <c r="P6701">
        <v>678</v>
      </c>
      <c r="Q6701">
        <v>50</v>
      </c>
      <c r="R6701">
        <v>262</v>
      </c>
      <c r="S6701">
        <v>11</v>
      </c>
      <c r="T6701">
        <v>41</v>
      </c>
      <c r="U6701">
        <v>1</v>
      </c>
      <c r="V6701">
        <v>0</v>
      </c>
      <c r="W6701">
        <v>0</v>
      </c>
      <c r="X6701">
        <v>9.8872473212752592</v>
      </c>
      <c r="Y6701">
        <v>23.995634740814999</v>
      </c>
      <c r="Z6701">
        <v>69.016001389226247</v>
      </c>
      <c r="AA6701">
        <v>7.626381317466751</v>
      </c>
      <c r="AB6701">
        <v>2.7794904167474996</v>
      </c>
      <c r="AC6701">
        <v>1.0684040072309997</v>
      </c>
      <c r="AD6701">
        <v>0</v>
      </c>
      <c r="AE6701">
        <v>114.37315919276175</v>
      </c>
    </row>
    <row r="6702" spans="1:31" x14ac:dyDescent="0.25">
      <c r="A6702">
        <v>2319276</v>
      </c>
      <c r="B6702">
        <v>1</v>
      </c>
      <c r="C6702" t="s">
        <v>80</v>
      </c>
      <c r="D6702" t="s">
        <v>108</v>
      </c>
      <c r="E6702" t="s">
        <v>153</v>
      </c>
      <c r="F6702" t="s">
        <v>19184</v>
      </c>
      <c r="G6702" t="s">
        <v>155</v>
      </c>
      <c r="H6702" t="s">
        <v>150</v>
      </c>
      <c r="I6702" t="s">
        <v>136</v>
      </c>
      <c r="J6702" t="s">
        <v>137</v>
      </c>
      <c r="K6702" t="s">
        <v>138</v>
      </c>
      <c r="L6702" t="s">
        <v>19185</v>
      </c>
      <c r="M6702" t="s">
        <v>19186</v>
      </c>
      <c r="N6702">
        <v>1.845277777</v>
      </c>
      <c r="O6702">
        <v>0</v>
      </c>
      <c r="P6702">
        <v>1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0.45287447275666676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0.45287447275666676</v>
      </c>
    </row>
    <row r="6703" spans="1:31" x14ac:dyDescent="0.25">
      <c r="A6703">
        <v>2318801</v>
      </c>
      <c r="B6703">
        <v>1</v>
      </c>
      <c r="C6703" t="s">
        <v>80</v>
      </c>
      <c r="D6703" t="s">
        <v>99</v>
      </c>
      <c r="E6703" t="s">
        <v>153</v>
      </c>
      <c r="F6703" t="s">
        <v>19187</v>
      </c>
      <c r="G6703" t="s">
        <v>384</v>
      </c>
      <c r="H6703" t="s">
        <v>150</v>
      </c>
      <c r="I6703" t="s">
        <v>136</v>
      </c>
      <c r="J6703" t="s">
        <v>137</v>
      </c>
      <c r="K6703" t="s">
        <v>138</v>
      </c>
      <c r="L6703" t="s">
        <v>19188</v>
      </c>
      <c r="M6703" t="s">
        <v>19189</v>
      </c>
      <c r="N6703">
        <v>5.2827777769999997</v>
      </c>
      <c r="O6703">
        <v>0</v>
      </c>
      <c r="P6703">
        <v>1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1.6104979649419502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1.6104979649419502</v>
      </c>
    </row>
    <row r="6704" spans="1:31" x14ac:dyDescent="0.25">
      <c r="A6704">
        <v>2318635</v>
      </c>
      <c r="B6704">
        <v>1</v>
      </c>
      <c r="C6704" t="s">
        <v>80</v>
      </c>
      <c r="D6704" t="s">
        <v>96</v>
      </c>
      <c r="E6704" t="s">
        <v>147</v>
      </c>
      <c r="F6704" t="s">
        <v>19190</v>
      </c>
      <c r="G6704" t="s">
        <v>384</v>
      </c>
      <c r="H6704" t="s">
        <v>150</v>
      </c>
      <c r="I6704" t="s">
        <v>136</v>
      </c>
      <c r="J6704" t="s">
        <v>137</v>
      </c>
      <c r="K6704" t="s">
        <v>138</v>
      </c>
      <c r="L6704" t="s">
        <v>19191</v>
      </c>
      <c r="M6704" t="s">
        <v>19192</v>
      </c>
      <c r="N6704">
        <v>7.3677777769999997</v>
      </c>
      <c r="O6704">
        <v>0</v>
      </c>
      <c r="P6704">
        <v>86</v>
      </c>
      <c r="Q6704">
        <v>0</v>
      </c>
      <c r="R6704">
        <v>0</v>
      </c>
      <c r="S6704">
        <v>0</v>
      </c>
      <c r="T6704">
        <v>4</v>
      </c>
      <c r="U6704">
        <v>0</v>
      </c>
      <c r="V6704">
        <v>0</v>
      </c>
      <c r="W6704">
        <v>0</v>
      </c>
      <c r="X6704">
        <v>165.82512467169906</v>
      </c>
      <c r="Y6704">
        <v>0</v>
      </c>
      <c r="Z6704">
        <v>0</v>
      </c>
      <c r="AA6704">
        <v>0</v>
      </c>
      <c r="AB6704">
        <v>17.307376679528232</v>
      </c>
      <c r="AC6704">
        <v>0</v>
      </c>
      <c r="AD6704">
        <v>0</v>
      </c>
      <c r="AE6704">
        <v>183.13250135122729</v>
      </c>
    </row>
    <row r="6705" spans="1:31" x14ac:dyDescent="0.25">
      <c r="A6705">
        <v>2319299</v>
      </c>
      <c r="B6705">
        <v>1</v>
      </c>
      <c r="C6705" t="s">
        <v>81</v>
      </c>
      <c r="D6705" t="s">
        <v>128</v>
      </c>
      <c r="E6705" t="s">
        <v>153</v>
      </c>
      <c r="F6705" t="s">
        <v>19193</v>
      </c>
      <c r="G6705" t="s">
        <v>203</v>
      </c>
      <c r="H6705" t="s">
        <v>150</v>
      </c>
      <c r="I6705" t="s">
        <v>136</v>
      </c>
      <c r="J6705" t="s">
        <v>137</v>
      </c>
      <c r="K6705" t="s">
        <v>138</v>
      </c>
      <c r="L6705" t="s">
        <v>19194</v>
      </c>
      <c r="M6705" t="s">
        <v>19195</v>
      </c>
      <c r="N6705">
        <v>2.0247222219999998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1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2.8306853955918334</v>
      </c>
      <c r="AC6705">
        <v>0</v>
      </c>
      <c r="AD6705">
        <v>0</v>
      </c>
      <c r="AE6705">
        <v>2.8306853955918334</v>
      </c>
    </row>
    <row r="6706" spans="1:31" x14ac:dyDescent="0.25">
      <c r="A6706">
        <v>2318901</v>
      </c>
      <c r="B6706">
        <v>1</v>
      </c>
      <c r="C6706" t="s">
        <v>80</v>
      </c>
      <c r="D6706" t="s">
        <v>97</v>
      </c>
      <c r="E6706" t="s">
        <v>175</v>
      </c>
      <c r="F6706" t="s">
        <v>19196</v>
      </c>
      <c r="G6706" t="s">
        <v>774</v>
      </c>
      <c r="H6706" t="s">
        <v>135</v>
      </c>
      <c r="I6706" t="s">
        <v>136</v>
      </c>
      <c r="J6706" t="s">
        <v>137</v>
      </c>
      <c r="K6706" t="s">
        <v>138</v>
      </c>
      <c r="L6706" t="s">
        <v>19197</v>
      </c>
      <c r="M6706" t="s">
        <v>19198</v>
      </c>
      <c r="N6706">
        <v>2.807222222</v>
      </c>
      <c r="O6706">
        <v>0</v>
      </c>
      <c r="P6706">
        <v>149</v>
      </c>
      <c r="Q6706">
        <v>0</v>
      </c>
      <c r="R6706">
        <v>12</v>
      </c>
      <c r="S6706">
        <v>0</v>
      </c>
      <c r="T6706">
        <v>14</v>
      </c>
      <c r="U6706">
        <v>0</v>
      </c>
      <c r="V6706">
        <v>0</v>
      </c>
      <c r="W6706">
        <v>0</v>
      </c>
      <c r="X6706">
        <v>105.87900870757275</v>
      </c>
      <c r="Y6706">
        <v>0</v>
      </c>
      <c r="Z6706">
        <v>9.0703532354284491</v>
      </c>
      <c r="AA6706">
        <v>0</v>
      </c>
      <c r="AB6706">
        <v>15.234952139577597</v>
      </c>
      <c r="AC6706">
        <v>0</v>
      </c>
      <c r="AD6706">
        <v>0</v>
      </c>
      <c r="AE6706">
        <v>130.18431408257879</v>
      </c>
    </row>
    <row r="6707" spans="1:31" x14ac:dyDescent="0.25">
      <c r="A6707">
        <v>2318672</v>
      </c>
      <c r="B6707">
        <v>1</v>
      </c>
      <c r="C6707" t="s">
        <v>80</v>
      </c>
      <c r="D6707" t="s">
        <v>104</v>
      </c>
      <c r="E6707" t="s">
        <v>132</v>
      </c>
      <c r="F6707" t="s">
        <v>356</v>
      </c>
      <c r="G6707" t="s">
        <v>134</v>
      </c>
      <c r="H6707" t="s">
        <v>135</v>
      </c>
      <c r="I6707" t="s">
        <v>136</v>
      </c>
      <c r="J6707" t="s">
        <v>137</v>
      </c>
      <c r="K6707" t="s">
        <v>138</v>
      </c>
      <c r="L6707" t="s">
        <v>19199</v>
      </c>
      <c r="M6707" t="s">
        <v>19200</v>
      </c>
      <c r="N6707">
        <v>2.1547222220000002</v>
      </c>
      <c r="O6707">
        <v>0</v>
      </c>
      <c r="P6707">
        <v>351</v>
      </c>
      <c r="Q6707">
        <v>1</v>
      </c>
      <c r="R6707">
        <v>1</v>
      </c>
      <c r="S6707">
        <v>8</v>
      </c>
      <c r="T6707">
        <v>33</v>
      </c>
      <c r="U6707">
        <v>2</v>
      </c>
      <c r="V6707">
        <v>0</v>
      </c>
      <c r="W6707">
        <v>0</v>
      </c>
      <c r="X6707">
        <v>140.39944796768688</v>
      </c>
      <c r="Y6707">
        <v>112.24104104959792</v>
      </c>
      <c r="Z6707">
        <v>5.4499649894066665E-2</v>
      </c>
      <c r="AA6707">
        <v>211.76796477545088</v>
      </c>
      <c r="AB6707">
        <v>25.661388246376394</v>
      </c>
      <c r="AC6707">
        <v>239.54124674741882</v>
      </c>
      <c r="AD6707">
        <v>0</v>
      </c>
      <c r="AE6707">
        <v>729.66558843642497</v>
      </c>
    </row>
    <row r="6708" spans="1:31" x14ac:dyDescent="0.25">
      <c r="A6708">
        <v>2318984</v>
      </c>
      <c r="B6708">
        <v>1</v>
      </c>
      <c r="C6708" t="s">
        <v>81</v>
      </c>
      <c r="D6708" t="s">
        <v>116</v>
      </c>
      <c r="E6708" t="s">
        <v>141</v>
      </c>
      <c r="F6708" t="s">
        <v>19201</v>
      </c>
      <c r="G6708" t="s">
        <v>703</v>
      </c>
      <c r="H6708" t="s">
        <v>135</v>
      </c>
      <c r="I6708" t="s">
        <v>136</v>
      </c>
      <c r="J6708" t="s">
        <v>3</v>
      </c>
      <c r="K6708" t="s">
        <v>138</v>
      </c>
      <c r="L6708" t="s">
        <v>19202</v>
      </c>
      <c r="M6708" t="s">
        <v>19203</v>
      </c>
      <c r="N6708">
        <v>0.73166666599999997</v>
      </c>
      <c r="O6708">
        <v>0</v>
      </c>
      <c r="P6708">
        <v>5244</v>
      </c>
      <c r="Q6708">
        <v>1</v>
      </c>
      <c r="R6708">
        <v>5</v>
      </c>
      <c r="S6708">
        <v>9</v>
      </c>
      <c r="T6708">
        <v>1125</v>
      </c>
      <c r="U6708">
        <v>3</v>
      </c>
      <c r="V6708">
        <v>2</v>
      </c>
      <c r="W6708">
        <v>0</v>
      </c>
      <c r="X6708">
        <v>710.23503878151269</v>
      </c>
      <c r="Y6708">
        <v>0.37869492073905003</v>
      </c>
      <c r="Z6708">
        <v>2.0509193913400501</v>
      </c>
      <c r="AA6708">
        <v>33.69826034981714</v>
      </c>
      <c r="AB6708">
        <v>569.86217028836938</v>
      </c>
      <c r="AC6708">
        <v>116.29960106921166</v>
      </c>
      <c r="AD6708">
        <v>6.0341174804335509</v>
      </c>
      <c r="AE6708">
        <v>1438.5588022814234</v>
      </c>
    </row>
    <row r="6709" spans="1:31" x14ac:dyDescent="0.25">
      <c r="A6709">
        <v>2318675</v>
      </c>
      <c r="B6709">
        <v>1</v>
      </c>
      <c r="C6709" t="s">
        <v>80</v>
      </c>
      <c r="D6709" t="s">
        <v>104</v>
      </c>
      <c r="E6709" t="s">
        <v>141</v>
      </c>
      <c r="F6709" t="s">
        <v>11081</v>
      </c>
      <c r="G6709" t="s">
        <v>134</v>
      </c>
      <c r="H6709" t="s">
        <v>135</v>
      </c>
      <c r="I6709" t="s">
        <v>136</v>
      </c>
      <c r="J6709" t="s">
        <v>137</v>
      </c>
      <c r="K6709" t="s">
        <v>138</v>
      </c>
      <c r="L6709" t="s">
        <v>19204</v>
      </c>
      <c r="M6709" t="s">
        <v>19205</v>
      </c>
      <c r="N6709">
        <v>3.3325</v>
      </c>
      <c r="O6709">
        <v>9</v>
      </c>
      <c r="P6709">
        <v>0</v>
      </c>
      <c r="Q6709">
        <v>67</v>
      </c>
      <c r="R6709">
        <v>0</v>
      </c>
      <c r="S6709">
        <v>27</v>
      </c>
      <c r="T6709">
        <v>2</v>
      </c>
      <c r="U6709">
        <v>0</v>
      </c>
      <c r="V6709">
        <v>0</v>
      </c>
      <c r="W6709">
        <v>35.315937491327773</v>
      </c>
      <c r="X6709">
        <v>0</v>
      </c>
      <c r="Y6709">
        <v>964.04564411593265</v>
      </c>
      <c r="Z6709">
        <v>0</v>
      </c>
      <c r="AA6709">
        <v>936.29178460936612</v>
      </c>
      <c r="AB6709">
        <v>9.6012696024029331</v>
      </c>
      <c r="AC6709">
        <v>0</v>
      </c>
      <c r="AD6709">
        <v>0</v>
      </c>
      <c r="AE6709">
        <v>1945.2546358190295</v>
      </c>
    </row>
    <row r="6710" spans="1:31" x14ac:dyDescent="0.25">
      <c r="A6710">
        <v>2319193</v>
      </c>
      <c r="B6710">
        <v>1</v>
      </c>
      <c r="C6710" t="s">
        <v>81</v>
      </c>
      <c r="D6710" t="s">
        <v>128</v>
      </c>
      <c r="E6710" t="s">
        <v>147</v>
      </c>
      <c r="F6710" t="s">
        <v>19206</v>
      </c>
      <c r="G6710" t="s">
        <v>149</v>
      </c>
      <c r="H6710" t="s">
        <v>150</v>
      </c>
      <c r="I6710" t="s">
        <v>136</v>
      </c>
      <c r="J6710" t="s">
        <v>137</v>
      </c>
      <c r="K6710" t="s">
        <v>138</v>
      </c>
      <c r="L6710" t="s">
        <v>19207</v>
      </c>
      <c r="M6710" t="s">
        <v>19208</v>
      </c>
      <c r="N6710">
        <v>0.92611111099999999</v>
      </c>
      <c r="O6710">
        <v>0</v>
      </c>
      <c r="P6710">
        <v>52</v>
      </c>
      <c r="Q6710">
        <v>0</v>
      </c>
      <c r="R6710">
        <v>6</v>
      </c>
      <c r="S6710">
        <v>0</v>
      </c>
      <c r="T6710">
        <v>10</v>
      </c>
      <c r="U6710">
        <v>0</v>
      </c>
      <c r="V6710">
        <v>0</v>
      </c>
      <c r="W6710">
        <v>0</v>
      </c>
      <c r="X6710">
        <v>10.482689060962562</v>
      </c>
      <c r="Y6710">
        <v>0</v>
      </c>
      <c r="Z6710">
        <v>0.29498661031548334</v>
      </c>
      <c r="AA6710">
        <v>0</v>
      </c>
      <c r="AB6710">
        <v>1.8722581641007336</v>
      </c>
      <c r="AC6710">
        <v>0</v>
      </c>
      <c r="AD6710">
        <v>0</v>
      </c>
      <c r="AE6710">
        <v>12.649933835378778</v>
      </c>
    </row>
    <row r="6711" spans="1:31" x14ac:dyDescent="0.25">
      <c r="A6711">
        <v>2319176</v>
      </c>
      <c r="B6711">
        <v>1</v>
      </c>
      <c r="C6711" t="s">
        <v>80</v>
      </c>
      <c r="D6711" t="s">
        <v>98</v>
      </c>
      <c r="E6711" t="s">
        <v>175</v>
      </c>
      <c r="F6711" t="s">
        <v>19209</v>
      </c>
      <c r="G6711" t="s">
        <v>210</v>
      </c>
      <c r="H6711" t="s">
        <v>135</v>
      </c>
      <c r="I6711" t="s">
        <v>136</v>
      </c>
      <c r="J6711" t="s">
        <v>137</v>
      </c>
      <c r="K6711" t="s">
        <v>138</v>
      </c>
      <c r="L6711" t="s">
        <v>19210</v>
      </c>
      <c r="M6711" t="s">
        <v>19211</v>
      </c>
      <c r="N6711">
        <v>1.748888888</v>
      </c>
      <c r="O6711">
        <v>0</v>
      </c>
      <c r="P6711">
        <v>6</v>
      </c>
      <c r="Q6711">
        <v>0</v>
      </c>
      <c r="R6711">
        <v>29</v>
      </c>
      <c r="S6711">
        <v>0</v>
      </c>
      <c r="T6711">
        <v>27</v>
      </c>
      <c r="U6711">
        <v>0</v>
      </c>
      <c r="V6711">
        <v>0</v>
      </c>
      <c r="W6711">
        <v>0</v>
      </c>
      <c r="X6711">
        <v>3.0900173349565838</v>
      </c>
      <c r="Y6711">
        <v>0</v>
      </c>
      <c r="Z6711">
        <v>41.978712882983778</v>
      </c>
      <c r="AA6711">
        <v>0</v>
      </c>
      <c r="AB6711">
        <v>52.184941022428262</v>
      </c>
      <c r="AC6711">
        <v>0</v>
      </c>
      <c r="AD6711">
        <v>0</v>
      </c>
      <c r="AE6711">
        <v>97.253671240368618</v>
      </c>
    </row>
    <row r="6712" spans="1:31" x14ac:dyDescent="0.25">
      <c r="A6712">
        <v>2319170</v>
      </c>
      <c r="B6712">
        <v>1</v>
      </c>
      <c r="C6712" t="s">
        <v>81</v>
      </c>
      <c r="D6712" t="s">
        <v>123</v>
      </c>
      <c r="E6712" t="s">
        <v>147</v>
      </c>
      <c r="F6712" t="s">
        <v>19212</v>
      </c>
      <c r="G6712" t="s">
        <v>149</v>
      </c>
      <c r="H6712" t="s">
        <v>150</v>
      </c>
      <c r="I6712" t="s">
        <v>136</v>
      </c>
      <c r="J6712" t="s">
        <v>137</v>
      </c>
      <c r="K6712" t="s">
        <v>138</v>
      </c>
      <c r="L6712" t="s">
        <v>19213</v>
      </c>
      <c r="M6712" t="s">
        <v>19214</v>
      </c>
      <c r="N6712">
        <v>0.76333333299999995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3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2.4286636965013337</v>
      </c>
      <c r="AC6712">
        <v>0</v>
      </c>
      <c r="AD6712">
        <v>0</v>
      </c>
      <c r="AE6712">
        <v>2.4286636965013337</v>
      </c>
    </row>
    <row r="6713" spans="1:31" x14ac:dyDescent="0.25">
      <c r="A6713">
        <v>2318692</v>
      </c>
      <c r="B6713">
        <v>1</v>
      </c>
      <c r="C6713" t="s">
        <v>80</v>
      </c>
      <c r="D6713" t="s">
        <v>90</v>
      </c>
      <c r="E6713" t="s">
        <v>285</v>
      </c>
      <c r="F6713" t="s">
        <v>19215</v>
      </c>
      <c r="G6713" t="s">
        <v>149</v>
      </c>
      <c r="H6713" t="s">
        <v>150</v>
      </c>
      <c r="I6713" t="s">
        <v>136</v>
      </c>
      <c r="J6713" t="s">
        <v>137</v>
      </c>
      <c r="K6713" t="s">
        <v>138</v>
      </c>
      <c r="L6713" t="s">
        <v>19216</v>
      </c>
      <c r="M6713" t="s">
        <v>19217</v>
      </c>
      <c r="N6713">
        <v>3.4213888880000001</v>
      </c>
      <c r="O6713">
        <v>0</v>
      </c>
      <c r="P6713">
        <v>165</v>
      </c>
      <c r="Q6713">
        <v>0</v>
      </c>
      <c r="R6713">
        <v>0</v>
      </c>
      <c r="S6713">
        <v>0</v>
      </c>
      <c r="T6713">
        <v>52</v>
      </c>
      <c r="U6713">
        <v>0</v>
      </c>
      <c r="V6713">
        <v>0</v>
      </c>
      <c r="W6713">
        <v>0</v>
      </c>
      <c r="X6713">
        <v>116.12254950007298</v>
      </c>
      <c r="Y6713">
        <v>0</v>
      </c>
      <c r="Z6713">
        <v>0</v>
      </c>
      <c r="AA6713">
        <v>0</v>
      </c>
      <c r="AB6713">
        <v>133.12713507694599</v>
      </c>
      <c r="AC6713">
        <v>0</v>
      </c>
      <c r="AD6713">
        <v>0</v>
      </c>
      <c r="AE6713">
        <v>249.24968457701897</v>
      </c>
    </row>
    <row r="6714" spans="1:31" x14ac:dyDescent="0.25">
      <c r="A6714">
        <v>2319130</v>
      </c>
      <c r="B6714">
        <v>1</v>
      </c>
      <c r="C6714" t="s">
        <v>80</v>
      </c>
      <c r="D6714" t="s">
        <v>83</v>
      </c>
      <c r="E6714" t="s">
        <v>175</v>
      </c>
      <c r="F6714" t="s">
        <v>19218</v>
      </c>
      <c r="G6714" t="s">
        <v>134</v>
      </c>
      <c r="H6714" t="s">
        <v>135</v>
      </c>
      <c r="I6714" t="s">
        <v>136</v>
      </c>
      <c r="J6714" t="s">
        <v>137</v>
      </c>
      <c r="K6714" t="s">
        <v>138</v>
      </c>
      <c r="L6714" t="s">
        <v>19219</v>
      </c>
      <c r="M6714" t="s">
        <v>19220</v>
      </c>
      <c r="N6714">
        <v>0.77805555500000001</v>
      </c>
      <c r="O6714">
        <v>0</v>
      </c>
      <c r="P6714">
        <v>2843</v>
      </c>
      <c r="Q6714">
        <v>0</v>
      </c>
      <c r="R6714">
        <v>0</v>
      </c>
      <c r="S6714">
        <v>17</v>
      </c>
      <c r="T6714">
        <v>437</v>
      </c>
      <c r="U6714">
        <v>23</v>
      </c>
      <c r="V6714">
        <v>5</v>
      </c>
      <c r="W6714">
        <v>0</v>
      </c>
      <c r="X6714">
        <v>547.07574978851017</v>
      </c>
      <c r="Y6714">
        <v>0</v>
      </c>
      <c r="Z6714">
        <v>0</v>
      </c>
      <c r="AA6714">
        <v>287.10184916426402</v>
      </c>
      <c r="AB6714">
        <v>556.03931739192672</v>
      </c>
      <c r="AC6714">
        <v>8512.3400942172029</v>
      </c>
      <c r="AD6714">
        <v>197.00771599275652</v>
      </c>
      <c r="AE6714">
        <v>10099.564726554661</v>
      </c>
    </row>
    <row r="6715" spans="1:31" x14ac:dyDescent="0.25">
      <c r="A6715">
        <v>2318884</v>
      </c>
      <c r="B6715">
        <v>1</v>
      </c>
      <c r="C6715" t="s">
        <v>80</v>
      </c>
      <c r="D6715" t="s">
        <v>92</v>
      </c>
      <c r="E6715" t="s">
        <v>153</v>
      </c>
      <c r="F6715" t="s">
        <v>19221</v>
      </c>
      <c r="G6715" t="s">
        <v>203</v>
      </c>
      <c r="H6715" t="s">
        <v>150</v>
      </c>
      <c r="I6715" t="s">
        <v>136</v>
      </c>
      <c r="J6715" t="s">
        <v>137</v>
      </c>
      <c r="K6715" t="s">
        <v>138</v>
      </c>
      <c r="L6715" t="s">
        <v>19222</v>
      </c>
      <c r="M6715" t="s">
        <v>19223</v>
      </c>
      <c r="N6715">
        <v>2.4824999999999999</v>
      </c>
      <c r="O6715">
        <v>0</v>
      </c>
      <c r="P6715">
        <v>5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2.4280191779962506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2.4280191779962506</v>
      </c>
    </row>
    <row r="6716" spans="1:31" x14ac:dyDescent="0.25">
      <c r="A6716">
        <v>2318944</v>
      </c>
      <c r="B6716">
        <v>1</v>
      </c>
      <c r="C6716" t="s">
        <v>81</v>
      </c>
      <c r="D6716" t="s">
        <v>124</v>
      </c>
      <c r="E6716" t="s">
        <v>175</v>
      </c>
      <c r="F6716" t="s">
        <v>19224</v>
      </c>
      <c r="G6716" t="s">
        <v>143</v>
      </c>
      <c r="H6716" t="s">
        <v>135</v>
      </c>
      <c r="I6716" t="s">
        <v>136</v>
      </c>
      <c r="J6716" t="s">
        <v>137</v>
      </c>
      <c r="K6716" t="s">
        <v>144</v>
      </c>
      <c r="L6716" t="s">
        <v>19225</v>
      </c>
      <c r="M6716" t="s">
        <v>19226</v>
      </c>
      <c r="N6716">
        <v>3.0841666659999998</v>
      </c>
      <c r="O6716">
        <v>0</v>
      </c>
      <c r="P6716">
        <v>181</v>
      </c>
      <c r="Q6716">
        <v>0</v>
      </c>
      <c r="R6716">
        <v>4</v>
      </c>
      <c r="S6716">
        <v>0</v>
      </c>
      <c r="T6716">
        <v>15</v>
      </c>
      <c r="U6716">
        <v>0</v>
      </c>
      <c r="V6716">
        <v>0</v>
      </c>
      <c r="W6716">
        <v>0</v>
      </c>
      <c r="X6716">
        <v>87.873064025224934</v>
      </c>
      <c r="Y6716">
        <v>0</v>
      </c>
      <c r="Z6716">
        <v>69.134732057165934</v>
      </c>
      <c r="AA6716">
        <v>0</v>
      </c>
      <c r="AB6716">
        <v>31.492218912925694</v>
      </c>
      <c r="AC6716">
        <v>0</v>
      </c>
      <c r="AD6716">
        <v>0</v>
      </c>
      <c r="AE6716">
        <v>188.50001499531658</v>
      </c>
    </row>
    <row r="6717" spans="1:31" x14ac:dyDescent="0.25">
      <c r="A6717">
        <v>2319233</v>
      </c>
      <c r="B6717">
        <v>1</v>
      </c>
      <c r="C6717" t="s">
        <v>81</v>
      </c>
      <c r="D6717" t="s">
        <v>113</v>
      </c>
      <c r="E6717" t="s">
        <v>132</v>
      </c>
      <c r="F6717" t="s">
        <v>13690</v>
      </c>
      <c r="G6717" t="s">
        <v>134</v>
      </c>
      <c r="H6717" t="s">
        <v>135</v>
      </c>
      <c r="I6717" t="s">
        <v>136</v>
      </c>
      <c r="J6717" t="s">
        <v>137</v>
      </c>
      <c r="K6717" t="s">
        <v>138</v>
      </c>
      <c r="L6717" t="s">
        <v>19227</v>
      </c>
      <c r="M6717" t="s">
        <v>19228</v>
      </c>
      <c r="N6717">
        <v>1.6488888880000001</v>
      </c>
      <c r="O6717">
        <v>0</v>
      </c>
      <c r="P6717">
        <v>2055</v>
      </c>
      <c r="Q6717">
        <v>25</v>
      </c>
      <c r="R6717">
        <v>324</v>
      </c>
      <c r="S6717">
        <v>10</v>
      </c>
      <c r="T6717">
        <v>143</v>
      </c>
      <c r="U6717">
        <v>1</v>
      </c>
      <c r="V6717">
        <v>0</v>
      </c>
      <c r="W6717">
        <v>0</v>
      </c>
      <c r="X6717">
        <v>534.19754897855023</v>
      </c>
      <c r="Y6717">
        <v>128.75950888062169</v>
      </c>
      <c r="Z6717">
        <v>928.86681484114297</v>
      </c>
      <c r="AA6717">
        <v>15.403440033168447</v>
      </c>
      <c r="AB6717">
        <v>149.62680890599549</v>
      </c>
      <c r="AC6717">
        <v>31.966338606899999</v>
      </c>
      <c r="AD6717">
        <v>0</v>
      </c>
      <c r="AE6717">
        <v>1788.8204602463788</v>
      </c>
    </row>
    <row r="6718" spans="1:31" x14ac:dyDescent="0.25">
      <c r="A6718">
        <v>2318947</v>
      </c>
      <c r="B6718">
        <v>1</v>
      </c>
      <c r="C6718" t="s">
        <v>80</v>
      </c>
      <c r="D6718" t="s">
        <v>92</v>
      </c>
      <c r="E6718" t="s">
        <v>153</v>
      </c>
      <c r="F6718" t="s">
        <v>19229</v>
      </c>
      <c r="G6718" t="s">
        <v>254</v>
      </c>
      <c r="H6718" t="s">
        <v>150</v>
      </c>
      <c r="I6718" t="s">
        <v>136</v>
      </c>
      <c r="J6718" t="s">
        <v>137</v>
      </c>
      <c r="K6718" t="s">
        <v>138</v>
      </c>
      <c r="L6718" t="s">
        <v>19230</v>
      </c>
      <c r="M6718" t="s">
        <v>19231</v>
      </c>
      <c r="N6718">
        <v>1.9938888880000001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1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1.6071453275699997E-2</v>
      </c>
      <c r="AC6718">
        <v>0</v>
      </c>
      <c r="AD6718">
        <v>0</v>
      </c>
      <c r="AE6718">
        <v>1.6071453275699997E-2</v>
      </c>
    </row>
    <row r="6719" spans="1:31" x14ac:dyDescent="0.25">
      <c r="A6719">
        <v>2319090</v>
      </c>
      <c r="B6719">
        <v>1</v>
      </c>
      <c r="C6719" t="s">
        <v>80</v>
      </c>
      <c r="D6719" t="s">
        <v>97</v>
      </c>
      <c r="E6719" t="s">
        <v>132</v>
      </c>
      <c r="F6719" t="s">
        <v>11566</v>
      </c>
      <c r="G6719" t="s">
        <v>134</v>
      </c>
      <c r="H6719" t="s">
        <v>135</v>
      </c>
      <c r="I6719" t="s">
        <v>136</v>
      </c>
      <c r="J6719" t="s">
        <v>137</v>
      </c>
      <c r="K6719" t="s">
        <v>138</v>
      </c>
      <c r="L6719" t="s">
        <v>19232</v>
      </c>
      <c r="M6719" t="s">
        <v>19233</v>
      </c>
      <c r="N6719">
        <v>0.85555555500000002</v>
      </c>
      <c r="O6719">
        <v>12</v>
      </c>
      <c r="P6719">
        <v>671</v>
      </c>
      <c r="Q6719">
        <v>8</v>
      </c>
      <c r="R6719">
        <v>95</v>
      </c>
      <c r="S6719">
        <v>13</v>
      </c>
      <c r="T6719">
        <v>126</v>
      </c>
      <c r="U6719">
        <v>2</v>
      </c>
      <c r="V6719">
        <v>1</v>
      </c>
      <c r="W6719">
        <v>6.7365586560569994</v>
      </c>
      <c r="X6719">
        <v>159.8436380823554</v>
      </c>
      <c r="Y6719">
        <v>10.540349307396113</v>
      </c>
      <c r="Z6719">
        <v>38.403166348668002</v>
      </c>
      <c r="AA6719">
        <v>30.635965552528894</v>
      </c>
      <c r="AB6719">
        <v>93.744911608548847</v>
      </c>
      <c r="AC6719">
        <v>254.96789483572462</v>
      </c>
      <c r="AD6719">
        <v>13.329344517897333</v>
      </c>
      <c r="AE6719">
        <v>608.20182890917624</v>
      </c>
    </row>
    <row r="6720" spans="1:31" x14ac:dyDescent="0.25">
      <c r="A6720">
        <v>2319067</v>
      </c>
      <c r="B6720">
        <v>1</v>
      </c>
      <c r="C6720" t="s">
        <v>81</v>
      </c>
      <c r="D6720" t="s">
        <v>116</v>
      </c>
      <c r="E6720" t="s">
        <v>175</v>
      </c>
      <c r="F6720" t="s">
        <v>19234</v>
      </c>
      <c r="G6720" t="s">
        <v>134</v>
      </c>
      <c r="H6720" t="s">
        <v>135</v>
      </c>
      <c r="I6720" t="s">
        <v>136</v>
      </c>
      <c r="J6720" t="s">
        <v>137</v>
      </c>
      <c r="K6720" t="s">
        <v>138</v>
      </c>
      <c r="L6720" t="s">
        <v>19235</v>
      </c>
      <c r="M6720" t="s">
        <v>19236</v>
      </c>
      <c r="N6720">
        <v>3.2969444440000002</v>
      </c>
      <c r="O6720">
        <v>0</v>
      </c>
      <c r="P6720">
        <v>1</v>
      </c>
      <c r="Q6720">
        <v>0</v>
      </c>
      <c r="R6720">
        <v>0</v>
      </c>
      <c r="S6720">
        <v>2</v>
      </c>
      <c r="T6720">
        <v>56</v>
      </c>
      <c r="U6720">
        <v>0</v>
      </c>
      <c r="V6720">
        <v>0</v>
      </c>
      <c r="W6720">
        <v>0</v>
      </c>
      <c r="X6720">
        <v>1.1348177215478334</v>
      </c>
      <c r="Y6720">
        <v>0</v>
      </c>
      <c r="Z6720">
        <v>0</v>
      </c>
      <c r="AA6720">
        <v>26.454097215639685</v>
      </c>
      <c r="AB6720">
        <v>55.512103929166912</v>
      </c>
      <c r="AC6720">
        <v>0</v>
      </c>
      <c r="AD6720">
        <v>0</v>
      </c>
      <c r="AE6720">
        <v>83.101018866354423</v>
      </c>
    </row>
    <row r="6721" spans="1:31" x14ac:dyDescent="0.25">
      <c r="A6721">
        <v>2318898</v>
      </c>
      <c r="B6721">
        <v>1</v>
      </c>
      <c r="C6721" t="s">
        <v>80</v>
      </c>
      <c r="D6721" t="s">
        <v>95</v>
      </c>
      <c r="E6721" t="s">
        <v>153</v>
      </c>
      <c r="F6721" t="s">
        <v>19237</v>
      </c>
      <c r="G6721" t="s">
        <v>254</v>
      </c>
      <c r="H6721" t="s">
        <v>150</v>
      </c>
      <c r="I6721" t="s">
        <v>136</v>
      </c>
      <c r="J6721" t="s">
        <v>137</v>
      </c>
      <c r="K6721" t="s">
        <v>138</v>
      </c>
      <c r="L6721" t="s">
        <v>19238</v>
      </c>
      <c r="M6721" t="s">
        <v>19239</v>
      </c>
      <c r="N6721">
        <v>2.6144444440000001</v>
      </c>
      <c r="O6721">
        <v>0</v>
      </c>
      <c r="P6721">
        <v>5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1.878552996240975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1.878552996240975</v>
      </c>
    </row>
    <row r="6722" spans="1:31" x14ac:dyDescent="0.25">
      <c r="A6722">
        <v>2318712</v>
      </c>
      <c r="B6722">
        <v>1</v>
      </c>
      <c r="C6722" t="s">
        <v>81</v>
      </c>
      <c r="D6722" t="s">
        <v>128</v>
      </c>
      <c r="E6722" t="s">
        <v>175</v>
      </c>
      <c r="F6722" t="s">
        <v>19240</v>
      </c>
      <c r="G6722" t="s">
        <v>143</v>
      </c>
      <c r="H6722" t="s">
        <v>135</v>
      </c>
      <c r="I6722" t="s">
        <v>136</v>
      </c>
      <c r="J6722" t="s">
        <v>137</v>
      </c>
      <c r="K6722" t="s">
        <v>144</v>
      </c>
      <c r="L6722" t="s">
        <v>19241</v>
      </c>
      <c r="M6722" t="s">
        <v>19242</v>
      </c>
      <c r="N6722">
        <v>6.8611111109999996</v>
      </c>
      <c r="O6722">
        <v>0</v>
      </c>
      <c r="P6722">
        <v>419</v>
      </c>
      <c r="Q6722">
        <v>0</v>
      </c>
      <c r="R6722">
        <v>0</v>
      </c>
      <c r="S6722">
        <v>0</v>
      </c>
      <c r="T6722">
        <v>19</v>
      </c>
      <c r="U6722">
        <v>0</v>
      </c>
      <c r="V6722">
        <v>0</v>
      </c>
      <c r="W6722">
        <v>0</v>
      </c>
      <c r="X6722">
        <v>594.70293561296774</v>
      </c>
      <c r="Y6722">
        <v>0</v>
      </c>
      <c r="Z6722">
        <v>0</v>
      </c>
      <c r="AA6722">
        <v>0</v>
      </c>
      <c r="AB6722">
        <v>130.39705433167123</v>
      </c>
      <c r="AC6722">
        <v>0</v>
      </c>
      <c r="AD6722">
        <v>0</v>
      </c>
      <c r="AE6722">
        <v>725.09998994463899</v>
      </c>
    </row>
    <row r="6723" spans="1:31" x14ac:dyDescent="0.25">
      <c r="A6723">
        <v>2318755</v>
      </c>
      <c r="B6723">
        <v>1</v>
      </c>
      <c r="C6723" t="s">
        <v>80</v>
      </c>
      <c r="D6723" t="s">
        <v>98</v>
      </c>
      <c r="E6723" t="s">
        <v>158</v>
      </c>
      <c r="F6723" t="s">
        <v>19243</v>
      </c>
      <c r="G6723" t="s">
        <v>177</v>
      </c>
      <c r="H6723" t="s">
        <v>150</v>
      </c>
      <c r="I6723" t="s">
        <v>136</v>
      </c>
      <c r="J6723" t="s">
        <v>137</v>
      </c>
      <c r="K6723" t="s">
        <v>144</v>
      </c>
      <c r="L6723" t="s">
        <v>19244</v>
      </c>
      <c r="M6723" t="s">
        <v>19245</v>
      </c>
      <c r="N6723">
        <v>5.562777777</v>
      </c>
      <c r="O6723">
        <v>0</v>
      </c>
      <c r="P6723">
        <v>7</v>
      </c>
      <c r="Q6723">
        <v>0</v>
      </c>
      <c r="R6723">
        <v>20</v>
      </c>
      <c r="S6723">
        <v>0</v>
      </c>
      <c r="T6723">
        <v>14</v>
      </c>
      <c r="U6723">
        <v>0</v>
      </c>
      <c r="V6723">
        <v>0</v>
      </c>
      <c r="W6723">
        <v>0</v>
      </c>
      <c r="X6723">
        <v>7.0004972559892513</v>
      </c>
      <c r="Y6723">
        <v>0</v>
      </c>
      <c r="Z6723">
        <v>116.32243826974035</v>
      </c>
      <c r="AA6723">
        <v>0</v>
      </c>
      <c r="AB6723">
        <v>174.04165854030882</v>
      </c>
      <c r="AC6723">
        <v>0</v>
      </c>
      <c r="AD6723">
        <v>0</v>
      </c>
      <c r="AE6723">
        <v>297.36459406603842</v>
      </c>
    </row>
    <row r="6724" spans="1:31" x14ac:dyDescent="0.25">
      <c r="A6724">
        <v>2319024</v>
      </c>
      <c r="B6724">
        <v>1</v>
      </c>
      <c r="C6724" t="s">
        <v>80</v>
      </c>
      <c r="D6724" t="s">
        <v>83</v>
      </c>
      <c r="E6724" t="s">
        <v>132</v>
      </c>
      <c r="F6724" t="s">
        <v>19246</v>
      </c>
      <c r="G6724" t="s">
        <v>134</v>
      </c>
      <c r="H6724" t="s">
        <v>135</v>
      </c>
      <c r="I6724" t="s">
        <v>136</v>
      </c>
      <c r="J6724" t="s">
        <v>137</v>
      </c>
      <c r="K6724" t="s">
        <v>138</v>
      </c>
      <c r="L6724" t="s">
        <v>19247</v>
      </c>
      <c r="M6724" t="s">
        <v>19248</v>
      </c>
      <c r="N6724">
        <v>0.18333333299999999</v>
      </c>
      <c r="O6724">
        <v>4</v>
      </c>
      <c r="P6724">
        <v>29</v>
      </c>
      <c r="Q6724">
        <v>0</v>
      </c>
      <c r="R6724">
        <v>0</v>
      </c>
      <c r="S6724">
        <v>7</v>
      </c>
      <c r="T6724">
        <v>3</v>
      </c>
      <c r="U6724">
        <v>0</v>
      </c>
      <c r="V6724">
        <v>0</v>
      </c>
      <c r="W6724">
        <v>9.65222123454555</v>
      </c>
      <c r="X6724">
        <v>4.712996917106099</v>
      </c>
      <c r="Y6724">
        <v>0</v>
      </c>
      <c r="Z6724">
        <v>0</v>
      </c>
      <c r="AA6724">
        <v>23.616517483388307</v>
      </c>
      <c r="AB6724">
        <v>0.82767292769402512</v>
      </c>
      <c r="AC6724">
        <v>0</v>
      </c>
      <c r="AD6724">
        <v>0</v>
      </c>
      <c r="AE6724">
        <v>38.809408562733978</v>
      </c>
    </row>
    <row r="6725" spans="1:31" x14ac:dyDescent="0.25">
      <c r="A6725">
        <v>2318961</v>
      </c>
      <c r="B6725">
        <v>1</v>
      </c>
      <c r="C6725" t="s">
        <v>80</v>
      </c>
      <c r="D6725" t="s">
        <v>83</v>
      </c>
      <c r="E6725" t="s">
        <v>285</v>
      </c>
      <c r="F6725" t="s">
        <v>19249</v>
      </c>
      <c r="G6725" t="s">
        <v>703</v>
      </c>
      <c r="H6725" t="s">
        <v>150</v>
      </c>
      <c r="I6725" t="s">
        <v>136</v>
      </c>
      <c r="J6725" t="s">
        <v>137</v>
      </c>
      <c r="K6725" t="s">
        <v>138</v>
      </c>
      <c r="L6725" t="s">
        <v>19250</v>
      </c>
      <c r="M6725" t="s">
        <v>19251</v>
      </c>
      <c r="N6725">
        <v>2.1180555550000002</v>
      </c>
      <c r="O6725">
        <v>0</v>
      </c>
      <c r="P6725">
        <v>80</v>
      </c>
      <c r="Q6725">
        <v>0</v>
      </c>
      <c r="R6725">
        <v>0</v>
      </c>
      <c r="S6725">
        <v>0</v>
      </c>
      <c r="T6725">
        <v>20</v>
      </c>
      <c r="U6725">
        <v>0</v>
      </c>
      <c r="V6725">
        <v>0</v>
      </c>
      <c r="W6725">
        <v>0</v>
      </c>
      <c r="X6725">
        <v>48.941641832500558</v>
      </c>
      <c r="Y6725">
        <v>0</v>
      </c>
      <c r="Z6725">
        <v>0</v>
      </c>
      <c r="AA6725">
        <v>0</v>
      </c>
      <c r="AB6725">
        <v>25.094693466682045</v>
      </c>
      <c r="AC6725">
        <v>0</v>
      </c>
      <c r="AD6725">
        <v>0</v>
      </c>
      <c r="AE6725">
        <v>74.03633529918261</v>
      </c>
    </row>
    <row r="6726" spans="1:31" x14ac:dyDescent="0.25">
      <c r="A6726">
        <v>2319259</v>
      </c>
      <c r="B6726">
        <v>1</v>
      </c>
      <c r="C6726" t="s">
        <v>80</v>
      </c>
      <c r="D6726" t="s">
        <v>98</v>
      </c>
      <c r="E6726" t="s">
        <v>153</v>
      </c>
      <c r="F6726" t="s">
        <v>19252</v>
      </c>
      <c r="G6726" t="s">
        <v>155</v>
      </c>
      <c r="H6726" t="s">
        <v>150</v>
      </c>
      <c r="I6726" t="s">
        <v>136</v>
      </c>
      <c r="J6726" t="s">
        <v>137</v>
      </c>
      <c r="K6726" t="s">
        <v>138</v>
      </c>
      <c r="L6726" t="s">
        <v>19253</v>
      </c>
      <c r="M6726" t="s">
        <v>19254</v>
      </c>
      <c r="N6726">
        <v>1.073611111</v>
      </c>
      <c r="O6726">
        <v>0</v>
      </c>
      <c r="P6726">
        <v>1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0.3415481013802833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0.3415481013802833</v>
      </c>
    </row>
    <row r="6727" spans="1:31" x14ac:dyDescent="0.25">
      <c r="A6727">
        <v>2319551</v>
      </c>
      <c r="B6727">
        <v>1</v>
      </c>
      <c r="C6727" t="s">
        <v>80</v>
      </c>
      <c r="D6727" t="s">
        <v>85</v>
      </c>
      <c r="E6727" t="s">
        <v>153</v>
      </c>
      <c r="F6727" t="s">
        <v>19255</v>
      </c>
      <c r="G6727" t="s">
        <v>203</v>
      </c>
      <c r="H6727" t="s">
        <v>150</v>
      </c>
      <c r="I6727" t="s">
        <v>136</v>
      </c>
      <c r="J6727" t="s">
        <v>137</v>
      </c>
      <c r="K6727" t="s">
        <v>138</v>
      </c>
      <c r="L6727" t="s">
        <v>19256</v>
      </c>
      <c r="M6727" t="s">
        <v>19257</v>
      </c>
      <c r="N6727">
        <v>0.79194444399999997</v>
      </c>
      <c r="O6727">
        <v>0</v>
      </c>
      <c r="P6727">
        <v>11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1.4612783068702917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1.4612783068702917</v>
      </c>
    </row>
    <row r="6728" spans="1:31" x14ac:dyDescent="0.25">
      <c r="A6728">
        <v>2319574</v>
      </c>
      <c r="B6728">
        <v>1</v>
      </c>
      <c r="C6728" t="s">
        <v>80</v>
      </c>
      <c r="D6728" t="s">
        <v>101</v>
      </c>
      <c r="E6728" t="s">
        <v>132</v>
      </c>
      <c r="F6728" t="s">
        <v>19258</v>
      </c>
      <c r="G6728" t="s">
        <v>134</v>
      </c>
      <c r="H6728" t="s">
        <v>135</v>
      </c>
      <c r="I6728" t="s">
        <v>136</v>
      </c>
      <c r="J6728" t="s">
        <v>137</v>
      </c>
      <c r="K6728" t="s">
        <v>138</v>
      </c>
      <c r="L6728" t="s">
        <v>19259</v>
      </c>
      <c r="M6728" t="s">
        <v>19260</v>
      </c>
      <c r="N6728">
        <v>1.332222222</v>
      </c>
      <c r="O6728">
        <v>7</v>
      </c>
      <c r="P6728">
        <v>9</v>
      </c>
      <c r="Q6728">
        <v>7</v>
      </c>
      <c r="R6728">
        <v>5</v>
      </c>
      <c r="S6728">
        <v>2</v>
      </c>
      <c r="T6728">
        <v>3</v>
      </c>
      <c r="U6728">
        <v>0</v>
      </c>
      <c r="V6728">
        <v>0</v>
      </c>
      <c r="W6728">
        <v>6.6728086303656671</v>
      </c>
      <c r="X6728">
        <v>2.9284066288344586</v>
      </c>
      <c r="Y6728">
        <v>7.1348743813201674</v>
      </c>
      <c r="Z6728">
        <v>4.2817727761016</v>
      </c>
      <c r="AA6728">
        <v>26.714411238311826</v>
      </c>
      <c r="AB6728">
        <v>0.56338584289247506</v>
      </c>
      <c r="AC6728">
        <v>0</v>
      </c>
      <c r="AD6728">
        <v>0</v>
      </c>
      <c r="AE6728">
        <v>48.295659497826193</v>
      </c>
    </row>
    <row r="6729" spans="1:31" x14ac:dyDescent="0.25">
      <c r="A6729">
        <v>2319743</v>
      </c>
      <c r="B6729">
        <v>1</v>
      </c>
      <c r="C6729" t="s">
        <v>81</v>
      </c>
      <c r="D6729" t="s">
        <v>118</v>
      </c>
      <c r="E6729" t="s">
        <v>158</v>
      </c>
      <c r="F6729" t="s">
        <v>19261</v>
      </c>
      <c r="G6729" t="s">
        <v>353</v>
      </c>
      <c r="H6729" t="s">
        <v>150</v>
      </c>
      <c r="I6729" t="s">
        <v>136</v>
      </c>
      <c r="J6729" t="s">
        <v>137</v>
      </c>
      <c r="K6729" t="s">
        <v>138</v>
      </c>
      <c r="L6729" t="s">
        <v>19262</v>
      </c>
      <c r="M6729" t="s">
        <v>19263</v>
      </c>
      <c r="N6729">
        <v>2.5724999999999998</v>
      </c>
      <c r="O6729">
        <v>0</v>
      </c>
      <c r="P6729">
        <v>104</v>
      </c>
      <c r="Q6729">
        <v>0</v>
      </c>
      <c r="R6729">
        <v>3</v>
      </c>
      <c r="S6729">
        <v>0</v>
      </c>
      <c r="T6729">
        <v>7</v>
      </c>
      <c r="U6729">
        <v>0</v>
      </c>
      <c r="V6729">
        <v>0</v>
      </c>
      <c r="W6729">
        <v>0</v>
      </c>
      <c r="X6729">
        <v>46.88756786911226</v>
      </c>
      <c r="Y6729">
        <v>0</v>
      </c>
      <c r="Z6729">
        <v>6.074499310195975</v>
      </c>
      <c r="AA6729">
        <v>0</v>
      </c>
      <c r="AB6729">
        <v>5.645594340785749</v>
      </c>
      <c r="AC6729">
        <v>0</v>
      </c>
      <c r="AD6729">
        <v>0</v>
      </c>
      <c r="AE6729">
        <v>58.607661520093984</v>
      </c>
    </row>
    <row r="6730" spans="1:31" x14ac:dyDescent="0.25">
      <c r="A6730">
        <v>2319620</v>
      </c>
      <c r="B6730">
        <v>1</v>
      </c>
      <c r="C6730" t="s">
        <v>81</v>
      </c>
      <c r="D6730" t="s">
        <v>128</v>
      </c>
      <c r="E6730" t="s">
        <v>132</v>
      </c>
      <c r="F6730" t="s">
        <v>19264</v>
      </c>
      <c r="G6730" t="s">
        <v>134</v>
      </c>
      <c r="H6730" t="s">
        <v>135</v>
      </c>
      <c r="I6730" t="s">
        <v>136</v>
      </c>
      <c r="J6730" t="s">
        <v>137</v>
      </c>
      <c r="K6730" t="s">
        <v>138</v>
      </c>
      <c r="L6730" t="s">
        <v>19265</v>
      </c>
      <c r="M6730" t="s">
        <v>19266</v>
      </c>
      <c r="N6730">
        <v>3.8419444440000001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0</v>
      </c>
      <c r="U6730">
        <v>2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384.73079831376464</v>
      </c>
      <c r="AD6730">
        <v>0</v>
      </c>
      <c r="AE6730">
        <v>384.73079831376464</v>
      </c>
    </row>
    <row r="6731" spans="1:31" x14ac:dyDescent="0.25">
      <c r="A6731">
        <v>2319783</v>
      </c>
      <c r="B6731">
        <v>1</v>
      </c>
      <c r="C6731" t="s">
        <v>81</v>
      </c>
      <c r="D6731" t="s">
        <v>113</v>
      </c>
      <c r="E6731" t="s">
        <v>153</v>
      </c>
      <c r="F6731" t="s">
        <v>19267</v>
      </c>
      <c r="G6731" t="s">
        <v>203</v>
      </c>
      <c r="H6731" t="s">
        <v>150</v>
      </c>
      <c r="I6731" t="s">
        <v>136</v>
      </c>
      <c r="J6731" t="s">
        <v>137</v>
      </c>
      <c r="K6731" t="s">
        <v>138</v>
      </c>
      <c r="L6731" t="s">
        <v>19268</v>
      </c>
      <c r="M6731" t="s">
        <v>19269</v>
      </c>
      <c r="N6731">
        <v>2.0013888880000001</v>
      </c>
      <c r="O6731">
        <v>0</v>
      </c>
      <c r="P6731">
        <v>1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0.45558118504010003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0.45558118504010003</v>
      </c>
    </row>
    <row r="6732" spans="1:31" x14ac:dyDescent="0.25">
      <c r="A6732">
        <v>2319680</v>
      </c>
      <c r="B6732">
        <v>1</v>
      </c>
      <c r="C6732" t="s">
        <v>80</v>
      </c>
      <c r="D6732" t="s">
        <v>93</v>
      </c>
      <c r="E6732" t="s">
        <v>147</v>
      </c>
      <c r="F6732" t="s">
        <v>19270</v>
      </c>
      <c r="G6732" t="s">
        <v>149</v>
      </c>
      <c r="H6732" t="s">
        <v>150</v>
      </c>
      <c r="I6732" t="s">
        <v>136</v>
      </c>
      <c r="J6732" t="s">
        <v>137</v>
      </c>
      <c r="K6732" t="s">
        <v>138</v>
      </c>
      <c r="L6732" t="s">
        <v>19271</v>
      </c>
      <c r="M6732" t="s">
        <v>19272</v>
      </c>
      <c r="N6732">
        <v>4.8161111109999997</v>
      </c>
      <c r="O6732">
        <v>0</v>
      </c>
      <c r="P6732">
        <v>7</v>
      </c>
      <c r="Q6732">
        <v>0</v>
      </c>
      <c r="R6732">
        <v>7</v>
      </c>
      <c r="S6732">
        <v>0</v>
      </c>
      <c r="T6732">
        <v>2</v>
      </c>
      <c r="U6732">
        <v>0</v>
      </c>
      <c r="V6732">
        <v>0</v>
      </c>
      <c r="W6732">
        <v>0</v>
      </c>
      <c r="X6732">
        <v>8.1518942163303336</v>
      </c>
      <c r="Y6732">
        <v>0</v>
      </c>
      <c r="Z6732">
        <v>103.54032128833867</v>
      </c>
      <c r="AA6732">
        <v>0</v>
      </c>
      <c r="AB6732">
        <v>3.7877087835705003</v>
      </c>
      <c r="AC6732">
        <v>0</v>
      </c>
      <c r="AD6732">
        <v>0</v>
      </c>
      <c r="AE6732">
        <v>115.4799242882395</v>
      </c>
    </row>
    <row r="6733" spans="1:31" x14ac:dyDescent="0.25">
      <c r="A6733">
        <v>2319325</v>
      </c>
      <c r="B6733">
        <v>1</v>
      </c>
      <c r="C6733" t="s">
        <v>81</v>
      </c>
      <c r="D6733" t="s">
        <v>112</v>
      </c>
      <c r="E6733" t="s">
        <v>141</v>
      </c>
      <c r="F6733" t="s">
        <v>7352</v>
      </c>
      <c r="G6733" t="s">
        <v>134</v>
      </c>
      <c r="H6733" t="s">
        <v>135</v>
      </c>
      <c r="I6733" t="s">
        <v>136</v>
      </c>
      <c r="J6733" t="s">
        <v>137</v>
      </c>
      <c r="K6733" t="s">
        <v>138</v>
      </c>
      <c r="L6733" t="s">
        <v>19273</v>
      </c>
      <c r="M6733" t="s">
        <v>19274</v>
      </c>
      <c r="N6733">
        <v>0.168055555</v>
      </c>
      <c r="O6733">
        <v>0</v>
      </c>
      <c r="P6733">
        <v>1285</v>
      </c>
      <c r="Q6733">
        <v>5</v>
      </c>
      <c r="R6733">
        <v>38</v>
      </c>
      <c r="S6733">
        <v>8</v>
      </c>
      <c r="T6733">
        <v>70</v>
      </c>
      <c r="U6733">
        <v>1</v>
      </c>
      <c r="V6733">
        <v>1</v>
      </c>
      <c r="W6733">
        <v>0</v>
      </c>
      <c r="X6733">
        <v>13.767622570051534</v>
      </c>
      <c r="Y6733">
        <v>3.8006635767556505</v>
      </c>
      <c r="Z6733">
        <v>0.90406715877377786</v>
      </c>
      <c r="AA6733">
        <v>1.9930685591489139</v>
      </c>
      <c r="AB6733">
        <v>2.2000140619785169</v>
      </c>
      <c r="AC6733">
        <v>11.30431366929492</v>
      </c>
      <c r="AD6733">
        <v>11.691022114843713</v>
      </c>
      <c r="AE6733">
        <v>45.660771710847023</v>
      </c>
    </row>
    <row r="6734" spans="1:31" x14ac:dyDescent="0.25">
      <c r="A6734">
        <v>2319683</v>
      </c>
      <c r="B6734">
        <v>1</v>
      </c>
      <c r="C6734" t="s">
        <v>80</v>
      </c>
      <c r="D6734" t="s">
        <v>91</v>
      </c>
      <c r="E6734" t="s">
        <v>153</v>
      </c>
      <c r="F6734" t="s">
        <v>15041</v>
      </c>
      <c r="G6734" t="s">
        <v>254</v>
      </c>
      <c r="H6734" t="s">
        <v>150</v>
      </c>
      <c r="I6734" t="s">
        <v>136</v>
      </c>
      <c r="J6734" t="s">
        <v>137</v>
      </c>
      <c r="K6734" t="s">
        <v>138</v>
      </c>
      <c r="L6734" t="s">
        <v>19275</v>
      </c>
      <c r="M6734" t="s">
        <v>19276</v>
      </c>
      <c r="N6734">
        <v>1.7791666660000001</v>
      </c>
      <c r="O6734">
        <v>0</v>
      </c>
      <c r="P6734">
        <v>4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1.1636058757624752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1.1636058757624752</v>
      </c>
    </row>
    <row r="6735" spans="1:31" x14ac:dyDescent="0.25">
      <c r="A6735">
        <v>2319448</v>
      </c>
      <c r="B6735">
        <v>1</v>
      </c>
      <c r="C6735" t="s">
        <v>81</v>
      </c>
      <c r="D6735" t="s">
        <v>126</v>
      </c>
      <c r="E6735" t="s">
        <v>132</v>
      </c>
      <c r="F6735" t="s">
        <v>15336</v>
      </c>
      <c r="G6735" t="s">
        <v>134</v>
      </c>
      <c r="H6735" t="s">
        <v>135</v>
      </c>
      <c r="I6735" t="s">
        <v>468</v>
      </c>
      <c r="J6735" t="s">
        <v>137</v>
      </c>
      <c r="K6735" t="s">
        <v>138</v>
      </c>
      <c r="L6735" t="s">
        <v>19277</v>
      </c>
      <c r="M6735" t="s">
        <v>19278</v>
      </c>
      <c r="N6735">
        <v>1.5555555E-2</v>
      </c>
      <c r="O6735">
        <v>0</v>
      </c>
      <c r="P6735">
        <v>893</v>
      </c>
      <c r="Q6735">
        <v>47</v>
      </c>
      <c r="R6735">
        <v>128</v>
      </c>
      <c r="S6735">
        <v>14</v>
      </c>
      <c r="T6735">
        <v>60</v>
      </c>
      <c r="U6735">
        <v>1</v>
      </c>
      <c r="V6735">
        <v>0</v>
      </c>
      <c r="W6735">
        <v>0</v>
      </c>
      <c r="X6735">
        <v>1.4092347635515319</v>
      </c>
      <c r="Y6735">
        <v>4.9524583195378673</v>
      </c>
      <c r="Z6735">
        <v>0.84586301481577764</v>
      </c>
      <c r="AA6735">
        <v>0.27104107234400004</v>
      </c>
      <c r="AB6735">
        <v>0.44292855873466669</v>
      </c>
      <c r="AC6735">
        <v>1.9328168812364219</v>
      </c>
      <c r="AD6735">
        <v>0</v>
      </c>
      <c r="AE6735">
        <v>9.8543426102202663</v>
      </c>
    </row>
    <row r="6736" spans="1:31" x14ac:dyDescent="0.25">
      <c r="A6736">
        <v>2319348</v>
      </c>
      <c r="B6736">
        <v>1</v>
      </c>
      <c r="C6736" t="s">
        <v>80</v>
      </c>
      <c r="D6736" t="s">
        <v>98</v>
      </c>
      <c r="E6736" t="s">
        <v>132</v>
      </c>
      <c r="F6736" t="s">
        <v>16001</v>
      </c>
      <c r="G6736" t="s">
        <v>134</v>
      </c>
      <c r="H6736" t="s">
        <v>135</v>
      </c>
      <c r="I6736" t="s">
        <v>136</v>
      </c>
      <c r="J6736" t="s">
        <v>137</v>
      </c>
      <c r="K6736" t="s">
        <v>138</v>
      </c>
      <c r="L6736" t="s">
        <v>19279</v>
      </c>
      <c r="M6736" t="s">
        <v>19280</v>
      </c>
      <c r="N6736">
        <v>0.83111111100000001</v>
      </c>
      <c r="O6736">
        <v>0</v>
      </c>
      <c r="P6736">
        <v>21</v>
      </c>
      <c r="Q6736">
        <v>12</v>
      </c>
      <c r="R6736">
        <v>126</v>
      </c>
      <c r="S6736">
        <v>4</v>
      </c>
      <c r="T6736">
        <v>35</v>
      </c>
      <c r="U6736">
        <v>2</v>
      </c>
      <c r="V6736">
        <v>0</v>
      </c>
      <c r="W6736">
        <v>0</v>
      </c>
      <c r="X6736">
        <v>7.0771714098665255</v>
      </c>
      <c r="Y6736">
        <v>144.5542659610536</v>
      </c>
      <c r="Z6736">
        <v>465.80718985665959</v>
      </c>
      <c r="AA6736">
        <v>44.900295068993508</v>
      </c>
      <c r="AB6736">
        <v>81.046020037921281</v>
      </c>
      <c r="AC6736">
        <v>131.755424624136</v>
      </c>
      <c r="AD6736">
        <v>0</v>
      </c>
      <c r="AE6736">
        <v>875.14036695863047</v>
      </c>
    </row>
    <row r="6737" spans="1:31" x14ac:dyDescent="0.25">
      <c r="A6737">
        <v>2319368</v>
      </c>
      <c r="B6737">
        <v>1</v>
      </c>
      <c r="C6737" t="s">
        <v>80</v>
      </c>
      <c r="D6737" t="s">
        <v>93</v>
      </c>
      <c r="E6737" t="s">
        <v>141</v>
      </c>
      <c r="F6737" t="s">
        <v>628</v>
      </c>
      <c r="G6737" t="s">
        <v>134</v>
      </c>
      <c r="H6737" t="s">
        <v>135</v>
      </c>
      <c r="I6737" t="s">
        <v>136</v>
      </c>
      <c r="J6737" t="s">
        <v>137</v>
      </c>
      <c r="K6737" t="s">
        <v>138</v>
      </c>
      <c r="L6737" t="s">
        <v>19281</v>
      </c>
      <c r="M6737" t="s">
        <v>19282</v>
      </c>
      <c r="N6737">
        <v>0.76416666600000005</v>
      </c>
      <c r="O6737">
        <v>0</v>
      </c>
      <c r="P6737">
        <v>45</v>
      </c>
      <c r="Q6737">
        <v>49</v>
      </c>
      <c r="R6737">
        <v>145</v>
      </c>
      <c r="S6737">
        <v>3</v>
      </c>
      <c r="T6737">
        <v>61</v>
      </c>
      <c r="U6737">
        <v>2</v>
      </c>
      <c r="V6737">
        <v>0</v>
      </c>
      <c r="W6737">
        <v>0</v>
      </c>
      <c r="X6737">
        <v>13.950032469618002</v>
      </c>
      <c r="Y6737">
        <v>451.19347881628539</v>
      </c>
      <c r="Z6737">
        <v>368.03463576054253</v>
      </c>
      <c r="AA6737">
        <v>21.713551576934002</v>
      </c>
      <c r="AB6737">
        <v>85.084372358141309</v>
      </c>
      <c r="AC6737">
        <v>102.95419853556011</v>
      </c>
      <c r="AD6737">
        <v>0</v>
      </c>
      <c r="AE6737">
        <v>1042.9302695170813</v>
      </c>
    </row>
    <row r="6738" spans="1:31" x14ac:dyDescent="0.25">
      <c r="A6738">
        <v>2319760</v>
      </c>
      <c r="B6738">
        <v>1</v>
      </c>
      <c r="C6738" t="s">
        <v>81</v>
      </c>
      <c r="D6738" t="s">
        <v>116</v>
      </c>
      <c r="E6738" t="s">
        <v>147</v>
      </c>
      <c r="F6738" t="s">
        <v>19283</v>
      </c>
      <c r="G6738" t="s">
        <v>149</v>
      </c>
      <c r="H6738" t="s">
        <v>150</v>
      </c>
      <c r="I6738" t="s">
        <v>136</v>
      </c>
      <c r="J6738" t="s">
        <v>137</v>
      </c>
      <c r="K6738" t="s">
        <v>138</v>
      </c>
      <c r="L6738" t="s">
        <v>19284</v>
      </c>
      <c r="M6738" t="s">
        <v>19285</v>
      </c>
      <c r="N6738">
        <v>0.87138888800000003</v>
      </c>
      <c r="O6738">
        <v>0</v>
      </c>
      <c r="P6738">
        <v>50</v>
      </c>
      <c r="Q6738">
        <v>0</v>
      </c>
      <c r="R6738">
        <v>0</v>
      </c>
      <c r="S6738">
        <v>0</v>
      </c>
      <c r="T6738">
        <v>1</v>
      </c>
      <c r="U6738">
        <v>0</v>
      </c>
      <c r="V6738">
        <v>0</v>
      </c>
      <c r="W6738">
        <v>0</v>
      </c>
      <c r="X6738">
        <v>6.644874004169333</v>
      </c>
      <c r="Y6738">
        <v>0</v>
      </c>
      <c r="Z6738">
        <v>0</v>
      </c>
      <c r="AA6738">
        <v>0</v>
      </c>
      <c r="AB6738">
        <v>8.9743179146749997E-3</v>
      </c>
      <c r="AC6738">
        <v>0</v>
      </c>
      <c r="AD6738">
        <v>0</v>
      </c>
      <c r="AE6738">
        <v>6.6538483220840083</v>
      </c>
    </row>
    <row r="6739" spans="1:31" x14ac:dyDescent="0.25">
      <c r="A6739">
        <v>2319697</v>
      </c>
      <c r="B6739">
        <v>1</v>
      </c>
      <c r="C6739" t="s">
        <v>81</v>
      </c>
      <c r="D6739" t="s">
        <v>121</v>
      </c>
      <c r="E6739" t="s">
        <v>147</v>
      </c>
      <c r="F6739" t="s">
        <v>18512</v>
      </c>
      <c r="G6739" t="s">
        <v>149</v>
      </c>
      <c r="H6739" t="s">
        <v>150</v>
      </c>
      <c r="I6739" t="s">
        <v>136</v>
      </c>
      <c r="J6739" t="s">
        <v>137</v>
      </c>
      <c r="K6739" t="s">
        <v>138</v>
      </c>
      <c r="L6739" t="s">
        <v>19286</v>
      </c>
      <c r="M6739" t="s">
        <v>19287</v>
      </c>
      <c r="N6739">
        <v>1.8152777769999999</v>
      </c>
      <c r="O6739">
        <v>0</v>
      </c>
      <c r="P6739">
        <v>5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1.5176019614582665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1.5176019614582665</v>
      </c>
    </row>
    <row r="6740" spans="1:31" x14ac:dyDescent="0.25">
      <c r="A6740">
        <v>2319803</v>
      </c>
      <c r="B6740">
        <v>1</v>
      </c>
      <c r="C6740" t="s">
        <v>81</v>
      </c>
      <c r="D6740" t="s">
        <v>125</v>
      </c>
      <c r="E6740" t="s">
        <v>153</v>
      </c>
      <c r="F6740" t="s">
        <v>19288</v>
      </c>
      <c r="G6740" t="s">
        <v>203</v>
      </c>
      <c r="H6740" t="s">
        <v>150</v>
      </c>
      <c r="I6740" t="s">
        <v>136</v>
      </c>
      <c r="J6740" t="s">
        <v>137</v>
      </c>
      <c r="K6740" t="s">
        <v>138</v>
      </c>
      <c r="L6740" t="s">
        <v>19289</v>
      </c>
      <c r="M6740" t="s">
        <v>19290</v>
      </c>
      <c r="N6740">
        <v>1.3358333330000001</v>
      </c>
      <c r="O6740">
        <v>0</v>
      </c>
      <c r="P6740">
        <v>1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0.15462693781326667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0.15462693781326667</v>
      </c>
    </row>
    <row r="6741" spans="1:31" x14ac:dyDescent="0.25">
      <c r="A6741">
        <v>2319554</v>
      </c>
      <c r="B6741">
        <v>1</v>
      </c>
      <c r="C6741" t="s">
        <v>80</v>
      </c>
      <c r="D6741" t="s">
        <v>96</v>
      </c>
      <c r="E6741" t="s">
        <v>153</v>
      </c>
      <c r="F6741" t="s">
        <v>19291</v>
      </c>
      <c r="G6741" t="s">
        <v>254</v>
      </c>
      <c r="H6741" t="s">
        <v>150</v>
      </c>
      <c r="I6741" t="s">
        <v>136</v>
      </c>
      <c r="J6741" t="s">
        <v>137</v>
      </c>
      <c r="K6741" t="s">
        <v>138</v>
      </c>
      <c r="L6741" t="s">
        <v>19292</v>
      </c>
      <c r="M6741" t="s">
        <v>19293</v>
      </c>
      <c r="N6741">
        <v>3.0327777770000002</v>
      </c>
      <c r="O6741">
        <v>0</v>
      </c>
      <c r="P6741">
        <v>1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4.20186236873875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4.20186236873875</v>
      </c>
    </row>
    <row r="6742" spans="1:31" x14ac:dyDescent="0.25">
      <c r="A6742">
        <v>2319411</v>
      </c>
      <c r="B6742">
        <v>1</v>
      </c>
      <c r="C6742" t="s">
        <v>80</v>
      </c>
      <c r="D6742" t="s">
        <v>95</v>
      </c>
      <c r="E6742" t="s">
        <v>141</v>
      </c>
      <c r="F6742" t="s">
        <v>2818</v>
      </c>
      <c r="G6742" t="s">
        <v>134</v>
      </c>
      <c r="H6742" t="s">
        <v>135</v>
      </c>
      <c r="I6742" t="s">
        <v>136</v>
      </c>
      <c r="J6742" t="s">
        <v>137</v>
      </c>
      <c r="K6742" t="s">
        <v>138</v>
      </c>
      <c r="L6742" t="s">
        <v>19294</v>
      </c>
      <c r="M6742" t="s">
        <v>19295</v>
      </c>
      <c r="N6742">
        <v>0.95277777699999999</v>
      </c>
      <c r="O6742">
        <v>0</v>
      </c>
      <c r="P6742">
        <v>97</v>
      </c>
      <c r="Q6742">
        <v>0</v>
      </c>
      <c r="R6742">
        <v>0</v>
      </c>
      <c r="S6742">
        <v>6</v>
      </c>
      <c r="T6742">
        <v>8</v>
      </c>
      <c r="U6742">
        <v>3</v>
      </c>
      <c r="V6742">
        <v>0</v>
      </c>
      <c r="W6742">
        <v>0</v>
      </c>
      <c r="X6742">
        <v>25.185009117216385</v>
      </c>
      <c r="Y6742">
        <v>0</v>
      </c>
      <c r="Z6742">
        <v>0</v>
      </c>
      <c r="AA6742">
        <v>85.15784906000151</v>
      </c>
      <c r="AB6742">
        <v>5.8055439001486446</v>
      </c>
      <c r="AC6742">
        <v>377.41898804066636</v>
      </c>
      <c r="AD6742">
        <v>0</v>
      </c>
      <c r="AE6742">
        <v>493.5673901180329</v>
      </c>
    </row>
    <row r="6743" spans="1:31" x14ac:dyDescent="0.25">
      <c r="A6743">
        <v>2319703</v>
      </c>
      <c r="B6743">
        <v>1</v>
      </c>
      <c r="C6743" t="s">
        <v>80</v>
      </c>
      <c r="D6743" t="s">
        <v>93</v>
      </c>
      <c r="E6743" t="s">
        <v>141</v>
      </c>
      <c r="F6743" t="s">
        <v>19296</v>
      </c>
      <c r="G6743" t="s">
        <v>217</v>
      </c>
      <c r="H6743" t="s">
        <v>135</v>
      </c>
      <c r="I6743" t="s">
        <v>136</v>
      </c>
      <c r="J6743" t="s">
        <v>137</v>
      </c>
      <c r="K6743" t="s">
        <v>138</v>
      </c>
      <c r="L6743" t="s">
        <v>19297</v>
      </c>
      <c r="M6743" t="s">
        <v>19298</v>
      </c>
      <c r="N6743">
        <v>5.596666666</v>
      </c>
      <c r="O6743">
        <v>1</v>
      </c>
      <c r="P6743">
        <v>323</v>
      </c>
      <c r="Q6743">
        <v>37</v>
      </c>
      <c r="R6743">
        <v>187</v>
      </c>
      <c r="S6743">
        <v>6</v>
      </c>
      <c r="T6743">
        <v>95</v>
      </c>
      <c r="U6743">
        <v>0</v>
      </c>
      <c r="V6743">
        <v>0</v>
      </c>
      <c r="W6743">
        <v>9.0428230240879177</v>
      </c>
      <c r="X6743">
        <v>392.68880072062996</v>
      </c>
      <c r="Y6743">
        <v>3202.1666627746054</v>
      </c>
      <c r="Z6743">
        <v>2966.8605051039499</v>
      </c>
      <c r="AA6743">
        <v>37.779634445413549</v>
      </c>
      <c r="AB6743">
        <v>876.11726839726543</v>
      </c>
      <c r="AC6743">
        <v>0</v>
      </c>
      <c r="AD6743">
        <v>0</v>
      </c>
      <c r="AE6743">
        <v>7484.6556944659524</v>
      </c>
    </row>
    <row r="6744" spans="1:31" x14ac:dyDescent="0.25">
      <c r="A6744">
        <v>2319600</v>
      </c>
      <c r="B6744">
        <v>1</v>
      </c>
      <c r="C6744" t="s">
        <v>81</v>
      </c>
      <c r="D6744" t="s">
        <v>118</v>
      </c>
      <c r="E6744" t="s">
        <v>147</v>
      </c>
      <c r="F6744" t="s">
        <v>19299</v>
      </c>
      <c r="G6744" t="s">
        <v>900</v>
      </c>
      <c r="H6744" t="s">
        <v>150</v>
      </c>
      <c r="I6744" t="s">
        <v>136</v>
      </c>
      <c r="J6744" t="s">
        <v>137</v>
      </c>
      <c r="K6744" t="s">
        <v>138</v>
      </c>
      <c r="L6744" t="s">
        <v>19300</v>
      </c>
      <c r="M6744" t="s">
        <v>19301</v>
      </c>
      <c r="N6744">
        <v>1.3963888879999999</v>
      </c>
      <c r="O6744">
        <v>0</v>
      </c>
      <c r="P6744">
        <v>11</v>
      </c>
      <c r="Q6744">
        <v>0</v>
      </c>
      <c r="R6744">
        <v>1</v>
      </c>
      <c r="S6744">
        <v>0</v>
      </c>
      <c r="T6744">
        <v>2</v>
      </c>
      <c r="U6744">
        <v>0</v>
      </c>
      <c r="V6744">
        <v>0</v>
      </c>
      <c r="W6744">
        <v>0</v>
      </c>
      <c r="X6744">
        <v>2.8844906714117093</v>
      </c>
      <c r="Y6744">
        <v>0</v>
      </c>
      <c r="Z6744">
        <v>0.62541596116679998</v>
      </c>
      <c r="AA6744">
        <v>0</v>
      </c>
      <c r="AB6744">
        <v>4.1792861571411777</v>
      </c>
      <c r="AC6744">
        <v>0</v>
      </c>
      <c r="AD6744">
        <v>0</v>
      </c>
      <c r="AE6744">
        <v>7.6891927897196872</v>
      </c>
    </row>
    <row r="6745" spans="1:31" x14ac:dyDescent="0.25">
      <c r="A6745">
        <v>2319786</v>
      </c>
      <c r="B6745">
        <v>1</v>
      </c>
      <c r="C6745" t="s">
        <v>81</v>
      </c>
      <c r="D6745" t="s">
        <v>121</v>
      </c>
      <c r="E6745" t="s">
        <v>147</v>
      </c>
      <c r="F6745" t="s">
        <v>19302</v>
      </c>
      <c r="G6745" t="s">
        <v>149</v>
      </c>
      <c r="H6745" t="s">
        <v>150</v>
      </c>
      <c r="I6745" t="s">
        <v>136</v>
      </c>
      <c r="J6745" t="s">
        <v>137</v>
      </c>
      <c r="K6745" t="s">
        <v>138</v>
      </c>
      <c r="L6745" t="s">
        <v>19303</v>
      </c>
      <c r="M6745" t="s">
        <v>19304</v>
      </c>
      <c r="N6745">
        <v>1.229166666</v>
      </c>
      <c r="O6745">
        <v>0</v>
      </c>
      <c r="P6745">
        <v>25</v>
      </c>
      <c r="Q6745">
        <v>0</v>
      </c>
      <c r="R6745">
        <v>1</v>
      </c>
      <c r="S6745">
        <v>0</v>
      </c>
      <c r="T6745">
        <v>1</v>
      </c>
      <c r="U6745">
        <v>0</v>
      </c>
      <c r="V6745">
        <v>0</v>
      </c>
      <c r="W6745">
        <v>0</v>
      </c>
      <c r="X6745">
        <v>3.4628368263271656</v>
      </c>
      <c r="Y6745">
        <v>0</v>
      </c>
      <c r="Z6745">
        <v>1.4393452481995004</v>
      </c>
      <c r="AA6745">
        <v>0</v>
      </c>
      <c r="AB6745">
        <v>1.0889538228143749</v>
      </c>
      <c r="AC6745">
        <v>0</v>
      </c>
      <c r="AD6745">
        <v>0</v>
      </c>
      <c r="AE6745">
        <v>5.9911358973410405</v>
      </c>
    </row>
    <row r="6746" spans="1:31" x14ac:dyDescent="0.25">
      <c r="A6746">
        <v>2319763</v>
      </c>
      <c r="B6746">
        <v>1</v>
      </c>
      <c r="C6746" t="s">
        <v>80</v>
      </c>
      <c r="D6746" t="s">
        <v>103</v>
      </c>
      <c r="E6746" t="s">
        <v>132</v>
      </c>
      <c r="F6746" t="s">
        <v>19305</v>
      </c>
      <c r="G6746" t="s">
        <v>134</v>
      </c>
      <c r="H6746" t="s">
        <v>135</v>
      </c>
      <c r="I6746" t="s">
        <v>136</v>
      </c>
      <c r="J6746" t="s">
        <v>137</v>
      </c>
      <c r="K6746" t="s">
        <v>138</v>
      </c>
      <c r="L6746" t="s">
        <v>19306</v>
      </c>
      <c r="M6746" t="s">
        <v>19307</v>
      </c>
      <c r="N6746">
        <v>0.54972222199999998</v>
      </c>
      <c r="O6746">
        <v>0</v>
      </c>
      <c r="P6746">
        <v>0</v>
      </c>
      <c r="Q6746">
        <v>0</v>
      </c>
      <c r="R6746">
        <v>0</v>
      </c>
      <c r="S6746">
        <v>1</v>
      </c>
      <c r="T6746">
        <v>0</v>
      </c>
      <c r="U6746">
        <v>3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1.0081044359183002</v>
      </c>
      <c r="AB6746">
        <v>0</v>
      </c>
      <c r="AC6746">
        <v>168.49643237357466</v>
      </c>
      <c r="AD6746">
        <v>0</v>
      </c>
      <c r="AE6746">
        <v>169.50453680949298</v>
      </c>
    </row>
    <row r="6747" spans="1:31" x14ac:dyDescent="0.25">
      <c r="A6747">
        <v>2319640</v>
      </c>
      <c r="B6747">
        <v>1</v>
      </c>
      <c r="C6747" t="s">
        <v>80</v>
      </c>
      <c r="D6747" t="s">
        <v>107</v>
      </c>
      <c r="E6747" t="s">
        <v>147</v>
      </c>
      <c r="F6747" t="s">
        <v>19308</v>
      </c>
      <c r="G6747" t="s">
        <v>503</v>
      </c>
      <c r="H6747" t="s">
        <v>150</v>
      </c>
      <c r="I6747" t="s">
        <v>136</v>
      </c>
      <c r="J6747" t="s">
        <v>137</v>
      </c>
      <c r="K6747" t="s">
        <v>138</v>
      </c>
      <c r="L6747" t="s">
        <v>19309</v>
      </c>
      <c r="M6747" t="s">
        <v>19310</v>
      </c>
      <c r="N6747">
        <v>1.891388888</v>
      </c>
      <c r="O6747">
        <v>0</v>
      </c>
      <c r="P6747">
        <v>130</v>
      </c>
      <c r="Q6747">
        <v>0</v>
      </c>
      <c r="R6747">
        <v>0</v>
      </c>
      <c r="S6747">
        <v>0</v>
      </c>
      <c r="T6747">
        <v>1</v>
      </c>
      <c r="U6747">
        <v>0</v>
      </c>
      <c r="V6747">
        <v>0</v>
      </c>
      <c r="W6747">
        <v>0</v>
      </c>
      <c r="X6747">
        <v>53.462962726296475</v>
      </c>
      <c r="Y6747">
        <v>0</v>
      </c>
      <c r="Z6747">
        <v>0</v>
      </c>
      <c r="AA6747">
        <v>0</v>
      </c>
      <c r="AB6747">
        <v>2.7318350449117332</v>
      </c>
      <c r="AC6747">
        <v>0</v>
      </c>
      <c r="AD6747">
        <v>0</v>
      </c>
      <c r="AE6747">
        <v>56.194797771208208</v>
      </c>
    </row>
    <row r="6748" spans="1:31" x14ac:dyDescent="0.25">
      <c r="A6748">
        <v>2319577</v>
      </c>
      <c r="B6748">
        <v>1</v>
      </c>
      <c r="C6748" t="s">
        <v>80</v>
      </c>
      <c r="D6748" t="s">
        <v>108</v>
      </c>
      <c r="E6748" t="s">
        <v>132</v>
      </c>
      <c r="F6748" t="s">
        <v>19311</v>
      </c>
      <c r="G6748" t="s">
        <v>134</v>
      </c>
      <c r="H6748" t="s">
        <v>135</v>
      </c>
      <c r="I6748" t="s">
        <v>136</v>
      </c>
      <c r="J6748" t="s">
        <v>137</v>
      </c>
      <c r="K6748" t="s">
        <v>138</v>
      </c>
      <c r="L6748" t="s">
        <v>19312</v>
      </c>
      <c r="M6748" t="s">
        <v>19313</v>
      </c>
      <c r="N6748">
        <v>1.323611111</v>
      </c>
      <c r="O6748">
        <v>0</v>
      </c>
      <c r="P6748">
        <v>680</v>
      </c>
      <c r="Q6748">
        <v>0</v>
      </c>
      <c r="R6748">
        <v>211</v>
      </c>
      <c r="S6748">
        <v>3</v>
      </c>
      <c r="T6748">
        <v>148</v>
      </c>
      <c r="U6748">
        <v>0</v>
      </c>
      <c r="V6748">
        <v>0</v>
      </c>
      <c r="W6748">
        <v>0</v>
      </c>
      <c r="X6748">
        <v>145.34181861181577</v>
      </c>
      <c r="Y6748">
        <v>0</v>
      </c>
      <c r="Z6748">
        <v>545.72017378941632</v>
      </c>
      <c r="AA6748">
        <v>5.4190086822349004</v>
      </c>
      <c r="AB6748">
        <v>235.72899996438767</v>
      </c>
      <c r="AC6748">
        <v>0</v>
      </c>
      <c r="AD6748">
        <v>0</v>
      </c>
      <c r="AE6748">
        <v>932.21000104785469</v>
      </c>
    </row>
    <row r="6749" spans="1:31" x14ac:dyDescent="0.25">
      <c r="A6749">
        <v>2319780</v>
      </c>
      <c r="B6749">
        <v>1</v>
      </c>
      <c r="C6749" t="s">
        <v>80</v>
      </c>
      <c r="D6749" t="s">
        <v>83</v>
      </c>
      <c r="E6749" t="s">
        <v>153</v>
      </c>
      <c r="F6749" t="s">
        <v>19314</v>
      </c>
      <c r="G6749" t="s">
        <v>155</v>
      </c>
      <c r="H6749" t="s">
        <v>150</v>
      </c>
      <c r="I6749" t="s">
        <v>136</v>
      </c>
      <c r="J6749" t="s">
        <v>137</v>
      </c>
      <c r="K6749" t="s">
        <v>138</v>
      </c>
      <c r="L6749" t="s">
        <v>19315</v>
      </c>
      <c r="M6749" t="s">
        <v>19316</v>
      </c>
      <c r="N6749">
        <v>1.591388888</v>
      </c>
      <c r="O6749">
        <v>0</v>
      </c>
      <c r="P6749">
        <v>3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0.91256511546813357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0.91256511546813357</v>
      </c>
    </row>
    <row r="6750" spans="1:31" x14ac:dyDescent="0.25">
      <c r="A6750">
        <v>2319531</v>
      </c>
      <c r="B6750">
        <v>1</v>
      </c>
      <c r="C6750" t="s">
        <v>80</v>
      </c>
      <c r="D6750" t="s">
        <v>106</v>
      </c>
      <c r="E6750" t="s">
        <v>132</v>
      </c>
      <c r="F6750" t="s">
        <v>19317</v>
      </c>
      <c r="G6750" t="s">
        <v>467</v>
      </c>
      <c r="H6750" t="s">
        <v>135</v>
      </c>
      <c r="I6750" t="s">
        <v>136</v>
      </c>
      <c r="J6750" t="s">
        <v>137</v>
      </c>
      <c r="K6750" t="s">
        <v>138</v>
      </c>
      <c r="L6750" t="s">
        <v>19318</v>
      </c>
      <c r="M6750" t="s">
        <v>19319</v>
      </c>
      <c r="N6750">
        <v>0.72444444399999997</v>
      </c>
      <c r="O6750">
        <v>1</v>
      </c>
      <c r="P6750">
        <v>192</v>
      </c>
      <c r="Q6750">
        <v>14</v>
      </c>
      <c r="R6750">
        <v>47</v>
      </c>
      <c r="S6750">
        <v>4</v>
      </c>
      <c r="T6750">
        <v>24</v>
      </c>
      <c r="U6750">
        <v>0</v>
      </c>
      <c r="V6750">
        <v>0</v>
      </c>
      <c r="W6750">
        <v>0.48231524403359999</v>
      </c>
      <c r="X6750">
        <v>27.165401113759209</v>
      </c>
      <c r="Y6750">
        <v>40.668706007890499</v>
      </c>
      <c r="Z6750">
        <v>106.84158094622799</v>
      </c>
      <c r="AA6750">
        <v>14.656373964926399</v>
      </c>
      <c r="AB6750">
        <v>15.670860568657066</v>
      </c>
      <c r="AC6750">
        <v>0</v>
      </c>
      <c r="AD6750">
        <v>0</v>
      </c>
      <c r="AE6750">
        <v>205.48523784549477</v>
      </c>
    </row>
    <row r="6751" spans="1:31" x14ac:dyDescent="0.25">
      <c r="A6751">
        <v>2319657</v>
      </c>
      <c r="B6751">
        <v>1</v>
      </c>
      <c r="C6751" t="s">
        <v>81</v>
      </c>
      <c r="D6751" t="s">
        <v>125</v>
      </c>
      <c r="E6751" t="s">
        <v>132</v>
      </c>
      <c r="F6751" t="s">
        <v>19320</v>
      </c>
      <c r="G6751" t="s">
        <v>134</v>
      </c>
      <c r="H6751" t="s">
        <v>135</v>
      </c>
      <c r="I6751" t="s">
        <v>136</v>
      </c>
      <c r="J6751" t="s">
        <v>137</v>
      </c>
      <c r="K6751" t="s">
        <v>138</v>
      </c>
      <c r="L6751" t="s">
        <v>19321</v>
      </c>
      <c r="M6751" t="s">
        <v>19322</v>
      </c>
      <c r="N6751">
        <v>0.66222222200000003</v>
      </c>
      <c r="O6751">
        <v>0</v>
      </c>
      <c r="P6751">
        <v>334</v>
      </c>
      <c r="Q6751">
        <v>2</v>
      </c>
      <c r="R6751">
        <v>3</v>
      </c>
      <c r="S6751">
        <v>3</v>
      </c>
      <c r="T6751">
        <v>16</v>
      </c>
      <c r="U6751">
        <v>0</v>
      </c>
      <c r="V6751">
        <v>0</v>
      </c>
      <c r="W6751">
        <v>0</v>
      </c>
      <c r="X6751">
        <v>20.150707381967191</v>
      </c>
      <c r="Y6751">
        <v>5.8324947591269005</v>
      </c>
      <c r="Z6751">
        <v>0.76309789861270005</v>
      </c>
      <c r="AA6751">
        <v>7.6410859465259593</v>
      </c>
      <c r="AB6751">
        <v>1.7773168553432499</v>
      </c>
      <c r="AC6751">
        <v>0</v>
      </c>
      <c r="AD6751">
        <v>0</v>
      </c>
      <c r="AE6751">
        <v>36.164702841576002</v>
      </c>
    </row>
    <row r="6752" spans="1:31" x14ac:dyDescent="0.25">
      <c r="A6752">
        <v>2319328</v>
      </c>
      <c r="B6752">
        <v>1</v>
      </c>
      <c r="C6752" t="s">
        <v>80</v>
      </c>
      <c r="D6752" t="s">
        <v>85</v>
      </c>
      <c r="E6752" t="s">
        <v>147</v>
      </c>
      <c r="F6752" t="s">
        <v>13062</v>
      </c>
      <c r="G6752" t="s">
        <v>149</v>
      </c>
      <c r="H6752" t="s">
        <v>150</v>
      </c>
      <c r="I6752" t="s">
        <v>136</v>
      </c>
      <c r="J6752" t="s">
        <v>137</v>
      </c>
      <c r="K6752" t="s">
        <v>138</v>
      </c>
      <c r="L6752" t="s">
        <v>19323</v>
      </c>
      <c r="M6752" t="s">
        <v>19324</v>
      </c>
      <c r="N6752">
        <v>2.8897222220000001</v>
      </c>
      <c r="O6752">
        <v>0</v>
      </c>
      <c r="P6752">
        <v>110</v>
      </c>
      <c r="Q6752">
        <v>0</v>
      </c>
      <c r="R6752">
        <v>0</v>
      </c>
      <c r="S6752">
        <v>0</v>
      </c>
      <c r="T6752">
        <v>17</v>
      </c>
      <c r="U6752">
        <v>0</v>
      </c>
      <c r="V6752">
        <v>0</v>
      </c>
      <c r="W6752">
        <v>0</v>
      </c>
      <c r="X6752">
        <v>66.325559186569009</v>
      </c>
      <c r="Y6752">
        <v>0</v>
      </c>
      <c r="Z6752">
        <v>0</v>
      </c>
      <c r="AA6752">
        <v>0</v>
      </c>
      <c r="AB6752">
        <v>39.777170280718543</v>
      </c>
      <c r="AC6752">
        <v>0</v>
      </c>
      <c r="AD6752">
        <v>0</v>
      </c>
      <c r="AE6752">
        <v>106.10272946728756</v>
      </c>
    </row>
    <row r="6753" spans="1:31" x14ac:dyDescent="0.25">
      <c r="A6753">
        <v>2319537</v>
      </c>
      <c r="B6753">
        <v>1</v>
      </c>
      <c r="C6753" t="s">
        <v>80</v>
      </c>
      <c r="D6753" t="s">
        <v>97</v>
      </c>
      <c r="E6753" t="s">
        <v>153</v>
      </c>
      <c r="F6753" t="s">
        <v>19325</v>
      </c>
      <c r="G6753" t="s">
        <v>155</v>
      </c>
      <c r="H6753" t="s">
        <v>150</v>
      </c>
      <c r="I6753" t="s">
        <v>136</v>
      </c>
      <c r="J6753" t="s">
        <v>137</v>
      </c>
      <c r="K6753" t="s">
        <v>138</v>
      </c>
      <c r="L6753" t="s">
        <v>19326</v>
      </c>
      <c r="M6753" t="s">
        <v>19327</v>
      </c>
      <c r="N6753">
        <v>1.632222222</v>
      </c>
      <c r="O6753">
        <v>0</v>
      </c>
      <c r="P6753">
        <v>1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0.37551871229062506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0.37551871229062506</v>
      </c>
    </row>
    <row r="6754" spans="1:31" x14ac:dyDescent="0.25">
      <c r="A6754">
        <v>2319637</v>
      </c>
      <c r="B6754">
        <v>1</v>
      </c>
      <c r="C6754" t="s">
        <v>81</v>
      </c>
      <c r="D6754" t="s">
        <v>113</v>
      </c>
      <c r="E6754" t="s">
        <v>414</v>
      </c>
      <c r="F6754" t="s">
        <v>19328</v>
      </c>
      <c r="G6754" t="s">
        <v>134</v>
      </c>
      <c r="H6754" t="s">
        <v>2425</v>
      </c>
      <c r="I6754" t="s">
        <v>136</v>
      </c>
      <c r="J6754" t="s">
        <v>137</v>
      </c>
      <c r="K6754" t="s">
        <v>138</v>
      </c>
      <c r="L6754" t="s">
        <v>19309</v>
      </c>
      <c r="M6754" t="s">
        <v>19329</v>
      </c>
      <c r="N6754">
        <v>6.8333332999999996E-2</v>
      </c>
      <c r="O6754">
        <v>6</v>
      </c>
      <c r="P6754">
        <v>2659</v>
      </c>
      <c r="Q6754">
        <v>77</v>
      </c>
      <c r="R6754">
        <v>626</v>
      </c>
      <c r="S6754">
        <v>57</v>
      </c>
      <c r="T6754">
        <v>509</v>
      </c>
      <c r="U6754">
        <v>22</v>
      </c>
      <c r="V6754">
        <v>7</v>
      </c>
      <c r="W6754">
        <v>0.11120525613024999</v>
      </c>
      <c r="X6754">
        <v>29.431959050108812</v>
      </c>
      <c r="Y6754">
        <v>20.909509208507799</v>
      </c>
      <c r="Z6754">
        <v>44.886455009177695</v>
      </c>
      <c r="AA6754">
        <v>82.389887494187803</v>
      </c>
      <c r="AB6754">
        <v>26.436529855336374</v>
      </c>
      <c r="AC6754">
        <v>140.76191646781132</v>
      </c>
      <c r="AD6754">
        <v>0.82814482801994993</v>
      </c>
      <c r="AE6754">
        <v>345.75560716927998</v>
      </c>
    </row>
    <row r="6755" spans="1:31" x14ac:dyDescent="0.25">
      <c r="A6755">
        <v>2319345</v>
      </c>
      <c r="B6755">
        <v>1</v>
      </c>
      <c r="C6755" t="s">
        <v>80</v>
      </c>
      <c r="D6755" t="s">
        <v>90</v>
      </c>
      <c r="E6755" t="s">
        <v>153</v>
      </c>
      <c r="F6755" t="s">
        <v>19330</v>
      </c>
      <c r="G6755" t="s">
        <v>254</v>
      </c>
      <c r="H6755" t="s">
        <v>150</v>
      </c>
      <c r="I6755" t="s">
        <v>136</v>
      </c>
      <c r="J6755" t="s">
        <v>137</v>
      </c>
      <c r="K6755" t="s">
        <v>138</v>
      </c>
      <c r="L6755" t="s">
        <v>19331</v>
      </c>
      <c r="M6755" t="s">
        <v>19332</v>
      </c>
      <c r="N6755">
        <v>3.9705555549999998</v>
      </c>
      <c r="O6755">
        <v>0</v>
      </c>
      <c r="P6755">
        <v>2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1.7898547285720832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1.7898547285720832</v>
      </c>
    </row>
    <row r="6756" spans="1:31" x14ac:dyDescent="0.25">
      <c r="A6756">
        <v>2319322</v>
      </c>
      <c r="B6756">
        <v>1</v>
      </c>
      <c r="C6756" t="s">
        <v>80</v>
      </c>
      <c r="D6756" t="s">
        <v>88</v>
      </c>
      <c r="E6756" t="s">
        <v>175</v>
      </c>
      <c r="F6756" t="s">
        <v>19333</v>
      </c>
      <c r="G6756" t="s">
        <v>134</v>
      </c>
      <c r="H6756" t="s">
        <v>135</v>
      </c>
      <c r="I6756" t="s">
        <v>136</v>
      </c>
      <c r="J6756" t="s">
        <v>137</v>
      </c>
      <c r="K6756" t="s">
        <v>138</v>
      </c>
      <c r="L6756" t="s">
        <v>19334</v>
      </c>
      <c r="M6756" t="s">
        <v>19335</v>
      </c>
      <c r="N6756">
        <v>2.468611111</v>
      </c>
      <c r="O6756">
        <v>1</v>
      </c>
      <c r="P6756">
        <v>708</v>
      </c>
      <c r="Q6756">
        <v>0</v>
      </c>
      <c r="R6756">
        <v>0</v>
      </c>
      <c r="S6756">
        <v>8</v>
      </c>
      <c r="T6756">
        <v>123</v>
      </c>
      <c r="U6756">
        <v>6</v>
      </c>
      <c r="V6756">
        <v>2</v>
      </c>
      <c r="W6756">
        <v>19.712565349721</v>
      </c>
      <c r="X6756">
        <v>419.81428543407276</v>
      </c>
      <c r="Y6756">
        <v>0</v>
      </c>
      <c r="Z6756">
        <v>0</v>
      </c>
      <c r="AA6756">
        <v>424.78546429091415</v>
      </c>
      <c r="AB6756">
        <v>337.83822392286049</v>
      </c>
      <c r="AC6756">
        <v>982.87763168170875</v>
      </c>
      <c r="AD6756">
        <v>39.998905254501381</v>
      </c>
      <c r="AE6756">
        <v>2225.0270759337786</v>
      </c>
    </row>
    <row r="6757" spans="1:31" x14ac:dyDescent="0.25">
      <c r="A6757">
        <v>2319308</v>
      </c>
      <c r="B6757">
        <v>1</v>
      </c>
      <c r="C6757" t="s">
        <v>80</v>
      </c>
      <c r="D6757" t="s">
        <v>83</v>
      </c>
      <c r="E6757" t="s">
        <v>147</v>
      </c>
      <c r="F6757" t="s">
        <v>19336</v>
      </c>
      <c r="G6757" t="s">
        <v>703</v>
      </c>
      <c r="H6757" t="s">
        <v>150</v>
      </c>
      <c r="I6757" t="s">
        <v>136</v>
      </c>
      <c r="J6757" t="s">
        <v>3</v>
      </c>
      <c r="K6757" t="s">
        <v>138</v>
      </c>
      <c r="L6757" t="s">
        <v>19337</v>
      </c>
      <c r="M6757" t="s">
        <v>19338</v>
      </c>
      <c r="N6757">
        <v>10.021111111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2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12.576270252011756</v>
      </c>
      <c r="AC6757">
        <v>0</v>
      </c>
      <c r="AD6757">
        <v>0</v>
      </c>
      <c r="AE6757">
        <v>12.576270252011756</v>
      </c>
    </row>
    <row r="6758" spans="1:31" x14ac:dyDescent="0.25">
      <c r="A6758">
        <v>2319700</v>
      </c>
      <c r="B6758">
        <v>1</v>
      </c>
      <c r="C6758" t="s">
        <v>80</v>
      </c>
      <c r="D6758" t="s">
        <v>93</v>
      </c>
      <c r="E6758" t="s">
        <v>147</v>
      </c>
      <c r="F6758" t="s">
        <v>19339</v>
      </c>
      <c r="G6758" t="s">
        <v>149</v>
      </c>
      <c r="H6758" t="s">
        <v>150</v>
      </c>
      <c r="I6758" t="s">
        <v>136</v>
      </c>
      <c r="J6758" t="s">
        <v>137</v>
      </c>
      <c r="K6758" t="s">
        <v>138</v>
      </c>
      <c r="L6758" t="s">
        <v>19340</v>
      </c>
      <c r="M6758" t="s">
        <v>19341</v>
      </c>
      <c r="N6758">
        <v>1.854166666</v>
      </c>
      <c r="O6758">
        <v>0</v>
      </c>
      <c r="P6758">
        <v>36</v>
      </c>
      <c r="Q6758">
        <v>0</v>
      </c>
      <c r="R6758">
        <v>1</v>
      </c>
      <c r="S6758">
        <v>0</v>
      </c>
      <c r="T6758">
        <v>5</v>
      </c>
      <c r="U6758">
        <v>0</v>
      </c>
      <c r="V6758">
        <v>0</v>
      </c>
      <c r="W6758">
        <v>0</v>
      </c>
      <c r="X6758">
        <v>8.1228550705139977</v>
      </c>
      <c r="Y6758">
        <v>0</v>
      </c>
      <c r="Z6758">
        <v>0.30957359016375008</v>
      </c>
      <c r="AA6758">
        <v>0</v>
      </c>
      <c r="AB6758">
        <v>7.0255130714384002</v>
      </c>
      <c r="AC6758">
        <v>0</v>
      </c>
      <c r="AD6758">
        <v>0</v>
      </c>
      <c r="AE6758">
        <v>15.457941732116147</v>
      </c>
    </row>
    <row r="6759" spans="1:31" x14ac:dyDescent="0.25">
      <c r="A6759">
        <v>2319365</v>
      </c>
      <c r="B6759">
        <v>1</v>
      </c>
      <c r="C6759" t="s">
        <v>81</v>
      </c>
      <c r="D6759" t="s">
        <v>113</v>
      </c>
      <c r="E6759" t="s">
        <v>158</v>
      </c>
      <c r="F6759" t="s">
        <v>19342</v>
      </c>
      <c r="G6759" t="s">
        <v>177</v>
      </c>
      <c r="H6759" t="s">
        <v>150</v>
      </c>
      <c r="I6759" t="s">
        <v>136</v>
      </c>
      <c r="J6759" t="s">
        <v>137</v>
      </c>
      <c r="K6759" t="s">
        <v>144</v>
      </c>
      <c r="L6759" t="s">
        <v>19343</v>
      </c>
      <c r="M6759" t="s">
        <v>19344</v>
      </c>
      <c r="N6759">
        <v>8.1122222219999998</v>
      </c>
      <c r="O6759">
        <v>0</v>
      </c>
      <c r="P6759">
        <v>234</v>
      </c>
      <c r="Q6759">
        <v>0</v>
      </c>
      <c r="R6759">
        <v>3</v>
      </c>
      <c r="S6759">
        <v>0</v>
      </c>
      <c r="T6759">
        <v>16</v>
      </c>
      <c r="U6759">
        <v>0</v>
      </c>
      <c r="V6759">
        <v>0</v>
      </c>
      <c r="W6759">
        <v>0</v>
      </c>
      <c r="X6759">
        <v>346.9144787669992</v>
      </c>
      <c r="Y6759">
        <v>0</v>
      </c>
      <c r="Z6759">
        <v>5.9086755194544009</v>
      </c>
      <c r="AA6759">
        <v>0</v>
      </c>
      <c r="AB6759">
        <v>34.586068119556352</v>
      </c>
      <c r="AC6759">
        <v>0</v>
      </c>
      <c r="AD6759">
        <v>0</v>
      </c>
      <c r="AE6759">
        <v>387.40922240600992</v>
      </c>
    </row>
    <row r="6760" spans="1:31" x14ac:dyDescent="0.25">
      <c r="A6760">
        <v>2319451</v>
      </c>
      <c r="B6760">
        <v>1</v>
      </c>
      <c r="C6760" t="s">
        <v>80</v>
      </c>
      <c r="D6760" t="s">
        <v>108</v>
      </c>
      <c r="E6760" t="s">
        <v>158</v>
      </c>
      <c r="F6760" t="s">
        <v>11174</v>
      </c>
      <c r="G6760" t="s">
        <v>177</v>
      </c>
      <c r="H6760" t="s">
        <v>150</v>
      </c>
      <c r="I6760" t="s">
        <v>136</v>
      </c>
      <c r="J6760" t="s">
        <v>137</v>
      </c>
      <c r="K6760" t="s">
        <v>144</v>
      </c>
      <c r="L6760" t="s">
        <v>19345</v>
      </c>
      <c r="M6760" t="s">
        <v>19346</v>
      </c>
      <c r="N6760">
        <v>8.5930555549999994</v>
      </c>
      <c r="O6760">
        <v>0</v>
      </c>
      <c r="P6760">
        <v>562</v>
      </c>
      <c r="Q6760">
        <v>0</v>
      </c>
      <c r="R6760">
        <v>4</v>
      </c>
      <c r="S6760">
        <v>0</v>
      </c>
      <c r="T6760">
        <v>92</v>
      </c>
      <c r="U6760">
        <v>0</v>
      </c>
      <c r="V6760">
        <v>0</v>
      </c>
      <c r="W6760">
        <v>0</v>
      </c>
      <c r="X6760">
        <v>698.41262990367147</v>
      </c>
      <c r="Y6760">
        <v>0</v>
      </c>
      <c r="Z6760">
        <v>6.6228728410628745</v>
      </c>
      <c r="AA6760">
        <v>0</v>
      </c>
      <c r="AB6760">
        <v>487.99068650144449</v>
      </c>
      <c r="AC6760">
        <v>0</v>
      </c>
      <c r="AD6760">
        <v>0</v>
      </c>
      <c r="AE6760">
        <v>1193.0261892461788</v>
      </c>
    </row>
    <row r="6761" spans="1:31" x14ac:dyDescent="0.25">
      <c r="A6761">
        <v>2319812</v>
      </c>
      <c r="B6761">
        <v>1</v>
      </c>
      <c r="C6761" t="s">
        <v>81</v>
      </c>
      <c r="D6761" t="s">
        <v>120</v>
      </c>
      <c r="E6761" t="s">
        <v>141</v>
      </c>
      <c r="F6761" t="s">
        <v>9420</v>
      </c>
      <c r="G6761" t="s">
        <v>134</v>
      </c>
      <c r="H6761" t="s">
        <v>135</v>
      </c>
      <c r="I6761" t="s">
        <v>136</v>
      </c>
      <c r="J6761" t="s">
        <v>137</v>
      </c>
      <c r="K6761" t="s">
        <v>138</v>
      </c>
      <c r="L6761" t="s">
        <v>19347</v>
      </c>
      <c r="M6761" t="s">
        <v>19348</v>
      </c>
      <c r="N6761">
        <v>1.524444444</v>
      </c>
      <c r="O6761">
        <v>0</v>
      </c>
      <c r="P6761">
        <v>346</v>
      </c>
      <c r="Q6761">
        <v>108</v>
      </c>
      <c r="R6761">
        <v>43</v>
      </c>
      <c r="S6761">
        <v>12</v>
      </c>
      <c r="T6761">
        <v>55</v>
      </c>
      <c r="U6761">
        <v>4</v>
      </c>
      <c r="V6761">
        <v>0</v>
      </c>
      <c r="W6761">
        <v>0</v>
      </c>
      <c r="X6761">
        <v>90.580233319812081</v>
      </c>
      <c r="Y6761">
        <v>780.4123369470534</v>
      </c>
      <c r="Z6761">
        <v>206.60592530542345</v>
      </c>
      <c r="AA6761">
        <v>42.195787164633821</v>
      </c>
      <c r="AB6761">
        <v>26.798522359782513</v>
      </c>
      <c r="AC6761">
        <v>266.62625640518854</v>
      </c>
      <c r="AD6761">
        <v>0</v>
      </c>
      <c r="AE6761">
        <v>1413.219061501894</v>
      </c>
    </row>
    <row r="6762" spans="1:31" x14ac:dyDescent="0.25">
      <c r="A6762">
        <v>2319503</v>
      </c>
      <c r="B6762">
        <v>1</v>
      </c>
      <c r="C6762" t="s">
        <v>80</v>
      </c>
      <c r="D6762" t="s">
        <v>82</v>
      </c>
      <c r="E6762" t="s">
        <v>153</v>
      </c>
      <c r="F6762" t="s">
        <v>19349</v>
      </c>
      <c r="G6762" t="s">
        <v>155</v>
      </c>
      <c r="H6762" t="s">
        <v>150</v>
      </c>
      <c r="I6762" t="s">
        <v>136</v>
      </c>
      <c r="J6762" t="s">
        <v>137</v>
      </c>
      <c r="K6762" t="s">
        <v>138</v>
      </c>
      <c r="L6762" t="s">
        <v>19350</v>
      </c>
      <c r="M6762" t="s">
        <v>19351</v>
      </c>
      <c r="N6762">
        <v>2.1327777769999998</v>
      </c>
      <c r="O6762">
        <v>0</v>
      </c>
      <c r="P6762">
        <v>1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0.25327077941198334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0.25327077941198334</v>
      </c>
    </row>
    <row r="6763" spans="1:31" x14ac:dyDescent="0.25">
      <c r="A6763">
        <v>2319643</v>
      </c>
      <c r="B6763">
        <v>1</v>
      </c>
      <c r="C6763" t="s">
        <v>81</v>
      </c>
      <c r="D6763" t="s">
        <v>113</v>
      </c>
      <c r="E6763" t="s">
        <v>414</v>
      </c>
      <c r="F6763" t="s">
        <v>19352</v>
      </c>
      <c r="G6763" t="s">
        <v>134</v>
      </c>
      <c r="H6763" t="s">
        <v>135</v>
      </c>
      <c r="I6763" t="s">
        <v>468</v>
      </c>
      <c r="J6763" t="s">
        <v>137</v>
      </c>
      <c r="K6763" t="s">
        <v>138</v>
      </c>
      <c r="L6763" t="s">
        <v>19353</v>
      </c>
      <c r="M6763" t="s">
        <v>19354</v>
      </c>
      <c r="N6763">
        <v>2.8850832999999999E-2</v>
      </c>
      <c r="O6763">
        <v>3</v>
      </c>
      <c r="P6763">
        <v>2489</v>
      </c>
      <c r="Q6763">
        <v>112</v>
      </c>
      <c r="R6763">
        <v>333</v>
      </c>
      <c r="S6763">
        <v>25</v>
      </c>
      <c r="T6763">
        <v>373</v>
      </c>
      <c r="U6763">
        <v>2</v>
      </c>
      <c r="V6763">
        <v>0</v>
      </c>
      <c r="W6763">
        <v>4.309150438145834E-2</v>
      </c>
      <c r="X6763">
        <v>12.511021746831947</v>
      </c>
      <c r="Y6763">
        <v>20.83295514914645</v>
      </c>
      <c r="Z6763">
        <v>34.783716921990568</v>
      </c>
      <c r="AA6763">
        <v>3.8872572307304871</v>
      </c>
      <c r="AB6763">
        <v>6.7662791023342592</v>
      </c>
      <c r="AC6763">
        <v>1.16197422519675</v>
      </c>
      <c r="AD6763">
        <v>0</v>
      </c>
      <c r="AE6763">
        <v>79.986295880611905</v>
      </c>
    </row>
    <row r="6764" spans="1:31" x14ac:dyDescent="0.25">
      <c r="A6764">
        <v>2319689</v>
      </c>
      <c r="B6764">
        <v>1</v>
      </c>
      <c r="C6764" t="s">
        <v>81</v>
      </c>
      <c r="D6764" t="s">
        <v>112</v>
      </c>
      <c r="E6764" t="s">
        <v>147</v>
      </c>
      <c r="F6764" t="s">
        <v>19355</v>
      </c>
      <c r="G6764" t="s">
        <v>149</v>
      </c>
      <c r="H6764" t="s">
        <v>150</v>
      </c>
      <c r="I6764" t="s">
        <v>136</v>
      </c>
      <c r="J6764" t="s">
        <v>137</v>
      </c>
      <c r="K6764" t="s">
        <v>138</v>
      </c>
      <c r="L6764" t="s">
        <v>19356</v>
      </c>
      <c r="M6764" t="s">
        <v>19357</v>
      </c>
      <c r="N6764">
        <v>0.384444444</v>
      </c>
      <c r="O6764">
        <v>0</v>
      </c>
      <c r="P6764">
        <v>6</v>
      </c>
      <c r="Q6764">
        <v>0</v>
      </c>
      <c r="R6764">
        <v>1</v>
      </c>
      <c r="S6764">
        <v>0</v>
      </c>
      <c r="T6764">
        <v>2</v>
      </c>
      <c r="U6764">
        <v>0</v>
      </c>
      <c r="V6764">
        <v>1</v>
      </c>
      <c r="W6764">
        <v>0</v>
      </c>
      <c r="X6764">
        <v>0.12577523420960002</v>
      </c>
      <c r="Y6764">
        <v>0</v>
      </c>
      <c r="Z6764">
        <v>0</v>
      </c>
      <c r="AA6764">
        <v>0</v>
      </c>
      <c r="AB6764">
        <v>0.35217064783579999</v>
      </c>
      <c r="AC6764">
        <v>0</v>
      </c>
      <c r="AD6764">
        <v>1.3390582829624</v>
      </c>
      <c r="AE6764">
        <v>1.8170041650078002</v>
      </c>
    </row>
    <row r="6765" spans="1:31" x14ac:dyDescent="0.25">
      <c r="A6765">
        <v>2319789</v>
      </c>
      <c r="B6765">
        <v>1</v>
      </c>
      <c r="C6765" t="s">
        <v>81</v>
      </c>
      <c r="D6765" t="s">
        <v>115</v>
      </c>
      <c r="E6765" t="s">
        <v>175</v>
      </c>
      <c r="F6765" t="s">
        <v>19358</v>
      </c>
      <c r="G6765" t="s">
        <v>210</v>
      </c>
      <c r="H6765" t="s">
        <v>135</v>
      </c>
      <c r="I6765" t="s">
        <v>136</v>
      </c>
      <c r="J6765" t="s">
        <v>137</v>
      </c>
      <c r="K6765" t="s">
        <v>138</v>
      </c>
      <c r="L6765" t="s">
        <v>19359</v>
      </c>
      <c r="M6765" t="s">
        <v>19360</v>
      </c>
      <c r="N6765">
        <v>4.1066666659999997</v>
      </c>
      <c r="O6765">
        <v>0</v>
      </c>
      <c r="P6765">
        <v>66</v>
      </c>
      <c r="Q6765">
        <v>0</v>
      </c>
      <c r="R6765">
        <v>2</v>
      </c>
      <c r="S6765">
        <v>1</v>
      </c>
      <c r="T6765">
        <v>1</v>
      </c>
      <c r="U6765">
        <v>0</v>
      </c>
      <c r="V6765">
        <v>0</v>
      </c>
      <c r="W6765">
        <v>0</v>
      </c>
      <c r="X6765">
        <v>28.579132992157849</v>
      </c>
      <c r="Y6765">
        <v>0</v>
      </c>
      <c r="Z6765">
        <v>0.23691453495037504</v>
      </c>
      <c r="AA6765">
        <v>4.5838503710184222</v>
      </c>
      <c r="AB6765">
        <v>3.8941112834308331E-2</v>
      </c>
      <c r="AC6765">
        <v>0</v>
      </c>
      <c r="AD6765">
        <v>0</v>
      </c>
      <c r="AE6765">
        <v>33.438839010960955</v>
      </c>
    </row>
    <row r="6766" spans="1:31" x14ac:dyDescent="0.25">
      <c r="A6766">
        <v>2319726</v>
      </c>
      <c r="B6766">
        <v>1</v>
      </c>
      <c r="C6766" t="s">
        <v>80</v>
      </c>
      <c r="D6766" t="s">
        <v>88</v>
      </c>
      <c r="E6766" t="s">
        <v>147</v>
      </c>
      <c r="F6766" t="s">
        <v>19361</v>
      </c>
      <c r="G6766" t="s">
        <v>149</v>
      </c>
      <c r="H6766" t="s">
        <v>150</v>
      </c>
      <c r="I6766" t="s">
        <v>136</v>
      </c>
      <c r="J6766" t="s">
        <v>137</v>
      </c>
      <c r="K6766" t="s">
        <v>138</v>
      </c>
      <c r="L6766" t="s">
        <v>19362</v>
      </c>
      <c r="M6766" t="s">
        <v>19363</v>
      </c>
      <c r="N6766">
        <v>1.3983333330000001</v>
      </c>
      <c r="O6766">
        <v>0</v>
      </c>
      <c r="P6766">
        <v>104</v>
      </c>
      <c r="Q6766">
        <v>0</v>
      </c>
      <c r="R6766">
        <v>0</v>
      </c>
      <c r="S6766">
        <v>0</v>
      </c>
      <c r="T6766">
        <v>11</v>
      </c>
      <c r="U6766">
        <v>0</v>
      </c>
      <c r="V6766">
        <v>0</v>
      </c>
      <c r="W6766">
        <v>0</v>
      </c>
      <c r="X6766">
        <v>30.627413103906751</v>
      </c>
      <c r="Y6766">
        <v>0</v>
      </c>
      <c r="Z6766">
        <v>0</v>
      </c>
      <c r="AA6766">
        <v>0</v>
      </c>
      <c r="AB6766">
        <v>3.6130226500917995</v>
      </c>
      <c r="AC6766">
        <v>0</v>
      </c>
      <c r="AD6766">
        <v>0</v>
      </c>
      <c r="AE6766">
        <v>34.240435753998547</v>
      </c>
    </row>
    <row r="6767" spans="1:31" x14ac:dyDescent="0.25">
      <c r="A6767">
        <v>2319626</v>
      </c>
      <c r="B6767">
        <v>1</v>
      </c>
      <c r="C6767" t="s">
        <v>80</v>
      </c>
      <c r="D6767" t="s">
        <v>84</v>
      </c>
      <c r="E6767" t="s">
        <v>175</v>
      </c>
      <c r="F6767" t="s">
        <v>1794</v>
      </c>
      <c r="G6767" t="s">
        <v>134</v>
      </c>
      <c r="H6767" t="s">
        <v>135</v>
      </c>
      <c r="I6767" t="s">
        <v>136</v>
      </c>
      <c r="J6767" t="s">
        <v>137</v>
      </c>
      <c r="K6767" t="s">
        <v>138</v>
      </c>
      <c r="L6767" t="s">
        <v>19364</v>
      </c>
      <c r="M6767" t="s">
        <v>19365</v>
      </c>
      <c r="N6767">
        <v>0.63694444400000005</v>
      </c>
      <c r="O6767">
        <v>1</v>
      </c>
      <c r="P6767">
        <v>858</v>
      </c>
      <c r="Q6767">
        <v>2</v>
      </c>
      <c r="R6767">
        <v>41</v>
      </c>
      <c r="S6767">
        <v>3</v>
      </c>
      <c r="T6767">
        <v>102</v>
      </c>
      <c r="U6767">
        <v>0</v>
      </c>
      <c r="V6767">
        <v>0</v>
      </c>
      <c r="W6767">
        <v>0.15310399531954166</v>
      </c>
      <c r="X6767">
        <v>100.06176579866641</v>
      </c>
      <c r="Y6767">
        <v>0.40172810482550003</v>
      </c>
      <c r="Z6767">
        <v>19.949543147632244</v>
      </c>
      <c r="AA6767">
        <v>3.1033161407636358</v>
      </c>
      <c r="AB6767">
        <v>54.691067965848134</v>
      </c>
      <c r="AC6767">
        <v>0</v>
      </c>
      <c r="AD6767">
        <v>0</v>
      </c>
      <c r="AE6767">
        <v>178.36052515305545</v>
      </c>
    </row>
    <row r="6768" spans="1:31" x14ac:dyDescent="0.25">
      <c r="A6768">
        <v>2319434</v>
      </c>
      <c r="B6768">
        <v>1</v>
      </c>
      <c r="C6768" t="s">
        <v>80</v>
      </c>
      <c r="D6768" t="s">
        <v>96</v>
      </c>
      <c r="E6768" t="s">
        <v>153</v>
      </c>
      <c r="F6768" t="s">
        <v>19366</v>
      </c>
      <c r="G6768" t="s">
        <v>254</v>
      </c>
      <c r="H6768" t="s">
        <v>150</v>
      </c>
      <c r="I6768" t="s">
        <v>136</v>
      </c>
      <c r="J6768" t="s">
        <v>137</v>
      </c>
      <c r="K6768" t="s">
        <v>138</v>
      </c>
      <c r="L6768" t="s">
        <v>19367</v>
      </c>
      <c r="M6768" t="s">
        <v>19368</v>
      </c>
      <c r="N6768">
        <v>6.443333333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1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10.443815249084</v>
      </c>
      <c r="AC6768">
        <v>0</v>
      </c>
      <c r="AD6768">
        <v>0</v>
      </c>
      <c r="AE6768">
        <v>10.443815249084</v>
      </c>
    </row>
    <row r="6769" spans="1:31" x14ac:dyDescent="0.25">
      <c r="A6769">
        <v>2319580</v>
      </c>
      <c r="B6769">
        <v>1</v>
      </c>
      <c r="C6769" t="s">
        <v>80</v>
      </c>
      <c r="D6769" t="s">
        <v>108</v>
      </c>
      <c r="E6769" t="s">
        <v>175</v>
      </c>
      <c r="F6769" t="s">
        <v>19369</v>
      </c>
      <c r="G6769" t="s">
        <v>210</v>
      </c>
      <c r="H6769" t="s">
        <v>135</v>
      </c>
      <c r="I6769" t="s">
        <v>136</v>
      </c>
      <c r="J6769" t="s">
        <v>137</v>
      </c>
      <c r="K6769" t="s">
        <v>138</v>
      </c>
      <c r="L6769" t="s">
        <v>19370</v>
      </c>
      <c r="M6769" t="s">
        <v>19371</v>
      </c>
      <c r="N6769">
        <v>1.1616666659999999</v>
      </c>
      <c r="O6769">
        <v>0</v>
      </c>
      <c r="P6769">
        <v>477</v>
      </c>
      <c r="Q6769">
        <v>0</v>
      </c>
      <c r="R6769">
        <v>89</v>
      </c>
      <c r="S6769">
        <v>2</v>
      </c>
      <c r="T6769">
        <v>57</v>
      </c>
      <c r="U6769">
        <v>0</v>
      </c>
      <c r="V6769">
        <v>0</v>
      </c>
      <c r="W6769">
        <v>0</v>
      </c>
      <c r="X6769">
        <v>75.868689730872148</v>
      </c>
      <c r="Y6769">
        <v>0</v>
      </c>
      <c r="Z6769">
        <v>58.012460768142276</v>
      </c>
      <c r="AA6769">
        <v>3.1631715897483996</v>
      </c>
      <c r="AB6769">
        <v>31.291213155115987</v>
      </c>
      <c r="AC6769">
        <v>0</v>
      </c>
      <c r="AD6769">
        <v>0</v>
      </c>
      <c r="AE6769">
        <v>168.33553524387884</v>
      </c>
    </row>
    <row r="6770" spans="1:31" x14ac:dyDescent="0.25">
      <c r="A6770">
        <v>2319334</v>
      </c>
      <c r="B6770">
        <v>1</v>
      </c>
      <c r="C6770" t="s">
        <v>80</v>
      </c>
      <c r="D6770" t="s">
        <v>100</v>
      </c>
      <c r="E6770" t="s">
        <v>132</v>
      </c>
      <c r="F6770" t="s">
        <v>1055</v>
      </c>
      <c r="G6770" t="s">
        <v>134</v>
      </c>
      <c r="H6770" t="s">
        <v>135</v>
      </c>
      <c r="I6770" t="s">
        <v>136</v>
      </c>
      <c r="J6770" t="s">
        <v>137</v>
      </c>
      <c r="K6770" t="s">
        <v>138</v>
      </c>
      <c r="L6770" t="s">
        <v>19372</v>
      </c>
      <c r="M6770" t="s">
        <v>19373</v>
      </c>
      <c r="N6770">
        <v>2.5461111110000001</v>
      </c>
      <c r="O6770">
        <v>4</v>
      </c>
      <c r="P6770">
        <v>154</v>
      </c>
      <c r="Q6770">
        <v>6</v>
      </c>
      <c r="R6770">
        <v>60</v>
      </c>
      <c r="S6770">
        <v>13</v>
      </c>
      <c r="T6770">
        <v>62</v>
      </c>
      <c r="U6770">
        <v>2</v>
      </c>
      <c r="V6770">
        <v>1</v>
      </c>
      <c r="W6770">
        <v>5.5473658895889004</v>
      </c>
      <c r="X6770">
        <v>84.853143183509047</v>
      </c>
      <c r="Y6770">
        <v>44.088438073475579</v>
      </c>
      <c r="Z6770">
        <v>111.05664571199927</v>
      </c>
      <c r="AA6770">
        <v>171.68732209209227</v>
      </c>
      <c r="AB6770">
        <v>79.758930678142974</v>
      </c>
      <c r="AC6770">
        <v>180.53243644376289</v>
      </c>
      <c r="AD6770">
        <v>13.623099448806501</v>
      </c>
      <c r="AE6770">
        <v>691.1473815213775</v>
      </c>
    </row>
    <row r="6771" spans="1:31" x14ac:dyDescent="0.25">
      <c r="A6771">
        <v>2319374</v>
      </c>
      <c r="B6771">
        <v>1</v>
      </c>
      <c r="C6771" t="s">
        <v>81</v>
      </c>
      <c r="D6771" t="s">
        <v>123</v>
      </c>
      <c r="E6771" t="s">
        <v>141</v>
      </c>
      <c r="F6771" t="s">
        <v>19374</v>
      </c>
      <c r="G6771" t="s">
        <v>143</v>
      </c>
      <c r="H6771" t="s">
        <v>135</v>
      </c>
      <c r="I6771" t="s">
        <v>136</v>
      </c>
      <c r="J6771" t="s">
        <v>137</v>
      </c>
      <c r="K6771" t="s">
        <v>144</v>
      </c>
      <c r="L6771" t="s">
        <v>19375</v>
      </c>
      <c r="M6771" t="s">
        <v>19376</v>
      </c>
      <c r="N6771">
        <v>6.5983333330000002</v>
      </c>
      <c r="O6771">
        <v>4</v>
      </c>
      <c r="P6771">
        <v>6</v>
      </c>
      <c r="Q6771">
        <v>78</v>
      </c>
      <c r="R6771">
        <v>71</v>
      </c>
      <c r="S6771">
        <v>12</v>
      </c>
      <c r="T6771">
        <v>10</v>
      </c>
      <c r="U6771">
        <v>0</v>
      </c>
      <c r="V6771">
        <v>0</v>
      </c>
      <c r="W6771">
        <v>9.5775555264702064</v>
      </c>
      <c r="X6771">
        <v>9.3164025989171826</v>
      </c>
      <c r="Y6771">
        <v>557.3063805570082</v>
      </c>
      <c r="Z6771">
        <v>749.68148736466605</v>
      </c>
      <c r="AA6771">
        <v>247.4350112290353</v>
      </c>
      <c r="AB6771">
        <v>76.505914543257134</v>
      </c>
      <c r="AC6771">
        <v>0</v>
      </c>
      <c r="AD6771">
        <v>0</v>
      </c>
      <c r="AE6771">
        <v>1649.8227518193542</v>
      </c>
    </row>
    <row r="6772" spans="1:31" x14ac:dyDescent="0.25">
      <c r="A6772">
        <v>2319566</v>
      </c>
      <c r="B6772">
        <v>1</v>
      </c>
      <c r="C6772" t="s">
        <v>81</v>
      </c>
      <c r="D6772" t="s">
        <v>115</v>
      </c>
      <c r="E6772" t="s">
        <v>147</v>
      </c>
      <c r="F6772" t="s">
        <v>792</v>
      </c>
      <c r="G6772" t="s">
        <v>149</v>
      </c>
      <c r="H6772" t="s">
        <v>150</v>
      </c>
      <c r="I6772" t="s">
        <v>136</v>
      </c>
      <c r="J6772" t="s">
        <v>137</v>
      </c>
      <c r="K6772" t="s">
        <v>138</v>
      </c>
      <c r="L6772" t="s">
        <v>19377</v>
      </c>
      <c r="M6772" t="s">
        <v>19378</v>
      </c>
      <c r="N6772">
        <v>0.99222222199999999</v>
      </c>
      <c r="O6772">
        <v>0</v>
      </c>
      <c r="P6772">
        <v>26</v>
      </c>
      <c r="Q6772">
        <v>0</v>
      </c>
      <c r="R6772">
        <v>3</v>
      </c>
      <c r="S6772">
        <v>0</v>
      </c>
      <c r="T6772">
        <v>1</v>
      </c>
      <c r="U6772">
        <v>0</v>
      </c>
      <c r="V6772">
        <v>0</v>
      </c>
      <c r="W6772">
        <v>0</v>
      </c>
      <c r="X6772">
        <v>5.6230402947467333</v>
      </c>
      <c r="Y6772">
        <v>0</v>
      </c>
      <c r="Z6772">
        <v>0.46721278307630837</v>
      </c>
      <c r="AA6772">
        <v>0</v>
      </c>
      <c r="AB6772">
        <v>1.5439178090291334</v>
      </c>
      <c r="AC6772">
        <v>0</v>
      </c>
      <c r="AD6772">
        <v>0</v>
      </c>
      <c r="AE6772">
        <v>7.6341708868521749</v>
      </c>
    </row>
    <row r="6773" spans="1:31" x14ac:dyDescent="0.25">
      <c r="A6773">
        <v>2319417</v>
      </c>
      <c r="B6773">
        <v>1</v>
      </c>
      <c r="C6773" t="s">
        <v>81</v>
      </c>
      <c r="D6773" t="s">
        <v>127</v>
      </c>
      <c r="E6773" t="s">
        <v>158</v>
      </c>
      <c r="F6773" t="s">
        <v>19379</v>
      </c>
      <c r="G6773" t="s">
        <v>453</v>
      </c>
      <c r="H6773" t="s">
        <v>150</v>
      </c>
      <c r="I6773" t="s">
        <v>136</v>
      </c>
      <c r="J6773" t="s">
        <v>137</v>
      </c>
      <c r="K6773" t="s">
        <v>138</v>
      </c>
      <c r="L6773" t="s">
        <v>19380</v>
      </c>
      <c r="M6773" t="s">
        <v>19381</v>
      </c>
      <c r="N6773">
        <v>2.2036111109999998</v>
      </c>
      <c r="O6773">
        <v>0</v>
      </c>
      <c r="P6773">
        <v>0</v>
      </c>
      <c r="Q6773">
        <v>0</v>
      </c>
      <c r="R6773">
        <v>13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127.56264927136796</v>
      </c>
      <c r="AA6773">
        <v>0</v>
      </c>
      <c r="AB6773">
        <v>0</v>
      </c>
      <c r="AC6773">
        <v>0</v>
      </c>
      <c r="AD6773">
        <v>0</v>
      </c>
      <c r="AE6773">
        <v>127.56264927136796</v>
      </c>
    </row>
    <row r="6774" spans="1:31" x14ac:dyDescent="0.25">
      <c r="A6774">
        <v>2319354</v>
      </c>
      <c r="B6774">
        <v>1</v>
      </c>
      <c r="C6774" t="s">
        <v>81</v>
      </c>
      <c r="D6774" t="s">
        <v>123</v>
      </c>
      <c r="E6774" t="s">
        <v>175</v>
      </c>
      <c r="F6774" t="s">
        <v>1117</v>
      </c>
      <c r="G6774" t="s">
        <v>134</v>
      </c>
      <c r="H6774" t="s">
        <v>135</v>
      </c>
      <c r="I6774" t="s">
        <v>136</v>
      </c>
      <c r="J6774" t="s">
        <v>137</v>
      </c>
      <c r="K6774" t="s">
        <v>138</v>
      </c>
      <c r="L6774" t="s">
        <v>19382</v>
      </c>
      <c r="M6774" t="s">
        <v>19383</v>
      </c>
      <c r="N6774">
        <v>1.156666666</v>
      </c>
      <c r="O6774">
        <v>9</v>
      </c>
      <c r="P6774">
        <v>12</v>
      </c>
      <c r="Q6774">
        <v>199</v>
      </c>
      <c r="R6774">
        <v>143</v>
      </c>
      <c r="S6774">
        <v>48</v>
      </c>
      <c r="T6774">
        <v>21</v>
      </c>
      <c r="U6774">
        <v>0</v>
      </c>
      <c r="V6774">
        <v>0</v>
      </c>
      <c r="W6774">
        <v>7.3849797014145331</v>
      </c>
      <c r="X6774">
        <v>7.8268382525133333</v>
      </c>
      <c r="Y6774">
        <v>317.68218910434166</v>
      </c>
      <c r="Z6774">
        <v>227.62944480425679</v>
      </c>
      <c r="AA6774">
        <v>62.170343644429963</v>
      </c>
      <c r="AB6774">
        <v>25.811178807436097</v>
      </c>
      <c r="AC6774">
        <v>0</v>
      </c>
      <c r="AD6774">
        <v>0</v>
      </c>
      <c r="AE6774">
        <v>648.50497431439248</v>
      </c>
    </row>
    <row r="6775" spans="1:31" x14ac:dyDescent="0.25">
      <c r="A6775">
        <v>2319746</v>
      </c>
      <c r="B6775">
        <v>1</v>
      </c>
      <c r="C6775" t="s">
        <v>80</v>
      </c>
      <c r="D6775" t="s">
        <v>95</v>
      </c>
      <c r="E6775" t="s">
        <v>147</v>
      </c>
      <c r="F6775" t="s">
        <v>17616</v>
      </c>
      <c r="G6775" t="s">
        <v>149</v>
      </c>
      <c r="H6775" t="s">
        <v>150</v>
      </c>
      <c r="I6775" t="s">
        <v>136</v>
      </c>
      <c r="J6775" t="s">
        <v>137</v>
      </c>
      <c r="K6775" t="s">
        <v>138</v>
      </c>
      <c r="L6775" t="s">
        <v>19384</v>
      </c>
      <c r="M6775" t="s">
        <v>19385</v>
      </c>
      <c r="N6775">
        <v>0.82250000000000001</v>
      </c>
      <c r="O6775">
        <v>0</v>
      </c>
      <c r="P6775">
        <v>7</v>
      </c>
      <c r="Q6775">
        <v>0</v>
      </c>
      <c r="R6775">
        <v>1</v>
      </c>
      <c r="S6775">
        <v>0</v>
      </c>
      <c r="T6775">
        <v>1</v>
      </c>
      <c r="U6775">
        <v>0</v>
      </c>
      <c r="V6775">
        <v>0</v>
      </c>
      <c r="W6775">
        <v>0</v>
      </c>
      <c r="X6775">
        <v>0.45570392749991662</v>
      </c>
      <c r="Y6775">
        <v>0</v>
      </c>
      <c r="Z6775">
        <v>4.3752982425866671E-2</v>
      </c>
      <c r="AA6775">
        <v>0</v>
      </c>
      <c r="AB6775">
        <v>0</v>
      </c>
      <c r="AC6775">
        <v>0</v>
      </c>
      <c r="AD6775">
        <v>0</v>
      </c>
      <c r="AE6775">
        <v>0.49945690992578329</v>
      </c>
    </row>
    <row r="6776" spans="1:31" x14ac:dyDescent="0.25">
      <c r="A6776">
        <v>2319709</v>
      </c>
      <c r="B6776">
        <v>1</v>
      </c>
      <c r="C6776" t="s">
        <v>81</v>
      </c>
      <c r="D6776" t="s">
        <v>127</v>
      </c>
      <c r="E6776" t="s">
        <v>153</v>
      </c>
      <c r="F6776" t="s">
        <v>19386</v>
      </c>
      <c r="G6776" t="s">
        <v>203</v>
      </c>
      <c r="H6776" t="s">
        <v>150</v>
      </c>
      <c r="I6776" t="s">
        <v>136</v>
      </c>
      <c r="J6776" t="s">
        <v>137</v>
      </c>
      <c r="K6776" t="s">
        <v>138</v>
      </c>
      <c r="L6776" t="s">
        <v>19387</v>
      </c>
      <c r="M6776" t="s">
        <v>19388</v>
      </c>
      <c r="N6776">
        <v>0.64416666600000005</v>
      </c>
      <c r="O6776">
        <v>0</v>
      </c>
      <c r="P6776">
        <v>1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0.11835241192162502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0.11835241192162502</v>
      </c>
    </row>
    <row r="6777" spans="1:31" x14ac:dyDescent="0.25">
      <c r="A6777">
        <v>2319560</v>
      </c>
      <c r="B6777">
        <v>1</v>
      </c>
      <c r="C6777" t="s">
        <v>81</v>
      </c>
      <c r="D6777" t="s">
        <v>114</v>
      </c>
      <c r="E6777" t="s">
        <v>175</v>
      </c>
      <c r="F6777" t="s">
        <v>19389</v>
      </c>
      <c r="G6777" t="s">
        <v>210</v>
      </c>
      <c r="H6777" t="s">
        <v>135</v>
      </c>
      <c r="I6777" t="s">
        <v>136</v>
      </c>
      <c r="J6777" t="s">
        <v>137</v>
      </c>
      <c r="K6777" t="s">
        <v>138</v>
      </c>
      <c r="L6777" t="s">
        <v>19390</v>
      </c>
      <c r="M6777" t="s">
        <v>19391</v>
      </c>
      <c r="N6777">
        <v>1.9058333329999999</v>
      </c>
      <c r="O6777">
        <v>0</v>
      </c>
      <c r="P6777">
        <v>301</v>
      </c>
      <c r="Q6777">
        <v>2</v>
      </c>
      <c r="R6777">
        <v>1</v>
      </c>
      <c r="S6777">
        <v>2</v>
      </c>
      <c r="T6777">
        <v>28</v>
      </c>
      <c r="U6777">
        <v>0</v>
      </c>
      <c r="V6777">
        <v>0</v>
      </c>
      <c r="W6777">
        <v>0</v>
      </c>
      <c r="X6777">
        <v>56.6358394779677</v>
      </c>
      <c r="Y6777">
        <v>2.0291474371063418</v>
      </c>
      <c r="Z6777">
        <v>0.16655232336414999</v>
      </c>
      <c r="AA6777">
        <v>5.3024668809772448</v>
      </c>
      <c r="AB6777">
        <v>15.351723877429768</v>
      </c>
      <c r="AC6777">
        <v>0</v>
      </c>
      <c r="AD6777">
        <v>0</v>
      </c>
      <c r="AE6777">
        <v>79.485729996845194</v>
      </c>
    </row>
    <row r="6778" spans="1:31" x14ac:dyDescent="0.25">
      <c r="A6778">
        <v>2319460</v>
      </c>
      <c r="B6778">
        <v>1</v>
      </c>
      <c r="C6778" t="s">
        <v>80</v>
      </c>
      <c r="D6778" t="s">
        <v>104</v>
      </c>
      <c r="E6778" t="s">
        <v>285</v>
      </c>
      <c r="F6778" t="s">
        <v>19392</v>
      </c>
      <c r="G6778" t="s">
        <v>384</v>
      </c>
      <c r="H6778" t="s">
        <v>150</v>
      </c>
      <c r="I6778" t="s">
        <v>136</v>
      </c>
      <c r="J6778" t="s">
        <v>137</v>
      </c>
      <c r="K6778" t="s">
        <v>138</v>
      </c>
      <c r="L6778" t="s">
        <v>19393</v>
      </c>
      <c r="M6778" t="s">
        <v>19394</v>
      </c>
      <c r="N6778">
        <v>6.6955555550000003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28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38.801463478834464</v>
      </c>
      <c r="AC6778">
        <v>0</v>
      </c>
      <c r="AD6778">
        <v>0</v>
      </c>
      <c r="AE6778">
        <v>38.801463478834464</v>
      </c>
    </row>
    <row r="6779" spans="1:31" x14ac:dyDescent="0.25">
      <c r="A6779">
        <v>2319752</v>
      </c>
      <c r="B6779">
        <v>1</v>
      </c>
      <c r="C6779" t="s">
        <v>81</v>
      </c>
      <c r="D6779" t="s">
        <v>112</v>
      </c>
      <c r="E6779" t="s">
        <v>158</v>
      </c>
      <c r="F6779" t="s">
        <v>8729</v>
      </c>
      <c r="G6779" t="s">
        <v>149</v>
      </c>
      <c r="H6779" t="s">
        <v>150</v>
      </c>
      <c r="I6779" t="s">
        <v>136</v>
      </c>
      <c r="J6779" t="s">
        <v>137</v>
      </c>
      <c r="K6779" t="s">
        <v>138</v>
      </c>
      <c r="L6779" t="s">
        <v>19395</v>
      </c>
      <c r="M6779" t="s">
        <v>19396</v>
      </c>
      <c r="N6779">
        <v>0.85555555500000002</v>
      </c>
      <c r="O6779">
        <v>0</v>
      </c>
      <c r="P6779">
        <v>29</v>
      </c>
      <c r="Q6779">
        <v>0</v>
      </c>
      <c r="R6779">
        <v>30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3.3611905368976243</v>
      </c>
      <c r="Y6779">
        <v>0</v>
      </c>
      <c r="Z6779">
        <v>3.6126433712600998</v>
      </c>
      <c r="AA6779">
        <v>0</v>
      </c>
      <c r="AB6779">
        <v>0</v>
      </c>
      <c r="AC6779">
        <v>0</v>
      </c>
      <c r="AD6779">
        <v>0</v>
      </c>
      <c r="AE6779">
        <v>6.9738339081577241</v>
      </c>
    </row>
    <row r="6780" spans="1:31" x14ac:dyDescent="0.25">
      <c r="A6780">
        <v>2319646</v>
      </c>
      <c r="B6780">
        <v>1</v>
      </c>
      <c r="C6780" t="s">
        <v>81</v>
      </c>
      <c r="D6780" t="s">
        <v>113</v>
      </c>
      <c r="E6780" t="s">
        <v>414</v>
      </c>
      <c r="F6780" t="s">
        <v>19397</v>
      </c>
      <c r="G6780" t="s">
        <v>134</v>
      </c>
      <c r="H6780" t="s">
        <v>135</v>
      </c>
      <c r="I6780" t="s">
        <v>468</v>
      </c>
      <c r="J6780" t="s">
        <v>137</v>
      </c>
      <c r="K6780" t="s">
        <v>138</v>
      </c>
      <c r="L6780" t="s">
        <v>19398</v>
      </c>
      <c r="M6780" t="s">
        <v>19399</v>
      </c>
      <c r="N6780">
        <v>3.6289722000000003E-2</v>
      </c>
      <c r="O6780">
        <v>0</v>
      </c>
      <c r="P6780">
        <v>8429</v>
      </c>
      <c r="Q6780">
        <v>261</v>
      </c>
      <c r="R6780">
        <v>971</v>
      </c>
      <c r="S6780">
        <v>32</v>
      </c>
      <c r="T6780">
        <v>868</v>
      </c>
      <c r="U6780">
        <v>0</v>
      </c>
      <c r="V6780">
        <v>7</v>
      </c>
      <c r="W6780">
        <v>0</v>
      </c>
      <c r="X6780">
        <v>49.697269249596886</v>
      </c>
      <c r="Y6780">
        <v>79.086697078648996</v>
      </c>
      <c r="Z6780">
        <v>144.8589006655354</v>
      </c>
      <c r="AA6780">
        <v>5.8575717061347756</v>
      </c>
      <c r="AB6780">
        <v>25.057753578521492</v>
      </c>
      <c r="AC6780">
        <v>0</v>
      </c>
      <c r="AD6780">
        <v>4.4826543138523602</v>
      </c>
      <c r="AE6780">
        <v>309.04084659228988</v>
      </c>
    </row>
    <row r="6781" spans="1:31" x14ac:dyDescent="0.25">
      <c r="A6781">
        <v>2319314</v>
      </c>
      <c r="B6781">
        <v>1</v>
      </c>
      <c r="C6781" t="s">
        <v>81</v>
      </c>
      <c r="D6781" t="s">
        <v>122</v>
      </c>
      <c r="E6781" t="s">
        <v>175</v>
      </c>
      <c r="F6781" t="s">
        <v>19400</v>
      </c>
      <c r="G6781" t="s">
        <v>210</v>
      </c>
      <c r="H6781" t="s">
        <v>135</v>
      </c>
      <c r="I6781" t="s">
        <v>136</v>
      </c>
      <c r="J6781" t="s">
        <v>137</v>
      </c>
      <c r="K6781" t="s">
        <v>138</v>
      </c>
      <c r="L6781" t="s">
        <v>19401</v>
      </c>
      <c r="M6781" t="s">
        <v>19402</v>
      </c>
      <c r="N6781">
        <v>5.903611111</v>
      </c>
      <c r="O6781">
        <v>0</v>
      </c>
      <c r="P6781">
        <v>245</v>
      </c>
      <c r="Q6781">
        <v>0</v>
      </c>
      <c r="R6781">
        <v>5</v>
      </c>
      <c r="S6781">
        <v>0</v>
      </c>
      <c r="T6781">
        <v>28</v>
      </c>
      <c r="U6781">
        <v>0</v>
      </c>
      <c r="V6781">
        <v>0</v>
      </c>
      <c r="W6781">
        <v>0</v>
      </c>
      <c r="X6781">
        <v>184.04701687477976</v>
      </c>
      <c r="Y6781">
        <v>0</v>
      </c>
      <c r="Z6781">
        <v>7.1419048049247325</v>
      </c>
      <c r="AA6781">
        <v>0</v>
      </c>
      <c r="AB6781">
        <v>49.380601476450472</v>
      </c>
      <c r="AC6781">
        <v>0</v>
      </c>
      <c r="AD6781">
        <v>0</v>
      </c>
      <c r="AE6781">
        <v>240.56952315615496</v>
      </c>
    </row>
    <row r="6782" spans="1:31" x14ac:dyDescent="0.25">
      <c r="A6782">
        <v>2319337</v>
      </c>
      <c r="B6782">
        <v>1</v>
      </c>
      <c r="C6782" t="s">
        <v>80</v>
      </c>
      <c r="D6782" t="s">
        <v>88</v>
      </c>
      <c r="E6782" t="s">
        <v>175</v>
      </c>
      <c r="F6782" t="s">
        <v>14481</v>
      </c>
      <c r="G6782" t="s">
        <v>134</v>
      </c>
      <c r="H6782" t="s">
        <v>135</v>
      </c>
      <c r="I6782" t="s">
        <v>136</v>
      </c>
      <c r="J6782" t="s">
        <v>137</v>
      </c>
      <c r="K6782" t="s">
        <v>138</v>
      </c>
      <c r="L6782" t="s">
        <v>19403</v>
      </c>
      <c r="M6782" t="s">
        <v>19404</v>
      </c>
      <c r="N6782">
        <v>0.31944444399999999</v>
      </c>
      <c r="O6782">
        <v>0</v>
      </c>
      <c r="P6782">
        <v>0</v>
      </c>
      <c r="Q6782">
        <v>0</v>
      </c>
      <c r="R6782">
        <v>0</v>
      </c>
      <c r="S6782">
        <v>6</v>
      </c>
      <c r="T6782">
        <v>4</v>
      </c>
      <c r="U6782">
        <v>5</v>
      </c>
      <c r="V6782">
        <v>1</v>
      </c>
      <c r="W6782">
        <v>0</v>
      </c>
      <c r="X6782">
        <v>0</v>
      </c>
      <c r="Y6782">
        <v>0</v>
      </c>
      <c r="Z6782">
        <v>0</v>
      </c>
      <c r="AA6782">
        <v>6.9661772196186691</v>
      </c>
      <c r="AB6782">
        <v>29.812264226366665</v>
      </c>
      <c r="AC6782">
        <v>106.06418556604523</v>
      </c>
      <c r="AD6782">
        <v>28.897960270546672</v>
      </c>
      <c r="AE6782">
        <v>171.74058728257722</v>
      </c>
    </row>
    <row r="6783" spans="1:31" x14ac:dyDescent="0.25">
      <c r="A6783">
        <v>2319669</v>
      </c>
      <c r="B6783">
        <v>1</v>
      </c>
      <c r="C6783" t="s">
        <v>80</v>
      </c>
      <c r="D6783" t="s">
        <v>83</v>
      </c>
      <c r="E6783" t="s">
        <v>153</v>
      </c>
      <c r="F6783" t="s">
        <v>15832</v>
      </c>
      <c r="G6783" t="s">
        <v>254</v>
      </c>
      <c r="H6783" t="s">
        <v>150</v>
      </c>
      <c r="I6783" t="s">
        <v>136</v>
      </c>
      <c r="J6783" t="s">
        <v>137</v>
      </c>
      <c r="K6783" t="s">
        <v>138</v>
      </c>
      <c r="L6783" t="s">
        <v>19405</v>
      </c>
      <c r="M6783" t="s">
        <v>19406</v>
      </c>
      <c r="N6783">
        <v>2.5772222220000001</v>
      </c>
      <c r="O6783">
        <v>0</v>
      </c>
      <c r="P6783">
        <v>1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0.60677017442699999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0.60677017442699999</v>
      </c>
    </row>
    <row r="6784" spans="1:31" x14ac:dyDescent="0.25">
      <c r="A6784">
        <v>2319623</v>
      </c>
      <c r="B6784">
        <v>1</v>
      </c>
      <c r="C6784" t="s">
        <v>81</v>
      </c>
      <c r="D6784" t="s">
        <v>119</v>
      </c>
      <c r="E6784" t="s">
        <v>147</v>
      </c>
      <c r="F6784" t="s">
        <v>19407</v>
      </c>
      <c r="G6784" t="s">
        <v>149</v>
      </c>
      <c r="H6784" t="s">
        <v>150</v>
      </c>
      <c r="I6784" t="s">
        <v>136</v>
      </c>
      <c r="J6784" t="s">
        <v>137</v>
      </c>
      <c r="K6784" t="s">
        <v>138</v>
      </c>
      <c r="L6784" t="s">
        <v>19408</v>
      </c>
      <c r="M6784" t="s">
        <v>19409</v>
      </c>
      <c r="N6784">
        <v>0.70083333299999995</v>
      </c>
      <c r="O6784">
        <v>0</v>
      </c>
      <c r="P6784">
        <v>28</v>
      </c>
      <c r="Q6784">
        <v>0</v>
      </c>
      <c r="R6784">
        <v>2</v>
      </c>
      <c r="S6784">
        <v>0</v>
      </c>
      <c r="T6784">
        <v>2</v>
      </c>
      <c r="U6784">
        <v>0</v>
      </c>
      <c r="V6784">
        <v>0</v>
      </c>
      <c r="W6784">
        <v>0</v>
      </c>
      <c r="X6784">
        <v>2.0180907363787997</v>
      </c>
      <c r="Y6784">
        <v>0</v>
      </c>
      <c r="Z6784">
        <v>0.91394253691077509</v>
      </c>
      <c r="AA6784">
        <v>0</v>
      </c>
      <c r="AB6784">
        <v>6.6512625513200002E-2</v>
      </c>
      <c r="AC6784">
        <v>0</v>
      </c>
      <c r="AD6784">
        <v>0</v>
      </c>
      <c r="AE6784">
        <v>2.9985458988027744</v>
      </c>
    </row>
    <row r="6785" spans="1:31" x14ac:dyDescent="0.25">
      <c r="A6785">
        <v>2319809</v>
      </c>
      <c r="B6785">
        <v>1</v>
      </c>
      <c r="C6785" t="s">
        <v>80</v>
      </c>
      <c r="D6785" t="s">
        <v>83</v>
      </c>
      <c r="E6785" t="s">
        <v>147</v>
      </c>
      <c r="F6785" t="s">
        <v>19410</v>
      </c>
      <c r="G6785" t="s">
        <v>1658</v>
      </c>
      <c r="H6785" t="s">
        <v>150</v>
      </c>
      <c r="I6785" t="s">
        <v>136</v>
      </c>
      <c r="J6785" t="s">
        <v>137</v>
      </c>
      <c r="K6785" t="s">
        <v>138</v>
      </c>
      <c r="L6785" t="s">
        <v>19411</v>
      </c>
      <c r="M6785" t="s">
        <v>19412</v>
      </c>
      <c r="N6785">
        <v>1.256388888</v>
      </c>
      <c r="O6785">
        <v>0</v>
      </c>
      <c r="P6785">
        <v>130</v>
      </c>
      <c r="Q6785">
        <v>0</v>
      </c>
      <c r="R6785">
        <v>0</v>
      </c>
      <c r="S6785">
        <v>0</v>
      </c>
      <c r="T6785">
        <v>5</v>
      </c>
      <c r="U6785">
        <v>0</v>
      </c>
      <c r="V6785">
        <v>0</v>
      </c>
      <c r="W6785">
        <v>0</v>
      </c>
      <c r="X6785">
        <v>38.418109286743622</v>
      </c>
      <c r="Y6785">
        <v>0</v>
      </c>
      <c r="Z6785">
        <v>0</v>
      </c>
      <c r="AA6785">
        <v>0</v>
      </c>
      <c r="AB6785">
        <v>0.37504973491296673</v>
      </c>
      <c r="AC6785">
        <v>0</v>
      </c>
      <c r="AD6785">
        <v>0</v>
      </c>
      <c r="AE6785">
        <v>38.793159021656592</v>
      </c>
    </row>
    <row r="6786" spans="1:31" x14ac:dyDescent="0.25">
      <c r="A6786">
        <v>2319792</v>
      </c>
      <c r="B6786">
        <v>1</v>
      </c>
      <c r="C6786" t="s">
        <v>81</v>
      </c>
      <c r="D6786" t="s">
        <v>122</v>
      </c>
      <c r="E6786" t="s">
        <v>158</v>
      </c>
      <c r="F6786" t="s">
        <v>19413</v>
      </c>
      <c r="G6786" t="s">
        <v>453</v>
      </c>
      <c r="H6786" t="s">
        <v>150</v>
      </c>
      <c r="I6786" t="s">
        <v>136</v>
      </c>
      <c r="J6786" t="s">
        <v>137</v>
      </c>
      <c r="K6786" t="s">
        <v>138</v>
      </c>
      <c r="L6786" t="s">
        <v>19414</v>
      </c>
      <c r="M6786" t="s">
        <v>19415</v>
      </c>
      <c r="N6786">
        <v>1.0522222219999999</v>
      </c>
      <c r="O6786">
        <v>0</v>
      </c>
      <c r="P6786">
        <v>93</v>
      </c>
      <c r="Q6786">
        <v>0</v>
      </c>
      <c r="R6786">
        <v>0</v>
      </c>
      <c r="S6786">
        <v>0</v>
      </c>
      <c r="T6786">
        <v>8</v>
      </c>
      <c r="U6786">
        <v>0</v>
      </c>
      <c r="V6786">
        <v>0</v>
      </c>
      <c r="W6786">
        <v>0</v>
      </c>
      <c r="X6786">
        <v>4.1361374180460659</v>
      </c>
      <c r="Y6786">
        <v>0</v>
      </c>
      <c r="Z6786">
        <v>0</v>
      </c>
      <c r="AA6786">
        <v>0</v>
      </c>
      <c r="AB6786">
        <v>1.6045967580088332</v>
      </c>
      <c r="AC6786">
        <v>0</v>
      </c>
      <c r="AD6786">
        <v>0</v>
      </c>
      <c r="AE6786">
        <v>5.7407341760548993</v>
      </c>
    </row>
    <row r="6787" spans="1:31" x14ac:dyDescent="0.25">
      <c r="A6787">
        <v>2319686</v>
      </c>
      <c r="B6787">
        <v>1</v>
      </c>
      <c r="C6787" t="s">
        <v>81</v>
      </c>
      <c r="D6787" t="s">
        <v>113</v>
      </c>
      <c r="E6787" t="s">
        <v>175</v>
      </c>
      <c r="F6787" t="s">
        <v>19416</v>
      </c>
      <c r="G6787" t="s">
        <v>134</v>
      </c>
      <c r="H6787" t="s">
        <v>135</v>
      </c>
      <c r="I6787" t="s">
        <v>136</v>
      </c>
      <c r="J6787" t="s">
        <v>137</v>
      </c>
      <c r="K6787" t="s">
        <v>138</v>
      </c>
      <c r="L6787" t="s">
        <v>19417</v>
      </c>
      <c r="M6787" t="s">
        <v>19418</v>
      </c>
      <c r="N6787">
        <v>1.4075</v>
      </c>
      <c r="O6787">
        <v>0</v>
      </c>
      <c r="P6787">
        <v>391</v>
      </c>
      <c r="Q6787">
        <v>2</v>
      </c>
      <c r="R6787">
        <v>62</v>
      </c>
      <c r="S6787">
        <v>0</v>
      </c>
      <c r="T6787">
        <v>30</v>
      </c>
      <c r="U6787">
        <v>0</v>
      </c>
      <c r="V6787">
        <v>1</v>
      </c>
      <c r="W6787">
        <v>0</v>
      </c>
      <c r="X6787">
        <v>109.25793579509781</v>
      </c>
      <c r="Y6787">
        <v>64.833610151958965</v>
      </c>
      <c r="Z6787">
        <v>119.95070647668904</v>
      </c>
      <c r="AA6787">
        <v>0</v>
      </c>
      <c r="AB6787">
        <v>27.539897367911557</v>
      </c>
      <c r="AC6787">
        <v>0</v>
      </c>
      <c r="AD6787">
        <v>0.46688881166752494</v>
      </c>
      <c r="AE6787">
        <v>322.0490386033249</v>
      </c>
    </row>
    <row r="6788" spans="1:31" x14ac:dyDescent="0.25">
      <c r="A6788">
        <v>2319437</v>
      </c>
      <c r="B6788">
        <v>1</v>
      </c>
      <c r="C6788" t="s">
        <v>80</v>
      </c>
      <c r="D6788" t="s">
        <v>96</v>
      </c>
      <c r="E6788" t="s">
        <v>153</v>
      </c>
      <c r="F6788" t="s">
        <v>19419</v>
      </c>
      <c r="G6788" t="s">
        <v>336</v>
      </c>
      <c r="H6788" t="s">
        <v>150</v>
      </c>
      <c r="I6788" t="s">
        <v>136</v>
      </c>
      <c r="J6788" t="s">
        <v>137</v>
      </c>
      <c r="K6788" t="s">
        <v>138</v>
      </c>
      <c r="L6788" t="s">
        <v>19420</v>
      </c>
      <c r="M6788" t="s">
        <v>19421</v>
      </c>
      <c r="N6788">
        <v>4.0261111109999996</v>
      </c>
      <c r="O6788">
        <v>0</v>
      </c>
      <c r="P6788">
        <v>1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1.3692562470553835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1.3692562470553835</v>
      </c>
    </row>
    <row r="6789" spans="1:31" x14ac:dyDescent="0.25">
      <c r="A6789">
        <v>2319523</v>
      </c>
      <c r="B6789">
        <v>1</v>
      </c>
      <c r="C6789" t="s">
        <v>80</v>
      </c>
      <c r="D6789" t="s">
        <v>86</v>
      </c>
      <c r="E6789" t="s">
        <v>153</v>
      </c>
      <c r="F6789" t="s">
        <v>19422</v>
      </c>
      <c r="G6789" t="s">
        <v>155</v>
      </c>
      <c r="H6789" t="s">
        <v>150</v>
      </c>
      <c r="I6789" t="s">
        <v>136</v>
      </c>
      <c r="J6789" t="s">
        <v>137</v>
      </c>
      <c r="K6789" t="s">
        <v>138</v>
      </c>
      <c r="L6789" t="s">
        <v>19423</v>
      </c>
      <c r="M6789" t="s">
        <v>19424</v>
      </c>
      <c r="N6789">
        <v>2.446111111</v>
      </c>
      <c r="O6789">
        <v>0</v>
      </c>
      <c r="P6789">
        <v>1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0.64314476146048349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0.64314476146048349</v>
      </c>
    </row>
    <row r="6790" spans="1:31" x14ac:dyDescent="0.25">
      <c r="A6790">
        <v>2319377</v>
      </c>
      <c r="B6790">
        <v>1</v>
      </c>
      <c r="C6790" t="s">
        <v>80</v>
      </c>
      <c r="D6790" t="s">
        <v>84</v>
      </c>
      <c r="E6790" t="s">
        <v>147</v>
      </c>
      <c r="F6790" t="s">
        <v>19425</v>
      </c>
      <c r="G6790" t="s">
        <v>149</v>
      </c>
      <c r="H6790" t="s">
        <v>150</v>
      </c>
      <c r="I6790" t="s">
        <v>136</v>
      </c>
      <c r="J6790" t="s">
        <v>137</v>
      </c>
      <c r="K6790" t="s">
        <v>138</v>
      </c>
      <c r="L6790" t="s">
        <v>19426</v>
      </c>
      <c r="M6790" t="s">
        <v>19427</v>
      </c>
      <c r="N6790">
        <v>3.2261111109999998</v>
      </c>
      <c r="O6790">
        <v>0</v>
      </c>
      <c r="P6790">
        <v>127</v>
      </c>
      <c r="Q6790">
        <v>0</v>
      </c>
      <c r="R6790">
        <v>0</v>
      </c>
      <c r="S6790">
        <v>0</v>
      </c>
      <c r="T6790">
        <v>9</v>
      </c>
      <c r="U6790">
        <v>0</v>
      </c>
      <c r="V6790">
        <v>0</v>
      </c>
      <c r="W6790">
        <v>0</v>
      </c>
      <c r="X6790">
        <v>84.340772926888988</v>
      </c>
      <c r="Y6790">
        <v>0</v>
      </c>
      <c r="Z6790">
        <v>0</v>
      </c>
      <c r="AA6790">
        <v>0</v>
      </c>
      <c r="AB6790">
        <v>20.356073936465226</v>
      </c>
      <c r="AC6790">
        <v>0</v>
      </c>
      <c r="AD6790">
        <v>0</v>
      </c>
      <c r="AE6790">
        <v>104.69684686335421</v>
      </c>
    </row>
    <row r="6791" spans="1:31" x14ac:dyDescent="0.25">
      <c r="A6791">
        <v>2319477</v>
      </c>
      <c r="B6791">
        <v>1</v>
      </c>
      <c r="C6791" t="s">
        <v>80</v>
      </c>
      <c r="D6791" t="s">
        <v>98</v>
      </c>
      <c r="E6791" t="s">
        <v>153</v>
      </c>
      <c r="F6791" t="s">
        <v>19428</v>
      </c>
      <c r="G6791" t="s">
        <v>203</v>
      </c>
      <c r="H6791" t="s">
        <v>150</v>
      </c>
      <c r="I6791" t="s">
        <v>136</v>
      </c>
      <c r="J6791" t="s">
        <v>137</v>
      </c>
      <c r="K6791" t="s">
        <v>138</v>
      </c>
      <c r="L6791" t="s">
        <v>19429</v>
      </c>
      <c r="M6791" t="s">
        <v>19430</v>
      </c>
      <c r="N6791">
        <v>2.438055555</v>
      </c>
      <c r="O6791">
        <v>0</v>
      </c>
      <c r="P6791">
        <v>0</v>
      </c>
      <c r="Q6791">
        <v>0</v>
      </c>
      <c r="R6791">
        <v>1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4.3180474242024918</v>
      </c>
      <c r="AA6791">
        <v>0</v>
      </c>
      <c r="AB6791">
        <v>0</v>
      </c>
      <c r="AC6791">
        <v>0</v>
      </c>
      <c r="AD6791">
        <v>0</v>
      </c>
      <c r="AE6791">
        <v>4.3180474242024918</v>
      </c>
    </row>
    <row r="6792" spans="1:31" x14ac:dyDescent="0.25">
      <c r="A6792">
        <v>2319483</v>
      </c>
      <c r="B6792">
        <v>1</v>
      </c>
      <c r="C6792" t="s">
        <v>80</v>
      </c>
      <c r="D6792" t="s">
        <v>106</v>
      </c>
      <c r="E6792" t="s">
        <v>132</v>
      </c>
      <c r="F6792" t="s">
        <v>19431</v>
      </c>
      <c r="G6792" t="s">
        <v>143</v>
      </c>
      <c r="H6792" t="s">
        <v>135</v>
      </c>
      <c r="I6792" t="s">
        <v>136</v>
      </c>
      <c r="J6792" t="s">
        <v>137</v>
      </c>
      <c r="K6792" t="s">
        <v>144</v>
      </c>
      <c r="L6792" t="s">
        <v>19432</v>
      </c>
      <c r="M6792" t="s">
        <v>19433</v>
      </c>
      <c r="N6792">
        <v>4.0355555550000002</v>
      </c>
      <c r="O6792">
        <v>1</v>
      </c>
      <c r="P6792">
        <v>44</v>
      </c>
      <c r="Q6792">
        <v>28</v>
      </c>
      <c r="R6792">
        <v>10</v>
      </c>
      <c r="S6792">
        <v>1</v>
      </c>
      <c r="T6792">
        <v>11</v>
      </c>
      <c r="U6792">
        <v>0</v>
      </c>
      <c r="V6792">
        <v>0</v>
      </c>
      <c r="W6792">
        <v>0.73267574298123339</v>
      </c>
      <c r="X6792">
        <v>69.19186781600952</v>
      </c>
      <c r="Y6792">
        <v>929.03259168853651</v>
      </c>
      <c r="Z6792">
        <v>108.54151454848281</v>
      </c>
      <c r="AA6792">
        <v>20.641792554359718</v>
      </c>
      <c r="AB6792">
        <v>66.647315169864157</v>
      </c>
      <c r="AC6792">
        <v>0</v>
      </c>
      <c r="AD6792">
        <v>0</v>
      </c>
      <c r="AE6792">
        <v>1194.787757520234</v>
      </c>
    </row>
    <row r="6793" spans="1:31" x14ac:dyDescent="0.25">
      <c r="A6793">
        <v>2319729</v>
      </c>
      <c r="B6793">
        <v>1</v>
      </c>
      <c r="C6793" t="s">
        <v>80</v>
      </c>
      <c r="D6793" t="s">
        <v>94</v>
      </c>
      <c r="E6793" t="s">
        <v>158</v>
      </c>
      <c r="F6793" t="s">
        <v>19434</v>
      </c>
      <c r="G6793" t="s">
        <v>336</v>
      </c>
      <c r="H6793" t="s">
        <v>150</v>
      </c>
      <c r="I6793" t="s">
        <v>136</v>
      </c>
      <c r="J6793" t="s">
        <v>137</v>
      </c>
      <c r="K6793" t="s">
        <v>138</v>
      </c>
      <c r="L6793" t="s">
        <v>19435</v>
      </c>
      <c r="M6793" t="s">
        <v>19436</v>
      </c>
      <c r="N6793">
        <v>0.84972222200000003</v>
      </c>
      <c r="O6793">
        <v>0</v>
      </c>
      <c r="P6793">
        <v>97</v>
      </c>
      <c r="Q6793">
        <v>0</v>
      </c>
      <c r="R6793">
        <v>2</v>
      </c>
      <c r="S6793">
        <v>0</v>
      </c>
      <c r="T6793">
        <v>5</v>
      </c>
      <c r="U6793">
        <v>0</v>
      </c>
      <c r="V6793">
        <v>0</v>
      </c>
      <c r="W6793">
        <v>0</v>
      </c>
      <c r="X6793">
        <v>15.399894406472399</v>
      </c>
      <c r="Y6793">
        <v>0</v>
      </c>
      <c r="Z6793">
        <v>0.45551896141983339</v>
      </c>
      <c r="AA6793">
        <v>0</v>
      </c>
      <c r="AB6793">
        <v>0.60562695792371668</v>
      </c>
      <c r="AC6793">
        <v>0</v>
      </c>
      <c r="AD6793">
        <v>0</v>
      </c>
      <c r="AE6793">
        <v>16.461040325815951</v>
      </c>
    </row>
    <row r="6794" spans="1:31" x14ac:dyDescent="0.25">
      <c r="A6794">
        <v>2319563</v>
      </c>
      <c r="B6794">
        <v>1</v>
      </c>
      <c r="C6794" t="s">
        <v>81</v>
      </c>
      <c r="D6794" t="s">
        <v>126</v>
      </c>
      <c r="E6794" t="s">
        <v>175</v>
      </c>
      <c r="F6794" t="s">
        <v>19437</v>
      </c>
      <c r="G6794" t="s">
        <v>210</v>
      </c>
      <c r="H6794" t="s">
        <v>135</v>
      </c>
      <c r="I6794" t="s">
        <v>136</v>
      </c>
      <c r="J6794" t="s">
        <v>137</v>
      </c>
      <c r="K6794" t="s">
        <v>138</v>
      </c>
      <c r="L6794" t="s">
        <v>19438</v>
      </c>
      <c r="M6794" t="s">
        <v>19439</v>
      </c>
      <c r="N6794">
        <v>0.74944444399999999</v>
      </c>
      <c r="O6794">
        <v>0</v>
      </c>
      <c r="P6794">
        <v>0</v>
      </c>
      <c r="Q6794">
        <v>4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10.808601461695302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10.808601461695302</v>
      </c>
    </row>
    <row r="6795" spans="1:31" x14ac:dyDescent="0.25">
      <c r="A6795">
        <v>2319351</v>
      </c>
      <c r="B6795">
        <v>1</v>
      </c>
      <c r="C6795" t="s">
        <v>80</v>
      </c>
      <c r="D6795" t="s">
        <v>100</v>
      </c>
      <c r="E6795" t="s">
        <v>147</v>
      </c>
      <c r="F6795" t="s">
        <v>19440</v>
      </c>
      <c r="G6795" t="s">
        <v>149</v>
      </c>
      <c r="H6795" t="s">
        <v>150</v>
      </c>
      <c r="I6795" t="s">
        <v>136</v>
      </c>
      <c r="J6795" t="s">
        <v>137</v>
      </c>
      <c r="K6795" t="s">
        <v>138</v>
      </c>
      <c r="L6795" t="s">
        <v>19441</v>
      </c>
      <c r="M6795" t="s">
        <v>19442</v>
      </c>
      <c r="N6795">
        <v>3.286944444</v>
      </c>
      <c r="O6795">
        <v>0</v>
      </c>
      <c r="P6795">
        <v>10</v>
      </c>
      <c r="Q6795">
        <v>0</v>
      </c>
      <c r="R6795">
        <v>3</v>
      </c>
      <c r="S6795">
        <v>0</v>
      </c>
      <c r="T6795">
        <v>16</v>
      </c>
      <c r="U6795">
        <v>0</v>
      </c>
      <c r="V6795">
        <v>1</v>
      </c>
      <c r="W6795">
        <v>0</v>
      </c>
      <c r="X6795">
        <v>9.4231550852049928</v>
      </c>
      <c r="Y6795">
        <v>0</v>
      </c>
      <c r="Z6795">
        <v>12.071129386487721</v>
      </c>
      <c r="AA6795">
        <v>0</v>
      </c>
      <c r="AB6795">
        <v>53.095916484321201</v>
      </c>
      <c r="AC6795">
        <v>0</v>
      </c>
      <c r="AD6795">
        <v>437.67016123651092</v>
      </c>
      <c r="AE6795">
        <v>512.26036219252478</v>
      </c>
    </row>
    <row r="6796" spans="1:31" x14ac:dyDescent="0.25">
      <c r="A6796">
        <v>2319586</v>
      </c>
      <c r="B6796">
        <v>1</v>
      </c>
      <c r="C6796" t="s">
        <v>80</v>
      </c>
      <c r="D6796" t="s">
        <v>109</v>
      </c>
      <c r="E6796" t="s">
        <v>147</v>
      </c>
      <c r="F6796" t="s">
        <v>19443</v>
      </c>
      <c r="G6796" t="s">
        <v>503</v>
      </c>
      <c r="H6796" t="s">
        <v>150</v>
      </c>
      <c r="I6796" t="s">
        <v>136</v>
      </c>
      <c r="J6796" t="s">
        <v>137</v>
      </c>
      <c r="K6796" t="s">
        <v>138</v>
      </c>
      <c r="L6796" t="s">
        <v>19444</v>
      </c>
      <c r="M6796" t="s">
        <v>19445</v>
      </c>
      <c r="N6796">
        <v>2.6094444440000002</v>
      </c>
      <c r="O6796">
        <v>0</v>
      </c>
      <c r="P6796">
        <v>81</v>
      </c>
      <c r="Q6796">
        <v>0</v>
      </c>
      <c r="R6796">
        <v>2</v>
      </c>
      <c r="S6796">
        <v>0</v>
      </c>
      <c r="T6796">
        <v>7</v>
      </c>
      <c r="U6796">
        <v>0</v>
      </c>
      <c r="V6796">
        <v>0</v>
      </c>
      <c r="W6796">
        <v>0</v>
      </c>
      <c r="X6796">
        <v>28.705733774366777</v>
      </c>
      <c r="Y6796">
        <v>0</v>
      </c>
      <c r="Z6796">
        <v>3.2884367960733338</v>
      </c>
      <c r="AA6796">
        <v>0</v>
      </c>
      <c r="AB6796">
        <v>4.9808086861672667</v>
      </c>
      <c r="AC6796">
        <v>0</v>
      </c>
      <c r="AD6796">
        <v>0</v>
      </c>
      <c r="AE6796">
        <v>36.974979256607376</v>
      </c>
    </row>
    <row r="6797" spans="1:31" x14ac:dyDescent="0.25">
      <c r="A6797">
        <v>2319394</v>
      </c>
      <c r="B6797">
        <v>1</v>
      </c>
      <c r="C6797" t="s">
        <v>80</v>
      </c>
      <c r="D6797" t="s">
        <v>88</v>
      </c>
      <c r="E6797" t="s">
        <v>153</v>
      </c>
      <c r="F6797" t="s">
        <v>19446</v>
      </c>
      <c r="G6797" t="s">
        <v>254</v>
      </c>
      <c r="H6797" t="s">
        <v>150</v>
      </c>
      <c r="I6797" t="s">
        <v>136</v>
      </c>
      <c r="J6797" t="s">
        <v>137</v>
      </c>
      <c r="K6797" t="s">
        <v>138</v>
      </c>
      <c r="L6797" t="s">
        <v>19447</v>
      </c>
      <c r="M6797" t="s">
        <v>19448</v>
      </c>
      <c r="N6797">
        <v>1.6430555549999999</v>
      </c>
      <c r="O6797">
        <v>0</v>
      </c>
      <c r="P6797">
        <v>3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1.7672051191665585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1.7672051191665585</v>
      </c>
    </row>
    <row r="6798" spans="1:31" x14ac:dyDescent="0.25">
      <c r="A6798">
        <v>2319420</v>
      </c>
      <c r="B6798">
        <v>1</v>
      </c>
      <c r="C6798" t="s">
        <v>80</v>
      </c>
      <c r="D6798" t="s">
        <v>84</v>
      </c>
      <c r="E6798" t="s">
        <v>147</v>
      </c>
      <c r="F6798" t="s">
        <v>19449</v>
      </c>
      <c r="G6798" t="s">
        <v>149</v>
      </c>
      <c r="H6798" t="s">
        <v>150</v>
      </c>
      <c r="I6798" t="s">
        <v>136</v>
      </c>
      <c r="J6798" t="s">
        <v>137</v>
      </c>
      <c r="K6798" t="s">
        <v>138</v>
      </c>
      <c r="L6798" t="s">
        <v>19450</v>
      </c>
      <c r="M6798" t="s">
        <v>19451</v>
      </c>
      <c r="N6798">
        <v>1.631388888</v>
      </c>
      <c r="O6798">
        <v>0</v>
      </c>
      <c r="P6798">
        <v>68</v>
      </c>
      <c r="Q6798">
        <v>0</v>
      </c>
      <c r="R6798">
        <v>0</v>
      </c>
      <c r="S6798">
        <v>0</v>
      </c>
      <c r="T6798">
        <v>4</v>
      </c>
      <c r="U6798">
        <v>0</v>
      </c>
      <c r="V6798">
        <v>0</v>
      </c>
      <c r="W6798">
        <v>0</v>
      </c>
      <c r="X6798">
        <v>21.796495476667126</v>
      </c>
      <c r="Y6798">
        <v>0</v>
      </c>
      <c r="Z6798">
        <v>0</v>
      </c>
      <c r="AA6798">
        <v>0</v>
      </c>
      <c r="AB6798">
        <v>24.049575166434792</v>
      </c>
      <c r="AC6798">
        <v>0</v>
      </c>
      <c r="AD6798">
        <v>0</v>
      </c>
      <c r="AE6798">
        <v>45.846070643101918</v>
      </c>
    </row>
    <row r="6799" spans="1:31" x14ac:dyDescent="0.25">
      <c r="A6799">
        <v>2319543</v>
      </c>
      <c r="B6799">
        <v>1</v>
      </c>
      <c r="C6799" t="s">
        <v>80</v>
      </c>
      <c r="D6799" t="s">
        <v>92</v>
      </c>
      <c r="E6799" t="s">
        <v>153</v>
      </c>
      <c r="F6799" t="s">
        <v>19452</v>
      </c>
      <c r="G6799" t="s">
        <v>155</v>
      </c>
      <c r="H6799" t="s">
        <v>150</v>
      </c>
      <c r="I6799" t="s">
        <v>136</v>
      </c>
      <c r="J6799" t="s">
        <v>137</v>
      </c>
      <c r="K6799" t="s">
        <v>138</v>
      </c>
      <c r="L6799" t="s">
        <v>19453</v>
      </c>
      <c r="M6799" t="s">
        <v>19454</v>
      </c>
      <c r="N6799">
        <v>1.848055555</v>
      </c>
      <c r="O6799">
        <v>0</v>
      </c>
      <c r="P6799">
        <v>1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0.85167514750734996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0.85167514750734996</v>
      </c>
    </row>
    <row r="6800" spans="1:31" x14ac:dyDescent="0.25">
      <c r="A6800">
        <v>2319663</v>
      </c>
      <c r="B6800">
        <v>1</v>
      </c>
      <c r="C6800" t="s">
        <v>80</v>
      </c>
      <c r="D6800" t="s">
        <v>108</v>
      </c>
      <c r="E6800" t="s">
        <v>147</v>
      </c>
      <c r="F6800" t="s">
        <v>19455</v>
      </c>
      <c r="G6800" t="s">
        <v>149</v>
      </c>
      <c r="H6800" t="s">
        <v>150</v>
      </c>
      <c r="I6800" t="s">
        <v>136</v>
      </c>
      <c r="J6800" t="s">
        <v>137</v>
      </c>
      <c r="K6800" t="s">
        <v>138</v>
      </c>
      <c r="L6800" t="s">
        <v>19456</v>
      </c>
      <c r="M6800" t="s">
        <v>19457</v>
      </c>
      <c r="N6800">
        <v>1.3191666660000001</v>
      </c>
      <c r="O6800">
        <v>0</v>
      </c>
      <c r="P6800">
        <v>26</v>
      </c>
      <c r="Q6800">
        <v>0</v>
      </c>
      <c r="R6800">
        <v>2</v>
      </c>
      <c r="S6800">
        <v>0</v>
      </c>
      <c r="T6800">
        <v>2</v>
      </c>
      <c r="U6800">
        <v>0</v>
      </c>
      <c r="V6800">
        <v>0</v>
      </c>
      <c r="W6800">
        <v>0</v>
      </c>
      <c r="X6800">
        <v>4.5107162946709165</v>
      </c>
      <c r="Y6800">
        <v>0</v>
      </c>
      <c r="Z6800">
        <v>0.47995731672007508</v>
      </c>
      <c r="AA6800">
        <v>0</v>
      </c>
      <c r="AB6800">
        <v>0.33940646576600003</v>
      </c>
      <c r="AC6800">
        <v>0</v>
      </c>
      <c r="AD6800">
        <v>0</v>
      </c>
      <c r="AE6800">
        <v>5.3300800771569916</v>
      </c>
    </row>
    <row r="6801" spans="1:31" x14ac:dyDescent="0.25">
      <c r="A6801">
        <v>2319500</v>
      </c>
      <c r="B6801">
        <v>1</v>
      </c>
      <c r="C6801" t="s">
        <v>81</v>
      </c>
      <c r="D6801" t="s">
        <v>124</v>
      </c>
      <c r="E6801" t="s">
        <v>153</v>
      </c>
      <c r="F6801" t="s">
        <v>19458</v>
      </c>
      <c r="G6801" t="s">
        <v>155</v>
      </c>
      <c r="H6801" t="s">
        <v>150</v>
      </c>
      <c r="I6801" t="s">
        <v>136</v>
      </c>
      <c r="J6801" t="s">
        <v>137</v>
      </c>
      <c r="K6801" t="s">
        <v>138</v>
      </c>
      <c r="L6801" t="s">
        <v>19459</v>
      </c>
      <c r="M6801" t="s">
        <v>19460</v>
      </c>
      <c r="N6801">
        <v>0.84611111100000003</v>
      </c>
      <c r="O6801">
        <v>0</v>
      </c>
      <c r="P6801">
        <v>1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0.17613362262923335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0.17613362262923335</v>
      </c>
    </row>
    <row r="6802" spans="1:31" x14ac:dyDescent="0.25">
      <c r="A6802">
        <v>2319606</v>
      </c>
      <c r="B6802">
        <v>1</v>
      </c>
      <c r="C6802" t="s">
        <v>80</v>
      </c>
      <c r="D6802" t="s">
        <v>102</v>
      </c>
      <c r="E6802" t="s">
        <v>175</v>
      </c>
      <c r="F6802" t="s">
        <v>19461</v>
      </c>
      <c r="G6802" t="s">
        <v>210</v>
      </c>
      <c r="H6802" t="s">
        <v>135</v>
      </c>
      <c r="I6802" t="s">
        <v>136</v>
      </c>
      <c r="J6802" t="s">
        <v>137</v>
      </c>
      <c r="K6802" t="s">
        <v>138</v>
      </c>
      <c r="L6802" t="s">
        <v>19462</v>
      </c>
      <c r="M6802" t="s">
        <v>19463</v>
      </c>
      <c r="N6802">
        <v>1.983055555</v>
      </c>
      <c r="O6802">
        <v>0</v>
      </c>
      <c r="P6802">
        <v>824</v>
      </c>
      <c r="Q6802">
        <v>1</v>
      </c>
      <c r="R6802">
        <v>12</v>
      </c>
      <c r="S6802">
        <v>1</v>
      </c>
      <c r="T6802">
        <v>74</v>
      </c>
      <c r="U6802">
        <v>0</v>
      </c>
      <c r="V6802">
        <v>0</v>
      </c>
      <c r="W6802">
        <v>0</v>
      </c>
      <c r="X6802">
        <v>178.0935602547774</v>
      </c>
      <c r="Y6802">
        <v>6.2487171803959498</v>
      </c>
      <c r="Z6802">
        <v>17.905974866260493</v>
      </c>
      <c r="AA6802">
        <v>3.2785905564558004</v>
      </c>
      <c r="AB6802">
        <v>98.990443479425437</v>
      </c>
      <c r="AC6802">
        <v>0</v>
      </c>
      <c r="AD6802">
        <v>0</v>
      </c>
      <c r="AE6802">
        <v>304.51728633731511</v>
      </c>
    </row>
    <row r="6803" spans="1:31" x14ac:dyDescent="0.25">
      <c r="A6803">
        <v>2319357</v>
      </c>
      <c r="B6803">
        <v>1</v>
      </c>
      <c r="C6803" t="s">
        <v>81</v>
      </c>
      <c r="D6803" t="s">
        <v>114</v>
      </c>
      <c r="E6803" t="s">
        <v>132</v>
      </c>
      <c r="F6803" t="s">
        <v>19464</v>
      </c>
      <c r="G6803" t="s">
        <v>143</v>
      </c>
      <c r="H6803" t="s">
        <v>135</v>
      </c>
      <c r="I6803" t="s">
        <v>136</v>
      </c>
      <c r="J6803" t="s">
        <v>137</v>
      </c>
      <c r="K6803" t="s">
        <v>144</v>
      </c>
      <c r="L6803" t="s">
        <v>19465</v>
      </c>
      <c r="M6803" t="s">
        <v>19466</v>
      </c>
      <c r="N6803">
        <v>7.9572222220000004</v>
      </c>
      <c r="O6803">
        <v>0</v>
      </c>
      <c r="P6803">
        <v>190</v>
      </c>
      <c r="Q6803">
        <v>1</v>
      </c>
      <c r="R6803">
        <v>8</v>
      </c>
      <c r="S6803">
        <v>4</v>
      </c>
      <c r="T6803">
        <v>7</v>
      </c>
      <c r="U6803">
        <v>0</v>
      </c>
      <c r="V6803">
        <v>0</v>
      </c>
      <c r="W6803">
        <v>0</v>
      </c>
      <c r="X6803">
        <v>166.32924970642321</v>
      </c>
      <c r="Y6803">
        <v>3.4449803495692</v>
      </c>
      <c r="Z6803">
        <v>14.584427243308532</v>
      </c>
      <c r="AA6803">
        <v>84.040245832573774</v>
      </c>
      <c r="AB6803">
        <v>7.7027995270224006</v>
      </c>
      <c r="AC6803">
        <v>0</v>
      </c>
      <c r="AD6803">
        <v>0</v>
      </c>
      <c r="AE6803">
        <v>276.10170265889712</v>
      </c>
    </row>
    <row r="6804" spans="1:31" x14ac:dyDescent="0.25">
      <c r="A6804">
        <v>2319457</v>
      </c>
      <c r="B6804">
        <v>1</v>
      </c>
      <c r="C6804" t="s">
        <v>81</v>
      </c>
      <c r="D6804" t="s">
        <v>128</v>
      </c>
      <c r="E6804" t="s">
        <v>147</v>
      </c>
      <c r="F6804" t="s">
        <v>19467</v>
      </c>
      <c r="G6804" t="s">
        <v>703</v>
      </c>
      <c r="H6804" t="s">
        <v>150</v>
      </c>
      <c r="I6804" t="s">
        <v>136</v>
      </c>
      <c r="J6804" t="s">
        <v>137</v>
      </c>
      <c r="K6804" t="s">
        <v>138</v>
      </c>
      <c r="L6804" t="s">
        <v>19468</v>
      </c>
      <c r="M6804" t="s">
        <v>19469</v>
      </c>
      <c r="N6804">
        <v>5.7458333330000002</v>
      </c>
      <c r="O6804">
        <v>0</v>
      </c>
      <c r="P6804">
        <v>10</v>
      </c>
      <c r="Q6804">
        <v>0</v>
      </c>
      <c r="R6804">
        <v>0</v>
      </c>
      <c r="S6804">
        <v>0</v>
      </c>
      <c r="T6804">
        <v>1</v>
      </c>
      <c r="U6804">
        <v>0</v>
      </c>
      <c r="V6804">
        <v>0</v>
      </c>
      <c r="W6804">
        <v>0</v>
      </c>
      <c r="X6804">
        <v>8.2593375302662526</v>
      </c>
      <c r="Y6804">
        <v>0</v>
      </c>
      <c r="Z6804">
        <v>0</v>
      </c>
      <c r="AA6804">
        <v>0</v>
      </c>
      <c r="AB6804">
        <v>0.10511354016139166</v>
      </c>
      <c r="AC6804">
        <v>0</v>
      </c>
      <c r="AD6804">
        <v>0</v>
      </c>
      <c r="AE6804">
        <v>8.3644510704276449</v>
      </c>
    </row>
    <row r="6805" spans="1:31" x14ac:dyDescent="0.25">
      <c r="A6805">
        <v>2319386</v>
      </c>
      <c r="B6805">
        <v>1</v>
      </c>
      <c r="C6805" t="s">
        <v>80</v>
      </c>
      <c r="D6805" t="s">
        <v>94</v>
      </c>
      <c r="E6805" t="s">
        <v>141</v>
      </c>
      <c r="F6805" t="s">
        <v>19470</v>
      </c>
      <c r="G6805" t="s">
        <v>143</v>
      </c>
      <c r="H6805" t="s">
        <v>135</v>
      </c>
      <c r="I6805" t="s">
        <v>136</v>
      </c>
      <c r="J6805" t="s">
        <v>137</v>
      </c>
      <c r="K6805" t="s">
        <v>144</v>
      </c>
      <c r="L6805" t="s">
        <v>19471</v>
      </c>
      <c r="M6805" t="s">
        <v>19472</v>
      </c>
      <c r="N6805">
        <v>4.8952777770000004</v>
      </c>
      <c r="O6805">
        <v>0</v>
      </c>
      <c r="P6805">
        <v>208</v>
      </c>
      <c r="Q6805">
        <v>0</v>
      </c>
      <c r="R6805">
        <v>21</v>
      </c>
      <c r="S6805">
        <v>1</v>
      </c>
      <c r="T6805">
        <v>28</v>
      </c>
      <c r="U6805">
        <v>0</v>
      </c>
      <c r="V6805">
        <v>0</v>
      </c>
      <c r="W6805">
        <v>0</v>
      </c>
      <c r="X6805">
        <v>135.52041112101611</v>
      </c>
      <c r="Y6805">
        <v>0</v>
      </c>
      <c r="Z6805">
        <v>43.361380180285899</v>
      </c>
      <c r="AA6805">
        <v>55.589273763812201</v>
      </c>
      <c r="AB6805">
        <v>71.221089618326644</v>
      </c>
      <c r="AC6805">
        <v>0</v>
      </c>
      <c r="AD6805">
        <v>0</v>
      </c>
      <c r="AE6805">
        <v>305.69215468344083</v>
      </c>
    </row>
    <row r="6806" spans="1:31" x14ac:dyDescent="0.25">
      <c r="A6806">
        <v>2319718</v>
      </c>
      <c r="B6806">
        <v>1</v>
      </c>
      <c r="C6806" t="s">
        <v>81</v>
      </c>
      <c r="D6806" t="s">
        <v>119</v>
      </c>
      <c r="E6806" t="s">
        <v>158</v>
      </c>
      <c r="F6806" t="s">
        <v>19473</v>
      </c>
      <c r="G6806" t="s">
        <v>453</v>
      </c>
      <c r="H6806" t="s">
        <v>150</v>
      </c>
      <c r="I6806" t="s">
        <v>136</v>
      </c>
      <c r="J6806" t="s">
        <v>137</v>
      </c>
      <c r="K6806" t="s">
        <v>138</v>
      </c>
      <c r="L6806" t="s">
        <v>19474</v>
      </c>
      <c r="M6806" t="s">
        <v>19475</v>
      </c>
      <c r="N6806">
        <v>3.3911111109999998</v>
      </c>
      <c r="O6806">
        <v>0</v>
      </c>
      <c r="P6806">
        <v>0</v>
      </c>
      <c r="Q6806">
        <v>0</v>
      </c>
      <c r="R6806">
        <v>7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243.41129978293844</v>
      </c>
      <c r="AA6806">
        <v>0</v>
      </c>
      <c r="AB6806">
        <v>0</v>
      </c>
      <c r="AC6806">
        <v>0</v>
      </c>
      <c r="AD6806">
        <v>0</v>
      </c>
      <c r="AE6806">
        <v>243.41129978293844</v>
      </c>
    </row>
    <row r="6807" spans="1:31" x14ac:dyDescent="0.25">
      <c r="A6807">
        <v>2319363</v>
      </c>
      <c r="B6807">
        <v>1</v>
      </c>
      <c r="C6807" t="s">
        <v>81</v>
      </c>
      <c r="D6807" t="s">
        <v>119</v>
      </c>
      <c r="E6807" t="s">
        <v>141</v>
      </c>
      <c r="F6807" t="s">
        <v>4150</v>
      </c>
      <c r="G6807" t="s">
        <v>143</v>
      </c>
      <c r="H6807" t="s">
        <v>135</v>
      </c>
      <c r="I6807" t="s">
        <v>136</v>
      </c>
      <c r="J6807" t="s">
        <v>137</v>
      </c>
      <c r="K6807" t="s">
        <v>144</v>
      </c>
      <c r="L6807" t="s">
        <v>19476</v>
      </c>
      <c r="M6807" t="s">
        <v>19477</v>
      </c>
      <c r="N6807">
        <v>7.9880555549999999</v>
      </c>
      <c r="O6807">
        <v>0</v>
      </c>
      <c r="P6807">
        <v>1005</v>
      </c>
      <c r="Q6807">
        <v>19</v>
      </c>
      <c r="R6807">
        <v>241</v>
      </c>
      <c r="S6807">
        <v>2</v>
      </c>
      <c r="T6807">
        <v>66</v>
      </c>
      <c r="U6807">
        <v>0</v>
      </c>
      <c r="V6807">
        <v>0</v>
      </c>
      <c r="W6807">
        <v>0</v>
      </c>
      <c r="X6807">
        <v>1282.0199015481396</v>
      </c>
      <c r="Y6807">
        <v>725.04375105326221</v>
      </c>
      <c r="Z6807">
        <v>5357.2149478314532</v>
      </c>
      <c r="AA6807">
        <v>23.392351332606509</v>
      </c>
      <c r="AB6807">
        <v>263.69922916990976</v>
      </c>
      <c r="AC6807">
        <v>0</v>
      </c>
      <c r="AD6807">
        <v>0</v>
      </c>
      <c r="AE6807">
        <v>7651.3701809353715</v>
      </c>
    </row>
    <row r="6808" spans="1:31" x14ac:dyDescent="0.25">
      <c r="A6808">
        <v>2319695</v>
      </c>
      <c r="B6808">
        <v>1</v>
      </c>
      <c r="C6808" t="s">
        <v>80</v>
      </c>
      <c r="D6808" t="s">
        <v>106</v>
      </c>
      <c r="E6808" t="s">
        <v>175</v>
      </c>
      <c r="F6808" t="s">
        <v>19478</v>
      </c>
      <c r="G6808" t="s">
        <v>210</v>
      </c>
      <c r="H6808" t="s">
        <v>135</v>
      </c>
      <c r="I6808" t="s">
        <v>136</v>
      </c>
      <c r="J6808" t="s">
        <v>137</v>
      </c>
      <c r="K6808" t="s">
        <v>138</v>
      </c>
      <c r="L6808" t="s">
        <v>19479</v>
      </c>
      <c r="M6808" t="s">
        <v>19480</v>
      </c>
      <c r="N6808">
        <v>1.267222222</v>
      </c>
      <c r="O6808">
        <v>0</v>
      </c>
      <c r="P6808">
        <v>70</v>
      </c>
      <c r="Q6808">
        <v>0</v>
      </c>
      <c r="R6808">
        <v>15</v>
      </c>
      <c r="S6808">
        <v>0</v>
      </c>
      <c r="T6808">
        <v>7</v>
      </c>
      <c r="U6808">
        <v>0</v>
      </c>
      <c r="V6808">
        <v>0</v>
      </c>
      <c r="W6808">
        <v>0</v>
      </c>
      <c r="X6808">
        <v>21.592291913064496</v>
      </c>
      <c r="Y6808">
        <v>0</v>
      </c>
      <c r="Z6808">
        <v>28.174038282450852</v>
      </c>
      <c r="AA6808">
        <v>0</v>
      </c>
      <c r="AB6808">
        <v>6.403031275449683</v>
      </c>
      <c r="AC6808">
        <v>0</v>
      </c>
      <c r="AD6808">
        <v>0</v>
      </c>
      <c r="AE6808">
        <v>56.169361470965036</v>
      </c>
    </row>
    <row r="6809" spans="1:31" x14ac:dyDescent="0.25">
      <c r="A6809">
        <v>2319340</v>
      </c>
      <c r="B6809">
        <v>1</v>
      </c>
      <c r="C6809" t="s">
        <v>81</v>
      </c>
      <c r="D6809" t="s">
        <v>117</v>
      </c>
      <c r="E6809" t="s">
        <v>141</v>
      </c>
      <c r="F6809" t="s">
        <v>3395</v>
      </c>
      <c r="G6809" t="s">
        <v>134</v>
      </c>
      <c r="H6809" t="s">
        <v>135</v>
      </c>
      <c r="I6809" t="s">
        <v>136</v>
      </c>
      <c r="J6809" t="s">
        <v>137</v>
      </c>
      <c r="K6809" t="s">
        <v>138</v>
      </c>
      <c r="L6809" t="s">
        <v>19481</v>
      </c>
      <c r="M6809" t="s">
        <v>19482</v>
      </c>
      <c r="N6809">
        <v>5.8888888E-2</v>
      </c>
      <c r="O6809">
        <v>2</v>
      </c>
      <c r="P6809">
        <v>540</v>
      </c>
      <c r="Q6809">
        <v>12</v>
      </c>
      <c r="R6809">
        <v>40</v>
      </c>
      <c r="S6809">
        <v>13</v>
      </c>
      <c r="T6809">
        <v>23</v>
      </c>
      <c r="U6809">
        <v>1</v>
      </c>
      <c r="V6809">
        <v>0</v>
      </c>
      <c r="W6809">
        <v>4.1420302479733336E-2</v>
      </c>
      <c r="X6809">
        <v>3.3253010616965128</v>
      </c>
      <c r="Y6809">
        <v>0.35797349435176662</v>
      </c>
      <c r="Z6809">
        <v>0.89915052298445552</v>
      </c>
      <c r="AA6809">
        <v>0.89074431376488872</v>
      </c>
      <c r="AB6809">
        <v>0.53695983302731098</v>
      </c>
      <c r="AC6809">
        <v>4.272970680410678</v>
      </c>
      <c r="AD6809">
        <v>0</v>
      </c>
      <c r="AE6809">
        <v>10.324520208715345</v>
      </c>
    </row>
    <row r="6810" spans="1:31" x14ac:dyDescent="0.25">
      <c r="A6810">
        <v>2319572</v>
      </c>
      <c r="B6810">
        <v>1</v>
      </c>
      <c r="C6810" t="s">
        <v>80</v>
      </c>
      <c r="D6810" t="s">
        <v>84</v>
      </c>
      <c r="E6810" t="s">
        <v>153</v>
      </c>
      <c r="F6810" t="s">
        <v>19483</v>
      </c>
      <c r="G6810" t="s">
        <v>155</v>
      </c>
      <c r="H6810" t="s">
        <v>150</v>
      </c>
      <c r="I6810" t="s">
        <v>136</v>
      </c>
      <c r="J6810" t="s">
        <v>137</v>
      </c>
      <c r="K6810" t="s">
        <v>138</v>
      </c>
      <c r="L6810" t="s">
        <v>19484</v>
      </c>
      <c r="M6810" t="s">
        <v>19485</v>
      </c>
      <c r="N6810">
        <v>1.4030555549999999</v>
      </c>
      <c r="O6810">
        <v>0</v>
      </c>
      <c r="P6810">
        <v>1</v>
      </c>
      <c r="Q6810">
        <v>0</v>
      </c>
      <c r="R6810">
        <v>0</v>
      </c>
      <c r="S6810">
        <v>0</v>
      </c>
      <c r="T6810">
        <v>1</v>
      </c>
      <c r="U6810">
        <v>0</v>
      </c>
      <c r="V6810">
        <v>0</v>
      </c>
      <c r="W6810">
        <v>0</v>
      </c>
      <c r="X6810">
        <v>0.36469944147266664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0.36469944147266664</v>
      </c>
    </row>
    <row r="6811" spans="1:31" x14ac:dyDescent="0.25">
      <c r="A6811">
        <v>2319595</v>
      </c>
      <c r="B6811">
        <v>1</v>
      </c>
      <c r="C6811" t="s">
        <v>80</v>
      </c>
      <c r="D6811" t="s">
        <v>99</v>
      </c>
      <c r="E6811" t="s">
        <v>153</v>
      </c>
      <c r="F6811" t="s">
        <v>19486</v>
      </c>
      <c r="G6811" t="s">
        <v>155</v>
      </c>
      <c r="H6811" t="s">
        <v>150</v>
      </c>
      <c r="I6811" t="s">
        <v>136</v>
      </c>
      <c r="J6811" t="s">
        <v>137</v>
      </c>
      <c r="K6811" t="s">
        <v>138</v>
      </c>
      <c r="L6811" t="s">
        <v>19487</v>
      </c>
      <c r="M6811" t="s">
        <v>19488</v>
      </c>
      <c r="N6811">
        <v>4.4083333329999999</v>
      </c>
      <c r="O6811">
        <v>0</v>
      </c>
      <c r="P6811">
        <v>2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0.92731568333092484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0.92731568333092484</v>
      </c>
    </row>
    <row r="6812" spans="1:31" x14ac:dyDescent="0.25">
      <c r="A6812">
        <v>2319486</v>
      </c>
      <c r="B6812">
        <v>1</v>
      </c>
      <c r="C6812" t="s">
        <v>81</v>
      </c>
      <c r="D6812" t="s">
        <v>127</v>
      </c>
      <c r="E6812" t="s">
        <v>132</v>
      </c>
      <c r="F6812" t="s">
        <v>19489</v>
      </c>
      <c r="G6812" t="s">
        <v>210</v>
      </c>
      <c r="H6812" t="s">
        <v>135</v>
      </c>
      <c r="I6812" t="s">
        <v>136</v>
      </c>
      <c r="J6812" t="s">
        <v>137</v>
      </c>
      <c r="K6812" t="s">
        <v>138</v>
      </c>
      <c r="L6812" t="s">
        <v>19490</v>
      </c>
      <c r="M6812" t="s">
        <v>19491</v>
      </c>
      <c r="N6812">
        <v>7.3658333330000003</v>
      </c>
      <c r="O6812">
        <v>0</v>
      </c>
      <c r="P6812">
        <v>127</v>
      </c>
      <c r="Q6812">
        <v>35</v>
      </c>
      <c r="R6812">
        <v>44</v>
      </c>
      <c r="S6812">
        <v>0</v>
      </c>
      <c r="T6812">
        <v>22</v>
      </c>
      <c r="U6812">
        <v>0</v>
      </c>
      <c r="V6812">
        <v>0</v>
      </c>
      <c r="W6812">
        <v>0</v>
      </c>
      <c r="X6812">
        <v>179.33727465588339</v>
      </c>
      <c r="Y6812">
        <v>485.67195685251937</v>
      </c>
      <c r="Z6812">
        <v>544.41382479962704</v>
      </c>
      <c r="AA6812">
        <v>0</v>
      </c>
      <c r="AB6812">
        <v>88.510669439111894</v>
      </c>
      <c r="AC6812">
        <v>0</v>
      </c>
      <c r="AD6812">
        <v>0</v>
      </c>
      <c r="AE6812">
        <v>1297.9337257471416</v>
      </c>
    </row>
    <row r="6813" spans="1:31" x14ac:dyDescent="0.25">
      <c r="A6813">
        <v>2319380</v>
      </c>
      <c r="B6813">
        <v>1</v>
      </c>
      <c r="C6813" t="s">
        <v>81</v>
      </c>
      <c r="D6813" t="s">
        <v>119</v>
      </c>
      <c r="E6813" t="s">
        <v>147</v>
      </c>
      <c r="F6813" t="s">
        <v>4083</v>
      </c>
      <c r="G6813" t="s">
        <v>149</v>
      </c>
      <c r="H6813" t="s">
        <v>150</v>
      </c>
      <c r="I6813" t="s">
        <v>136</v>
      </c>
      <c r="J6813" t="s">
        <v>137</v>
      </c>
      <c r="K6813" t="s">
        <v>138</v>
      </c>
      <c r="L6813" t="s">
        <v>19492</v>
      </c>
      <c r="M6813" t="s">
        <v>19493</v>
      </c>
      <c r="N6813">
        <v>2.344166666</v>
      </c>
      <c r="O6813">
        <v>0</v>
      </c>
      <c r="P6813">
        <v>7</v>
      </c>
      <c r="Q6813">
        <v>0</v>
      </c>
      <c r="R6813">
        <v>1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1.4634989810334</v>
      </c>
      <c r="Y6813">
        <v>0</v>
      </c>
      <c r="Z6813">
        <v>3.042579611720325</v>
      </c>
      <c r="AA6813">
        <v>0</v>
      </c>
      <c r="AB6813">
        <v>0</v>
      </c>
      <c r="AC6813">
        <v>0</v>
      </c>
      <c r="AD6813">
        <v>0</v>
      </c>
      <c r="AE6813">
        <v>4.5060785927537248</v>
      </c>
    </row>
    <row r="6814" spans="1:31" x14ac:dyDescent="0.25">
      <c r="A6814">
        <v>2319532</v>
      </c>
      <c r="B6814">
        <v>1</v>
      </c>
      <c r="C6814" t="s">
        <v>80</v>
      </c>
      <c r="D6814" t="s">
        <v>101</v>
      </c>
      <c r="E6814" t="s">
        <v>147</v>
      </c>
      <c r="F6814" t="s">
        <v>19494</v>
      </c>
      <c r="G6814" t="s">
        <v>258</v>
      </c>
      <c r="H6814" t="s">
        <v>150</v>
      </c>
      <c r="I6814" t="s">
        <v>136</v>
      </c>
      <c r="J6814" t="s">
        <v>137</v>
      </c>
      <c r="K6814" t="s">
        <v>138</v>
      </c>
      <c r="L6814" t="s">
        <v>19495</v>
      </c>
      <c r="M6814" t="s">
        <v>19496</v>
      </c>
      <c r="N6814">
        <v>2.3433333329999999</v>
      </c>
      <c r="O6814">
        <v>0</v>
      </c>
      <c r="P6814">
        <v>4</v>
      </c>
      <c r="Q6814">
        <v>0</v>
      </c>
      <c r="R6814">
        <v>4</v>
      </c>
      <c r="S6814">
        <v>0</v>
      </c>
      <c r="T6814">
        <v>2</v>
      </c>
      <c r="U6814">
        <v>0</v>
      </c>
      <c r="V6814">
        <v>0</v>
      </c>
      <c r="W6814">
        <v>0</v>
      </c>
      <c r="X6814">
        <v>4.3661082627206831</v>
      </c>
      <c r="Y6814">
        <v>0</v>
      </c>
      <c r="Z6814">
        <v>7.0695530214568674</v>
      </c>
      <c r="AA6814">
        <v>0</v>
      </c>
      <c r="AB6814">
        <v>1.4596738373662501</v>
      </c>
      <c r="AC6814">
        <v>0</v>
      </c>
      <c r="AD6814">
        <v>0</v>
      </c>
      <c r="AE6814">
        <v>12.8953351215438</v>
      </c>
    </row>
    <row r="6815" spans="1:31" x14ac:dyDescent="0.25">
      <c r="A6815">
        <v>2319678</v>
      </c>
      <c r="B6815">
        <v>1</v>
      </c>
      <c r="C6815" t="s">
        <v>81</v>
      </c>
      <c r="D6815" t="s">
        <v>120</v>
      </c>
      <c r="E6815" t="s">
        <v>147</v>
      </c>
      <c r="F6815" t="s">
        <v>19497</v>
      </c>
      <c r="G6815" t="s">
        <v>149</v>
      </c>
      <c r="H6815" t="s">
        <v>150</v>
      </c>
      <c r="I6815" t="s">
        <v>136</v>
      </c>
      <c r="J6815" t="s">
        <v>137</v>
      </c>
      <c r="K6815" t="s">
        <v>138</v>
      </c>
      <c r="L6815" t="s">
        <v>19498</v>
      </c>
      <c r="M6815" t="s">
        <v>19499</v>
      </c>
      <c r="N6815">
        <v>1.7836111109999999</v>
      </c>
      <c r="O6815">
        <v>0</v>
      </c>
      <c r="P6815">
        <v>51</v>
      </c>
      <c r="Q6815">
        <v>0</v>
      </c>
      <c r="R6815">
        <v>0</v>
      </c>
      <c r="S6815">
        <v>0</v>
      </c>
      <c r="T6815">
        <v>5</v>
      </c>
      <c r="U6815">
        <v>0</v>
      </c>
      <c r="V6815">
        <v>0</v>
      </c>
      <c r="W6815">
        <v>0</v>
      </c>
      <c r="X6815">
        <v>11.935773098609999</v>
      </c>
      <c r="Y6815">
        <v>0</v>
      </c>
      <c r="Z6815">
        <v>0</v>
      </c>
      <c r="AA6815">
        <v>0</v>
      </c>
      <c r="AB6815">
        <v>7.6216215765186002</v>
      </c>
      <c r="AC6815">
        <v>0</v>
      </c>
      <c r="AD6815">
        <v>0</v>
      </c>
      <c r="AE6815">
        <v>19.557394675128599</v>
      </c>
    </row>
    <row r="6816" spans="1:31" x14ac:dyDescent="0.25">
      <c r="A6816">
        <v>2319609</v>
      </c>
      <c r="B6816">
        <v>1</v>
      </c>
      <c r="C6816" t="s">
        <v>80</v>
      </c>
      <c r="D6816" t="s">
        <v>96</v>
      </c>
      <c r="E6816" t="s">
        <v>153</v>
      </c>
      <c r="F6816" t="s">
        <v>19500</v>
      </c>
      <c r="G6816" t="s">
        <v>155</v>
      </c>
      <c r="H6816" t="s">
        <v>150</v>
      </c>
      <c r="I6816" t="s">
        <v>136</v>
      </c>
      <c r="J6816" t="s">
        <v>137</v>
      </c>
      <c r="K6816" t="s">
        <v>138</v>
      </c>
      <c r="L6816" t="s">
        <v>19501</v>
      </c>
      <c r="M6816" t="s">
        <v>19502</v>
      </c>
      <c r="N6816">
        <v>1.0113888879999999</v>
      </c>
      <c r="O6816">
        <v>0</v>
      </c>
      <c r="P6816">
        <v>1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1.4352262217827667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1.4352262217827667</v>
      </c>
    </row>
    <row r="6817" spans="1:31" x14ac:dyDescent="0.25">
      <c r="A6817">
        <v>2319303</v>
      </c>
      <c r="B6817">
        <v>1</v>
      </c>
      <c r="C6817" t="s">
        <v>81</v>
      </c>
      <c r="D6817" t="s">
        <v>128</v>
      </c>
      <c r="E6817" t="s">
        <v>132</v>
      </c>
      <c r="F6817" t="s">
        <v>19503</v>
      </c>
      <c r="G6817" t="s">
        <v>134</v>
      </c>
      <c r="H6817" t="s">
        <v>135</v>
      </c>
      <c r="I6817" t="s">
        <v>136</v>
      </c>
      <c r="J6817" t="s">
        <v>137</v>
      </c>
      <c r="K6817" t="s">
        <v>138</v>
      </c>
      <c r="L6817" t="s">
        <v>19504</v>
      </c>
      <c r="M6817" t="s">
        <v>19505</v>
      </c>
      <c r="N6817">
        <v>0.80222222200000004</v>
      </c>
      <c r="O6817">
        <v>5</v>
      </c>
      <c r="P6817">
        <v>298</v>
      </c>
      <c r="Q6817">
        <v>2</v>
      </c>
      <c r="R6817">
        <v>17</v>
      </c>
      <c r="S6817">
        <v>14</v>
      </c>
      <c r="T6817">
        <v>15</v>
      </c>
      <c r="U6817">
        <v>0</v>
      </c>
      <c r="V6817">
        <v>0</v>
      </c>
      <c r="W6817">
        <v>0.65876591229013348</v>
      </c>
      <c r="X6817">
        <v>45.321197677166296</v>
      </c>
      <c r="Y6817">
        <v>1.7627508784864001</v>
      </c>
      <c r="Z6817">
        <v>5.8704619907885105</v>
      </c>
      <c r="AA6817">
        <v>44.627207624375728</v>
      </c>
      <c r="AB6817">
        <v>3.0114051328412446</v>
      </c>
      <c r="AC6817">
        <v>0</v>
      </c>
      <c r="AD6817">
        <v>0</v>
      </c>
      <c r="AE6817">
        <v>101.25178921594832</v>
      </c>
    </row>
    <row r="6818" spans="1:31" x14ac:dyDescent="0.25">
      <c r="A6818">
        <v>2319589</v>
      </c>
      <c r="B6818">
        <v>1</v>
      </c>
      <c r="C6818" t="s">
        <v>80</v>
      </c>
      <c r="D6818" t="s">
        <v>106</v>
      </c>
      <c r="E6818" t="s">
        <v>147</v>
      </c>
      <c r="F6818" t="s">
        <v>19506</v>
      </c>
      <c r="G6818" t="s">
        <v>149</v>
      </c>
      <c r="H6818" t="s">
        <v>150</v>
      </c>
      <c r="I6818" t="s">
        <v>136</v>
      </c>
      <c r="J6818" t="s">
        <v>137</v>
      </c>
      <c r="K6818" t="s">
        <v>138</v>
      </c>
      <c r="L6818" t="s">
        <v>19507</v>
      </c>
      <c r="M6818" t="s">
        <v>19508</v>
      </c>
      <c r="N6818">
        <v>0.76111111099999995</v>
      </c>
      <c r="O6818">
        <v>0</v>
      </c>
      <c r="P6818">
        <v>16</v>
      </c>
      <c r="Q6818">
        <v>0</v>
      </c>
      <c r="R6818">
        <v>0</v>
      </c>
      <c r="S6818">
        <v>0</v>
      </c>
      <c r="T6818">
        <v>1</v>
      </c>
      <c r="U6818">
        <v>0</v>
      </c>
      <c r="V6818">
        <v>0</v>
      </c>
      <c r="W6818">
        <v>0</v>
      </c>
      <c r="X6818">
        <v>0.94532958309500015</v>
      </c>
      <c r="Y6818">
        <v>0</v>
      </c>
      <c r="Z6818">
        <v>0</v>
      </c>
      <c r="AA6818">
        <v>0</v>
      </c>
      <c r="AB6818">
        <v>4.4799349281500006E-2</v>
      </c>
      <c r="AC6818">
        <v>0</v>
      </c>
      <c r="AD6818">
        <v>0</v>
      </c>
      <c r="AE6818">
        <v>0.99012893237650013</v>
      </c>
    </row>
    <row r="6819" spans="1:31" x14ac:dyDescent="0.25">
      <c r="A6819">
        <v>2319466</v>
      </c>
      <c r="B6819">
        <v>1</v>
      </c>
      <c r="C6819" t="s">
        <v>81</v>
      </c>
      <c r="D6819" t="s">
        <v>126</v>
      </c>
      <c r="E6819" t="s">
        <v>147</v>
      </c>
      <c r="F6819" t="s">
        <v>19509</v>
      </c>
      <c r="G6819" t="s">
        <v>177</v>
      </c>
      <c r="H6819" t="s">
        <v>150</v>
      </c>
      <c r="I6819" t="s">
        <v>136</v>
      </c>
      <c r="J6819" t="s">
        <v>137</v>
      </c>
      <c r="K6819" t="s">
        <v>144</v>
      </c>
      <c r="L6819" t="s">
        <v>19510</v>
      </c>
      <c r="M6819" t="s">
        <v>19511</v>
      </c>
      <c r="N6819">
        <v>4.1316666660000001</v>
      </c>
      <c r="O6819">
        <v>0</v>
      </c>
      <c r="P6819">
        <v>4</v>
      </c>
      <c r="Q6819">
        <v>0</v>
      </c>
      <c r="R6819">
        <v>4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2.3469756342737003</v>
      </c>
      <c r="Y6819">
        <v>0</v>
      </c>
      <c r="Z6819">
        <v>7.4306239460743679</v>
      </c>
      <c r="AA6819">
        <v>0</v>
      </c>
      <c r="AB6819">
        <v>0</v>
      </c>
      <c r="AC6819">
        <v>0</v>
      </c>
      <c r="AD6819">
        <v>0</v>
      </c>
      <c r="AE6819">
        <v>9.7775995803480686</v>
      </c>
    </row>
    <row r="6820" spans="1:31" x14ac:dyDescent="0.25">
      <c r="A6820">
        <v>2319615</v>
      </c>
      <c r="B6820">
        <v>1</v>
      </c>
      <c r="C6820" t="s">
        <v>81</v>
      </c>
      <c r="D6820" t="s">
        <v>124</v>
      </c>
      <c r="E6820" t="s">
        <v>141</v>
      </c>
      <c r="F6820" t="s">
        <v>19512</v>
      </c>
      <c r="G6820" t="s">
        <v>134</v>
      </c>
      <c r="H6820" t="s">
        <v>135</v>
      </c>
      <c r="I6820" t="s">
        <v>136</v>
      </c>
      <c r="J6820" t="s">
        <v>137</v>
      </c>
      <c r="K6820" t="s">
        <v>138</v>
      </c>
      <c r="L6820" t="s">
        <v>19513</v>
      </c>
      <c r="M6820" t="s">
        <v>19514</v>
      </c>
      <c r="N6820">
        <v>0.54388888800000001</v>
      </c>
      <c r="O6820">
        <v>1</v>
      </c>
      <c r="P6820">
        <v>3770</v>
      </c>
      <c r="Q6820">
        <v>3</v>
      </c>
      <c r="R6820">
        <v>82</v>
      </c>
      <c r="S6820">
        <v>7</v>
      </c>
      <c r="T6820">
        <v>748</v>
      </c>
      <c r="U6820">
        <v>3</v>
      </c>
      <c r="V6820">
        <v>1</v>
      </c>
      <c r="W6820">
        <v>0.19338390710776668</v>
      </c>
      <c r="X6820">
        <v>319.91607144299758</v>
      </c>
      <c r="Y6820">
        <v>22.812318724312952</v>
      </c>
      <c r="Z6820">
        <v>49.136309063399629</v>
      </c>
      <c r="AA6820">
        <v>4.8325107444565338</v>
      </c>
      <c r="AB6820">
        <v>205.10824305957038</v>
      </c>
      <c r="AC6820">
        <v>112.68404822287134</v>
      </c>
      <c r="AD6820">
        <v>0.19815194383634999</v>
      </c>
      <c r="AE6820">
        <v>714.8810371085525</v>
      </c>
    </row>
    <row r="6821" spans="1:31" x14ac:dyDescent="0.25">
      <c r="A6821">
        <v>2319403</v>
      </c>
      <c r="B6821">
        <v>1</v>
      </c>
      <c r="C6821" t="s">
        <v>81</v>
      </c>
      <c r="D6821" t="s">
        <v>122</v>
      </c>
      <c r="E6821" t="s">
        <v>132</v>
      </c>
      <c r="F6821" t="s">
        <v>189</v>
      </c>
      <c r="G6821" t="s">
        <v>143</v>
      </c>
      <c r="H6821" t="s">
        <v>135</v>
      </c>
      <c r="I6821" t="s">
        <v>136</v>
      </c>
      <c r="J6821" t="s">
        <v>137</v>
      </c>
      <c r="K6821" t="s">
        <v>144</v>
      </c>
      <c r="L6821" t="s">
        <v>19515</v>
      </c>
      <c r="M6821" t="s">
        <v>19516</v>
      </c>
      <c r="N6821">
        <v>7.4311111109999999</v>
      </c>
      <c r="O6821">
        <v>1</v>
      </c>
      <c r="P6821">
        <v>509</v>
      </c>
      <c r="Q6821">
        <v>4</v>
      </c>
      <c r="R6821">
        <v>0</v>
      </c>
      <c r="S6821">
        <v>3</v>
      </c>
      <c r="T6821">
        <v>22</v>
      </c>
      <c r="U6821">
        <v>1</v>
      </c>
      <c r="V6821">
        <v>0</v>
      </c>
      <c r="W6821">
        <v>1.0216339647354</v>
      </c>
      <c r="X6821">
        <v>347.30837010414484</v>
      </c>
      <c r="Y6821">
        <v>27.798561909503999</v>
      </c>
      <c r="Z6821">
        <v>0</v>
      </c>
      <c r="AA6821">
        <v>73.610245396448221</v>
      </c>
      <c r="AB6821">
        <v>61.428670938440632</v>
      </c>
      <c r="AC6821">
        <v>788.92050270138373</v>
      </c>
      <c r="AD6821">
        <v>0</v>
      </c>
      <c r="AE6821">
        <v>1300.0879850146566</v>
      </c>
    </row>
    <row r="6822" spans="1:31" x14ac:dyDescent="0.25">
      <c r="A6822">
        <v>2319652</v>
      </c>
      <c r="B6822">
        <v>1</v>
      </c>
      <c r="C6822" t="s">
        <v>80</v>
      </c>
      <c r="D6822" t="s">
        <v>83</v>
      </c>
      <c r="E6822" t="s">
        <v>147</v>
      </c>
      <c r="F6822" t="s">
        <v>19517</v>
      </c>
      <c r="G6822" t="s">
        <v>149</v>
      </c>
      <c r="H6822" t="s">
        <v>150</v>
      </c>
      <c r="I6822" t="s">
        <v>136</v>
      </c>
      <c r="J6822" t="s">
        <v>137</v>
      </c>
      <c r="K6822" t="s">
        <v>138</v>
      </c>
      <c r="L6822" t="s">
        <v>19518</v>
      </c>
      <c r="M6822" t="s">
        <v>19519</v>
      </c>
      <c r="N6822">
        <v>4.0916666660000001</v>
      </c>
      <c r="O6822">
        <v>0</v>
      </c>
      <c r="P6822">
        <v>121</v>
      </c>
      <c r="Q6822">
        <v>0</v>
      </c>
      <c r="R6822">
        <v>0</v>
      </c>
      <c r="S6822">
        <v>0</v>
      </c>
      <c r="T6822">
        <v>11</v>
      </c>
      <c r="U6822">
        <v>0</v>
      </c>
      <c r="V6822">
        <v>0</v>
      </c>
      <c r="W6822">
        <v>0</v>
      </c>
      <c r="X6822">
        <v>113.0499626644435</v>
      </c>
      <c r="Y6822">
        <v>0</v>
      </c>
      <c r="Z6822">
        <v>0</v>
      </c>
      <c r="AA6822">
        <v>0</v>
      </c>
      <c r="AB6822">
        <v>17.133822803112423</v>
      </c>
      <c r="AC6822">
        <v>0</v>
      </c>
      <c r="AD6822">
        <v>0</v>
      </c>
      <c r="AE6822">
        <v>130.18378546755594</v>
      </c>
    </row>
    <row r="6823" spans="1:31" x14ac:dyDescent="0.25">
      <c r="A6823">
        <v>2319366</v>
      </c>
      <c r="B6823">
        <v>1</v>
      </c>
      <c r="C6823" t="s">
        <v>81</v>
      </c>
      <c r="D6823" t="s">
        <v>120</v>
      </c>
      <c r="E6823" t="s">
        <v>132</v>
      </c>
      <c r="F6823" t="s">
        <v>4654</v>
      </c>
      <c r="G6823" t="s">
        <v>134</v>
      </c>
      <c r="H6823" t="s">
        <v>135</v>
      </c>
      <c r="I6823" t="s">
        <v>136</v>
      </c>
      <c r="J6823" t="s">
        <v>137</v>
      </c>
      <c r="K6823" t="s">
        <v>138</v>
      </c>
      <c r="L6823" t="s">
        <v>19520</v>
      </c>
      <c r="M6823" t="s">
        <v>19521</v>
      </c>
      <c r="N6823">
        <v>0.47722222199999997</v>
      </c>
      <c r="O6823">
        <v>0</v>
      </c>
      <c r="P6823">
        <v>75</v>
      </c>
      <c r="Q6823">
        <v>38</v>
      </c>
      <c r="R6823">
        <v>2</v>
      </c>
      <c r="S6823">
        <v>14</v>
      </c>
      <c r="T6823">
        <v>3</v>
      </c>
      <c r="U6823">
        <v>0</v>
      </c>
      <c r="V6823">
        <v>0</v>
      </c>
      <c r="W6823">
        <v>0</v>
      </c>
      <c r="X6823">
        <v>10.366472240238336</v>
      </c>
      <c r="Y6823">
        <v>50.375589880391033</v>
      </c>
      <c r="Z6823">
        <v>3.6284834171833339E-3</v>
      </c>
      <c r="AA6823">
        <v>19.095262562587642</v>
      </c>
      <c r="AB6823">
        <v>9.4766226911999998E-2</v>
      </c>
      <c r="AC6823">
        <v>0</v>
      </c>
      <c r="AD6823">
        <v>0</v>
      </c>
      <c r="AE6823">
        <v>79.935719393546194</v>
      </c>
    </row>
    <row r="6824" spans="1:31" x14ac:dyDescent="0.25">
      <c r="A6824">
        <v>2319758</v>
      </c>
      <c r="B6824">
        <v>1</v>
      </c>
      <c r="C6824" t="s">
        <v>80</v>
      </c>
      <c r="D6824" t="s">
        <v>106</v>
      </c>
      <c r="E6824" t="s">
        <v>153</v>
      </c>
      <c r="F6824" t="s">
        <v>19522</v>
      </c>
      <c r="G6824" t="s">
        <v>155</v>
      </c>
      <c r="H6824" t="s">
        <v>150</v>
      </c>
      <c r="I6824" t="s">
        <v>136</v>
      </c>
      <c r="J6824" t="s">
        <v>137</v>
      </c>
      <c r="K6824" t="s">
        <v>138</v>
      </c>
      <c r="L6824" t="s">
        <v>19523</v>
      </c>
      <c r="M6824" t="s">
        <v>19524</v>
      </c>
      <c r="N6824">
        <v>2.7188888879999999</v>
      </c>
      <c r="O6824">
        <v>0</v>
      </c>
      <c r="P6824">
        <v>1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0.42534812692095003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0.42534812692095003</v>
      </c>
    </row>
    <row r="6825" spans="1:31" x14ac:dyDescent="0.25">
      <c r="A6825">
        <v>2319761</v>
      </c>
      <c r="B6825">
        <v>1</v>
      </c>
      <c r="C6825" t="s">
        <v>80</v>
      </c>
      <c r="D6825" t="s">
        <v>103</v>
      </c>
      <c r="E6825" t="s">
        <v>414</v>
      </c>
      <c r="F6825" t="s">
        <v>1434</v>
      </c>
      <c r="G6825" t="s">
        <v>134</v>
      </c>
      <c r="H6825" t="s">
        <v>135</v>
      </c>
      <c r="I6825" t="s">
        <v>136</v>
      </c>
      <c r="J6825" t="s">
        <v>137</v>
      </c>
      <c r="K6825" t="s">
        <v>138</v>
      </c>
      <c r="L6825" t="s">
        <v>19525</v>
      </c>
      <c r="M6825" t="s">
        <v>19526</v>
      </c>
      <c r="N6825">
        <v>0.104465555</v>
      </c>
      <c r="O6825">
        <v>0</v>
      </c>
      <c r="P6825">
        <v>0</v>
      </c>
      <c r="Q6825">
        <v>8</v>
      </c>
      <c r="R6825">
        <v>1</v>
      </c>
      <c r="S6825">
        <v>7</v>
      </c>
      <c r="T6825">
        <v>29</v>
      </c>
      <c r="U6825">
        <v>11</v>
      </c>
      <c r="V6825">
        <v>4</v>
      </c>
      <c r="W6825">
        <v>0</v>
      </c>
      <c r="X6825">
        <v>0</v>
      </c>
      <c r="Y6825">
        <v>4.9556982515632679</v>
      </c>
      <c r="Z6825">
        <v>3.554510398853334E-2</v>
      </c>
      <c r="AA6825">
        <v>15.705201737438268</v>
      </c>
      <c r="AB6825">
        <v>3.2746527197026669</v>
      </c>
      <c r="AC6825">
        <v>273.19938571243745</v>
      </c>
      <c r="AD6825">
        <v>8.790126529108889</v>
      </c>
      <c r="AE6825">
        <v>305.96061005423905</v>
      </c>
    </row>
    <row r="6826" spans="1:31" x14ac:dyDescent="0.25">
      <c r="A6826">
        <v>2319692</v>
      </c>
      <c r="B6826">
        <v>1</v>
      </c>
      <c r="C6826" t="s">
        <v>80</v>
      </c>
      <c r="D6826" t="s">
        <v>97</v>
      </c>
      <c r="E6826" t="s">
        <v>147</v>
      </c>
      <c r="F6826" t="s">
        <v>19527</v>
      </c>
      <c r="G6826" t="s">
        <v>149</v>
      </c>
      <c r="H6826" t="s">
        <v>150</v>
      </c>
      <c r="I6826" t="s">
        <v>136</v>
      </c>
      <c r="J6826" t="s">
        <v>137</v>
      </c>
      <c r="K6826" t="s">
        <v>138</v>
      </c>
      <c r="L6826" t="s">
        <v>19528</v>
      </c>
      <c r="M6826" t="s">
        <v>19529</v>
      </c>
      <c r="N6826">
        <v>0.68416666599999998</v>
      </c>
      <c r="O6826">
        <v>0</v>
      </c>
      <c r="P6826">
        <v>6</v>
      </c>
      <c r="Q6826">
        <v>0</v>
      </c>
      <c r="R6826">
        <v>5</v>
      </c>
      <c r="S6826">
        <v>0</v>
      </c>
      <c r="T6826">
        <v>2</v>
      </c>
      <c r="U6826">
        <v>0</v>
      </c>
      <c r="V6826">
        <v>0</v>
      </c>
      <c r="W6826">
        <v>0</v>
      </c>
      <c r="X6826">
        <v>1.4137901501869252</v>
      </c>
      <c r="Y6826">
        <v>0</v>
      </c>
      <c r="Z6826">
        <v>1.9284577602052666</v>
      </c>
      <c r="AA6826">
        <v>0</v>
      </c>
      <c r="AB6826">
        <v>0.11626326607840834</v>
      </c>
      <c r="AC6826">
        <v>0</v>
      </c>
      <c r="AD6826">
        <v>0</v>
      </c>
      <c r="AE6826">
        <v>3.4585111764706</v>
      </c>
    </row>
    <row r="6827" spans="1:31" x14ac:dyDescent="0.25">
      <c r="A6827">
        <v>2319715</v>
      </c>
      <c r="B6827">
        <v>1</v>
      </c>
      <c r="C6827" t="s">
        <v>80</v>
      </c>
      <c r="D6827" t="s">
        <v>108</v>
      </c>
      <c r="E6827" t="s">
        <v>147</v>
      </c>
      <c r="F6827" t="s">
        <v>8533</v>
      </c>
      <c r="G6827" t="s">
        <v>149</v>
      </c>
      <c r="H6827" t="s">
        <v>150</v>
      </c>
      <c r="I6827" t="s">
        <v>136</v>
      </c>
      <c r="J6827" t="s">
        <v>137</v>
      </c>
      <c r="K6827" t="s">
        <v>138</v>
      </c>
      <c r="L6827" t="s">
        <v>19530</v>
      </c>
      <c r="M6827" t="s">
        <v>19531</v>
      </c>
      <c r="N6827">
        <v>1.156666666</v>
      </c>
      <c r="O6827">
        <v>0</v>
      </c>
      <c r="P6827">
        <v>16</v>
      </c>
      <c r="Q6827">
        <v>0</v>
      </c>
      <c r="R6827">
        <v>5</v>
      </c>
      <c r="S6827">
        <v>0</v>
      </c>
      <c r="T6827">
        <v>3</v>
      </c>
      <c r="U6827">
        <v>0</v>
      </c>
      <c r="V6827">
        <v>0</v>
      </c>
      <c r="W6827">
        <v>0</v>
      </c>
      <c r="X6827">
        <v>2.8337942727089165</v>
      </c>
      <c r="Y6827">
        <v>0</v>
      </c>
      <c r="Z6827">
        <v>2.5863412903878</v>
      </c>
      <c r="AA6827">
        <v>0</v>
      </c>
      <c r="AB6827">
        <v>1.7478531642973332</v>
      </c>
      <c r="AC6827">
        <v>0</v>
      </c>
      <c r="AD6827">
        <v>0</v>
      </c>
      <c r="AE6827">
        <v>7.1679887273940492</v>
      </c>
    </row>
    <row r="6828" spans="1:31" x14ac:dyDescent="0.25">
      <c r="A6828">
        <v>2319675</v>
      </c>
      <c r="B6828">
        <v>1</v>
      </c>
      <c r="C6828" t="s">
        <v>81</v>
      </c>
      <c r="D6828" t="s">
        <v>128</v>
      </c>
      <c r="E6828" t="s">
        <v>153</v>
      </c>
      <c r="F6828" t="s">
        <v>19532</v>
      </c>
      <c r="G6828" t="s">
        <v>155</v>
      </c>
      <c r="H6828" t="s">
        <v>150</v>
      </c>
      <c r="I6828" t="s">
        <v>136</v>
      </c>
      <c r="J6828" t="s">
        <v>137</v>
      </c>
      <c r="K6828" t="s">
        <v>138</v>
      </c>
      <c r="L6828" t="s">
        <v>19533</v>
      </c>
      <c r="M6828" t="s">
        <v>19534</v>
      </c>
      <c r="N6828">
        <v>1.6772222219999999</v>
      </c>
      <c r="O6828">
        <v>0</v>
      </c>
      <c r="P6828">
        <v>2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0.70274353813608337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0.70274353813608337</v>
      </c>
    </row>
    <row r="6829" spans="1:31" x14ac:dyDescent="0.25">
      <c r="A6829">
        <v>2319383</v>
      </c>
      <c r="B6829">
        <v>1</v>
      </c>
      <c r="C6829" t="s">
        <v>81</v>
      </c>
      <c r="D6829" t="s">
        <v>118</v>
      </c>
      <c r="E6829" t="s">
        <v>141</v>
      </c>
      <c r="F6829" t="s">
        <v>19535</v>
      </c>
      <c r="G6829" t="s">
        <v>143</v>
      </c>
      <c r="H6829" t="s">
        <v>135</v>
      </c>
      <c r="I6829" t="s">
        <v>136</v>
      </c>
      <c r="J6829" t="s">
        <v>137</v>
      </c>
      <c r="K6829" t="s">
        <v>144</v>
      </c>
      <c r="L6829" t="s">
        <v>19536</v>
      </c>
      <c r="M6829" t="s">
        <v>19537</v>
      </c>
      <c r="N6829">
        <v>5.4688888880000004</v>
      </c>
      <c r="O6829">
        <v>4</v>
      </c>
      <c r="P6829">
        <v>461</v>
      </c>
      <c r="Q6829">
        <v>96</v>
      </c>
      <c r="R6829">
        <v>120</v>
      </c>
      <c r="S6829">
        <v>13</v>
      </c>
      <c r="T6829">
        <v>67</v>
      </c>
      <c r="U6829">
        <v>0</v>
      </c>
      <c r="V6829">
        <v>2</v>
      </c>
      <c r="W6829">
        <v>7.9243286706143259</v>
      </c>
      <c r="X6829">
        <v>501.53330199291719</v>
      </c>
      <c r="Y6829">
        <v>2229.4414974698348</v>
      </c>
      <c r="Z6829">
        <v>2335.1372504344345</v>
      </c>
      <c r="AA6829">
        <v>345.58787340663974</v>
      </c>
      <c r="AB6829">
        <v>418.87237266112061</v>
      </c>
      <c r="AC6829">
        <v>0</v>
      </c>
      <c r="AD6829">
        <v>160.82117308685383</v>
      </c>
      <c r="AE6829">
        <v>5999.317797722415</v>
      </c>
    </row>
    <row r="6830" spans="1:31" x14ac:dyDescent="0.25">
      <c r="A6830">
        <v>2319629</v>
      </c>
      <c r="B6830">
        <v>1</v>
      </c>
      <c r="C6830" t="s">
        <v>80</v>
      </c>
      <c r="D6830" t="s">
        <v>95</v>
      </c>
      <c r="E6830" t="s">
        <v>153</v>
      </c>
      <c r="F6830" t="s">
        <v>19538</v>
      </c>
      <c r="G6830" t="s">
        <v>336</v>
      </c>
      <c r="H6830" t="s">
        <v>150</v>
      </c>
      <c r="I6830" t="s">
        <v>136</v>
      </c>
      <c r="J6830" t="s">
        <v>137</v>
      </c>
      <c r="K6830" t="s">
        <v>138</v>
      </c>
      <c r="L6830" t="s">
        <v>19539</v>
      </c>
      <c r="M6830" t="s">
        <v>19540</v>
      </c>
      <c r="N6830">
        <v>1.531111111</v>
      </c>
      <c r="O6830">
        <v>0</v>
      </c>
      <c r="P6830">
        <v>1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1.6403137172125333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1.6403137172125333</v>
      </c>
    </row>
    <row r="6831" spans="1:31" x14ac:dyDescent="0.25">
      <c r="A6831">
        <v>2319635</v>
      </c>
      <c r="B6831">
        <v>1</v>
      </c>
      <c r="C6831" t="s">
        <v>81</v>
      </c>
      <c r="D6831" t="s">
        <v>113</v>
      </c>
      <c r="E6831" t="s">
        <v>414</v>
      </c>
      <c r="F6831" t="s">
        <v>19541</v>
      </c>
      <c r="G6831" t="s">
        <v>134</v>
      </c>
      <c r="H6831" t="s">
        <v>135</v>
      </c>
      <c r="I6831" t="s">
        <v>468</v>
      </c>
      <c r="J6831" t="s">
        <v>137</v>
      </c>
      <c r="K6831" t="s">
        <v>138</v>
      </c>
      <c r="L6831" t="s">
        <v>19542</v>
      </c>
      <c r="M6831" t="s">
        <v>19543</v>
      </c>
      <c r="N6831">
        <v>3.9722222000000001E-2</v>
      </c>
      <c r="O6831">
        <v>7</v>
      </c>
      <c r="P6831">
        <v>9721</v>
      </c>
      <c r="Q6831">
        <v>405</v>
      </c>
      <c r="R6831">
        <v>1693</v>
      </c>
      <c r="S6831">
        <v>43</v>
      </c>
      <c r="T6831">
        <v>1375</v>
      </c>
      <c r="U6831">
        <v>2</v>
      </c>
      <c r="V6831">
        <v>6</v>
      </c>
      <c r="W6831">
        <v>6.7113040743558339E-2</v>
      </c>
      <c r="X6831">
        <v>54.998195169619741</v>
      </c>
      <c r="Y6831">
        <v>60.728585420068427</v>
      </c>
      <c r="Z6831">
        <v>112.52725647510827</v>
      </c>
      <c r="AA6831">
        <v>5.9625817313852494</v>
      </c>
      <c r="AB6831">
        <v>28.966867478479966</v>
      </c>
      <c r="AC6831">
        <v>5.6722495103162771</v>
      </c>
      <c r="AD6831">
        <v>4.6313136393301546</v>
      </c>
      <c r="AE6831">
        <v>273.55416246505166</v>
      </c>
    </row>
    <row r="6832" spans="1:31" x14ac:dyDescent="0.25">
      <c r="A6832">
        <v>2319400</v>
      </c>
      <c r="B6832">
        <v>1</v>
      </c>
      <c r="C6832" t="s">
        <v>80</v>
      </c>
      <c r="D6832" t="s">
        <v>105</v>
      </c>
      <c r="E6832" t="s">
        <v>175</v>
      </c>
      <c r="F6832" t="s">
        <v>19544</v>
      </c>
      <c r="G6832" t="s">
        <v>872</v>
      </c>
      <c r="H6832" t="s">
        <v>135</v>
      </c>
      <c r="I6832" t="s">
        <v>136</v>
      </c>
      <c r="J6832" t="s">
        <v>137</v>
      </c>
      <c r="K6832" t="s">
        <v>138</v>
      </c>
      <c r="L6832" t="s">
        <v>19545</v>
      </c>
      <c r="M6832" t="s">
        <v>19546</v>
      </c>
      <c r="N6832">
        <v>6.989166666</v>
      </c>
      <c r="O6832">
        <v>0</v>
      </c>
      <c r="P6832">
        <v>1095</v>
      </c>
      <c r="Q6832">
        <v>0</v>
      </c>
      <c r="R6832">
        <v>0</v>
      </c>
      <c r="S6832">
        <v>0</v>
      </c>
      <c r="T6832">
        <v>96</v>
      </c>
      <c r="U6832">
        <v>0</v>
      </c>
      <c r="V6832">
        <v>0</v>
      </c>
      <c r="W6832">
        <v>0</v>
      </c>
      <c r="X6832">
        <v>2556.4750903989234</v>
      </c>
      <c r="Y6832">
        <v>0</v>
      </c>
      <c r="Z6832">
        <v>0</v>
      </c>
      <c r="AA6832">
        <v>0</v>
      </c>
      <c r="AB6832">
        <v>854.88983209312994</v>
      </c>
      <c r="AC6832">
        <v>0</v>
      </c>
      <c r="AD6832">
        <v>0</v>
      </c>
      <c r="AE6832">
        <v>3411.3649224920532</v>
      </c>
    </row>
    <row r="6833" spans="1:31" x14ac:dyDescent="0.25">
      <c r="A6833">
        <v>2319443</v>
      </c>
      <c r="B6833">
        <v>1</v>
      </c>
      <c r="C6833" t="s">
        <v>80</v>
      </c>
      <c r="D6833" t="s">
        <v>99</v>
      </c>
      <c r="E6833" t="s">
        <v>153</v>
      </c>
      <c r="F6833" t="s">
        <v>19547</v>
      </c>
      <c r="G6833" t="s">
        <v>155</v>
      </c>
      <c r="H6833" t="s">
        <v>150</v>
      </c>
      <c r="I6833" t="s">
        <v>136</v>
      </c>
      <c r="J6833" t="s">
        <v>137</v>
      </c>
      <c r="K6833" t="s">
        <v>138</v>
      </c>
      <c r="L6833" t="s">
        <v>19548</v>
      </c>
      <c r="M6833" t="s">
        <v>19549</v>
      </c>
      <c r="N6833">
        <v>1.643333333</v>
      </c>
      <c r="O6833">
        <v>0</v>
      </c>
      <c r="P6833">
        <v>1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0.23915301598816668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0.23915301598816668</v>
      </c>
    </row>
    <row r="6834" spans="1:31" x14ac:dyDescent="0.25">
      <c r="A6834">
        <v>2319469</v>
      </c>
      <c r="B6834">
        <v>1</v>
      </c>
      <c r="C6834" t="s">
        <v>80</v>
      </c>
      <c r="D6834" t="s">
        <v>85</v>
      </c>
      <c r="E6834" t="s">
        <v>153</v>
      </c>
      <c r="F6834" t="s">
        <v>19550</v>
      </c>
      <c r="G6834" t="s">
        <v>254</v>
      </c>
      <c r="H6834" t="s">
        <v>150</v>
      </c>
      <c r="I6834" t="s">
        <v>136</v>
      </c>
      <c r="J6834" t="s">
        <v>137</v>
      </c>
      <c r="K6834" t="s">
        <v>138</v>
      </c>
      <c r="L6834" t="s">
        <v>19551</v>
      </c>
      <c r="M6834" t="s">
        <v>19552</v>
      </c>
      <c r="N6834">
        <v>0.93777777699999998</v>
      </c>
      <c r="O6834">
        <v>0</v>
      </c>
      <c r="P6834">
        <v>11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2.3370508372084666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2.3370508372084666</v>
      </c>
    </row>
    <row r="6835" spans="1:31" x14ac:dyDescent="0.25">
      <c r="A6835">
        <v>2319320</v>
      </c>
      <c r="B6835">
        <v>1</v>
      </c>
      <c r="C6835" t="s">
        <v>80</v>
      </c>
      <c r="D6835" t="s">
        <v>95</v>
      </c>
      <c r="E6835" t="s">
        <v>141</v>
      </c>
      <c r="F6835" t="s">
        <v>7236</v>
      </c>
      <c r="G6835" t="s">
        <v>134</v>
      </c>
      <c r="H6835" t="s">
        <v>135</v>
      </c>
      <c r="I6835" t="s">
        <v>136</v>
      </c>
      <c r="J6835" t="s">
        <v>137</v>
      </c>
      <c r="K6835" t="s">
        <v>138</v>
      </c>
      <c r="L6835" t="s">
        <v>19553</v>
      </c>
      <c r="M6835" t="s">
        <v>19554</v>
      </c>
      <c r="N6835">
        <v>0.33138888799999999</v>
      </c>
      <c r="O6835">
        <v>0</v>
      </c>
      <c r="P6835">
        <v>163</v>
      </c>
      <c r="Q6835">
        <v>0</v>
      </c>
      <c r="R6835">
        <v>1</v>
      </c>
      <c r="S6835">
        <v>1</v>
      </c>
      <c r="T6835">
        <v>10</v>
      </c>
      <c r="U6835">
        <v>2</v>
      </c>
      <c r="V6835">
        <v>0</v>
      </c>
      <c r="W6835">
        <v>0</v>
      </c>
      <c r="X6835">
        <v>10.201611176080545</v>
      </c>
      <c r="Y6835">
        <v>0</v>
      </c>
      <c r="Z6835">
        <v>6.9255698142400013E-2</v>
      </c>
      <c r="AA6835">
        <v>0.30868522228574446</v>
      </c>
      <c r="AB6835">
        <v>2.0840737273465386</v>
      </c>
      <c r="AC6835">
        <v>44.068360762752256</v>
      </c>
      <c r="AD6835">
        <v>0</v>
      </c>
      <c r="AE6835">
        <v>56.731986586607484</v>
      </c>
    </row>
    <row r="6836" spans="1:31" x14ac:dyDescent="0.25">
      <c r="A6836">
        <v>2319655</v>
      </c>
      <c r="B6836">
        <v>1</v>
      </c>
      <c r="C6836" t="s">
        <v>80</v>
      </c>
      <c r="D6836" t="s">
        <v>82</v>
      </c>
      <c r="E6836" t="s">
        <v>147</v>
      </c>
      <c r="F6836" t="s">
        <v>19555</v>
      </c>
      <c r="G6836" t="s">
        <v>258</v>
      </c>
      <c r="H6836" t="s">
        <v>150</v>
      </c>
      <c r="I6836" t="s">
        <v>136</v>
      </c>
      <c r="J6836" t="s">
        <v>137</v>
      </c>
      <c r="K6836" t="s">
        <v>138</v>
      </c>
      <c r="L6836" t="s">
        <v>19556</v>
      </c>
      <c r="M6836" t="s">
        <v>19557</v>
      </c>
      <c r="N6836">
        <v>1.1688888879999999</v>
      </c>
      <c r="O6836">
        <v>0</v>
      </c>
      <c r="P6836">
        <v>61</v>
      </c>
      <c r="Q6836">
        <v>0</v>
      </c>
      <c r="R6836">
        <v>0</v>
      </c>
      <c r="S6836">
        <v>0</v>
      </c>
      <c r="T6836">
        <v>4</v>
      </c>
      <c r="U6836">
        <v>0</v>
      </c>
      <c r="V6836">
        <v>0</v>
      </c>
      <c r="W6836">
        <v>0</v>
      </c>
      <c r="X6836">
        <v>15.3078265484332</v>
      </c>
      <c r="Y6836">
        <v>0</v>
      </c>
      <c r="Z6836">
        <v>0</v>
      </c>
      <c r="AA6836">
        <v>0</v>
      </c>
      <c r="AB6836">
        <v>9.1707610384816673E-2</v>
      </c>
      <c r="AC6836">
        <v>0</v>
      </c>
      <c r="AD6836">
        <v>0</v>
      </c>
      <c r="AE6836">
        <v>15.399534158818016</v>
      </c>
    </row>
    <row r="6837" spans="1:31" x14ac:dyDescent="0.25">
      <c r="A6837">
        <v>2319798</v>
      </c>
      <c r="B6837">
        <v>1</v>
      </c>
      <c r="C6837" t="s">
        <v>81</v>
      </c>
      <c r="D6837" t="s">
        <v>119</v>
      </c>
      <c r="E6837" t="s">
        <v>175</v>
      </c>
      <c r="F6837" t="s">
        <v>19558</v>
      </c>
      <c r="G6837" t="s">
        <v>716</v>
      </c>
      <c r="H6837" t="s">
        <v>135</v>
      </c>
      <c r="I6837" t="s">
        <v>136</v>
      </c>
      <c r="J6837" t="s">
        <v>137</v>
      </c>
      <c r="K6837" t="s">
        <v>138</v>
      </c>
      <c r="L6837" t="s">
        <v>19559</v>
      </c>
      <c r="M6837" t="s">
        <v>19560</v>
      </c>
      <c r="N6837">
        <v>1.7311111109999999</v>
      </c>
      <c r="O6837">
        <v>0</v>
      </c>
      <c r="P6837">
        <v>383</v>
      </c>
      <c r="Q6837">
        <v>0</v>
      </c>
      <c r="R6837">
        <v>4</v>
      </c>
      <c r="S6837">
        <v>0</v>
      </c>
      <c r="T6837">
        <v>25</v>
      </c>
      <c r="U6837">
        <v>0</v>
      </c>
      <c r="V6837">
        <v>0</v>
      </c>
      <c r="W6837">
        <v>0</v>
      </c>
      <c r="X6837">
        <v>108.85407043622159</v>
      </c>
      <c r="Y6837">
        <v>0</v>
      </c>
      <c r="Z6837">
        <v>24.863512763664399</v>
      </c>
      <c r="AA6837">
        <v>0</v>
      </c>
      <c r="AB6837">
        <v>12.139284104059408</v>
      </c>
      <c r="AC6837">
        <v>0</v>
      </c>
      <c r="AD6837">
        <v>0</v>
      </c>
      <c r="AE6837">
        <v>145.85686730394539</v>
      </c>
    </row>
    <row r="6838" spans="1:31" x14ac:dyDescent="0.25">
      <c r="A6838">
        <v>2319409</v>
      </c>
      <c r="B6838">
        <v>1</v>
      </c>
      <c r="C6838" t="s">
        <v>80</v>
      </c>
      <c r="D6838" t="s">
        <v>104</v>
      </c>
      <c r="E6838" t="s">
        <v>132</v>
      </c>
      <c r="F6838" t="s">
        <v>1510</v>
      </c>
      <c r="G6838" t="s">
        <v>134</v>
      </c>
      <c r="H6838" t="s">
        <v>135</v>
      </c>
      <c r="I6838" t="s">
        <v>136</v>
      </c>
      <c r="J6838" t="s">
        <v>137</v>
      </c>
      <c r="K6838" t="s">
        <v>138</v>
      </c>
      <c r="L6838" t="s">
        <v>19561</v>
      </c>
      <c r="M6838" t="s">
        <v>19562</v>
      </c>
      <c r="N6838">
        <v>0.89944444400000001</v>
      </c>
      <c r="O6838">
        <v>3</v>
      </c>
      <c r="P6838">
        <v>189</v>
      </c>
      <c r="Q6838">
        <v>19</v>
      </c>
      <c r="R6838">
        <v>240</v>
      </c>
      <c r="S6838">
        <v>15</v>
      </c>
      <c r="T6838">
        <v>74</v>
      </c>
      <c r="U6838">
        <v>4</v>
      </c>
      <c r="V6838">
        <v>0</v>
      </c>
      <c r="W6838">
        <v>19.868787185730749</v>
      </c>
      <c r="X6838">
        <v>60.329268336487601</v>
      </c>
      <c r="Y6838">
        <v>18.306771402601317</v>
      </c>
      <c r="Z6838">
        <v>135.45886775392216</v>
      </c>
      <c r="AA6838">
        <v>54.768105639948885</v>
      </c>
      <c r="AB6838">
        <v>78.687223444068536</v>
      </c>
      <c r="AC6838">
        <v>155.1172173540711</v>
      </c>
      <c r="AD6838">
        <v>0</v>
      </c>
      <c r="AE6838">
        <v>522.5362411168303</v>
      </c>
    </row>
    <row r="6839" spans="1:31" x14ac:dyDescent="0.25">
      <c r="A6839">
        <v>2319741</v>
      </c>
      <c r="B6839">
        <v>1</v>
      </c>
      <c r="C6839" t="s">
        <v>80</v>
      </c>
      <c r="D6839" t="s">
        <v>93</v>
      </c>
      <c r="E6839" t="s">
        <v>147</v>
      </c>
      <c r="F6839" t="s">
        <v>11245</v>
      </c>
      <c r="G6839" t="s">
        <v>149</v>
      </c>
      <c r="H6839" t="s">
        <v>150</v>
      </c>
      <c r="I6839" t="s">
        <v>136</v>
      </c>
      <c r="J6839" t="s">
        <v>137</v>
      </c>
      <c r="K6839" t="s">
        <v>138</v>
      </c>
      <c r="L6839" t="s">
        <v>19563</v>
      </c>
      <c r="M6839" t="s">
        <v>19564</v>
      </c>
      <c r="N6839">
        <v>2.7208333329999999</v>
      </c>
      <c r="O6839">
        <v>0</v>
      </c>
      <c r="P6839">
        <v>9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3.1001549382562494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3.1001549382562494</v>
      </c>
    </row>
    <row r="6840" spans="1:31" x14ac:dyDescent="0.25">
      <c r="A6840">
        <v>2319787</v>
      </c>
      <c r="B6840">
        <v>1</v>
      </c>
      <c r="C6840" t="s">
        <v>80</v>
      </c>
      <c r="D6840" t="s">
        <v>93</v>
      </c>
      <c r="E6840" t="s">
        <v>147</v>
      </c>
      <c r="F6840" t="s">
        <v>19565</v>
      </c>
      <c r="G6840" t="s">
        <v>149</v>
      </c>
      <c r="H6840" t="s">
        <v>150</v>
      </c>
      <c r="I6840" t="s">
        <v>136</v>
      </c>
      <c r="J6840" t="s">
        <v>137</v>
      </c>
      <c r="K6840" t="s">
        <v>138</v>
      </c>
      <c r="L6840" t="s">
        <v>19566</v>
      </c>
      <c r="M6840" t="s">
        <v>19567</v>
      </c>
      <c r="N6840">
        <v>0.85444444399999997</v>
      </c>
      <c r="O6840">
        <v>0</v>
      </c>
      <c r="P6840">
        <v>2</v>
      </c>
      <c r="Q6840">
        <v>0</v>
      </c>
      <c r="R6840">
        <v>2</v>
      </c>
      <c r="S6840">
        <v>0</v>
      </c>
      <c r="T6840">
        <v>2</v>
      </c>
      <c r="U6840">
        <v>0</v>
      </c>
      <c r="V6840">
        <v>0</v>
      </c>
      <c r="W6840">
        <v>0</v>
      </c>
      <c r="X6840">
        <v>1.5590808509843002</v>
      </c>
      <c r="Y6840">
        <v>0</v>
      </c>
      <c r="Z6840">
        <v>7.1938151702981674</v>
      </c>
      <c r="AA6840">
        <v>0</v>
      </c>
      <c r="AB6840">
        <v>5.8315725795036997</v>
      </c>
      <c r="AC6840">
        <v>0</v>
      </c>
      <c r="AD6840">
        <v>0</v>
      </c>
      <c r="AE6840">
        <v>14.584468600786167</v>
      </c>
    </row>
    <row r="6841" spans="1:31" x14ac:dyDescent="0.25">
      <c r="A6841">
        <v>2319618</v>
      </c>
      <c r="B6841">
        <v>1</v>
      </c>
      <c r="C6841" t="s">
        <v>81</v>
      </c>
      <c r="D6841" t="s">
        <v>115</v>
      </c>
      <c r="E6841" t="s">
        <v>147</v>
      </c>
      <c r="F6841" t="s">
        <v>19568</v>
      </c>
      <c r="G6841" t="s">
        <v>149</v>
      </c>
      <c r="H6841" t="s">
        <v>150</v>
      </c>
      <c r="I6841" t="s">
        <v>136</v>
      </c>
      <c r="J6841" t="s">
        <v>137</v>
      </c>
      <c r="K6841" t="s">
        <v>138</v>
      </c>
      <c r="L6841" t="s">
        <v>19569</v>
      </c>
      <c r="M6841" t="s">
        <v>19570</v>
      </c>
      <c r="N6841">
        <v>0.19638888800000001</v>
      </c>
      <c r="O6841">
        <v>0</v>
      </c>
      <c r="P6841">
        <v>2</v>
      </c>
      <c r="Q6841">
        <v>0</v>
      </c>
      <c r="R6841">
        <v>1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3.1037568479250002E-2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3.1037568479250002E-2</v>
      </c>
    </row>
    <row r="6842" spans="1:31" x14ac:dyDescent="0.25">
      <c r="A6842">
        <v>2319641</v>
      </c>
      <c r="B6842">
        <v>1</v>
      </c>
      <c r="C6842" t="s">
        <v>80</v>
      </c>
      <c r="D6842" t="s">
        <v>93</v>
      </c>
      <c r="E6842" t="s">
        <v>132</v>
      </c>
      <c r="F6842" t="s">
        <v>1956</v>
      </c>
      <c r="G6842" t="s">
        <v>217</v>
      </c>
      <c r="H6842" t="s">
        <v>135</v>
      </c>
      <c r="I6842" t="s">
        <v>136</v>
      </c>
      <c r="J6842" t="s">
        <v>137</v>
      </c>
      <c r="K6842" t="s">
        <v>138</v>
      </c>
      <c r="L6842" t="s">
        <v>19571</v>
      </c>
      <c r="M6842" t="s">
        <v>19572</v>
      </c>
      <c r="N6842">
        <v>2.073611111</v>
      </c>
      <c r="O6842">
        <v>1</v>
      </c>
      <c r="P6842">
        <v>202</v>
      </c>
      <c r="Q6842">
        <v>21</v>
      </c>
      <c r="R6842">
        <v>106</v>
      </c>
      <c r="S6842">
        <v>3</v>
      </c>
      <c r="T6842">
        <v>54</v>
      </c>
      <c r="U6842">
        <v>0</v>
      </c>
      <c r="V6842">
        <v>0</v>
      </c>
      <c r="W6842">
        <v>3.3460721133241251</v>
      </c>
      <c r="X6842">
        <v>92.742463988510096</v>
      </c>
      <c r="Y6842">
        <v>731.53246013054934</v>
      </c>
      <c r="Z6842">
        <v>720.16055523228886</v>
      </c>
      <c r="AA6842">
        <v>9.0257759451345052</v>
      </c>
      <c r="AB6842">
        <v>217.53150559800486</v>
      </c>
      <c r="AC6842">
        <v>0</v>
      </c>
      <c r="AD6842">
        <v>0</v>
      </c>
      <c r="AE6842">
        <v>1774.3388330078114</v>
      </c>
    </row>
    <row r="6843" spans="1:31" x14ac:dyDescent="0.25">
      <c r="A6843">
        <v>2319764</v>
      </c>
      <c r="B6843">
        <v>1</v>
      </c>
      <c r="C6843" t="s">
        <v>81</v>
      </c>
      <c r="D6843" t="s">
        <v>118</v>
      </c>
      <c r="E6843" t="s">
        <v>175</v>
      </c>
      <c r="F6843" t="s">
        <v>19573</v>
      </c>
      <c r="G6843" t="s">
        <v>210</v>
      </c>
      <c r="H6843" t="s">
        <v>135</v>
      </c>
      <c r="I6843" t="s">
        <v>136</v>
      </c>
      <c r="J6843" t="s">
        <v>137</v>
      </c>
      <c r="K6843" t="s">
        <v>138</v>
      </c>
      <c r="L6843" t="s">
        <v>19574</v>
      </c>
      <c r="M6843" t="s">
        <v>19575</v>
      </c>
      <c r="N6843">
        <v>3.096666666</v>
      </c>
      <c r="O6843">
        <v>0</v>
      </c>
      <c r="P6843">
        <v>3</v>
      </c>
      <c r="Q6843">
        <v>0</v>
      </c>
      <c r="R6843">
        <v>8</v>
      </c>
      <c r="S6843">
        <v>0</v>
      </c>
      <c r="T6843">
        <v>1</v>
      </c>
      <c r="U6843">
        <v>0</v>
      </c>
      <c r="V6843">
        <v>2</v>
      </c>
      <c r="W6843">
        <v>0</v>
      </c>
      <c r="X6843">
        <v>1.6572954775269002</v>
      </c>
      <c r="Y6843">
        <v>0</v>
      </c>
      <c r="Z6843">
        <v>83.410138576995962</v>
      </c>
      <c r="AA6843">
        <v>0</v>
      </c>
      <c r="AB6843">
        <v>3.2467718309157663</v>
      </c>
      <c r="AC6843">
        <v>0</v>
      </c>
      <c r="AD6843">
        <v>32.721242142221861</v>
      </c>
      <c r="AE6843">
        <v>121.03544802766049</v>
      </c>
    </row>
    <row r="6844" spans="1:31" x14ac:dyDescent="0.25">
      <c r="A6844">
        <v>2319332</v>
      </c>
      <c r="B6844">
        <v>1</v>
      </c>
      <c r="C6844" t="s">
        <v>80</v>
      </c>
      <c r="D6844" t="s">
        <v>92</v>
      </c>
      <c r="E6844" t="s">
        <v>141</v>
      </c>
      <c r="F6844" t="s">
        <v>1079</v>
      </c>
      <c r="G6844" t="s">
        <v>134</v>
      </c>
      <c r="H6844" t="s">
        <v>135</v>
      </c>
      <c r="I6844" t="s">
        <v>136</v>
      </c>
      <c r="J6844" t="s">
        <v>137</v>
      </c>
      <c r="K6844" t="s">
        <v>138</v>
      </c>
      <c r="L6844" t="s">
        <v>19576</v>
      </c>
      <c r="M6844" t="s">
        <v>19577</v>
      </c>
      <c r="N6844">
        <v>0.65</v>
      </c>
      <c r="O6844">
        <v>1</v>
      </c>
      <c r="P6844">
        <v>3549</v>
      </c>
      <c r="Q6844">
        <v>0</v>
      </c>
      <c r="R6844">
        <v>7</v>
      </c>
      <c r="S6844">
        <v>7</v>
      </c>
      <c r="T6844">
        <v>212</v>
      </c>
      <c r="U6844">
        <v>0</v>
      </c>
      <c r="V6844">
        <v>0</v>
      </c>
      <c r="W6844">
        <v>6.3537926661105004</v>
      </c>
      <c r="X6844">
        <v>382.28175659342514</v>
      </c>
      <c r="Y6844">
        <v>0</v>
      </c>
      <c r="Z6844">
        <v>1.8374854719000002</v>
      </c>
      <c r="AA6844">
        <v>50.717095297401016</v>
      </c>
      <c r="AB6844">
        <v>84.299849151121535</v>
      </c>
      <c r="AC6844">
        <v>0</v>
      </c>
      <c r="AD6844">
        <v>0</v>
      </c>
      <c r="AE6844">
        <v>525.48997917995814</v>
      </c>
    </row>
    <row r="6845" spans="1:31" x14ac:dyDescent="0.25">
      <c r="A6845">
        <v>2319724</v>
      </c>
      <c r="B6845">
        <v>1</v>
      </c>
      <c r="C6845" t="s">
        <v>80</v>
      </c>
      <c r="D6845" t="s">
        <v>98</v>
      </c>
      <c r="E6845" t="s">
        <v>175</v>
      </c>
      <c r="F6845" t="s">
        <v>19578</v>
      </c>
      <c r="G6845" t="s">
        <v>210</v>
      </c>
      <c r="H6845" t="s">
        <v>135</v>
      </c>
      <c r="I6845" t="s">
        <v>136</v>
      </c>
      <c r="J6845" t="s">
        <v>137</v>
      </c>
      <c r="K6845" t="s">
        <v>138</v>
      </c>
      <c r="L6845" t="s">
        <v>19579</v>
      </c>
      <c r="M6845" t="s">
        <v>19580</v>
      </c>
      <c r="N6845">
        <v>1.223333333</v>
      </c>
      <c r="O6845">
        <v>0</v>
      </c>
      <c r="P6845">
        <v>0</v>
      </c>
      <c r="Q6845">
        <v>0</v>
      </c>
      <c r="R6845">
        <v>5</v>
      </c>
      <c r="S6845">
        <v>0</v>
      </c>
      <c r="T6845">
        <v>10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20.081496216436197</v>
      </c>
      <c r="AA6845">
        <v>0</v>
      </c>
      <c r="AB6845">
        <v>18.090182520636635</v>
      </c>
      <c r="AC6845">
        <v>0</v>
      </c>
      <c r="AD6845">
        <v>0</v>
      </c>
      <c r="AE6845">
        <v>38.171678737072831</v>
      </c>
    </row>
    <row r="6846" spans="1:31" x14ac:dyDescent="0.25">
      <c r="A6846">
        <v>2319432</v>
      </c>
      <c r="B6846">
        <v>1</v>
      </c>
      <c r="C6846" t="s">
        <v>81</v>
      </c>
      <c r="D6846" t="s">
        <v>118</v>
      </c>
      <c r="E6846" t="s">
        <v>132</v>
      </c>
      <c r="F6846" t="s">
        <v>19581</v>
      </c>
      <c r="G6846" t="s">
        <v>703</v>
      </c>
      <c r="H6846" t="s">
        <v>135</v>
      </c>
      <c r="I6846" t="s">
        <v>136</v>
      </c>
      <c r="J6846" t="s">
        <v>3</v>
      </c>
      <c r="K6846" t="s">
        <v>138</v>
      </c>
      <c r="L6846" t="s">
        <v>19582</v>
      </c>
      <c r="M6846" t="s">
        <v>19583</v>
      </c>
      <c r="N6846">
        <v>1.9397222220000001</v>
      </c>
      <c r="O6846">
        <v>0</v>
      </c>
      <c r="P6846">
        <v>0</v>
      </c>
      <c r="Q6846">
        <v>3</v>
      </c>
      <c r="R6846">
        <v>0</v>
      </c>
      <c r="S6846">
        <v>2</v>
      </c>
      <c r="T6846">
        <v>0</v>
      </c>
      <c r="U6846">
        <v>6</v>
      </c>
      <c r="V6846">
        <v>0</v>
      </c>
      <c r="W6846">
        <v>0</v>
      </c>
      <c r="X6846">
        <v>0</v>
      </c>
      <c r="Y6846">
        <v>26.989155428485358</v>
      </c>
      <c r="Z6846">
        <v>0</v>
      </c>
      <c r="AA6846">
        <v>5.769359014078888</v>
      </c>
      <c r="AB6846">
        <v>0</v>
      </c>
      <c r="AC6846">
        <v>275.47538612039068</v>
      </c>
      <c r="AD6846">
        <v>0</v>
      </c>
      <c r="AE6846">
        <v>308.23390056295494</v>
      </c>
    </row>
    <row r="6847" spans="1:31" x14ac:dyDescent="0.25">
      <c r="A6847">
        <v>2319658</v>
      </c>
      <c r="B6847">
        <v>1</v>
      </c>
      <c r="C6847" t="s">
        <v>81</v>
      </c>
      <c r="D6847" t="s">
        <v>122</v>
      </c>
      <c r="E6847" t="s">
        <v>153</v>
      </c>
      <c r="F6847" t="s">
        <v>19584</v>
      </c>
      <c r="G6847" t="s">
        <v>254</v>
      </c>
      <c r="H6847" t="s">
        <v>150</v>
      </c>
      <c r="I6847" t="s">
        <v>136</v>
      </c>
      <c r="J6847" t="s">
        <v>137</v>
      </c>
      <c r="K6847" t="s">
        <v>138</v>
      </c>
      <c r="L6847" t="s">
        <v>19585</v>
      </c>
      <c r="M6847" t="s">
        <v>19586</v>
      </c>
      <c r="N6847">
        <v>2.0930555549999998</v>
      </c>
      <c r="O6847">
        <v>0</v>
      </c>
      <c r="P6847">
        <v>3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0.69977244742633338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0.69977244742633338</v>
      </c>
    </row>
    <row r="6848" spans="1:31" x14ac:dyDescent="0.25">
      <c r="A6848">
        <v>2319538</v>
      </c>
      <c r="B6848">
        <v>1</v>
      </c>
      <c r="C6848" t="s">
        <v>81</v>
      </c>
      <c r="D6848" t="s">
        <v>114</v>
      </c>
      <c r="E6848" t="s">
        <v>141</v>
      </c>
      <c r="F6848" t="s">
        <v>19587</v>
      </c>
      <c r="G6848" t="s">
        <v>134</v>
      </c>
      <c r="H6848" t="s">
        <v>135</v>
      </c>
      <c r="I6848" t="s">
        <v>136</v>
      </c>
      <c r="J6848" t="s">
        <v>137</v>
      </c>
      <c r="K6848" t="s">
        <v>138</v>
      </c>
      <c r="L6848" t="s">
        <v>19588</v>
      </c>
      <c r="M6848" t="s">
        <v>19589</v>
      </c>
      <c r="N6848">
        <v>0.39722222200000001</v>
      </c>
      <c r="O6848">
        <v>0</v>
      </c>
      <c r="P6848">
        <v>2166</v>
      </c>
      <c r="Q6848">
        <v>2</v>
      </c>
      <c r="R6848">
        <v>14</v>
      </c>
      <c r="S6848">
        <v>16</v>
      </c>
      <c r="T6848">
        <v>168</v>
      </c>
      <c r="U6848">
        <v>0</v>
      </c>
      <c r="V6848">
        <v>0</v>
      </c>
      <c r="W6848">
        <v>0</v>
      </c>
      <c r="X6848">
        <v>79.133270605603428</v>
      </c>
      <c r="Y6848">
        <v>0.44126622406533328</v>
      </c>
      <c r="Z6848">
        <v>0.72677126411174986</v>
      </c>
      <c r="AA6848">
        <v>12.033814123760003</v>
      </c>
      <c r="AB6848">
        <v>21.725096338155538</v>
      </c>
      <c r="AC6848">
        <v>0</v>
      </c>
      <c r="AD6848">
        <v>0</v>
      </c>
      <c r="AE6848">
        <v>114.06021855569605</v>
      </c>
    </row>
    <row r="6849" spans="1:31" x14ac:dyDescent="0.25">
      <c r="A6849">
        <v>2319352</v>
      </c>
      <c r="B6849">
        <v>1</v>
      </c>
      <c r="C6849" t="s">
        <v>81</v>
      </c>
      <c r="D6849" t="s">
        <v>121</v>
      </c>
      <c r="E6849" t="s">
        <v>141</v>
      </c>
      <c r="F6849" t="s">
        <v>19590</v>
      </c>
      <c r="G6849" t="s">
        <v>134</v>
      </c>
      <c r="H6849" t="s">
        <v>135</v>
      </c>
      <c r="I6849" t="s">
        <v>136</v>
      </c>
      <c r="J6849" t="s">
        <v>137</v>
      </c>
      <c r="K6849" t="s">
        <v>138</v>
      </c>
      <c r="L6849" t="s">
        <v>19591</v>
      </c>
      <c r="M6849" t="s">
        <v>19592</v>
      </c>
      <c r="N6849">
        <v>0.56861111099999995</v>
      </c>
      <c r="O6849">
        <v>0</v>
      </c>
      <c r="P6849">
        <v>1680</v>
      </c>
      <c r="Q6849">
        <v>0</v>
      </c>
      <c r="R6849">
        <v>50</v>
      </c>
      <c r="S6849">
        <v>6</v>
      </c>
      <c r="T6849">
        <v>331</v>
      </c>
      <c r="U6849">
        <v>0</v>
      </c>
      <c r="V6849">
        <v>1</v>
      </c>
      <c r="W6849">
        <v>0</v>
      </c>
      <c r="X6849">
        <v>132.92065556388704</v>
      </c>
      <c r="Y6849">
        <v>0</v>
      </c>
      <c r="Z6849">
        <v>6.869744599552301</v>
      </c>
      <c r="AA6849">
        <v>52.623745182522043</v>
      </c>
      <c r="AB6849">
        <v>65.97581040465343</v>
      </c>
      <c r="AC6849">
        <v>0</v>
      </c>
      <c r="AD6849">
        <v>70.690959505404848</v>
      </c>
      <c r="AE6849">
        <v>329.08091525601969</v>
      </c>
    </row>
    <row r="6850" spans="1:31" x14ac:dyDescent="0.25">
      <c r="A6850">
        <v>2319638</v>
      </c>
      <c r="B6850">
        <v>1</v>
      </c>
      <c r="C6850" t="s">
        <v>81</v>
      </c>
      <c r="D6850" t="s">
        <v>113</v>
      </c>
      <c r="E6850" t="s">
        <v>414</v>
      </c>
      <c r="F6850" t="s">
        <v>19593</v>
      </c>
      <c r="G6850" t="s">
        <v>134</v>
      </c>
      <c r="H6850" t="s">
        <v>2425</v>
      </c>
      <c r="I6850" t="s">
        <v>136</v>
      </c>
      <c r="J6850" t="s">
        <v>137</v>
      </c>
      <c r="K6850" t="s">
        <v>138</v>
      </c>
      <c r="L6850" t="s">
        <v>19594</v>
      </c>
      <c r="M6850" t="s">
        <v>19595</v>
      </c>
      <c r="N6850">
        <v>5.6814721999999998E-2</v>
      </c>
      <c r="O6850">
        <v>0</v>
      </c>
      <c r="P6850">
        <v>10635</v>
      </c>
      <c r="Q6850">
        <v>4</v>
      </c>
      <c r="R6850">
        <v>170</v>
      </c>
      <c r="S6850">
        <v>13</v>
      </c>
      <c r="T6850">
        <v>1701</v>
      </c>
      <c r="U6850">
        <v>6</v>
      </c>
      <c r="V6850">
        <v>15</v>
      </c>
      <c r="W6850">
        <v>0</v>
      </c>
      <c r="X6850">
        <v>126.18217278015636</v>
      </c>
      <c r="Y6850">
        <v>2.7921832147519994</v>
      </c>
      <c r="Z6850">
        <v>7.9600341044795027</v>
      </c>
      <c r="AA6850">
        <v>31.939755625144535</v>
      </c>
      <c r="AB6850">
        <v>82.740448437965014</v>
      </c>
      <c r="AC6850">
        <v>17.163503868097997</v>
      </c>
      <c r="AD6850">
        <v>9.6227300241818661</v>
      </c>
      <c r="AE6850">
        <v>278.40082805477726</v>
      </c>
    </row>
    <row r="6851" spans="1:31" x14ac:dyDescent="0.25">
      <c r="A6851">
        <v>2319372</v>
      </c>
      <c r="B6851">
        <v>1</v>
      </c>
      <c r="C6851" t="s">
        <v>81</v>
      </c>
      <c r="D6851" t="s">
        <v>113</v>
      </c>
      <c r="E6851" t="s">
        <v>141</v>
      </c>
      <c r="F6851" t="s">
        <v>4035</v>
      </c>
      <c r="G6851" t="s">
        <v>134</v>
      </c>
      <c r="H6851" t="s">
        <v>135</v>
      </c>
      <c r="I6851" t="s">
        <v>136</v>
      </c>
      <c r="J6851" t="s">
        <v>137</v>
      </c>
      <c r="K6851" t="s">
        <v>138</v>
      </c>
      <c r="L6851" t="s">
        <v>19596</v>
      </c>
      <c r="M6851" t="s">
        <v>19597</v>
      </c>
      <c r="N6851">
        <v>0.19916666599999999</v>
      </c>
      <c r="O6851">
        <v>0</v>
      </c>
      <c r="P6851">
        <v>386</v>
      </c>
      <c r="Q6851">
        <v>61</v>
      </c>
      <c r="R6851">
        <v>353</v>
      </c>
      <c r="S6851">
        <v>12</v>
      </c>
      <c r="T6851">
        <v>46</v>
      </c>
      <c r="U6851">
        <v>1</v>
      </c>
      <c r="V6851">
        <v>0</v>
      </c>
      <c r="W6851">
        <v>0</v>
      </c>
      <c r="X6851">
        <v>16.886218635127396</v>
      </c>
      <c r="Y6851">
        <v>54.606366673043475</v>
      </c>
      <c r="Z6851">
        <v>163.08260571359645</v>
      </c>
      <c r="AA6851">
        <v>39.860768718944911</v>
      </c>
      <c r="AB6851">
        <v>10.149360019201064</v>
      </c>
      <c r="AC6851">
        <v>23.970494836524999</v>
      </c>
      <c r="AD6851">
        <v>0</v>
      </c>
      <c r="AE6851">
        <v>308.55581459643832</v>
      </c>
    </row>
    <row r="6852" spans="1:31" x14ac:dyDescent="0.25">
      <c r="A6852">
        <v>2319346</v>
      </c>
      <c r="B6852">
        <v>1</v>
      </c>
      <c r="C6852" t="s">
        <v>81</v>
      </c>
      <c r="D6852" t="s">
        <v>120</v>
      </c>
      <c r="E6852" t="s">
        <v>158</v>
      </c>
      <c r="F6852" t="s">
        <v>19598</v>
      </c>
      <c r="G6852" t="s">
        <v>453</v>
      </c>
      <c r="H6852" t="s">
        <v>150</v>
      </c>
      <c r="I6852" t="s">
        <v>136</v>
      </c>
      <c r="J6852" t="s">
        <v>137</v>
      </c>
      <c r="K6852" t="s">
        <v>138</v>
      </c>
      <c r="L6852" t="s">
        <v>19599</v>
      </c>
      <c r="M6852" t="s">
        <v>19600</v>
      </c>
      <c r="N6852">
        <v>2.5305555549999998</v>
      </c>
      <c r="O6852">
        <v>0</v>
      </c>
      <c r="P6852">
        <v>0</v>
      </c>
      <c r="Q6852">
        <v>0</v>
      </c>
      <c r="R6852">
        <v>5</v>
      </c>
      <c r="S6852">
        <v>0</v>
      </c>
      <c r="T6852">
        <v>1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30.075277326092049</v>
      </c>
      <c r="AA6852">
        <v>0</v>
      </c>
      <c r="AB6852">
        <v>12.450654700867716</v>
      </c>
      <c r="AC6852">
        <v>0</v>
      </c>
      <c r="AD6852">
        <v>0</v>
      </c>
      <c r="AE6852">
        <v>42.525932026959765</v>
      </c>
    </row>
    <row r="6853" spans="1:31" x14ac:dyDescent="0.25">
      <c r="A6853">
        <v>2319415</v>
      </c>
      <c r="B6853">
        <v>1</v>
      </c>
      <c r="C6853" t="s">
        <v>81</v>
      </c>
      <c r="D6853" t="s">
        <v>128</v>
      </c>
      <c r="E6853" t="s">
        <v>132</v>
      </c>
      <c r="F6853" t="s">
        <v>19601</v>
      </c>
      <c r="G6853" t="s">
        <v>134</v>
      </c>
      <c r="H6853" t="s">
        <v>135</v>
      </c>
      <c r="I6853" t="s">
        <v>136</v>
      </c>
      <c r="J6853" t="s">
        <v>137</v>
      </c>
      <c r="K6853" t="s">
        <v>138</v>
      </c>
      <c r="L6853" t="s">
        <v>19602</v>
      </c>
      <c r="M6853" t="s">
        <v>19603</v>
      </c>
      <c r="N6853">
        <v>2.1319444440000002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0</v>
      </c>
      <c r="U6853">
        <v>2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350.46820500211209</v>
      </c>
      <c r="AD6853">
        <v>0</v>
      </c>
      <c r="AE6853">
        <v>350.46820500211209</v>
      </c>
    </row>
    <row r="6854" spans="1:31" x14ac:dyDescent="0.25">
      <c r="A6854">
        <v>2319664</v>
      </c>
      <c r="B6854">
        <v>1</v>
      </c>
      <c r="C6854" t="s">
        <v>81</v>
      </c>
      <c r="D6854" t="s">
        <v>120</v>
      </c>
      <c r="E6854" t="s">
        <v>153</v>
      </c>
      <c r="F6854" t="s">
        <v>19604</v>
      </c>
      <c r="G6854" t="s">
        <v>155</v>
      </c>
      <c r="H6854" t="s">
        <v>150</v>
      </c>
      <c r="I6854" t="s">
        <v>136</v>
      </c>
      <c r="J6854" t="s">
        <v>137</v>
      </c>
      <c r="K6854" t="s">
        <v>138</v>
      </c>
      <c r="L6854" t="s">
        <v>19605</v>
      </c>
      <c r="M6854" t="s">
        <v>19606</v>
      </c>
      <c r="N6854">
        <v>3.7036111109999998</v>
      </c>
      <c r="O6854">
        <v>0</v>
      </c>
      <c r="P6854">
        <v>1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1.344859620692775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1.344859620692775</v>
      </c>
    </row>
    <row r="6855" spans="1:31" x14ac:dyDescent="0.25">
      <c r="A6855">
        <v>2319558</v>
      </c>
      <c r="B6855">
        <v>1</v>
      </c>
      <c r="C6855" t="s">
        <v>80</v>
      </c>
      <c r="D6855" t="s">
        <v>96</v>
      </c>
      <c r="E6855" t="s">
        <v>153</v>
      </c>
      <c r="F6855" t="s">
        <v>19607</v>
      </c>
      <c r="G6855" t="s">
        <v>254</v>
      </c>
      <c r="H6855" t="s">
        <v>150</v>
      </c>
      <c r="I6855" t="s">
        <v>136</v>
      </c>
      <c r="J6855" t="s">
        <v>137</v>
      </c>
      <c r="K6855" t="s">
        <v>138</v>
      </c>
      <c r="L6855" t="s">
        <v>19608</v>
      </c>
      <c r="M6855" t="s">
        <v>19609</v>
      </c>
      <c r="N6855">
        <v>1.7780555549999999</v>
      </c>
      <c r="O6855">
        <v>0</v>
      </c>
      <c r="P6855">
        <v>1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0.60452089440903323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0.60452089440903323</v>
      </c>
    </row>
    <row r="6856" spans="1:31" x14ac:dyDescent="0.25">
      <c r="A6856">
        <v>2319601</v>
      </c>
      <c r="B6856">
        <v>1</v>
      </c>
      <c r="C6856" t="s">
        <v>80</v>
      </c>
      <c r="D6856" t="s">
        <v>93</v>
      </c>
      <c r="E6856" t="s">
        <v>414</v>
      </c>
      <c r="F6856" t="s">
        <v>18396</v>
      </c>
      <c r="G6856" t="s">
        <v>134</v>
      </c>
      <c r="H6856" t="s">
        <v>135</v>
      </c>
      <c r="I6856" t="s">
        <v>136</v>
      </c>
      <c r="J6856" t="s">
        <v>137</v>
      </c>
      <c r="K6856" t="s">
        <v>138</v>
      </c>
      <c r="L6856" t="s">
        <v>19610</v>
      </c>
      <c r="M6856" t="s">
        <v>19611</v>
      </c>
      <c r="N6856">
        <v>0.77638888800000005</v>
      </c>
      <c r="O6856">
        <v>4</v>
      </c>
      <c r="P6856">
        <v>19549</v>
      </c>
      <c r="Q6856">
        <v>55</v>
      </c>
      <c r="R6856">
        <v>1047</v>
      </c>
      <c r="S6856">
        <v>32</v>
      </c>
      <c r="T6856">
        <v>3018</v>
      </c>
      <c r="U6856">
        <v>5</v>
      </c>
      <c r="V6856">
        <v>3</v>
      </c>
      <c r="W6856">
        <v>3.3194238124322086</v>
      </c>
      <c r="X6856">
        <v>2450.70545493906</v>
      </c>
      <c r="Y6856">
        <v>347.3433920098775</v>
      </c>
      <c r="Z6856">
        <v>892.89066189737241</v>
      </c>
      <c r="AA6856">
        <v>69.142493552941389</v>
      </c>
      <c r="AB6856">
        <v>1913.8361996817655</v>
      </c>
      <c r="AC6856">
        <v>625.08896876847257</v>
      </c>
      <c r="AD6856">
        <v>20.406520133170503</v>
      </c>
      <c r="AE6856">
        <v>6322.7331147950918</v>
      </c>
    </row>
    <row r="6857" spans="1:31" x14ac:dyDescent="0.25">
      <c r="A6857">
        <v>2319701</v>
      </c>
      <c r="B6857">
        <v>1</v>
      </c>
      <c r="C6857" t="s">
        <v>80</v>
      </c>
      <c r="D6857" t="s">
        <v>104</v>
      </c>
      <c r="E6857" t="s">
        <v>132</v>
      </c>
      <c r="F6857" t="s">
        <v>4104</v>
      </c>
      <c r="G6857" t="s">
        <v>134</v>
      </c>
      <c r="H6857" t="s">
        <v>135</v>
      </c>
      <c r="I6857" t="s">
        <v>136</v>
      </c>
      <c r="J6857" t="s">
        <v>137</v>
      </c>
      <c r="K6857" t="s">
        <v>138</v>
      </c>
      <c r="L6857" t="s">
        <v>19612</v>
      </c>
      <c r="M6857" t="s">
        <v>19613</v>
      </c>
      <c r="N6857">
        <v>1.943888888</v>
      </c>
      <c r="O6857">
        <v>4</v>
      </c>
      <c r="P6857">
        <v>24</v>
      </c>
      <c r="Q6857">
        <v>25</v>
      </c>
      <c r="R6857">
        <v>42</v>
      </c>
      <c r="S6857">
        <v>10</v>
      </c>
      <c r="T6857">
        <v>23</v>
      </c>
      <c r="U6857">
        <v>0</v>
      </c>
      <c r="V6857">
        <v>0</v>
      </c>
      <c r="W6857">
        <v>4.8283907951040677</v>
      </c>
      <c r="X6857">
        <v>11.753993534146602</v>
      </c>
      <c r="Y6857">
        <v>51.621352340334376</v>
      </c>
      <c r="Z6857">
        <v>88.379893875903903</v>
      </c>
      <c r="AA6857">
        <v>15.52806683651548</v>
      </c>
      <c r="AB6857">
        <v>18.602480282541471</v>
      </c>
      <c r="AC6857">
        <v>0</v>
      </c>
      <c r="AD6857">
        <v>0</v>
      </c>
      <c r="AE6857">
        <v>190.7141776645459</v>
      </c>
    </row>
    <row r="6858" spans="1:31" x14ac:dyDescent="0.25">
      <c r="A6858">
        <v>2319309</v>
      </c>
      <c r="B6858">
        <v>1</v>
      </c>
      <c r="C6858" t="s">
        <v>80</v>
      </c>
      <c r="D6858" t="s">
        <v>84</v>
      </c>
      <c r="E6858" t="s">
        <v>285</v>
      </c>
      <c r="F6858" t="s">
        <v>19614</v>
      </c>
      <c r="G6858" t="s">
        <v>149</v>
      </c>
      <c r="H6858" t="s">
        <v>150</v>
      </c>
      <c r="I6858" t="s">
        <v>136</v>
      </c>
      <c r="J6858" t="s">
        <v>137</v>
      </c>
      <c r="K6858" t="s">
        <v>138</v>
      </c>
      <c r="L6858" t="s">
        <v>19615</v>
      </c>
      <c r="M6858" t="s">
        <v>19616</v>
      </c>
      <c r="N6858">
        <v>1.081388888</v>
      </c>
      <c r="O6858">
        <v>0</v>
      </c>
      <c r="P6858">
        <v>222</v>
      </c>
      <c r="Q6858">
        <v>0</v>
      </c>
      <c r="R6858">
        <v>0</v>
      </c>
      <c r="S6858">
        <v>0</v>
      </c>
      <c r="T6858">
        <v>39</v>
      </c>
      <c r="U6858">
        <v>0</v>
      </c>
      <c r="V6858">
        <v>0</v>
      </c>
      <c r="W6858">
        <v>0</v>
      </c>
      <c r="X6858">
        <v>38.675379515562291</v>
      </c>
      <c r="Y6858">
        <v>0</v>
      </c>
      <c r="Z6858">
        <v>0</v>
      </c>
      <c r="AA6858">
        <v>0</v>
      </c>
      <c r="AB6858">
        <v>26.567450941240804</v>
      </c>
      <c r="AC6858">
        <v>0</v>
      </c>
      <c r="AD6858">
        <v>0</v>
      </c>
      <c r="AE6858">
        <v>65.242830456803091</v>
      </c>
    </row>
    <row r="6859" spans="1:31" x14ac:dyDescent="0.25">
      <c r="A6859">
        <v>2319575</v>
      </c>
      <c r="B6859">
        <v>1</v>
      </c>
      <c r="C6859" t="s">
        <v>80</v>
      </c>
      <c r="D6859" t="s">
        <v>93</v>
      </c>
      <c r="E6859" t="s">
        <v>147</v>
      </c>
      <c r="F6859" t="s">
        <v>15693</v>
      </c>
      <c r="G6859" t="s">
        <v>149</v>
      </c>
      <c r="H6859" t="s">
        <v>150</v>
      </c>
      <c r="I6859" t="s">
        <v>136</v>
      </c>
      <c r="J6859" t="s">
        <v>137</v>
      </c>
      <c r="K6859" t="s">
        <v>138</v>
      </c>
      <c r="L6859" t="s">
        <v>19617</v>
      </c>
      <c r="M6859" t="s">
        <v>19618</v>
      </c>
      <c r="N6859">
        <v>9.0002777770000009</v>
      </c>
      <c r="O6859">
        <v>0</v>
      </c>
      <c r="P6859">
        <v>4</v>
      </c>
      <c r="Q6859">
        <v>0</v>
      </c>
      <c r="R6859">
        <v>9</v>
      </c>
      <c r="S6859">
        <v>0</v>
      </c>
      <c r="T6859">
        <v>1</v>
      </c>
      <c r="U6859">
        <v>0</v>
      </c>
      <c r="V6859">
        <v>0</v>
      </c>
      <c r="W6859">
        <v>0</v>
      </c>
      <c r="X6859">
        <v>3.9178320640091666</v>
      </c>
      <c r="Y6859">
        <v>0</v>
      </c>
      <c r="Z6859">
        <v>54.409742358113618</v>
      </c>
      <c r="AA6859">
        <v>0</v>
      </c>
      <c r="AB6859">
        <v>16.668781382067998</v>
      </c>
      <c r="AC6859">
        <v>0</v>
      </c>
      <c r="AD6859">
        <v>0</v>
      </c>
      <c r="AE6859">
        <v>74.996355804190785</v>
      </c>
    </row>
    <row r="6860" spans="1:31" x14ac:dyDescent="0.25">
      <c r="A6860">
        <v>2319598</v>
      </c>
      <c r="B6860">
        <v>1</v>
      </c>
      <c r="C6860" t="s">
        <v>81</v>
      </c>
      <c r="D6860" t="s">
        <v>124</v>
      </c>
      <c r="E6860" t="s">
        <v>141</v>
      </c>
      <c r="F6860" t="s">
        <v>19619</v>
      </c>
      <c r="G6860" t="s">
        <v>134</v>
      </c>
      <c r="H6860" t="s">
        <v>135</v>
      </c>
      <c r="I6860" t="s">
        <v>136</v>
      </c>
      <c r="J6860" t="s">
        <v>137</v>
      </c>
      <c r="K6860" t="s">
        <v>138</v>
      </c>
      <c r="L6860" t="s">
        <v>19620</v>
      </c>
      <c r="M6860" t="s">
        <v>19621</v>
      </c>
      <c r="N6860">
        <v>0.10305555499999999</v>
      </c>
      <c r="O6860">
        <v>1</v>
      </c>
      <c r="P6860">
        <v>3770</v>
      </c>
      <c r="Q6860">
        <v>3</v>
      </c>
      <c r="R6860">
        <v>82</v>
      </c>
      <c r="S6860">
        <v>7</v>
      </c>
      <c r="T6860">
        <v>748</v>
      </c>
      <c r="U6860">
        <v>3</v>
      </c>
      <c r="V6860">
        <v>1</v>
      </c>
      <c r="W6860">
        <v>3.4815131865616668E-2</v>
      </c>
      <c r="X6860">
        <v>58.83078218902773</v>
      </c>
      <c r="Y6860">
        <v>4.2664818384462748</v>
      </c>
      <c r="Z6860">
        <v>9.0875377923216849</v>
      </c>
      <c r="AA6860">
        <v>0.92667816317440022</v>
      </c>
      <c r="AB6860">
        <v>39.731641042681723</v>
      </c>
      <c r="AC6860">
        <v>24.176587386674335</v>
      </c>
      <c r="AD6860">
        <v>4.4728082890574998E-2</v>
      </c>
      <c r="AE6860">
        <v>137.09925162708234</v>
      </c>
    </row>
    <row r="6861" spans="1:31" x14ac:dyDescent="0.25">
      <c r="A6861">
        <v>2319767</v>
      </c>
      <c r="B6861">
        <v>1</v>
      </c>
      <c r="C6861" t="s">
        <v>80</v>
      </c>
      <c r="D6861" t="s">
        <v>103</v>
      </c>
      <c r="E6861" t="s">
        <v>147</v>
      </c>
      <c r="F6861" t="s">
        <v>19622</v>
      </c>
      <c r="G6861" t="s">
        <v>149</v>
      </c>
      <c r="H6861" t="s">
        <v>150</v>
      </c>
      <c r="I6861" t="s">
        <v>136</v>
      </c>
      <c r="J6861" t="s">
        <v>137</v>
      </c>
      <c r="K6861" t="s">
        <v>138</v>
      </c>
      <c r="L6861" t="s">
        <v>19623</v>
      </c>
      <c r="M6861" t="s">
        <v>19624</v>
      </c>
      <c r="N6861">
        <v>0.77055555499999995</v>
      </c>
      <c r="O6861">
        <v>0</v>
      </c>
      <c r="P6861">
        <v>59</v>
      </c>
      <c r="Q6861">
        <v>0</v>
      </c>
      <c r="R6861">
        <v>0</v>
      </c>
      <c r="S6861">
        <v>0</v>
      </c>
      <c r="T6861">
        <v>4</v>
      </c>
      <c r="U6861">
        <v>0</v>
      </c>
      <c r="V6861">
        <v>0</v>
      </c>
      <c r="W6861">
        <v>0</v>
      </c>
      <c r="X6861">
        <v>10.064393242527951</v>
      </c>
      <c r="Y6861">
        <v>0</v>
      </c>
      <c r="Z6861">
        <v>0</v>
      </c>
      <c r="AA6861">
        <v>0</v>
      </c>
      <c r="AB6861">
        <v>2.7338155644600501</v>
      </c>
      <c r="AC6861">
        <v>0</v>
      </c>
      <c r="AD6861">
        <v>0</v>
      </c>
      <c r="AE6861">
        <v>12.798208806988001</v>
      </c>
    </row>
    <row r="6862" spans="1:31" x14ac:dyDescent="0.25">
      <c r="A6862">
        <v>2319644</v>
      </c>
      <c r="B6862">
        <v>1</v>
      </c>
      <c r="C6862" t="s">
        <v>81</v>
      </c>
      <c r="D6862" t="s">
        <v>113</v>
      </c>
      <c r="E6862" t="s">
        <v>414</v>
      </c>
      <c r="F6862" t="s">
        <v>19625</v>
      </c>
      <c r="G6862" t="s">
        <v>134</v>
      </c>
      <c r="H6862" t="s">
        <v>2425</v>
      </c>
      <c r="I6862" t="s">
        <v>136</v>
      </c>
      <c r="J6862" t="s">
        <v>137</v>
      </c>
      <c r="K6862" t="s">
        <v>138</v>
      </c>
      <c r="L6862" t="s">
        <v>19626</v>
      </c>
      <c r="M6862" t="s">
        <v>19627</v>
      </c>
      <c r="N6862">
        <v>6.8192500000000003E-2</v>
      </c>
      <c r="O6862">
        <v>0</v>
      </c>
      <c r="P6862">
        <v>0</v>
      </c>
      <c r="Q6862">
        <v>0</v>
      </c>
      <c r="R6862">
        <v>0</v>
      </c>
      <c r="S6862">
        <v>1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9.1992279243277769E-2</v>
      </c>
      <c r="AB6862">
        <v>0</v>
      </c>
      <c r="AC6862">
        <v>0</v>
      </c>
      <c r="AD6862">
        <v>0</v>
      </c>
      <c r="AE6862">
        <v>9.1992279243277769E-2</v>
      </c>
    </row>
    <row r="6863" spans="1:31" x14ac:dyDescent="0.25">
      <c r="A6863">
        <v>2319581</v>
      </c>
      <c r="B6863">
        <v>1</v>
      </c>
      <c r="C6863" t="s">
        <v>81</v>
      </c>
      <c r="D6863" t="s">
        <v>118</v>
      </c>
      <c r="E6863" t="s">
        <v>147</v>
      </c>
      <c r="F6863" t="s">
        <v>19628</v>
      </c>
      <c r="G6863" t="s">
        <v>900</v>
      </c>
      <c r="H6863" t="s">
        <v>150</v>
      </c>
      <c r="I6863" t="s">
        <v>136</v>
      </c>
      <c r="J6863" t="s">
        <v>137</v>
      </c>
      <c r="K6863" t="s">
        <v>138</v>
      </c>
      <c r="L6863" t="s">
        <v>19629</v>
      </c>
      <c r="M6863" t="s">
        <v>19630</v>
      </c>
      <c r="N6863">
        <v>1.004444444</v>
      </c>
      <c r="O6863">
        <v>0</v>
      </c>
      <c r="P6863">
        <v>22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3.5531059890907337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3.5531059890907337</v>
      </c>
    </row>
    <row r="6864" spans="1:31" x14ac:dyDescent="0.25">
      <c r="A6864">
        <v>2319535</v>
      </c>
      <c r="B6864">
        <v>1</v>
      </c>
      <c r="C6864" t="s">
        <v>81</v>
      </c>
      <c r="D6864" t="s">
        <v>124</v>
      </c>
      <c r="E6864" t="s">
        <v>153</v>
      </c>
      <c r="F6864" t="s">
        <v>19631</v>
      </c>
      <c r="G6864" t="s">
        <v>155</v>
      </c>
      <c r="H6864" t="s">
        <v>150</v>
      </c>
      <c r="I6864" t="s">
        <v>136</v>
      </c>
      <c r="J6864" t="s">
        <v>137</v>
      </c>
      <c r="K6864" t="s">
        <v>138</v>
      </c>
      <c r="L6864" t="s">
        <v>19632</v>
      </c>
      <c r="M6864" t="s">
        <v>19633</v>
      </c>
      <c r="N6864">
        <v>0.30888888799999997</v>
      </c>
      <c r="O6864">
        <v>0</v>
      </c>
      <c r="P6864">
        <v>4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0.25417328371573333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0.25417328371573333</v>
      </c>
    </row>
    <row r="6865" spans="1:31" x14ac:dyDescent="0.25">
      <c r="A6865">
        <v>2319721</v>
      </c>
      <c r="B6865">
        <v>1</v>
      </c>
      <c r="C6865" t="s">
        <v>80</v>
      </c>
      <c r="D6865" t="s">
        <v>103</v>
      </c>
      <c r="E6865" t="s">
        <v>158</v>
      </c>
      <c r="F6865" t="s">
        <v>19634</v>
      </c>
      <c r="G6865" t="s">
        <v>453</v>
      </c>
      <c r="H6865" t="s">
        <v>150</v>
      </c>
      <c r="I6865" t="s">
        <v>136</v>
      </c>
      <c r="J6865" t="s">
        <v>137</v>
      </c>
      <c r="K6865" t="s">
        <v>138</v>
      </c>
      <c r="L6865" t="s">
        <v>19635</v>
      </c>
      <c r="M6865" t="s">
        <v>19636</v>
      </c>
      <c r="N6865">
        <v>1.2269444439999999</v>
      </c>
      <c r="O6865">
        <v>0</v>
      </c>
      <c r="P6865">
        <v>99</v>
      </c>
      <c r="Q6865">
        <v>0</v>
      </c>
      <c r="R6865">
        <v>17</v>
      </c>
      <c r="S6865">
        <v>0</v>
      </c>
      <c r="T6865">
        <v>32</v>
      </c>
      <c r="U6865">
        <v>0</v>
      </c>
      <c r="V6865">
        <v>0</v>
      </c>
      <c r="W6865">
        <v>0</v>
      </c>
      <c r="X6865">
        <v>24.33925439376619</v>
      </c>
      <c r="Y6865">
        <v>0</v>
      </c>
      <c r="Z6865">
        <v>7.3339781915924993</v>
      </c>
      <c r="AA6865">
        <v>0</v>
      </c>
      <c r="AB6865">
        <v>21.152699558904398</v>
      </c>
      <c r="AC6865">
        <v>0</v>
      </c>
      <c r="AD6865">
        <v>0</v>
      </c>
      <c r="AE6865">
        <v>52.825932144263092</v>
      </c>
    </row>
    <row r="6866" spans="1:31" x14ac:dyDescent="0.25">
      <c r="A6866">
        <v>2319389</v>
      </c>
      <c r="B6866">
        <v>1</v>
      </c>
      <c r="C6866" t="s">
        <v>81</v>
      </c>
      <c r="D6866" t="s">
        <v>117</v>
      </c>
      <c r="E6866" t="s">
        <v>132</v>
      </c>
      <c r="F6866" t="s">
        <v>19637</v>
      </c>
      <c r="G6866" t="s">
        <v>143</v>
      </c>
      <c r="H6866" t="s">
        <v>135</v>
      </c>
      <c r="I6866" t="s">
        <v>136</v>
      </c>
      <c r="J6866" t="s">
        <v>137</v>
      </c>
      <c r="K6866" t="s">
        <v>144</v>
      </c>
      <c r="L6866" t="s">
        <v>19638</v>
      </c>
      <c r="M6866" t="s">
        <v>19639</v>
      </c>
      <c r="N6866">
        <v>1.5041666659999999</v>
      </c>
      <c r="O6866">
        <v>0</v>
      </c>
      <c r="P6866">
        <v>189</v>
      </c>
      <c r="Q6866">
        <v>15</v>
      </c>
      <c r="R6866">
        <v>97</v>
      </c>
      <c r="S6866">
        <v>0</v>
      </c>
      <c r="T6866">
        <v>8</v>
      </c>
      <c r="U6866">
        <v>0</v>
      </c>
      <c r="V6866">
        <v>0</v>
      </c>
      <c r="W6866">
        <v>0</v>
      </c>
      <c r="X6866">
        <v>44.04253073780491</v>
      </c>
      <c r="Y6866">
        <v>157.6091029478755</v>
      </c>
      <c r="Z6866">
        <v>229.38326002017291</v>
      </c>
      <c r="AA6866">
        <v>0</v>
      </c>
      <c r="AB6866">
        <v>7.9256545608595559</v>
      </c>
      <c r="AC6866">
        <v>0</v>
      </c>
      <c r="AD6866">
        <v>0</v>
      </c>
      <c r="AE6866">
        <v>438.96054826671286</v>
      </c>
    </row>
    <row r="6867" spans="1:31" x14ac:dyDescent="0.25">
      <c r="A6867">
        <v>2319329</v>
      </c>
      <c r="B6867">
        <v>1</v>
      </c>
      <c r="C6867" t="s">
        <v>81</v>
      </c>
      <c r="D6867" t="s">
        <v>123</v>
      </c>
      <c r="E6867" t="s">
        <v>175</v>
      </c>
      <c r="F6867" t="s">
        <v>1883</v>
      </c>
      <c r="G6867" t="s">
        <v>134</v>
      </c>
      <c r="H6867" t="s">
        <v>135</v>
      </c>
      <c r="I6867" t="s">
        <v>136</v>
      </c>
      <c r="J6867" t="s">
        <v>137</v>
      </c>
      <c r="K6867" t="s">
        <v>138</v>
      </c>
      <c r="L6867" t="s">
        <v>19640</v>
      </c>
      <c r="M6867" t="s">
        <v>19641</v>
      </c>
      <c r="N6867">
        <v>1.562777777</v>
      </c>
      <c r="O6867">
        <v>9</v>
      </c>
      <c r="P6867">
        <v>12</v>
      </c>
      <c r="Q6867">
        <v>199</v>
      </c>
      <c r="R6867">
        <v>143</v>
      </c>
      <c r="S6867">
        <v>48</v>
      </c>
      <c r="T6867">
        <v>21</v>
      </c>
      <c r="U6867">
        <v>0</v>
      </c>
      <c r="V6867">
        <v>0</v>
      </c>
      <c r="W6867">
        <v>7.5498334250709664</v>
      </c>
      <c r="X6867">
        <v>9.4835860203053315</v>
      </c>
      <c r="Y6867">
        <v>369.34862673896208</v>
      </c>
      <c r="Z6867">
        <v>277.92687120679801</v>
      </c>
      <c r="AA6867">
        <v>66.097670239955164</v>
      </c>
      <c r="AB6867">
        <v>26.048353429402347</v>
      </c>
      <c r="AC6867">
        <v>0</v>
      </c>
      <c r="AD6867">
        <v>0</v>
      </c>
      <c r="AE6867">
        <v>756.45494106049398</v>
      </c>
    </row>
    <row r="6868" spans="1:31" x14ac:dyDescent="0.25">
      <c r="A6868">
        <v>2319435</v>
      </c>
      <c r="B6868">
        <v>1</v>
      </c>
      <c r="C6868" t="s">
        <v>80</v>
      </c>
      <c r="D6868" t="s">
        <v>101</v>
      </c>
      <c r="E6868" t="s">
        <v>153</v>
      </c>
      <c r="F6868" t="s">
        <v>19642</v>
      </c>
      <c r="G6868" t="s">
        <v>155</v>
      </c>
      <c r="H6868" t="s">
        <v>150</v>
      </c>
      <c r="I6868" t="s">
        <v>136</v>
      </c>
      <c r="J6868" t="s">
        <v>137</v>
      </c>
      <c r="K6868" t="s">
        <v>138</v>
      </c>
      <c r="L6868" t="s">
        <v>19643</v>
      </c>
      <c r="M6868" t="s">
        <v>19549</v>
      </c>
      <c r="N6868">
        <v>2.1866666659999998</v>
      </c>
      <c r="O6868">
        <v>0</v>
      </c>
      <c r="P6868">
        <v>1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0.11404880815133334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0.11404880815133334</v>
      </c>
    </row>
    <row r="6869" spans="1:31" x14ac:dyDescent="0.25">
      <c r="A6869">
        <v>2319727</v>
      </c>
      <c r="B6869">
        <v>1</v>
      </c>
      <c r="C6869" t="s">
        <v>80</v>
      </c>
      <c r="D6869" t="s">
        <v>108</v>
      </c>
      <c r="E6869" t="s">
        <v>147</v>
      </c>
      <c r="F6869" t="s">
        <v>19644</v>
      </c>
      <c r="G6869" t="s">
        <v>149</v>
      </c>
      <c r="H6869" t="s">
        <v>150</v>
      </c>
      <c r="I6869" t="s">
        <v>136</v>
      </c>
      <c r="J6869" t="s">
        <v>137</v>
      </c>
      <c r="K6869" t="s">
        <v>138</v>
      </c>
      <c r="L6869" t="s">
        <v>19645</v>
      </c>
      <c r="M6869" t="s">
        <v>19646</v>
      </c>
      <c r="N6869">
        <v>2.3391666660000001</v>
      </c>
      <c r="O6869">
        <v>0</v>
      </c>
      <c r="P6869">
        <v>18</v>
      </c>
      <c r="Q6869">
        <v>0</v>
      </c>
      <c r="R6869">
        <v>6</v>
      </c>
      <c r="S6869">
        <v>0</v>
      </c>
      <c r="T6869">
        <v>5</v>
      </c>
      <c r="U6869">
        <v>0</v>
      </c>
      <c r="V6869">
        <v>0</v>
      </c>
      <c r="W6869">
        <v>0</v>
      </c>
      <c r="X6869">
        <v>7.5255284367646489</v>
      </c>
      <c r="Y6869">
        <v>0</v>
      </c>
      <c r="Z6869">
        <v>72.952861893771598</v>
      </c>
      <c r="AA6869">
        <v>0</v>
      </c>
      <c r="AB6869">
        <v>27.788735612201773</v>
      </c>
      <c r="AC6869">
        <v>0</v>
      </c>
      <c r="AD6869">
        <v>0</v>
      </c>
      <c r="AE6869">
        <v>108.26712594273802</v>
      </c>
    </row>
    <row r="6870" spans="1:31" x14ac:dyDescent="0.25">
      <c r="A6870">
        <v>2319492</v>
      </c>
      <c r="B6870">
        <v>1</v>
      </c>
      <c r="C6870" t="s">
        <v>80</v>
      </c>
      <c r="D6870" t="s">
        <v>82</v>
      </c>
      <c r="E6870" t="s">
        <v>153</v>
      </c>
      <c r="F6870" t="s">
        <v>19647</v>
      </c>
      <c r="G6870" t="s">
        <v>155</v>
      </c>
      <c r="H6870" t="s">
        <v>150</v>
      </c>
      <c r="I6870" t="s">
        <v>136</v>
      </c>
      <c r="J6870" t="s">
        <v>137</v>
      </c>
      <c r="K6870" t="s">
        <v>138</v>
      </c>
      <c r="L6870" t="s">
        <v>19648</v>
      </c>
      <c r="M6870" t="s">
        <v>19649</v>
      </c>
      <c r="N6870">
        <v>3.369722222</v>
      </c>
      <c r="O6870">
        <v>0</v>
      </c>
      <c r="P6870">
        <v>1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</v>
      </c>
    </row>
    <row r="6871" spans="1:31" x14ac:dyDescent="0.25">
      <c r="A6871">
        <v>2319661</v>
      </c>
      <c r="B6871">
        <v>1</v>
      </c>
      <c r="C6871" t="s">
        <v>80</v>
      </c>
      <c r="D6871" t="s">
        <v>106</v>
      </c>
      <c r="E6871" t="s">
        <v>147</v>
      </c>
      <c r="F6871" t="s">
        <v>8807</v>
      </c>
      <c r="G6871" t="s">
        <v>149</v>
      </c>
      <c r="H6871" t="s">
        <v>150</v>
      </c>
      <c r="I6871" t="s">
        <v>136</v>
      </c>
      <c r="J6871" t="s">
        <v>137</v>
      </c>
      <c r="K6871" t="s">
        <v>138</v>
      </c>
      <c r="L6871" t="s">
        <v>19650</v>
      </c>
      <c r="M6871" t="s">
        <v>19651</v>
      </c>
      <c r="N6871">
        <v>0.60777777700000002</v>
      </c>
      <c r="O6871">
        <v>0</v>
      </c>
      <c r="P6871">
        <v>0</v>
      </c>
      <c r="Q6871">
        <v>0</v>
      </c>
      <c r="R6871">
        <v>8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32.345537985308269</v>
      </c>
      <c r="AA6871">
        <v>0</v>
      </c>
      <c r="AB6871">
        <v>0</v>
      </c>
      <c r="AC6871">
        <v>0</v>
      </c>
      <c r="AD6871">
        <v>0</v>
      </c>
      <c r="AE6871">
        <v>32.345537985308269</v>
      </c>
    </row>
    <row r="6872" spans="1:31" x14ac:dyDescent="0.25">
      <c r="A6872">
        <v>2319369</v>
      </c>
      <c r="B6872">
        <v>1</v>
      </c>
      <c r="C6872" t="s">
        <v>80</v>
      </c>
      <c r="D6872" t="s">
        <v>82</v>
      </c>
      <c r="E6872" t="s">
        <v>153</v>
      </c>
      <c r="F6872" t="s">
        <v>19652</v>
      </c>
      <c r="G6872" t="s">
        <v>155</v>
      </c>
      <c r="H6872" t="s">
        <v>150</v>
      </c>
      <c r="I6872" t="s">
        <v>136</v>
      </c>
      <c r="J6872" t="s">
        <v>137</v>
      </c>
      <c r="K6872" t="s">
        <v>138</v>
      </c>
      <c r="L6872" t="s">
        <v>19653</v>
      </c>
      <c r="M6872" t="s">
        <v>19654</v>
      </c>
      <c r="N6872">
        <v>1.852222222</v>
      </c>
      <c r="O6872">
        <v>0</v>
      </c>
      <c r="P6872">
        <v>2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1.5503510406231999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1.5503510406231999</v>
      </c>
    </row>
    <row r="6873" spans="1:31" x14ac:dyDescent="0.25">
      <c r="A6873">
        <v>2319498</v>
      </c>
      <c r="B6873">
        <v>1</v>
      </c>
      <c r="C6873" t="s">
        <v>80</v>
      </c>
      <c r="D6873" t="s">
        <v>99</v>
      </c>
      <c r="E6873" t="s">
        <v>153</v>
      </c>
      <c r="F6873" t="s">
        <v>19655</v>
      </c>
      <c r="G6873" t="s">
        <v>155</v>
      </c>
      <c r="H6873" t="s">
        <v>150</v>
      </c>
      <c r="I6873" t="s">
        <v>136</v>
      </c>
      <c r="J6873" t="s">
        <v>137</v>
      </c>
      <c r="K6873" t="s">
        <v>138</v>
      </c>
      <c r="L6873" t="s">
        <v>19656</v>
      </c>
      <c r="M6873" t="s">
        <v>19657</v>
      </c>
      <c r="N6873">
        <v>1.8244444440000001</v>
      </c>
      <c r="O6873">
        <v>0</v>
      </c>
      <c r="P6873">
        <v>1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0.24533052958962503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0.24533052958962503</v>
      </c>
    </row>
    <row r="6874" spans="1:31" x14ac:dyDescent="0.25">
      <c r="A6874">
        <v>2319412</v>
      </c>
      <c r="B6874">
        <v>1</v>
      </c>
      <c r="C6874" t="s">
        <v>80</v>
      </c>
      <c r="D6874" t="s">
        <v>89</v>
      </c>
      <c r="E6874" t="s">
        <v>153</v>
      </c>
      <c r="F6874" t="s">
        <v>19658</v>
      </c>
      <c r="G6874" t="s">
        <v>703</v>
      </c>
      <c r="H6874" t="s">
        <v>150</v>
      </c>
      <c r="I6874" t="s">
        <v>136</v>
      </c>
      <c r="J6874" t="s">
        <v>137</v>
      </c>
      <c r="K6874" t="s">
        <v>138</v>
      </c>
      <c r="L6874" t="s">
        <v>19659</v>
      </c>
      <c r="M6874" t="s">
        <v>19660</v>
      </c>
      <c r="N6874">
        <v>3.6625000000000001</v>
      </c>
      <c r="O6874">
        <v>0</v>
      </c>
      <c r="P6874">
        <v>3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2.2864961402705748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2.2864961402705748</v>
      </c>
    </row>
    <row r="6875" spans="1:31" x14ac:dyDescent="0.25">
      <c r="A6875">
        <v>2319306</v>
      </c>
      <c r="B6875">
        <v>1</v>
      </c>
      <c r="C6875" t="s">
        <v>80</v>
      </c>
      <c r="D6875" t="s">
        <v>94</v>
      </c>
      <c r="E6875" t="s">
        <v>141</v>
      </c>
      <c r="F6875" t="s">
        <v>19661</v>
      </c>
      <c r="G6875" t="s">
        <v>134</v>
      </c>
      <c r="H6875" t="s">
        <v>135</v>
      </c>
      <c r="I6875" t="s">
        <v>136</v>
      </c>
      <c r="J6875" t="s">
        <v>137</v>
      </c>
      <c r="K6875" t="s">
        <v>138</v>
      </c>
      <c r="L6875" t="s">
        <v>19662</v>
      </c>
      <c r="M6875" t="s">
        <v>19663</v>
      </c>
      <c r="N6875">
        <v>1.078888888</v>
      </c>
      <c r="O6875">
        <v>0</v>
      </c>
      <c r="P6875">
        <v>520</v>
      </c>
      <c r="Q6875">
        <v>0</v>
      </c>
      <c r="R6875">
        <v>0</v>
      </c>
      <c r="S6875">
        <v>1</v>
      </c>
      <c r="T6875">
        <v>18</v>
      </c>
      <c r="U6875">
        <v>0</v>
      </c>
      <c r="V6875">
        <v>0</v>
      </c>
      <c r="W6875">
        <v>0</v>
      </c>
      <c r="X6875">
        <v>38.327640877283322</v>
      </c>
      <c r="Y6875">
        <v>0</v>
      </c>
      <c r="Z6875">
        <v>0</v>
      </c>
      <c r="AA6875">
        <v>1.1126135091454221</v>
      </c>
      <c r="AB6875">
        <v>2.5025008973479115</v>
      </c>
      <c r="AC6875">
        <v>0</v>
      </c>
      <c r="AD6875">
        <v>0</v>
      </c>
      <c r="AE6875">
        <v>41.942755283776656</v>
      </c>
    </row>
    <row r="6876" spans="1:31" x14ac:dyDescent="0.25">
      <c r="A6876">
        <v>2319455</v>
      </c>
      <c r="B6876">
        <v>1</v>
      </c>
      <c r="C6876" t="s">
        <v>80</v>
      </c>
      <c r="D6876" t="s">
        <v>96</v>
      </c>
      <c r="E6876" t="s">
        <v>153</v>
      </c>
      <c r="F6876" t="s">
        <v>19664</v>
      </c>
      <c r="G6876" t="s">
        <v>155</v>
      </c>
      <c r="H6876" t="s">
        <v>150</v>
      </c>
      <c r="I6876" t="s">
        <v>136</v>
      </c>
      <c r="J6876" t="s">
        <v>137</v>
      </c>
      <c r="K6876" t="s">
        <v>138</v>
      </c>
      <c r="L6876" t="s">
        <v>19665</v>
      </c>
      <c r="M6876" t="s">
        <v>19666</v>
      </c>
      <c r="N6876">
        <v>2.6347222220000002</v>
      </c>
      <c r="O6876">
        <v>0</v>
      </c>
      <c r="P6876">
        <v>1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0.78405177552335847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0.78405177552335847</v>
      </c>
    </row>
    <row r="6877" spans="1:31" x14ac:dyDescent="0.25">
      <c r="A6877">
        <v>2319704</v>
      </c>
      <c r="B6877">
        <v>1</v>
      </c>
      <c r="C6877" t="s">
        <v>80</v>
      </c>
      <c r="D6877" t="s">
        <v>89</v>
      </c>
      <c r="E6877" t="s">
        <v>153</v>
      </c>
      <c r="F6877" t="s">
        <v>19667</v>
      </c>
      <c r="G6877" t="s">
        <v>155</v>
      </c>
      <c r="H6877" t="s">
        <v>150</v>
      </c>
      <c r="I6877" t="s">
        <v>136</v>
      </c>
      <c r="J6877" t="s">
        <v>137</v>
      </c>
      <c r="K6877" t="s">
        <v>138</v>
      </c>
      <c r="L6877" t="s">
        <v>19668</v>
      </c>
      <c r="M6877" t="s">
        <v>19669</v>
      </c>
      <c r="N6877">
        <v>0.57388888800000004</v>
      </c>
      <c r="O6877">
        <v>0</v>
      </c>
      <c r="P6877">
        <v>1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0.27943132596012504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0.27943132596012504</v>
      </c>
    </row>
    <row r="6878" spans="1:31" x14ac:dyDescent="0.25">
      <c r="A6878">
        <v>2319670</v>
      </c>
      <c r="B6878">
        <v>1</v>
      </c>
      <c r="C6878" t="s">
        <v>80</v>
      </c>
      <c r="D6878" t="s">
        <v>93</v>
      </c>
      <c r="E6878" t="s">
        <v>147</v>
      </c>
      <c r="F6878" t="s">
        <v>19670</v>
      </c>
      <c r="G6878" t="s">
        <v>149</v>
      </c>
      <c r="H6878" t="s">
        <v>150</v>
      </c>
      <c r="I6878" t="s">
        <v>136</v>
      </c>
      <c r="J6878" t="s">
        <v>137</v>
      </c>
      <c r="K6878" t="s">
        <v>138</v>
      </c>
      <c r="L6878" t="s">
        <v>19671</v>
      </c>
      <c r="M6878" t="s">
        <v>19672</v>
      </c>
      <c r="N6878">
        <v>9.6527777770000007</v>
      </c>
      <c r="O6878">
        <v>0</v>
      </c>
      <c r="P6878">
        <v>1</v>
      </c>
      <c r="Q6878">
        <v>0</v>
      </c>
      <c r="R6878">
        <v>4</v>
      </c>
      <c r="S6878">
        <v>0</v>
      </c>
      <c r="T6878">
        <v>2</v>
      </c>
      <c r="U6878">
        <v>0</v>
      </c>
      <c r="V6878">
        <v>0</v>
      </c>
      <c r="W6878">
        <v>0</v>
      </c>
      <c r="X6878">
        <v>1.9441123411800498</v>
      </c>
      <c r="Y6878">
        <v>0</v>
      </c>
      <c r="Z6878">
        <v>51.654033565919448</v>
      </c>
      <c r="AA6878">
        <v>0</v>
      </c>
      <c r="AB6878">
        <v>18.013991421358917</v>
      </c>
      <c r="AC6878">
        <v>0</v>
      </c>
      <c r="AD6878">
        <v>0</v>
      </c>
      <c r="AE6878">
        <v>71.612137328458417</v>
      </c>
    </row>
    <row r="6879" spans="1:31" x14ac:dyDescent="0.25">
      <c r="A6879">
        <v>2319624</v>
      </c>
      <c r="B6879">
        <v>1</v>
      </c>
      <c r="C6879" t="s">
        <v>80</v>
      </c>
      <c r="D6879" t="s">
        <v>94</v>
      </c>
      <c r="E6879" t="s">
        <v>147</v>
      </c>
      <c r="F6879" t="s">
        <v>19673</v>
      </c>
      <c r="G6879" t="s">
        <v>149</v>
      </c>
      <c r="H6879" t="s">
        <v>150</v>
      </c>
      <c r="I6879" t="s">
        <v>136</v>
      </c>
      <c r="J6879" t="s">
        <v>137</v>
      </c>
      <c r="K6879" t="s">
        <v>138</v>
      </c>
      <c r="L6879" t="s">
        <v>19674</v>
      </c>
      <c r="M6879" t="s">
        <v>19675</v>
      </c>
      <c r="N6879">
        <v>0.84416666600000001</v>
      </c>
      <c r="O6879">
        <v>0</v>
      </c>
      <c r="P6879">
        <v>2</v>
      </c>
      <c r="Q6879">
        <v>0</v>
      </c>
      <c r="R6879">
        <v>5</v>
      </c>
      <c r="S6879">
        <v>0</v>
      </c>
      <c r="T6879">
        <v>6</v>
      </c>
      <c r="U6879">
        <v>0</v>
      </c>
      <c r="V6879">
        <v>0</v>
      </c>
      <c r="W6879">
        <v>0</v>
      </c>
      <c r="X6879">
        <v>0.47923188117814997</v>
      </c>
      <c r="Y6879">
        <v>0</v>
      </c>
      <c r="Z6879">
        <v>2.6617174439204501</v>
      </c>
      <c r="AA6879">
        <v>0</v>
      </c>
      <c r="AB6879">
        <v>6.1095013191462009</v>
      </c>
      <c r="AC6879">
        <v>0</v>
      </c>
      <c r="AD6879">
        <v>0</v>
      </c>
      <c r="AE6879">
        <v>9.2504506442448005</v>
      </c>
    </row>
    <row r="6880" spans="1:31" x14ac:dyDescent="0.25">
      <c r="A6880">
        <v>2319647</v>
      </c>
      <c r="B6880">
        <v>1</v>
      </c>
      <c r="C6880" t="s">
        <v>81</v>
      </c>
      <c r="D6880" t="s">
        <v>113</v>
      </c>
      <c r="E6880" t="s">
        <v>414</v>
      </c>
      <c r="F6880" t="s">
        <v>19676</v>
      </c>
      <c r="G6880" t="s">
        <v>134</v>
      </c>
      <c r="H6880" t="s">
        <v>135</v>
      </c>
      <c r="I6880" t="s">
        <v>468</v>
      </c>
      <c r="J6880" t="s">
        <v>137</v>
      </c>
      <c r="K6880" t="s">
        <v>138</v>
      </c>
      <c r="L6880" t="s">
        <v>19677</v>
      </c>
      <c r="M6880" t="s">
        <v>19678</v>
      </c>
      <c r="N6880">
        <v>3.5908333000000001E-2</v>
      </c>
      <c r="O6880">
        <v>23</v>
      </c>
      <c r="P6880">
        <v>3882</v>
      </c>
      <c r="Q6880">
        <v>281</v>
      </c>
      <c r="R6880">
        <v>1192</v>
      </c>
      <c r="S6880">
        <v>56</v>
      </c>
      <c r="T6880">
        <v>319</v>
      </c>
      <c r="U6880">
        <v>4</v>
      </c>
      <c r="V6880">
        <v>0</v>
      </c>
      <c r="W6880">
        <v>0.3235027681753751</v>
      </c>
      <c r="X6880">
        <v>22.356812518459879</v>
      </c>
      <c r="Y6880">
        <v>42.100351799224512</v>
      </c>
      <c r="Z6880">
        <v>103.41193509043883</v>
      </c>
      <c r="AA6880">
        <v>5.1815150288056531</v>
      </c>
      <c r="AB6880">
        <v>8.7634977573266042</v>
      </c>
      <c r="AC6880">
        <v>6.0508639244908338</v>
      </c>
      <c r="AD6880">
        <v>0</v>
      </c>
      <c r="AE6880">
        <v>188.18847888692167</v>
      </c>
    </row>
    <row r="6881" spans="1:31" x14ac:dyDescent="0.25">
      <c r="A6881">
        <v>2319687</v>
      </c>
      <c r="B6881">
        <v>1</v>
      </c>
      <c r="C6881" t="s">
        <v>80</v>
      </c>
      <c r="D6881" t="s">
        <v>93</v>
      </c>
      <c r="E6881" t="s">
        <v>147</v>
      </c>
      <c r="F6881" t="s">
        <v>19679</v>
      </c>
      <c r="G6881" t="s">
        <v>149</v>
      </c>
      <c r="H6881" t="s">
        <v>150</v>
      </c>
      <c r="I6881" t="s">
        <v>136</v>
      </c>
      <c r="J6881" t="s">
        <v>137</v>
      </c>
      <c r="K6881" t="s">
        <v>138</v>
      </c>
      <c r="L6881" t="s">
        <v>19680</v>
      </c>
      <c r="M6881" t="s">
        <v>19681</v>
      </c>
      <c r="N6881">
        <v>3.8486111109999999</v>
      </c>
      <c r="O6881">
        <v>0</v>
      </c>
      <c r="P6881">
        <v>28</v>
      </c>
      <c r="Q6881">
        <v>0</v>
      </c>
      <c r="R6881">
        <v>5</v>
      </c>
      <c r="S6881">
        <v>0</v>
      </c>
      <c r="T6881">
        <v>6</v>
      </c>
      <c r="U6881">
        <v>0</v>
      </c>
      <c r="V6881">
        <v>0</v>
      </c>
      <c r="W6881">
        <v>0</v>
      </c>
      <c r="X6881">
        <v>25.134512796704236</v>
      </c>
      <c r="Y6881">
        <v>0</v>
      </c>
      <c r="Z6881">
        <v>62.736616380867225</v>
      </c>
      <c r="AA6881">
        <v>0</v>
      </c>
      <c r="AB6881">
        <v>33.774549443900938</v>
      </c>
      <c r="AC6881">
        <v>0</v>
      </c>
      <c r="AD6881">
        <v>0</v>
      </c>
      <c r="AE6881">
        <v>121.6456786214724</v>
      </c>
    </row>
    <row r="6882" spans="1:31" x14ac:dyDescent="0.25">
      <c r="A6882">
        <v>2319378</v>
      </c>
      <c r="B6882">
        <v>1</v>
      </c>
      <c r="C6882" t="s">
        <v>80</v>
      </c>
      <c r="D6882" t="s">
        <v>83</v>
      </c>
      <c r="E6882" t="s">
        <v>147</v>
      </c>
      <c r="F6882" t="s">
        <v>19682</v>
      </c>
      <c r="G6882" t="s">
        <v>177</v>
      </c>
      <c r="H6882" t="s">
        <v>150</v>
      </c>
      <c r="I6882" t="s">
        <v>136</v>
      </c>
      <c r="J6882" t="s">
        <v>137</v>
      </c>
      <c r="K6882" t="s">
        <v>144</v>
      </c>
      <c r="L6882" t="s">
        <v>19683</v>
      </c>
      <c r="M6882" t="s">
        <v>19684</v>
      </c>
      <c r="N6882">
        <v>1.7652777770000001</v>
      </c>
      <c r="O6882">
        <v>0</v>
      </c>
      <c r="P6882">
        <v>205</v>
      </c>
      <c r="Q6882">
        <v>0</v>
      </c>
      <c r="R6882">
        <v>0</v>
      </c>
      <c r="S6882">
        <v>0</v>
      </c>
      <c r="T6882">
        <v>12</v>
      </c>
      <c r="U6882">
        <v>0</v>
      </c>
      <c r="V6882">
        <v>0</v>
      </c>
      <c r="W6882">
        <v>0</v>
      </c>
      <c r="X6882">
        <v>95.227219404679261</v>
      </c>
      <c r="Y6882">
        <v>0</v>
      </c>
      <c r="Z6882">
        <v>0</v>
      </c>
      <c r="AA6882">
        <v>0</v>
      </c>
      <c r="AB6882">
        <v>29.74490497375724</v>
      </c>
      <c r="AC6882">
        <v>0</v>
      </c>
      <c r="AD6882">
        <v>0</v>
      </c>
      <c r="AE6882">
        <v>124.9721243784365</v>
      </c>
    </row>
    <row r="6883" spans="1:31" x14ac:dyDescent="0.25">
      <c r="A6883">
        <v>2319733</v>
      </c>
      <c r="B6883">
        <v>1</v>
      </c>
      <c r="C6883" t="s">
        <v>80</v>
      </c>
      <c r="D6883" t="s">
        <v>93</v>
      </c>
      <c r="E6883" t="s">
        <v>147</v>
      </c>
      <c r="F6883" t="s">
        <v>19685</v>
      </c>
      <c r="G6883" t="s">
        <v>149</v>
      </c>
      <c r="H6883" t="s">
        <v>150</v>
      </c>
      <c r="I6883" t="s">
        <v>136</v>
      </c>
      <c r="J6883" t="s">
        <v>137</v>
      </c>
      <c r="K6883" t="s">
        <v>138</v>
      </c>
      <c r="L6883" t="s">
        <v>19686</v>
      </c>
      <c r="M6883" t="s">
        <v>19687</v>
      </c>
      <c r="N6883">
        <v>3.5833333330000001</v>
      </c>
      <c r="O6883">
        <v>0</v>
      </c>
      <c r="P6883">
        <v>41</v>
      </c>
      <c r="Q6883">
        <v>0</v>
      </c>
      <c r="R6883">
        <v>3</v>
      </c>
      <c r="S6883">
        <v>0</v>
      </c>
      <c r="T6883">
        <v>11</v>
      </c>
      <c r="U6883">
        <v>0</v>
      </c>
      <c r="V6883">
        <v>0</v>
      </c>
      <c r="W6883">
        <v>0</v>
      </c>
      <c r="X6883">
        <v>28.603191763582984</v>
      </c>
      <c r="Y6883">
        <v>0</v>
      </c>
      <c r="Z6883">
        <v>20.454929961281202</v>
      </c>
      <c r="AA6883">
        <v>0</v>
      </c>
      <c r="AB6883">
        <v>11.926996041846532</v>
      </c>
      <c r="AC6883">
        <v>0</v>
      </c>
      <c r="AD6883">
        <v>0</v>
      </c>
      <c r="AE6883">
        <v>60.985117766710715</v>
      </c>
    </row>
    <row r="6884" spans="1:31" x14ac:dyDescent="0.25">
      <c r="A6884">
        <v>2319438</v>
      </c>
      <c r="B6884">
        <v>1</v>
      </c>
      <c r="C6884" t="s">
        <v>80</v>
      </c>
      <c r="D6884" t="s">
        <v>98</v>
      </c>
      <c r="E6884" t="s">
        <v>153</v>
      </c>
      <c r="F6884" t="s">
        <v>19688</v>
      </c>
      <c r="G6884" t="s">
        <v>155</v>
      </c>
      <c r="H6884" t="s">
        <v>150</v>
      </c>
      <c r="I6884" t="s">
        <v>136</v>
      </c>
      <c r="J6884" t="s">
        <v>137</v>
      </c>
      <c r="K6884" t="s">
        <v>138</v>
      </c>
      <c r="L6884" t="s">
        <v>19689</v>
      </c>
      <c r="M6884" t="s">
        <v>19690</v>
      </c>
      <c r="N6884">
        <v>1.684722222</v>
      </c>
      <c r="O6884">
        <v>0</v>
      </c>
      <c r="P6884">
        <v>1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0.44645591594875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0.44645591594875</v>
      </c>
    </row>
    <row r="6885" spans="1:31" x14ac:dyDescent="0.25">
      <c r="A6885">
        <v>2319770</v>
      </c>
      <c r="B6885">
        <v>1</v>
      </c>
      <c r="C6885" t="s">
        <v>81</v>
      </c>
      <c r="D6885" t="s">
        <v>117</v>
      </c>
      <c r="E6885" t="s">
        <v>153</v>
      </c>
      <c r="F6885" t="s">
        <v>19691</v>
      </c>
      <c r="G6885" t="s">
        <v>155</v>
      </c>
      <c r="H6885" t="s">
        <v>150</v>
      </c>
      <c r="I6885" t="s">
        <v>136</v>
      </c>
      <c r="J6885" t="s">
        <v>137</v>
      </c>
      <c r="K6885" t="s">
        <v>138</v>
      </c>
      <c r="L6885" t="s">
        <v>19692</v>
      </c>
      <c r="M6885" t="s">
        <v>19693</v>
      </c>
      <c r="N6885">
        <v>1.593611111</v>
      </c>
      <c r="O6885">
        <v>0</v>
      </c>
      <c r="P6885">
        <v>1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0.49873387946928338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0.49873387946928338</v>
      </c>
    </row>
    <row r="6886" spans="1:31" x14ac:dyDescent="0.25">
      <c r="A6886">
        <v>2319630</v>
      </c>
      <c r="B6886">
        <v>1</v>
      </c>
      <c r="C6886" t="s">
        <v>81</v>
      </c>
      <c r="D6886" t="s">
        <v>113</v>
      </c>
      <c r="E6886" t="s">
        <v>153</v>
      </c>
      <c r="F6886" t="s">
        <v>19694</v>
      </c>
      <c r="G6886" t="s">
        <v>155</v>
      </c>
      <c r="H6886" t="s">
        <v>150</v>
      </c>
      <c r="I6886" t="s">
        <v>136</v>
      </c>
      <c r="J6886" t="s">
        <v>137</v>
      </c>
      <c r="K6886" t="s">
        <v>138</v>
      </c>
      <c r="L6886" t="s">
        <v>19695</v>
      </c>
      <c r="M6886" t="s">
        <v>19696</v>
      </c>
      <c r="N6886">
        <v>2.6902777769999999</v>
      </c>
      <c r="O6886">
        <v>0</v>
      </c>
      <c r="P6886">
        <v>1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4.3456417212449999E-2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4.3456417212449999E-2</v>
      </c>
    </row>
    <row r="6887" spans="1:31" x14ac:dyDescent="0.25">
      <c r="A6887">
        <v>2319421</v>
      </c>
      <c r="B6887">
        <v>1</v>
      </c>
      <c r="C6887" t="s">
        <v>80</v>
      </c>
      <c r="D6887" t="s">
        <v>92</v>
      </c>
      <c r="E6887" t="s">
        <v>147</v>
      </c>
      <c r="F6887" t="s">
        <v>19697</v>
      </c>
      <c r="G6887" t="s">
        <v>1915</v>
      </c>
      <c r="H6887" t="s">
        <v>150</v>
      </c>
      <c r="I6887" t="s">
        <v>136</v>
      </c>
      <c r="J6887" t="s">
        <v>137</v>
      </c>
      <c r="K6887" t="s">
        <v>138</v>
      </c>
      <c r="L6887" t="s">
        <v>19698</v>
      </c>
      <c r="M6887" t="s">
        <v>19699</v>
      </c>
      <c r="N6887">
        <v>1.093611111</v>
      </c>
      <c r="O6887">
        <v>0</v>
      </c>
      <c r="P6887">
        <v>65</v>
      </c>
      <c r="Q6887">
        <v>0</v>
      </c>
      <c r="R6887">
        <v>1</v>
      </c>
      <c r="S6887">
        <v>0</v>
      </c>
      <c r="T6887">
        <v>7</v>
      </c>
      <c r="U6887">
        <v>0</v>
      </c>
      <c r="V6887">
        <v>0</v>
      </c>
      <c r="W6887">
        <v>0</v>
      </c>
      <c r="X6887">
        <v>14.063924860559219</v>
      </c>
      <c r="Y6887">
        <v>0</v>
      </c>
      <c r="Z6887">
        <v>3.9328864277125009E-2</v>
      </c>
      <c r="AA6887">
        <v>0</v>
      </c>
      <c r="AB6887">
        <v>5.7044620621047919</v>
      </c>
      <c r="AC6887">
        <v>0</v>
      </c>
      <c r="AD6887">
        <v>0</v>
      </c>
      <c r="AE6887">
        <v>19.807715786941138</v>
      </c>
    </row>
    <row r="6888" spans="1:31" x14ac:dyDescent="0.25">
      <c r="A6888">
        <v>2319587</v>
      </c>
      <c r="B6888">
        <v>1</v>
      </c>
      <c r="C6888" t="s">
        <v>80</v>
      </c>
      <c r="D6888" t="s">
        <v>103</v>
      </c>
      <c r="E6888" t="s">
        <v>153</v>
      </c>
      <c r="F6888" t="s">
        <v>19700</v>
      </c>
      <c r="G6888" t="s">
        <v>155</v>
      </c>
      <c r="H6888" t="s">
        <v>150</v>
      </c>
      <c r="I6888" t="s">
        <v>136</v>
      </c>
      <c r="J6888" t="s">
        <v>137</v>
      </c>
      <c r="K6888" t="s">
        <v>138</v>
      </c>
      <c r="L6888" t="s">
        <v>19701</v>
      </c>
      <c r="M6888" t="s">
        <v>19702</v>
      </c>
      <c r="N6888">
        <v>1.4488888879999999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1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</row>
    <row r="6889" spans="1:31" x14ac:dyDescent="0.25">
      <c r="A6889">
        <v>2319730</v>
      </c>
      <c r="B6889">
        <v>1</v>
      </c>
      <c r="C6889" t="s">
        <v>81</v>
      </c>
      <c r="D6889" t="s">
        <v>112</v>
      </c>
      <c r="E6889" t="s">
        <v>153</v>
      </c>
      <c r="F6889" t="s">
        <v>19703</v>
      </c>
      <c r="G6889" t="s">
        <v>155</v>
      </c>
      <c r="H6889" t="s">
        <v>150</v>
      </c>
      <c r="I6889" t="s">
        <v>136</v>
      </c>
      <c r="J6889" t="s">
        <v>137</v>
      </c>
      <c r="K6889" t="s">
        <v>138</v>
      </c>
      <c r="L6889" t="s">
        <v>19704</v>
      </c>
      <c r="M6889" t="s">
        <v>19705</v>
      </c>
      <c r="N6889">
        <v>0.38777777699999999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1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9.6800916247800003E-2</v>
      </c>
      <c r="AC6889">
        <v>0</v>
      </c>
      <c r="AD6889">
        <v>0</v>
      </c>
      <c r="AE6889">
        <v>9.6800916247800003E-2</v>
      </c>
    </row>
    <row r="6890" spans="1:31" x14ac:dyDescent="0.25">
      <c r="A6890">
        <v>2319544</v>
      </c>
      <c r="B6890">
        <v>1</v>
      </c>
      <c r="C6890" t="s">
        <v>81</v>
      </c>
      <c r="D6890" t="s">
        <v>115</v>
      </c>
      <c r="E6890" t="s">
        <v>147</v>
      </c>
      <c r="F6890" t="s">
        <v>19706</v>
      </c>
      <c r="G6890" t="s">
        <v>149</v>
      </c>
      <c r="H6890" t="s">
        <v>150</v>
      </c>
      <c r="I6890" t="s">
        <v>136</v>
      </c>
      <c r="J6890" t="s">
        <v>137</v>
      </c>
      <c r="K6890" t="s">
        <v>138</v>
      </c>
      <c r="L6890" t="s">
        <v>19707</v>
      </c>
      <c r="M6890" t="s">
        <v>19708</v>
      </c>
      <c r="N6890">
        <v>0.97055555500000001</v>
      </c>
      <c r="O6890">
        <v>0</v>
      </c>
      <c r="P6890">
        <v>53</v>
      </c>
      <c r="Q6890">
        <v>0</v>
      </c>
      <c r="R6890">
        <v>0</v>
      </c>
      <c r="S6890">
        <v>0</v>
      </c>
      <c r="T6890">
        <v>3</v>
      </c>
      <c r="U6890">
        <v>0</v>
      </c>
      <c r="V6890">
        <v>0</v>
      </c>
      <c r="W6890">
        <v>0</v>
      </c>
      <c r="X6890">
        <v>5.7188985952198301</v>
      </c>
      <c r="Y6890">
        <v>0</v>
      </c>
      <c r="Z6890">
        <v>0</v>
      </c>
      <c r="AA6890">
        <v>0</v>
      </c>
      <c r="AB6890">
        <v>5.2752937661100001E-2</v>
      </c>
      <c r="AC6890">
        <v>0</v>
      </c>
      <c r="AD6890">
        <v>0</v>
      </c>
      <c r="AE6890">
        <v>5.7716515328809299</v>
      </c>
    </row>
    <row r="6891" spans="1:31" x14ac:dyDescent="0.25">
      <c r="A6891">
        <v>2319464</v>
      </c>
      <c r="B6891">
        <v>1</v>
      </c>
      <c r="C6891" t="s">
        <v>80</v>
      </c>
      <c r="D6891" t="s">
        <v>88</v>
      </c>
      <c r="E6891" t="s">
        <v>153</v>
      </c>
      <c r="F6891" t="s">
        <v>19709</v>
      </c>
      <c r="G6891" t="s">
        <v>155</v>
      </c>
      <c r="H6891" t="s">
        <v>150</v>
      </c>
      <c r="I6891" t="s">
        <v>136</v>
      </c>
      <c r="J6891" t="s">
        <v>137</v>
      </c>
      <c r="K6891" t="s">
        <v>138</v>
      </c>
      <c r="L6891" t="s">
        <v>19710</v>
      </c>
      <c r="M6891" t="s">
        <v>19711</v>
      </c>
      <c r="N6891">
        <v>1.1147222219999999</v>
      </c>
      <c r="O6891">
        <v>0</v>
      </c>
      <c r="P6891">
        <v>1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0.27157143377055004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0.27157143377055004</v>
      </c>
    </row>
    <row r="6892" spans="1:31" x14ac:dyDescent="0.25">
      <c r="A6892">
        <v>2319756</v>
      </c>
      <c r="B6892">
        <v>1</v>
      </c>
      <c r="C6892" t="s">
        <v>81</v>
      </c>
      <c r="D6892" t="s">
        <v>116</v>
      </c>
      <c r="E6892" t="s">
        <v>147</v>
      </c>
      <c r="F6892" t="s">
        <v>19712</v>
      </c>
      <c r="G6892" t="s">
        <v>149</v>
      </c>
      <c r="H6892" t="s">
        <v>150</v>
      </c>
      <c r="I6892" t="s">
        <v>136</v>
      </c>
      <c r="J6892" t="s">
        <v>137</v>
      </c>
      <c r="K6892" t="s">
        <v>138</v>
      </c>
      <c r="L6892" t="s">
        <v>19713</v>
      </c>
      <c r="M6892" t="s">
        <v>19714</v>
      </c>
      <c r="N6892">
        <v>0.51638888800000005</v>
      </c>
      <c r="O6892">
        <v>0</v>
      </c>
      <c r="P6892">
        <v>26</v>
      </c>
      <c r="Q6892">
        <v>0</v>
      </c>
      <c r="R6892">
        <v>15</v>
      </c>
      <c r="S6892">
        <v>0</v>
      </c>
      <c r="T6892">
        <v>4</v>
      </c>
      <c r="U6892">
        <v>0</v>
      </c>
      <c r="V6892">
        <v>0</v>
      </c>
      <c r="W6892">
        <v>0</v>
      </c>
      <c r="X6892">
        <v>1.6062190861837002</v>
      </c>
      <c r="Y6892">
        <v>0</v>
      </c>
      <c r="Z6892">
        <v>1.3250725290968504</v>
      </c>
      <c r="AA6892">
        <v>0</v>
      </c>
      <c r="AB6892">
        <v>1.0749179246010001</v>
      </c>
      <c r="AC6892">
        <v>0</v>
      </c>
      <c r="AD6892">
        <v>0</v>
      </c>
      <c r="AE6892">
        <v>4.0062095398815512</v>
      </c>
    </row>
    <row r="6893" spans="1:31" x14ac:dyDescent="0.25">
      <c r="A6893">
        <v>2319650</v>
      </c>
      <c r="B6893">
        <v>1</v>
      </c>
      <c r="C6893" t="s">
        <v>80</v>
      </c>
      <c r="D6893" t="s">
        <v>105</v>
      </c>
      <c r="E6893" t="s">
        <v>147</v>
      </c>
      <c r="F6893" t="s">
        <v>2372</v>
      </c>
      <c r="G6893" t="s">
        <v>336</v>
      </c>
      <c r="H6893" t="s">
        <v>150</v>
      </c>
      <c r="I6893" t="s">
        <v>136</v>
      </c>
      <c r="J6893" t="s">
        <v>137</v>
      </c>
      <c r="K6893" t="s">
        <v>138</v>
      </c>
      <c r="L6893" t="s">
        <v>19715</v>
      </c>
      <c r="M6893" t="s">
        <v>19716</v>
      </c>
      <c r="N6893">
        <v>0.65500000000000003</v>
      </c>
      <c r="O6893">
        <v>0</v>
      </c>
      <c r="P6893">
        <v>64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8.6749334647835994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8.6749334647835994</v>
      </c>
    </row>
    <row r="6894" spans="1:31" x14ac:dyDescent="0.25">
      <c r="A6894">
        <v>2319358</v>
      </c>
      <c r="B6894">
        <v>1</v>
      </c>
      <c r="C6894" t="s">
        <v>80</v>
      </c>
      <c r="D6894" t="s">
        <v>91</v>
      </c>
      <c r="E6894" t="s">
        <v>175</v>
      </c>
      <c r="F6894" t="s">
        <v>4855</v>
      </c>
      <c r="G6894" t="s">
        <v>177</v>
      </c>
      <c r="H6894" t="s">
        <v>135</v>
      </c>
      <c r="I6894" t="s">
        <v>136</v>
      </c>
      <c r="J6894" t="s">
        <v>137</v>
      </c>
      <c r="K6894" t="s">
        <v>144</v>
      </c>
      <c r="L6894" t="s">
        <v>19717</v>
      </c>
      <c r="M6894" t="s">
        <v>19718</v>
      </c>
      <c r="N6894">
        <v>7.9169444440000003</v>
      </c>
      <c r="O6894">
        <v>0</v>
      </c>
      <c r="P6894">
        <v>22</v>
      </c>
      <c r="Q6894">
        <v>0</v>
      </c>
      <c r="R6894">
        <v>0</v>
      </c>
      <c r="S6894">
        <v>0</v>
      </c>
      <c r="T6894">
        <v>4</v>
      </c>
      <c r="U6894">
        <v>0</v>
      </c>
      <c r="V6894">
        <v>0</v>
      </c>
      <c r="W6894">
        <v>0</v>
      </c>
      <c r="X6894">
        <v>24.927963032644833</v>
      </c>
      <c r="Y6894">
        <v>0</v>
      </c>
      <c r="Z6894">
        <v>0</v>
      </c>
      <c r="AA6894">
        <v>0</v>
      </c>
      <c r="AB6894">
        <v>25.289063823825781</v>
      </c>
      <c r="AC6894">
        <v>0</v>
      </c>
      <c r="AD6894">
        <v>0</v>
      </c>
      <c r="AE6894">
        <v>50.217026856470611</v>
      </c>
    </row>
    <row r="6895" spans="1:31" x14ac:dyDescent="0.25">
      <c r="A6895">
        <v>2319667</v>
      </c>
      <c r="B6895">
        <v>1</v>
      </c>
      <c r="C6895" t="s">
        <v>80</v>
      </c>
      <c r="D6895" t="s">
        <v>109</v>
      </c>
      <c r="E6895" t="s">
        <v>147</v>
      </c>
      <c r="F6895" t="s">
        <v>19719</v>
      </c>
      <c r="G6895" t="s">
        <v>149</v>
      </c>
      <c r="H6895" t="s">
        <v>150</v>
      </c>
      <c r="I6895" t="s">
        <v>136</v>
      </c>
      <c r="J6895" t="s">
        <v>137</v>
      </c>
      <c r="K6895" t="s">
        <v>138</v>
      </c>
      <c r="L6895" t="s">
        <v>19720</v>
      </c>
      <c r="M6895" t="s">
        <v>19721</v>
      </c>
      <c r="N6895">
        <v>2.5405555550000001</v>
      </c>
      <c r="O6895">
        <v>0</v>
      </c>
      <c r="P6895">
        <v>4</v>
      </c>
      <c r="Q6895">
        <v>0</v>
      </c>
      <c r="R6895">
        <v>3</v>
      </c>
      <c r="S6895">
        <v>0</v>
      </c>
      <c r="T6895">
        <v>1</v>
      </c>
      <c r="U6895">
        <v>0</v>
      </c>
      <c r="V6895">
        <v>0</v>
      </c>
      <c r="W6895">
        <v>0</v>
      </c>
      <c r="X6895">
        <v>2.0689715561752999</v>
      </c>
      <c r="Y6895">
        <v>0</v>
      </c>
      <c r="Z6895">
        <v>12.418458472472768</v>
      </c>
      <c r="AA6895">
        <v>0</v>
      </c>
      <c r="AB6895">
        <v>0</v>
      </c>
      <c r="AC6895">
        <v>0</v>
      </c>
      <c r="AD6895">
        <v>0</v>
      </c>
      <c r="AE6895">
        <v>14.487430028648067</v>
      </c>
    </row>
    <row r="6896" spans="1:31" x14ac:dyDescent="0.25">
      <c r="A6896">
        <v>2319713</v>
      </c>
      <c r="B6896">
        <v>1</v>
      </c>
      <c r="C6896" t="s">
        <v>81</v>
      </c>
      <c r="D6896" t="s">
        <v>118</v>
      </c>
      <c r="E6896" t="s">
        <v>175</v>
      </c>
      <c r="F6896" t="s">
        <v>216</v>
      </c>
      <c r="G6896" t="s">
        <v>134</v>
      </c>
      <c r="H6896" t="s">
        <v>135</v>
      </c>
      <c r="I6896" t="s">
        <v>136</v>
      </c>
      <c r="J6896" t="s">
        <v>137</v>
      </c>
      <c r="K6896" t="s">
        <v>138</v>
      </c>
      <c r="L6896" t="s">
        <v>19722</v>
      </c>
      <c r="M6896" t="s">
        <v>19723</v>
      </c>
      <c r="N6896">
        <v>1.3486111110000001</v>
      </c>
      <c r="O6896">
        <v>2</v>
      </c>
      <c r="P6896">
        <v>1935</v>
      </c>
      <c r="Q6896">
        <v>220</v>
      </c>
      <c r="R6896">
        <v>218</v>
      </c>
      <c r="S6896">
        <v>36</v>
      </c>
      <c r="T6896">
        <v>208</v>
      </c>
      <c r="U6896">
        <v>0</v>
      </c>
      <c r="V6896">
        <v>0</v>
      </c>
      <c r="W6896">
        <v>0.37147153663583338</v>
      </c>
      <c r="X6896">
        <v>308.9507682488665</v>
      </c>
      <c r="Y6896">
        <v>1174.818848417088</v>
      </c>
      <c r="Z6896">
        <v>537.83027930267178</v>
      </c>
      <c r="AA6896">
        <v>98.010314681115489</v>
      </c>
      <c r="AB6896">
        <v>106.95214522441319</v>
      </c>
      <c r="AC6896">
        <v>0</v>
      </c>
      <c r="AD6896">
        <v>0</v>
      </c>
      <c r="AE6896">
        <v>2226.9338274107909</v>
      </c>
    </row>
    <row r="6897" spans="1:31" x14ac:dyDescent="0.25">
      <c r="A6897">
        <v>2319813</v>
      </c>
      <c r="B6897">
        <v>1</v>
      </c>
      <c r="C6897" t="s">
        <v>81</v>
      </c>
      <c r="D6897" t="s">
        <v>127</v>
      </c>
      <c r="E6897" t="s">
        <v>153</v>
      </c>
      <c r="F6897" t="s">
        <v>19724</v>
      </c>
      <c r="G6897" t="s">
        <v>203</v>
      </c>
      <c r="H6897" t="s">
        <v>150</v>
      </c>
      <c r="I6897" t="s">
        <v>136</v>
      </c>
      <c r="J6897" t="s">
        <v>137</v>
      </c>
      <c r="K6897" t="s">
        <v>138</v>
      </c>
      <c r="L6897" t="s">
        <v>19725</v>
      </c>
      <c r="M6897" t="s">
        <v>19726</v>
      </c>
      <c r="N6897">
        <v>1.975833333</v>
      </c>
      <c r="O6897">
        <v>0</v>
      </c>
      <c r="P6897">
        <v>1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0.38489770582552496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0.38489770582552496</v>
      </c>
    </row>
    <row r="6898" spans="1:31" x14ac:dyDescent="0.25">
      <c r="A6898">
        <v>2319690</v>
      </c>
      <c r="B6898">
        <v>1</v>
      </c>
      <c r="C6898" t="s">
        <v>80</v>
      </c>
      <c r="D6898" t="s">
        <v>95</v>
      </c>
      <c r="E6898" t="s">
        <v>147</v>
      </c>
      <c r="F6898" t="s">
        <v>19727</v>
      </c>
      <c r="G6898" t="s">
        <v>336</v>
      </c>
      <c r="H6898" t="s">
        <v>150</v>
      </c>
      <c r="I6898" t="s">
        <v>136</v>
      </c>
      <c r="J6898" t="s">
        <v>137</v>
      </c>
      <c r="K6898" t="s">
        <v>138</v>
      </c>
      <c r="L6898" t="s">
        <v>19728</v>
      </c>
      <c r="M6898" t="s">
        <v>19729</v>
      </c>
      <c r="N6898">
        <v>1.5125</v>
      </c>
      <c r="O6898">
        <v>0</v>
      </c>
      <c r="P6898">
        <v>35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11.45412666194543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11.45412666194543</v>
      </c>
    </row>
    <row r="6899" spans="1:31" x14ac:dyDescent="0.25">
      <c r="A6899">
        <v>2319521</v>
      </c>
      <c r="B6899">
        <v>1</v>
      </c>
      <c r="C6899" t="s">
        <v>81</v>
      </c>
      <c r="D6899" t="s">
        <v>116</v>
      </c>
      <c r="E6899" t="s">
        <v>141</v>
      </c>
      <c r="F6899" t="s">
        <v>19730</v>
      </c>
      <c r="G6899" t="s">
        <v>134</v>
      </c>
      <c r="H6899" t="s">
        <v>135</v>
      </c>
      <c r="I6899" t="s">
        <v>136</v>
      </c>
      <c r="J6899" t="s">
        <v>137</v>
      </c>
      <c r="K6899" t="s">
        <v>138</v>
      </c>
      <c r="L6899" t="s">
        <v>19731</v>
      </c>
      <c r="M6899" t="s">
        <v>19732</v>
      </c>
      <c r="N6899">
        <v>0.94499999999999995</v>
      </c>
      <c r="O6899">
        <v>0</v>
      </c>
      <c r="P6899">
        <v>6201</v>
      </c>
      <c r="Q6899">
        <v>2</v>
      </c>
      <c r="R6899">
        <v>9</v>
      </c>
      <c r="S6899">
        <v>11</v>
      </c>
      <c r="T6899">
        <v>1264</v>
      </c>
      <c r="U6899">
        <v>3</v>
      </c>
      <c r="V6899">
        <v>2</v>
      </c>
      <c r="W6899">
        <v>0</v>
      </c>
      <c r="X6899">
        <v>989.07344794699759</v>
      </c>
      <c r="Y6899">
        <v>0.4971823070252</v>
      </c>
      <c r="Z6899">
        <v>5.1758494263928991</v>
      </c>
      <c r="AA6899">
        <v>44.373072532027919</v>
      </c>
      <c r="AB6899">
        <v>662.24841918507366</v>
      </c>
      <c r="AC6899">
        <v>104.84201329734553</v>
      </c>
      <c r="AD6899">
        <v>4.7193393675378505</v>
      </c>
      <c r="AE6899">
        <v>1810.9293240624011</v>
      </c>
    </row>
    <row r="6900" spans="1:31" x14ac:dyDescent="0.25">
      <c r="A6900">
        <v>2319335</v>
      </c>
      <c r="B6900">
        <v>1</v>
      </c>
      <c r="C6900" t="s">
        <v>80</v>
      </c>
      <c r="D6900" t="s">
        <v>106</v>
      </c>
      <c r="E6900" t="s">
        <v>147</v>
      </c>
      <c r="F6900" t="s">
        <v>3478</v>
      </c>
      <c r="G6900" t="s">
        <v>149</v>
      </c>
      <c r="H6900" t="s">
        <v>150</v>
      </c>
      <c r="I6900" t="s">
        <v>136</v>
      </c>
      <c r="J6900" t="s">
        <v>137</v>
      </c>
      <c r="K6900" t="s">
        <v>138</v>
      </c>
      <c r="L6900" t="s">
        <v>19733</v>
      </c>
      <c r="M6900" t="s">
        <v>19734</v>
      </c>
      <c r="N6900">
        <v>2.9</v>
      </c>
      <c r="O6900">
        <v>0</v>
      </c>
      <c r="P6900">
        <v>0</v>
      </c>
      <c r="Q6900">
        <v>0</v>
      </c>
      <c r="R6900">
        <v>2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37.172701808678489</v>
      </c>
      <c r="AA6900">
        <v>0</v>
      </c>
      <c r="AB6900">
        <v>0</v>
      </c>
      <c r="AC6900">
        <v>0</v>
      </c>
      <c r="AD6900">
        <v>0</v>
      </c>
      <c r="AE6900">
        <v>37.172701808678489</v>
      </c>
    </row>
    <row r="6901" spans="1:31" x14ac:dyDescent="0.25">
      <c r="A6901">
        <v>2319773</v>
      </c>
      <c r="B6901">
        <v>1</v>
      </c>
      <c r="C6901" t="s">
        <v>81</v>
      </c>
      <c r="D6901" t="s">
        <v>112</v>
      </c>
      <c r="E6901" t="s">
        <v>147</v>
      </c>
      <c r="F6901" t="s">
        <v>19735</v>
      </c>
      <c r="G6901" t="s">
        <v>258</v>
      </c>
      <c r="H6901" t="s">
        <v>150</v>
      </c>
      <c r="I6901" t="s">
        <v>136</v>
      </c>
      <c r="J6901" t="s">
        <v>137</v>
      </c>
      <c r="K6901" t="s">
        <v>138</v>
      </c>
      <c r="L6901" t="s">
        <v>19736</v>
      </c>
      <c r="M6901" t="s">
        <v>19737</v>
      </c>
      <c r="N6901">
        <v>1.224722222</v>
      </c>
      <c r="O6901">
        <v>0</v>
      </c>
      <c r="P6901">
        <v>176</v>
      </c>
      <c r="Q6901">
        <v>0</v>
      </c>
      <c r="R6901">
        <v>15</v>
      </c>
      <c r="S6901">
        <v>0</v>
      </c>
      <c r="T6901">
        <v>11</v>
      </c>
      <c r="U6901">
        <v>0</v>
      </c>
      <c r="V6901">
        <v>0</v>
      </c>
      <c r="W6901">
        <v>0</v>
      </c>
      <c r="X6901">
        <v>38.943351438593766</v>
      </c>
      <c r="Y6901">
        <v>0</v>
      </c>
      <c r="Z6901">
        <v>0.58679827822164998</v>
      </c>
      <c r="AA6901">
        <v>0</v>
      </c>
      <c r="AB6901">
        <v>7.0810555124490682</v>
      </c>
      <c r="AC6901">
        <v>0</v>
      </c>
      <c r="AD6901">
        <v>0</v>
      </c>
      <c r="AE6901">
        <v>46.611205229264485</v>
      </c>
    </row>
    <row r="6902" spans="1:31" x14ac:dyDescent="0.25">
      <c r="A6902">
        <v>2319381</v>
      </c>
      <c r="B6902">
        <v>1</v>
      </c>
      <c r="C6902" t="s">
        <v>81</v>
      </c>
      <c r="D6902" t="s">
        <v>128</v>
      </c>
      <c r="E6902" t="s">
        <v>175</v>
      </c>
      <c r="F6902" t="s">
        <v>19738</v>
      </c>
      <c r="G6902" t="s">
        <v>177</v>
      </c>
      <c r="H6902" t="s">
        <v>135</v>
      </c>
      <c r="I6902" t="s">
        <v>136</v>
      </c>
      <c r="J6902" t="s">
        <v>137</v>
      </c>
      <c r="K6902" t="s">
        <v>144</v>
      </c>
      <c r="L6902" t="s">
        <v>19739</v>
      </c>
      <c r="M6902" t="s">
        <v>19740</v>
      </c>
      <c r="N6902">
        <v>7.7561111110000001</v>
      </c>
      <c r="O6902">
        <v>0</v>
      </c>
      <c r="P6902">
        <v>110</v>
      </c>
      <c r="Q6902">
        <v>0</v>
      </c>
      <c r="R6902">
        <v>22</v>
      </c>
      <c r="S6902">
        <v>0</v>
      </c>
      <c r="T6902">
        <v>15</v>
      </c>
      <c r="U6902">
        <v>0</v>
      </c>
      <c r="V6902">
        <v>0</v>
      </c>
      <c r="W6902">
        <v>0</v>
      </c>
      <c r="X6902">
        <v>142.59395757714131</v>
      </c>
      <c r="Y6902">
        <v>0</v>
      </c>
      <c r="Z6902">
        <v>162.53922020355071</v>
      </c>
      <c r="AA6902">
        <v>0</v>
      </c>
      <c r="AB6902">
        <v>67.642095354403821</v>
      </c>
      <c r="AC6902">
        <v>0</v>
      </c>
      <c r="AD6902">
        <v>0</v>
      </c>
      <c r="AE6902">
        <v>372.7752731350958</v>
      </c>
    </row>
    <row r="6903" spans="1:31" x14ac:dyDescent="0.25">
      <c r="A6903">
        <v>2319398</v>
      </c>
      <c r="B6903">
        <v>1</v>
      </c>
      <c r="C6903" t="s">
        <v>80</v>
      </c>
      <c r="D6903" t="s">
        <v>86</v>
      </c>
      <c r="E6903" t="s">
        <v>153</v>
      </c>
      <c r="F6903" t="s">
        <v>19741</v>
      </c>
      <c r="G6903" t="s">
        <v>203</v>
      </c>
      <c r="H6903" t="s">
        <v>150</v>
      </c>
      <c r="I6903" t="s">
        <v>136</v>
      </c>
      <c r="J6903" t="s">
        <v>137</v>
      </c>
      <c r="K6903" t="s">
        <v>138</v>
      </c>
      <c r="L6903" t="s">
        <v>19742</v>
      </c>
      <c r="M6903" t="s">
        <v>19743</v>
      </c>
      <c r="N6903">
        <v>3.5830555550000001</v>
      </c>
      <c r="O6903">
        <v>0</v>
      </c>
      <c r="P6903">
        <v>1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1.0213123741864751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1.0213123741864751</v>
      </c>
    </row>
    <row r="6904" spans="1:31" x14ac:dyDescent="0.25">
      <c r="A6904">
        <v>2319375</v>
      </c>
      <c r="B6904">
        <v>1</v>
      </c>
      <c r="C6904" t="s">
        <v>80</v>
      </c>
      <c r="D6904" t="s">
        <v>92</v>
      </c>
      <c r="E6904" t="s">
        <v>175</v>
      </c>
      <c r="F6904" t="s">
        <v>19744</v>
      </c>
      <c r="G6904" t="s">
        <v>177</v>
      </c>
      <c r="H6904" t="s">
        <v>135</v>
      </c>
      <c r="I6904" t="s">
        <v>136</v>
      </c>
      <c r="J6904" t="s">
        <v>137</v>
      </c>
      <c r="K6904" t="s">
        <v>144</v>
      </c>
      <c r="L6904" t="s">
        <v>19745</v>
      </c>
      <c r="M6904" t="s">
        <v>19746</v>
      </c>
      <c r="N6904">
        <v>7.7666666659999999</v>
      </c>
      <c r="O6904">
        <v>0</v>
      </c>
      <c r="P6904">
        <v>6</v>
      </c>
      <c r="Q6904">
        <v>0</v>
      </c>
      <c r="R6904">
        <v>10</v>
      </c>
      <c r="S6904">
        <v>0</v>
      </c>
      <c r="T6904">
        <v>2</v>
      </c>
      <c r="U6904">
        <v>0</v>
      </c>
      <c r="V6904">
        <v>0</v>
      </c>
      <c r="W6904">
        <v>0</v>
      </c>
      <c r="X6904">
        <v>15.725189321363999</v>
      </c>
      <c r="Y6904">
        <v>0</v>
      </c>
      <c r="Z6904">
        <v>5.5576729298725009</v>
      </c>
      <c r="AA6904">
        <v>0</v>
      </c>
      <c r="AB6904">
        <v>4.8832418256289998</v>
      </c>
      <c r="AC6904">
        <v>0</v>
      </c>
      <c r="AD6904">
        <v>0</v>
      </c>
      <c r="AE6904">
        <v>26.166104076865501</v>
      </c>
    </row>
    <row r="6905" spans="1:31" x14ac:dyDescent="0.25">
      <c r="A6905">
        <v>2319610</v>
      </c>
      <c r="B6905">
        <v>1</v>
      </c>
      <c r="C6905" t="s">
        <v>81</v>
      </c>
      <c r="D6905" t="s">
        <v>120</v>
      </c>
      <c r="E6905" t="s">
        <v>153</v>
      </c>
      <c r="F6905" t="s">
        <v>19747</v>
      </c>
      <c r="G6905" t="s">
        <v>203</v>
      </c>
      <c r="H6905" t="s">
        <v>150</v>
      </c>
      <c r="I6905" t="s">
        <v>136</v>
      </c>
      <c r="J6905" t="s">
        <v>137</v>
      </c>
      <c r="K6905" t="s">
        <v>138</v>
      </c>
      <c r="L6905" t="s">
        <v>19748</v>
      </c>
      <c r="M6905" t="s">
        <v>19749</v>
      </c>
      <c r="N6905">
        <v>1.5052777770000001</v>
      </c>
      <c r="O6905">
        <v>0</v>
      </c>
      <c r="P6905">
        <v>5</v>
      </c>
      <c r="Q6905">
        <v>0</v>
      </c>
      <c r="R6905">
        <v>0</v>
      </c>
      <c r="S6905">
        <v>0</v>
      </c>
      <c r="T6905">
        <v>1</v>
      </c>
      <c r="U6905">
        <v>0</v>
      </c>
      <c r="V6905">
        <v>0</v>
      </c>
      <c r="W6905">
        <v>0</v>
      </c>
      <c r="X6905">
        <v>0.38101615213277501</v>
      </c>
      <c r="Y6905">
        <v>0</v>
      </c>
      <c r="Z6905">
        <v>0</v>
      </c>
      <c r="AA6905">
        <v>0</v>
      </c>
      <c r="AB6905">
        <v>2.5540778037811247</v>
      </c>
      <c r="AC6905">
        <v>0</v>
      </c>
      <c r="AD6905">
        <v>0</v>
      </c>
      <c r="AE6905">
        <v>2.9350939559138998</v>
      </c>
    </row>
    <row r="6906" spans="1:31" x14ac:dyDescent="0.25">
      <c r="A6906">
        <v>2319418</v>
      </c>
      <c r="B6906">
        <v>1</v>
      </c>
      <c r="C6906" t="s">
        <v>81</v>
      </c>
      <c r="D6906" t="s">
        <v>115</v>
      </c>
      <c r="E6906" t="s">
        <v>153</v>
      </c>
      <c r="F6906" t="s">
        <v>19750</v>
      </c>
      <c r="G6906" t="s">
        <v>155</v>
      </c>
      <c r="H6906" t="s">
        <v>150</v>
      </c>
      <c r="I6906" t="s">
        <v>136</v>
      </c>
      <c r="J6906" t="s">
        <v>137</v>
      </c>
      <c r="K6906" t="s">
        <v>138</v>
      </c>
      <c r="L6906" t="s">
        <v>19751</v>
      </c>
      <c r="M6906" t="s">
        <v>19752</v>
      </c>
      <c r="N6906">
        <v>4.0086111109999996</v>
      </c>
      <c r="O6906">
        <v>0</v>
      </c>
      <c r="P6906">
        <v>1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1.2290217679267501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1.2290217679267501</v>
      </c>
    </row>
    <row r="6907" spans="1:31" x14ac:dyDescent="0.25">
      <c r="A6907">
        <v>2319567</v>
      </c>
      <c r="B6907">
        <v>1</v>
      </c>
      <c r="C6907" t="s">
        <v>80</v>
      </c>
      <c r="D6907" t="s">
        <v>97</v>
      </c>
      <c r="E6907" t="s">
        <v>175</v>
      </c>
      <c r="F6907" t="s">
        <v>19753</v>
      </c>
      <c r="G6907" t="s">
        <v>134</v>
      </c>
      <c r="H6907" t="s">
        <v>135</v>
      </c>
      <c r="I6907" t="s">
        <v>136</v>
      </c>
      <c r="J6907" t="s">
        <v>137</v>
      </c>
      <c r="K6907" t="s">
        <v>138</v>
      </c>
      <c r="L6907" t="s">
        <v>19754</v>
      </c>
      <c r="M6907" t="s">
        <v>19755</v>
      </c>
      <c r="N6907">
        <v>0.64749999999999996</v>
      </c>
      <c r="O6907">
        <v>4</v>
      </c>
      <c r="P6907">
        <v>1662</v>
      </c>
      <c r="Q6907">
        <v>3</v>
      </c>
      <c r="R6907">
        <v>196</v>
      </c>
      <c r="S6907">
        <v>13</v>
      </c>
      <c r="T6907">
        <v>229</v>
      </c>
      <c r="U6907">
        <v>0</v>
      </c>
      <c r="V6907">
        <v>0</v>
      </c>
      <c r="W6907">
        <v>58.220415449412151</v>
      </c>
      <c r="X6907">
        <v>299.51185817906412</v>
      </c>
      <c r="Y6907">
        <v>0.67294136551635009</v>
      </c>
      <c r="Z6907">
        <v>54.133487468467472</v>
      </c>
      <c r="AA6907">
        <v>53.518966455859804</v>
      </c>
      <c r="AB6907">
        <v>119.38923849598174</v>
      </c>
      <c r="AC6907">
        <v>0</v>
      </c>
      <c r="AD6907">
        <v>0</v>
      </c>
      <c r="AE6907">
        <v>585.44690741430168</v>
      </c>
    </row>
    <row r="6908" spans="1:31" x14ac:dyDescent="0.25">
      <c r="A6908">
        <v>2319355</v>
      </c>
      <c r="B6908">
        <v>1</v>
      </c>
      <c r="C6908" t="s">
        <v>80</v>
      </c>
      <c r="D6908" t="s">
        <v>83</v>
      </c>
      <c r="E6908" t="s">
        <v>153</v>
      </c>
      <c r="F6908" t="s">
        <v>15832</v>
      </c>
      <c r="G6908" t="s">
        <v>254</v>
      </c>
      <c r="H6908" t="s">
        <v>150</v>
      </c>
      <c r="I6908" t="s">
        <v>136</v>
      </c>
      <c r="J6908" t="s">
        <v>137</v>
      </c>
      <c r="K6908" t="s">
        <v>138</v>
      </c>
      <c r="L6908" t="s">
        <v>19756</v>
      </c>
      <c r="M6908" t="s">
        <v>19757</v>
      </c>
      <c r="N6908">
        <v>8.011111111</v>
      </c>
      <c r="O6908">
        <v>0</v>
      </c>
      <c r="P6908">
        <v>1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1.8148101316987502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1.8148101316987502</v>
      </c>
    </row>
    <row r="6909" spans="1:31" x14ac:dyDescent="0.25">
      <c r="A6909">
        <v>2319710</v>
      </c>
      <c r="B6909">
        <v>1</v>
      </c>
      <c r="C6909" t="s">
        <v>80</v>
      </c>
      <c r="D6909" t="s">
        <v>104</v>
      </c>
      <c r="E6909" t="s">
        <v>153</v>
      </c>
      <c r="F6909" t="s">
        <v>19758</v>
      </c>
      <c r="G6909" t="s">
        <v>155</v>
      </c>
      <c r="H6909" t="s">
        <v>150</v>
      </c>
      <c r="I6909" t="s">
        <v>136</v>
      </c>
      <c r="J6909" t="s">
        <v>137</v>
      </c>
      <c r="K6909" t="s">
        <v>138</v>
      </c>
      <c r="L6909" t="s">
        <v>19759</v>
      </c>
      <c r="M6909" t="s">
        <v>19760</v>
      </c>
      <c r="N6909">
        <v>2.2038888879999998</v>
      </c>
      <c r="O6909">
        <v>0</v>
      </c>
      <c r="P6909">
        <v>1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0.22492033315493332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0.22492033315493332</v>
      </c>
    </row>
    <row r="6910" spans="1:31" x14ac:dyDescent="0.25">
      <c r="A6910">
        <v>2319796</v>
      </c>
      <c r="B6910">
        <v>1</v>
      </c>
      <c r="C6910" t="s">
        <v>80</v>
      </c>
      <c r="D6910" t="s">
        <v>97</v>
      </c>
      <c r="E6910" t="s">
        <v>153</v>
      </c>
      <c r="F6910" t="s">
        <v>19761</v>
      </c>
      <c r="G6910" t="s">
        <v>155</v>
      </c>
      <c r="H6910" t="s">
        <v>150</v>
      </c>
      <c r="I6910" t="s">
        <v>136</v>
      </c>
      <c r="J6910" t="s">
        <v>137</v>
      </c>
      <c r="K6910" t="s">
        <v>138</v>
      </c>
      <c r="L6910" t="s">
        <v>19762</v>
      </c>
      <c r="M6910" t="s">
        <v>19763</v>
      </c>
      <c r="N6910">
        <v>0.53277777699999995</v>
      </c>
      <c r="O6910">
        <v>0</v>
      </c>
      <c r="P6910">
        <v>1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5.2401099163583341E-2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5.2401099163583341E-2</v>
      </c>
    </row>
    <row r="6911" spans="1:31" x14ac:dyDescent="0.25">
      <c r="A6911">
        <v>2319312</v>
      </c>
      <c r="B6911">
        <v>1</v>
      </c>
      <c r="C6911" t="s">
        <v>80</v>
      </c>
      <c r="D6911" t="s">
        <v>88</v>
      </c>
      <c r="E6911" t="s">
        <v>175</v>
      </c>
      <c r="F6911" t="s">
        <v>1335</v>
      </c>
      <c r="G6911" t="s">
        <v>134</v>
      </c>
      <c r="H6911" t="s">
        <v>135</v>
      </c>
      <c r="I6911" t="s">
        <v>136</v>
      </c>
      <c r="J6911" t="s">
        <v>137</v>
      </c>
      <c r="K6911" t="s">
        <v>138</v>
      </c>
      <c r="L6911" t="s">
        <v>19764</v>
      </c>
      <c r="M6911" t="s">
        <v>19765</v>
      </c>
      <c r="N6911">
        <v>9.4166665999999996E-2</v>
      </c>
      <c r="O6911">
        <v>0</v>
      </c>
      <c r="P6911">
        <v>115</v>
      </c>
      <c r="Q6911">
        <v>0</v>
      </c>
      <c r="R6911">
        <v>0</v>
      </c>
      <c r="S6911">
        <v>0</v>
      </c>
      <c r="T6911">
        <v>6</v>
      </c>
      <c r="U6911">
        <v>0</v>
      </c>
      <c r="V6911">
        <v>0</v>
      </c>
      <c r="W6911">
        <v>0</v>
      </c>
      <c r="X6911">
        <v>8.500692915123901</v>
      </c>
      <c r="Y6911">
        <v>0</v>
      </c>
      <c r="Z6911">
        <v>0</v>
      </c>
      <c r="AA6911">
        <v>0</v>
      </c>
      <c r="AB6911">
        <v>0.53008003787450009</v>
      </c>
      <c r="AC6911">
        <v>0</v>
      </c>
      <c r="AD6911">
        <v>0</v>
      </c>
      <c r="AE6911">
        <v>9.0307729529984009</v>
      </c>
    </row>
    <row r="6912" spans="1:31" x14ac:dyDescent="0.25">
      <c r="A6912">
        <v>2319604</v>
      </c>
      <c r="B6912">
        <v>1</v>
      </c>
      <c r="C6912" t="s">
        <v>80</v>
      </c>
      <c r="D6912" t="s">
        <v>105</v>
      </c>
      <c r="E6912" t="s">
        <v>153</v>
      </c>
      <c r="F6912" t="s">
        <v>7488</v>
      </c>
      <c r="G6912" t="s">
        <v>155</v>
      </c>
      <c r="H6912" t="s">
        <v>150</v>
      </c>
      <c r="I6912" t="s">
        <v>136</v>
      </c>
      <c r="J6912" t="s">
        <v>137</v>
      </c>
      <c r="K6912" t="s">
        <v>138</v>
      </c>
      <c r="L6912" t="s">
        <v>19766</v>
      </c>
      <c r="M6912" t="s">
        <v>19767</v>
      </c>
      <c r="N6912">
        <v>1.285555555</v>
      </c>
      <c r="O6912">
        <v>0</v>
      </c>
      <c r="P6912">
        <v>2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0.30229613674087497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0.30229613674087497</v>
      </c>
    </row>
    <row r="6913" spans="1:31" x14ac:dyDescent="0.25">
      <c r="A6913">
        <v>2319361</v>
      </c>
      <c r="B6913">
        <v>1</v>
      </c>
      <c r="C6913" t="s">
        <v>80</v>
      </c>
      <c r="D6913" t="s">
        <v>90</v>
      </c>
      <c r="E6913" t="s">
        <v>153</v>
      </c>
      <c r="F6913" t="s">
        <v>19768</v>
      </c>
      <c r="G6913" t="s">
        <v>703</v>
      </c>
      <c r="H6913" t="s">
        <v>150</v>
      </c>
      <c r="I6913" t="s">
        <v>136</v>
      </c>
      <c r="J6913" t="s">
        <v>137</v>
      </c>
      <c r="K6913" t="s">
        <v>138</v>
      </c>
      <c r="L6913" t="s">
        <v>19769</v>
      </c>
      <c r="M6913" t="s">
        <v>19770</v>
      </c>
      <c r="N6913">
        <v>1.176666666</v>
      </c>
      <c r="O6913">
        <v>0</v>
      </c>
      <c r="P6913">
        <v>2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9.9443405736850024E-2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9.9443405736850024E-2</v>
      </c>
    </row>
    <row r="6914" spans="1:31" x14ac:dyDescent="0.25">
      <c r="A6914">
        <v>2319762</v>
      </c>
      <c r="B6914">
        <v>1</v>
      </c>
      <c r="C6914" t="s">
        <v>80</v>
      </c>
      <c r="D6914" t="s">
        <v>93</v>
      </c>
      <c r="E6914" t="s">
        <v>147</v>
      </c>
      <c r="F6914" t="s">
        <v>19771</v>
      </c>
      <c r="G6914" t="s">
        <v>149</v>
      </c>
      <c r="H6914" t="s">
        <v>150</v>
      </c>
      <c r="I6914" t="s">
        <v>136</v>
      </c>
      <c r="J6914" t="s">
        <v>137</v>
      </c>
      <c r="K6914" t="s">
        <v>138</v>
      </c>
      <c r="L6914" t="s">
        <v>19772</v>
      </c>
      <c r="M6914" t="s">
        <v>19773</v>
      </c>
      <c r="N6914">
        <v>3.8833333329999999</v>
      </c>
      <c r="O6914">
        <v>0</v>
      </c>
      <c r="P6914">
        <v>13</v>
      </c>
      <c r="Q6914">
        <v>0</v>
      </c>
      <c r="R6914">
        <v>3</v>
      </c>
      <c r="S6914">
        <v>0</v>
      </c>
      <c r="T6914">
        <v>12</v>
      </c>
      <c r="U6914">
        <v>0</v>
      </c>
      <c r="V6914">
        <v>0</v>
      </c>
      <c r="W6914">
        <v>0</v>
      </c>
      <c r="X6914">
        <v>11.689865645364135</v>
      </c>
      <c r="Y6914">
        <v>0</v>
      </c>
      <c r="Z6914">
        <v>2.8178547252063995</v>
      </c>
      <c r="AA6914">
        <v>0</v>
      </c>
      <c r="AB6914">
        <v>7.0294640631114662</v>
      </c>
      <c r="AC6914">
        <v>0</v>
      </c>
      <c r="AD6914">
        <v>0</v>
      </c>
      <c r="AE6914">
        <v>21.537184433682</v>
      </c>
    </row>
    <row r="6915" spans="1:31" x14ac:dyDescent="0.25">
      <c r="A6915">
        <v>2319716</v>
      </c>
      <c r="B6915">
        <v>1</v>
      </c>
      <c r="C6915" t="s">
        <v>81</v>
      </c>
      <c r="D6915" t="s">
        <v>125</v>
      </c>
      <c r="E6915" t="s">
        <v>132</v>
      </c>
      <c r="F6915" t="s">
        <v>19320</v>
      </c>
      <c r="G6915" t="s">
        <v>134</v>
      </c>
      <c r="H6915" t="s">
        <v>135</v>
      </c>
      <c r="I6915" t="s">
        <v>136</v>
      </c>
      <c r="J6915" t="s">
        <v>137</v>
      </c>
      <c r="K6915" t="s">
        <v>138</v>
      </c>
      <c r="L6915" t="s">
        <v>19774</v>
      </c>
      <c r="M6915" t="s">
        <v>19775</v>
      </c>
      <c r="N6915">
        <v>1.05</v>
      </c>
      <c r="O6915">
        <v>0</v>
      </c>
      <c r="P6915">
        <v>334</v>
      </c>
      <c r="Q6915">
        <v>2</v>
      </c>
      <c r="R6915">
        <v>3</v>
      </c>
      <c r="S6915">
        <v>3</v>
      </c>
      <c r="T6915">
        <v>16</v>
      </c>
      <c r="U6915">
        <v>0</v>
      </c>
      <c r="V6915">
        <v>0</v>
      </c>
      <c r="W6915">
        <v>0</v>
      </c>
      <c r="X6915">
        <v>33.016568351060691</v>
      </c>
      <c r="Y6915">
        <v>8.8736585608828999</v>
      </c>
      <c r="Z6915">
        <v>1.1837601657896002</v>
      </c>
      <c r="AA6915">
        <v>11.862148953110056</v>
      </c>
      <c r="AB6915">
        <v>2.6575000377068219</v>
      </c>
      <c r="AC6915">
        <v>0</v>
      </c>
      <c r="AD6915">
        <v>0</v>
      </c>
      <c r="AE6915">
        <v>57.593636068550076</v>
      </c>
    </row>
    <row r="6916" spans="1:31" x14ac:dyDescent="0.25">
      <c r="A6916">
        <v>2319344</v>
      </c>
      <c r="B6916">
        <v>1</v>
      </c>
      <c r="C6916" t="s">
        <v>80</v>
      </c>
      <c r="D6916" t="s">
        <v>105</v>
      </c>
      <c r="E6916" t="s">
        <v>153</v>
      </c>
      <c r="F6916" t="s">
        <v>19776</v>
      </c>
      <c r="G6916" t="s">
        <v>203</v>
      </c>
      <c r="H6916" t="s">
        <v>150</v>
      </c>
      <c r="I6916" t="s">
        <v>136</v>
      </c>
      <c r="J6916" t="s">
        <v>137</v>
      </c>
      <c r="K6916" t="s">
        <v>138</v>
      </c>
      <c r="L6916" t="s">
        <v>19777</v>
      </c>
      <c r="M6916" t="s">
        <v>19778</v>
      </c>
      <c r="N6916">
        <v>2.5505555549999999</v>
      </c>
      <c r="O6916">
        <v>0</v>
      </c>
      <c r="P6916">
        <v>10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4.762039123931201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4.762039123931201</v>
      </c>
    </row>
    <row r="6917" spans="1:31" x14ac:dyDescent="0.25">
      <c r="A6917">
        <v>2319722</v>
      </c>
      <c r="B6917">
        <v>1</v>
      </c>
      <c r="C6917" t="s">
        <v>81</v>
      </c>
      <c r="D6917" t="s">
        <v>118</v>
      </c>
      <c r="E6917" t="s">
        <v>132</v>
      </c>
      <c r="F6917" t="s">
        <v>4331</v>
      </c>
      <c r="G6917" t="s">
        <v>134</v>
      </c>
      <c r="H6917" t="s">
        <v>135</v>
      </c>
      <c r="I6917" t="s">
        <v>136</v>
      </c>
      <c r="J6917" t="s">
        <v>137</v>
      </c>
      <c r="K6917" t="s">
        <v>138</v>
      </c>
      <c r="L6917" t="s">
        <v>19779</v>
      </c>
      <c r="M6917" t="s">
        <v>19780</v>
      </c>
      <c r="N6917">
        <v>3.3891666659999999</v>
      </c>
      <c r="O6917">
        <v>3</v>
      </c>
      <c r="P6917">
        <v>60</v>
      </c>
      <c r="Q6917">
        <v>41</v>
      </c>
      <c r="R6917">
        <v>96</v>
      </c>
      <c r="S6917">
        <v>2</v>
      </c>
      <c r="T6917">
        <v>26</v>
      </c>
      <c r="U6917">
        <v>0</v>
      </c>
      <c r="V6917">
        <v>0</v>
      </c>
      <c r="W6917">
        <v>15.322467221262603</v>
      </c>
      <c r="X6917">
        <v>51.686205654900789</v>
      </c>
      <c r="Y6917">
        <v>232.78043512542129</v>
      </c>
      <c r="Z6917">
        <v>744.48425712374728</v>
      </c>
      <c r="AA6917">
        <v>8.6510768355310219</v>
      </c>
      <c r="AB6917">
        <v>94.39776209387081</v>
      </c>
      <c r="AC6917">
        <v>0</v>
      </c>
      <c r="AD6917">
        <v>0</v>
      </c>
      <c r="AE6917">
        <v>1147.3222040547339</v>
      </c>
    </row>
    <row r="6918" spans="1:31" x14ac:dyDescent="0.25">
      <c r="A6918">
        <v>2319430</v>
      </c>
      <c r="B6918">
        <v>1</v>
      </c>
      <c r="C6918" t="s">
        <v>81</v>
      </c>
      <c r="D6918" t="s">
        <v>118</v>
      </c>
      <c r="E6918" t="s">
        <v>158</v>
      </c>
      <c r="F6918" t="s">
        <v>19781</v>
      </c>
      <c r="G6918" t="s">
        <v>453</v>
      </c>
      <c r="H6918" t="s">
        <v>150</v>
      </c>
      <c r="I6918" t="s">
        <v>136</v>
      </c>
      <c r="J6918" t="s">
        <v>137</v>
      </c>
      <c r="K6918" t="s">
        <v>138</v>
      </c>
      <c r="L6918" t="s">
        <v>19782</v>
      </c>
      <c r="M6918" t="s">
        <v>19783</v>
      </c>
      <c r="N6918">
        <v>0.52500000000000002</v>
      </c>
      <c r="O6918">
        <v>0</v>
      </c>
      <c r="P6918">
        <v>376</v>
      </c>
      <c r="Q6918">
        <v>0</v>
      </c>
      <c r="R6918">
        <v>0</v>
      </c>
      <c r="S6918">
        <v>0</v>
      </c>
      <c r="T6918">
        <v>7</v>
      </c>
      <c r="U6918">
        <v>0</v>
      </c>
      <c r="V6918">
        <v>0</v>
      </c>
      <c r="W6918">
        <v>0</v>
      </c>
      <c r="X6918">
        <v>33.126172663720467</v>
      </c>
      <c r="Y6918">
        <v>0</v>
      </c>
      <c r="Z6918">
        <v>0</v>
      </c>
      <c r="AA6918">
        <v>0</v>
      </c>
      <c r="AB6918">
        <v>1.6538325804000003</v>
      </c>
      <c r="AC6918">
        <v>0</v>
      </c>
      <c r="AD6918">
        <v>0</v>
      </c>
      <c r="AE6918">
        <v>34.780005244120467</v>
      </c>
    </row>
    <row r="6919" spans="1:31" x14ac:dyDescent="0.25">
      <c r="A6919">
        <v>2319779</v>
      </c>
      <c r="B6919">
        <v>1</v>
      </c>
      <c r="C6919" t="s">
        <v>81</v>
      </c>
      <c r="D6919" t="s">
        <v>118</v>
      </c>
      <c r="E6919" t="s">
        <v>147</v>
      </c>
      <c r="F6919" t="s">
        <v>19784</v>
      </c>
      <c r="G6919" t="s">
        <v>149</v>
      </c>
      <c r="H6919" t="s">
        <v>150</v>
      </c>
      <c r="I6919" t="s">
        <v>136</v>
      </c>
      <c r="J6919" t="s">
        <v>137</v>
      </c>
      <c r="K6919" t="s">
        <v>138</v>
      </c>
      <c r="L6919" t="s">
        <v>19785</v>
      </c>
      <c r="M6919" t="s">
        <v>19786</v>
      </c>
      <c r="N6919">
        <v>1.73</v>
      </c>
      <c r="O6919">
        <v>0</v>
      </c>
      <c r="P6919">
        <v>15</v>
      </c>
      <c r="Q6919">
        <v>0</v>
      </c>
      <c r="R6919">
        <v>1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6.8645698741853334</v>
      </c>
      <c r="Y6919">
        <v>0</v>
      </c>
      <c r="Z6919">
        <v>3.7720178324538503</v>
      </c>
      <c r="AA6919">
        <v>0</v>
      </c>
      <c r="AB6919">
        <v>0</v>
      </c>
      <c r="AC6919">
        <v>0</v>
      </c>
      <c r="AD6919">
        <v>0</v>
      </c>
      <c r="AE6919">
        <v>10.636587706639183</v>
      </c>
    </row>
    <row r="6920" spans="1:31" x14ac:dyDescent="0.25">
      <c r="A6920">
        <v>2319384</v>
      </c>
      <c r="B6920">
        <v>1</v>
      </c>
      <c r="C6920" t="s">
        <v>80</v>
      </c>
      <c r="D6920" t="s">
        <v>106</v>
      </c>
      <c r="E6920" t="s">
        <v>132</v>
      </c>
      <c r="F6920" t="s">
        <v>19787</v>
      </c>
      <c r="G6920" t="s">
        <v>143</v>
      </c>
      <c r="H6920" t="s">
        <v>135</v>
      </c>
      <c r="I6920" t="s">
        <v>136</v>
      </c>
      <c r="J6920" t="s">
        <v>137</v>
      </c>
      <c r="K6920" t="s">
        <v>144</v>
      </c>
      <c r="L6920" t="s">
        <v>19788</v>
      </c>
      <c r="M6920" t="s">
        <v>19789</v>
      </c>
      <c r="N6920">
        <v>3.321666666</v>
      </c>
      <c r="O6920">
        <v>2</v>
      </c>
      <c r="P6920">
        <v>739</v>
      </c>
      <c r="Q6920">
        <v>86</v>
      </c>
      <c r="R6920">
        <v>161</v>
      </c>
      <c r="S6920">
        <v>11</v>
      </c>
      <c r="T6920">
        <v>109</v>
      </c>
      <c r="U6920">
        <v>1</v>
      </c>
      <c r="V6920">
        <v>0</v>
      </c>
      <c r="W6920">
        <v>1.6966538424623998</v>
      </c>
      <c r="X6920">
        <v>441.07979517476525</v>
      </c>
      <c r="Y6920">
        <v>1749.9626388824774</v>
      </c>
      <c r="Z6920">
        <v>1474.3149919836114</v>
      </c>
      <c r="AA6920">
        <v>99.654370628790431</v>
      </c>
      <c r="AB6920">
        <v>376.7874567533284</v>
      </c>
      <c r="AC6920">
        <v>2.1264537609024332</v>
      </c>
      <c r="AD6920">
        <v>0</v>
      </c>
      <c r="AE6920">
        <v>4145.6223610263378</v>
      </c>
    </row>
    <row r="6921" spans="1:31" x14ac:dyDescent="0.25">
      <c r="A6921">
        <v>2319636</v>
      </c>
      <c r="B6921">
        <v>1</v>
      </c>
      <c r="C6921" t="s">
        <v>81</v>
      </c>
      <c r="D6921" t="s">
        <v>113</v>
      </c>
      <c r="E6921" t="s">
        <v>414</v>
      </c>
      <c r="F6921" t="s">
        <v>19790</v>
      </c>
      <c r="G6921" t="s">
        <v>134</v>
      </c>
      <c r="H6921" t="s">
        <v>2425</v>
      </c>
      <c r="I6921" t="s">
        <v>136</v>
      </c>
      <c r="J6921" t="s">
        <v>137</v>
      </c>
      <c r="K6921" t="s">
        <v>138</v>
      </c>
      <c r="L6921" t="s">
        <v>19791</v>
      </c>
      <c r="M6921" t="s">
        <v>19792</v>
      </c>
      <c r="N6921">
        <v>6.7407222000000003E-2</v>
      </c>
      <c r="O6921">
        <v>0</v>
      </c>
      <c r="P6921">
        <v>12438</v>
      </c>
      <c r="Q6921">
        <v>3</v>
      </c>
      <c r="R6921">
        <v>59</v>
      </c>
      <c r="S6921">
        <v>10</v>
      </c>
      <c r="T6921">
        <v>2167</v>
      </c>
      <c r="U6921">
        <v>1</v>
      </c>
      <c r="V6921">
        <v>8</v>
      </c>
      <c r="W6921">
        <v>0</v>
      </c>
      <c r="X6921">
        <v>140.89557147445612</v>
      </c>
      <c r="Y6921">
        <v>0.34348482597000007</v>
      </c>
      <c r="Z6921">
        <v>2.0388506137536777</v>
      </c>
      <c r="AA6921">
        <v>59.566472758158426</v>
      </c>
      <c r="AB6921">
        <v>96.734128553966784</v>
      </c>
      <c r="AC6921">
        <v>25.848367536966332</v>
      </c>
      <c r="AD6921">
        <v>4.7957864595505946</v>
      </c>
      <c r="AE6921">
        <v>330.22266222282195</v>
      </c>
    </row>
    <row r="6922" spans="1:31" x14ac:dyDescent="0.25">
      <c r="A6922">
        <v>2319301</v>
      </c>
      <c r="B6922">
        <v>1</v>
      </c>
      <c r="C6922" t="s">
        <v>80</v>
      </c>
      <c r="D6922" t="s">
        <v>93</v>
      </c>
      <c r="E6922" t="s">
        <v>153</v>
      </c>
      <c r="F6922" t="s">
        <v>19793</v>
      </c>
      <c r="G6922" t="s">
        <v>155</v>
      </c>
      <c r="H6922" t="s">
        <v>150</v>
      </c>
      <c r="I6922" t="s">
        <v>136</v>
      </c>
      <c r="J6922" t="s">
        <v>137</v>
      </c>
      <c r="K6922" t="s">
        <v>138</v>
      </c>
      <c r="L6922" t="s">
        <v>19794</v>
      </c>
      <c r="M6922" t="s">
        <v>19795</v>
      </c>
      <c r="N6922">
        <v>1.4527777770000001</v>
      </c>
      <c r="O6922">
        <v>0</v>
      </c>
      <c r="P6922">
        <v>1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0.52760934252154179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0.52760934252154179</v>
      </c>
    </row>
    <row r="6923" spans="1:31" x14ac:dyDescent="0.25">
      <c r="A6923">
        <v>2319327</v>
      </c>
      <c r="B6923">
        <v>1</v>
      </c>
      <c r="C6923" t="s">
        <v>80</v>
      </c>
      <c r="D6923" t="s">
        <v>92</v>
      </c>
      <c r="E6923" t="s">
        <v>147</v>
      </c>
      <c r="F6923" t="s">
        <v>19796</v>
      </c>
      <c r="G6923" t="s">
        <v>149</v>
      </c>
      <c r="H6923" t="s">
        <v>150</v>
      </c>
      <c r="I6923" t="s">
        <v>136</v>
      </c>
      <c r="J6923" t="s">
        <v>137</v>
      </c>
      <c r="K6923" t="s">
        <v>138</v>
      </c>
      <c r="L6923" t="s">
        <v>19797</v>
      </c>
      <c r="M6923" t="s">
        <v>19798</v>
      </c>
      <c r="N6923">
        <v>1.1475</v>
      </c>
      <c r="O6923">
        <v>0</v>
      </c>
      <c r="P6923">
        <v>63</v>
      </c>
      <c r="Q6923">
        <v>0</v>
      </c>
      <c r="R6923">
        <v>9</v>
      </c>
      <c r="S6923">
        <v>0</v>
      </c>
      <c r="T6923">
        <v>6</v>
      </c>
      <c r="U6923">
        <v>0</v>
      </c>
      <c r="V6923">
        <v>0</v>
      </c>
      <c r="W6923">
        <v>0</v>
      </c>
      <c r="X6923">
        <v>16.333944656849219</v>
      </c>
      <c r="Y6923">
        <v>0</v>
      </c>
      <c r="Z6923">
        <v>7.4468226536632507</v>
      </c>
      <c r="AA6923">
        <v>0</v>
      </c>
      <c r="AB6923">
        <v>2.6477762545361143</v>
      </c>
      <c r="AC6923">
        <v>0</v>
      </c>
      <c r="AD6923">
        <v>0</v>
      </c>
      <c r="AE6923">
        <v>26.428543565048585</v>
      </c>
    </row>
    <row r="6924" spans="1:31" x14ac:dyDescent="0.25">
      <c r="A6924">
        <v>2319513</v>
      </c>
      <c r="B6924">
        <v>1</v>
      </c>
      <c r="C6924" t="s">
        <v>80</v>
      </c>
      <c r="D6924" t="s">
        <v>88</v>
      </c>
      <c r="E6924" t="s">
        <v>153</v>
      </c>
      <c r="F6924" t="s">
        <v>19799</v>
      </c>
      <c r="G6924" t="s">
        <v>336</v>
      </c>
      <c r="H6924" t="s">
        <v>150</v>
      </c>
      <c r="I6924" t="s">
        <v>136</v>
      </c>
      <c r="J6924" t="s">
        <v>137</v>
      </c>
      <c r="K6924" t="s">
        <v>138</v>
      </c>
      <c r="L6924" t="s">
        <v>19800</v>
      </c>
      <c r="M6924" t="s">
        <v>19801</v>
      </c>
      <c r="N6924">
        <v>1.840833333</v>
      </c>
      <c r="O6924">
        <v>0</v>
      </c>
      <c r="P6924">
        <v>2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1.5278587971380999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1.5278587971380999</v>
      </c>
    </row>
    <row r="6925" spans="1:31" x14ac:dyDescent="0.25">
      <c r="A6925">
        <v>2319613</v>
      </c>
      <c r="B6925">
        <v>1</v>
      </c>
      <c r="C6925" t="s">
        <v>80</v>
      </c>
      <c r="D6925" t="s">
        <v>105</v>
      </c>
      <c r="E6925" t="s">
        <v>285</v>
      </c>
      <c r="F6925" t="s">
        <v>19802</v>
      </c>
      <c r="G6925" t="s">
        <v>336</v>
      </c>
      <c r="H6925" t="s">
        <v>150</v>
      </c>
      <c r="I6925" t="s">
        <v>136</v>
      </c>
      <c r="J6925" t="s">
        <v>137</v>
      </c>
      <c r="K6925" t="s">
        <v>138</v>
      </c>
      <c r="L6925" t="s">
        <v>19803</v>
      </c>
      <c r="M6925" t="s">
        <v>19804</v>
      </c>
      <c r="N6925">
        <v>0.77222222200000001</v>
      </c>
      <c r="O6925">
        <v>0</v>
      </c>
      <c r="P6925">
        <v>40</v>
      </c>
      <c r="Q6925">
        <v>0</v>
      </c>
      <c r="R6925">
        <v>2</v>
      </c>
      <c r="S6925">
        <v>0</v>
      </c>
      <c r="T6925">
        <v>6</v>
      </c>
      <c r="U6925">
        <v>0</v>
      </c>
      <c r="V6925">
        <v>0</v>
      </c>
      <c r="W6925">
        <v>0</v>
      </c>
      <c r="X6925">
        <v>7.4223644405377334</v>
      </c>
      <c r="Y6925">
        <v>0</v>
      </c>
      <c r="Z6925">
        <v>0.99122093285400015</v>
      </c>
      <c r="AA6925">
        <v>0</v>
      </c>
      <c r="AB6925">
        <v>5.3826324130143446</v>
      </c>
      <c r="AC6925">
        <v>0</v>
      </c>
      <c r="AD6925">
        <v>0</v>
      </c>
      <c r="AE6925">
        <v>13.796217786406078</v>
      </c>
    </row>
    <row r="6926" spans="1:31" x14ac:dyDescent="0.25">
      <c r="A6926">
        <v>2319470</v>
      </c>
      <c r="B6926">
        <v>1</v>
      </c>
      <c r="C6926" t="s">
        <v>80</v>
      </c>
      <c r="D6926" t="s">
        <v>85</v>
      </c>
      <c r="E6926" t="s">
        <v>158</v>
      </c>
      <c r="F6926" t="s">
        <v>19805</v>
      </c>
      <c r="G6926" t="s">
        <v>453</v>
      </c>
      <c r="H6926" t="s">
        <v>150</v>
      </c>
      <c r="I6926" t="s">
        <v>136</v>
      </c>
      <c r="J6926" t="s">
        <v>137</v>
      </c>
      <c r="K6926" t="s">
        <v>138</v>
      </c>
      <c r="L6926" t="s">
        <v>19806</v>
      </c>
      <c r="M6926" t="s">
        <v>19807</v>
      </c>
      <c r="N6926">
        <v>1.941944444</v>
      </c>
      <c r="O6926">
        <v>0</v>
      </c>
      <c r="P6926">
        <v>364</v>
      </c>
      <c r="Q6926">
        <v>0</v>
      </c>
      <c r="R6926">
        <v>0</v>
      </c>
      <c r="S6926">
        <v>0</v>
      </c>
      <c r="T6926">
        <v>1</v>
      </c>
      <c r="U6926">
        <v>0</v>
      </c>
      <c r="V6926">
        <v>0</v>
      </c>
      <c r="W6926">
        <v>0</v>
      </c>
      <c r="X6926">
        <v>170.32307328194759</v>
      </c>
      <c r="Y6926">
        <v>0</v>
      </c>
      <c r="Z6926">
        <v>0</v>
      </c>
      <c r="AA6926">
        <v>0</v>
      </c>
      <c r="AB6926">
        <v>3.2037489174144556</v>
      </c>
      <c r="AC6926">
        <v>0</v>
      </c>
      <c r="AD6926">
        <v>0</v>
      </c>
      <c r="AE6926">
        <v>173.52682219936204</v>
      </c>
    </row>
    <row r="6927" spans="1:31" x14ac:dyDescent="0.25">
      <c r="A6927">
        <v>2319321</v>
      </c>
      <c r="B6927">
        <v>1</v>
      </c>
      <c r="C6927" t="s">
        <v>81</v>
      </c>
      <c r="D6927" t="s">
        <v>124</v>
      </c>
      <c r="E6927" t="s">
        <v>175</v>
      </c>
      <c r="F6927" t="s">
        <v>19808</v>
      </c>
      <c r="G6927" t="s">
        <v>134</v>
      </c>
      <c r="H6927" t="s">
        <v>135</v>
      </c>
      <c r="I6927" t="s">
        <v>136</v>
      </c>
      <c r="J6927" t="s">
        <v>137</v>
      </c>
      <c r="K6927" t="s">
        <v>138</v>
      </c>
      <c r="L6927" t="s">
        <v>19809</v>
      </c>
      <c r="M6927" t="s">
        <v>19810</v>
      </c>
      <c r="N6927">
        <v>0.80027777700000002</v>
      </c>
      <c r="O6927">
        <v>3</v>
      </c>
      <c r="P6927">
        <v>450</v>
      </c>
      <c r="Q6927">
        <v>127</v>
      </c>
      <c r="R6927">
        <v>141</v>
      </c>
      <c r="S6927">
        <v>17</v>
      </c>
      <c r="T6927">
        <v>41</v>
      </c>
      <c r="U6927">
        <v>3</v>
      </c>
      <c r="V6927">
        <v>0</v>
      </c>
      <c r="W6927">
        <v>18.182600070436749</v>
      </c>
      <c r="X6927">
        <v>58.730923569555308</v>
      </c>
      <c r="Y6927">
        <v>376.33034766980973</v>
      </c>
      <c r="Z6927">
        <v>335.94303201845736</v>
      </c>
      <c r="AA6927">
        <v>474.88480679563179</v>
      </c>
      <c r="AB6927">
        <v>20.388694344569526</v>
      </c>
      <c r="AC6927">
        <v>49.182554638229838</v>
      </c>
      <c r="AD6927">
        <v>0</v>
      </c>
      <c r="AE6927">
        <v>1333.6429591066906</v>
      </c>
    </row>
    <row r="6928" spans="1:31" x14ac:dyDescent="0.25">
      <c r="A6928">
        <v>2319593</v>
      </c>
      <c r="B6928">
        <v>1</v>
      </c>
      <c r="C6928" t="s">
        <v>80</v>
      </c>
      <c r="D6928" t="s">
        <v>92</v>
      </c>
      <c r="E6928" t="s">
        <v>153</v>
      </c>
      <c r="F6928" t="s">
        <v>19811</v>
      </c>
      <c r="G6928" t="s">
        <v>203</v>
      </c>
      <c r="H6928" t="s">
        <v>150</v>
      </c>
      <c r="I6928" t="s">
        <v>136</v>
      </c>
      <c r="J6928" t="s">
        <v>137</v>
      </c>
      <c r="K6928" t="s">
        <v>138</v>
      </c>
      <c r="L6928" t="s">
        <v>19812</v>
      </c>
      <c r="M6928" t="s">
        <v>19813</v>
      </c>
      <c r="N6928">
        <v>1.1641666660000001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1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1.7522830626370001</v>
      </c>
      <c r="AC6928">
        <v>0</v>
      </c>
      <c r="AD6928">
        <v>0</v>
      </c>
      <c r="AE6928">
        <v>1.7522830626370001</v>
      </c>
    </row>
    <row r="6929" spans="1:31" x14ac:dyDescent="0.25">
      <c r="A6929">
        <v>2319805</v>
      </c>
      <c r="B6929">
        <v>1</v>
      </c>
      <c r="C6929" t="s">
        <v>81</v>
      </c>
      <c r="D6929" t="s">
        <v>114</v>
      </c>
      <c r="E6929" t="s">
        <v>153</v>
      </c>
      <c r="F6929" t="s">
        <v>19814</v>
      </c>
      <c r="G6929" t="s">
        <v>155</v>
      </c>
      <c r="H6929" t="s">
        <v>150</v>
      </c>
      <c r="I6929" t="s">
        <v>136</v>
      </c>
      <c r="J6929" t="s">
        <v>137</v>
      </c>
      <c r="K6929" t="s">
        <v>138</v>
      </c>
      <c r="L6929" t="s">
        <v>19815</v>
      </c>
      <c r="M6929" t="s">
        <v>19816</v>
      </c>
      <c r="N6929">
        <v>2.3233333329999999</v>
      </c>
      <c r="O6929">
        <v>0</v>
      </c>
      <c r="P6929">
        <v>2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0.31361033104830005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0.31361033104830005</v>
      </c>
    </row>
    <row r="6930" spans="1:31" x14ac:dyDescent="0.25">
      <c r="A6930">
        <v>2319450</v>
      </c>
      <c r="B6930">
        <v>1</v>
      </c>
      <c r="C6930" t="s">
        <v>81</v>
      </c>
      <c r="D6930" t="s">
        <v>118</v>
      </c>
      <c r="E6930" t="s">
        <v>158</v>
      </c>
      <c r="F6930" t="s">
        <v>19781</v>
      </c>
      <c r="G6930" t="s">
        <v>513</v>
      </c>
      <c r="H6930" t="s">
        <v>150</v>
      </c>
      <c r="I6930" t="s">
        <v>136</v>
      </c>
      <c r="J6930" t="s">
        <v>137</v>
      </c>
      <c r="K6930" t="s">
        <v>138</v>
      </c>
      <c r="L6930" t="s">
        <v>19817</v>
      </c>
      <c r="M6930" t="s">
        <v>19818</v>
      </c>
      <c r="N6930">
        <v>0.37583333299999999</v>
      </c>
      <c r="O6930">
        <v>0</v>
      </c>
      <c r="P6930">
        <v>376</v>
      </c>
      <c r="Q6930">
        <v>0</v>
      </c>
      <c r="R6930">
        <v>0</v>
      </c>
      <c r="S6930">
        <v>0</v>
      </c>
      <c r="T6930">
        <v>7</v>
      </c>
      <c r="U6930">
        <v>0</v>
      </c>
      <c r="V6930">
        <v>0</v>
      </c>
      <c r="W6930">
        <v>0</v>
      </c>
      <c r="X6930">
        <v>24.010010016496377</v>
      </c>
      <c r="Y6930">
        <v>0</v>
      </c>
      <c r="Z6930">
        <v>0</v>
      </c>
      <c r="AA6930">
        <v>0</v>
      </c>
      <c r="AB6930">
        <v>1.1746780817200002</v>
      </c>
      <c r="AC6930">
        <v>0</v>
      </c>
      <c r="AD6930">
        <v>0</v>
      </c>
      <c r="AE6930">
        <v>25.184688098216377</v>
      </c>
    </row>
    <row r="6931" spans="1:31" x14ac:dyDescent="0.25">
      <c r="A6931">
        <v>2319507</v>
      </c>
      <c r="B6931">
        <v>1</v>
      </c>
      <c r="C6931" t="s">
        <v>80</v>
      </c>
      <c r="D6931" t="s">
        <v>101</v>
      </c>
      <c r="E6931" t="s">
        <v>153</v>
      </c>
      <c r="F6931" t="s">
        <v>19819</v>
      </c>
      <c r="G6931" t="s">
        <v>155</v>
      </c>
      <c r="H6931" t="s">
        <v>150</v>
      </c>
      <c r="I6931" t="s">
        <v>136</v>
      </c>
      <c r="J6931" t="s">
        <v>137</v>
      </c>
      <c r="K6931" t="s">
        <v>138</v>
      </c>
      <c r="L6931" t="s">
        <v>19820</v>
      </c>
      <c r="M6931" t="s">
        <v>19821</v>
      </c>
      <c r="N6931">
        <v>1.018611111</v>
      </c>
      <c r="O6931">
        <v>0</v>
      </c>
      <c r="P6931">
        <v>1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0.18162320887825001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0.18162320887825001</v>
      </c>
    </row>
    <row r="6932" spans="1:31" x14ac:dyDescent="0.25">
      <c r="A6932">
        <v>2319656</v>
      </c>
      <c r="B6932">
        <v>1</v>
      </c>
      <c r="C6932" t="s">
        <v>80</v>
      </c>
      <c r="D6932" t="s">
        <v>95</v>
      </c>
      <c r="E6932" t="s">
        <v>141</v>
      </c>
      <c r="F6932" t="s">
        <v>15970</v>
      </c>
      <c r="G6932" t="s">
        <v>134</v>
      </c>
      <c r="H6932" t="s">
        <v>135</v>
      </c>
      <c r="I6932" t="s">
        <v>136</v>
      </c>
      <c r="J6932" t="s">
        <v>137</v>
      </c>
      <c r="K6932" t="s">
        <v>138</v>
      </c>
      <c r="L6932" t="s">
        <v>19822</v>
      </c>
      <c r="M6932" t="s">
        <v>19823</v>
      </c>
      <c r="N6932">
        <v>0.16555555499999999</v>
      </c>
      <c r="O6932">
        <v>0</v>
      </c>
      <c r="P6932">
        <v>527</v>
      </c>
      <c r="Q6932">
        <v>0</v>
      </c>
      <c r="R6932">
        <v>0</v>
      </c>
      <c r="S6932">
        <v>4</v>
      </c>
      <c r="T6932">
        <v>32</v>
      </c>
      <c r="U6932">
        <v>0</v>
      </c>
      <c r="V6932">
        <v>0</v>
      </c>
      <c r="W6932">
        <v>0</v>
      </c>
      <c r="X6932">
        <v>14.36577563572793</v>
      </c>
      <c r="Y6932">
        <v>0</v>
      </c>
      <c r="Z6932">
        <v>0</v>
      </c>
      <c r="AA6932">
        <v>0.64348812270872224</v>
      </c>
      <c r="AB6932">
        <v>3.6405791095043556</v>
      </c>
      <c r="AC6932">
        <v>0</v>
      </c>
      <c r="AD6932">
        <v>0</v>
      </c>
      <c r="AE6932">
        <v>18.649842867941008</v>
      </c>
    </row>
    <row r="6933" spans="1:31" x14ac:dyDescent="0.25">
      <c r="A6933">
        <v>2319556</v>
      </c>
      <c r="B6933">
        <v>1</v>
      </c>
      <c r="C6933" t="s">
        <v>80</v>
      </c>
      <c r="D6933" t="s">
        <v>84</v>
      </c>
      <c r="E6933" t="s">
        <v>175</v>
      </c>
      <c r="F6933" t="s">
        <v>19824</v>
      </c>
      <c r="G6933" t="s">
        <v>134</v>
      </c>
      <c r="H6933" t="s">
        <v>135</v>
      </c>
      <c r="I6933" t="s">
        <v>136</v>
      </c>
      <c r="J6933" t="s">
        <v>137</v>
      </c>
      <c r="K6933" t="s">
        <v>138</v>
      </c>
      <c r="L6933" t="s">
        <v>19825</v>
      </c>
      <c r="M6933" t="s">
        <v>19826</v>
      </c>
      <c r="N6933">
        <v>1.419444444</v>
      </c>
      <c r="O6933">
        <v>34</v>
      </c>
      <c r="P6933">
        <v>3625</v>
      </c>
      <c r="Q6933">
        <v>26</v>
      </c>
      <c r="R6933">
        <v>375</v>
      </c>
      <c r="S6933">
        <v>29</v>
      </c>
      <c r="T6933">
        <v>439</v>
      </c>
      <c r="U6933">
        <v>0</v>
      </c>
      <c r="V6933">
        <v>0</v>
      </c>
      <c r="W6933">
        <v>28.74931352018508</v>
      </c>
      <c r="X6933">
        <v>1024.7035465535521</v>
      </c>
      <c r="Y6933">
        <v>208.79525102896758</v>
      </c>
      <c r="Z6933">
        <v>410.56348567628481</v>
      </c>
      <c r="AA6933">
        <v>132.45012888334924</v>
      </c>
      <c r="AB6933">
        <v>414.83158908001695</v>
      </c>
      <c r="AC6933">
        <v>0</v>
      </c>
      <c r="AD6933">
        <v>0</v>
      </c>
      <c r="AE6933">
        <v>2220.0933147423557</v>
      </c>
    </row>
    <row r="6934" spans="1:31" x14ac:dyDescent="0.25">
      <c r="A6934">
        <v>2319799</v>
      </c>
      <c r="B6934">
        <v>1</v>
      </c>
      <c r="C6934" t="s">
        <v>81</v>
      </c>
      <c r="D6934" t="s">
        <v>116</v>
      </c>
      <c r="E6934" t="s">
        <v>141</v>
      </c>
      <c r="F6934" t="s">
        <v>11740</v>
      </c>
      <c r="G6934" t="s">
        <v>134</v>
      </c>
      <c r="H6934" t="s">
        <v>135</v>
      </c>
      <c r="I6934" t="s">
        <v>136</v>
      </c>
      <c r="J6934" t="s">
        <v>137</v>
      </c>
      <c r="K6934" t="s">
        <v>138</v>
      </c>
      <c r="L6934" t="s">
        <v>19827</v>
      </c>
      <c r="M6934" t="s">
        <v>19828</v>
      </c>
      <c r="N6934">
        <v>0.34749999999999998</v>
      </c>
      <c r="O6934">
        <v>0</v>
      </c>
      <c r="P6934">
        <v>682</v>
      </c>
      <c r="Q6934">
        <v>51</v>
      </c>
      <c r="R6934">
        <v>75</v>
      </c>
      <c r="S6934">
        <v>8</v>
      </c>
      <c r="T6934">
        <v>55</v>
      </c>
      <c r="U6934">
        <v>3</v>
      </c>
      <c r="V6934">
        <v>0</v>
      </c>
      <c r="W6934">
        <v>0</v>
      </c>
      <c r="X6934">
        <v>35.022152615257326</v>
      </c>
      <c r="Y6934">
        <v>46.151200612583715</v>
      </c>
      <c r="Z6934">
        <v>18.136242319929696</v>
      </c>
      <c r="AA6934">
        <v>6.7414292135941363</v>
      </c>
      <c r="AB6934">
        <v>3.0232130919932598</v>
      </c>
      <c r="AC6934">
        <v>46.976751439705673</v>
      </c>
      <c r="AD6934">
        <v>0</v>
      </c>
      <c r="AE6934">
        <v>156.05098929306379</v>
      </c>
    </row>
    <row r="6935" spans="1:31" x14ac:dyDescent="0.25">
      <c r="A6935">
        <v>2319410</v>
      </c>
      <c r="B6935">
        <v>1</v>
      </c>
      <c r="C6935" t="s">
        <v>81</v>
      </c>
      <c r="D6935" t="s">
        <v>124</v>
      </c>
      <c r="E6935" t="s">
        <v>153</v>
      </c>
      <c r="F6935" t="s">
        <v>19458</v>
      </c>
      <c r="G6935" t="s">
        <v>155</v>
      </c>
      <c r="H6935" t="s">
        <v>150</v>
      </c>
      <c r="I6935" t="s">
        <v>136</v>
      </c>
      <c r="J6935" t="s">
        <v>137</v>
      </c>
      <c r="K6935" t="s">
        <v>138</v>
      </c>
      <c r="L6935" t="s">
        <v>19829</v>
      </c>
      <c r="M6935" t="s">
        <v>19830</v>
      </c>
      <c r="N6935">
        <v>0.78222222200000002</v>
      </c>
      <c r="O6935">
        <v>0</v>
      </c>
      <c r="P6935">
        <v>1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0.16272955711406667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0.16272955711406667</v>
      </c>
    </row>
    <row r="6936" spans="1:31" x14ac:dyDescent="0.25">
      <c r="A6936">
        <v>2319387</v>
      </c>
      <c r="B6936">
        <v>1</v>
      </c>
      <c r="C6936" t="s">
        <v>81</v>
      </c>
      <c r="D6936" t="s">
        <v>123</v>
      </c>
      <c r="E6936" t="s">
        <v>132</v>
      </c>
      <c r="F6936" t="s">
        <v>11489</v>
      </c>
      <c r="G6936" t="s">
        <v>134</v>
      </c>
      <c r="H6936" t="s">
        <v>135</v>
      </c>
      <c r="I6936" t="s">
        <v>136</v>
      </c>
      <c r="J6936" t="s">
        <v>137</v>
      </c>
      <c r="K6936" t="s">
        <v>138</v>
      </c>
      <c r="L6936" t="s">
        <v>19831</v>
      </c>
      <c r="M6936" t="s">
        <v>19832</v>
      </c>
      <c r="N6936">
        <v>0.83194444400000001</v>
      </c>
      <c r="O6936">
        <v>2</v>
      </c>
      <c r="P6936">
        <v>203</v>
      </c>
      <c r="Q6936">
        <v>24</v>
      </c>
      <c r="R6936">
        <v>42</v>
      </c>
      <c r="S6936">
        <v>1</v>
      </c>
      <c r="T6936">
        <v>21</v>
      </c>
      <c r="U6936">
        <v>0</v>
      </c>
      <c r="V6936">
        <v>0</v>
      </c>
      <c r="W6936">
        <v>29.193496009792085</v>
      </c>
      <c r="X6936">
        <v>43.490796183890033</v>
      </c>
      <c r="Y6936">
        <v>166.04966817343737</v>
      </c>
      <c r="Z6936">
        <v>177.57695292686753</v>
      </c>
      <c r="AA6936">
        <v>634.98892298978581</v>
      </c>
      <c r="AB6936">
        <v>23.869744572376639</v>
      </c>
      <c r="AC6936">
        <v>0</v>
      </c>
      <c r="AD6936">
        <v>0</v>
      </c>
      <c r="AE6936">
        <v>1075.1695808561497</v>
      </c>
    </row>
    <row r="6937" spans="1:31" x14ac:dyDescent="0.25">
      <c r="A6937">
        <v>2319550</v>
      </c>
      <c r="B6937">
        <v>1</v>
      </c>
      <c r="C6937" t="s">
        <v>80</v>
      </c>
      <c r="D6937" t="s">
        <v>108</v>
      </c>
      <c r="E6937" t="s">
        <v>132</v>
      </c>
      <c r="F6937" t="s">
        <v>19311</v>
      </c>
      <c r="G6937" t="s">
        <v>134</v>
      </c>
      <c r="H6937" t="s">
        <v>135</v>
      </c>
      <c r="I6937" t="s">
        <v>136</v>
      </c>
      <c r="J6937" t="s">
        <v>137</v>
      </c>
      <c r="K6937" t="s">
        <v>138</v>
      </c>
      <c r="L6937" t="s">
        <v>19833</v>
      </c>
      <c r="M6937" t="s">
        <v>19834</v>
      </c>
      <c r="N6937">
        <v>0.716388888</v>
      </c>
      <c r="O6937">
        <v>0</v>
      </c>
      <c r="P6937">
        <v>710</v>
      </c>
      <c r="Q6937">
        <v>0</v>
      </c>
      <c r="R6937">
        <v>216</v>
      </c>
      <c r="S6937">
        <v>3</v>
      </c>
      <c r="T6937">
        <v>150</v>
      </c>
      <c r="U6937">
        <v>0</v>
      </c>
      <c r="V6937">
        <v>0</v>
      </c>
      <c r="W6937">
        <v>0</v>
      </c>
      <c r="X6937">
        <v>82.352063009687328</v>
      </c>
      <c r="Y6937">
        <v>0</v>
      </c>
      <c r="Z6937">
        <v>286.14112658865747</v>
      </c>
      <c r="AA6937">
        <v>3.0805967804643997</v>
      </c>
      <c r="AB6937">
        <v>134.13207552989968</v>
      </c>
      <c r="AC6937">
        <v>0</v>
      </c>
      <c r="AD6937">
        <v>0</v>
      </c>
      <c r="AE6937">
        <v>505.70586190870887</v>
      </c>
    </row>
    <row r="6938" spans="1:31" x14ac:dyDescent="0.25">
      <c r="A6938">
        <v>2319573</v>
      </c>
      <c r="B6938">
        <v>1</v>
      </c>
      <c r="C6938" t="s">
        <v>81</v>
      </c>
      <c r="D6938" t="s">
        <v>113</v>
      </c>
      <c r="E6938" t="s">
        <v>132</v>
      </c>
      <c r="F6938" t="s">
        <v>19835</v>
      </c>
      <c r="G6938" t="s">
        <v>210</v>
      </c>
      <c r="H6938" t="s">
        <v>135</v>
      </c>
      <c r="I6938" t="s">
        <v>136</v>
      </c>
      <c r="J6938" t="s">
        <v>137</v>
      </c>
      <c r="K6938" t="s">
        <v>138</v>
      </c>
      <c r="L6938" t="s">
        <v>19836</v>
      </c>
      <c r="M6938" t="s">
        <v>19837</v>
      </c>
      <c r="N6938">
        <v>1.284166666</v>
      </c>
      <c r="O6938">
        <v>0</v>
      </c>
      <c r="P6938">
        <v>1</v>
      </c>
      <c r="Q6938">
        <v>7</v>
      </c>
      <c r="R6938">
        <v>96</v>
      </c>
      <c r="S6938">
        <v>0</v>
      </c>
      <c r="T6938">
        <v>4</v>
      </c>
      <c r="U6938">
        <v>0</v>
      </c>
      <c r="V6938">
        <v>0</v>
      </c>
      <c r="W6938">
        <v>0</v>
      </c>
      <c r="X6938">
        <v>0</v>
      </c>
      <c r="Y6938">
        <v>106.20961763549425</v>
      </c>
      <c r="Z6938">
        <v>576.98400197207479</v>
      </c>
      <c r="AA6938">
        <v>0</v>
      </c>
      <c r="AB6938">
        <v>9.6302191104616259</v>
      </c>
      <c r="AC6938">
        <v>0</v>
      </c>
      <c r="AD6938">
        <v>0</v>
      </c>
      <c r="AE6938">
        <v>692.82383871803074</v>
      </c>
    </row>
    <row r="6939" spans="1:31" x14ac:dyDescent="0.25">
      <c r="A6939">
        <v>2319364</v>
      </c>
      <c r="B6939">
        <v>1</v>
      </c>
      <c r="C6939" t="s">
        <v>81</v>
      </c>
      <c r="D6939" t="s">
        <v>123</v>
      </c>
      <c r="E6939" t="s">
        <v>147</v>
      </c>
      <c r="F6939" t="s">
        <v>19838</v>
      </c>
      <c r="G6939" t="s">
        <v>149</v>
      </c>
      <c r="H6939" t="s">
        <v>150</v>
      </c>
      <c r="I6939" t="s">
        <v>136</v>
      </c>
      <c r="J6939" t="s">
        <v>137</v>
      </c>
      <c r="K6939" t="s">
        <v>138</v>
      </c>
      <c r="L6939" t="s">
        <v>19839</v>
      </c>
      <c r="M6939" t="s">
        <v>19840</v>
      </c>
      <c r="N6939">
        <v>2.9819444439999998</v>
      </c>
      <c r="O6939">
        <v>0</v>
      </c>
      <c r="P6939">
        <v>250</v>
      </c>
      <c r="Q6939">
        <v>0</v>
      </c>
      <c r="R6939">
        <v>0</v>
      </c>
      <c r="S6939">
        <v>0</v>
      </c>
      <c r="T6939">
        <v>17</v>
      </c>
      <c r="U6939">
        <v>0</v>
      </c>
      <c r="V6939">
        <v>0</v>
      </c>
      <c r="W6939">
        <v>0</v>
      </c>
      <c r="X6939">
        <v>109.49313047366759</v>
      </c>
      <c r="Y6939">
        <v>0</v>
      </c>
      <c r="Z6939">
        <v>0</v>
      </c>
      <c r="AA6939">
        <v>0</v>
      </c>
      <c r="AB6939">
        <v>24.423874642691736</v>
      </c>
      <c r="AC6939">
        <v>0</v>
      </c>
      <c r="AD6939">
        <v>0</v>
      </c>
      <c r="AE6939">
        <v>133.91700511635932</v>
      </c>
    </row>
    <row r="6940" spans="1:31" x14ac:dyDescent="0.25">
      <c r="A6940">
        <v>2319341</v>
      </c>
      <c r="B6940">
        <v>1</v>
      </c>
      <c r="C6940" t="s">
        <v>80</v>
      </c>
      <c r="D6940" t="s">
        <v>106</v>
      </c>
      <c r="E6940" t="s">
        <v>141</v>
      </c>
      <c r="F6940" t="s">
        <v>18789</v>
      </c>
      <c r="G6940" t="s">
        <v>134</v>
      </c>
      <c r="H6940" t="s">
        <v>135</v>
      </c>
      <c r="I6940" t="s">
        <v>136</v>
      </c>
      <c r="J6940" t="s">
        <v>137</v>
      </c>
      <c r="K6940" t="s">
        <v>138</v>
      </c>
      <c r="L6940" t="s">
        <v>19841</v>
      </c>
      <c r="M6940" t="s">
        <v>19842</v>
      </c>
      <c r="N6940">
        <v>5.7777777000000002E-2</v>
      </c>
      <c r="O6940">
        <v>2</v>
      </c>
      <c r="P6940">
        <v>1651</v>
      </c>
      <c r="Q6940">
        <v>54</v>
      </c>
      <c r="R6940">
        <v>315</v>
      </c>
      <c r="S6940">
        <v>27</v>
      </c>
      <c r="T6940">
        <v>272</v>
      </c>
      <c r="U6940">
        <v>3</v>
      </c>
      <c r="V6940">
        <v>1</v>
      </c>
      <c r="W6940">
        <v>6.0118415201866671E-2</v>
      </c>
      <c r="X6940">
        <v>13.260134937226683</v>
      </c>
      <c r="Y6940">
        <v>20.858528726678358</v>
      </c>
      <c r="Z6940">
        <v>25.568176331235783</v>
      </c>
      <c r="AA6940">
        <v>4.3658928240985766</v>
      </c>
      <c r="AB6940">
        <v>9.3038325945557858</v>
      </c>
      <c r="AC6940">
        <v>44.116056044120661</v>
      </c>
      <c r="AD6940">
        <v>6.6615217967081337</v>
      </c>
      <c r="AE6940">
        <v>124.19426166982585</v>
      </c>
    </row>
    <row r="6941" spans="1:31" x14ac:dyDescent="0.25">
      <c r="A6941">
        <v>2319596</v>
      </c>
      <c r="B6941">
        <v>1</v>
      </c>
      <c r="C6941" t="s">
        <v>81</v>
      </c>
      <c r="D6941" t="s">
        <v>128</v>
      </c>
      <c r="E6941" t="s">
        <v>153</v>
      </c>
      <c r="F6941" t="s">
        <v>19843</v>
      </c>
      <c r="G6941" t="s">
        <v>203</v>
      </c>
      <c r="H6941" t="s">
        <v>150</v>
      </c>
      <c r="I6941" t="s">
        <v>136</v>
      </c>
      <c r="J6941" t="s">
        <v>137</v>
      </c>
      <c r="K6941" t="s">
        <v>138</v>
      </c>
      <c r="L6941" t="s">
        <v>19844</v>
      </c>
      <c r="M6941" t="s">
        <v>19845</v>
      </c>
      <c r="N6941">
        <v>0.512222222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11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5.2710919335719852</v>
      </c>
      <c r="AC6941">
        <v>0</v>
      </c>
      <c r="AD6941">
        <v>0</v>
      </c>
      <c r="AE6941">
        <v>5.2710919335719852</v>
      </c>
    </row>
    <row r="6942" spans="1:31" x14ac:dyDescent="0.25">
      <c r="A6942">
        <v>2319533</v>
      </c>
      <c r="B6942">
        <v>1</v>
      </c>
      <c r="C6942" t="s">
        <v>80</v>
      </c>
      <c r="D6942" t="s">
        <v>83</v>
      </c>
      <c r="E6942" t="s">
        <v>153</v>
      </c>
      <c r="F6942" t="s">
        <v>19846</v>
      </c>
      <c r="G6942" t="s">
        <v>703</v>
      </c>
      <c r="H6942" t="s">
        <v>150</v>
      </c>
      <c r="I6942" t="s">
        <v>136</v>
      </c>
      <c r="J6942" t="s">
        <v>3</v>
      </c>
      <c r="K6942" t="s">
        <v>138</v>
      </c>
      <c r="L6942" t="s">
        <v>19847</v>
      </c>
      <c r="M6942" t="s">
        <v>19848</v>
      </c>
      <c r="N6942">
        <v>5.8475000000000001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1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4.3640119251487501</v>
      </c>
      <c r="AC6942">
        <v>0</v>
      </c>
      <c r="AD6942">
        <v>0</v>
      </c>
      <c r="AE6942">
        <v>4.3640119251487501</v>
      </c>
    </row>
    <row r="6943" spans="1:31" x14ac:dyDescent="0.25">
      <c r="A6943">
        <v>2319736</v>
      </c>
      <c r="B6943">
        <v>1</v>
      </c>
      <c r="C6943" t="s">
        <v>80</v>
      </c>
      <c r="D6943" t="s">
        <v>88</v>
      </c>
      <c r="E6943" t="s">
        <v>175</v>
      </c>
      <c r="F6943" t="s">
        <v>1335</v>
      </c>
      <c r="G6943" t="s">
        <v>134</v>
      </c>
      <c r="H6943" t="s">
        <v>135</v>
      </c>
      <c r="I6943" t="s">
        <v>136</v>
      </c>
      <c r="J6943" t="s">
        <v>137</v>
      </c>
      <c r="K6943" t="s">
        <v>138</v>
      </c>
      <c r="L6943" t="s">
        <v>19849</v>
      </c>
      <c r="M6943" t="s">
        <v>19850</v>
      </c>
      <c r="N6943">
        <v>0.167222222</v>
      </c>
      <c r="O6943">
        <v>0</v>
      </c>
      <c r="P6943">
        <v>115</v>
      </c>
      <c r="Q6943">
        <v>0</v>
      </c>
      <c r="R6943">
        <v>0</v>
      </c>
      <c r="S6943">
        <v>0</v>
      </c>
      <c r="T6943">
        <v>6</v>
      </c>
      <c r="U6943">
        <v>0</v>
      </c>
      <c r="V6943">
        <v>0</v>
      </c>
      <c r="W6943">
        <v>0</v>
      </c>
      <c r="X6943">
        <v>19.134904252352936</v>
      </c>
      <c r="Y6943">
        <v>0</v>
      </c>
      <c r="Z6943">
        <v>0</v>
      </c>
      <c r="AA6943">
        <v>0</v>
      </c>
      <c r="AB6943">
        <v>1.4691167208262612</v>
      </c>
      <c r="AC6943">
        <v>0</v>
      </c>
      <c r="AD6943">
        <v>0</v>
      </c>
      <c r="AE6943">
        <v>20.604020973179196</v>
      </c>
    </row>
    <row r="6944" spans="1:31" x14ac:dyDescent="0.25">
      <c r="A6944">
        <v>2319487</v>
      </c>
      <c r="B6944">
        <v>1</v>
      </c>
      <c r="C6944" t="s">
        <v>80</v>
      </c>
      <c r="D6944" t="s">
        <v>102</v>
      </c>
      <c r="E6944" t="s">
        <v>147</v>
      </c>
      <c r="F6944" t="s">
        <v>19851</v>
      </c>
      <c r="G6944" t="s">
        <v>149</v>
      </c>
      <c r="H6944" t="s">
        <v>150</v>
      </c>
      <c r="I6944" t="s">
        <v>136</v>
      </c>
      <c r="J6944" t="s">
        <v>137</v>
      </c>
      <c r="K6944" t="s">
        <v>138</v>
      </c>
      <c r="L6944" t="s">
        <v>19852</v>
      </c>
      <c r="M6944" t="s">
        <v>19853</v>
      </c>
      <c r="N6944">
        <v>1.2649999999999999</v>
      </c>
      <c r="O6944">
        <v>0</v>
      </c>
      <c r="P6944">
        <v>3</v>
      </c>
      <c r="Q6944">
        <v>0</v>
      </c>
      <c r="R6944">
        <v>15</v>
      </c>
      <c r="S6944">
        <v>0</v>
      </c>
      <c r="T6944">
        <v>8</v>
      </c>
      <c r="U6944">
        <v>0</v>
      </c>
      <c r="V6944">
        <v>0</v>
      </c>
      <c r="W6944">
        <v>0</v>
      </c>
      <c r="X6944">
        <v>0.72805677103882505</v>
      </c>
      <c r="Y6944">
        <v>0</v>
      </c>
      <c r="Z6944">
        <v>10.963826701068374</v>
      </c>
      <c r="AA6944">
        <v>0</v>
      </c>
      <c r="AB6944">
        <v>8.5868654906132029</v>
      </c>
      <c r="AC6944">
        <v>0</v>
      </c>
      <c r="AD6944">
        <v>0</v>
      </c>
      <c r="AE6944">
        <v>20.2787489627204</v>
      </c>
    </row>
    <row r="6945" spans="1:31" x14ac:dyDescent="0.25">
      <c r="A6945">
        <v>2319679</v>
      </c>
      <c r="B6945">
        <v>1</v>
      </c>
      <c r="C6945" t="s">
        <v>80</v>
      </c>
      <c r="D6945" t="s">
        <v>93</v>
      </c>
      <c r="E6945" t="s">
        <v>147</v>
      </c>
      <c r="F6945" t="s">
        <v>19854</v>
      </c>
      <c r="G6945" t="s">
        <v>287</v>
      </c>
      <c r="H6945" t="s">
        <v>150</v>
      </c>
      <c r="I6945" t="s">
        <v>136</v>
      </c>
      <c r="J6945" t="s">
        <v>137</v>
      </c>
      <c r="K6945" t="s">
        <v>138</v>
      </c>
      <c r="L6945" t="s">
        <v>19855</v>
      </c>
      <c r="M6945" t="s">
        <v>19856</v>
      </c>
      <c r="N6945">
        <v>3.4102777770000001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43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87.130836399845165</v>
      </c>
      <c r="AC6945">
        <v>0</v>
      </c>
      <c r="AD6945">
        <v>0</v>
      </c>
      <c r="AE6945">
        <v>87.130836399845165</v>
      </c>
    </row>
    <row r="6946" spans="1:31" x14ac:dyDescent="0.25">
      <c r="A6946">
        <v>2319633</v>
      </c>
      <c r="B6946">
        <v>1</v>
      </c>
      <c r="C6946" t="s">
        <v>81</v>
      </c>
      <c r="D6946" t="s">
        <v>112</v>
      </c>
      <c r="E6946" t="s">
        <v>147</v>
      </c>
      <c r="F6946" t="s">
        <v>19857</v>
      </c>
      <c r="G6946" t="s">
        <v>149</v>
      </c>
      <c r="H6946" t="s">
        <v>150</v>
      </c>
      <c r="I6946" t="s">
        <v>136</v>
      </c>
      <c r="J6946" t="s">
        <v>137</v>
      </c>
      <c r="K6946" t="s">
        <v>138</v>
      </c>
      <c r="L6946" t="s">
        <v>19858</v>
      </c>
      <c r="M6946" t="s">
        <v>19859</v>
      </c>
      <c r="N6946">
        <v>2.4930555550000002</v>
      </c>
      <c r="O6946">
        <v>0</v>
      </c>
      <c r="P6946">
        <v>37</v>
      </c>
      <c r="Q6946">
        <v>0</v>
      </c>
      <c r="R6946">
        <v>0</v>
      </c>
      <c r="S6946">
        <v>0</v>
      </c>
      <c r="T6946">
        <v>6</v>
      </c>
      <c r="U6946">
        <v>0</v>
      </c>
      <c r="V6946">
        <v>0</v>
      </c>
      <c r="W6946">
        <v>0</v>
      </c>
      <c r="X6946">
        <v>22.416656036697802</v>
      </c>
      <c r="Y6946">
        <v>0</v>
      </c>
      <c r="Z6946">
        <v>0</v>
      </c>
      <c r="AA6946">
        <v>0</v>
      </c>
      <c r="AB6946">
        <v>3.2589180653588667</v>
      </c>
      <c r="AC6946">
        <v>0</v>
      </c>
      <c r="AD6946">
        <v>0</v>
      </c>
      <c r="AE6946">
        <v>25.675574102056668</v>
      </c>
    </row>
    <row r="6947" spans="1:31" x14ac:dyDescent="0.25">
      <c r="A6947">
        <v>2319659</v>
      </c>
      <c r="B6947">
        <v>1</v>
      </c>
      <c r="C6947" t="s">
        <v>80</v>
      </c>
      <c r="D6947" t="s">
        <v>82</v>
      </c>
      <c r="E6947" t="s">
        <v>153</v>
      </c>
      <c r="F6947" t="s">
        <v>19860</v>
      </c>
      <c r="G6947" t="s">
        <v>203</v>
      </c>
      <c r="H6947" t="s">
        <v>150</v>
      </c>
      <c r="I6947" t="s">
        <v>136</v>
      </c>
      <c r="J6947" t="s">
        <v>137</v>
      </c>
      <c r="K6947" t="s">
        <v>138</v>
      </c>
      <c r="L6947" t="s">
        <v>19861</v>
      </c>
      <c r="M6947" t="s">
        <v>19862</v>
      </c>
      <c r="N6947">
        <v>3.2577777769999998</v>
      </c>
      <c r="O6947">
        <v>0</v>
      </c>
      <c r="P6947">
        <v>11</v>
      </c>
      <c r="Q6947">
        <v>0</v>
      </c>
      <c r="R6947">
        <v>0</v>
      </c>
      <c r="S6947">
        <v>0</v>
      </c>
      <c r="T6947">
        <v>1</v>
      </c>
      <c r="U6947">
        <v>0</v>
      </c>
      <c r="V6947">
        <v>0</v>
      </c>
      <c r="W6947">
        <v>0</v>
      </c>
      <c r="X6947">
        <v>4.5612235579164668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4.5612235579164668</v>
      </c>
    </row>
    <row r="6948" spans="1:31" x14ac:dyDescent="0.25">
      <c r="A6948">
        <v>2319347</v>
      </c>
      <c r="B6948">
        <v>1</v>
      </c>
      <c r="C6948" t="s">
        <v>80</v>
      </c>
      <c r="D6948" t="s">
        <v>90</v>
      </c>
      <c r="E6948" t="s">
        <v>153</v>
      </c>
      <c r="F6948" t="s">
        <v>19863</v>
      </c>
      <c r="G6948" t="s">
        <v>203</v>
      </c>
      <c r="H6948" t="s">
        <v>150</v>
      </c>
      <c r="I6948" t="s">
        <v>136</v>
      </c>
      <c r="J6948" t="s">
        <v>137</v>
      </c>
      <c r="K6948" t="s">
        <v>138</v>
      </c>
      <c r="L6948" t="s">
        <v>19864</v>
      </c>
      <c r="M6948" t="s">
        <v>19865</v>
      </c>
      <c r="N6948">
        <v>6.323611111</v>
      </c>
      <c r="O6948">
        <v>0</v>
      </c>
      <c r="P6948">
        <v>5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6.494131855721939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6.494131855721939</v>
      </c>
    </row>
    <row r="6949" spans="1:31" x14ac:dyDescent="0.25">
      <c r="A6949">
        <v>2319424</v>
      </c>
      <c r="B6949">
        <v>1</v>
      </c>
      <c r="C6949" t="s">
        <v>80</v>
      </c>
      <c r="D6949" t="s">
        <v>100</v>
      </c>
      <c r="E6949" t="s">
        <v>147</v>
      </c>
      <c r="F6949" t="s">
        <v>19866</v>
      </c>
      <c r="G6949" t="s">
        <v>703</v>
      </c>
      <c r="H6949" t="s">
        <v>150</v>
      </c>
      <c r="I6949" t="s">
        <v>136</v>
      </c>
      <c r="J6949" t="s">
        <v>3</v>
      </c>
      <c r="K6949" t="s">
        <v>138</v>
      </c>
      <c r="L6949" t="s">
        <v>19867</v>
      </c>
      <c r="M6949" t="s">
        <v>19868</v>
      </c>
      <c r="N6949">
        <v>2.2119444439999998</v>
      </c>
      <c r="O6949">
        <v>0</v>
      </c>
      <c r="P6949">
        <v>1</v>
      </c>
      <c r="Q6949">
        <v>0</v>
      </c>
      <c r="R6949">
        <v>3</v>
      </c>
      <c r="S6949">
        <v>0</v>
      </c>
      <c r="T6949">
        <v>1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0.18999610144766665</v>
      </c>
      <c r="AA6949">
        <v>0</v>
      </c>
      <c r="AB6949">
        <v>5.1884995608750002E-3</v>
      </c>
      <c r="AC6949">
        <v>0</v>
      </c>
      <c r="AD6949">
        <v>0</v>
      </c>
      <c r="AE6949">
        <v>0.19518460100854165</v>
      </c>
    </row>
    <row r="6950" spans="1:31" x14ac:dyDescent="0.25">
      <c r="A6950">
        <v>2319490</v>
      </c>
      <c r="B6950">
        <v>1</v>
      </c>
      <c r="C6950" t="s">
        <v>80</v>
      </c>
      <c r="D6950" t="s">
        <v>94</v>
      </c>
      <c r="E6950" t="s">
        <v>147</v>
      </c>
      <c r="F6950" t="s">
        <v>19869</v>
      </c>
      <c r="G6950" t="s">
        <v>149</v>
      </c>
      <c r="H6950" t="s">
        <v>150</v>
      </c>
      <c r="I6950" t="s">
        <v>136</v>
      </c>
      <c r="J6950" t="s">
        <v>137</v>
      </c>
      <c r="K6950" t="s">
        <v>138</v>
      </c>
      <c r="L6950" t="s">
        <v>19870</v>
      </c>
      <c r="M6950" t="s">
        <v>19871</v>
      </c>
      <c r="N6950">
        <v>1.190555555</v>
      </c>
      <c r="O6950">
        <v>0</v>
      </c>
      <c r="P6950">
        <v>87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18.119786005328844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18.119786005328844</v>
      </c>
    </row>
    <row r="6951" spans="1:31" x14ac:dyDescent="0.25">
      <c r="A6951">
        <v>2319324</v>
      </c>
      <c r="B6951">
        <v>1</v>
      </c>
      <c r="C6951" t="s">
        <v>80</v>
      </c>
      <c r="D6951" t="s">
        <v>107</v>
      </c>
      <c r="E6951" t="s">
        <v>132</v>
      </c>
      <c r="F6951" t="s">
        <v>19872</v>
      </c>
      <c r="G6951" t="s">
        <v>134</v>
      </c>
      <c r="H6951" t="s">
        <v>135</v>
      </c>
      <c r="I6951" t="s">
        <v>136</v>
      </c>
      <c r="J6951" t="s">
        <v>137</v>
      </c>
      <c r="K6951" t="s">
        <v>138</v>
      </c>
      <c r="L6951" t="s">
        <v>19873</v>
      </c>
      <c r="M6951" t="s">
        <v>19874</v>
      </c>
      <c r="N6951">
        <v>1.071111111</v>
      </c>
      <c r="O6951">
        <v>2</v>
      </c>
      <c r="P6951">
        <v>331</v>
      </c>
      <c r="Q6951">
        <v>49</v>
      </c>
      <c r="R6951">
        <v>21</v>
      </c>
      <c r="S6951">
        <v>10</v>
      </c>
      <c r="T6951">
        <v>53</v>
      </c>
      <c r="U6951">
        <v>0</v>
      </c>
      <c r="V6951">
        <v>0</v>
      </c>
      <c r="W6951">
        <v>1.4435930510569082</v>
      </c>
      <c r="X6951">
        <v>42.723349084612138</v>
      </c>
      <c r="Y6951">
        <v>94.213331563357528</v>
      </c>
      <c r="Z6951">
        <v>4.5566080201572214</v>
      </c>
      <c r="AA6951">
        <v>17.440746691379868</v>
      </c>
      <c r="AB6951">
        <v>22.095458185156087</v>
      </c>
      <c r="AC6951">
        <v>0</v>
      </c>
      <c r="AD6951">
        <v>0</v>
      </c>
      <c r="AE6951">
        <v>182.47308659571976</v>
      </c>
    </row>
    <row r="6952" spans="1:31" x14ac:dyDescent="0.25">
      <c r="A6952">
        <v>2319639</v>
      </c>
      <c r="B6952">
        <v>1</v>
      </c>
      <c r="C6952" t="s">
        <v>81</v>
      </c>
      <c r="D6952" t="s">
        <v>113</v>
      </c>
      <c r="E6952" t="s">
        <v>414</v>
      </c>
      <c r="F6952" t="s">
        <v>3713</v>
      </c>
      <c r="G6952" t="s">
        <v>134</v>
      </c>
      <c r="H6952" t="s">
        <v>135</v>
      </c>
      <c r="I6952" t="s">
        <v>468</v>
      </c>
      <c r="J6952" t="s">
        <v>137</v>
      </c>
      <c r="K6952" t="s">
        <v>138</v>
      </c>
      <c r="L6952" t="s">
        <v>19875</v>
      </c>
      <c r="M6952" t="s">
        <v>19876</v>
      </c>
      <c r="N6952">
        <v>3.6597221999999999E-2</v>
      </c>
      <c r="O6952">
        <v>1</v>
      </c>
      <c r="P6952">
        <v>2127</v>
      </c>
      <c r="Q6952">
        <v>140</v>
      </c>
      <c r="R6952">
        <v>423</v>
      </c>
      <c r="S6952">
        <v>10</v>
      </c>
      <c r="T6952">
        <v>265</v>
      </c>
      <c r="U6952">
        <v>1</v>
      </c>
      <c r="V6952">
        <v>0</v>
      </c>
      <c r="W6952">
        <v>8.1610749529166678E-4</v>
      </c>
      <c r="X6952">
        <v>14.107492987268989</v>
      </c>
      <c r="Y6952">
        <v>34.604503605696166</v>
      </c>
      <c r="Z6952">
        <v>80.042795600725114</v>
      </c>
      <c r="AA6952">
        <v>0.561706819415286</v>
      </c>
      <c r="AB6952">
        <v>4.4987848864423787</v>
      </c>
      <c r="AC6952">
        <v>2.5981282722078052</v>
      </c>
      <c r="AD6952">
        <v>0</v>
      </c>
      <c r="AE6952">
        <v>136.41422827925103</v>
      </c>
    </row>
    <row r="6953" spans="1:31" x14ac:dyDescent="0.25">
      <c r="A6953">
        <v>2319616</v>
      </c>
      <c r="B6953">
        <v>1</v>
      </c>
      <c r="C6953" t="s">
        <v>81</v>
      </c>
      <c r="D6953" t="s">
        <v>118</v>
      </c>
      <c r="E6953" t="s">
        <v>414</v>
      </c>
      <c r="F6953" t="s">
        <v>19877</v>
      </c>
      <c r="G6953" t="s">
        <v>134</v>
      </c>
      <c r="H6953" t="s">
        <v>135</v>
      </c>
      <c r="I6953" t="s">
        <v>136</v>
      </c>
      <c r="J6953" t="s">
        <v>137</v>
      </c>
      <c r="K6953" t="s">
        <v>138</v>
      </c>
      <c r="L6953" t="s">
        <v>19878</v>
      </c>
      <c r="M6953" t="s">
        <v>19879</v>
      </c>
      <c r="N6953">
        <v>0.71222222199999996</v>
      </c>
      <c r="O6953">
        <v>3</v>
      </c>
      <c r="P6953">
        <v>3912</v>
      </c>
      <c r="Q6953">
        <v>98</v>
      </c>
      <c r="R6953">
        <v>280</v>
      </c>
      <c r="S6953">
        <v>39</v>
      </c>
      <c r="T6953">
        <v>464</v>
      </c>
      <c r="U6953">
        <v>14</v>
      </c>
      <c r="V6953">
        <v>1</v>
      </c>
      <c r="W6953">
        <v>1.1343737927808</v>
      </c>
      <c r="X6953">
        <v>467.23879956536251</v>
      </c>
      <c r="Y6953">
        <v>212.86718573208543</v>
      </c>
      <c r="Z6953">
        <v>191.89234592694899</v>
      </c>
      <c r="AA6953">
        <v>154.25487462499285</v>
      </c>
      <c r="AB6953">
        <v>230.18384280577823</v>
      </c>
      <c r="AC6953">
        <v>547.40783986879978</v>
      </c>
      <c r="AD6953">
        <v>15.859360003263465</v>
      </c>
      <c r="AE6953">
        <v>1820.8386223200121</v>
      </c>
    </row>
    <row r="6954" spans="1:31" x14ac:dyDescent="0.25">
      <c r="A6954">
        <v>2319510</v>
      </c>
      <c r="B6954">
        <v>1</v>
      </c>
      <c r="C6954" t="s">
        <v>81</v>
      </c>
      <c r="D6954" t="s">
        <v>122</v>
      </c>
      <c r="E6954" t="s">
        <v>141</v>
      </c>
      <c r="F6954" t="s">
        <v>19880</v>
      </c>
      <c r="G6954" t="s">
        <v>134</v>
      </c>
      <c r="H6954" t="s">
        <v>135</v>
      </c>
      <c r="I6954" t="s">
        <v>136</v>
      </c>
      <c r="J6954" t="s">
        <v>137</v>
      </c>
      <c r="K6954" t="s">
        <v>138</v>
      </c>
      <c r="L6954" t="s">
        <v>19881</v>
      </c>
      <c r="M6954" t="s">
        <v>19882</v>
      </c>
      <c r="N6954">
        <v>0.566111111</v>
      </c>
      <c r="O6954">
        <v>0</v>
      </c>
      <c r="P6954">
        <v>174</v>
      </c>
      <c r="Q6954">
        <v>0</v>
      </c>
      <c r="R6954">
        <v>0</v>
      </c>
      <c r="S6954">
        <v>7</v>
      </c>
      <c r="T6954">
        <v>25</v>
      </c>
      <c r="U6954">
        <v>5</v>
      </c>
      <c r="V6954">
        <v>0</v>
      </c>
      <c r="W6954">
        <v>0</v>
      </c>
      <c r="X6954">
        <v>11.612509995781094</v>
      </c>
      <c r="Y6954">
        <v>0</v>
      </c>
      <c r="Z6954">
        <v>0</v>
      </c>
      <c r="AA6954">
        <v>5.3745696769390836</v>
      </c>
      <c r="AB6954">
        <v>10.881487566717517</v>
      </c>
      <c r="AC6954">
        <v>203.23897930110178</v>
      </c>
      <c r="AD6954">
        <v>0</v>
      </c>
      <c r="AE6954">
        <v>231.10754654053949</v>
      </c>
    </row>
    <row r="6955" spans="1:31" x14ac:dyDescent="0.25">
      <c r="A6955">
        <v>2319367</v>
      </c>
      <c r="B6955">
        <v>1</v>
      </c>
      <c r="C6955" t="s">
        <v>80</v>
      </c>
      <c r="D6955" t="s">
        <v>107</v>
      </c>
      <c r="E6955" t="s">
        <v>153</v>
      </c>
      <c r="F6955" t="s">
        <v>19883</v>
      </c>
      <c r="G6955" t="s">
        <v>254</v>
      </c>
      <c r="H6955" t="s">
        <v>150</v>
      </c>
      <c r="I6955" t="s">
        <v>136</v>
      </c>
      <c r="J6955" t="s">
        <v>137</v>
      </c>
      <c r="K6955" t="s">
        <v>138</v>
      </c>
      <c r="L6955" t="s">
        <v>19884</v>
      </c>
      <c r="M6955" t="s">
        <v>19885</v>
      </c>
      <c r="N6955">
        <v>1.7819444440000001</v>
      </c>
      <c r="O6955">
        <v>0</v>
      </c>
      <c r="P6955">
        <v>1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0.70975855937825005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0.70975855937825005</v>
      </c>
    </row>
    <row r="6956" spans="1:31" x14ac:dyDescent="0.25">
      <c r="A6956">
        <v>2319653</v>
      </c>
      <c r="B6956">
        <v>1</v>
      </c>
      <c r="C6956" t="s">
        <v>81</v>
      </c>
      <c r="D6956" t="s">
        <v>118</v>
      </c>
      <c r="E6956" t="s">
        <v>175</v>
      </c>
      <c r="F6956" t="s">
        <v>19886</v>
      </c>
      <c r="G6956" t="s">
        <v>134</v>
      </c>
      <c r="H6956" t="s">
        <v>135</v>
      </c>
      <c r="I6956" t="s">
        <v>136</v>
      </c>
      <c r="J6956" t="s">
        <v>137</v>
      </c>
      <c r="K6956" t="s">
        <v>138</v>
      </c>
      <c r="L6956" t="s">
        <v>19887</v>
      </c>
      <c r="M6956" t="s">
        <v>19888</v>
      </c>
      <c r="N6956">
        <v>1.939444444</v>
      </c>
      <c r="O6956">
        <v>0</v>
      </c>
      <c r="P6956">
        <v>135</v>
      </c>
      <c r="Q6956">
        <v>0</v>
      </c>
      <c r="R6956">
        <v>6</v>
      </c>
      <c r="S6956">
        <v>0</v>
      </c>
      <c r="T6956">
        <v>3</v>
      </c>
      <c r="U6956">
        <v>0</v>
      </c>
      <c r="V6956">
        <v>0</v>
      </c>
      <c r="W6956">
        <v>0</v>
      </c>
      <c r="X6956">
        <v>37.023298097203465</v>
      </c>
      <c r="Y6956">
        <v>0</v>
      </c>
      <c r="Z6956">
        <v>12.726186116750085</v>
      </c>
      <c r="AA6956">
        <v>0</v>
      </c>
      <c r="AB6956">
        <v>0.20148498197109999</v>
      </c>
      <c r="AC6956">
        <v>0</v>
      </c>
      <c r="AD6956">
        <v>0</v>
      </c>
      <c r="AE6956">
        <v>49.95096919592465</v>
      </c>
    </row>
    <row r="6957" spans="1:31" x14ac:dyDescent="0.25">
      <c r="A6957">
        <v>2319313</v>
      </c>
      <c r="B6957">
        <v>1</v>
      </c>
      <c r="C6957" t="s">
        <v>81</v>
      </c>
      <c r="D6957" t="s">
        <v>118</v>
      </c>
      <c r="E6957" t="s">
        <v>158</v>
      </c>
      <c r="F6957" t="s">
        <v>19889</v>
      </c>
      <c r="G6957" t="s">
        <v>622</v>
      </c>
      <c r="H6957" t="s">
        <v>150</v>
      </c>
      <c r="I6957" t="s">
        <v>136</v>
      </c>
      <c r="J6957" t="s">
        <v>137</v>
      </c>
      <c r="K6957" t="s">
        <v>138</v>
      </c>
      <c r="L6957" t="s">
        <v>19890</v>
      </c>
      <c r="M6957" t="s">
        <v>19891</v>
      </c>
      <c r="N6957">
        <v>1.9111111110000001</v>
      </c>
      <c r="O6957">
        <v>0</v>
      </c>
      <c r="P6957">
        <v>4</v>
      </c>
      <c r="Q6957">
        <v>0</v>
      </c>
      <c r="R6957">
        <v>9</v>
      </c>
      <c r="S6957">
        <v>0</v>
      </c>
      <c r="T6957">
        <v>2</v>
      </c>
      <c r="U6957">
        <v>0</v>
      </c>
      <c r="V6957">
        <v>0</v>
      </c>
      <c r="W6957">
        <v>0</v>
      </c>
      <c r="X6957">
        <v>1.2193437782602083</v>
      </c>
      <c r="Y6957">
        <v>0</v>
      </c>
      <c r="Z6957">
        <v>10.598306654606173</v>
      </c>
      <c r="AA6957">
        <v>0</v>
      </c>
      <c r="AB6957">
        <v>1.7756760068989887</v>
      </c>
      <c r="AC6957">
        <v>0</v>
      </c>
      <c r="AD6957">
        <v>0</v>
      </c>
      <c r="AE6957">
        <v>13.59332643976537</v>
      </c>
    </row>
    <row r="6958" spans="1:31" x14ac:dyDescent="0.25">
      <c r="A6958">
        <v>2319622</v>
      </c>
      <c r="B6958">
        <v>1</v>
      </c>
      <c r="C6958" t="s">
        <v>80</v>
      </c>
      <c r="D6958" t="s">
        <v>101</v>
      </c>
      <c r="E6958" t="s">
        <v>147</v>
      </c>
      <c r="F6958" t="s">
        <v>19892</v>
      </c>
      <c r="G6958" t="s">
        <v>336</v>
      </c>
      <c r="H6958" t="s">
        <v>150</v>
      </c>
      <c r="I6958" t="s">
        <v>136</v>
      </c>
      <c r="J6958" t="s">
        <v>137</v>
      </c>
      <c r="K6958" t="s">
        <v>138</v>
      </c>
      <c r="L6958" t="s">
        <v>19893</v>
      </c>
      <c r="M6958" t="s">
        <v>19894</v>
      </c>
      <c r="N6958">
        <v>4.4541666659999999</v>
      </c>
      <c r="O6958">
        <v>0</v>
      </c>
      <c r="P6958">
        <v>30</v>
      </c>
      <c r="Q6958">
        <v>0</v>
      </c>
      <c r="R6958">
        <v>8</v>
      </c>
      <c r="S6958">
        <v>0</v>
      </c>
      <c r="T6958">
        <v>4</v>
      </c>
      <c r="U6958">
        <v>0</v>
      </c>
      <c r="V6958">
        <v>0</v>
      </c>
      <c r="W6958">
        <v>0</v>
      </c>
      <c r="X6958">
        <v>45.728693955000367</v>
      </c>
      <c r="Y6958">
        <v>0</v>
      </c>
      <c r="Z6958">
        <v>16.356523845705112</v>
      </c>
      <c r="AA6958">
        <v>0</v>
      </c>
      <c r="AB6958">
        <v>7.2802528778967552</v>
      </c>
      <c r="AC6958">
        <v>0</v>
      </c>
      <c r="AD6958">
        <v>0</v>
      </c>
      <c r="AE6958">
        <v>69.365470678602236</v>
      </c>
    </row>
    <row r="6959" spans="1:31" x14ac:dyDescent="0.25">
      <c r="A6959">
        <v>2319522</v>
      </c>
      <c r="B6959">
        <v>1</v>
      </c>
      <c r="C6959" t="s">
        <v>80</v>
      </c>
      <c r="D6959" t="s">
        <v>96</v>
      </c>
      <c r="E6959" t="s">
        <v>153</v>
      </c>
      <c r="F6959" t="s">
        <v>19895</v>
      </c>
      <c r="G6959" t="s">
        <v>336</v>
      </c>
      <c r="H6959" t="s">
        <v>150</v>
      </c>
      <c r="I6959" t="s">
        <v>136</v>
      </c>
      <c r="J6959" t="s">
        <v>137</v>
      </c>
      <c r="K6959" t="s">
        <v>138</v>
      </c>
      <c r="L6959" t="s">
        <v>19896</v>
      </c>
      <c r="M6959" t="s">
        <v>19897</v>
      </c>
      <c r="N6959">
        <v>3.0247222219999998</v>
      </c>
      <c r="O6959">
        <v>0</v>
      </c>
      <c r="P6959">
        <v>1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0.24343220429043333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0.24343220429043333</v>
      </c>
    </row>
    <row r="6960" spans="1:31" x14ac:dyDescent="0.25">
      <c r="A6960">
        <v>2319390</v>
      </c>
      <c r="B6960">
        <v>1</v>
      </c>
      <c r="C6960" t="s">
        <v>81</v>
      </c>
      <c r="D6960" t="s">
        <v>128</v>
      </c>
      <c r="E6960" t="s">
        <v>153</v>
      </c>
      <c r="F6960" t="s">
        <v>19898</v>
      </c>
      <c r="G6960" t="s">
        <v>203</v>
      </c>
      <c r="H6960" t="s">
        <v>150</v>
      </c>
      <c r="I6960" t="s">
        <v>136</v>
      </c>
      <c r="J6960" t="s">
        <v>137</v>
      </c>
      <c r="K6960" t="s">
        <v>138</v>
      </c>
      <c r="L6960" t="s">
        <v>19899</v>
      </c>
      <c r="M6960" t="s">
        <v>19900</v>
      </c>
      <c r="N6960">
        <v>0.62083333299999999</v>
      </c>
      <c r="O6960">
        <v>0</v>
      </c>
      <c r="P6960">
        <v>3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0.48623912720640006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0.48623912720640006</v>
      </c>
    </row>
    <row r="6961" spans="1:31" x14ac:dyDescent="0.25">
      <c r="A6961">
        <v>2319436</v>
      </c>
      <c r="B6961">
        <v>1</v>
      </c>
      <c r="C6961" t="s">
        <v>80</v>
      </c>
      <c r="D6961" t="s">
        <v>100</v>
      </c>
      <c r="E6961" t="s">
        <v>153</v>
      </c>
      <c r="F6961" t="s">
        <v>19901</v>
      </c>
      <c r="G6961" t="s">
        <v>155</v>
      </c>
      <c r="H6961" t="s">
        <v>150</v>
      </c>
      <c r="I6961" t="s">
        <v>136</v>
      </c>
      <c r="J6961" t="s">
        <v>137</v>
      </c>
      <c r="K6961" t="s">
        <v>138</v>
      </c>
      <c r="L6961" t="s">
        <v>19902</v>
      </c>
      <c r="M6961" t="s">
        <v>19903</v>
      </c>
      <c r="N6961">
        <v>2.8969444439999998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1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1.0317901503156834</v>
      </c>
      <c r="AC6961">
        <v>0</v>
      </c>
      <c r="AD6961">
        <v>0</v>
      </c>
      <c r="AE6961">
        <v>1.0317901503156834</v>
      </c>
    </row>
    <row r="6962" spans="1:31" x14ac:dyDescent="0.25">
      <c r="A6962">
        <v>2319330</v>
      </c>
      <c r="B6962">
        <v>1</v>
      </c>
      <c r="C6962" t="s">
        <v>80</v>
      </c>
      <c r="D6962" t="s">
        <v>82</v>
      </c>
      <c r="E6962" t="s">
        <v>153</v>
      </c>
      <c r="F6962" t="s">
        <v>19904</v>
      </c>
      <c r="G6962" t="s">
        <v>155</v>
      </c>
      <c r="H6962" t="s">
        <v>150</v>
      </c>
      <c r="I6962" t="s">
        <v>136</v>
      </c>
      <c r="J6962" t="s">
        <v>137</v>
      </c>
      <c r="K6962" t="s">
        <v>138</v>
      </c>
      <c r="L6962" t="s">
        <v>19905</v>
      </c>
      <c r="M6962" t="s">
        <v>19906</v>
      </c>
      <c r="N6962">
        <v>2.0313888879999999</v>
      </c>
      <c r="O6962">
        <v>0</v>
      </c>
      <c r="P6962">
        <v>1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0.54039216085796682</v>
      </c>
      <c r="Y6962">
        <v>0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0.54039216085796682</v>
      </c>
    </row>
    <row r="6963" spans="1:31" x14ac:dyDescent="0.25">
      <c r="A6963">
        <v>2319728</v>
      </c>
      <c r="B6963">
        <v>1</v>
      </c>
      <c r="C6963" t="s">
        <v>81</v>
      </c>
      <c r="D6963" t="s">
        <v>112</v>
      </c>
      <c r="E6963" t="s">
        <v>158</v>
      </c>
      <c r="F6963" t="s">
        <v>3369</v>
      </c>
      <c r="G6963" t="s">
        <v>453</v>
      </c>
      <c r="H6963" t="s">
        <v>150</v>
      </c>
      <c r="I6963" t="s">
        <v>136</v>
      </c>
      <c r="J6963" t="s">
        <v>137</v>
      </c>
      <c r="K6963" t="s">
        <v>138</v>
      </c>
      <c r="L6963" t="s">
        <v>19907</v>
      </c>
      <c r="M6963" t="s">
        <v>19908</v>
      </c>
      <c r="N6963">
        <v>2.4750000000000001</v>
      </c>
      <c r="O6963">
        <v>0</v>
      </c>
      <c r="P6963">
        <v>72</v>
      </c>
      <c r="Q6963">
        <v>0</v>
      </c>
      <c r="R6963">
        <v>13</v>
      </c>
      <c r="S6963">
        <v>0</v>
      </c>
      <c r="T6963">
        <v>4</v>
      </c>
      <c r="U6963">
        <v>0</v>
      </c>
      <c r="V6963">
        <v>0</v>
      </c>
      <c r="W6963">
        <v>0</v>
      </c>
      <c r="X6963">
        <v>31.399762388182769</v>
      </c>
      <c r="Y6963">
        <v>0</v>
      </c>
      <c r="Z6963">
        <v>5.6199775957270006</v>
      </c>
      <c r="AA6963">
        <v>0</v>
      </c>
      <c r="AB6963">
        <v>1.38454779892625</v>
      </c>
      <c r="AC6963">
        <v>0</v>
      </c>
      <c r="AD6963">
        <v>0</v>
      </c>
      <c r="AE6963">
        <v>38.404287782836022</v>
      </c>
    </row>
    <row r="6964" spans="1:31" x14ac:dyDescent="0.25">
      <c r="A6964">
        <v>2319562</v>
      </c>
      <c r="B6964">
        <v>1</v>
      </c>
      <c r="C6964" t="s">
        <v>80</v>
      </c>
      <c r="D6964" t="s">
        <v>106</v>
      </c>
      <c r="E6964" t="s">
        <v>132</v>
      </c>
      <c r="F6964" t="s">
        <v>14037</v>
      </c>
      <c r="G6964" t="s">
        <v>134</v>
      </c>
      <c r="H6964" t="s">
        <v>135</v>
      </c>
      <c r="I6964" t="s">
        <v>136</v>
      </c>
      <c r="J6964" t="s">
        <v>137</v>
      </c>
      <c r="K6964" t="s">
        <v>138</v>
      </c>
      <c r="L6964" t="s">
        <v>19909</v>
      </c>
      <c r="M6964" t="s">
        <v>19910</v>
      </c>
      <c r="N6964">
        <v>0.76333333299999995</v>
      </c>
      <c r="O6964">
        <v>0</v>
      </c>
      <c r="P6964">
        <v>0</v>
      </c>
      <c r="Q6964">
        <v>1</v>
      </c>
      <c r="R6964">
        <v>37</v>
      </c>
      <c r="S6964">
        <v>1</v>
      </c>
      <c r="T6964">
        <v>4</v>
      </c>
      <c r="U6964">
        <v>0</v>
      </c>
      <c r="V6964">
        <v>0</v>
      </c>
      <c r="W6964">
        <v>0</v>
      </c>
      <c r="X6964">
        <v>0</v>
      </c>
      <c r="Y6964">
        <v>11.355709108085101</v>
      </c>
      <c r="Z6964">
        <v>117.03378860059009</v>
      </c>
      <c r="AA6964">
        <v>1.0822942752170666</v>
      </c>
      <c r="AB6964">
        <v>19.649952554278801</v>
      </c>
      <c r="AC6964">
        <v>0</v>
      </c>
      <c r="AD6964">
        <v>0</v>
      </c>
      <c r="AE6964">
        <v>149.12174453817104</v>
      </c>
    </row>
    <row r="6965" spans="1:31" x14ac:dyDescent="0.25">
      <c r="A6965">
        <v>2319376</v>
      </c>
      <c r="B6965">
        <v>1</v>
      </c>
      <c r="C6965" t="s">
        <v>81</v>
      </c>
      <c r="D6965" t="s">
        <v>123</v>
      </c>
      <c r="E6965" t="s">
        <v>132</v>
      </c>
      <c r="F6965" t="s">
        <v>1995</v>
      </c>
      <c r="G6965" t="s">
        <v>134</v>
      </c>
      <c r="H6965" t="s">
        <v>135</v>
      </c>
      <c r="I6965" t="s">
        <v>136</v>
      </c>
      <c r="J6965" t="s">
        <v>137</v>
      </c>
      <c r="K6965" t="s">
        <v>138</v>
      </c>
      <c r="L6965" t="s">
        <v>19911</v>
      </c>
      <c r="M6965" t="s">
        <v>19912</v>
      </c>
      <c r="N6965">
        <v>0.97111111100000003</v>
      </c>
      <c r="O6965">
        <v>3</v>
      </c>
      <c r="P6965">
        <v>37</v>
      </c>
      <c r="Q6965">
        <v>120</v>
      </c>
      <c r="R6965">
        <v>293</v>
      </c>
      <c r="S6965">
        <v>20</v>
      </c>
      <c r="T6965">
        <v>72</v>
      </c>
      <c r="U6965">
        <v>0</v>
      </c>
      <c r="V6965">
        <v>0</v>
      </c>
      <c r="W6965">
        <v>1.9933184026667998</v>
      </c>
      <c r="X6965">
        <v>8.9473951188408343</v>
      </c>
      <c r="Y6965">
        <v>117.20576720626632</v>
      </c>
      <c r="Z6965">
        <v>148.79358931930616</v>
      </c>
      <c r="AA6965">
        <v>25.301775731400451</v>
      </c>
      <c r="AB6965">
        <v>50.955624619919057</v>
      </c>
      <c r="AC6965">
        <v>0</v>
      </c>
      <c r="AD6965">
        <v>0</v>
      </c>
      <c r="AE6965">
        <v>353.19747039839956</v>
      </c>
    </row>
    <row r="6966" spans="1:31" x14ac:dyDescent="0.25">
      <c r="A6966">
        <v>2319662</v>
      </c>
      <c r="B6966">
        <v>1</v>
      </c>
      <c r="C6966" t="s">
        <v>81</v>
      </c>
      <c r="D6966" t="s">
        <v>118</v>
      </c>
      <c r="E6966" t="s">
        <v>141</v>
      </c>
      <c r="F6966" t="s">
        <v>19913</v>
      </c>
      <c r="G6966" t="s">
        <v>134</v>
      </c>
      <c r="H6966" t="s">
        <v>135</v>
      </c>
      <c r="I6966" t="s">
        <v>136</v>
      </c>
      <c r="J6966" t="s">
        <v>137</v>
      </c>
      <c r="K6966" t="s">
        <v>138</v>
      </c>
      <c r="L6966" t="s">
        <v>19914</v>
      </c>
      <c r="M6966" t="s">
        <v>19915</v>
      </c>
      <c r="N6966">
        <v>0.52638888800000005</v>
      </c>
      <c r="O6966">
        <v>0</v>
      </c>
      <c r="P6966">
        <v>2133</v>
      </c>
      <c r="Q6966">
        <v>5</v>
      </c>
      <c r="R6966">
        <v>154</v>
      </c>
      <c r="S6966">
        <v>1</v>
      </c>
      <c r="T6966">
        <v>293</v>
      </c>
      <c r="U6966">
        <v>0</v>
      </c>
      <c r="V6966">
        <v>1</v>
      </c>
      <c r="W6966">
        <v>0</v>
      </c>
      <c r="X6966">
        <v>177.1465036562804</v>
      </c>
      <c r="Y6966">
        <v>6.953915071540778</v>
      </c>
      <c r="Z6966">
        <v>67.253697757603234</v>
      </c>
      <c r="AA6966">
        <v>0.7028518148566667</v>
      </c>
      <c r="AB6966">
        <v>77.660070358903113</v>
      </c>
      <c r="AC6966">
        <v>0</v>
      </c>
      <c r="AD6966">
        <v>9.9810193205539992</v>
      </c>
      <c r="AE6966">
        <v>339.69805797973822</v>
      </c>
    </row>
    <row r="6967" spans="1:31" x14ac:dyDescent="0.25">
      <c r="A6967">
        <v>2319370</v>
      </c>
      <c r="B6967">
        <v>1</v>
      </c>
      <c r="C6967" t="s">
        <v>81</v>
      </c>
      <c r="D6967" t="s">
        <v>119</v>
      </c>
      <c r="E6967" t="s">
        <v>141</v>
      </c>
      <c r="F6967" t="s">
        <v>13605</v>
      </c>
      <c r="G6967" t="s">
        <v>143</v>
      </c>
      <c r="H6967" t="s">
        <v>135</v>
      </c>
      <c r="I6967" t="s">
        <v>136</v>
      </c>
      <c r="J6967" t="s">
        <v>137</v>
      </c>
      <c r="K6967" t="s">
        <v>144</v>
      </c>
      <c r="L6967" t="s">
        <v>19916</v>
      </c>
      <c r="M6967" t="s">
        <v>19917</v>
      </c>
      <c r="N6967">
        <v>7.7830555549999998</v>
      </c>
      <c r="O6967">
        <v>0</v>
      </c>
      <c r="P6967">
        <v>2606</v>
      </c>
      <c r="Q6967">
        <v>153</v>
      </c>
      <c r="R6967">
        <v>333</v>
      </c>
      <c r="S6967">
        <v>10</v>
      </c>
      <c r="T6967">
        <v>200</v>
      </c>
      <c r="U6967">
        <v>0</v>
      </c>
      <c r="V6967">
        <v>2</v>
      </c>
      <c r="W6967">
        <v>0</v>
      </c>
      <c r="X6967">
        <v>3241.8563755289074</v>
      </c>
      <c r="Y6967">
        <v>11885.768398854612</v>
      </c>
      <c r="Z6967">
        <v>14219.633472470119</v>
      </c>
      <c r="AA6967">
        <v>248.63698741546483</v>
      </c>
      <c r="AB6967">
        <v>841.69531733228075</v>
      </c>
      <c r="AC6967">
        <v>0</v>
      </c>
      <c r="AD6967">
        <v>1808.2494017996376</v>
      </c>
      <c r="AE6967">
        <v>32245.83995340102</v>
      </c>
    </row>
    <row r="6968" spans="1:31" x14ac:dyDescent="0.25">
      <c r="A6968">
        <v>2319542</v>
      </c>
      <c r="B6968">
        <v>1</v>
      </c>
      <c r="C6968" t="s">
        <v>81</v>
      </c>
      <c r="D6968" t="s">
        <v>116</v>
      </c>
      <c r="E6968" t="s">
        <v>147</v>
      </c>
      <c r="F6968" t="s">
        <v>19918</v>
      </c>
      <c r="G6968" t="s">
        <v>177</v>
      </c>
      <c r="H6968" t="s">
        <v>150</v>
      </c>
      <c r="I6968" t="s">
        <v>136</v>
      </c>
      <c r="J6968" t="s">
        <v>137</v>
      </c>
      <c r="K6968" t="s">
        <v>144</v>
      </c>
      <c r="L6968" t="s">
        <v>19919</v>
      </c>
      <c r="M6968" t="s">
        <v>19920</v>
      </c>
      <c r="N6968">
        <v>2.3025000000000002</v>
      </c>
      <c r="O6968">
        <v>0</v>
      </c>
      <c r="P6968">
        <v>32</v>
      </c>
      <c r="Q6968">
        <v>0</v>
      </c>
      <c r="R6968">
        <v>0</v>
      </c>
      <c r="S6968">
        <v>0</v>
      </c>
      <c r="T6968">
        <v>3</v>
      </c>
      <c r="U6968">
        <v>0</v>
      </c>
      <c r="V6968">
        <v>0</v>
      </c>
      <c r="W6968">
        <v>0</v>
      </c>
      <c r="X6968">
        <v>6.1971045862422818</v>
      </c>
      <c r="Y6968">
        <v>0</v>
      </c>
      <c r="Z6968">
        <v>0</v>
      </c>
      <c r="AA6968">
        <v>0</v>
      </c>
      <c r="AB6968">
        <v>1.3883428408850171</v>
      </c>
      <c r="AC6968">
        <v>0</v>
      </c>
      <c r="AD6968">
        <v>0</v>
      </c>
      <c r="AE6968">
        <v>7.5854474271272991</v>
      </c>
    </row>
    <row r="6969" spans="1:31" x14ac:dyDescent="0.25">
      <c r="A6969">
        <v>2319748</v>
      </c>
      <c r="B6969">
        <v>1</v>
      </c>
      <c r="C6969" t="s">
        <v>81</v>
      </c>
      <c r="D6969" t="s">
        <v>113</v>
      </c>
      <c r="E6969" t="s">
        <v>175</v>
      </c>
      <c r="F6969" t="s">
        <v>6743</v>
      </c>
      <c r="G6969" t="s">
        <v>134</v>
      </c>
      <c r="H6969" t="s">
        <v>135</v>
      </c>
      <c r="I6969" t="s">
        <v>136</v>
      </c>
      <c r="J6969" t="s">
        <v>137</v>
      </c>
      <c r="K6969" t="s">
        <v>138</v>
      </c>
      <c r="L6969" t="s">
        <v>19921</v>
      </c>
      <c r="M6969" t="s">
        <v>19922</v>
      </c>
      <c r="N6969">
        <v>0.87138888800000003</v>
      </c>
      <c r="O6969">
        <v>0</v>
      </c>
      <c r="P6969">
        <v>452</v>
      </c>
      <c r="Q6969">
        <v>2</v>
      </c>
      <c r="R6969">
        <v>37</v>
      </c>
      <c r="S6969">
        <v>3</v>
      </c>
      <c r="T6969">
        <v>83</v>
      </c>
      <c r="U6969">
        <v>2</v>
      </c>
      <c r="V6969">
        <v>2</v>
      </c>
      <c r="W6969">
        <v>0</v>
      </c>
      <c r="X6969">
        <v>88.347486742686613</v>
      </c>
      <c r="Y6969">
        <v>1.4609282529305669</v>
      </c>
      <c r="Z6969">
        <v>9.4555945785697659</v>
      </c>
      <c r="AA6969">
        <v>19.209754339771916</v>
      </c>
      <c r="AB6969">
        <v>40.489542062041608</v>
      </c>
      <c r="AC6969">
        <v>33.561356352288918</v>
      </c>
      <c r="AD6969">
        <v>0.78163189674016675</v>
      </c>
      <c r="AE6969">
        <v>193.30629422502957</v>
      </c>
    </row>
    <row r="6970" spans="1:31" x14ac:dyDescent="0.25">
      <c r="A6970">
        <v>2319499</v>
      </c>
      <c r="B6970">
        <v>1</v>
      </c>
      <c r="C6970" t="s">
        <v>81</v>
      </c>
      <c r="D6970" t="s">
        <v>128</v>
      </c>
      <c r="E6970" t="s">
        <v>153</v>
      </c>
      <c r="F6970" t="s">
        <v>19923</v>
      </c>
      <c r="G6970" t="s">
        <v>203</v>
      </c>
      <c r="H6970" t="s">
        <v>150</v>
      </c>
      <c r="I6970" t="s">
        <v>136</v>
      </c>
      <c r="J6970" t="s">
        <v>137</v>
      </c>
      <c r="K6970" t="s">
        <v>138</v>
      </c>
      <c r="L6970" t="s">
        <v>19924</v>
      </c>
      <c r="M6970" t="s">
        <v>19925</v>
      </c>
      <c r="N6970">
        <v>1.1686111109999999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31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13.815866881345359</v>
      </c>
      <c r="AC6970">
        <v>0</v>
      </c>
      <c r="AD6970">
        <v>0</v>
      </c>
      <c r="AE6970">
        <v>13.815866881345359</v>
      </c>
    </row>
    <row r="6971" spans="1:31" x14ac:dyDescent="0.25">
      <c r="A6971">
        <v>2319456</v>
      </c>
      <c r="B6971">
        <v>1</v>
      </c>
      <c r="C6971" t="s">
        <v>80</v>
      </c>
      <c r="D6971" t="s">
        <v>93</v>
      </c>
      <c r="E6971" t="s">
        <v>153</v>
      </c>
      <c r="F6971" t="s">
        <v>19926</v>
      </c>
      <c r="G6971" t="s">
        <v>155</v>
      </c>
      <c r="H6971" t="s">
        <v>150</v>
      </c>
      <c r="I6971" t="s">
        <v>136</v>
      </c>
      <c r="J6971" t="s">
        <v>137</v>
      </c>
      <c r="K6971" t="s">
        <v>138</v>
      </c>
      <c r="L6971" t="s">
        <v>19927</v>
      </c>
      <c r="M6971" t="s">
        <v>19928</v>
      </c>
      <c r="N6971">
        <v>3.747222222</v>
      </c>
      <c r="O6971">
        <v>0</v>
      </c>
      <c r="P6971">
        <v>0</v>
      </c>
      <c r="Q6971">
        <v>0</v>
      </c>
      <c r="R6971">
        <v>1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5.1865457379822661</v>
      </c>
      <c r="AA6971">
        <v>0</v>
      </c>
      <c r="AB6971">
        <v>0</v>
      </c>
      <c r="AC6971">
        <v>0</v>
      </c>
      <c r="AD6971">
        <v>0</v>
      </c>
      <c r="AE6971">
        <v>5.1865457379822661</v>
      </c>
    </row>
    <row r="6972" spans="1:31" x14ac:dyDescent="0.25">
      <c r="A6972">
        <v>2319433</v>
      </c>
      <c r="B6972">
        <v>1</v>
      </c>
      <c r="C6972" t="s">
        <v>80</v>
      </c>
      <c r="D6972" t="s">
        <v>98</v>
      </c>
      <c r="E6972" t="s">
        <v>153</v>
      </c>
      <c r="F6972" t="s">
        <v>19929</v>
      </c>
      <c r="G6972" t="s">
        <v>203</v>
      </c>
      <c r="H6972" t="s">
        <v>150</v>
      </c>
      <c r="I6972" t="s">
        <v>136</v>
      </c>
      <c r="J6972" t="s">
        <v>137</v>
      </c>
      <c r="K6972" t="s">
        <v>138</v>
      </c>
      <c r="L6972" t="s">
        <v>19930</v>
      </c>
      <c r="M6972" t="s">
        <v>19931</v>
      </c>
      <c r="N6972">
        <v>1.745833333</v>
      </c>
      <c r="O6972">
        <v>0</v>
      </c>
      <c r="P6972">
        <v>0</v>
      </c>
      <c r="Q6972">
        <v>0</v>
      </c>
      <c r="R6972">
        <v>0</v>
      </c>
      <c r="S6972">
        <v>1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5.3558892343885827</v>
      </c>
      <c r="AB6972">
        <v>0</v>
      </c>
      <c r="AC6972">
        <v>0</v>
      </c>
      <c r="AD6972">
        <v>0</v>
      </c>
      <c r="AE6972">
        <v>5.3558892343885827</v>
      </c>
    </row>
    <row r="6973" spans="1:31" x14ac:dyDescent="0.25">
      <c r="A6973">
        <v>2319619</v>
      </c>
      <c r="B6973">
        <v>1</v>
      </c>
      <c r="C6973" t="s">
        <v>80</v>
      </c>
      <c r="D6973" t="s">
        <v>109</v>
      </c>
      <c r="E6973" t="s">
        <v>147</v>
      </c>
      <c r="F6973" t="s">
        <v>19932</v>
      </c>
      <c r="G6973" t="s">
        <v>149</v>
      </c>
      <c r="H6973" t="s">
        <v>150</v>
      </c>
      <c r="I6973" t="s">
        <v>136</v>
      </c>
      <c r="J6973" t="s">
        <v>137</v>
      </c>
      <c r="K6973" t="s">
        <v>138</v>
      </c>
      <c r="L6973" t="s">
        <v>19933</v>
      </c>
      <c r="M6973" t="s">
        <v>19934</v>
      </c>
      <c r="N6973">
        <v>1.8888888880000001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1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>
        <v>0</v>
      </c>
      <c r="AB6973">
        <v>1.75892605E-5</v>
      </c>
      <c r="AC6973">
        <v>0</v>
      </c>
      <c r="AD6973">
        <v>0</v>
      </c>
      <c r="AE6973">
        <v>1.75892605E-5</v>
      </c>
    </row>
    <row r="6974" spans="1:31" x14ac:dyDescent="0.25">
      <c r="A6974">
        <v>2319811</v>
      </c>
      <c r="B6974">
        <v>1</v>
      </c>
      <c r="C6974" t="s">
        <v>80</v>
      </c>
      <c r="D6974" t="s">
        <v>92</v>
      </c>
      <c r="E6974" t="s">
        <v>153</v>
      </c>
      <c r="F6974" t="s">
        <v>19221</v>
      </c>
      <c r="G6974" t="s">
        <v>203</v>
      </c>
      <c r="H6974" t="s">
        <v>150</v>
      </c>
      <c r="I6974" t="s">
        <v>136</v>
      </c>
      <c r="J6974" t="s">
        <v>137</v>
      </c>
      <c r="K6974" t="s">
        <v>138</v>
      </c>
      <c r="L6974" t="s">
        <v>19935</v>
      </c>
      <c r="M6974" t="s">
        <v>19936</v>
      </c>
      <c r="N6974">
        <v>0.47222222200000002</v>
      </c>
      <c r="O6974">
        <v>0</v>
      </c>
      <c r="P6974">
        <v>5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0.44189153311499996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0.44189153311499996</v>
      </c>
    </row>
    <row r="6975" spans="1:31" x14ac:dyDescent="0.25">
      <c r="A6975">
        <v>2319665</v>
      </c>
      <c r="B6975">
        <v>1</v>
      </c>
      <c r="C6975" t="s">
        <v>80</v>
      </c>
      <c r="D6975" t="s">
        <v>101</v>
      </c>
      <c r="E6975" t="s">
        <v>175</v>
      </c>
      <c r="F6975" t="s">
        <v>3208</v>
      </c>
      <c r="G6975" t="s">
        <v>217</v>
      </c>
      <c r="H6975" t="s">
        <v>135</v>
      </c>
      <c r="I6975" t="s">
        <v>136</v>
      </c>
      <c r="J6975" t="s">
        <v>137</v>
      </c>
      <c r="K6975" t="s">
        <v>138</v>
      </c>
      <c r="L6975" t="s">
        <v>19937</v>
      </c>
      <c r="M6975" t="s">
        <v>19938</v>
      </c>
      <c r="N6975">
        <v>1.7905555550000001</v>
      </c>
      <c r="O6975">
        <v>0</v>
      </c>
      <c r="P6975">
        <v>754</v>
      </c>
      <c r="Q6975">
        <v>0</v>
      </c>
      <c r="R6975">
        <v>38</v>
      </c>
      <c r="S6975">
        <v>1</v>
      </c>
      <c r="T6975">
        <v>79</v>
      </c>
      <c r="U6975">
        <v>0</v>
      </c>
      <c r="V6975">
        <v>0</v>
      </c>
      <c r="W6975">
        <v>0</v>
      </c>
      <c r="X6975">
        <v>342.93558469301854</v>
      </c>
      <c r="Y6975">
        <v>0</v>
      </c>
      <c r="Z6975">
        <v>33.936825413918719</v>
      </c>
      <c r="AA6975">
        <v>0</v>
      </c>
      <c r="AB6975">
        <v>158.6684510890988</v>
      </c>
      <c r="AC6975">
        <v>0</v>
      </c>
      <c r="AD6975">
        <v>0</v>
      </c>
      <c r="AE6975">
        <v>535.54086119603608</v>
      </c>
    </row>
    <row r="6976" spans="1:31" x14ac:dyDescent="0.25">
      <c r="A6976">
        <v>2319473</v>
      </c>
      <c r="B6976">
        <v>1</v>
      </c>
      <c r="C6976" t="s">
        <v>80</v>
      </c>
      <c r="D6976" t="s">
        <v>95</v>
      </c>
      <c r="E6976" t="s">
        <v>153</v>
      </c>
      <c r="F6976" t="s">
        <v>19939</v>
      </c>
      <c r="G6976" t="s">
        <v>155</v>
      </c>
      <c r="H6976" t="s">
        <v>150</v>
      </c>
      <c r="I6976" t="s">
        <v>136</v>
      </c>
      <c r="J6976" t="s">
        <v>137</v>
      </c>
      <c r="K6976" t="s">
        <v>138</v>
      </c>
      <c r="L6976" t="s">
        <v>19940</v>
      </c>
      <c r="M6976" t="s">
        <v>19941</v>
      </c>
      <c r="N6976">
        <v>0.76388888799999999</v>
      </c>
      <c r="O6976">
        <v>0</v>
      </c>
      <c r="P6976">
        <v>1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</v>
      </c>
    </row>
    <row r="6977" spans="1:31" x14ac:dyDescent="0.25">
      <c r="A6977">
        <v>2319625</v>
      </c>
      <c r="B6977">
        <v>1</v>
      </c>
      <c r="C6977" t="s">
        <v>80</v>
      </c>
      <c r="D6977" t="s">
        <v>93</v>
      </c>
      <c r="E6977" t="s">
        <v>153</v>
      </c>
      <c r="F6977" t="s">
        <v>19942</v>
      </c>
      <c r="G6977" t="s">
        <v>155</v>
      </c>
      <c r="H6977" t="s">
        <v>150</v>
      </c>
      <c r="I6977" t="s">
        <v>136</v>
      </c>
      <c r="J6977" t="s">
        <v>137</v>
      </c>
      <c r="K6977" t="s">
        <v>138</v>
      </c>
      <c r="L6977" t="s">
        <v>19943</v>
      </c>
      <c r="M6977" t="s">
        <v>19944</v>
      </c>
      <c r="N6977">
        <v>2.9080555549999998</v>
      </c>
      <c r="O6977">
        <v>0</v>
      </c>
      <c r="P6977">
        <v>0</v>
      </c>
      <c r="Q6977">
        <v>0</v>
      </c>
      <c r="R6977">
        <v>1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59.145504614098172</v>
      </c>
      <c r="AA6977">
        <v>0</v>
      </c>
      <c r="AB6977">
        <v>0</v>
      </c>
      <c r="AC6977">
        <v>0</v>
      </c>
      <c r="AD6977">
        <v>0</v>
      </c>
      <c r="AE6977">
        <v>59.145504614098172</v>
      </c>
    </row>
    <row r="6978" spans="1:31" x14ac:dyDescent="0.25">
      <c r="A6978">
        <v>2319725</v>
      </c>
      <c r="B6978">
        <v>1</v>
      </c>
      <c r="C6978" t="s">
        <v>81</v>
      </c>
      <c r="D6978" t="s">
        <v>126</v>
      </c>
      <c r="E6978" t="s">
        <v>175</v>
      </c>
      <c r="F6978" t="s">
        <v>19945</v>
      </c>
      <c r="G6978" t="s">
        <v>1401</v>
      </c>
      <c r="H6978" t="s">
        <v>135</v>
      </c>
      <c r="I6978" t="s">
        <v>136</v>
      </c>
      <c r="J6978" t="s">
        <v>137</v>
      </c>
      <c r="K6978" t="s">
        <v>138</v>
      </c>
      <c r="L6978" t="s">
        <v>19946</v>
      </c>
      <c r="M6978" t="s">
        <v>19947</v>
      </c>
      <c r="N6978">
        <v>4.6008333329999997</v>
      </c>
      <c r="O6978">
        <v>0</v>
      </c>
      <c r="P6978">
        <v>82</v>
      </c>
      <c r="Q6978">
        <v>2</v>
      </c>
      <c r="R6978">
        <v>37</v>
      </c>
      <c r="S6978">
        <v>0</v>
      </c>
      <c r="T6978">
        <v>5</v>
      </c>
      <c r="U6978">
        <v>1</v>
      </c>
      <c r="V6978">
        <v>0</v>
      </c>
      <c r="W6978">
        <v>0</v>
      </c>
      <c r="X6978">
        <v>42.01673116290538</v>
      </c>
      <c r="Y6978">
        <v>394.91256152431964</v>
      </c>
      <c r="Z6978">
        <v>192.24173860924898</v>
      </c>
      <c r="AA6978">
        <v>0</v>
      </c>
      <c r="AB6978">
        <v>8.4377792430444227</v>
      </c>
      <c r="AC6978">
        <v>4.0802635171463084</v>
      </c>
      <c r="AD6978">
        <v>0</v>
      </c>
      <c r="AE6978">
        <v>641.68907405666482</v>
      </c>
    </row>
    <row r="6979" spans="1:31" x14ac:dyDescent="0.25">
      <c r="A6979">
        <v>2319333</v>
      </c>
      <c r="B6979">
        <v>1</v>
      </c>
      <c r="C6979" t="s">
        <v>80</v>
      </c>
      <c r="D6979" t="s">
        <v>98</v>
      </c>
      <c r="E6979" t="s">
        <v>141</v>
      </c>
      <c r="F6979" t="s">
        <v>12166</v>
      </c>
      <c r="G6979" t="s">
        <v>134</v>
      </c>
      <c r="H6979" t="s">
        <v>135</v>
      </c>
      <c r="I6979" t="s">
        <v>136</v>
      </c>
      <c r="J6979" t="s">
        <v>137</v>
      </c>
      <c r="K6979" t="s">
        <v>138</v>
      </c>
      <c r="L6979" t="s">
        <v>19576</v>
      </c>
      <c r="M6979" t="s">
        <v>19948</v>
      </c>
      <c r="N6979">
        <v>0.205555555</v>
      </c>
      <c r="O6979">
        <v>0</v>
      </c>
      <c r="P6979">
        <v>216</v>
      </c>
      <c r="Q6979">
        <v>36</v>
      </c>
      <c r="R6979">
        <v>35</v>
      </c>
      <c r="S6979">
        <v>7</v>
      </c>
      <c r="T6979">
        <v>56</v>
      </c>
      <c r="U6979">
        <v>0</v>
      </c>
      <c r="V6979">
        <v>0</v>
      </c>
      <c r="W6979">
        <v>0</v>
      </c>
      <c r="X6979">
        <v>9.8351521366810033</v>
      </c>
      <c r="Y6979">
        <v>33.283692031465662</v>
      </c>
      <c r="Z6979">
        <v>16.162622066745556</v>
      </c>
      <c r="AA6979">
        <v>2.7448140271725556</v>
      </c>
      <c r="AB6979">
        <v>11.013886613493499</v>
      </c>
      <c r="AC6979">
        <v>0</v>
      </c>
      <c r="AD6979">
        <v>0</v>
      </c>
      <c r="AE6979">
        <v>73.04016687555827</v>
      </c>
    </row>
    <row r="6980" spans="1:31" x14ac:dyDescent="0.25">
      <c r="A6980">
        <v>2319579</v>
      </c>
      <c r="B6980">
        <v>1</v>
      </c>
      <c r="C6980" t="s">
        <v>81</v>
      </c>
      <c r="D6980" t="s">
        <v>121</v>
      </c>
      <c r="E6980" t="s">
        <v>141</v>
      </c>
      <c r="F6980" t="s">
        <v>19949</v>
      </c>
      <c r="G6980" t="s">
        <v>134</v>
      </c>
      <c r="H6980" t="s">
        <v>135</v>
      </c>
      <c r="I6980" t="s">
        <v>136</v>
      </c>
      <c r="J6980" t="s">
        <v>137</v>
      </c>
      <c r="K6980" t="s">
        <v>138</v>
      </c>
      <c r="L6980" t="s">
        <v>19950</v>
      </c>
      <c r="M6980" t="s">
        <v>19951</v>
      </c>
      <c r="N6980">
        <v>0.46666666600000001</v>
      </c>
      <c r="O6980">
        <v>0</v>
      </c>
      <c r="P6980">
        <v>1499</v>
      </c>
      <c r="Q6980">
        <v>3</v>
      </c>
      <c r="R6980">
        <v>61</v>
      </c>
      <c r="S6980">
        <v>18</v>
      </c>
      <c r="T6980">
        <v>75</v>
      </c>
      <c r="U6980">
        <v>0</v>
      </c>
      <c r="V6980">
        <v>0</v>
      </c>
      <c r="W6980">
        <v>0</v>
      </c>
      <c r="X6980">
        <v>80.108188781963989</v>
      </c>
      <c r="Y6980">
        <v>2.1908743794886671</v>
      </c>
      <c r="Z6980">
        <v>18.820179461733993</v>
      </c>
      <c r="AA6980">
        <v>34.422502161161326</v>
      </c>
      <c r="AB6980">
        <v>15.700761665469996</v>
      </c>
      <c r="AC6980">
        <v>0</v>
      </c>
      <c r="AD6980">
        <v>0</v>
      </c>
      <c r="AE6980">
        <v>151.24250644981797</v>
      </c>
    </row>
    <row r="6981" spans="1:31" x14ac:dyDescent="0.25">
      <c r="A6981">
        <v>2319516</v>
      </c>
      <c r="B6981">
        <v>1</v>
      </c>
      <c r="C6981" t="s">
        <v>80</v>
      </c>
      <c r="D6981" t="s">
        <v>82</v>
      </c>
      <c r="E6981" t="s">
        <v>153</v>
      </c>
      <c r="F6981" t="s">
        <v>19952</v>
      </c>
      <c r="G6981" t="s">
        <v>155</v>
      </c>
      <c r="H6981" t="s">
        <v>150</v>
      </c>
      <c r="I6981" t="s">
        <v>136</v>
      </c>
      <c r="J6981" t="s">
        <v>137</v>
      </c>
      <c r="K6981" t="s">
        <v>138</v>
      </c>
      <c r="L6981" t="s">
        <v>19953</v>
      </c>
      <c r="M6981" t="s">
        <v>19954</v>
      </c>
      <c r="N6981">
        <v>2.9613888880000001</v>
      </c>
      <c r="O6981">
        <v>0</v>
      </c>
      <c r="P6981">
        <v>2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1.4724917765814998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1.4724917765814998</v>
      </c>
    </row>
    <row r="6982" spans="1:31" x14ac:dyDescent="0.25">
      <c r="A6982">
        <v>2319539</v>
      </c>
      <c r="B6982">
        <v>1</v>
      </c>
      <c r="C6982" t="s">
        <v>80</v>
      </c>
      <c r="D6982" t="s">
        <v>107</v>
      </c>
      <c r="E6982" t="s">
        <v>132</v>
      </c>
      <c r="F6982" t="s">
        <v>11778</v>
      </c>
      <c r="G6982" t="s">
        <v>716</v>
      </c>
      <c r="H6982" t="s">
        <v>135</v>
      </c>
      <c r="I6982" t="s">
        <v>136</v>
      </c>
      <c r="J6982" t="s">
        <v>137</v>
      </c>
      <c r="K6982" t="s">
        <v>138</v>
      </c>
      <c r="L6982" t="s">
        <v>19955</v>
      </c>
      <c r="M6982" t="s">
        <v>19956</v>
      </c>
      <c r="N6982">
        <v>2.2952777769999999</v>
      </c>
      <c r="O6982">
        <v>1</v>
      </c>
      <c r="P6982">
        <v>1843</v>
      </c>
      <c r="Q6982">
        <v>0</v>
      </c>
      <c r="R6982">
        <v>1</v>
      </c>
      <c r="S6982">
        <v>0</v>
      </c>
      <c r="T6982">
        <v>121</v>
      </c>
      <c r="U6982">
        <v>0</v>
      </c>
      <c r="V6982">
        <v>2</v>
      </c>
      <c r="W6982">
        <v>44.449351660314527</v>
      </c>
      <c r="X6982">
        <v>660.04001109339879</v>
      </c>
      <c r="Y6982">
        <v>0</v>
      </c>
      <c r="Z6982">
        <v>6.91992354937</v>
      </c>
      <c r="AA6982">
        <v>0</v>
      </c>
      <c r="AB6982">
        <v>304.1154511424034</v>
      </c>
      <c r="AC6982">
        <v>0</v>
      </c>
      <c r="AD6982">
        <v>5.2069587404991671</v>
      </c>
      <c r="AE6982">
        <v>1020.7316961859858</v>
      </c>
    </row>
    <row r="6983" spans="1:31" x14ac:dyDescent="0.25">
      <c r="A6983">
        <v>2319416</v>
      </c>
      <c r="B6983">
        <v>1</v>
      </c>
      <c r="C6983" t="s">
        <v>80</v>
      </c>
      <c r="D6983" t="s">
        <v>92</v>
      </c>
      <c r="E6983" t="s">
        <v>141</v>
      </c>
      <c r="F6983" t="s">
        <v>19957</v>
      </c>
      <c r="G6983" t="s">
        <v>134</v>
      </c>
      <c r="H6983" t="s">
        <v>135</v>
      </c>
      <c r="I6983" t="s">
        <v>136</v>
      </c>
      <c r="J6983" t="s">
        <v>137</v>
      </c>
      <c r="K6983" t="s">
        <v>138</v>
      </c>
      <c r="L6983" t="s">
        <v>19958</v>
      </c>
      <c r="M6983" t="s">
        <v>19959</v>
      </c>
      <c r="N6983">
        <v>0.59638888800000001</v>
      </c>
      <c r="O6983">
        <v>0</v>
      </c>
      <c r="P6983">
        <v>31</v>
      </c>
      <c r="Q6983">
        <v>0</v>
      </c>
      <c r="R6983">
        <v>14</v>
      </c>
      <c r="S6983">
        <v>2</v>
      </c>
      <c r="T6983">
        <v>6</v>
      </c>
      <c r="U6983">
        <v>0</v>
      </c>
      <c r="V6983">
        <v>0</v>
      </c>
      <c r="W6983">
        <v>0</v>
      </c>
      <c r="X6983">
        <v>6.8303795658518753</v>
      </c>
      <c r="Y6983">
        <v>0</v>
      </c>
      <c r="Z6983">
        <v>5.2711435236337918</v>
      </c>
      <c r="AA6983">
        <v>5.3255493324663057</v>
      </c>
      <c r="AB6983">
        <v>3.9938269379334725</v>
      </c>
      <c r="AC6983">
        <v>0</v>
      </c>
      <c r="AD6983">
        <v>0</v>
      </c>
      <c r="AE6983">
        <v>21.420899359885446</v>
      </c>
    </row>
    <row r="6984" spans="1:31" x14ac:dyDescent="0.25">
      <c r="A6984">
        <v>2319808</v>
      </c>
      <c r="B6984">
        <v>1</v>
      </c>
      <c r="C6984" t="s">
        <v>80</v>
      </c>
      <c r="D6984" t="s">
        <v>93</v>
      </c>
      <c r="E6984" t="s">
        <v>147</v>
      </c>
      <c r="F6984" t="s">
        <v>19960</v>
      </c>
      <c r="G6984" t="s">
        <v>149</v>
      </c>
      <c r="H6984" t="s">
        <v>150</v>
      </c>
      <c r="I6984" t="s">
        <v>136</v>
      </c>
      <c r="J6984" t="s">
        <v>137</v>
      </c>
      <c r="K6984" t="s">
        <v>138</v>
      </c>
      <c r="L6984" t="s">
        <v>19961</v>
      </c>
      <c r="M6984" t="s">
        <v>19962</v>
      </c>
      <c r="N6984">
        <v>3.3713888879999998</v>
      </c>
      <c r="O6984">
        <v>0</v>
      </c>
      <c r="P6984">
        <v>9</v>
      </c>
      <c r="Q6984">
        <v>0</v>
      </c>
      <c r="R6984">
        <v>0</v>
      </c>
      <c r="S6984">
        <v>0</v>
      </c>
      <c r="T6984">
        <v>1</v>
      </c>
      <c r="U6984">
        <v>0</v>
      </c>
      <c r="V6984">
        <v>0</v>
      </c>
      <c r="W6984">
        <v>0</v>
      </c>
      <c r="X6984">
        <v>6.3316281135574242</v>
      </c>
      <c r="Y6984">
        <v>0</v>
      </c>
      <c r="Z6984">
        <v>0</v>
      </c>
      <c r="AA6984">
        <v>0</v>
      </c>
      <c r="AB6984">
        <v>4.1928645354166669E-2</v>
      </c>
      <c r="AC6984">
        <v>0</v>
      </c>
      <c r="AD6984">
        <v>0</v>
      </c>
      <c r="AE6984">
        <v>6.3735567589115911</v>
      </c>
    </row>
    <row r="6985" spans="1:31" x14ac:dyDescent="0.25">
      <c r="A6985">
        <v>2319745</v>
      </c>
      <c r="B6985">
        <v>1</v>
      </c>
      <c r="C6985" t="s">
        <v>80</v>
      </c>
      <c r="D6985" t="s">
        <v>82</v>
      </c>
      <c r="E6985" t="s">
        <v>147</v>
      </c>
      <c r="F6985" t="s">
        <v>19963</v>
      </c>
      <c r="G6985" t="s">
        <v>149</v>
      </c>
      <c r="H6985" t="s">
        <v>150</v>
      </c>
      <c r="I6985" t="s">
        <v>136</v>
      </c>
      <c r="J6985" t="s">
        <v>137</v>
      </c>
      <c r="K6985" t="s">
        <v>138</v>
      </c>
      <c r="L6985" t="s">
        <v>19964</v>
      </c>
      <c r="M6985" t="s">
        <v>19965</v>
      </c>
      <c r="N6985">
        <v>2.0699999999999998</v>
      </c>
      <c r="O6985">
        <v>0</v>
      </c>
      <c r="P6985">
        <v>75</v>
      </c>
      <c r="Q6985">
        <v>0</v>
      </c>
      <c r="R6985">
        <v>0</v>
      </c>
      <c r="S6985">
        <v>0</v>
      </c>
      <c r="T6985">
        <v>6</v>
      </c>
      <c r="U6985">
        <v>0</v>
      </c>
      <c r="V6985">
        <v>0</v>
      </c>
      <c r="W6985">
        <v>0</v>
      </c>
      <c r="X6985">
        <v>40.767282041966467</v>
      </c>
      <c r="Y6985">
        <v>0</v>
      </c>
      <c r="Z6985">
        <v>0</v>
      </c>
      <c r="AA6985">
        <v>0</v>
      </c>
      <c r="AB6985">
        <v>10.943729958226266</v>
      </c>
      <c r="AC6985">
        <v>0</v>
      </c>
      <c r="AD6985">
        <v>0</v>
      </c>
      <c r="AE6985">
        <v>51.711012000192731</v>
      </c>
    </row>
    <row r="6986" spans="1:31" x14ac:dyDescent="0.25">
      <c r="A6986">
        <v>2319602</v>
      </c>
      <c r="B6986">
        <v>1</v>
      </c>
      <c r="C6986" t="s">
        <v>80</v>
      </c>
      <c r="D6986" t="s">
        <v>101</v>
      </c>
      <c r="E6986" t="s">
        <v>132</v>
      </c>
      <c r="F6986" t="s">
        <v>4252</v>
      </c>
      <c r="G6986" t="s">
        <v>210</v>
      </c>
      <c r="H6986" t="s">
        <v>135</v>
      </c>
      <c r="I6986" t="s">
        <v>136</v>
      </c>
      <c r="J6986" t="s">
        <v>137</v>
      </c>
      <c r="K6986" t="s">
        <v>138</v>
      </c>
      <c r="L6986" t="s">
        <v>19966</v>
      </c>
      <c r="M6986" t="s">
        <v>19967</v>
      </c>
      <c r="N6986">
        <v>1.416666666</v>
      </c>
      <c r="O6986">
        <v>20</v>
      </c>
      <c r="P6986">
        <v>1</v>
      </c>
      <c r="Q6986">
        <v>37</v>
      </c>
      <c r="R6986">
        <v>2</v>
      </c>
      <c r="S6986">
        <v>26</v>
      </c>
      <c r="T6986">
        <v>0</v>
      </c>
      <c r="U6986">
        <v>3</v>
      </c>
      <c r="V6986">
        <v>0</v>
      </c>
      <c r="W6986">
        <v>35.108433300724208</v>
      </c>
      <c r="X6986">
        <v>0.10973486324019999</v>
      </c>
      <c r="Y6986">
        <v>540.56326387212721</v>
      </c>
      <c r="Z6986">
        <v>8.9499534363894</v>
      </c>
      <c r="AA6986">
        <v>207.89818246625708</v>
      </c>
      <c r="AB6986">
        <v>0</v>
      </c>
      <c r="AC6986">
        <v>178.16108718963545</v>
      </c>
      <c r="AD6986">
        <v>0</v>
      </c>
      <c r="AE6986">
        <v>970.7906551283736</v>
      </c>
    </row>
    <row r="6987" spans="1:31" x14ac:dyDescent="0.25">
      <c r="A6987">
        <v>2319353</v>
      </c>
      <c r="B6987">
        <v>1</v>
      </c>
      <c r="C6987" t="s">
        <v>80</v>
      </c>
      <c r="D6987" t="s">
        <v>93</v>
      </c>
      <c r="E6987" t="s">
        <v>153</v>
      </c>
      <c r="F6987" t="s">
        <v>19968</v>
      </c>
      <c r="G6987" t="s">
        <v>203</v>
      </c>
      <c r="H6987" t="s">
        <v>150</v>
      </c>
      <c r="I6987" t="s">
        <v>136</v>
      </c>
      <c r="J6987" t="s">
        <v>137</v>
      </c>
      <c r="K6987" t="s">
        <v>138</v>
      </c>
      <c r="L6987" t="s">
        <v>19969</v>
      </c>
      <c r="M6987" t="s">
        <v>19970</v>
      </c>
      <c r="N6987">
        <v>1.4636111110000001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1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>
        <v>0</v>
      </c>
      <c r="AB6987">
        <v>2.0372860100695669</v>
      </c>
      <c r="AC6987">
        <v>0</v>
      </c>
      <c r="AD6987">
        <v>0</v>
      </c>
      <c r="AE6987">
        <v>2.0372860100695669</v>
      </c>
    </row>
    <row r="6988" spans="1:31" x14ac:dyDescent="0.25">
      <c r="A6988">
        <v>2319459</v>
      </c>
      <c r="B6988">
        <v>1</v>
      </c>
      <c r="C6988" t="s">
        <v>80</v>
      </c>
      <c r="D6988" t="s">
        <v>84</v>
      </c>
      <c r="E6988" t="s">
        <v>153</v>
      </c>
      <c r="F6988" t="s">
        <v>19971</v>
      </c>
      <c r="G6988" t="s">
        <v>203</v>
      </c>
      <c r="H6988" t="s">
        <v>150</v>
      </c>
      <c r="I6988" t="s">
        <v>136</v>
      </c>
      <c r="J6988" t="s">
        <v>137</v>
      </c>
      <c r="K6988" t="s">
        <v>138</v>
      </c>
      <c r="L6988" t="s">
        <v>19972</v>
      </c>
      <c r="M6988" t="s">
        <v>19973</v>
      </c>
      <c r="N6988">
        <v>2.071388888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1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0.34528579103025003</v>
      </c>
      <c r="AC6988">
        <v>0</v>
      </c>
      <c r="AD6988">
        <v>0</v>
      </c>
      <c r="AE6988">
        <v>0.34528579103025003</v>
      </c>
    </row>
    <row r="6989" spans="1:31" x14ac:dyDescent="0.25">
      <c r="A6989">
        <v>2319310</v>
      </c>
      <c r="B6989">
        <v>1</v>
      </c>
      <c r="C6989" t="s">
        <v>80</v>
      </c>
      <c r="D6989" t="s">
        <v>90</v>
      </c>
      <c r="E6989" t="s">
        <v>285</v>
      </c>
      <c r="F6989" t="s">
        <v>16475</v>
      </c>
      <c r="G6989" t="s">
        <v>149</v>
      </c>
      <c r="H6989" t="s">
        <v>150</v>
      </c>
      <c r="I6989" t="s">
        <v>136</v>
      </c>
      <c r="J6989" t="s">
        <v>137</v>
      </c>
      <c r="K6989" t="s">
        <v>138</v>
      </c>
      <c r="L6989" t="s">
        <v>19974</v>
      </c>
      <c r="M6989" t="s">
        <v>19975</v>
      </c>
      <c r="N6989">
        <v>0.72055555500000001</v>
      </c>
      <c r="O6989">
        <v>0</v>
      </c>
      <c r="P6989">
        <v>203</v>
      </c>
      <c r="Q6989">
        <v>0</v>
      </c>
      <c r="R6989">
        <v>0</v>
      </c>
      <c r="S6989">
        <v>0</v>
      </c>
      <c r="T6989">
        <v>54</v>
      </c>
      <c r="U6989">
        <v>0</v>
      </c>
      <c r="V6989">
        <v>1</v>
      </c>
      <c r="W6989">
        <v>0</v>
      </c>
      <c r="X6989">
        <v>29.983496158682833</v>
      </c>
      <c r="Y6989">
        <v>0</v>
      </c>
      <c r="Z6989">
        <v>0</v>
      </c>
      <c r="AA6989">
        <v>0</v>
      </c>
      <c r="AB6989">
        <v>22.207717171885569</v>
      </c>
      <c r="AC6989">
        <v>0</v>
      </c>
      <c r="AD6989">
        <v>4.0511800413245664</v>
      </c>
      <c r="AE6989">
        <v>56.242393371892966</v>
      </c>
    </row>
    <row r="6990" spans="1:31" x14ac:dyDescent="0.25">
      <c r="A6990">
        <v>2319702</v>
      </c>
      <c r="B6990">
        <v>1</v>
      </c>
      <c r="C6990" t="s">
        <v>81</v>
      </c>
      <c r="D6990" t="s">
        <v>118</v>
      </c>
      <c r="E6990" t="s">
        <v>147</v>
      </c>
      <c r="F6990" t="s">
        <v>19976</v>
      </c>
      <c r="G6990" t="s">
        <v>900</v>
      </c>
      <c r="H6990" t="s">
        <v>150</v>
      </c>
      <c r="I6990" t="s">
        <v>136</v>
      </c>
      <c r="J6990" t="s">
        <v>137</v>
      </c>
      <c r="K6990" t="s">
        <v>138</v>
      </c>
      <c r="L6990" t="s">
        <v>19977</v>
      </c>
      <c r="M6990" t="s">
        <v>19978</v>
      </c>
      <c r="N6990">
        <v>2.7230555550000002</v>
      </c>
      <c r="O6990">
        <v>0</v>
      </c>
      <c r="P6990">
        <v>149</v>
      </c>
      <c r="Q6990">
        <v>0</v>
      </c>
      <c r="R6990">
        <v>0</v>
      </c>
      <c r="S6990">
        <v>0</v>
      </c>
      <c r="T6990">
        <v>11</v>
      </c>
      <c r="U6990">
        <v>0</v>
      </c>
      <c r="V6990">
        <v>0</v>
      </c>
      <c r="W6990">
        <v>0</v>
      </c>
      <c r="X6990">
        <v>82.682274587784988</v>
      </c>
      <c r="Y6990">
        <v>0</v>
      </c>
      <c r="Z6990">
        <v>0</v>
      </c>
      <c r="AA6990">
        <v>0</v>
      </c>
      <c r="AB6990">
        <v>14.979688289711175</v>
      </c>
      <c r="AC6990">
        <v>0</v>
      </c>
      <c r="AD6990">
        <v>0</v>
      </c>
      <c r="AE6990">
        <v>97.661962877496165</v>
      </c>
    </row>
    <row r="6991" spans="1:31" x14ac:dyDescent="0.25">
      <c r="A6991">
        <v>2319751</v>
      </c>
      <c r="B6991">
        <v>1</v>
      </c>
      <c r="C6991" t="s">
        <v>80</v>
      </c>
      <c r="D6991" t="s">
        <v>91</v>
      </c>
      <c r="E6991" t="s">
        <v>147</v>
      </c>
      <c r="F6991" t="s">
        <v>19979</v>
      </c>
      <c r="G6991" t="s">
        <v>149</v>
      </c>
      <c r="H6991" t="s">
        <v>150</v>
      </c>
      <c r="I6991" t="s">
        <v>136</v>
      </c>
      <c r="J6991" t="s">
        <v>137</v>
      </c>
      <c r="K6991" t="s">
        <v>138</v>
      </c>
      <c r="L6991" t="s">
        <v>19980</v>
      </c>
      <c r="M6991" t="s">
        <v>19981</v>
      </c>
      <c r="N6991">
        <v>1.5577777770000001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1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>
        <v>0</v>
      </c>
      <c r="AB6991">
        <v>1.2283362600162167</v>
      </c>
      <c r="AC6991">
        <v>0</v>
      </c>
      <c r="AD6991">
        <v>0</v>
      </c>
      <c r="AE6991">
        <v>1.2283362600162167</v>
      </c>
    </row>
    <row r="6992" spans="1:31" x14ac:dyDescent="0.25">
      <c r="A6992">
        <v>2319668</v>
      </c>
      <c r="B6992">
        <v>1</v>
      </c>
      <c r="C6992" t="s">
        <v>81</v>
      </c>
      <c r="D6992" t="s">
        <v>113</v>
      </c>
      <c r="E6992" t="s">
        <v>175</v>
      </c>
      <c r="F6992" t="s">
        <v>19982</v>
      </c>
      <c r="G6992" t="s">
        <v>134</v>
      </c>
      <c r="H6992" t="s">
        <v>135</v>
      </c>
      <c r="I6992" t="s">
        <v>136</v>
      </c>
      <c r="J6992" t="s">
        <v>137</v>
      </c>
      <c r="K6992" t="s">
        <v>138</v>
      </c>
      <c r="L6992" t="s">
        <v>19983</v>
      </c>
      <c r="M6992" t="s">
        <v>19984</v>
      </c>
      <c r="N6992">
        <v>2.6077777769999999</v>
      </c>
      <c r="O6992">
        <v>0</v>
      </c>
      <c r="P6992">
        <v>509</v>
      </c>
      <c r="Q6992">
        <v>1</v>
      </c>
      <c r="R6992">
        <v>27</v>
      </c>
      <c r="S6992">
        <v>1</v>
      </c>
      <c r="T6992">
        <v>67</v>
      </c>
      <c r="U6992">
        <v>1</v>
      </c>
      <c r="V6992">
        <v>0</v>
      </c>
      <c r="W6992">
        <v>0</v>
      </c>
      <c r="X6992">
        <v>160.88626385039518</v>
      </c>
      <c r="Y6992">
        <v>36.28490691960225</v>
      </c>
      <c r="Z6992">
        <v>35.808371623358283</v>
      </c>
      <c r="AA6992">
        <v>3.4705732792625335</v>
      </c>
      <c r="AB6992">
        <v>62.648485263739708</v>
      </c>
      <c r="AC6992">
        <v>300.47594080895999</v>
      </c>
      <c r="AD6992">
        <v>0</v>
      </c>
      <c r="AE6992">
        <v>599.5745417453179</v>
      </c>
    </row>
    <row r="6993" spans="1:31" x14ac:dyDescent="0.25">
      <c r="A6993">
        <v>2319342</v>
      </c>
      <c r="B6993">
        <v>1</v>
      </c>
      <c r="C6993" t="s">
        <v>80</v>
      </c>
      <c r="D6993" t="s">
        <v>103</v>
      </c>
      <c r="E6993" t="s">
        <v>132</v>
      </c>
      <c r="F6993" t="s">
        <v>19985</v>
      </c>
      <c r="G6993" t="s">
        <v>134</v>
      </c>
      <c r="H6993" t="s">
        <v>135</v>
      </c>
      <c r="I6993" t="s">
        <v>136</v>
      </c>
      <c r="J6993" t="s">
        <v>137</v>
      </c>
      <c r="K6993" t="s">
        <v>138</v>
      </c>
      <c r="L6993" t="s">
        <v>19986</v>
      </c>
      <c r="M6993" t="s">
        <v>19987</v>
      </c>
      <c r="N6993">
        <v>0.60555555500000002</v>
      </c>
      <c r="O6993">
        <v>0</v>
      </c>
      <c r="P6993">
        <v>0</v>
      </c>
      <c r="Q6993">
        <v>0</v>
      </c>
      <c r="R6993">
        <v>0</v>
      </c>
      <c r="S6993">
        <v>1</v>
      </c>
      <c r="T6993">
        <v>0</v>
      </c>
      <c r="U6993">
        <v>6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4.4168439007203339</v>
      </c>
      <c r="AB6993">
        <v>0</v>
      </c>
      <c r="AC6993">
        <v>310.99974801723579</v>
      </c>
      <c r="AD6993">
        <v>0</v>
      </c>
      <c r="AE6993">
        <v>315.41659191795611</v>
      </c>
    </row>
    <row r="6994" spans="1:31" x14ac:dyDescent="0.25">
      <c r="A6994">
        <v>2319737</v>
      </c>
      <c r="B6994">
        <v>1</v>
      </c>
      <c r="C6994" t="s">
        <v>80</v>
      </c>
      <c r="D6994" t="s">
        <v>93</v>
      </c>
      <c r="E6994" t="s">
        <v>147</v>
      </c>
      <c r="F6994" t="s">
        <v>19988</v>
      </c>
      <c r="G6994" t="s">
        <v>258</v>
      </c>
      <c r="H6994" t="s">
        <v>150</v>
      </c>
      <c r="I6994" t="s">
        <v>136</v>
      </c>
      <c r="J6994" t="s">
        <v>137</v>
      </c>
      <c r="K6994" t="s">
        <v>138</v>
      </c>
      <c r="L6994" t="s">
        <v>19989</v>
      </c>
      <c r="M6994" t="s">
        <v>19990</v>
      </c>
      <c r="N6994">
        <v>7.4763888879999998</v>
      </c>
      <c r="O6994">
        <v>0</v>
      </c>
      <c r="P6994">
        <v>0</v>
      </c>
      <c r="Q6994">
        <v>0</v>
      </c>
      <c r="R6994">
        <v>4</v>
      </c>
      <c r="S6994">
        <v>0</v>
      </c>
      <c r="T6994">
        <v>3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78.573128399966294</v>
      </c>
      <c r="AA6994">
        <v>0</v>
      </c>
      <c r="AB6994">
        <v>38.523674027793277</v>
      </c>
      <c r="AC6994">
        <v>0</v>
      </c>
      <c r="AD6994">
        <v>0</v>
      </c>
      <c r="AE6994">
        <v>117.09680242775957</v>
      </c>
    </row>
    <row r="6995" spans="1:31" x14ac:dyDescent="0.25">
      <c r="A6995">
        <v>2319814</v>
      </c>
      <c r="B6995">
        <v>1</v>
      </c>
      <c r="C6995" t="s">
        <v>80</v>
      </c>
      <c r="D6995" t="s">
        <v>104</v>
      </c>
      <c r="E6995" t="s">
        <v>147</v>
      </c>
      <c r="F6995" t="s">
        <v>19991</v>
      </c>
      <c r="G6995" t="s">
        <v>503</v>
      </c>
      <c r="H6995" t="s">
        <v>150</v>
      </c>
      <c r="I6995" t="s">
        <v>136</v>
      </c>
      <c r="J6995" t="s">
        <v>137</v>
      </c>
      <c r="K6995" t="s">
        <v>138</v>
      </c>
      <c r="L6995" t="s">
        <v>19992</v>
      </c>
      <c r="M6995" t="s">
        <v>19993</v>
      </c>
      <c r="N6995">
        <v>0.92472222199999998</v>
      </c>
      <c r="O6995">
        <v>0</v>
      </c>
      <c r="P6995">
        <v>4</v>
      </c>
      <c r="Q6995">
        <v>0</v>
      </c>
      <c r="R6995">
        <v>5</v>
      </c>
      <c r="S6995">
        <v>0</v>
      </c>
      <c r="T6995">
        <v>1</v>
      </c>
      <c r="U6995">
        <v>0</v>
      </c>
      <c r="V6995">
        <v>0</v>
      </c>
      <c r="W6995">
        <v>0</v>
      </c>
      <c r="X6995">
        <v>0.85991435493720003</v>
      </c>
      <c r="Y6995">
        <v>0</v>
      </c>
      <c r="Z6995">
        <v>3.6424613468204163</v>
      </c>
      <c r="AA6995">
        <v>0</v>
      </c>
      <c r="AB6995">
        <v>0.10891079260783335</v>
      </c>
      <c r="AC6995">
        <v>0</v>
      </c>
      <c r="AD6995">
        <v>0</v>
      </c>
      <c r="AE6995">
        <v>4.6112864943654497</v>
      </c>
    </row>
    <row r="6996" spans="1:31" x14ac:dyDescent="0.25">
      <c r="A6996">
        <v>2319319</v>
      </c>
      <c r="B6996">
        <v>1</v>
      </c>
      <c r="C6996" t="s">
        <v>80</v>
      </c>
      <c r="D6996" t="s">
        <v>82</v>
      </c>
      <c r="E6996" t="s">
        <v>147</v>
      </c>
      <c r="F6996" t="s">
        <v>18652</v>
      </c>
      <c r="G6996" t="s">
        <v>258</v>
      </c>
      <c r="H6996" t="s">
        <v>150</v>
      </c>
      <c r="I6996" t="s">
        <v>136</v>
      </c>
      <c r="J6996" t="s">
        <v>137</v>
      </c>
      <c r="K6996" t="s">
        <v>138</v>
      </c>
      <c r="L6996" t="s">
        <v>19994</v>
      </c>
      <c r="M6996" t="s">
        <v>19995</v>
      </c>
      <c r="N6996">
        <v>8.324166666</v>
      </c>
      <c r="O6996">
        <v>0</v>
      </c>
      <c r="P6996">
        <v>137</v>
      </c>
      <c r="Q6996">
        <v>0</v>
      </c>
      <c r="R6996">
        <v>0</v>
      </c>
      <c r="S6996">
        <v>0</v>
      </c>
      <c r="T6996">
        <v>15</v>
      </c>
      <c r="U6996">
        <v>0</v>
      </c>
      <c r="V6996">
        <v>0</v>
      </c>
      <c r="W6996">
        <v>0</v>
      </c>
      <c r="X6996">
        <v>189.19578125745613</v>
      </c>
      <c r="Y6996">
        <v>0</v>
      </c>
      <c r="Z6996">
        <v>0</v>
      </c>
      <c r="AA6996">
        <v>0</v>
      </c>
      <c r="AB6996">
        <v>120.45532153535488</v>
      </c>
      <c r="AC6996">
        <v>0</v>
      </c>
      <c r="AD6996">
        <v>0</v>
      </c>
      <c r="AE6996">
        <v>309.651102792811</v>
      </c>
    </row>
    <row r="6997" spans="1:31" x14ac:dyDescent="0.25">
      <c r="A6997">
        <v>2319488</v>
      </c>
      <c r="B6997">
        <v>1</v>
      </c>
      <c r="C6997" t="s">
        <v>81</v>
      </c>
      <c r="D6997" t="s">
        <v>117</v>
      </c>
      <c r="E6997" t="s">
        <v>175</v>
      </c>
      <c r="F6997" t="s">
        <v>19996</v>
      </c>
      <c r="G6997" t="s">
        <v>872</v>
      </c>
      <c r="H6997" t="s">
        <v>135</v>
      </c>
      <c r="I6997" t="s">
        <v>136</v>
      </c>
      <c r="J6997" t="s">
        <v>137</v>
      </c>
      <c r="K6997" t="s">
        <v>138</v>
      </c>
      <c r="L6997" t="s">
        <v>19997</v>
      </c>
      <c r="M6997" t="s">
        <v>19998</v>
      </c>
      <c r="N6997">
        <v>1.0886111110000001</v>
      </c>
      <c r="O6997">
        <v>0</v>
      </c>
      <c r="P6997">
        <v>3430</v>
      </c>
      <c r="Q6997">
        <v>1</v>
      </c>
      <c r="R6997">
        <v>2</v>
      </c>
      <c r="S6997">
        <v>2</v>
      </c>
      <c r="T6997">
        <v>264</v>
      </c>
      <c r="U6997">
        <v>1</v>
      </c>
      <c r="V6997">
        <v>2</v>
      </c>
      <c r="W6997">
        <v>0</v>
      </c>
      <c r="X6997">
        <v>565.40604763412307</v>
      </c>
      <c r="Y6997">
        <v>2.0966361840725889</v>
      </c>
      <c r="Z6997">
        <v>0.44332153116299994</v>
      </c>
      <c r="AA6997">
        <v>43.166559193899609</v>
      </c>
      <c r="AB6997">
        <v>166.32700612740135</v>
      </c>
      <c r="AC6997">
        <v>121.3830856188379</v>
      </c>
      <c r="AD6997">
        <v>1.3348712982705668</v>
      </c>
      <c r="AE6997">
        <v>900.15752758776796</v>
      </c>
    </row>
    <row r="6998" spans="1:31" x14ac:dyDescent="0.25">
      <c r="A6998">
        <v>2319820</v>
      </c>
      <c r="B6998">
        <v>1</v>
      </c>
      <c r="C6998" t="s">
        <v>80</v>
      </c>
      <c r="D6998" t="s">
        <v>104</v>
      </c>
      <c r="E6998" t="s">
        <v>147</v>
      </c>
      <c r="F6998" t="s">
        <v>1225</v>
      </c>
      <c r="G6998" t="s">
        <v>149</v>
      </c>
      <c r="H6998" t="s">
        <v>150</v>
      </c>
      <c r="I6998" t="s">
        <v>136</v>
      </c>
      <c r="J6998" t="s">
        <v>137</v>
      </c>
      <c r="K6998" t="s">
        <v>138</v>
      </c>
      <c r="L6998" t="s">
        <v>19999</v>
      </c>
      <c r="M6998" t="s">
        <v>20000</v>
      </c>
      <c r="N6998">
        <v>2.2111111110000001</v>
      </c>
      <c r="O6998">
        <v>0</v>
      </c>
      <c r="P6998">
        <v>0</v>
      </c>
      <c r="Q6998">
        <v>0</v>
      </c>
      <c r="R6998">
        <v>1</v>
      </c>
      <c r="S6998">
        <v>0</v>
      </c>
      <c r="T6998">
        <v>1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1.8805751846417498</v>
      </c>
      <c r="AA6998">
        <v>0</v>
      </c>
      <c r="AB6998">
        <v>9.9037635048333308E-3</v>
      </c>
      <c r="AC6998">
        <v>0</v>
      </c>
      <c r="AD6998">
        <v>0</v>
      </c>
      <c r="AE6998">
        <v>1.8904789481465831</v>
      </c>
    </row>
    <row r="6999" spans="1:31" x14ac:dyDescent="0.25">
      <c r="A6999">
        <v>2319774</v>
      </c>
      <c r="B6999">
        <v>1</v>
      </c>
      <c r="C6999" t="s">
        <v>81</v>
      </c>
      <c r="D6999" t="s">
        <v>116</v>
      </c>
      <c r="E6999" t="s">
        <v>158</v>
      </c>
      <c r="F6999" t="s">
        <v>20001</v>
      </c>
      <c r="G6999" t="s">
        <v>453</v>
      </c>
      <c r="H6999" t="s">
        <v>150</v>
      </c>
      <c r="I6999" t="s">
        <v>136</v>
      </c>
      <c r="J6999" t="s">
        <v>137</v>
      </c>
      <c r="K6999" t="s">
        <v>138</v>
      </c>
      <c r="L6999" t="s">
        <v>20002</v>
      </c>
      <c r="M6999" t="s">
        <v>20003</v>
      </c>
      <c r="N6999">
        <v>1.561388888</v>
      </c>
      <c r="O6999">
        <v>0</v>
      </c>
      <c r="P6999">
        <v>2</v>
      </c>
      <c r="Q6999">
        <v>0</v>
      </c>
      <c r="R6999">
        <v>10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0.37209621248040003</v>
      </c>
      <c r="Y6999">
        <v>0</v>
      </c>
      <c r="Z6999">
        <v>5.5228090583235172</v>
      </c>
      <c r="AA6999">
        <v>0</v>
      </c>
      <c r="AB6999">
        <v>0</v>
      </c>
      <c r="AC6999">
        <v>0</v>
      </c>
      <c r="AD6999">
        <v>0</v>
      </c>
      <c r="AE6999">
        <v>5.8949052708039176</v>
      </c>
    </row>
    <row r="7000" spans="1:31" x14ac:dyDescent="0.25">
      <c r="A7000">
        <v>2319674</v>
      </c>
      <c r="B7000">
        <v>1</v>
      </c>
      <c r="C7000" t="s">
        <v>81</v>
      </c>
      <c r="D7000" t="s">
        <v>117</v>
      </c>
      <c r="E7000" t="s">
        <v>175</v>
      </c>
      <c r="F7000" t="s">
        <v>5873</v>
      </c>
      <c r="G7000" t="s">
        <v>134</v>
      </c>
      <c r="H7000" t="s">
        <v>135</v>
      </c>
      <c r="I7000" t="s">
        <v>136</v>
      </c>
      <c r="J7000" t="s">
        <v>137</v>
      </c>
      <c r="K7000" t="s">
        <v>138</v>
      </c>
      <c r="L7000" t="s">
        <v>20004</v>
      </c>
      <c r="M7000" t="s">
        <v>20005</v>
      </c>
      <c r="N7000">
        <v>1.471944444</v>
      </c>
      <c r="O7000">
        <v>0</v>
      </c>
      <c r="P7000">
        <v>82</v>
      </c>
      <c r="Q7000">
        <v>0</v>
      </c>
      <c r="R7000">
        <v>47</v>
      </c>
      <c r="S7000">
        <v>1</v>
      </c>
      <c r="T7000">
        <v>15</v>
      </c>
      <c r="U7000">
        <v>0</v>
      </c>
      <c r="V7000">
        <v>0</v>
      </c>
      <c r="W7000">
        <v>0</v>
      </c>
      <c r="X7000">
        <v>21.836352064807059</v>
      </c>
      <c r="Y7000">
        <v>0</v>
      </c>
      <c r="Z7000">
        <v>22.176399803019788</v>
      </c>
      <c r="AA7000">
        <v>2.9491916299951502</v>
      </c>
      <c r="AB7000">
        <v>21.678664234352102</v>
      </c>
      <c r="AC7000">
        <v>0</v>
      </c>
      <c r="AD7000">
        <v>0</v>
      </c>
      <c r="AE7000">
        <v>68.640607732174104</v>
      </c>
    </row>
    <row r="7001" spans="1:31" x14ac:dyDescent="0.25">
      <c r="A7001">
        <v>2319336</v>
      </c>
      <c r="B7001">
        <v>1</v>
      </c>
      <c r="C7001" t="s">
        <v>80</v>
      </c>
      <c r="D7001" t="s">
        <v>105</v>
      </c>
      <c r="E7001" t="s">
        <v>153</v>
      </c>
      <c r="F7001" t="s">
        <v>20006</v>
      </c>
      <c r="G7001" t="s">
        <v>155</v>
      </c>
      <c r="H7001" t="s">
        <v>150</v>
      </c>
      <c r="I7001" t="s">
        <v>136</v>
      </c>
      <c r="J7001" t="s">
        <v>137</v>
      </c>
      <c r="K7001" t="s">
        <v>138</v>
      </c>
      <c r="L7001" t="s">
        <v>20007</v>
      </c>
      <c r="M7001" t="s">
        <v>20008</v>
      </c>
      <c r="N7001">
        <v>4.2119444440000002</v>
      </c>
      <c r="O7001">
        <v>0</v>
      </c>
      <c r="P7001">
        <v>0</v>
      </c>
      <c r="Q7001">
        <v>0</v>
      </c>
      <c r="R7001">
        <v>1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1.664097102126667E-2</v>
      </c>
      <c r="AA7001">
        <v>0</v>
      </c>
      <c r="AB7001">
        <v>0</v>
      </c>
      <c r="AC7001">
        <v>0</v>
      </c>
      <c r="AD7001">
        <v>0</v>
      </c>
      <c r="AE7001">
        <v>1.664097102126667E-2</v>
      </c>
    </row>
    <row r="7002" spans="1:31" x14ac:dyDescent="0.25">
      <c r="A7002">
        <v>2319482</v>
      </c>
      <c r="B7002">
        <v>1</v>
      </c>
      <c r="C7002" t="s">
        <v>80</v>
      </c>
      <c r="D7002" t="s">
        <v>96</v>
      </c>
      <c r="E7002" t="s">
        <v>147</v>
      </c>
      <c r="F7002" t="s">
        <v>20009</v>
      </c>
      <c r="G7002" t="s">
        <v>336</v>
      </c>
      <c r="H7002" t="s">
        <v>150</v>
      </c>
      <c r="I7002" t="s">
        <v>136</v>
      </c>
      <c r="J7002" t="s">
        <v>137</v>
      </c>
      <c r="K7002" t="s">
        <v>138</v>
      </c>
      <c r="L7002" t="s">
        <v>20010</v>
      </c>
      <c r="M7002" t="s">
        <v>20011</v>
      </c>
      <c r="N7002">
        <v>0.64722222200000001</v>
      </c>
      <c r="O7002">
        <v>0</v>
      </c>
      <c r="P7002">
        <v>13</v>
      </c>
      <c r="Q7002">
        <v>0</v>
      </c>
      <c r="R7002">
        <v>0</v>
      </c>
      <c r="S7002">
        <v>0</v>
      </c>
      <c r="T7002">
        <v>3</v>
      </c>
      <c r="U7002">
        <v>0</v>
      </c>
      <c r="V7002">
        <v>0</v>
      </c>
      <c r="W7002">
        <v>0</v>
      </c>
      <c r="X7002">
        <v>5.3979947257539997</v>
      </c>
      <c r="Y7002">
        <v>0</v>
      </c>
      <c r="Z7002">
        <v>0</v>
      </c>
      <c r="AA7002">
        <v>0</v>
      </c>
      <c r="AB7002">
        <v>2.1553717997597506</v>
      </c>
      <c r="AC7002">
        <v>0</v>
      </c>
      <c r="AD7002">
        <v>0</v>
      </c>
      <c r="AE7002">
        <v>7.5533665255137503</v>
      </c>
    </row>
    <row r="7003" spans="1:31" x14ac:dyDescent="0.25">
      <c r="A7003">
        <v>2319382</v>
      </c>
      <c r="B7003">
        <v>1</v>
      </c>
      <c r="C7003" t="s">
        <v>80</v>
      </c>
      <c r="D7003" t="s">
        <v>83</v>
      </c>
      <c r="E7003" t="s">
        <v>158</v>
      </c>
      <c r="F7003" t="s">
        <v>20012</v>
      </c>
      <c r="G7003" t="s">
        <v>453</v>
      </c>
      <c r="H7003" t="s">
        <v>150</v>
      </c>
      <c r="I7003" t="s">
        <v>136</v>
      </c>
      <c r="J7003" t="s">
        <v>137</v>
      </c>
      <c r="K7003" t="s">
        <v>138</v>
      </c>
      <c r="L7003" t="s">
        <v>20013</v>
      </c>
      <c r="M7003" t="s">
        <v>20014</v>
      </c>
      <c r="N7003">
        <v>2.273055555</v>
      </c>
      <c r="O7003">
        <v>0</v>
      </c>
      <c r="P7003">
        <v>406</v>
      </c>
      <c r="Q7003">
        <v>0</v>
      </c>
      <c r="R7003">
        <v>0</v>
      </c>
      <c r="S7003">
        <v>0</v>
      </c>
      <c r="T7003">
        <v>113</v>
      </c>
      <c r="U7003">
        <v>0</v>
      </c>
      <c r="V7003">
        <v>1</v>
      </c>
      <c r="W7003">
        <v>0</v>
      </c>
      <c r="X7003">
        <v>194.20056623156816</v>
      </c>
      <c r="Y7003">
        <v>0</v>
      </c>
      <c r="Z7003">
        <v>0</v>
      </c>
      <c r="AA7003">
        <v>0</v>
      </c>
      <c r="AB7003">
        <v>266.2139664362914</v>
      </c>
      <c r="AC7003">
        <v>0</v>
      </c>
      <c r="AD7003">
        <v>47.552629151758737</v>
      </c>
      <c r="AE7003">
        <v>507.96716181961835</v>
      </c>
    </row>
    <row r="7004" spans="1:31" x14ac:dyDescent="0.25">
      <c r="A7004">
        <v>2319777</v>
      </c>
      <c r="B7004">
        <v>1</v>
      </c>
      <c r="C7004" t="s">
        <v>81</v>
      </c>
      <c r="D7004" t="s">
        <v>112</v>
      </c>
      <c r="E7004" t="s">
        <v>175</v>
      </c>
      <c r="F7004" t="s">
        <v>20015</v>
      </c>
      <c r="G7004" t="s">
        <v>210</v>
      </c>
      <c r="H7004" t="s">
        <v>135</v>
      </c>
      <c r="I7004" t="s">
        <v>136</v>
      </c>
      <c r="J7004" t="s">
        <v>137</v>
      </c>
      <c r="K7004" t="s">
        <v>138</v>
      </c>
      <c r="L7004" t="s">
        <v>20016</v>
      </c>
      <c r="M7004" t="s">
        <v>20017</v>
      </c>
      <c r="N7004">
        <v>0.61416666600000003</v>
      </c>
      <c r="O7004">
        <v>0</v>
      </c>
      <c r="P7004">
        <v>27</v>
      </c>
      <c r="Q7004">
        <v>0</v>
      </c>
      <c r="R7004">
        <v>7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1.7326083710891749</v>
      </c>
      <c r="Y7004">
        <v>0</v>
      </c>
      <c r="Z7004">
        <v>2.2812624415442335</v>
      </c>
      <c r="AA7004">
        <v>0</v>
      </c>
      <c r="AB7004">
        <v>0</v>
      </c>
      <c r="AC7004">
        <v>0</v>
      </c>
      <c r="AD7004">
        <v>0</v>
      </c>
      <c r="AE7004">
        <v>4.0138708126334084</v>
      </c>
    </row>
    <row r="7005" spans="1:31" x14ac:dyDescent="0.25">
      <c r="A7005">
        <v>2319611</v>
      </c>
      <c r="B7005">
        <v>1</v>
      </c>
      <c r="C7005" t="s">
        <v>80</v>
      </c>
      <c r="D7005" t="s">
        <v>97</v>
      </c>
      <c r="E7005" t="s">
        <v>147</v>
      </c>
      <c r="F7005" t="s">
        <v>1759</v>
      </c>
      <c r="G7005" t="s">
        <v>149</v>
      </c>
      <c r="H7005" t="s">
        <v>150</v>
      </c>
      <c r="I7005" t="s">
        <v>136</v>
      </c>
      <c r="J7005" t="s">
        <v>137</v>
      </c>
      <c r="K7005" t="s">
        <v>138</v>
      </c>
      <c r="L7005" t="s">
        <v>20018</v>
      </c>
      <c r="M7005" t="s">
        <v>20019</v>
      </c>
      <c r="N7005">
        <v>1.526944444</v>
      </c>
      <c r="O7005">
        <v>0</v>
      </c>
      <c r="P7005">
        <v>78</v>
      </c>
      <c r="Q7005">
        <v>0</v>
      </c>
      <c r="R7005">
        <v>1</v>
      </c>
      <c r="S7005">
        <v>0</v>
      </c>
      <c r="T7005">
        <v>1</v>
      </c>
      <c r="U7005">
        <v>0</v>
      </c>
      <c r="V7005">
        <v>0</v>
      </c>
      <c r="W7005">
        <v>0</v>
      </c>
      <c r="X7005">
        <v>25.804892873721585</v>
      </c>
      <c r="Y7005">
        <v>0</v>
      </c>
      <c r="Z7005">
        <v>4.0198189570500004E-2</v>
      </c>
      <c r="AA7005">
        <v>0</v>
      </c>
      <c r="AB7005">
        <v>2.2542799328007002</v>
      </c>
      <c r="AC7005">
        <v>0</v>
      </c>
      <c r="AD7005">
        <v>0</v>
      </c>
      <c r="AE7005">
        <v>28.099370996092784</v>
      </c>
    </row>
    <row r="7006" spans="1:31" x14ac:dyDescent="0.25">
      <c r="A7006">
        <v>2319754</v>
      </c>
      <c r="B7006">
        <v>1</v>
      </c>
      <c r="C7006" t="s">
        <v>81</v>
      </c>
      <c r="D7006" t="s">
        <v>119</v>
      </c>
      <c r="E7006" t="s">
        <v>147</v>
      </c>
      <c r="F7006" t="s">
        <v>20020</v>
      </c>
      <c r="G7006" t="s">
        <v>149</v>
      </c>
      <c r="H7006" t="s">
        <v>150</v>
      </c>
      <c r="I7006" t="s">
        <v>136</v>
      </c>
      <c r="J7006" t="s">
        <v>137</v>
      </c>
      <c r="K7006" t="s">
        <v>138</v>
      </c>
      <c r="L7006" t="s">
        <v>20021</v>
      </c>
      <c r="M7006" t="s">
        <v>20022</v>
      </c>
      <c r="N7006">
        <v>1.920555555</v>
      </c>
      <c r="O7006">
        <v>0</v>
      </c>
      <c r="P7006">
        <v>5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2.0098955602378337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2.0098955602378337</v>
      </c>
    </row>
    <row r="7007" spans="1:31" x14ac:dyDescent="0.25">
      <c r="A7007">
        <v>2319399</v>
      </c>
      <c r="B7007">
        <v>1</v>
      </c>
      <c r="C7007" t="s">
        <v>80</v>
      </c>
      <c r="D7007" t="s">
        <v>94</v>
      </c>
      <c r="E7007" t="s">
        <v>175</v>
      </c>
      <c r="F7007" t="s">
        <v>16660</v>
      </c>
      <c r="G7007" t="s">
        <v>143</v>
      </c>
      <c r="H7007" t="s">
        <v>135</v>
      </c>
      <c r="I7007" t="s">
        <v>136</v>
      </c>
      <c r="J7007" t="s">
        <v>137</v>
      </c>
      <c r="K7007" t="s">
        <v>144</v>
      </c>
      <c r="L7007" t="s">
        <v>20023</v>
      </c>
      <c r="M7007" t="s">
        <v>20024</v>
      </c>
      <c r="N7007">
        <v>1.4738888880000001</v>
      </c>
      <c r="O7007">
        <v>0</v>
      </c>
      <c r="P7007">
        <v>148</v>
      </c>
      <c r="Q7007">
        <v>0</v>
      </c>
      <c r="R7007">
        <v>9</v>
      </c>
      <c r="S7007">
        <v>0</v>
      </c>
      <c r="T7007">
        <v>10</v>
      </c>
      <c r="U7007">
        <v>0</v>
      </c>
      <c r="V7007">
        <v>0</v>
      </c>
      <c r="W7007">
        <v>0</v>
      </c>
      <c r="X7007">
        <v>35.128288287740851</v>
      </c>
      <c r="Y7007">
        <v>0</v>
      </c>
      <c r="Z7007">
        <v>5.3910325038043494</v>
      </c>
      <c r="AA7007">
        <v>0</v>
      </c>
      <c r="AB7007">
        <v>9.6576685980486108</v>
      </c>
      <c r="AC7007">
        <v>0</v>
      </c>
      <c r="AD7007">
        <v>0</v>
      </c>
      <c r="AE7007">
        <v>50.176989389593807</v>
      </c>
    </row>
    <row r="7008" spans="1:31" x14ac:dyDescent="0.25">
      <c r="A7008">
        <v>2319442</v>
      </c>
      <c r="B7008">
        <v>1</v>
      </c>
      <c r="C7008" t="s">
        <v>80</v>
      </c>
      <c r="D7008" t="s">
        <v>105</v>
      </c>
      <c r="E7008" t="s">
        <v>153</v>
      </c>
      <c r="F7008" t="s">
        <v>20025</v>
      </c>
      <c r="G7008" t="s">
        <v>254</v>
      </c>
      <c r="H7008" t="s">
        <v>150</v>
      </c>
      <c r="I7008" t="s">
        <v>136</v>
      </c>
      <c r="J7008" t="s">
        <v>137</v>
      </c>
      <c r="K7008" t="s">
        <v>138</v>
      </c>
      <c r="L7008" t="s">
        <v>20026</v>
      </c>
      <c r="M7008" t="s">
        <v>20027</v>
      </c>
      <c r="N7008">
        <v>5.5133333330000003</v>
      </c>
      <c r="O7008">
        <v>0</v>
      </c>
      <c r="P7008">
        <v>2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2.1864072245225006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2.1864072245225006</v>
      </c>
    </row>
    <row r="7009" spans="1:31" x14ac:dyDescent="0.25">
      <c r="A7009">
        <v>2319419</v>
      </c>
      <c r="B7009">
        <v>1</v>
      </c>
      <c r="C7009" t="s">
        <v>80</v>
      </c>
      <c r="D7009" t="s">
        <v>93</v>
      </c>
      <c r="E7009" t="s">
        <v>158</v>
      </c>
      <c r="F7009" t="s">
        <v>20028</v>
      </c>
      <c r="G7009" t="s">
        <v>453</v>
      </c>
      <c r="H7009" t="s">
        <v>150</v>
      </c>
      <c r="I7009" t="s">
        <v>136</v>
      </c>
      <c r="J7009" t="s">
        <v>137</v>
      </c>
      <c r="K7009" t="s">
        <v>138</v>
      </c>
      <c r="L7009" t="s">
        <v>20029</v>
      </c>
      <c r="M7009" t="s">
        <v>20030</v>
      </c>
      <c r="N7009">
        <v>3.89</v>
      </c>
      <c r="O7009">
        <v>0</v>
      </c>
      <c r="P7009">
        <v>135</v>
      </c>
      <c r="Q7009">
        <v>0</v>
      </c>
      <c r="R7009">
        <v>1</v>
      </c>
      <c r="S7009">
        <v>0</v>
      </c>
      <c r="T7009">
        <v>22</v>
      </c>
      <c r="U7009">
        <v>0</v>
      </c>
      <c r="V7009">
        <v>0</v>
      </c>
      <c r="W7009">
        <v>0</v>
      </c>
      <c r="X7009">
        <v>128.42434923003927</v>
      </c>
      <c r="Y7009">
        <v>0</v>
      </c>
      <c r="Z7009">
        <v>9.4440539004961686</v>
      </c>
      <c r="AA7009">
        <v>0</v>
      </c>
      <c r="AB7009">
        <v>40.601446818043705</v>
      </c>
      <c r="AC7009">
        <v>0</v>
      </c>
      <c r="AD7009">
        <v>0</v>
      </c>
      <c r="AE7009">
        <v>178.46984994857914</v>
      </c>
    </row>
    <row r="7010" spans="1:31" x14ac:dyDescent="0.25">
      <c r="A7010">
        <v>2319356</v>
      </c>
      <c r="B7010">
        <v>1</v>
      </c>
      <c r="C7010" t="s">
        <v>80</v>
      </c>
      <c r="D7010" t="s">
        <v>84</v>
      </c>
      <c r="E7010" t="s">
        <v>153</v>
      </c>
      <c r="F7010" t="s">
        <v>20031</v>
      </c>
      <c r="G7010" t="s">
        <v>203</v>
      </c>
      <c r="H7010" t="s">
        <v>150</v>
      </c>
      <c r="I7010" t="s">
        <v>136</v>
      </c>
      <c r="J7010" t="s">
        <v>137</v>
      </c>
      <c r="K7010" t="s">
        <v>138</v>
      </c>
      <c r="L7010" t="s">
        <v>20032</v>
      </c>
      <c r="M7010" t="s">
        <v>20033</v>
      </c>
      <c r="N7010">
        <v>2.773055555</v>
      </c>
      <c r="O7010">
        <v>0</v>
      </c>
      <c r="P7010">
        <v>6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3.9204843590269163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3.9204843590269163</v>
      </c>
    </row>
    <row r="7011" spans="1:31" x14ac:dyDescent="0.25">
      <c r="A7011">
        <v>2319548</v>
      </c>
      <c r="B7011">
        <v>1</v>
      </c>
      <c r="C7011" t="s">
        <v>80</v>
      </c>
      <c r="D7011" t="s">
        <v>83</v>
      </c>
      <c r="E7011" t="s">
        <v>153</v>
      </c>
      <c r="F7011" t="s">
        <v>20034</v>
      </c>
      <c r="G7011" t="s">
        <v>155</v>
      </c>
      <c r="H7011" t="s">
        <v>150</v>
      </c>
      <c r="I7011" t="s">
        <v>136</v>
      </c>
      <c r="J7011" t="s">
        <v>137</v>
      </c>
      <c r="K7011" t="s">
        <v>138</v>
      </c>
      <c r="L7011" t="s">
        <v>20035</v>
      </c>
      <c r="M7011" t="s">
        <v>20036</v>
      </c>
      <c r="N7011">
        <v>4.0980555550000002</v>
      </c>
      <c r="O7011">
        <v>0</v>
      </c>
      <c r="P7011">
        <v>10</v>
      </c>
      <c r="Q7011">
        <v>0</v>
      </c>
      <c r="R7011">
        <v>0</v>
      </c>
      <c r="S7011">
        <v>0</v>
      </c>
      <c r="T7011">
        <v>3</v>
      </c>
      <c r="U7011">
        <v>0</v>
      </c>
      <c r="V7011">
        <v>0</v>
      </c>
      <c r="W7011">
        <v>0</v>
      </c>
      <c r="X7011">
        <v>6.6140083317195346</v>
      </c>
      <c r="Y7011">
        <v>0</v>
      </c>
      <c r="Z7011">
        <v>0</v>
      </c>
      <c r="AA7011">
        <v>0</v>
      </c>
      <c r="AB7011">
        <v>5.357009577183125</v>
      </c>
      <c r="AC7011">
        <v>0</v>
      </c>
      <c r="AD7011">
        <v>0</v>
      </c>
      <c r="AE7011">
        <v>11.97101790890266</v>
      </c>
    </row>
    <row r="7012" spans="1:31" x14ac:dyDescent="0.25">
      <c r="A7012">
        <v>2319405</v>
      </c>
      <c r="B7012">
        <v>1</v>
      </c>
      <c r="C7012" t="s">
        <v>80</v>
      </c>
      <c r="D7012" t="s">
        <v>96</v>
      </c>
      <c r="E7012" t="s">
        <v>141</v>
      </c>
      <c r="F7012" t="s">
        <v>20037</v>
      </c>
      <c r="G7012" t="s">
        <v>134</v>
      </c>
      <c r="H7012" t="s">
        <v>135</v>
      </c>
      <c r="I7012" t="s">
        <v>136</v>
      </c>
      <c r="J7012" t="s">
        <v>137</v>
      </c>
      <c r="K7012" t="s">
        <v>138</v>
      </c>
      <c r="L7012" t="s">
        <v>20038</v>
      </c>
      <c r="M7012" t="s">
        <v>20039</v>
      </c>
      <c r="N7012">
        <v>0.61499999999999999</v>
      </c>
      <c r="O7012">
        <v>3</v>
      </c>
      <c r="P7012">
        <v>1612</v>
      </c>
      <c r="Q7012">
        <v>0</v>
      </c>
      <c r="R7012">
        <v>1</v>
      </c>
      <c r="S7012">
        <v>4</v>
      </c>
      <c r="T7012">
        <v>100</v>
      </c>
      <c r="U7012">
        <v>0</v>
      </c>
      <c r="V7012">
        <v>0</v>
      </c>
      <c r="W7012">
        <v>58.399550127705339</v>
      </c>
      <c r="X7012">
        <v>271.03754901499366</v>
      </c>
      <c r="Y7012">
        <v>0</v>
      </c>
      <c r="Z7012">
        <v>0.85277471259500004</v>
      </c>
      <c r="AA7012">
        <v>54.45048161335319</v>
      </c>
      <c r="AB7012">
        <v>61.162438558611015</v>
      </c>
      <c r="AC7012">
        <v>0</v>
      </c>
      <c r="AD7012">
        <v>0</v>
      </c>
      <c r="AE7012">
        <v>445.90279402725827</v>
      </c>
    </row>
    <row r="7013" spans="1:31" x14ac:dyDescent="0.25">
      <c r="A7013">
        <v>2319362</v>
      </c>
      <c r="B7013">
        <v>1</v>
      </c>
      <c r="C7013" t="s">
        <v>80</v>
      </c>
      <c r="D7013" t="s">
        <v>93</v>
      </c>
      <c r="E7013" t="s">
        <v>147</v>
      </c>
      <c r="F7013" t="s">
        <v>18728</v>
      </c>
      <c r="G7013" t="s">
        <v>1915</v>
      </c>
      <c r="H7013" t="s">
        <v>150</v>
      </c>
      <c r="I7013" t="s">
        <v>136</v>
      </c>
      <c r="J7013" t="s">
        <v>137</v>
      </c>
      <c r="K7013" t="s">
        <v>138</v>
      </c>
      <c r="L7013" t="s">
        <v>20040</v>
      </c>
      <c r="M7013" t="s">
        <v>20041</v>
      </c>
      <c r="N7013">
        <v>2.443888888</v>
      </c>
      <c r="O7013">
        <v>0</v>
      </c>
      <c r="P7013">
        <v>9</v>
      </c>
      <c r="Q7013">
        <v>0</v>
      </c>
      <c r="R7013">
        <v>8</v>
      </c>
      <c r="S7013">
        <v>0</v>
      </c>
      <c r="T7013">
        <v>2</v>
      </c>
      <c r="U7013">
        <v>0</v>
      </c>
      <c r="V7013">
        <v>0</v>
      </c>
      <c r="W7013">
        <v>0</v>
      </c>
      <c r="X7013">
        <v>3.4112879237993505</v>
      </c>
      <c r="Y7013">
        <v>0</v>
      </c>
      <c r="Z7013">
        <v>10.677599832739475</v>
      </c>
      <c r="AA7013">
        <v>0</v>
      </c>
      <c r="AB7013">
        <v>3.8608502845106116</v>
      </c>
      <c r="AC7013">
        <v>0</v>
      </c>
      <c r="AD7013">
        <v>0</v>
      </c>
      <c r="AE7013">
        <v>17.949738041049436</v>
      </c>
    </row>
    <row r="7014" spans="1:31" x14ac:dyDescent="0.25">
      <c r="A7014">
        <v>2319316</v>
      </c>
      <c r="B7014">
        <v>1</v>
      </c>
      <c r="C7014" t="s">
        <v>81</v>
      </c>
      <c r="D7014" t="s">
        <v>112</v>
      </c>
      <c r="E7014" t="s">
        <v>141</v>
      </c>
      <c r="F7014" t="s">
        <v>14306</v>
      </c>
      <c r="G7014" t="s">
        <v>134</v>
      </c>
      <c r="H7014" t="s">
        <v>135</v>
      </c>
      <c r="I7014" t="s">
        <v>136</v>
      </c>
      <c r="J7014" t="s">
        <v>137</v>
      </c>
      <c r="K7014" t="s">
        <v>138</v>
      </c>
      <c r="L7014" t="s">
        <v>20042</v>
      </c>
      <c r="M7014" t="s">
        <v>20043</v>
      </c>
      <c r="N7014">
        <v>1.0766666659999999</v>
      </c>
      <c r="O7014">
        <v>0</v>
      </c>
      <c r="P7014">
        <v>220</v>
      </c>
      <c r="Q7014">
        <v>139</v>
      </c>
      <c r="R7014">
        <v>245</v>
      </c>
      <c r="S7014">
        <v>27</v>
      </c>
      <c r="T7014">
        <v>28</v>
      </c>
      <c r="U7014">
        <v>7</v>
      </c>
      <c r="V7014">
        <v>0</v>
      </c>
      <c r="W7014">
        <v>0</v>
      </c>
      <c r="X7014">
        <v>24.130076686758681</v>
      </c>
      <c r="Y7014">
        <v>85.645735865884063</v>
      </c>
      <c r="Z7014">
        <v>65.512633337292854</v>
      </c>
      <c r="AA7014">
        <v>49.41123612936218</v>
      </c>
      <c r="AB7014">
        <v>13.658110558078102</v>
      </c>
      <c r="AC7014">
        <v>272.6232156886187</v>
      </c>
      <c r="AD7014">
        <v>0</v>
      </c>
      <c r="AE7014">
        <v>510.98100826599455</v>
      </c>
    </row>
    <row r="7015" spans="1:31" x14ac:dyDescent="0.25">
      <c r="A7015">
        <v>2319648</v>
      </c>
      <c r="B7015">
        <v>1</v>
      </c>
      <c r="C7015" t="s">
        <v>80</v>
      </c>
      <c r="D7015" t="s">
        <v>109</v>
      </c>
      <c r="E7015" t="s">
        <v>147</v>
      </c>
      <c r="F7015" t="s">
        <v>20044</v>
      </c>
      <c r="G7015" t="s">
        <v>149</v>
      </c>
      <c r="H7015" t="s">
        <v>150</v>
      </c>
      <c r="I7015" t="s">
        <v>136</v>
      </c>
      <c r="J7015" t="s">
        <v>137</v>
      </c>
      <c r="K7015" t="s">
        <v>138</v>
      </c>
      <c r="L7015" t="s">
        <v>20045</v>
      </c>
      <c r="M7015" t="s">
        <v>20046</v>
      </c>
      <c r="N7015">
        <v>3.912222222</v>
      </c>
      <c r="O7015">
        <v>0</v>
      </c>
      <c r="P7015">
        <v>8</v>
      </c>
      <c r="Q7015">
        <v>0</v>
      </c>
      <c r="R7015">
        <v>6</v>
      </c>
      <c r="S7015">
        <v>0</v>
      </c>
      <c r="T7015">
        <v>5</v>
      </c>
      <c r="U7015">
        <v>0</v>
      </c>
      <c r="V7015">
        <v>0</v>
      </c>
      <c r="W7015">
        <v>0</v>
      </c>
      <c r="X7015">
        <v>2.7637844181420164</v>
      </c>
      <c r="Y7015">
        <v>0</v>
      </c>
      <c r="Z7015">
        <v>0.81889619987371665</v>
      </c>
      <c r="AA7015">
        <v>0</v>
      </c>
      <c r="AB7015">
        <v>13.120933258309536</v>
      </c>
      <c r="AC7015">
        <v>0</v>
      </c>
      <c r="AD7015">
        <v>0</v>
      </c>
      <c r="AE7015">
        <v>16.703613876325271</v>
      </c>
    </row>
    <row r="7016" spans="1:31" x14ac:dyDescent="0.25">
      <c r="A7016">
        <v>2319339</v>
      </c>
      <c r="B7016">
        <v>1</v>
      </c>
      <c r="C7016" t="s">
        <v>80</v>
      </c>
      <c r="D7016" t="s">
        <v>104</v>
      </c>
      <c r="E7016" t="s">
        <v>132</v>
      </c>
      <c r="F7016" t="s">
        <v>11377</v>
      </c>
      <c r="G7016" t="s">
        <v>134</v>
      </c>
      <c r="H7016" t="s">
        <v>135</v>
      </c>
      <c r="I7016" t="s">
        <v>136</v>
      </c>
      <c r="J7016" t="s">
        <v>137</v>
      </c>
      <c r="K7016" t="s">
        <v>138</v>
      </c>
      <c r="L7016" t="s">
        <v>20047</v>
      </c>
      <c r="M7016" t="s">
        <v>20048</v>
      </c>
      <c r="N7016">
        <v>1.5066666660000001</v>
      </c>
      <c r="O7016">
        <v>0</v>
      </c>
      <c r="P7016">
        <v>351</v>
      </c>
      <c r="Q7016">
        <v>6</v>
      </c>
      <c r="R7016">
        <v>1</v>
      </c>
      <c r="S7016">
        <v>20</v>
      </c>
      <c r="T7016">
        <v>33</v>
      </c>
      <c r="U7016">
        <v>5</v>
      </c>
      <c r="V7016">
        <v>0</v>
      </c>
      <c r="W7016">
        <v>0</v>
      </c>
      <c r="X7016">
        <v>101.91817210195822</v>
      </c>
      <c r="Y7016">
        <v>170.17646435269785</v>
      </c>
      <c r="Z7016">
        <v>4.1931692686266675E-2</v>
      </c>
      <c r="AA7016">
        <v>361.23108878247444</v>
      </c>
      <c r="AB7016">
        <v>19.131952075982078</v>
      </c>
      <c r="AC7016">
        <v>612.73937131459206</v>
      </c>
      <c r="AD7016">
        <v>0</v>
      </c>
      <c r="AE7016">
        <v>1265.238980320391</v>
      </c>
    </row>
    <row r="7017" spans="1:31" x14ac:dyDescent="0.25">
      <c r="A7017">
        <v>2319671</v>
      </c>
      <c r="B7017">
        <v>1</v>
      </c>
      <c r="C7017" t="s">
        <v>81</v>
      </c>
      <c r="D7017" t="s">
        <v>115</v>
      </c>
      <c r="E7017" t="s">
        <v>175</v>
      </c>
      <c r="F7017" t="s">
        <v>20049</v>
      </c>
      <c r="G7017" t="s">
        <v>210</v>
      </c>
      <c r="H7017" t="s">
        <v>135</v>
      </c>
      <c r="I7017" t="s">
        <v>136</v>
      </c>
      <c r="J7017" t="s">
        <v>137</v>
      </c>
      <c r="K7017" t="s">
        <v>138</v>
      </c>
      <c r="L7017" t="s">
        <v>20050</v>
      </c>
      <c r="M7017" t="s">
        <v>20051</v>
      </c>
      <c r="N7017">
        <v>1.103611111</v>
      </c>
      <c r="O7017">
        <v>0</v>
      </c>
      <c r="P7017">
        <v>178</v>
      </c>
      <c r="Q7017">
        <v>0</v>
      </c>
      <c r="R7017">
        <v>2</v>
      </c>
      <c r="S7017">
        <v>1</v>
      </c>
      <c r="T7017">
        <v>12</v>
      </c>
      <c r="U7017">
        <v>0</v>
      </c>
      <c r="V7017">
        <v>0</v>
      </c>
      <c r="W7017">
        <v>0</v>
      </c>
      <c r="X7017">
        <v>18.768634055646665</v>
      </c>
      <c r="Y7017">
        <v>0</v>
      </c>
      <c r="Z7017">
        <v>2.1650401982769196</v>
      </c>
      <c r="AA7017">
        <v>1.5932321089161556</v>
      </c>
      <c r="AB7017">
        <v>3.5286534132553284</v>
      </c>
      <c r="AC7017">
        <v>0</v>
      </c>
      <c r="AD7017">
        <v>0</v>
      </c>
      <c r="AE7017">
        <v>26.055559776095066</v>
      </c>
    </row>
    <row r="7018" spans="1:31" x14ac:dyDescent="0.25">
      <c r="A7018">
        <v>2319439</v>
      </c>
      <c r="B7018">
        <v>1</v>
      </c>
      <c r="C7018" t="s">
        <v>81</v>
      </c>
      <c r="D7018" t="s">
        <v>126</v>
      </c>
      <c r="E7018" t="s">
        <v>153</v>
      </c>
      <c r="F7018" t="s">
        <v>20052</v>
      </c>
      <c r="G7018" t="s">
        <v>155</v>
      </c>
      <c r="H7018" t="s">
        <v>150</v>
      </c>
      <c r="I7018" t="s">
        <v>136</v>
      </c>
      <c r="J7018" t="s">
        <v>137</v>
      </c>
      <c r="K7018" t="s">
        <v>138</v>
      </c>
      <c r="L7018" t="s">
        <v>20053</v>
      </c>
      <c r="M7018" t="s">
        <v>20054</v>
      </c>
      <c r="N7018">
        <v>1.7908333329999999</v>
      </c>
      <c r="O7018">
        <v>0</v>
      </c>
      <c r="P7018">
        <v>1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0.30251760345720835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0.30251760345720835</v>
      </c>
    </row>
    <row r="7019" spans="1:31" x14ac:dyDescent="0.25">
      <c r="A7019">
        <v>2319571</v>
      </c>
      <c r="B7019">
        <v>1</v>
      </c>
      <c r="C7019" t="s">
        <v>80</v>
      </c>
      <c r="D7019" t="s">
        <v>102</v>
      </c>
      <c r="E7019" t="s">
        <v>141</v>
      </c>
      <c r="F7019" t="s">
        <v>20055</v>
      </c>
      <c r="G7019" t="s">
        <v>134</v>
      </c>
      <c r="H7019" t="s">
        <v>135</v>
      </c>
      <c r="I7019" t="s">
        <v>136</v>
      </c>
      <c r="J7019" t="s">
        <v>137</v>
      </c>
      <c r="K7019" t="s">
        <v>138</v>
      </c>
      <c r="L7019" t="s">
        <v>20056</v>
      </c>
      <c r="M7019" t="s">
        <v>20057</v>
      </c>
      <c r="N7019">
        <v>0.57027777700000004</v>
      </c>
      <c r="O7019">
        <v>1</v>
      </c>
      <c r="P7019">
        <v>1038</v>
      </c>
      <c r="Q7019">
        <v>2</v>
      </c>
      <c r="R7019">
        <v>15</v>
      </c>
      <c r="S7019">
        <v>5</v>
      </c>
      <c r="T7019">
        <v>73</v>
      </c>
      <c r="U7019">
        <v>0</v>
      </c>
      <c r="V7019">
        <v>0</v>
      </c>
      <c r="W7019">
        <v>0.61771303672021671</v>
      </c>
      <c r="X7019">
        <v>69.126014941788256</v>
      </c>
      <c r="Y7019">
        <v>1.1882512073387919</v>
      </c>
      <c r="Z7019">
        <v>13.145596182526889</v>
      </c>
      <c r="AA7019">
        <v>3.9729702395495559</v>
      </c>
      <c r="AB7019">
        <v>17.42520118802523</v>
      </c>
      <c r="AC7019">
        <v>0</v>
      </c>
      <c r="AD7019">
        <v>0</v>
      </c>
      <c r="AE7019">
        <v>105.47574679594894</v>
      </c>
    </row>
    <row r="7020" spans="1:31" x14ac:dyDescent="0.25">
      <c r="A7020">
        <v>2319734</v>
      </c>
      <c r="B7020">
        <v>1</v>
      </c>
      <c r="C7020" t="s">
        <v>80</v>
      </c>
      <c r="D7020" t="s">
        <v>96</v>
      </c>
      <c r="E7020" t="s">
        <v>285</v>
      </c>
      <c r="F7020" t="s">
        <v>20058</v>
      </c>
      <c r="G7020" t="s">
        <v>384</v>
      </c>
      <c r="H7020" t="s">
        <v>150</v>
      </c>
      <c r="I7020" t="s">
        <v>136</v>
      </c>
      <c r="J7020" t="s">
        <v>137</v>
      </c>
      <c r="K7020" t="s">
        <v>138</v>
      </c>
      <c r="L7020" t="s">
        <v>20059</v>
      </c>
      <c r="M7020" t="s">
        <v>20060</v>
      </c>
      <c r="N7020">
        <v>3.4458333329999999</v>
      </c>
      <c r="O7020">
        <v>0</v>
      </c>
      <c r="P7020">
        <v>17</v>
      </c>
      <c r="Q7020">
        <v>0</v>
      </c>
      <c r="R7020">
        <v>0</v>
      </c>
      <c r="S7020">
        <v>0</v>
      </c>
      <c r="T7020">
        <v>6</v>
      </c>
      <c r="U7020">
        <v>0</v>
      </c>
      <c r="V7020">
        <v>0</v>
      </c>
      <c r="W7020">
        <v>0</v>
      </c>
      <c r="X7020">
        <v>27.464406975072009</v>
      </c>
      <c r="Y7020">
        <v>0</v>
      </c>
      <c r="Z7020">
        <v>0</v>
      </c>
      <c r="AA7020">
        <v>0</v>
      </c>
      <c r="AB7020">
        <v>15.325321386471733</v>
      </c>
      <c r="AC7020">
        <v>0</v>
      </c>
      <c r="AD7020">
        <v>0</v>
      </c>
      <c r="AE7020">
        <v>42.789728361543744</v>
      </c>
    </row>
    <row r="7021" spans="1:31" x14ac:dyDescent="0.25">
      <c r="A7021">
        <v>2319631</v>
      </c>
      <c r="B7021">
        <v>1</v>
      </c>
      <c r="C7021" t="s">
        <v>80</v>
      </c>
      <c r="D7021" t="s">
        <v>93</v>
      </c>
      <c r="E7021" t="s">
        <v>147</v>
      </c>
      <c r="F7021" t="s">
        <v>20061</v>
      </c>
      <c r="G7021" t="s">
        <v>513</v>
      </c>
      <c r="H7021" t="s">
        <v>150</v>
      </c>
      <c r="I7021" t="s">
        <v>136</v>
      </c>
      <c r="J7021" t="s">
        <v>137</v>
      </c>
      <c r="K7021" t="s">
        <v>138</v>
      </c>
      <c r="L7021" t="s">
        <v>20062</v>
      </c>
      <c r="M7021" t="s">
        <v>20063</v>
      </c>
      <c r="N7021">
        <v>3.73</v>
      </c>
      <c r="O7021">
        <v>0</v>
      </c>
      <c r="P7021">
        <v>6</v>
      </c>
      <c r="Q7021">
        <v>0</v>
      </c>
      <c r="R7021">
        <v>4</v>
      </c>
      <c r="S7021">
        <v>0</v>
      </c>
      <c r="T7021">
        <v>1</v>
      </c>
      <c r="U7021">
        <v>0</v>
      </c>
      <c r="V7021">
        <v>0</v>
      </c>
      <c r="W7021">
        <v>0</v>
      </c>
      <c r="X7021">
        <v>3.7698847292042661</v>
      </c>
      <c r="Y7021">
        <v>0</v>
      </c>
      <c r="Z7021">
        <v>25.899637251097598</v>
      </c>
      <c r="AA7021">
        <v>0</v>
      </c>
      <c r="AB7021">
        <v>5.0668109808964887</v>
      </c>
      <c r="AC7021">
        <v>0</v>
      </c>
      <c r="AD7021">
        <v>0</v>
      </c>
      <c r="AE7021">
        <v>34.736332961198357</v>
      </c>
    </row>
    <row r="7022" spans="1:31" x14ac:dyDescent="0.25">
      <c r="A7022">
        <v>2319731</v>
      </c>
      <c r="B7022">
        <v>1</v>
      </c>
      <c r="C7022" t="s">
        <v>80</v>
      </c>
      <c r="D7022" t="s">
        <v>94</v>
      </c>
      <c r="E7022" t="s">
        <v>147</v>
      </c>
      <c r="F7022" t="s">
        <v>20064</v>
      </c>
      <c r="G7022" t="s">
        <v>149</v>
      </c>
      <c r="H7022" t="s">
        <v>150</v>
      </c>
      <c r="I7022" t="s">
        <v>136</v>
      </c>
      <c r="J7022" t="s">
        <v>137</v>
      </c>
      <c r="K7022" t="s">
        <v>138</v>
      </c>
      <c r="L7022" t="s">
        <v>20065</v>
      </c>
      <c r="M7022" t="s">
        <v>20066</v>
      </c>
      <c r="N7022">
        <v>1.2863888880000001</v>
      </c>
      <c r="O7022">
        <v>0</v>
      </c>
      <c r="P7022">
        <v>3</v>
      </c>
      <c r="Q7022">
        <v>0</v>
      </c>
      <c r="R7022">
        <v>5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0.42158664191991663</v>
      </c>
      <c r="Y7022">
        <v>0</v>
      </c>
      <c r="Z7022">
        <v>2.5940812551754329</v>
      </c>
      <c r="AA7022">
        <v>0</v>
      </c>
      <c r="AB7022">
        <v>0</v>
      </c>
      <c r="AC7022">
        <v>0</v>
      </c>
      <c r="AD7022">
        <v>0</v>
      </c>
      <c r="AE7022">
        <v>3.0156678970953497</v>
      </c>
    </row>
    <row r="7023" spans="1:31" x14ac:dyDescent="0.25">
      <c r="A7023">
        <v>2319545</v>
      </c>
      <c r="B7023">
        <v>1</v>
      </c>
      <c r="C7023" t="s">
        <v>80</v>
      </c>
      <c r="D7023" t="s">
        <v>100</v>
      </c>
      <c r="E7023" t="s">
        <v>153</v>
      </c>
      <c r="F7023" t="s">
        <v>20067</v>
      </c>
      <c r="G7023" t="s">
        <v>203</v>
      </c>
      <c r="H7023" t="s">
        <v>150</v>
      </c>
      <c r="I7023" t="s">
        <v>136</v>
      </c>
      <c r="J7023" t="s">
        <v>137</v>
      </c>
      <c r="K7023" t="s">
        <v>138</v>
      </c>
      <c r="L7023" t="s">
        <v>20068</v>
      </c>
      <c r="M7023" t="s">
        <v>20069</v>
      </c>
      <c r="N7023">
        <v>3.0950000000000002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1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5.4915354056872498</v>
      </c>
      <c r="AC7023">
        <v>0</v>
      </c>
      <c r="AD7023">
        <v>0</v>
      </c>
      <c r="AE7023">
        <v>5.4915354056872498</v>
      </c>
    </row>
    <row r="7024" spans="1:31" x14ac:dyDescent="0.25">
      <c r="A7024">
        <v>2319359</v>
      </c>
      <c r="B7024">
        <v>1</v>
      </c>
      <c r="C7024" t="s">
        <v>80</v>
      </c>
      <c r="D7024" t="s">
        <v>105</v>
      </c>
      <c r="E7024" t="s">
        <v>132</v>
      </c>
      <c r="F7024" t="s">
        <v>20070</v>
      </c>
      <c r="G7024" t="s">
        <v>134</v>
      </c>
      <c r="H7024" t="s">
        <v>135</v>
      </c>
      <c r="I7024" t="s">
        <v>136</v>
      </c>
      <c r="J7024" t="s">
        <v>137</v>
      </c>
      <c r="K7024" t="s">
        <v>138</v>
      </c>
      <c r="L7024" t="s">
        <v>20071</v>
      </c>
      <c r="M7024" t="s">
        <v>20072</v>
      </c>
      <c r="N7024">
        <v>1.3625</v>
      </c>
      <c r="O7024">
        <v>0</v>
      </c>
      <c r="P7024">
        <v>1255</v>
      </c>
      <c r="Q7024">
        <v>0</v>
      </c>
      <c r="R7024">
        <v>194</v>
      </c>
      <c r="S7024">
        <v>1</v>
      </c>
      <c r="T7024">
        <v>196</v>
      </c>
      <c r="U7024">
        <v>0</v>
      </c>
      <c r="V7024">
        <v>1</v>
      </c>
      <c r="W7024">
        <v>0</v>
      </c>
      <c r="X7024">
        <v>359.11890900251575</v>
      </c>
      <c r="Y7024">
        <v>0</v>
      </c>
      <c r="Z7024">
        <v>93.330044065149096</v>
      </c>
      <c r="AA7024">
        <v>18.413518987039801</v>
      </c>
      <c r="AB7024">
        <v>256.31289299689774</v>
      </c>
      <c r="AC7024">
        <v>0</v>
      </c>
      <c r="AD7024">
        <v>2.7200102011002247</v>
      </c>
      <c r="AE7024">
        <v>729.89537525270259</v>
      </c>
    </row>
    <row r="7025" spans="1:31" x14ac:dyDescent="0.25">
      <c r="A7025">
        <v>2319823</v>
      </c>
      <c r="B7025">
        <v>1</v>
      </c>
      <c r="C7025" t="s">
        <v>80</v>
      </c>
      <c r="D7025" t="s">
        <v>105</v>
      </c>
      <c r="E7025" t="s">
        <v>414</v>
      </c>
      <c r="F7025" t="s">
        <v>15339</v>
      </c>
      <c r="G7025" t="s">
        <v>2424</v>
      </c>
      <c r="H7025" t="s">
        <v>2425</v>
      </c>
      <c r="I7025" t="s">
        <v>136</v>
      </c>
      <c r="J7025" t="s">
        <v>137</v>
      </c>
      <c r="K7025" t="s">
        <v>144</v>
      </c>
      <c r="L7025" t="s">
        <v>20073</v>
      </c>
      <c r="M7025" t="s">
        <v>20074</v>
      </c>
      <c r="N7025">
        <v>8.3330555549999996</v>
      </c>
      <c r="O7025">
        <v>1</v>
      </c>
      <c r="P7025">
        <v>5531</v>
      </c>
      <c r="Q7025">
        <v>8</v>
      </c>
      <c r="R7025">
        <v>9</v>
      </c>
      <c r="S7025">
        <v>30</v>
      </c>
      <c r="T7025">
        <v>369</v>
      </c>
      <c r="U7025">
        <v>11</v>
      </c>
      <c r="V7025">
        <v>17</v>
      </c>
      <c r="W7025">
        <v>3.1767302629200005</v>
      </c>
      <c r="X7025">
        <v>8785.2887263772154</v>
      </c>
      <c r="Y7025">
        <v>617.30554087139285</v>
      </c>
      <c r="Z7025">
        <v>28.147853686973118</v>
      </c>
      <c r="AA7025">
        <v>2164.872384566971</v>
      </c>
      <c r="AB7025">
        <v>2231.3277985876989</v>
      </c>
      <c r="AC7025">
        <v>11276.106850534832</v>
      </c>
      <c r="AD7025">
        <v>1772.6438623696586</v>
      </c>
      <c r="AE7025">
        <v>26878.86974725766</v>
      </c>
    </row>
    <row r="7026" spans="1:31" x14ac:dyDescent="0.25">
      <c r="A7026">
        <v>2319825</v>
      </c>
      <c r="B7026">
        <v>1</v>
      </c>
      <c r="C7026" t="s">
        <v>81</v>
      </c>
      <c r="D7026" t="s">
        <v>116</v>
      </c>
      <c r="E7026" t="s">
        <v>153</v>
      </c>
      <c r="F7026" t="s">
        <v>20075</v>
      </c>
      <c r="G7026" t="s">
        <v>155</v>
      </c>
      <c r="H7026" t="s">
        <v>150</v>
      </c>
      <c r="I7026" t="s">
        <v>136</v>
      </c>
      <c r="J7026" t="s">
        <v>137</v>
      </c>
      <c r="K7026" t="s">
        <v>138</v>
      </c>
      <c r="L7026" t="s">
        <v>20076</v>
      </c>
      <c r="M7026" t="s">
        <v>20077</v>
      </c>
      <c r="N7026">
        <v>1.486111111</v>
      </c>
      <c r="O7026">
        <v>0</v>
      </c>
      <c r="P7026">
        <v>4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0.6316760280449667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0.6316760280449667</v>
      </c>
    </row>
    <row r="7027" spans="1:31" x14ac:dyDescent="0.25">
      <c r="A7027">
        <v>2319827</v>
      </c>
      <c r="B7027">
        <v>1</v>
      </c>
      <c r="C7027" t="s">
        <v>80</v>
      </c>
      <c r="D7027" t="s">
        <v>84</v>
      </c>
      <c r="E7027" t="s">
        <v>285</v>
      </c>
      <c r="F7027" t="s">
        <v>19614</v>
      </c>
      <c r="G7027" t="s">
        <v>149</v>
      </c>
      <c r="H7027" t="s">
        <v>150</v>
      </c>
      <c r="I7027" t="s">
        <v>136</v>
      </c>
      <c r="J7027" t="s">
        <v>137</v>
      </c>
      <c r="K7027" t="s">
        <v>138</v>
      </c>
      <c r="L7027" t="s">
        <v>20078</v>
      </c>
      <c r="M7027" t="s">
        <v>20079</v>
      </c>
      <c r="N7027">
        <v>0.62527777699999998</v>
      </c>
      <c r="O7027">
        <v>0</v>
      </c>
      <c r="P7027">
        <v>222</v>
      </c>
      <c r="Q7027">
        <v>0</v>
      </c>
      <c r="R7027">
        <v>0</v>
      </c>
      <c r="S7027">
        <v>0</v>
      </c>
      <c r="T7027">
        <v>39</v>
      </c>
      <c r="U7027">
        <v>0</v>
      </c>
      <c r="V7027">
        <v>0</v>
      </c>
      <c r="W7027">
        <v>0</v>
      </c>
      <c r="X7027">
        <v>24.255718940112239</v>
      </c>
      <c r="Y7027">
        <v>0</v>
      </c>
      <c r="Z7027">
        <v>0</v>
      </c>
      <c r="AA7027">
        <v>0</v>
      </c>
      <c r="AB7027">
        <v>15.605251021897187</v>
      </c>
      <c r="AC7027">
        <v>0</v>
      </c>
      <c r="AD7027">
        <v>0</v>
      </c>
      <c r="AE7027">
        <v>39.860969962009428</v>
      </c>
    </row>
    <row r="7028" spans="1:31" x14ac:dyDescent="0.25">
      <c r="A7028">
        <v>2319830</v>
      </c>
      <c r="B7028">
        <v>1</v>
      </c>
      <c r="C7028" t="s">
        <v>81</v>
      </c>
      <c r="D7028" t="s">
        <v>113</v>
      </c>
      <c r="E7028" t="s">
        <v>141</v>
      </c>
      <c r="F7028" t="s">
        <v>5946</v>
      </c>
      <c r="G7028" t="s">
        <v>134</v>
      </c>
      <c r="H7028" t="s">
        <v>135</v>
      </c>
      <c r="I7028" t="s">
        <v>136</v>
      </c>
      <c r="J7028" t="s">
        <v>137</v>
      </c>
      <c r="K7028" t="s">
        <v>138</v>
      </c>
      <c r="L7028" t="s">
        <v>20080</v>
      </c>
      <c r="M7028" t="s">
        <v>20081</v>
      </c>
      <c r="N7028">
        <v>2.6241666659999998</v>
      </c>
      <c r="O7028">
        <v>0</v>
      </c>
      <c r="P7028">
        <v>18</v>
      </c>
      <c r="Q7028">
        <v>1</v>
      </c>
      <c r="R7028">
        <v>15</v>
      </c>
      <c r="S7028">
        <v>16</v>
      </c>
      <c r="T7028">
        <v>294</v>
      </c>
      <c r="U7028">
        <v>12</v>
      </c>
      <c r="V7028">
        <v>5</v>
      </c>
      <c r="W7028">
        <v>0</v>
      </c>
      <c r="X7028">
        <v>7.3474693284293995</v>
      </c>
      <c r="Y7028">
        <v>2.2047581148990001</v>
      </c>
      <c r="Z7028">
        <v>14.017253591028183</v>
      </c>
      <c r="AA7028">
        <v>1177.3884139726811</v>
      </c>
      <c r="AB7028">
        <v>317.17812460108865</v>
      </c>
      <c r="AC7028">
        <v>2124.758665684968</v>
      </c>
      <c r="AD7028">
        <v>13.818849211552827</v>
      </c>
      <c r="AE7028">
        <v>3656.7135345046472</v>
      </c>
    </row>
    <row r="7029" spans="1:31" x14ac:dyDescent="0.25">
      <c r="A7029">
        <v>2319831</v>
      </c>
      <c r="B7029">
        <v>1</v>
      </c>
      <c r="C7029" t="s">
        <v>80</v>
      </c>
      <c r="D7029" t="s">
        <v>93</v>
      </c>
      <c r="E7029" t="s">
        <v>147</v>
      </c>
      <c r="F7029" t="s">
        <v>20082</v>
      </c>
      <c r="G7029" t="s">
        <v>149</v>
      </c>
      <c r="H7029" t="s">
        <v>150</v>
      </c>
      <c r="I7029" t="s">
        <v>136</v>
      </c>
      <c r="J7029" t="s">
        <v>137</v>
      </c>
      <c r="K7029" t="s">
        <v>138</v>
      </c>
      <c r="L7029" t="s">
        <v>20083</v>
      </c>
      <c r="M7029" t="s">
        <v>20084</v>
      </c>
      <c r="N7029">
        <v>5.8097222220000004</v>
      </c>
      <c r="O7029">
        <v>0</v>
      </c>
      <c r="P7029">
        <v>5</v>
      </c>
      <c r="Q7029">
        <v>0</v>
      </c>
      <c r="R7029">
        <v>12</v>
      </c>
      <c r="S7029">
        <v>0</v>
      </c>
      <c r="T7029">
        <v>14</v>
      </c>
      <c r="U7029">
        <v>0</v>
      </c>
      <c r="V7029">
        <v>0</v>
      </c>
      <c r="W7029">
        <v>0</v>
      </c>
      <c r="X7029">
        <v>8.6636885701007476</v>
      </c>
      <c r="Y7029">
        <v>0</v>
      </c>
      <c r="Z7029">
        <v>145.71920954325805</v>
      </c>
      <c r="AA7029">
        <v>0</v>
      </c>
      <c r="AB7029">
        <v>81.097979792289166</v>
      </c>
      <c r="AC7029">
        <v>0</v>
      </c>
      <c r="AD7029">
        <v>0</v>
      </c>
      <c r="AE7029">
        <v>235.48087790564796</v>
      </c>
    </row>
    <row r="7030" spans="1:31" x14ac:dyDescent="0.25">
      <c r="A7030">
        <v>2319832</v>
      </c>
      <c r="B7030">
        <v>1</v>
      </c>
      <c r="C7030" t="s">
        <v>80</v>
      </c>
      <c r="D7030" t="s">
        <v>98</v>
      </c>
      <c r="E7030" t="s">
        <v>147</v>
      </c>
      <c r="F7030" t="s">
        <v>7203</v>
      </c>
      <c r="G7030" t="s">
        <v>149</v>
      </c>
      <c r="H7030" t="s">
        <v>150</v>
      </c>
      <c r="I7030" t="s">
        <v>136</v>
      </c>
      <c r="J7030" t="s">
        <v>137</v>
      </c>
      <c r="K7030" t="s">
        <v>138</v>
      </c>
      <c r="L7030" t="s">
        <v>20085</v>
      </c>
      <c r="M7030" t="s">
        <v>20086</v>
      </c>
      <c r="N7030">
        <v>0.86944444399999998</v>
      </c>
      <c r="O7030">
        <v>0</v>
      </c>
      <c r="P7030">
        <v>24</v>
      </c>
      <c r="Q7030">
        <v>0</v>
      </c>
      <c r="R7030">
        <v>0</v>
      </c>
      <c r="S7030">
        <v>0</v>
      </c>
      <c r="T7030">
        <v>3</v>
      </c>
      <c r="U7030">
        <v>0</v>
      </c>
      <c r="V7030">
        <v>0</v>
      </c>
      <c r="W7030">
        <v>0</v>
      </c>
      <c r="X7030">
        <v>2.8142964852653751</v>
      </c>
      <c r="Y7030">
        <v>0</v>
      </c>
      <c r="Z7030">
        <v>0</v>
      </c>
      <c r="AA7030">
        <v>0</v>
      </c>
      <c r="AB7030">
        <v>0.56099991132125004</v>
      </c>
      <c r="AC7030">
        <v>0</v>
      </c>
      <c r="AD7030">
        <v>0</v>
      </c>
      <c r="AE7030">
        <v>3.3752963965866254</v>
      </c>
    </row>
    <row r="7031" spans="1:31" x14ac:dyDescent="0.25">
      <c r="A7031">
        <v>2319836</v>
      </c>
      <c r="B7031">
        <v>1</v>
      </c>
      <c r="C7031" t="s">
        <v>80</v>
      </c>
      <c r="D7031" t="s">
        <v>106</v>
      </c>
      <c r="E7031" t="s">
        <v>175</v>
      </c>
      <c r="F7031" t="s">
        <v>20087</v>
      </c>
      <c r="G7031" t="s">
        <v>210</v>
      </c>
      <c r="H7031" t="s">
        <v>135</v>
      </c>
      <c r="I7031" t="s">
        <v>136</v>
      </c>
      <c r="J7031" t="s">
        <v>137</v>
      </c>
      <c r="K7031" t="s">
        <v>138</v>
      </c>
      <c r="L7031" t="s">
        <v>20088</v>
      </c>
      <c r="M7031" t="s">
        <v>20089</v>
      </c>
      <c r="N7031">
        <v>2.2322222219999999</v>
      </c>
      <c r="O7031">
        <v>0</v>
      </c>
      <c r="P7031">
        <v>9</v>
      </c>
      <c r="Q7031">
        <v>0</v>
      </c>
      <c r="R7031">
        <v>0</v>
      </c>
      <c r="S7031">
        <v>0</v>
      </c>
      <c r="T7031">
        <v>2</v>
      </c>
      <c r="U7031">
        <v>0</v>
      </c>
      <c r="V7031">
        <v>0</v>
      </c>
      <c r="W7031">
        <v>0</v>
      </c>
      <c r="X7031">
        <v>2.5203830133700169</v>
      </c>
      <c r="Y7031">
        <v>0</v>
      </c>
      <c r="Z7031">
        <v>0</v>
      </c>
      <c r="AA7031">
        <v>0</v>
      </c>
      <c r="AB7031">
        <v>2.8917984280484164</v>
      </c>
      <c r="AC7031">
        <v>0</v>
      </c>
      <c r="AD7031">
        <v>0</v>
      </c>
      <c r="AE7031">
        <v>5.4121814414184328</v>
      </c>
    </row>
    <row r="7032" spans="1:31" x14ac:dyDescent="0.25">
      <c r="A7032">
        <v>2319838</v>
      </c>
      <c r="B7032">
        <v>1</v>
      </c>
      <c r="C7032" t="s">
        <v>81</v>
      </c>
      <c r="D7032" t="s">
        <v>118</v>
      </c>
      <c r="E7032" t="s">
        <v>141</v>
      </c>
      <c r="F7032" t="s">
        <v>20090</v>
      </c>
      <c r="G7032" t="s">
        <v>467</v>
      </c>
      <c r="H7032" t="s">
        <v>135</v>
      </c>
      <c r="I7032" t="s">
        <v>136</v>
      </c>
      <c r="J7032" t="s">
        <v>137</v>
      </c>
      <c r="K7032" t="s">
        <v>144</v>
      </c>
      <c r="L7032" t="s">
        <v>20091</v>
      </c>
      <c r="M7032" t="s">
        <v>20092</v>
      </c>
      <c r="N7032">
        <v>0.24583333299999999</v>
      </c>
      <c r="O7032">
        <v>0</v>
      </c>
      <c r="P7032">
        <v>10982</v>
      </c>
      <c r="Q7032">
        <v>0</v>
      </c>
      <c r="R7032">
        <v>4</v>
      </c>
      <c r="S7032">
        <v>4</v>
      </c>
      <c r="T7032">
        <v>2691</v>
      </c>
      <c r="U7032">
        <v>0</v>
      </c>
      <c r="V7032">
        <v>10</v>
      </c>
      <c r="W7032">
        <v>0</v>
      </c>
      <c r="X7032">
        <v>434.14648682258149</v>
      </c>
      <c r="Y7032">
        <v>0</v>
      </c>
      <c r="Z7032">
        <v>0.64878297785704153</v>
      </c>
      <c r="AA7032">
        <v>1.775480095689292</v>
      </c>
      <c r="AB7032">
        <v>324.28109301617781</v>
      </c>
      <c r="AC7032">
        <v>0</v>
      </c>
      <c r="AD7032">
        <v>23.65356753677619</v>
      </c>
      <c r="AE7032">
        <v>784.50541044908186</v>
      </c>
    </row>
    <row r="7033" spans="1:31" x14ac:dyDescent="0.25">
      <c r="A7033">
        <v>2319840</v>
      </c>
      <c r="B7033">
        <v>1</v>
      </c>
      <c r="C7033" t="s">
        <v>80</v>
      </c>
      <c r="D7033" t="s">
        <v>100</v>
      </c>
      <c r="E7033" t="s">
        <v>175</v>
      </c>
      <c r="F7033" t="s">
        <v>20093</v>
      </c>
      <c r="G7033" t="s">
        <v>716</v>
      </c>
      <c r="H7033" t="s">
        <v>135</v>
      </c>
      <c r="I7033" t="s">
        <v>136</v>
      </c>
      <c r="J7033" t="s">
        <v>137</v>
      </c>
      <c r="K7033" t="s">
        <v>138</v>
      </c>
      <c r="L7033" t="s">
        <v>20094</v>
      </c>
      <c r="M7033" t="s">
        <v>20095</v>
      </c>
      <c r="N7033">
        <v>1.285833333</v>
      </c>
      <c r="O7033">
        <v>0</v>
      </c>
      <c r="P7033">
        <v>27</v>
      </c>
      <c r="Q7033">
        <v>0</v>
      </c>
      <c r="R7033">
        <v>11</v>
      </c>
      <c r="S7033">
        <v>0</v>
      </c>
      <c r="T7033">
        <v>18</v>
      </c>
      <c r="U7033">
        <v>0</v>
      </c>
      <c r="V7033">
        <v>0</v>
      </c>
      <c r="W7033">
        <v>0</v>
      </c>
      <c r="X7033">
        <v>9.0061100202788005</v>
      </c>
      <c r="Y7033">
        <v>0</v>
      </c>
      <c r="Z7033">
        <v>6.5080441606413926</v>
      </c>
      <c r="AA7033">
        <v>0</v>
      </c>
      <c r="AB7033">
        <v>6.7691147254351671</v>
      </c>
      <c r="AC7033">
        <v>0</v>
      </c>
      <c r="AD7033">
        <v>0</v>
      </c>
      <c r="AE7033">
        <v>22.28326890635536</v>
      </c>
    </row>
    <row r="7034" spans="1:31" x14ac:dyDescent="0.25">
      <c r="A7034">
        <v>2319841</v>
      </c>
      <c r="B7034">
        <v>1</v>
      </c>
      <c r="C7034" t="s">
        <v>80</v>
      </c>
      <c r="D7034" t="s">
        <v>83</v>
      </c>
      <c r="E7034" t="s">
        <v>132</v>
      </c>
      <c r="F7034" t="s">
        <v>20096</v>
      </c>
      <c r="G7034" t="s">
        <v>467</v>
      </c>
      <c r="H7034" t="s">
        <v>135</v>
      </c>
      <c r="I7034" t="s">
        <v>136</v>
      </c>
      <c r="J7034" t="s">
        <v>137</v>
      </c>
      <c r="K7034" t="s">
        <v>144</v>
      </c>
      <c r="L7034" t="s">
        <v>20097</v>
      </c>
      <c r="M7034" t="s">
        <v>20098</v>
      </c>
      <c r="N7034">
        <v>0.141666666</v>
      </c>
      <c r="O7034">
        <v>0</v>
      </c>
      <c r="P7034">
        <v>0</v>
      </c>
      <c r="Q7034">
        <v>1</v>
      </c>
      <c r="R7034">
        <v>0</v>
      </c>
      <c r="S7034">
        <v>3</v>
      </c>
      <c r="T7034">
        <v>16</v>
      </c>
      <c r="U7034">
        <v>6</v>
      </c>
      <c r="V7034">
        <v>5</v>
      </c>
      <c r="W7034">
        <v>0</v>
      </c>
      <c r="X7034">
        <v>0</v>
      </c>
      <c r="Y7034">
        <v>1.2975619945500002E-2</v>
      </c>
      <c r="Z7034">
        <v>0</v>
      </c>
      <c r="AA7034">
        <v>6.4737592041500003</v>
      </c>
      <c r="AB7034">
        <v>8.4571180906210834</v>
      </c>
      <c r="AC7034">
        <v>87.99481410451574</v>
      </c>
      <c r="AD7034">
        <v>4.4873951301017492</v>
      </c>
      <c r="AE7034">
        <v>107.42606214933407</v>
      </c>
    </row>
    <row r="7035" spans="1:31" x14ac:dyDescent="0.25">
      <c r="A7035">
        <v>2319842</v>
      </c>
      <c r="B7035">
        <v>1</v>
      </c>
      <c r="C7035" t="s">
        <v>80</v>
      </c>
      <c r="D7035" t="s">
        <v>83</v>
      </c>
      <c r="E7035" t="s">
        <v>175</v>
      </c>
      <c r="F7035" t="s">
        <v>20099</v>
      </c>
      <c r="G7035" t="s">
        <v>467</v>
      </c>
      <c r="H7035" t="s">
        <v>135</v>
      </c>
      <c r="I7035" t="s">
        <v>136</v>
      </c>
      <c r="J7035" t="s">
        <v>137</v>
      </c>
      <c r="K7035" t="s">
        <v>144</v>
      </c>
      <c r="L7035" t="s">
        <v>20100</v>
      </c>
      <c r="M7035" t="s">
        <v>20101</v>
      </c>
      <c r="N7035">
        <v>7.8055554999999999E-2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45</v>
      </c>
      <c r="U7035">
        <v>1</v>
      </c>
      <c r="V7035">
        <v>23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14.341332598784735</v>
      </c>
      <c r="AC7035">
        <v>7.3680495536418746</v>
      </c>
      <c r="AD7035">
        <v>14.369548261964361</v>
      </c>
      <c r="AE7035">
        <v>36.078930414390967</v>
      </c>
    </row>
    <row r="7036" spans="1:31" x14ac:dyDescent="0.25">
      <c r="A7036">
        <v>2319845</v>
      </c>
      <c r="B7036">
        <v>1</v>
      </c>
      <c r="C7036" t="s">
        <v>80</v>
      </c>
      <c r="D7036" t="s">
        <v>82</v>
      </c>
      <c r="E7036" t="s">
        <v>147</v>
      </c>
      <c r="F7036" t="s">
        <v>20102</v>
      </c>
      <c r="G7036" t="s">
        <v>258</v>
      </c>
      <c r="H7036" t="s">
        <v>150</v>
      </c>
      <c r="I7036" t="s">
        <v>136</v>
      </c>
      <c r="J7036" t="s">
        <v>137</v>
      </c>
      <c r="K7036" t="s">
        <v>138</v>
      </c>
      <c r="L7036" t="s">
        <v>20103</v>
      </c>
      <c r="M7036" t="s">
        <v>20104</v>
      </c>
      <c r="N7036">
        <v>2.116944444</v>
      </c>
      <c r="O7036">
        <v>0</v>
      </c>
      <c r="P7036">
        <v>62</v>
      </c>
      <c r="Q7036">
        <v>0</v>
      </c>
      <c r="R7036">
        <v>0</v>
      </c>
      <c r="S7036">
        <v>0</v>
      </c>
      <c r="T7036">
        <v>5</v>
      </c>
      <c r="U7036">
        <v>0</v>
      </c>
      <c r="V7036">
        <v>0</v>
      </c>
      <c r="W7036">
        <v>0</v>
      </c>
      <c r="X7036">
        <v>42.236895846404124</v>
      </c>
      <c r="Y7036">
        <v>0</v>
      </c>
      <c r="Z7036">
        <v>0</v>
      </c>
      <c r="AA7036">
        <v>0</v>
      </c>
      <c r="AB7036">
        <v>2.8983488599145888</v>
      </c>
      <c r="AC7036">
        <v>0</v>
      </c>
      <c r="AD7036">
        <v>0</v>
      </c>
      <c r="AE7036">
        <v>45.135244706318716</v>
      </c>
    </row>
    <row r="7037" spans="1:31" x14ac:dyDescent="0.25">
      <c r="A7037">
        <v>2319846</v>
      </c>
      <c r="B7037">
        <v>1</v>
      </c>
      <c r="C7037" t="s">
        <v>81</v>
      </c>
      <c r="D7037" t="s">
        <v>113</v>
      </c>
      <c r="E7037" t="s">
        <v>175</v>
      </c>
      <c r="F7037" t="s">
        <v>20105</v>
      </c>
      <c r="G7037" t="s">
        <v>217</v>
      </c>
      <c r="H7037" t="s">
        <v>135</v>
      </c>
      <c r="I7037" t="s">
        <v>136</v>
      </c>
      <c r="J7037" t="s">
        <v>137</v>
      </c>
      <c r="K7037" t="s">
        <v>138</v>
      </c>
      <c r="L7037" t="s">
        <v>20106</v>
      </c>
      <c r="M7037" t="s">
        <v>20107</v>
      </c>
      <c r="N7037">
        <v>4.2316666659999997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183</v>
      </c>
      <c r="U7037">
        <v>0</v>
      </c>
      <c r="V7037">
        <v>1</v>
      </c>
      <c r="W7037">
        <v>0</v>
      </c>
      <c r="X7037">
        <v>0</v>
      </c>
      <c r="Y7037">
        <v>0</v>
      </c>
      <c r="Z7037">
        <v>0</v>
      </c>
      <c r="AA7037">
        <v>0</v>
      </c>
      <c r="AB7037">
        <v>362.92717770029958</v>
      </c>
      <c r="AC7037">
        <v>0</v>
      </c>
      <c r="AD7037">
        <v>1.0897799083644752</v>
      </c>
      <c r="AE7037">
        <v>364.01695760866403</v>
      </c>
    </row>
    <row r="7038" spans="1:31" x14ac:dyDescent="0.25">
      <c r="A7038">
        <v>2319847</v>
      </c>
      <c r="B7038">
        <v>1</v>
      </c>
      <c r="C7038" t="s">
        <v>80</v>
      </c>
      <c r="D7038" t="s">
        <v>93</v>
      </c>
      <c r="E7038" t="s">
        <v>158</v>
      </c>
      <c r="F7038" t="s">
        <v>20108</v>
      </c>
      <c r="G7038" t="s">
        <v>453</v>
      </c>
      <c r="H7038" t="s">
        <v>150</v>
      </c>
      <c r="I7038" t="s">
        <v>136</v>
      </c>
      <c r="J7038" t="s">
        <v>137</v>
      </c>
      <c r="K7038" t="s">
        <v>138</v>
      </c>
      <c r="L7038" t="s">
        <v>20109</v>
      </c>
      <c r="M7038" t="s">
        <v>20110</v>
      </c>
      <c r="N7038">
        <v>5.2438888879999999</v>
      </c>
      <c r="O7038">
        <v>0</v>
      </c>
      <c r="P7038">
        <v>0</v>
      </c>
      <c r="Q7038">
        <v>0</v>
      </c>
      <c r="R7038">
        <v>12</v>
      </c>
      <c r="S7038">
        <v>0</v>
      </c>
      <c r="T7038">
        <v>2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256.68117276516318</v>
      </c>
      <c r="AA7038">
        <v>0</v>
      </c>
      <c r="AB7038">
        <v>14.334058348228211</v>
      </c>
      <c r="AC7038">
        <v>0</v>
      </c>
      <c r="AD7038">
        <v>0</v>
      </c>
      <c r="AE7038">
        <v>271.01523111339139</v>
      </c>
    </row>
    <row r="7039" spans="1:31" x14ac:dyDescent="0.25">
      <c r="A7039">
        <v>2319849</v>
      </c>
      <c r="B7039">
        <v>1</v>
      </c>
      <c r="C7039" t="s">
        <v>80</v>
      </c>
      <c r="D7039" t="s">
        <v>103</v>
      </c>
      <c r="E7039" t="s">
        <v>158</v>
      </c>
      <c r="F7039" t="s">
        <v>20111</v>
      </c>
      <c r="G7039" t="s">
        <v>193</v>
      </c>
      <c r="H7039" t="s">
        <v>150</v>
      </c>
      <c r="I7039" t="s">
        <v>136</v>
      </c>
      <c r="J7039" t="s">
        <v>3</v>
      </c>
      <c r="K7039" t="s">
        <v>138</v>
      </c>
      <c r="L7039" t="s">
        <v>20112</v>
      </c>
      <c r="M7039" t="s">
        <v>20113</v>
      </c>
      <c r="N7039">
        <v>9.8397222220000007</v>
      </c>
      <c r="O7039">
        <v>0</v>
      </c>
      <c r="P7039">
        <v>52</v>
      </c>
      <c r="Q7039">
        <v>0</v>
      </c>
      <c r="R7039">
        <v>21</v>
      </c>
      <c r="S7039">
        <v>0</v>
      </c>
      <c r="T7039">
        <v>50</v>
      </c>
      <c r="U7039">
        <v>0</v>
      </c>
      <c r="V7039">
        <v>0</v>
      </c>
      <c r="W7039">
        <v>0</v>
      </c>
      <c r="X7039">
        <v>64.388497968814107</v>
      </c>
      <c r="Y7039">
        <v>0</v>
      </c>
      <c r="Z7039">
        <v>58.769961806199234</v>
      </c>
      <c r="AA7039">
        <v>0</v>
      </c>
      <c r="AB7039">
        <v>141.5844331413482</v>
      </c>
      <c r="AC7039">
        <v>0</v>
      </c>
      <c r="AD7039">
        <v>0</v>
      </c>
      <c r="AE7039">
        <v>264.74289291636154</v>
      </c>
    </row>
    <row r="7040" spans="1:31" x14ac:dyDescent="0.25">
      <c r="A7040">
        <v>2319851</v>
      </c>
      <c r="B7040">
        <v>1</v>
      </c>
      <c r="C7040" t="s">
        <v>81</v>
      </c>
      <c r="D7040" t="s">
        <v>119</v>
      </c>
      <c r="E7040" t="s">
        <v>141</v>
      </c>
      <c r="F7040" t="s">
        <v>1481</v>
      </c>
      <c r="G7040" t="s">
        <v>134</v>
      </c>
      <c r="H7040" t="s">
        <v>135</v>
      </c>
      <c r="I7040" t="s">
        <v>136</v>
      </c>
      <c r="J7040" t="s">
        <v>137</v>
      </c>
      <c r="K7040" t="s">
        <v>138</v>
      </c>
      <c r="L7040" t="s">
        <v>20114</v>
      </c>
      <c r="M7040" t="s">
        <v>20115</v>
      </c>
      <c r="N7040">
        <v>0.35611111099999998</v>
      </c>
      <c r="O7040">
        <v>0</v>
      </c>
      <c r="P7040">
        <v>513</v>
      </c>
      <c r="Q7040">
        <v>54</v>
      </c>
      <c r="R7040">
        <v>121</v>
      </c>
      <c r="S7040">
        <v>5</v>
      </c>
      <c r="T7040">
        <v>22</v>
      </c>
      <c r="U7040">
        <v>2</v>
      </c>
      <c r="V7040">
        <v>0</v>
      </c>
      <c r="W7040">
        <v>0</v>
      </c>
      <c r="X7040">
        <v>19.183473674322585</v>
      </c>
      <c r="Y7040">
        <v>59.841338846847549</v>
      </c>
      <c r="Z7040">
        <v>95.548386911746221</v>
      </c>
      <c r="AA7040">
        <v>1.6211580301432773</v>
      </c>
      <c r="AB7040">
        <v>2.0617778427673086</v>
      </c>
      <c r="AC7040">
        <v>36.72791662605951</v>
      </c>
      <c r="AD7040">
        <v>0</v>
      </c>
      <c r="AE7040">
        <v>214.98405193188643</v>
      </c>
    </row>
    <row r="7041" spans="1:31" x14ac:dyDescent="0.25">
      <c r="A7041">
        <v>2319852</v>
      </c>
      <c r="B7041">
        <v>1</v>
      </c>
      <c r="C7041" t="s">
        <v>81</v>
      </c>
      <c r="D7041" t="s">
        <v>113</v>
      </c>
      <c r="E7041" t="s">
        <v>141</v>
      </c>
      <c r="F7041" t="s">
        <v>20116</v>
      </c>
      <c r="G7041" t="s">
        <v>134</v>
      </c>
      <c r="H7041" t="s">
        <v>135</v>
      </c>
      <c r="I7041" t="s">
        <v>136</v>
      </c>
      <c r="J7041" t="s">
        <v>137</v>
      </c>
      <c r="K7041" t="s">
        <v>138</v>
      </c>
      <c r="L7041" t="s">
        <v>20117</v>
      </c>
      <c r="M7041" t="s">
        <v>20118</v>
      </c>
      <c r="N7041">
        <v>1.8052777769999999</v>
      </c>
      <c r="O7041">
        <v>0</v>
      </c>
      <c r="P7041">
        <v>386</v>
      </c>
      <c r="Q7041">
        <v>61</v>
      </c>
      <c r="R7041">
        <v>353</v>
      </c>
      <c r="S7041">
        <v>12</v>
      </c>
      <c r="T7041">
        <v>46</v>
      </c>
      <c r="U7041">
        <v>1</v>
      </c>
      <c r="V7041">
        <v>0</v>
      </c>
      <c r="W7041">
        <v>0</v>
      </c>
      <c r="X7041">
        <v>124.70565735109871</v>
      </c>
      <c r="Y7041">
        <v>380.1098529346516</v>
      </c>
      <c r="Z7041">
        <v>1244.1436651893521</v>
      </c>
      <c r="AA7041">
        <v>236.28592459698885</v>
      </c>
      <c r="AB7041">
        <v>52.319428753730342</v>
      </c>
      <c r="AC7041">
        <v>85.495113875916672</v>
      </c>
      <c r="AD7041">
        <v>0</v>
      </c>
      <c r="AE7041">
        <v>2123.0596427017381</v>
      </c>
    </row>
    <row r="7042" spans="1:31" x14ac:dyDescent="0.25">
      <c r="A7042">
        <v>2319854</v>
      </c>
      <c r="B7042">
        <v>1</v>
      </c>
      <c r="C7042" t="s">
        <v>80</v>
      </c>
      <c r="D7042" t="s">
        <v>93</v>
      </c>
      <c r="E7042" t="s">
        <v>147</v>
      </c>
      <c r="F7042" t="s">
        <v>5806</v>
      </c>
      <c r="G7042" t="s">
        <v>149</v>
      </c>
      <c r="H7042" t="s">
        <v>150</v>
      </c>
      <c r="I7042" t="s">
        <v>136</v>
      </c>
      <c r="J7042" t="s">
        <v>137</v>
      </c>
      <c r="K7042" t="s">
        <v>138</v>
      </c>
      <c r="L7042" t="s">
        <v>20119</v>
      </c>
      <c r="M7042" t="s">
        <v>20120</v>
      </c>
      <c r="N7042">
        <v>2.76</v>
      </c>
      <c r="O7042">
        <v>0</v>
      </c>
      <c r="P7042">
        <v>8</v>
      </c>
      <c r="Q7042">
        <v>0</v>
      </c>
      <c r="R7042">
        <v>8</v>
      </c>
      <c r="S7042">
        <v>0</v>
      </c>
      <c r="T7042">
        <v>3</v>
      </c>
      <c r="U7042">
        <v>0</v>
      </c>
      <c r="V7042">
        <v>1</v>
      </c>
      <c r="W7042">
        <v>0</v>
      </c>
      <c r="X7042">
        <v>5.8487060429637019</v>
      </c>
      <c r="Y7042">
        <v>0</v>
      </c>
      <c r="Z7042">
        <v>28.603461308862304</v>
      </c>
      <c r="AA7042">
        <v>0</v>
      </c>
      <c r="AB7042">
        <v>9.250831801988026</v>
      </c>
      <c r="AC7042">
        <v>0</v>
      </c>
      <c r="AD7042">
        <v>24.542028378490002</v>
      </c>
      <c r="AE7042">
        <v>68.245027532304036</v>
      </c>
    </row>
    <row r="7043" spans="1:31" x14ac:dyDescent="0.25">
      <c r="A7043">
        <v>2319856</v>
      </c>
      <c r="B7043">
        <v>1</v>
      </c>
      <c r="C7043" t="s">
        <v>81</v>
      </c>
      <c r="D7043" t="s">
        <v>127</v>
      </c>
      <c r="E7043" t="s">
        <v>175</v>
      </c>
      <c r="F7043" t="s">
        <v>20121</v>
      </c>
      <c r="G7043" t="s">
        <v>210</v>
      </c>
      <c r="H7043" t="s">
        <v>135</v>
      </c>
      <c r="I7043" t="s">
        <v>136</v>
      </c>
      <c r="J7043" t="s">
        <v>137</v>
      </c>
      <c r="K7043" t="s">
        <v>138</v>
      </c>
      <c r="L7043" t="s">
        <v>20122</v>
      </c>
      <c r="M7043" t="s">
        <v>20123</v>
      </c>
      <c r="N7043">
        <v>1.4225000000000001</v>
      </c>
      <c r="O7043">
        <v>0</v>
      </c>
      <c r="P7043">
        <v>448</v>
      </c>
      <c r="Q7043">
        <v>115</v>
      </c>
      <c r="R7043">
        <v>73</v>
      </c>
      <c r="S7043">
        <v>7</v>
      </c>
      <c r="T7043">
        <v>59</v>
      </c>
      <c r="U7043">
        <v>0</v>
      </c>
      <c r="V7043">
        <v>1</v>
      </c>
      <c r="W7043">
        <v>0</v>
      </c>
      <c r="X7043">
        <v>101.89724874247689</v>
      </c>
      <c r="Y7043">
        <v>644.4105248845799</v>
      </c>
      <c r="Z7043">
        <v>65.439725456444663</v>
      </c>
      <c r="AA7043">
        <v>43.17940274718169</v>
      </c>
      <c r="AB7043">
        <v>16.031240779828071</v>
      </c>
      <c r="AC7043">
        <v>0</v>
      </c>
      <c r="AD7043">
        <v>54.361589982630178</v>
      </c>
      <c r="AE7043">
        <v>925.31973259314145</v>
      </c>
    </row>
    <row r="7044" spans="1:31" x14ac:dyDescent="0.25">
      <c r="A7044">
        <v>2319857</v>
      </c>
      <c r="B7044">
        <v>1</v>
      </c>
      <c r="C7044" t="s">
        <v>80</v>
      </c>
      <c r="D7044" t="s">
        <v>100</v>
      </c>
      <c r="E7044" t="s">
        <v>132</v>
      </c>
      <c r="F7044" t="s">
        <v>20124</v>
      </c>
      <c r="G7044" t="s">
        <v>134</v>
      </c>
      <c r="H7044" t="s">
        <v>135</v>
      </c>
      <c r="I7044" t="s">
        <v>136</v>
      </c>
      <c r="J7044" t="s">
        <v>137</v>
      </c>
      <c r="K7044" t="s">
        <v>138</v>
      </c>
      <c r="L7044" t="s">
        <v>20125</v>
      </c>
      <c r="M7044" t="s">
        <v>20126</v>
      </c>
      <c r="N7044">
        <v>0.85694444400000003</v>
      </c>
      <c r="O7044">
        <v>0</v>
      </c>
      <c r="P7044">
        <v>3158</v>
      </c>
      <c r="Q7044">
        <v>0</v>
      </c>
      <c r="R7044">
        <v>7</v>
      </c>
      <c r="S7044">
        <v>5</v>
      </c>
      <c r="T7044">
        <v>234</v>
      </c>
      <c r="U7044">
        <v>0</v>
      </c>
      <c r="V7044">
        <v>0</v>
      </c>
      <c r="W7044">
        <v>0</v>
      </c>
      <c r="X7044">
        <v>397.24776783554273</v>
      </c>
      <c r="Y7044">
        <v>0</v>
      </c>
      <c r="Z7044">
        <v>0.76953245182979169</v>
      </c>
      <c r="AA7044">
        <v>14.793005315543997</v>
      </c>
      <c r="AB7044">
        <v>106.46806406761092</v>
      </c>
      <c r="AC7044">
        <v>0</v>
      </c>
      <c r="AD7044">
        <v>0</v>
      </c>
      <c r="AE7044">
        <v>519.27836967052747</v>
      </c>
    </row>
    <row r="7045" spans="1:31" x14ac:dyDescent="0.25">
      <c r="A7045">
        <v>2319861</v>
      </c>
      <c r="B7045">
        <v>1</v>
      </c>
      <c r="C7045" t="s">
        <v>81</v>
      </c>
      <c r="D7045" t="s">
        <v>119</v>
      </c>
      <c r="E7045" t="s">
        <v>132</v>
      </c>
      <c r="F7045" t="s">
        <v>20127</v>
      </c>
      <c r="G7045" t="s">
        <v>134</v>
      </c>
      <c r="H7045" t="s">
        <v>135</v>
      </c>
      <c r="I7045" t="s">
        <v>136</v>
      </c>
      <c r="J7045" t="s">
        <v>137</v>
      </c>
      <c r="K7045" t="s">
        <v>138</v>
      </c>
      <c r="L7045" t="s">
        <v>20128</v>
      </c>
      <c r="M7045" t="s">
        <v>20129</v>
      </c>
      <c r="N7045">
        <v>0.82805555500000005</v>
      </c>
      <c r="O7045">
        <v>0</v>
      </c>
      <c r="P7045">
        <v>356</v>
      </c>
      <c r="Q7045">
        <v>6</v>
      </c>
      <c r="R7045">
        <v>69</v>
      </c>
      <c r="S7045">
        <v>3</v>
      </c>
      <c r="T7045">
        <v>17</v>
      </c>
      <c r="U7045">
        <v>0</v>
      </c>
      <c r="V7045">
        <v>0</v>
      </c>
      <c r="W7045">
        <v>0</v>
      </c>
      <c r="X7045">
        <v>38.978977899561606</v>
      </c>
      <c r="Y7045">
        <v>6.8416255957706564</v>
      </c>
      <c r="Z7045">
        <v>52.328393624838796</v>
      </c>
      <c r="AA7045">
        <v>2.2143027259315669</v>
      </c>
      <c r="AB7045">
        <v>4.7536251877965512</v>
      </c>
      <c r="AC7045">
        <v>0</v>
      </c>
      <c r="AD7045">
        <v>0</v>
      </c>
      <c r="AE7045">
        <v>105.11692503389918</v>
      </c>
    </row>
    <row r="7046" spans="1:31" x14ac:dyDescent="0.25">
      <c r="A7046">
        <v>2319862</v>
      </c>
      <c r="B7046">
        <v>1</v>
      </c>
      <c r="C7046" t="s">
        <v>81</v>
      </c>
      <c r="D7046" t="s">
        <v>118</v>
      </c>
      <c r="E7046" t="s">
        <v>175</v>
      </c>
      <c r="F7046" t="s">
        <v>20130</v>
      </c>
      <c r="G7046" t="s">
        <v>210</v>
      </c>
      <c r="H7046" t="s">
        <v>135</v>
      </c>
      <c r="I7046" t="s">
        <v>136</v>
      </c>
      <c r="J7046" t="s">
        <v>137</v>
      </c>
      <c r="K7046" t="s">
        <v>138</v>
      </c>
      <c r="L7046" t="s">
        <v>20131</v>
      </c>
      <c r="M7046" t="s">
        <v>20132</v>
      </c>
      <c r="N7046">
        <v>1.340833333</v>
      </c>
      <c r="O7046">
        <v>0</v>
      </c>
      <c r="P7046">
        <v>0</v>
      </c>
      <c r="Q7046">
        <v>1</v>
      </c>
      <c r="R7046">
        <v>0</v>
      </c>
      <c r="S7046">
        <v>2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0.82567107948138341</v>
      </c>
      <c r="Z7046">
        <v>0</v>
      </c>
      <c r="AA7046">
        <v>3.5371314395291753</v>
      </c>
      <c r="AB7046">
        <v>0</v>
      </c>
      <c r="AC7046">
        <v>0</v>
      </c>
      <c r="AD7046">
        <v>0</v>
      </c>
      <c r="AE7046">
        <v>4.3628025190105584</v>
      </c>
    </row>
    <row r="7047" spans="1:31" x14ac:dyDescent="0.25">
      <c r="A7047">
        <v>2319865</v>
      </c>
      <c r="B7047">
        <v>1</v>
      </c>
      <c r="C7047" t="s">
        <v>81</v>
      </c>
      <c r="D7047" t="s">
        <v>112</v>
      </c>
      <c r="E7047" t="s">
        <v>147</v>
      </c>
      <c r="F7047" t="s">
        <v>20133</v>
      </c>
      <c r="G7047" t="s">
        <v>149</v>
      </c>
      <c r="H7047" t="s">
        <v>150</v>
      </c>
      <c r="I7047" t="s">
        <v>136</v>
      </c>
      <c r="J7047" t="s">
        <v>137</v>
      </c>
      <c r="K7047" t="s">
        <v>138</v>
      </c>
      <c r="L7047" t="s">
        <v>20134</v>
      </c>
      <c r="M7047" t="s">
        <v>20135</v>
      </c>
      <c r="N7047">
        <v>2.2633333329999998</v>
      </c>
      <c r="O7047">
        <v>0</v>
      </c>
      <c r="P7047">
        <v>3</v>
      </c>
      <c r="Q7047">
        <v>0</v>
      </c>
      <c r="R7047">
        <v>25</v>
      </c>
      <c r="S7047">
        <v>0</v>
      </c>
      <c r="T7047">
        <v>1</v>
      </c>
      <c r="U7047">
        <v>0</v>
      </c>
      <c r="V7047">
        <v>0</v>
      </c>
      <c r="W7047">
        <v>0</v>
      </c>
      <c r="X7047">
        <v>0.45991275893659994</v>
      </c>
      <c r="Y7047">
        <v>0</v>
      </c>
      <c r="Z7047">
        <v>12.942384535726736</v>
      </c>
      <c r="AA7047">
        <v>0</v>
      </c>
      <c r="AB7047">
        <v>2.0745113665969335</v>
      </c>
      <c r="AC7047">
        <v>0</v>
      </c>
      <c r="AD7047">
        <v>0</v>
      </c>
      <c r="AE7047">
        <v>15.47680866126027</v>
      </c>
    </row>
    <row r="7048" spans="1:31" x14ac:dyDescent="0.25">
      <c r="A7048">
        <v>2319867</v>
      </c>
      <c r="B7048">
        <v>1</v>
      </c>
      <c r="C7048" t="s">
        <v>81</v>
      </c>
      <c r="D7048" t="s">
        <v>118</v>
      </c>
      <c r="E7048" t="s">
        <v>414</v>
      </c>
      <c r="F7048" t="s">
        <v>13531</v>
      </c>
      <c r="G7048" t="s">
        <v>134</v>
      </c>
      <c r="H7048" t="s">
        <v>135</v>
      </c>
      <c r="I7048" t="s">
        <v>136</v>
      </c>
      <c r="J7048" t="s">
        <v>137</v>
      </c>
      <c r="K7048" t="s">
        <v>138</v>
      </c>
      <c r="L7048" t="s">
        <v>20136</v>
      </c>
      <c r="M7048" t="s">
        <v>20137</v>
      </c>
      <c r="N7048">
        <v>0.86138888800000002</v>
      </c>
      <c r="O7048">
        <v>7</v>
      </c>
      <c r="P7048">
        <v>1117</v>
      </c>
      <c r="Q7048">
        <v>187</v>
      </c>
      <c r="R7048">
        <v>74</v>
      </c>
      <c r="S7048">
        <v>50</v>
      </c>
      <c r="T7048">
        <v>105</v>
      </c>
      <c r="U7048">
        <v>0</v>
      </c>
      <c r="V7048">
        <v>0</v>
      </c>
      <c r="W7048">
        <v>1.1920798601446001</v>
      </c>
      <c r="X7048">
        <v>121.3146338825931</v>
      </c>
      <c r="Y7048">
        <v>519.39038689315043</v>
      </c>
      <c r="Z7048">
        <v>47.868075785973339</v>
      </c>
      <c r="AA7048">
        <v>184.04223292529159</v>
      </c>
      <c r="AB7048">
        <v>41.82225327621174</v>
      </c>
      <c r="AC7048">
        <v>0</v>
      </c>
      <c r="AD7048">
        <v>0</v>
      </c>
      <c r="AE7048">
        <v>915.62966262336488</v>
      </c>
    </row>
    <row r="7049" spans="1:31" x14ac:dyDescent="0.25">
      <c r="A7049">
        <v>2319868</v>
      </c>
      <c r="B7049">
        <v>1</v>
      </c>
      <c r="C7049" t="s">
        <v>80</v>
      </c>
      <c r="D7049" t="s">
        <v>104</v>
      </c>
      <c r="E7049" t="s">
        <v>153</v>
      </c>
      <c r="F7049" t="s">
        <v>20138</v>
      </c>
      <c r="G7049" t="s">
        <v>254</v>
      </c>
      <c r="H7049" t="s">
        <v>150</v>
      </c>
      <c r="I7049" t="s">
        <v>136</v>
      </c>
      <c r="J7049" t="s">
        <v>137</v>
      </c>
      <c r="K7049" t="s">
        <v>138</v>
      </c>
      <c r="L7049" t="s">
        <v>20139</v>
      </c>
      <c r="M7049" t="s">
        <v>20140</v>
      </c>
      <c r="N7049">
        <v>0.61250000000000004</v>
      </c>
      <c r="O7049">
        <v>0</v>
      </c>
      <c r="P7049">
        <v>0</v>
      </c>
      <c r="Q7049">
        <v>0</v>
      </c>
      <c r="R7049">
        <v>0</v>
      </c>
      <c r="S7049">
        <v>0</v>
      </c>
      <c r="T7049">
        <v>1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0</v>
      </c>
      <c r="AB7049">
        <v>1.2104846822250003E-2</v>
      </c>
      <c r="AC7049">
        <v>0</v>
      </c>
      <c r="AD7049">
        <v>0</v>
      </c>
      <c r="AE7049">
        <v>1.2104846822250003E-2</v>
      </c>
    </row>
    <row r="7050" spans="1:31" x14ac:dyDescent="0.25">
      <c r="A7050">
        <v>2319870</v>
      </c>
      <c r="B7050">
        <v>1</v>
      </c>
      <c r="C7050" t="s">
        <v>80</v>
      </c>
      <c r="D7050" t="s">
        <v>103</v>
      </c>
      <c r="E7050" t="s">
        <v>141</v>
      </c>
      <c r="F7050" t="s">
        <v>20141</v>
      </c>
      <c r="G7050" t="s">
        <v>134</v>
      </c>
      <c r="H7050" t="s">
        <v>135</v>
      </c>
      <c r="I7050" t="s">
        <v>136</v>
      </c>
      <c r="J7050" t="s">
        <v>137</v>
      </c>
      <c r="K7050" t="s">
        <v>138</v>
      </c>
      <c r="L7050" t="s">
        <v>20142</v>
      </c>
      <c r="M7050" t="s">
        <v>20143</v>
      </c>
      <c r="N7050">
        <v>0.5625</v>
      </c>
      <c r="O7050">
        <v>20</v>
      </c>
      <c r="P7050">
        <v>5477</v>
      </c>
      <c r="Q7050">
        <v>21</v>
      </c>
      <c r="R7050">
        <v>115</v>
      </c>
      <c r="S7050">
        <v>18</v>
      </c>
      <c r="T7050">
        <v>734</v>
      </c>
      <c r="U7050">
        <v>3</v>
      </c>
      <c r="V7050">
        <v>0</v>
      </c>
      <c r="W7050">
        <v>4.8617714269012504</v>
      </c>
      <c r="X7050">
        <v>523.75591716269503</v>
      </c>
      <c r="Y7050">
        <v>41.100800984746883</v>
      </c>
      <c r="Z7050">
        <v>27.195484672991256</v>
      </c>
      <c r="AA7050">
        <v>37.254637393706247</v>
      </c>
      <c r="AB7050">
        <v>168.28706236650777</v>
      </c>
      <c r="AC7050">
        <v>37.354786343235006</v>
      </c>
      <c r="AD7050">
        <v>0</v>
      </c>
      <c r="AE7050">
        <v>839.81046035078339</v>
      </c>
    </row>
    <row r="7051" spans="1:31" x14ac:dyDescent="0.25">
      <c r="A7051">
        <v>2319871</v>
      </c>
      <c r="B7051">
        <v>1</v>
      </c>
      <c r="C7051" t="s">
        <v>80</v>
      </c>
      <c r="D7051" t="s">
        <v>104</v>
      </c>
      <c r="E7051" t="s">
        <v>175</v>
      </c>
      <c r="F7051" t="s">
        <v>6372</v>
      </c>
      <c r="G7051" t="s">
        <v>134</v>
      </c>
      <c r="H7051" t="s">
        <v>135</v>
      </c>
      <c r="I7051" t="s">
        <v>136</v>
      </c>
      <c r="J7051" t="s">
        <v>137</v>
      </c>
      <c r="K7051" t="s">
        <v>138</v>
      </c>
      <c r="L7051" t="s">
        <v>20144</v>
      </c>
      <c r="M7051" t="s">
        <v>20145</v>
      </c>
      <c r="N7051">
        <v>2.5077777769999998</v>
      </c>
      <c r="O7051">
        <v>0</v>
      </c>
      <c r="P7051">
        <v>7</v>
      </c>
      <c r="Q7051">
        <v>4</v>
      </c>
      <c r="R7051">
        <v>13</v>
      </c>
      <c r="S7051">
        <v>6</v>
      </c>
      <c r="T7051">
        <v>5</v>
      </c>
      <c r="U7051">
        <v>5</v>
      </c>
      <c r="V7051">
        <v>0</v>
      </c>
      <c r="W7051">
        <v>0</v>
      </c>
      <c r="X7051">
        <v>1.4590451245439999</v>
      </c>
      <c r="Y7051">
        <v>2.9769372583727338</v>
      </c>
      <c r="Z7051">
        <v>11.908376545830571</v>
      </c>
      <c r="AA7051">
        <v>15.615139571179265</v>
      </c>
      <c r="AB7051">
        <v>7.5840801073466668</v>
      </c>
      <c r="AC7051">
        <v>193.93349821044052</v>
      </c>
      <c r="AD7051">
        <v>0</v>
      </c>
      <c r="AE7051">
        <v>233.47707681771374</v>
      </c>
    </row>
    <row r="7052" spans="1:31" x14ac:dyDescent="0.25">
      <c r="A7052">
        <v>2319874</v>
      </c>
      <c r="B7052">
        <v>1</v>
      </c>
      <c r="C7052" t="s">
        <v>80</v>
      </c>
      <c r="D7052" t="s">
        <v>91</v>
      </c>
      <c r="E7052" t="s">
        <v>141</v>
      </c>
      <c r="F7052" t="s">
        <v>20146</v>
      </c>
      <c r="G7052" t="s">
        <v>134</v>
      </c>
      <c r="H7052" t="s">
        <v>135</v>
      </c>
      <c r="I7052" t="s">
        <v>136</v>
      </c>
      <c r="J7052" t="s">
        <v>137</v>
      </c>
      <c r="K7052" t="s">
        <v>138</v>
      </c>
      <c r="L7052" t="s">
        <v>20147</v>
      </c>
      <c r="M7052" t="s">
        <v>20148</v>
      </c>
      <c r="N7052">
        <v>0.59361111099999997</v>
      </c>
      <c r="O7052">
        <v>0</v>
      </c>
      <c r="P7052">
        <v>43</v>
      </c>
      <c r="Q7052">
        <v>0</v>
      </c>
      <c r="R7052">
        <v>16</v>
      </c>
      <c r="S7052">
        <v>0</v>
      </c>
      <c r="T7052">
        <v>10</v>
      </c>
      <c r="U7052">
        <v>0</v>
      </c>
      <c r="V7052">
        <v>0</v>
      </c>
      <c r="W7052">
        <v>0</v>
      </c>
      <c r="X7052">
        <v>5.7570407804052497</v>
      </c>
      <c r="Y7052">
        <v>0</v>
      </c>
      <c r="Z7052">
        <v>3.2093556965679002</v>
      </c>
      <c r="AA7052">
        <v>0</v>
      </c>
      <c r="AB7052">
        <v>5.3796064186007726</v>
      </c>
      <c r="AC7052">
        <v>0</v>
      </c>
      <c r="AD7052">
        <v>0</v>
      </c>
      <c r="AE7052">
        <v>14.346002895573923</v>
      </c>
    </row>
    <row r="7053" spans="1:31" x14ac:dyDescent="0.25">
      <c r="A7053">
        <v>2319876</v>
      </c>
      <c r="B7053">
        <v>1</v>
      </c>
      <c r="C7053" t="s">
        <v>81</v>
      </c>
      <c r="D7053" t="s">
        <v>127</v>
      </c>
      <c r="E7053" t="s">
        <v>132</v>
      </c>
      <c r="F7053" t="s">
        <v>15614</v>
      </c>
      <c r="G7053" t="s">
        <v>134</v>
      </c>
      <c r="H7053" t="s">
        <v>135</v>
      </c>
      <c r="I7053" t="s">
        <v>136</v>
      </c>
      <c r="J7053" t="s">
        <v>137</v>
      </c>
      <c r="K7053" t="s">
        <v>138</v>
      </c>
      <c r="L7053" t="s">
        <v>20149</v>
      </c>
      <c r="M7053" t="s">
        <v>20150</v>
      </c>
      <c r="N7053">
        <v>1.1002777770000001</v>
      </c>
      <c r="O7053">
        <v>5</v>
      </c>
      <c r="P7053">
        <v>74</v>
      </c>
      <c r="Q7053">
        <v>95</v>
      </c>
      <c r="R7053">
        <v>100</v>
      </c>
      <c r="S7053">
        <v>2</v>
      </c>
      <c r="T7053">
        <v>8</v>
      </c>
      <c r="U7053">
        <v>1</v>
      </c>
      <c r="V7053">
        <v>1</v>
      </c>
      <c r="W7053">
        <v>1.0458229726021833</v>
      </c>
      <c r="X7053">
        <v>15.883284235055431</v>
      </c>
      <c r="Y7053">
        <v>141.96923274265046</v>
      </c>
      <c r="Z7053">
        <v>168.8612258317693</v>
      </c>
      <c r="AA7053">
        <v>6.2760428080077233</v>
      </c>
      <c r="AB7053">
        <v>1.8876955953176502</v>
      </c>
      <c r="AC7053">
        <v>101.610677499837</v>
      </c>
      <c r="AD7053">
        <v>0</v>
      </c>
      <c r="AE7053">
        <v>437.53398168523978</v>
      </c>
    </row>
    <row r="7054" spans="1:31" x14ac:dyDescent="0.25">
      <c r="A7054">
        <v>2319877</v>
      </c>
      <c r="B7054">
        <v>1</v>
      </c>
      <c r="C7054" t="s">
        <v>80</v>
      </c>
      <c r="D7054" t="s">
        <v>93</v>
      </c>
      <c r="E7054" t="s">
        <v>147</v>
      </c>
      <c r="F7054" t="s">
        <v>20151</v>
      </c>
      <c r="G7054" t="s">
        <v>149</v>
      </c>
      <c r="H7054" t="s">
        <v>150</v>
      </c>
      <c r="I7054" t="s">
        <v>136</v>
      </c>
      <c r="J7054" t="s">
        <v>137</v>
      </c>
      <c r="K7054" t="s">
        <v>138</v>
      </c>
      <c r="L7054" t="s">
        <v>20152</v>
      </c>
      <c r="M7054" t="s">
        <v>20153</v>
      </c>
      <c r="N7054">
        <v>1.353611111</v>
      </c>
      <c r="O7054">
        <v>0</v>
      </c>
      <c r="P7054">
        <v>1</v>
      </c>
      <c r="Q7054">
        <v>0</v>
      </c>
      <c r="R7054">
        <v>9</v>
      </c>
      <c r="S7054">
        <v>0</v>
      </c>
      <c r="T7054">
        <v>1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33.967248550370087</v>
      </c>
      <c r="AA7054">
        <v>0</v>
      </c>
      <c r="AB7054">
        <v>0.15157560801238332</v>
      </c>
      <c r="AC7054">
        <v>0</v>
      </c>
      <c r="AD7054">
        <v>0</v>
      </c>
      <c r="AE7054">
        <v>34.118824158382473</v>
      </c>
    </row>
    <row r="7055" spans="1:31" x14ac:dyDescent="0.25">
      <c r="A7055">
        <v>2319880</v>
      </c>
      <c r="B7055">
        <v>1</v>
      </c>
      <c r="C7055" t="s">
        <v>80</v>
      </c>
      <c r="D7055" t="s">
        <v>84</v>
      </c>
      <c r="E7055" t="s">
        <v>175</v>
      </c>
      <c r="F7055" t="s">
        <v>20154</v>
      </c>
      <c r="G7055" t="s">
        <v>716</v>
      </c>
      <c r="H7055" t="s">
        <v>135</v>
      </c>
      <c r="I7055" t="s">
        <v>136</v>
      </c>
      <c r="J7055" t="s">
        <v>137</v>
      </c>
      <c r="K7055" t="s">
        <v>138</v>
      </c>
      <c r="L7055" t="s">
        <v>20155</v>
      </c>
      <c r="M7055" t="s">
        <v>20156</v>
      </c>
      <c r="N7055">
        <v>4.6627777769999996</v>
      </c>
      <c r="O7055">
        <v>0</v>
      </c>
      <c r="P7055">
        <v>41</v>
      </c>
      <c r="Q7055">
        <v>0</v>
      </c>
      <c r="R7055">
        <v>11</v>
      </c>
      <c r="S7055">
        <v>0</v>
      </c>
      <c r="T7055">
        <v>6</v>
      </c>
      <c r="U7055">
        <v>0</v>
      </c>
      <c r="V7055">
        <v>0</v>
      </c>
      <c r="W7055">
        <v>0</v>
      </c>
      <c r="X7055">
        <v>48.614264310284639</v>
      </c>
      <c r="Y7055">
        <v>0</v>
      </c>
      <c r="Z7055">
        <v>25.673000816771786</v>
      </c>
      <c r="AA7055">
        <v>0</v>
      </c>
      <c r="AB7055">
        <v>9.0948298252264124</v>
      </c>
      <c r="AC7055">
        <v>0</v>
      </c>
      <c r="AD7055">
        <v>0</v>
      </c>
      <c r="AE7055">
        <v>83.382094952282841</v>
      </c>
    </row>
    <row r="7056" spans="1:31" x14ac:dyDescent="0.25">
      <c r="A7056">
        <v>2319881</v>
      </c>
      <c r="B7056">
        <v>1</v>
      </c>
      <c r="C7056" t="s">
        <v>80</v>
      </c>
      <c r="D7056" t="s">
        <v>103</v>
      </c>
      <c r="E7056" t="s">
        <v>132</v>
      </c>
      <c r="F7056" t="s">
        <v>2307</v>
      </c>
      <c r="G7056" t="s">
        <v>134</v>
      </c>
      <c r="H7056" t="s">
        <v>135</v>
      </c>
      <c r="I7056" t="s">
        <v>136</v>
      </c>
      <c r="J7056" t="s">
        <v>137</v>
      </c>
      <c r="K7056" t="s">
        <v>138</v>
      </c>
      <c r="L7056" t="s">
        <v>20157</v>
      </c>
      <c r="M7056" t="s">
        <v>20158</v>
      </c>
      <c r="N7056">
        <v>1.841388888</v>
      </c>
      <c r="O7056">
        <v>0</v>
      </c>
      <c r="P7056">
        <v>0</v>
      </c>
      <c r="Q7056">
        <v>0</v>
      </c>
      <c r="R7056">
        <v>0</v>
      </c>
      <c r="S7056">
        <v>1</v>
      </c>
      <c r="T7056">
        <v>0</v>
      </c>
      <c r="U7056">
        <v>8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2.8490254287610668</v>
      </c>
      <c r="AB7056">
        <v>0</v>
      </c>
      <c r="AC7056">
        <v>1615.093146029003</v>
      </c>
      <c r="AD7056">
        <v>0</v>
      </c>
      <c r="AE7056">
        <v>1617.9421714577641</v>
      </c>
    </row>
    <row r="7057" spans="1:31" x14ac:dyDescent="0.25">
      <c r="A7057">
        <v>2319884</v>
      </c>
      <c r="B7057">
        <v>1</v>
      </c>
      <c r="C7057" t="s">
        <v>81</v>
      </c>
      <c r="D7057" t="s">
        <v>113</v>
      </c>
      <c r="E7057" t="s">
        <v>141</v>
      </c>
      <c r="F7057" t="s">
        <v>8022</v>
      </c>
      <c r="G7057" t="s">
        <v>467</v>
      </c>
      <c r="H7057" t="s">
        <v>135</v>
      </c>
      <c r="I7057" t="s">
        <v>136</v>
      </c>
      <c r="J7057" t="s">
        <v>137</v>
      </c>
      <c r="K7057" t="s">
        <v>138</v>
      </c>
      <c r="L7057" t="s">
        <v>20159</v>
      </c>
      <c r="M7057" t="s">
        <v>20160</v>
      </c>
      <c r="N7057">
        <v>0.25194444399999999</v>
      </c>
      <c r="O7057">
        <v>3</v>
      </c>
      <c r="P7057">
        <v>837</v>
      </c>
      <c r="Q7057">
        <v>44</v>
      </c>
      <c r="R7057">
        <v>332</v>
      </c>
      <c r="S7057">
        <v>9</v>
      </c>
      <c r="T7057">
        <v>116</v>
      </c>
      <c r="U7057">
        <v>4</v>
      </c>
      <c r="V7057">
        <v>0</v>
      </c>
      <c r="W7057">
        <v>0.14863954899718335</v>
      </c>
      <c r="X7057">
        <v>31.215039510148706</v>
      </c>
      <c r="Y7057">
        <v>44.638166669295842</v>
      </c>
      <c r="Z7057">
        <v>86.005953529337077</v>
      </c>
      <c r="AA7057">
        <v>5.6352577432074451</v>
      </c>
      <c r="AB7057">
        <v>11.134240052461813</v>
      </c>
      <c r="AC7057">
        <v>83.513538899020418</v>
      </c>
      <c r="AD7057">
        <v>0</v>
      </c>
      <c r="AE7057">
        <v>262.29083595246846</v>
      </c>
    </row>
    <row r="7058" spans="1:31" x14ac:dyDescent="0.25">
      <c r="A7058">
        <v>2319885</v>
      </c>
      <c r="B7058">
        <v>1</v>
      </c>
      <c r="C7058" t="s">
        <v>80</v>
      </c>
      <c r="D7058" t="s">
        <v>100</v>
      </c>
      <c r="E7058" t="s">
        <v>141</v>
      </c>
      <c r="F7058" t="s">
        <v>20161</v>
      </c>
      <c r="G7058" t="s">
        <v>134</v>
      </c>
      <c r="H7058" t="s">
        <v>135</v>
      </c>
      <c r="I7058" t="s">
        <v>136</v>
      </c>
      <c r="J7058" t="s">
        <v>137</v>
      </c>
      <c r="K7058" t="s">
        <v>138</v>
      </c>
      <c r="L7058" t="s">
        <v>20162</v>
      </c>
      <c r="M7058" t="s">
        <v>20163</v>
      </c>
      <c r="N7058">
        <v>0.13555555499999999</v>
      </c>
      <c r="O7058">
        <v>0</v>
      </c>
      <c r="P7058">
        <v>546</v>
      </c>
      <c r="Q7058">
        <v>0</v>
      </c>
      <c r="R7058">
        <v>102</v>
      </c>
      <c r="S7058">
        <v>2</v>
      </c>
      <c r="T7058">
        <v>98</v>
      </c>
      <c r="U7058">
        <v>0</v>
      </c>
      <c r="V7058">
        <v>0</v>
      </c>
      <c r="W7058">
        <v>0</v>
      </c>
      <c r="X7058">
        <v>13.477960352318167</v>
      </c>
      <c r="Y7058">
        <v>0</v>
      </c>
      <c r="Z7058">
        <v>9.4837646983032009</v>
      </c>
      <c r="AA7058">
        <v>5.5394394605464452</v>
      </c>
      <c r="AB7058">
        <v>4.9143607761279329</v>
      </c>
      <c r="AC7058">
        <v>0</v>
      </c>
      <c r="AD7058">
        <v>0</v>
      </c>
      <c r="AE7058">
        <v>33.41552528729575</v>
      </c>
    </row>
    <row r="7059" spans="1:31" x14ac:dyDescent="0.25">
      <c r="A7059">
        <v>2319886</v>
      </c>
      <c r="B7059">
        <v>1</v>
      </c>
      <c r="C7059" t="s">
        <v>80</v>
      </c>
      <c r="D7059" t="s">
        <v>104</v>
      </c>
      <c r="E7059" t="s">
        <v>175</v>
      </c>
      <c r="F7059" t="s">
        <v>17301</v>
      </c>
      <c r="G7059" t="s">
        <v>210</v>
      </c>
      <c r="H7059" t="s">
        <v>135</v>
      </c>
      <c r="I7059" t="s">
        <v>136</v>
      </c>
      <c r="J7059" t="s">
        <v>137</v>
      </c>
      <c r="K7059" t="s">
        <v>138</v>
      </c>
      <c r="L7059" t="s">
        <v>20164</v>
      </c>
      <c r="M7059" t="s">
        <v>20165</v>
      </c>
      <c r="N7059">
        <v>2.054166666</v>
      </c>
      <c r="O7059">
        <v>0</v>
      </c>
      <c r="P7059">
        <v>13</v>
      </c>
      <c r="Q7059">
        <v>0</v>
      </c>
      <c r="R7059">
        <v>9</v>
      </c>
      <c r="S7059">
        <v>0</v>
      </c>
      <c r="T7059">
        <v>4</v>
      </c>
      <c r="U7059">
        <v>0</v>
      </c>
      <c r="V7059">
        <v>0</v>
      </c>
      <c r="W7059">
        <v>0</v>
      </c>
      <c r="X7059">
        <v>8.642650415175833</v>
      </c>
      <c r="Y7059">
        <v>0</v>
      </c>
      <c r="Z7059">
        <v>14.438168041451</v>
      </c>
      <c r="AA7059">
        <v>0</v>
      </c>
      <c r="AB7059">
        <v>2.3587467391581503</v>
      </c>
      <c r="AC7059">
        <v>0</v>
      </c>
      <c r="AD7059">
        <v>0</v>
      </c>
      <c r="AE7059">
        <v>25.439565195784983</v>
      </c>
    </row>
    <row r="7060" spans="1:31" x14ac:dyDescent="0.25">
      <c r="A7060">
        <v>2319887</v>
      </c>
      <c r="B7060">
        <v>1</v>
      </c>
      <c r="C7060" t="s">
        <v>80</v>
      </c>
      <c r="D7060" t="s">
        <v>101</v>
      </c>
      <c r="E7060" t="s">
        <v>175</v>
      </c>
      <c r="F7060" t="s">
        <v>20166</v>
      </c>
      <c r="G7060" t="s">
        <v>210</v>
      </c>
      <c r="H7060" t="s">
        <v>135</v>
      </c>
      <c r="I7060" t="s">
        <v>136</v>
      </c>
      <c r="J7060" t="s">
        <v>137</v>
      </c>
      <c r="K7060" t="s">
        <v>138</v>
      </c>
      <c r="L7060" t="s">
        <v>20167</v>
      </c>
      <c r="M7060" t="s">
        <v>20168</v>
      </c>
      <c r="N7060">
        <v>2.0308333329999999</v>
      </c>
      <c r="O7060">
        <v>0</v>
      </c>
      <c r="P7060">
        <v>0</v>
      </c>
      <c r="Q7060">
        <v>0</v>
      </c>
      <c r="R7060">
        <v>2</v>
      </c>
      <c r="S7060">
        <v>0</v>
      </c>
      <c r="T7060">
        <v>1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2.0222342076964499</v>
      </c>
      <c r="AA7060">
        <v>0</v>
      </c>
      <c r="AB7060">
        <v>3.4497576189777996</v>
      </c>
      <c r="AC7060">
        <v>0</v>
      </c>
      <c r="AD7060">
        <v>0</v>
      </c>
      <c r="AE7060">
        <v>5.47199182667425</v>
      </c>
    </row>
    <row r="7061" spans="1:31" x14ac:dyDescent="0.25">
      <c r="A7061">
        <v>2319893</v>
      </c>
      <c r="B7061">
        <v>1</v>
      </c>
      <c r="C7061" t="s">
        <v>80</v>
      </c>
      <c r="D7061" t="s">
        <v>83</v>
      </c>
      <c r="E7061" t="s">
        <v>153</v>
      </c>
      <c r="F7061" t="s">
        <v>20169</v>
      </c>
      <c r="G7061" t="s">
        <v>155</v>
      </c>
      <c r="H7061" t="s">
        <v>150</v>
      </c>
      <c r="I7061" t="s">
        <v>136</v>
      </c>
      <c r="J7061" t="s">
        <v>137</v>
      </c>
      <c r="K7061" t="s">
        <v>138</v>
      </c>
      <c r="L7061" t="s">
        <v>20170</v>
      </c>
      <c r="M7061" t="s">
        <v>20171</v>
      </c>
      <c r="N7061">
        <v>1.709166666</v>
      </c>
      <c r="O7061">
        <v>0</v>
      </c>
      <c r="P7061">
        <v>1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1.0223983999482003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1.0223983999482003</v>
      </c>
    </row>
    <row r="7062" spans="1:31" x14ac:dyDescent="0.25">
      <c r="A7062">
        <v>2319895</v>
      </c>
      <c r="B7062">
        <v>1</v>
      </c>
      <c r="C7062" t="s">
        <v>80</v>
      </c>
      <c r="D7062" t="s">
        <v>104</v>
      </c>
      <c r="E7062" t="s">
        <v>175</v>
      </c>
      <c r="F7062" t="s">
        <v>20172</v>
      </c>
      <c r="G7062" t="s">
        <v>716</v>
      </c>
      <c r="H7062" t="s">
        <v>135</v>
      </c>
      <c r="I7062" t="s">
        <v>136</v>
      </c>
      <c r="J7062" t="s">
        <v>137</v>
      </c>
      <c r="K7062" t="s">
        <v>138</v>
      </c>
      <c r="L7062" t="s">
        <v>20173</v>
      </c>
      <c r="M7062" t="s">
        <v>20174</v>
      </c>
      <c r="N7062">
        <v>3.1277777769999999</v>
      </c>
      <c r="O7062">
        <v>0</v>
      </c>
      <c r="P7062">
        <v>4</v>
      </c>
      <c r="Q7062">
        <v>0</v>
      </c>
      <c r="R7062">
        <v>12</v>
      </c>
      <c r="S7062">
        <v>0</v>
      </c>
      <c r="T7062">
        <v>18</v>
      </c>
      <c r="U7062">
        <v>0</v>
      </c>
      <c r="V7062">
        <v>0</v>
      </c>
      <c r="W7062">
        <v>0</v>
      </c>
      <c r="X7062">
        <v>8.8447040276997164</v>
      </c>
      <c r="Y7062">
        <v>0</v>
      </c>
      <c r="Z7062">
        <v>22.303749126465309</v>
      </c>
      <c r="AA7062">
        <v>0</v>
      </c>
      <c r="AB7062">
        <v>50.479921887434003</v>
      </c>
      <c r="AC7062">
        <v>0</v>
      </c>
      <c r="AD7062">
        <v>0</v>
      </c>
      <c r="AE7062">
        <v>81.628375041599028</v>
      </c>
    </row>
    <row r="7063" spans="1:31" x14ac:dyDescent="0.25">
      <c r="A7063">
        <v>2319897</v>
      </c>
      <c r="B7063">
        <v>1</v>
      </c>
      <c r="C7063" t="s">
        <v>80</v>
      </c>
      <c r="D7063" t="s">
        <v>106</v>
      </c>
      <c r="E7063" t="s">
        <v>141</v>
      </c>
      <c r="F7063" t="s">
        <v>5676</v>
      </c>
      <c r="G7063" t="s">
        <v>134</v>
      </c>
      <c r="H7063" t="s">
        <v>135</v>
      </c>
      <c r="I7063" t="s">
        <v>136</v>
      </c>
      <c r="J7063" t="s">
        <v>137</v>
      </c>
      <c r="K7063" t="s">
        <v>138</v>
      </c>
      <c r="L7063" t="s">
        <v>20175</v>
      </c>
      <c r="M7063" t="s">
        <v>20176</v>
      </c>
      <c r="N7063">
        <v>1.409444444</v>
      </c>
      <c r="O7063">
        <v>0</v>
      </c>
      <c r="P7063">
        <v>3</v>
      </c>
      <c r="Q7063">
        <v>29</v>
      </c>
      <c r="R7063">
        <v>134</v>
      </c>
      <c r="S7063">
        <v>5</v>
      </c>
      <c r="T7063">
        <v>34</v>
      </c>
      <c r="U7063">
        <v>0</v>
      </c>
      <c r="V7063">
        <v>0</v>
      </c>
      <c r="W7063">
        <v>0</v>
      </c>
      <c r="X7063">
        <v>2.1477463456027834</v>
      </c>
      <c r="Y7063">
        <v>424.99587463692495</v>
      </c>
      <c r="Z7063">
        <v>1271.9954360899719</v>
      </c>
      <c r="AA7063">
        <v>25.025068272405033</v>
      </c>
      <c r="AB7063">
        <v>74.829639477280764</v>
      </c>
      <c r="AC7063">
        <v>0</v>
      </c>
      <c r="AD7063">
        <v>0</v>
      </c>
      <c r="AE7063">
        <v>1798.9937648221855</v>
      </c>
    </row>
    <row r="7064" spans="1:31" x14ac:dyDescent="0.25">
      <c r="A7064">
        <v>2319898</v>
      </c>
      <c r="B7064">
        <v>1</v>
      </c>
      <c r="C7064" t="s">
        <v>81</v>
      </c>
      <c r="D7064" t="s">
        <v>119</v>
      </c>
      <c r="E7064" t="s">
        <v>175</v>
      </c>
      <c r="F7064" t="s">
        <v>20177</v>
      </c>
      <c r="G7064" t="s">
        <v>210</v>
      </c>
      <c r="H7064" t="s">
        <v>135</v>
      </c>
      <c r="I7064" t="s">
        <v>136</v>
      </c>
      <c r="J7064" t="s">
        <v>137</v>
      </c>
      <c r="K7064" t="s">
        <v>138</v>
      </c>
      <c r="L7064" t="s">
        <v>20178</v>
      </c>
      <c r="M7064" t="s">
        <v>20179</v>
      </c>
      <c r="N7064">
        <v>1.5247222220000001</v>
      </c>
      <c r="O7064">
        <v>0</v>
      </c>
      <c r="P7064">
        <v>0</v>
      </c>
      <c r="Q7064">
        <v>0</v>
      </c>
      <c r="R7064">
        <v>16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233.82711810738655</v>
      </c>
      <c r="AA7064">
        <v>0</v>
      </c>
      <c r="AB7064">
        <v>0</v>
      </c>
      <c r="AC7064">
        <v>0</v>
      </c>
      <c r="AD7064">
        <v>0</v>
      </c>
      <c r="AE7064">
        <v>233.82711810738655</v>
      </c>
    </row>
    <row r="7065" spans="1:31" x14ac:dyDescent="0.25">
      <c r="A7065">
        <v>2319900</v>
      </c>
      <c r="B7065">
        <v>1</v>
      </c>
      <c r="C7065" t="s">
        <v>81</v>
      </c>
      <c r="D7065" t="s">
        <v>128</v>
      </c>
      <c r="E7065" t="s">
        <v>175</v>
      </c>
      <c r="F7065" t="s">
        <v>20180</v>
      </c>
      <c r="G7065" t="s">
        <v>177</v>
      </c>
      <c r="H7065" t="s">
        <v>135</v>
      </c>
      <c r="I7065" t="s">
        <v>136</v>
      </c>
      <c r="J7065" t="s">
        <v>137</v>
      </c>
      <c r="K7065" t="s">
        <v>144</v>
      </c>
      <c r="L7065" t="s">
        <v>20181</v>
      </c>
      <c r="M7065" t="s">
        <v>20182</v>
      </c>
      <c r="N7065">
        <v>5.5944444439999996</v>
      </c>
      <c r="O7065">
        <v>0</v>
      </c>
      <c r="P7065">
        <v>0</v>
      </c>
      <c r="Q7065">
        <v>0</v>
      </c>
      <c r="R7065">
        <v>0</v>
      </c>
      <c r="S7065">
        <v>1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1052.7113260507401</v>
      </c>
      <c r="AB7065">
        <v>0</v>
      </c>
      <c r="AC7065">
        <v>0</v>
      </c>
      <c r="AD7065">
        <v>0</v>
      </c>
      <c r="AE7065">
        <v>1052.7113260507401</v>
      </c>
    </row>
    <row r="7066" spans="1:31" x14ac:dyDescent="0.25">
      <c r="A7066">
        <v>2319901</v>
      </c>
      <c r="B7066">
        <v>1</v>
      </c>
      <c r="C7066" t="s">
        <v>80</v>
      </c>
      <c r="D7066" t="s">
        <v>90</v>
      </c>
      <c r="E7066" t="s">
        <v>147</v>
      </c>
      <c r="F7066" t="s">
        <v>20183</v>
      </c>
      <c r="G7066" t="s">
        <v>149</v>
      </c>
      <c r="H7066" t="s">
        <v>150</v>
      </c>
      <c r="I7066" t="s">
        <v>136</v>
      </c>
      <c r="J7066" t="s">
        <v>137</v>
      </c>
      <c r="K7066" t="s">
        <v>138</v>
      </c>
      <c r="L7066" t="s">
        <v>20184</v>
      </c>
      <c r="M7066" t="s">
        <v>20185</v>
      </c>
      <c r="N7066">
        <v>1.0366666659999999</v>
      </c>
      <c r="O7066">
        <v>0</v>
      </c>
      <c r="P7066">
        <v>97</v>
      </c>
      <c r="Q7066">
        <v>0</v>
      </c>
      <c r="R7066">
        <v>0</v>
      </c>
      <c r="S7066">
        <v>0</v>
      </c>
      <c r="T7066">
        <v>9</v>
      </c>
      <c r="U7066">
        <v>0</v>
      </c>
      <c r="V7066">
        <v>0</v>
      </c>
      <c r="W7066">
        <v>0</v>
      </c>
      <c r="X7066">
        <v>24.827668956883105</v>
      </c>
      <c r="Y7066">
        <v>0</v>
      </c>
      <c r="Z7066">
        <v>0</v>
      </c>
      <c r="AA7066">
        <v>0</v>
      </c>
      <c r="AB7066">
        <v>3.4966125372605341</v>
      </c>
      <c r="AC7066">
        <v>0</v>
      </c>
      <c r="AD7066">
        <v>0</v>
      </c>
      <c r="AE7066">
        <v>28.324281494143641</v>
      </c>
    </row>
    <row r="7067" spans="1:31" x14ac:dyDescent="0.25">
      <c r="A7067">
        <v>2319902</v>
      </c>
      <c r="B7067">
        <v>1</v>
      </c>
      <c r="C7067" t="s">
        <v>80</v>
      </c>
      <c r="D7067" t="s">
        <v>108</v>
      </c>
      <c r="E7067" t="s">
        <v>153</v>
      </c>
      <c r="F7067" t="s">
        <v>20186</v>
      </c>
      <c r="G7067" t="s">
        <v>155</v>
      </c>
      <c r="H7067" t="s">
        <v>150</v>
      </c>
      <c r="I7067" t="s">
        <v>136</v>
      </c>
      <c r="J7067" t="s">
        <v>137</v>
      </c>
      <c r="K7067" t="s">
        <v>138</v>
      </c>
      <c r="L7067" t="s">
        <v>20187</v>
      </c>
      <c r="M7067" t="s">
        <v>20188</v>
      </c>
      <c r="N7067">
        <v>1.9416666659999999</v>
      </c>
      <c r="O7067">
        <v>0</v>
      </c>
      <c r="P7067">
        <v>1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4.9361902785666672E-3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4.9361902785666672E-3</v>
      </c>
    </row>
    <row r="7068" spans="1:31" x14ac:dyDescent="0.25">
      <c r="A7068">
        <v>2319903</v>
      </c>
      <c r="B7068">
        <v>1</v>
      </c>
      <c r="C7068" t="s">
        <v>80</v>
      </c>
      <c r="D7068" t="s">
        <v>98</v>
      </c>
      <c r="E7068" t="s">
        <v>175</v>
      </c>
      <c r="F7068" t="s">
        <v>20189</v>
      </c>
      <c r="G7068" t="s">
        <v>143</v>
      </c>
      <c r="H7068" t="s">
        <v>135</v>
      </c>
      <c r="I7068" t="s">
        <v>136</v>
      </c>
      <c r="J7068" t="s">
        <v>137</v>
      </c>
      <c r="K7068" t="s">
        <v>144</v>
      </c>
      <c r="L7068" t="s">
        <v>20190</v>
      </c>
      <c r="M7068" t="s">
        <v>20191</v>
      </c>
      <c r="N7068">
        <v>8.2927777769999995</v>
      </c>
      <c r="O7068">
        <v>0</v>
      </c>
      <c r="P7068">
        <v>239</v>
      </c>
      <c r="Q7068">
        <v>1</v>
      </c>
      <c r="R7068">
        <v>482</v>
      </c>
      <c r="S7068">
        <v>1</v>
      </c>
      <c r="T7068">
        <v>159</v>
      </c>
      <c r="U7068">
        <v>0</v>
      </c>
      <c r="V7068">
        <v>0</v>
      </c>
      <c r="W7068">
        <v>0</v>
      </c>
      <c r="X7068">
        <v>517.65572467209222</v>
      </c>
      <c r="Y7068">
        <v>7.9954628781098505</v>
      </c>
      <c r="Z7068">
        <v>4771.7708336472278</v>
      </c>
      <c r="AA7068">
        <v>5.3348442566195837</v>
      </c>
      <c r="AB7068">
        <v>1494.0886014561859</v>
      </c>
      <c r="AC7068">
        <v>0</v>
      </c>
      <c r="AD7068">
        <v>0</v>
      </c>
      <c r="AE7068">
        <v>6796.8454669102348</v>
      </c>
    </row>
    <row r="7069" spans="1:31" x14ac:dyDescent="0.25">
      <c r="A7069">
        <v>2319904</v>
      </c>
      <c r="B7069">
        <v>1</v>
      </c>
      <c r="C7069" t="s">
        <v>80</v>
      </c>
      <c r="D7069" t="s">
        <v>105</v>
      </c>
      <c r="E7069" t="s">
        <v>175</v>
      </c>
      <c r="F7069" t="s">
        <v>20192</v>
      </c>
      <c r="G7069" t="s">
        <v>210</v>
      </c>
      <c r="H7069" t="s">
        <v>135</v>
      </c>
      <c r="I7069" t="s">
        <v>136</v>
      </c>
      <c r="J7069" t="s">
        <v>137</v>
      </c>
      <c r="K7069" t="s">
        <v>138</v>
      </c>
      <c r="L7069" t="s">
        <v>20193</v>
      </c>
      <c r="M7069" t="s">
        <v>20194</v>
      </c>
      <c r="N7069">
        <v>2.0180555550000001</v>
      </c>
      <c r="O7069">
        <v>1</v>
      </c>
      <c r="P7069">
        <v>0</v>
      </c>
      <c r="Q7069">
        <v>6</v>
      </c>
      <c r="R7069">
        <v>0</v>
      </c>
      <c r="S7069">
        <v>5</v>
      </c>
      <c r="T7069">
        <v>0</v>
      </c>
      <c r="U7069">
        <v>1</v>
      </c>
      <c r="V7069">
        <v>0</v>
      </c>
      <c r="W7069">
        <v>1.0833088860733335</v>
      </c>
      <c r="X7069">
        <v>0</v>
      </c>
      <c r="Y7069">
        <v>27.530713842461253</v>
      </c>
      <c r="Z7069">
        <v>0</v>
      </c>
      <c r="AA7069">
        <v>34.359571661341256</v>
      </c>
      <c r="AB7069">
        <v>0</v>
      </c>
      <c r="AC7069">
        <v>120.53204570055337</v>
      </c>
      <c r="AD7069">
        <v>0</v>
      </c>
      <c r="AE7069">
        <v>183.50564009042921</v>
      </c>
    </row>
    <row r="7070" spans="1:31" x14ac:dyDescent="0.25">
      <c r="A7070">
        <v>2319905</v>
      </c>
      <c r="B7070">
        <v>1</v>
      </c>
      <c r="C7070" t="s">
        <v>80</v>
      </c>
      <c r="D7070" t="s">
        <v>84</v>
      </c>
      <c r="E7070" t="s">
        <v>132</v>
      </c>
      <c r="F7070" t="s">
        <v>7637</v>
      </c>
      <c r="G7070" t="s">
        <v>134</v>
      </c>
      <c r="H7070" t="s">
        <v>135</v>
      </c>
      <c r="I7070" t="s">
        <v>136</v>
      </c>
      <c r="J7070" t="s">
        <v>137</v>
      </c>
      <c r="K7070" t="s">
        <v>138</v>
      </c>
      <c r="L7070" t="s">
        <v>20195</v>
      </c>
      <c r="M7070" t="s">
        <v>20196</v>
      </c>
      <c r="N7070">
        <v>0.16277777700000001</v>
      </c>
      <c r="O7070">
        <v>6</v>
      </c>
      <c r="P7070">
        <v>1363</v>
      </c>
      <c r="Q7070">
        <v>13</v>
      </c>
      <c r="R7070">
        <v>283</v>
      </c>
      <c r="S7070">
        <v>30</v>
      </c>
      <c r="T7070">
        <v>244</v>
      </c>
      <c r="U7070">
        <v>1</v>
      </c>
      <c r="V7070">
        <v>0</v>
      </c>
      <c r="W7070">
        <v>0.69094875512215004</v>
      </c>
      <c r="X7070">
        <v>52.53185165719902</v>
      </c>
      <c r="Y7070">
        <v>4.1160710284254005</v>
      </c>
      <c r="Z7070">
        <v>20.362416549174068</v>
      </c>
      <c r="AA7070">
        <v>21.824241718230812</v>
      </c>
      <c r="AB7070">
        <v>24.282824674374542</v>
      </c>
      <c r="AC7070">
        <v>1.2094072029573333</v>
      </c>
      <c r="AD7070">
        <v>0</v>
      </c>
      <c r="AE7070">
        <v>125.01776158548333</v>
      </c>
    </row>
    <row r="7071" spans="1:31" x14ac:dyDescent="0.25">
      <c r="A7071">
        <v>2319906</v>
      </c>
      <c r="B7071">
        <v>1</v>
      </c>
      <c r="C7071" t="s">
        <v>80</v>
      </c>
      <c r="D7071" t="s">
        <v>108</v>
      </c>
      <c r="E7071" t="s">
        <v>153</v>
      </c>
      <c r="F7071" t="s">
        <v>20197</v>
      </c>
      <c r="G7071" t="s">
        <v>155</v>
      </c>
      <c r="H7071" t="s">
        <v>150</v>
      </c>
      <c r="I7071" t="s">
        <v>136</v>
      </c>
      <c r="J7071" t="s">
        <v>137</v>
      </c>
      <c r="K7071" t="s">
        <v>138</v>
      </c>
      <c r="L7071" t="s">
        <v>20198</v>
      </c>
      <c r="M7071" t="s">
        <v>20199</v>
      </c>
      <c r="N7071">
        <v>2.9536111109999998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1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0.132179330539025</v>
      </c>
      <c r="AC7071">
        <v>0</v>
      </c>
      <c r="AD7071">
        <v>0</v>
      </c>
      <c r="AE7071">
        <v>0.132179330539025</v>
      </c>
    </row>
    <row r="7072" spans="1:31" x14ac:dyDescent="0.25">
      <c r="A7072">
        <v>2319908</v>
      </c>
      <c r="B7072">
        <v>1</v>
      </c>
      <c r="C7072" t="s">
        <v>80</v>
      </c>
      <c r="D7072" t="s">
        <v>83</v>
      </c>
      <c r="E7072" t="s">
        <v>132</v>
      </c>
      <c r="F7072" t="s">
        <v>20200</v>
      </c>
      <c r="G7072" t="s">
        <v>143</v>
      </c>
      <c r="H7072" t="s">
        <v>135</v>
      </c>
      <c r="I7072" t="s">
        <v>136</v>
      </c>
      <c r="J7072" t="s">
        <v>137</v>
      </c>
      <c r="K7072" t="s">
        <v>144</v>
      </c>
      <c r="L7072" t="s">
        <v>20201</v>
      </c>
      <c r="M7072" t="s">
        <v>20202</v>
      </c>
      <c r="N7072">
        <v>6.0791666659999999</v>
      </c>
      <c r="O7072">
        <v>0</v>
      </c>
      <c r="P7072">
        <v>859</v>
      </c>
      <c r="Q7072">
        <v>2</v>
      </c>
      <c r="R7072">
        <v>0</v>
      </c>
      <c r="S7072">
        <v>6</v>
      </c>
      <c r="T7072">
        <v>237</v>
      </c>
      <c r="U7072">
        <v>13</v>
      </c>
      <c r="V7072">
        <v>10</v>
      </c>
      <c r="W7072">
        <v>0</v>
      </c>
      <c r="X7072">
        <v>1253.6282658663947</v>
      </c>
      <c r="Y7072">
        <v>5.4027317413164511</v>
      </c>
      <c r="Z7072">
        <v>0</v>
      </c>
      <c r="AA7072">
        <v>439.94974345587048</v>
      </c>
      <c r="AB7072">
        <v>2343.975380978135</v>
      </c>
      <c r="AC7072">
        <v>7645.0475264339566</v>
      </c>
      <c r="AD7072">
        <v>419.94835827084898</v>
      </c>
      <c r="AE7072">
        <v>12107.952006746522</v>
      </c>
    </row>
    <row r="7073" spans="1:31" x14ac:dyDescent="0.25">
      <c r="A7073">
        <v>2319910</v>
      </c>
      <c r="B7073">
        <v>1</v>
      </c>
      <c r="C7073" t="s">
        <v>80</v>
      </c>
      <c r="D7073" t="s">
        <v>93</v>
      </c>
      <c r="E7073" t="s">
        <v>147</v>
      </c>
      <c r="F7073" t="s">
        <v>20203</v>
      </c>
      <c r="G7073" t="s">
        <v>353</v>
      </c>
      <c r="H7073" t="s">
        <v>150</v>
      </c>
      <c r="I7073" t="s">
        <v>136</v>
      </c>
      <c r="J7073" t="s">
        <v>137</v>
      </c>
      <c r="K7073" t="s">
        <v>138</v>
      </c>
      <c r="L7073" t="s">
        <v>20204</v>
      </c>
      <c r="M7073" t="s">
        <v>20205</v>
      </c>
      <c r="N7073">
        <v>2.38</v>
      </c>
      <c r="O7073">
        <v>0</v>
      </c>
      <c r="P7073">
        <v>0</v>
      </c>
      <c r="Q7073">
        <v>0</v>
      </c>
      <c r="R7073">
        <v>2</v>
      </c>
      <c r="S7073">
        <v>0</v>
      </c>
      <c r="T7073">
        <v>6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20.463149004837753</v>
      </c>
      <c r="AA7073">
        <v>0</v>
      </c>
      <c r="AB7073">
        <v>10.86105076846335</v>
      </c>
      <c r="AC7073">
        <v>0</v>
      </c>
      <c r="AD7073">
        <v>0</v>
      </c>
      <c r="AE7073">
        <v>31.324199773301103</v>
      </c>
    </row>
    <row r="7074" spans="1:31" x14ac:dyDescent="0.25">
      <c r="A7074">
        <v>2319912</v>
      </c>
      <c r="B7074">
        <v>1</v>
      </c>
      <c r="C7074" t="s">
        <v>80</v>
      </c>
      <c r="D7074" t="s">
        <v>93</v>
      </c>
      <c r="E7074" t="s">
        <v>147</v>
      </c>
      <c r="F7074" t="s">
        <v>20206</v>
      </c>
      <c r="G7074" t="s">
        <v>149</v>
      </c>
      <c r="H7074" t="s">
        <v>150</v>
      </c>
      <c r="I7074" t="s">
        <v>136</v>
      </c>
      <c r="J7074" t="s">
        <v>137</v>
      </c>
      <c r="K7074" t="s">
        <v>138</v>
      </c>
      <c r="L7074" t="s">
        <v>20207</v>
      </c>
      <c r="M7074" t="s">
        <v>20208</v>
      </c>
      <c r="N7074">
        <v>2.6833333330000002</v>
      </c>
      <c r="O7074">
        <v>0</v>
      </c>
      <c r="P7074">
        <v>0</v>
      </c>
      <c r="Q7074">
        <v>0</v>
      </c>
      <c r="R7074">
        <v>4</v>
      </c>
      <c r="S7074">
        <v>0</v>
      </c>
      <c r="T7074">
        <v>1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4.9374084086932504</v>
      </c>
      <c r="AA7074">
        <v>0</v>
      </c>
      <c r="AB7074">
        <v>0</v>
      </c>
      <c r="AC7074">
        <v>0</v>
      </c>
      <c r="AD7074">
        <v>0</v>
      </c>
      <c r="AE7074">
        <v>4.9374084086932504</v>
      </c>
    </row>
    <row r="7075" spans="1:31" x14ac:dyDescent="0.25">
      <c r="A7075">
        <v>2319913</v>
      </c>
      <c r="B7075">
        <v>1</v>
      </c>
      <c r="C7075" t="s">
        <v>80</v>
      </c>
      <c r="D7075" t="s">
        <v>103</v>
      </c>
      <c r="E7075" t="s">
        <v>132</v>
      </c>
      <c r="F7075" t="s">
        <v>2184</v>
      </c>
      <c r="G7075" t="s">
        <v>177</v>
      </c>
      <c r="H7075" t="s">
        <v>135</v>
      </c>
      <c r="I7075" t="s">
        <v>136</v>
      </c>
      <c r="J7075" t="s">
        <v>137</v>
      </c>
      <c r="K7075" t="s">
        <v>144</v>
      </c>
      <c r="L7075" t="s">
        <v>20209</v>
      </c>
      <c r="M7075" t="s">
        <v>20210</v>
      </c>
      <c r="N7075">
        <v>1.1599999999999999</v>
      </c>
      <c r="O7075">
        <v>0</v>
      </c>
      <c r="P7075">
        <v>0</v>
      </c>
      <c r="Q7075">
        <v>2</v>
      </c>
      <c r="R7075">
        <v>0</v>
      </c>
      <c r="S7075">
        <v>2</v>
      </c>
      <c r="T7075">
        <v>29</v>
      </c>
      <c r="U7075">
        <v>11</v>
      </c>
      <c r="V7075">
        <v>4</v>
      </c>
      <c r="W7075">
        <v>0</v>
      </c>
      <c r="X7075">
        <v>0</v>
      </c>
      <c r="Y7075">
        <v>1.2269185370453002</v>
      </c>
      <c r="Z7075">
        <v>0</v>
      </c>
      <c r="AA7075">
        <v>145.4396359151809</v>
      </c>
      <c r="AB7075">
        <v>49.597518121031996</v>
      </c>
      <c r="AC7075">
        <v>2640.1216979806973</v>
      </c>
      <c r="AD7075">
        <v>106.81928128910968</v>
      </c>
      <c r="AE7075">
        <v>2943.2050518430651</v>
      </c>
    </row>
    <row r="7076" spans="1:31" x14ac:dyDescent="0.25">
      <c r="A7076">
        <v>2319914</v>
      </c>
      <c r="B7076">
        <v>1</v>
      </c>
      <c r="C7076" t="s">
        <v>81</v>
      </c>
      <c r="D7076" t="s">
        <v>128</v>
      </c>
      <c r="E7076" t="s">
        <v>158</v>
      </c>
      <c r="F7076" t="s">
        <v>20211</v>
      </c>
      <c r="G7076" t="s">
        <v>177</v>
      </c>
      <c r="H7076" t="s">
        <v>150</v>
      </c>
      <c r="I7076" t="s">
        <v>136</v>
      </c>
      <c r="J7076" t="s">
        <v>137</v>
      </c>
      <c r="K7076" t="s">
        <v>144</v>
      </c>
      <c r="L7076" t="s">
        <v>20212</v>
      </c>
      <c r="M7076" t="s">
        <v>20213</v>
      </c>
      <c r="N7076">
        <v>8.8874999999999993</v>
      </c>
      <c r="O7076">
        <v>0</v>
      </c>
      <c r="P7076">
        <v>69</v>
      </c>
      <c r="Q7076">
        <v>0</v>
      </c>
      <c r="R7076">
        <v>9</v>
      </c>
      <c r="S7076">
        <v>0</v>
      </c>
      <c r="T7076">
        <v>14</v>
      </c>
      <c r="U7076">
        <v>0</v>
      </c>
      <c r="V7076">
        <v>0</v>
      </c>
      <c r="W7076">
        <v>0</v>
      </c>
      <c r="X7076">
        <v>87.394885731922258</v>
      </c>
      <c r="Y7076">
        <v>0</v>
      </c>
      <c r="Z7076">
        <v>21.811976815880534</v>
      </c>
      <c r="AA7076">
        <v>0</v>
      </c>
      <c r="AB7076">
        <v>56.344803506324482</v>
      </c>
      <c r="AC7076">
        <v>0</v>
      </c>
      <c r="AD7076">
        <v>0</v>
      </c>
      <c r="AE7076">
        <v>165.55166605412728</v>
      </c>
    </row>
    <row r="7077" spans="1:31" x14ac:dyDescent="0.25">
      <c r="A7077">
        <v>2319915</v>
      </c>
      <c r="B7077">
        <v>1</v>
      </c>
      <c r="C7077" t="s">
        <v>80</v>
      </c>
      <c r="D7077" t="s">
        <v>93</v>
      </c>
      <c r="E7077" t="s">
        <v>147</v>
      </c>
      <c r="F7077" t="s">
        <v>20214</v>
      </c>
      <c r="G7077" t="s">
        <v>149</v>
      </c>
      <c r="H7077" t="s">
        <v>150</v>
      </c>
      <c r="I7077" t="s">
        <v>136</v>
      </c>
      <c r="J7077" t="s">
        <v>137</v>
      </c>
      <c r="K7077" t="s">
        <v>138</v>
      </c>
      <c r="L7077" t="s">
        <v>20215</v>
      </c>
      <c r="M7077" t="s">
        <v>20216</v>
      </c>
      <c r="N7077">
        <v>4.1497222220000003</v>
      </c>
      <c r="O7077">
        <v>0</v>
      </c>
      <c r="P7077">
        <v>0</v>
      </c>
      <c r="Q7077">
        <v>0</v>
      </c>
      <c r="R7077">
        <v>3</v>
      </c>
      <c r="S7077">
        <v>0</v>
      </c>
      <c r="T7077">
        <v>3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35.971962733920343</v>
      </c>
      <c r="AA7077">
        <v>0</v>
      </c>
      <c r="AB7077">
        <v>39.863644635445411</v>
      </c>
      <c r="AC7077">
        <v>0</v>
      </c>
      <c r="AD7077">
        <v>0</v>
      </c>
      <c r="AE7077">
        <v>75.835607369365761</v>
      </c>
    </row>
    <row r="7078" spans="1:31" x14ac:dyDescent="0.25">
      <c r="A7078">
        <v>2319917</v>
      </c>
      <c r="B7078">
        <v>1</v>
      </c>
      <c r="C7078" t="s">
        <v>81</v>
      </c>
      <c r="D7078" t="s">
        <v>128</v>
      </c>
      <c r="E7078" t="s">
        <v>158</v>
      </c>
      <c r="F7078" t="s">
        <v>15274</v>
      </c>
      <c r="G7078" t="s">
        <v>177</v>
      </c>
      <c r="H7078" t="s">
        <v>150</v>
      </c>
      <c r="I7078" t="s">
        <v>136</v>
      </c>
      <c r="J7078" t="s">
        <v>137</v>
      </c>
      <c r="K7078" t="s">
        <v>144</v>
      </c>
      <c r="L7078" t="s">
        <v>20217</v>
      </c>
      <c r="M7078" t="s">
        <v>20218</v>
      </c>
      <c r="N7078">
        <v>5.2908333330000001</v>
      </c>
      <c r="O7078">
        <v>0</v>
      </c>
      <c r="P7078">
        <v>35</v>
      </c>
      <c r="Q7078">
        <v>0</v>
      </c>
      <c r="R7078">
        <v>0</v>
      </c>
      <c r="S7078">
        <v>0</v>
      </c>
      <c r="T7078">
        <v>4</v>
      </c>
      <c r="U7078">
        <v>0</v>
      </c>
      <c r="V7078">
        <v>0</v>
      </c>
      <c r="W7078">
        <v>0</v>
      </c>
      <c r="X7078">
        <v>32.354421942282897</v>
      </c>
      <c r="Y7078">
        <v>0</v>
      </c>
      <c r="Z7078">
        <v>0</v>
      </c>
      <c r="AA7078">
        <v>0</v>
      </c>
      <c r="AB7078">
        <v>90.335046325271847</v>
      </c>
      <c r="AC7078">
        <v>0</v>
      </c>
      <c r="AD7078">
        <v>0</v>
      </c>
      <c r="AE7078">
        <v>122.68946826755474</v>
      </c>
    </row>
    <row r="7079" spans="1:31" x14ac:dyDescent="0.25">
      <c r="A7079">
        <v>2319918</v>
      </c>
      <c r="B7079">
        <v>1</v>
      </c>
      <c r="C7079" t="s">
        <v>81</v>
      </c>
      <c r="D7079" t="s">
        <v>127</v>
      </c>
      <c r="E7079" t="s">
        <v>132</v>
      </c>
      <c r="F7079" t="s">
        <v>14073</v>
      </c>
      <c r="G7079" t="s">
        <v>143</v>
      </c>
      <c r="H7079" t="s">
        <v>135</v>
      </c>
      <c r="I7079" t="s">
        <v>136</v>
      </c>
      <c r="J7079" t="s">
        <v>137</v>
      </c>
      <c r="K7079" t="s">
        <v>144</v>
      </c>
      <c r="L7079" t="s">
        <v>20219</v>
      </c>
      <c r="M7079" t="s">
        <v>20220</v>
      </c>
      <c r="N7079">
        <v>5.6561111110000004</v>
      </c>
      <c r="O7079">
        <v>1</v>
      </c>
      <c r="P7079">
        <v>1140</v>
      </c>
      <c r="Q7079">
        <v>147</v>
      </c>
      <c r="R7079">
        <v>98</v>
      </c>
      <c r="S7079">
        <v>11</v>
      </c>
      <c r="T7079">
        <v>136</v>
      </c>
      <c r="U7079">
        <v>3</v>
      </c>
      <c r="V7079">
        <v>2</v>
      </c>
      <c r="W7079">
        <v>0</v>
      </c>
      <c r="X7079">
        <v>1202.8867866130474</v>
      </c>
      <c r="Y7079">
        <v>4049.1602718918316</v>
      </c>
      <c r="Z7079">
        <v>698.43616023990842</v>
      </c>
      <c r="AA7079">
        <v>244.44503806024323</v>
      </c>
      <c r="AB7079">
        <v>328.02433702508682</v>
      </c>
      <c r="AC7079">
        <v>841.57159914196586</v>
      </c>
      <c r="AD7079">
        <v>544.90543331149263</v>
      </c>
      <c r="AE7079">
        <v>7909.4296262835751</v>
      </c>
    </row>
    <row r="7080" spans="1:31" x14ac:dyDescent="0.25">
      <c r="A7080">
        <v>2319919</v>
      </c>
      <c r="B7080">
        <v>1</v>
      </c>
      <c r="C7080" t="s">
        <v>81</v>
      </c>
      <c r="D7080" t="s">
        <v>128</v>
      </c>
      <c r="E7080" t="s">
        <v>141</v>
      </c>
      <c r="F7080" t="s">
        <v>20221</v>
      </c>
      <c r="G7080" t="s">
        <v>177</v>
      </c>
      <c r="H7080" t="s">
        <v>135</v>
      </c>
      <c r="I7080" t="s">
        <v>136</v>
      </c>
      <c r="J7080" t="s">
        <v>137</v>
      </c>
      <c r="K7080" t="s">
        <v>144</v>
      </c>
      <c r="L7080" t="s">
        <v>20222</v>
      </c>
      <c r="M7080" t="s">
        <v>20223</v>
      </c>
      <c r="N7080">
        <v>5.2127777770000003</v>
      </c>
      <c r="O7080">
        <v>0</v>
      </c>
      <c r="P7080">
        <v>0</v>
      </c>
      <c r="Q7080">
        <v>0</v>
      </c>
      <c r="R7080">
        <v>0</v>
      </c>
      <c r="S7080">
        <v>3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>
        <v>18.725635455917399</v>
      </c>
      <c r="AB7080">
        <v>0</v>
      </c>
      <c r="AC7080">
        <v>0</v>
      </c>
      <c r="AD7080">
        <v>0</v>
      </c>
      <c r="AE7080">
        <v>18.725635455917399</v>
      </c>
    </row>
    <row r="7081" spans="1:31" x14ac:dyDescent="0.25">
      <c r="A7081">
        <v>2319920</v>
      </c>
      <c r="B7081">
        <v>1</v>
      </c>
      <c r="C7081" t="s">
        <v>80</v>
      </c>
      <c r="D7081" t="s">
        <v>100</v>
      </c>
      <c r="E7081" t="s">
        <v>132</v>
      </c>
      <c r="F7081" t="s">
        <v>20224</v>
      </c>
      <c r="G7081" t="s">
        <v>177</v>
      </c>
      <c r="H7081" t="s">
        <v>135</v>
      </c>
      <c r="I7081" t="s">
        <v>136</v>
      </c>
      <c r="J7081" t="s">
        <v>137</v>
      </c>
      <c r="K7081" t="s">
        <v>144</v>
      </c>
      <c r="L7081" t="s">
        <v>20225</v>
      </c>
      <c r="M7081" t="s">
        <v>20226</v>
      </c>
      <c r="N7081">
        <v>3.2480555550000001</v>
      </c>
      <c r="O7081">
        <v>1</v>
      </c>
      <c r="P7081">
        <v>0</v>
      </c>
      <c r="Q7081">
        <v>89</v>
      </c>
      <c r="R7081">
        <v>25</v>
      </c>
      <c r="S7081">
        <v>6</v>
      </c>
      <c r="T7081">
        <v>2</v>
      </c>
      <c r="U7081">
        <v>0</v>
      </c>
      <c r="V7081">
        <v>0</v>
      </c>
      <c r="W7081">
        <v>3.3480339098108001</v>
      </c>
      <c r="X7081">
        <v>0</v>
      </c>
      <c r="Y7081">
        <v>1286.596165217883</v>
      </c>
      <c r="Z7081">
        <v>201.65533961727351</v>
      </c>
      <c r="AA7081">
        <v>56.724516641752075</v>
      </c>
      <c r="AB7081">
        <v>2.6748291183607504</v>
      </c>
      <c r="AC7081">
        <v>0</v>
      </c>
      <c r="AD7081">
        <v>0</v>
      </c>
      <c r="AE7081">
        <v>1550.9988845050802</v>
      </c>
    </row>
    <row r="7082" spans="1:31" x14ac:dyDescent="0.25">
      <c r="A7082">
        <v>2319926</v>
      </c>
      <c r="B7082">
        <v>1</v>
      </c>
      <c r="C7082" t="s">
        <v>80</v>
      </c>
      <c r="D7082" t="s">
        <v>93</v>
      </c>
      <c r="E7082" t="s">
        <v>147</v>
      </c>
      <c r="F7082" t="s">
        <v>20227</v>
      </c>
      <c r="G7082" t="s">
        <v>149</v>
      </c>
      <c r="H7082" t="s">
        <v>150</v>
      </c>
      <c r="I7082" t="s">
        <v>136</v>
      </c>
      <c r="J7082" t="s">
        <v>137</v>
      </c>
      <c r="K7082" t="s">
        <v>138</v>
      </c>
      <c r="L7082" t="s">
        <v>20228</v>
      </c>
      <c r="M7082" t="s">
        <v>20229</v>
      </c>
      <c r="N7082">
        <v>3.2094444439999998</v>
      </c>
      <c r="O7082">
        <v>0</v>
      </c>
      <c r="P7082">
        <v>1</v>
      </c>
      <c r="Q7082">
        <v>0</v>
      </c>
      <c r="R7082">
        <v>3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0.9553337235147501</v>
      </c>
      <c r="Y7082">
        <v>0</v>
      </c>
      <c r="Z7082">
        <v>19.284903524508131</v>
      </c>
      <c r="AA7082">
        <v>0</v>
      </c>
      <c r="AB7082">
        <v>0</v>
      </c>
      <c r="AC7082">
        <v>0</v>
      </c>
      <c r="AD7082">
        <v>0</v>
      </c>
      <c r="AE7082">
        <v>20.240237248022883</v>
      </c>
    </row>
    <row r="7083" spans="1:31" x14ac:dyDescent="0.25">
      <c r="A7083">
        <v>2319928</v>
      </c>
      <c r="B7083">
        <v>1</v>
      </c>
      <c r="C7083" t="s">
        <v>80</v>
      </c>
      <c r="D7083" t="s">
        <v>84</v>
      </c>
      <c r="E7083" t="s">
        <v>147</v>
      </c>
      <c r="F7083" t="s">
        <v>20230</v>
      </c>
      <c r="G7083" t="s">
        <v>149</v>
      </c>
      <c r="H7083" t="s">
        <v>150</v>
      </c>
      <c r="I7083" t="s">
        <v>136</v>
      </c>
      <c r="J7083" t="s">
        <v>137</v>
      </c>
      <c r="K7083" t="s">
        <v>138</v>
      </c>
      <c r="L7083" t="s">
        <v>20231</v>
      </c>
      <c r="M7083" t="s">
        <v>20232</v>
      </c>
      <c r="N7083">
        <v>5.1041666660000002</v>
      </c>
      <c r="O7083">
        <v>0</v>
      </c>
      <c r="P7083">
        <v>69</v>
      </c>
      <c r="Q7083">
        <v>0</v>
      </c>
      <c r="R7083">
        <v>0</v>
      </c>
      <c r="S7083">
        <v>0</v>
      </c>
      <c r="T7083">
        <v>18</v>
      </c>
      <c r="U7083">
        <v>0</v>
      </c>
      <c r="V7083">
        <v>0</v>
      </c>
      <c r="W7083">
        <v>0</v>
      </c>
      <c r="X7083">
        <v>67.968422768259927</v>
      </c>
      <c r="Y7083">
        <v>0</v>
      </c>
      <c r="Z7083">
        <v>0</v>
      </c>
      <c r="AA7083">
        <v>0</v>
      </c>
      <c r="AB7083">
        <v>52.63233762318692</v>
      </c>
      <c r="AC7083">
        <v>0</v>
      </c>
      <c r="AD7083">
        <v>0</v>
      </c>
      <c r="AE7083">
        <v>120.60076039144684</v>
      </c>
    </row>
    <row r="7084" spans="1:31" x14ac:dyDescent="0.25">
      <c r="A7084">
        <v>2319929</v>
      </c>
      <c r="B7084">
        <v>1</v>
      </c>
      <c r="C7084" t="s">
        <v>80</v>
      </c>
      <c r="D7084" t="s">
        <v>105</v>
      </c>
      <c r="E7084" t="s">
        <v>414</v>
      </c>
      <c r="F7084" t="s">
        <v>15339</v>
      </c>
      <c r="G7084" t="s">
        <v>134</v>
      </c>
      <c r="H7084" t="s">
        <v>135</v>
      </c>
      <c r="I7084" t="s">
        <v>136</v>
      </c>
      <c r="J7084" t="s">
        <v>137</v>
      </c>
      <c r="K7084" t="s">
        <v>138</v>
      </c>
      <c r="L7084" t="s">
        <v>20233</v>
      </c>
      <c r="M7084" t="s">
        <v>20234</v>
      </c>
      <c r="N7084">
        <v>0.266666666</v>
      </c>
      <c r="O7084">
        <v>1</v>
      </c>
      <c r="P7084">
        <v>5531</v>
      </c>
      <c r="Q7084">
        <v>8</v>
      </c>
      <c r="R7084">
        <v>9</v>
      </c>
      <c r="S7084">
        <v>30</v>
      </c>
      <c r="T7084">
        <v>369</v>
      </c>
      <c r="U7084">
        <v>11</v>
      </c>
      <c r="V7084">
        <v>17</v>
      </c>
      <c r="W7084">
        <v>0.15124099456000001</v>
      </c>
      <c r="X7084">
        <v>303.80831616848383</v>
      </c>
      <c r="Y7084">
        <v>27.840097637071999</v>
      </c>
      <c r="Z7084">
        <v>1.195971493984</v>
      </c>
      <c r="AA7084">
        <v>83.023720592773358</v>
      </c>
      <c r="AB7084">
        <v>97.211774557863905</v>
      </c>
      <c r="AC7084">
        <v>396.38682567187203</v>
      </c>
      <c r="AD7084">
        <v>66.217923362130662</v>
      </c>
      <c r="AE7084">
        <v>975.83587047873993</v>
      </c>
    </row>
    <row r="7085" spans="1:31" x14ac:dyDescent="0.25">
      <c r="A7085">
        <v>2319930</v>
      </c>
      <c r="B7085">
        <v>1</v>
      </c>
      <c r="C7085" t="s">
        <v>80</v>
      </c>
      <c r="D7085" t="s">
        <v>100</v>
      </c>
      <c r="E7085" t="s">
        <v>132</v>
      </c>
      <c r="F7085" t="s">
        <v>1055</v>
      </c>
      <c r="G7085" t="s">
        <v>134</v>
      </c>
      <c r="H7085" t="s">
        <v>135</v>
      </c>
      <c r="I7085" t="s">
        <v>136</v>
      </c>
      <c r="J7085" t="s">
        <v>137</v>
      </c>
      <c r="K7085" t="s">
        <v>138</v>
      </c>
      <c r="L7085" t="s">
        <v>20235</v>
      </c>
      <c r="M7085" t="s">
        <v>20236</v>
      </c>
      <c r="N7085">
        <v>0.87666666599999998</v>
      </c>
      <c r="O7085">
        <v>4</v>
      </c>
      <c r="P7085">
        <v>154</v>
      </c>
      <c r="Q7085">
        <v>6</v>
      </c>
      <c r="R7085">
        <v>60</v>
      </c>
      <c r="S7085">
        <v>13</v>
      </c>
      <c r="T7085">
        <v>62</v>
      </c>
      <c r="U7085">
        <v>2</v>
      </c>
      <c r="V7085">
        <v>1</v>
      </c>
      <c r="W7085">
        <v>2.4184331159937749</v>
      </c>
      <c r="X7085">
        <v>29.081201144879618</v>
      </c>
      <c r="Y7085">
        <v>16.412635175954417</v>
      </c>
      <c r="Z7085">
        <v>40.397668732102709</v>
      </c>
      <c r="AA7085">
        <v>57.2288537535212</v>
      </c>
      <c r="AB7085">
        <v>25.541397883193866</v>
      </c>
      <c r="AC7085">
        <v>38.049660442576389</v>
      </c>
      <c r="AD7085">
        <v>2.1286886223178998</v>
      </c>
      <c r="AE7085">
        <v>211.25853887053989</v>
      </c>
    </row>
    <row r="7086" spans="1:31" x14ac:dyDescent="0.25">
      <c r="A7086">
        <v>2319931</v>
      </c>
      <c r="B7086">
        <v>1</v>
      </c>
      <c r="C7086" t="s">
        <v>80</v>
      </c>
      <c r="D7086" t="s">
        <v>105</v>
      </c>
      <c r="E7086" t="s">
        <v>141</v>
      </c>
      <c r="F7086" t="s">
        <v>20237</v>
      </c>
      <c r="G7086" t="s">
        <v>134</v>
      </c>
      <c r="H7086" t="s">
        <v>135</v>
      </c>
      <c r="I7086" t="s">
        <v>136</v>
      </c>
      <c r="J7086" t="s">
        <v>137</v>
      </c>
      <c r="K7086" t="s">
        <v>138</v>
      </c>
      <c r="L7086" t="s">
        <v>20238</v>
      </c>
      <c r="M7086" t="s">
        <v>20239</v>
      </c>
      <c r="N7086">
        <v>0.14972222199999999</v>
      </c>
      <c r="O7086">
        <v>1</v>
      </c>
      <c r="P7086">
        <v>384</v>
      </c>
      <c r="Q7086">
        <v>1</v>
      </c>
      <c r="R7086">
        <v>2</v>
      </c>
      <c r="S7086">
        <v>6</v>
      </c>
      <c r="T7086">
        <v>44</v>
      </c>
      <c r="U7086">
        <v>0</v>
      </c>
      <c r="V7086">
        <v>0</v>
      </c>
      <c r="W7086">
        <v>8.7689379309583343E-2</v>
      </c>
      <c r="X7086">
        <v>11.371408777590403</v>
      </c>
      <c r="Y7086">
        <v>1.8586963521472499</v>
      </c>
      <c r="Z7086">
        <v>1.1586850031166667E-2</v>
      </c>
      <c r="AA7086">
        <v>3.2406256560417055</v>
      </c>
      <c r="AB7086">
        <v>4.8938966637389889</v>
      </c>
      <c r="AC7086">
        <v>0</v>
      </c>
      <c r="AD7086">
        <v>0</v>
      </c>
      <c r="AE7086">
        <v>21.463903678859097</v>
      </c>
    </row>
    <row r="7087" spans="1:31" x14ac:dyDescent="0.25">
      <c r="A7087">
        <v>2319932</v>
      </c>
      <c r="B7087">
        <v>1</v>
      </c>
      <c r="C7087" t="s">
        <v>80</v>
      </c>
      <c r="D7087" t="s">
        <v>107</v>
      </c>
      <c r="E7087" t="s">
        <v>147</v>
      </c>
      <c r="F7087" t="s">
        <v>20240</v>
      </c>
      <c r="G7087" t="s">
        <v>149</v>
      </c>
      <c r="H7087" t="s">
        <v>150</v>
      </c>
      <c r="I7087" t="s">
        <v>136</v>
      </c>
      <c r="J7087" t="s">
        <v>137</v>
      </c>
      <c r="K7087" t="s">
        <v>138</v>
      </c>
      <c r="L7087" t="s">
        <v>20241</v>
      </c>
      <c r="M7087" t="s">
        <v>20242</v>
      </c>
      <c r="N7087">
        <v>1.294166666</v>
      </c>
      <c r="O7087">
        <v>0</v>
      </c>
      <c r="P7087">
        <v>0</v>
      </c>
      <c r="Q7087">
        <v>0</v>
      </c>
      <c r="R7087">
        <v>3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11.473349746226532</v>
      </c>
      <c r="AA7087">
        <v>0</v>
      </c>
      <c r="AB7087">
        <v>0</v>
      </c>
      <c r="AC7087">
        <v>0</v>
      </c>
      <c r="AD7087">
        <v>0</v>
      </c>
      <c r="AE7087">
        <v>11.473349746226532</v>
      </c>
    </row>
    <row r="7088" spans="1:31" x14ac:dyDescent="0.25">
      <c r="A7088">
        <v>2319933</v>
      </c>
      <c r="B7088">
        <v>1</v>
      </c>
      <c r="C7088" t="s">
        <v>81</v>
      </c>
      <c r="D7088" t="s">
        <v>116</v>
      </c>
      <c r="E7088" t="s">
        <v>147</v>
      </c>
      <c r="F7088" t="s">
        <v>20243</v>
      </c>
      <c r="G7088" t="s">
        <v>177</v>
      </c>
      <c r="H7088" t="s">
        <v>150</v>
      </c>
      <c r="I7088" t="s">
        <v>136</v>
      </c>
      <c r="J7088" t="s">
        <v>137</v>
      </c>
      <c r="K7088" t="s">
        <v>144</v>
      </c>
      <c r="L7088" t="s">
        <v>20244</v>
      </c>
      <c r="M7088" t="s">
        <v>20245</v>
      </c>
      <c r="N7088">
        <v>9.8227777770000007</v>
      </c>
      <c r="O7088">
        <v>0</v>
      </c>
      <c r="P7088">
        <v>3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3.6738087097433341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3.6738087097433341</v>
      </c>
    </row>
    <row r="7089" spans="1:31" x14ac:dyDescent="0.25">
      <c r="A7089">
        <v>2319934</v>
      </c>
      <c r="B7089">
        <v>1</v>
      </c>
      <c r="C7089" t="s">
        <v>80</v>
      </c>
      <c r="D7089" t="s">
        <v>85</v>
      </c>
      <c r="E7089" t="s">
        <v>153</v>
      </c>
      <c r="F7089" t="s">
        <v>20246</v>
      </c>
      <c r="G7089" t="s">
        <v>203</v>
      </c>
      <c r="H7089" t="s">
        <v>150</v>
      </c>
      <c r="I7089" t="s">
        <v>136</v>
      </c>
      <c r="J7089" t="s">
        <v>137</v>
      </c>
      <c r="K7089" t="s">
        <v>138</v>
      </c>
      <c r="L7089" t="s">
        <v>20247</v>
      </c>
      <c r="M7089" t="s">
        <v>20248</v>
      </c>
      <c r="N7089">
        <v>1.1386111109999999</v>
      </c>
      <c r="O7089">
        <v>0</v>
      </c>
      <c r="P7089">
        <v>6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1.0816813576083586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1.0816813576083586</v>
      </c>
    </row>
    <row r="7090" spans="1:31" x14ac:dyDescent="0.25">
      <c r="A7090">
        <v>2319935</v>
      </c>
      <c r="B7090">
        <v>1</v>
      </c>
      <c r="C7090" t="s">
        <v>80</v>
      </c>
      <c r="D7090" t="s">
        <v>85</v>
      </c>
      <c r="E7090" t="s">
        <v>153</v>
      </c>
      <c r="F7090" t="s">
        <v>20249</v>
      </c>
      <c r="G7090" t="s">
        <v>203</v>
      </c>
      <c r="H7090" t="s">
        <v>150</v>
      </c>
      <c r="I7090" t="s">
        <v>136</v>
      </c>
      <c r="J7090" t="s">
        <v>137</v>
      </c>
      <c r="K7090" t="s">
        <v>138</v>
      </c>
      <c r="L7090" t="s">
        <v>20250</v>
      </c>
      <c r="M7090" t="s">
        <v>20251</v>
      </c>
      <c r="N7090">
        <v>1.568333333</v>
      </c>
      <c r="O7090">
        <v>0</v>
      </c>
      <c r="P7090">
        <v>8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2.4038493242236001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2.4038493242236001</v>
      </c>
    </row>
    <row r="7091" spans="1:31" x14ac:dyDescent="0.25">
      <c r="A7091">
        <v>2319936</v>
      </c>
      <c r="B7091">
        <v>1</v>
      </c>
      <c r="C7091" t="s">
        <v>80</v>
      </c>
      <c r="D7091" t="s">
        <v>84</v>
      </c>
      <c r="E7091" t="s">
        <v>153</v>
      </c>
      <c r="F7091" t="s">
        <v>20252</v>
      </c>
      <c r="G7091" t="s">
        <v>155</v>
      </c>
      <c r="H7091" t="s">
        <v>150</v>
      </c>
      <c r="I7091" t="s">
        <v>136</v>
      </c>
      <c r="J7091" t="s">
        <v>137</v>
      </c>
      <c r="K7091" t="s">
        <v>138</v>
      </c>
      <c r="L7091" t="s">
        <v>20253</v>
      </c>
      <c r="M7091" t="s">
        <v>20254</v>
      </c>
      <c r="N7091">
        <v>3.5436111110000001</v>
      </c>
      <c r="O7091">
        <v>0</v>
      </c>
      <c r="P7091">
        <v>1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</row>
    <row r="7092" spans="1:31" x14ac:dyDescent="0.25">
      <c r="A7092">
        <v>2319937</v>
      </c>
      <c r="B7092">
        <v>1</v>
      </c>
      <c r="C7092" t="s">
        <v>80</v>
      </c>
      <c r="D7092" t="s">
        <v>108</v>
      </c>
      <c r="E7092" t="s">
        <v>158</v>
      </c>
      <c r="F7092" t="s">
        <v>9966</v>
      </c>
      <c r="G7092" t="s">
        <v>177</v>
      </c>
      <c r="H7092" t="s">
        <v>150</v>
      </c>
      <c r="I7092" t="s">
        <v>136</v>
      </c>
      <c r="J7092" t="s">
        <v>137</v>
      </c>
      <c r="K7092" t="s">
        <v>144</v>
      </c>
      <c r="L7092" t="s">
        <v>20255</v>
      </c>
      <c r="M7092" t="s">
        <v>20256</v>
      </c>
      <c r="N7092">
        <v>2.6477777769999999</v>
      </c>
      <c r="O7092">
        <v>0</v>
      </c>
      <c r="P7092">
        <v>411</v>
      </c>
      <c r="Q7092">
        <v>0</v>
      </c>
      <c r="R7092">
        <v>1</v>
      </c>
      <c r="S7092">
        <v>0</v>
      </c>
      <c r="T7092">
        <v>95</v>
      </c>
      <c r="U7092">
        <v>0</v>
      </c>
      <c r="V7092">
        <v>0</v>
      </c>
      <c r="W7092">
        <v>0</v>
      </c>
      <c r="X7092">
        <v>173.05660533304837</v>
      </c>
      <c r="Y7092">
        <v>0</v>
      </c>
      <c r="Z7092">
        <v>4.8983270624666661E-2</v>
      </c>
      <c r="AA7092">
        <v>0</v>
      </c>
      <c r="AB7092">
        <v>161.5444011005591</v>
      </c>
      <c r="AC7092">
        <v>0</v>
      </c>
      <c r="AD7092">
        <v>0</v>
      </c>
      <c r="AE7092">
        <v>334.6499897042321</v>
      </c>
    </row>
    <row r="7093" spans="1:31" x14ac:dyDescent="0.25">
      <c r="A7093">
        <v>2319938</v>
      </c>
      <c r="B7093">
        <v>1</v>
      </c>
      <c r="C7093" t="s">
        <v>80</v>
      </c>
      <c r="D7093" t="s">
        <v>83</v>
      </c>
      <c r="E7093" t="s">
        <v>175</v>
      </c>
      <c r="F7093" t="s">
        <v>20257</v>
      </c>
      <c r="G7093" t="s">
        <v>143</v>
      </c>
      <c r="H7093" t="s">
        <v>135</v>
      </c>
      <c r="I7093" t="s">
        <v>136</v>
      </c>
      <c r="J7093" t="s">
        <v>137</v>
      </c>
      <c r="K7093" t="s">
        <v>144</v>
      </c>
      <c r="L7093" t="s">
        <v>20258</v>
      </c>
      <c r="M7093" t="s">
        <v>20259</v>
      </c>
      <c r="N7093">
        <v>7.29</v>
      </c>
      <c r="O7093">
        <v>0</v>
      </c>
      <c r="P7093">
        <v>0</v>
      </c>
      <c r="Q7093">
        <v>0</v>
      </c>
      <c r="R7093">
        <v>0</v>
      </c>
      <c r="S7093">
        <v>0</v>
      </c>
      <c r="T7093">
        <v>368</v>
      </c>
      <c r="U7093">
        <v>1</v>
      </c>
      <c r="V7093">
        <v>25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3430.7344400034135</v>
      </c>
      <c r="AC7093">
        <v>702.77704166092485</v>
      </c>
      <c r="AD7093">
        <v>1579.2062295737369</v>
      </c>
      <c r="AE7093">
        <v>5712.717711238075</v>
      </c>
    </row>
    <row r="7094" spans="1:31" x14ac:dyDescent="0.25">
      <c r="A7094">
        <v>2319939</v>
      </c>
      <c r="B7094">
        <v>1</v>
      </c>
      <c r="C7094" t="s">
        <v>80</v>
      </c>
      <c r="D7094" t="s">
        <v>82</v>
      </c>
      <c r="E7094" t="s">
        <v>153</v>
      </c>
      <c r="F7094" t="s">
        <v>20260</v>
      </c>
      <c r="G7094" t="s">
        <v>193</v>
      </c>
      <c r="H7094" t="s">
        <v>150</v>
      </c>
      <c r="I7094" t="s">
        <v>136</v>
      </c>
      <c r="J7094" t="s">
        <v>137</v>
      </c>
      <c r="K7094" t="s">
        <v>138</v>
      </c>
      <c r="L7094" t="s">
        <v>20261</v>
      </c>
      <c r="M7094" t="s">
        <v>20262</v>
      </c>
      <c r="N7094">
        <v>1.0902777770000001</v>
      </c>
      <c r="O7094">
        <v>0</v>
      </c>
      <c r="P7094">
        <v>3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0.25294599617534169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0.25294599617534169</v>
      </c>
    </row>
    <row r="7095" spans="1:31" x14ac:dyDescent="0.25">
      <c r="A7095">
        <v>2319940</v>
      </c>
      <c r="B7095">
        <v>1</v>
      </c>
      <c r="C7095" t="s">
        <v>81</v>
      </c>
      <c r="D7095" t="s">
        <v>128</v>
      </c>
      <c r="E7095" t="s">
        <v>175</v>
      </c>
      <c r="F7095" t="s">
        <v>20263</v>
      </c>
      <c r="G7095" t="s">
        <v>143</v>
      </c>
      <c r="H7095" t="s">
        <v>135</v>
      </c>
      <c r="I7095" t="s">
        <v>136</v>
      </c>
      <c r="J7095" t="s">
        <v>137</v>
      </c>
      <c r="K7095" t="s">
        <v>144</v>
      </c>
      <c r="L7095" t="s">
        <v>20264</v>
      </c>
      <c r="M7095" t="s">
        <v>20265</v>
      </c>
      <c r="N7095">
        <v>4.6886111110000002</v>
      </c>
      <c r="O7095">
        <v>0</v>
      </c>
      <c r="P7095">
        <v>978</v>
      </c>
      <c r="Q7095">
        <v>0</v>
      </c>
      <c r="R7095">
        <v>0</v>
      </c>
      <c r="S7095">
        <v>0</v>
      </c>
      <c r="T7095">
        <v>79</v>
      </c>
      <c r="U7095">
        <v>0</v>
      </c>
      <c r="V7095">
        <v>0</v>
      </c>
      <c r="W7095">
        <v>0</v>
      </c>
      <c r="X7095">
        <v>797.48447674342674</v>
      </c>
      <c r="Y7095">
        <v>0</v>
      </c>
      <c r="Z7095">
        <v>0</v>
      </c>
      <c r="AA7095">
        <v>0</v>
      </c>
      <c r="AB7095">
        <v>299.66421910735659</v>
      </c>
      <c r="AC7095">
        <v>0</v>
      </c>
      <c r="AD7095">
        <v>0</v>
      </c>
      <c r="AE7095">
        <v>1097.1486958507833</v>
      </c>
    </row>
    <row r="7096" spans="1:31" x14ac:dyDescent="0.25">
      <c r="A7096">
        <v>2319941</v>
      </c>
      <c r="B7096">
        <v>1</v>
      </c>
      <c r="C7096" t="s">
        <v>80</v>
      </c>
      <c r="D7096" t="s">
        <v>108</v>
      </c>
      <c r="E7096" t="s">
        <v>153</v>
      </c>
      <c r="F7096" t="s">
        <v>20266</v>
      </c>
      <c r="G7096" t="s">
        <v>155</v>
      </c>
      <c r="H7096" t="s">
        <v>150</v>
      </c>
      <c r="I7096" t="s">
        <v>136</v>
      </c>
      <c r="J7096" t="s">
        <v>137</v>
      </c>
      <c r="K7096" t="s">
        <v>138</v>
      </c>
      <c r="L7096" t="s">
        <v>20267</v>
      </c>
      <c r="M7096" t="s">
        <v>20268</v>
      </c>
      <c r="N7096">
        <v>0.82666666600000005</v>
      </c>
      <c r="O7096">
        <v>0</v>
      </c>
      <c r="P7096">
        <v>1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</row>
    <row r="7097" spans="1:31" x14ac:dyDescent="0.25">
      <c r="A7097">
        <v>2319944</v>
      </c>
      <c r="B7097">
        <v>1</v>
      </c>
      <c r="C7097" t="s">
        <v>80</v>
      </c>
      <c r="D7097" t="s">
        <v>93</v>
      </c>
      <c r="E7097" t="s">
        <v>153</v>
      </c>
      <c r="F7097" t="s">
        <v>20269</v>
      </c>
      <c r="G7097" t="s">
        <v>155</v>
      </c>
      <c r="H7097" t="s">
        <v>150</v>
      </c>
      <c r="I7097" t="s">
        <v>136</v>
      </c>
      <c r="J7097" t="s">
        <v>137</v>
      </c>
      <c r="K7097" t="s">
        <v>138</v>
      </c>
      <c r="L7097" t="s">
        <v>20270</v>
      </c>
      <c r="M7097" t="s">
        <v>20271</v>
      </c>
      <c r="N7097">
        <v>0.49083333299999998</v>
      </c>
      <c r="O7097">
        <v>0</v>
      </c>
      <c r="P7097">
        <v>1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0.1008349708605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0.1008349708605</v>
      </c>
    </row>
    <row r="7098" spans="1:31" x14ac:dyDescent="0.25">
      <c r="A7098">
        <v>2319947</v>
      </c>
      <c r="B7098">
        <v>1</v>
      </c>
      <c r="C7098" t="s">
        <v>80</v>
      </c>
      <c r="D7098" t="s">
        <v>104</v>
      </c>
      <c r="E7098" t="s">
        <v>147</v>
      </c>
      <c r="F7098" t="s">
        <v>20272</v>
      </c>
      <c r="G7098" t="s">
        <v>149</v>
      </c>
      <c r="H7098" t="s">
        <v>150</v>
      </c>
      <c r="I7098" t="s">
        <v>136</v>
      </c>
      <c r="J7098" t="s">
        <v>137</v>
      </c>
      <c r="K7098" t="s">
        <v>138</v>
      </c>
      <c r="L7098" t="s">
        <v>20273</v>
      </c>
      <c r="M7098" t="s">
        <v>20274</v>
      </c>
      <c r="N7098">
        <v>1.966111111</v>
      </c>
      <c r="O7098">
        <v>0</v>
      </c>
      <c r="P7098">
        <v>260</v>
      </c>
      <c r="Q7098">
        <v>0</v>
      </c>
      <c r="R7098">
        <v>7</v>
      </c>
      <c r="S7098">
        <v>0</v>
      </c>
      <c r="T7098">
        <v>9</v>
      </c>
      <c r="U7098">
        <v>0</v>
      </c>
      <c r="V7098">
        <v>0</v>
      </c>
      <c r="W7098">
        <v>0</v>
      </c>
      <c r="X7098">
        <v>100.56667103588762</v>
      </c>
      <c r="Y7098">
        <v>0</v>
      </c>
      <c r="Z7098">
        <v>2.8801086970543746</v>
      </c>
      <c r="AA7098">
        <v>0</v>
      </c>
      <c r="AB7098">
        <v>9.0683229411380246</v>
      </c>
      <c r="AC7098">
        <v>0</v>
      </c>
      <c r="AD7098">
        <v>0</v>
      </c>
      <c r="AE7098">
        <v>112.51510267408001</v>
      </c>
    </row>
    <row r="7099" spans="1:31" x14ac:dyDescent="0.25">
      <c r="A7099">
        <v>2319948</v>
      </c>
      <c r="B7099">
        <v>1</v>
      </c>
      <c r="C7099" t="s">
        <v>81</v>
      </c>
      <c r="D7099" t="s">
        <v>118</v>
      </c>
      <c r="E7099" t="s">
        <v>175</v>
      </c>
      <c r="F7099" t="s">
        <v>20275</v>
      </c>
      <c r="G7099" t="s">
        <v>210</v>
      </c>
      <c r="H7099" t="s">
        <v>135</v>
      </c>
      <c r="I7099" t="s">
        <v>136</v>
      </c>
      <c r="J7099" t="s">
        <v>137</v>
      </c>
      <c r="K7099" t="s">
        <v>138</v>
      </c>
      <c r="L7099" t="s">
        <v>20276</v>
      </c>
      <c r="M7099" t="s">
        <v>20277</v>
      </c>
      <c r="N7099">
        <v>1.1936111110000001</v>
      </c>
      <c r="O7099">
        <v>0</v>
      </c>
      <c r="P7099">
        <v>3</v>
      </c>
      <c r="Q7099">
        <v>1</v>
      </c>
      <c r="R7099">
        <v>12</v>
      </c>
      <c r="S7099">
        <v>0</v>
      </c>
      <c r="T7099">
        <v>3</v>
      </c>
      <c r="U7099">
        <v>0</v>
      </c>
      <c r="V7099">
        <v>0</v>
      </c>
      <c r="W7099">
        <v>0</v>
      </c>
      <c r="X7099">
        <v>0.29345386247775002</v>
      </c>
      <c r="Y7099">
        <v>0.40309556767176669</v>
      </c>
      <c r="Z7099">
        <v>48.248264581080818</v>
      </c>
      <c r="AA7099">
        <v>0</v>
      </c>
      <c r="AB7099">
        <v>1.830659917208439</v>
      </c>
      <c r="AC7099">
        <v>0</v>
      </c>
      <c r="AD7099">
        <v>0</v>
      </c>
      <c r="AE7099">
        <v>50.775473928438771</v>
      </c>
    </row>
    <row r="7100" spans="1:31" x14ac:dyDescent="0.25">
      <c r="A7100">
        <v>2319949</v>
      </c>
      <c r="B7100">
        <v>1</v>
      </c>
      <c r="C7100" t="s">
        <v>80</v>
      </c>
      <c r="D7100" t="s">
        <v>104</v>
      </c>
      <c r="E7100" t="s">
        <v>132</v>
      </c>
      <c r="F7100" t="s">
        <v>1510</v>
      </c>
      <c r="G7100" t="s">
        <v>210</v>
      </c>
      <c r="H7100" t="s">
        <v>135</v>
      </c>
      <c r="I7100" t="s">
        <v>136</v>
      </c>
      <c r="J7100" t="s">
        <v>137</v>
      </c>
      <c r="K7100" t="s">
        <v>138</v>
      </c>
      <c r="L7100" t="s">
        <v>20278</v>
      </c>
      <c r="M7100" t="s">
        <v>20279</v>
      </c>
      <c r="N7100">
        <v>2.5191666659999998</v>
      </c>
      <c r="O7100">
        <v>3</v>
      </c>
      <c r="P7100">
        <v>189</v>
      </c>
      <c r="Q7100">
        <v>19</v>
      </c>
      <c r="R7100">
        <v>240</v>
      </c>
      <c r="S7100">
        <v>15</v>
      </c>
      <c r="T7100">
        <v>74</v>
      </c>
      <c r="U7100">
        <v>4</v>
      </c>
      <c r="V7100">
        <v>0</v>
      </c>
      <c r="W7100">
        <v>56.726724708081001</v>
      </c>
      <c r="X7100">
        <v>160.1138407725592</v>
      </c>
      <c r="Y7100">
        <v>49.880650883971583</v>
      </c>
      <c r="Z7100">
        <v>370.52838108481632</v>
      </c>
      <c r="AA7100">
        <v>123.25475922088054</v>
      </c>
      <c r="AB7100">
        <v>163.6599539003021</v>
      </c>
      <c r="AC7100">
        <v>208.32426131980645</v>
      </c>
      <c r="AD7100">
        <v>0</v>
      </c>
      <c r="AE7100">
        <v>1132.4885718904172</v>
      </c>
    </row>
    <row r="7101" spans="1:31" x14ac:dyDescent="0.25">
      <c r="A7101">
        <v>2319950</v>
      </c>
      <c r="B7101">
        <v>1</v>
      </c>
      <c r="C7101" t="s">
        <v>80</v>
      </c>
      <c r="D7101" t="s">
        <v>82</v>
      </c>
      <c r="E7101" t="s">
        <v>153</v>
      </c>
      <c r="F7101" t="s">
        <v>20280</v>
      </c>
      <c r="G7101" t="s">
        <v>193</v>
      </c>
      <c r="H7101" t="s">
        <v>150</v>
      </c>
      <c r="I7101" t="s">
        <v>136</v>
      </c>
      <c r="J7101" t="s">
        <v>137</v>
      </c>
      <c r="K7101" t="s">
        <v>138</v>
      </c>
      <c r="L7101" t="s">
        <v>20281</v>
      </c>
      <c r="M7101" t="s">
        <v>20282</v>
      </c>
      <c r="N7101">
        <v>2.113611111</v>
      </c>
      <c r="O7101">
        <v>0</v>
      </c>
      <c r="P7101">
        <v>3</v>
      </c>
      <c r="Q7101">
        <v>0</v>
      </c>
      <c r="R7101">
        <v>0</v>
      </c>
      <c r="S7101">
        <v>0</v>
      </c>
      <c r="T7101">
        <v>1</v>
      </c>
      <c r="U7101">
        <v>0</v>
      </c>
      <c r="V7101">
        <v>0</v>
      </c>
      <c r="W7101">
        <v>0</v>
      </c>
      <c r="X7101">
        <v>0.44454105704533342</v>
      </c>
      <c r="Y7101">
        <v>0</v>
      </c>
      <c r="Z7101">
        <v>0</v>
      </c>
      <c r="AA7101">
        <v>0</v>
      </c>
      <c r="AB7101">
        <v>0.137906117298675</v>
      </c>
      <c r="AC7101">
        <v>0</v>
      </c>
      <c r="AD7101">
        <v>0</v>
      </c>
      <c r="AE7101">
        <v>0.58244717434400839</v>
      </c>
    </row>
    <row r="7102" spans="1:31" x14ac:dyDescent="0.25">
      <c r="A7102">
        <v>2319951</v>
      </c>
      <c r="B7102">
        <v>1</v>
      </c>
      <c r="C7102" t="s">
        <v>81</v>
      </c>
      <c r="D7102" t="s">
        <v>122</v>
      </c>
      <c r="E7102" t="s">
        <v>175</v>
      </c>
      <c r="F7102" t="s">
        <v>15109</v>
      </c>
      <c r="G7102" t="s">
        <v>143</v>
      </c>
      <c r="H7102" t="s">
        <v>135</v>
      </c>
      <c r="I7102" t="s">
        <v>136</v>
      </c>
      <c r="J7102" t="s">
        <v>137</v>
      </c>
      <c r="K7102" t="s">
        <v>144</v>
      </c>
      <c r="L7102" t="s">
        <v>20283</v>
      </c>
      <c r="M7102" t="s">
        <v>20284</v>
      </c>
      <c r="N7102">
        <v>7.5322222219999997</v>
      </c>
      <c r="O7102">
        <v>1</v>
      </c>
      <c r="P7102">
        <v>266</v>
      </c>
      <c r="Q7102">
        <v>3</v>
      </c>
      <c r="R7102">
        <v>0</v>
      </c>
      <c r="S7102">
        <v>1</v>
      </c>
      <c r="T7102">
        <v>9</v>
      </c>
      <c r="U7102">
        <v>1</v>
      </c>
      <c r="V7102">
        <v>0</v>
      </c>
      <c r="W7102">
        <v>1.0880318442104999</v>
      </c>
      <c r="X7102">
        <v>161.65700315896183</v>
      </c>
      <c r="Y7102">
        <v>24.027461221799999</v>
      </c>
      <c r="Z7102">
        <v>0</v>
      </c>
      <c r="AA7102">
        <v>39.508636666062138</v>
      </c>
      <c r="AB7102">
        <v>10.538319311505175</v>
      </c>
      <c r="AC7102">
        <v>432.02407815844117</v>
      </c>
      <c r="AD7102">
        <v>0</v>
      </c>
      <c r="AE7102">
        <v>668.84353036098082</v>
      </c>
    </row>
    <row r="7103" spans="1:31" x14ac:dyDescent="0.25">
      <c r="A7103">
        <v>2319953</v>
      </c>
      <c r="B7103">
        <v>1</v>
      </c>
      <c r="C7103" t="s">
        <v>80</v>
      </c>
      <c r="D7103" t="s">
        <v>108</v>
      </c>
      <c r="E7103" t="s">
        <v>147</v>
      </c>
      <c r="F7103" t="s">
        <v>20285</v>
      </c>
      <c r="G7103" t="s">
        <v>149</v>
      </c>
      <c r="H7103" t="s">
        <v>150</v>
      </c>
      <c r="I7103" t="s">
        <v>136</v>
      </c>
      <c r="J7103" t="s">
        <v>137</v>
      </c>
      <c r="K7103" t="s">
        <v>138</v>
      </c>
      <c r="L7103" t="s">
        <v>20286</v>
      </c>
      <c r="M7103" t="s">
        <v>20287</v>
      </c>
      <c r="N7103">
        <v>1.1583333330000001</v>
      </c>
      <c r="O7103">
        <v>0</v>
      </c>
      <c r="P7103">
        <v>46</v>
      </c>
      <c r="Q7103">
        <v>0</v>
      </c>
      <c r="R7103">
        <v>0</v>
      </c>
      <c r="S7103">
        <v>0</v>
      </c>
      <c r="T7103">
        <v>3</v>
      </c>
      <c r="U7103">
        <v>0</v>
      </c>
      <c r="V7103">
        <v>0</v>
      </c>
      <c r="W7103">
        <v>0</v>
      </c>
      <c r="X7103">
        <v>7.3407568773769869</v>
      </c>
      <c r="Y7103">
        <v>0</v>
      </c>
      <c r="Z7103">
        <v>0</v>
      </c>
      <c r="AA7103">
        <v>0</v>
      </c>
      <c r="AB7103">
        <v>5.7798713546816677E-2</v>
      </c>
      <c r="AC7103">
        <v>0</v>
      </c>
      <c r="AD7103">
        <v>0</v>
      </c>
      <c r="AE7103">
        <v>7.3985555909238032</v>
      </c>
    </row>
    <row r="7104" spans="1:31" x14ac:dyDescent="0.25">
      <c r="A7104">
        <v>2319955</v>
      </c>
      <c r="B7104">
        <v>1</v>
      </c>
      <c r="C7104" t="s">
        <v>80</v>
      </c>
      <c r="D7104" t="s">
        <v>100</v>
      </c>
      <c r="E7104" t="s">
        <v>153</v>
      </c>
      <c r="F7104" t="s">
        <v>20288</v>
      </c>
      <c r="G7104" t="s">
        <v>155</v>
      </c>
      <c r="H7104" t="s">
        <v>150</v>
      </c>
      <c r="I7104" t="s">
        <v>136</v>
      </c>
      <c r="J7104" t="s">
        <v>137</v>
      </c>
      <c r="K7104" t="s">
        <v>138</v>
      </c>
      <c r="L7104" t="s">
        <v>20289</v>
      </c>
      <c r="M7104" t="s">
        <v>20290</v>
      </c>
      <c r="N7104">
        <v>3.6305555549999999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1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4.4520172758773109</v>
      </c>
      <c r="AC7104">
        <v>0</v>
      </c>
      <c r="AD7104">
        <v>0</v>
      </c>
      <c r="AE7104">
        <v>4.4520172758773109</v>
      </c>
    </row>
    <row r="7105" spans="1:31" x14ac:dyDescent="0.25">
      <c r="A7105">
        <v>2319956</v>
      </c>
      <c r="B7105">
        <v>1</v>
      </c>
      <c r="C7105" t="s">
        <v>80</v>
      </c>
      <c r="D7105" t="s">
        <v>96</v>
      </c>
      <c r="E7105" t="s">
        <v>153</v>
      </c>
      <c r="F7105" t="s">
        <v>20291</v>
      </c>
      <c r="G7105" t="s">
        <v>155</v>
      </c>
      <c r="H7105" t="s">
        <v>150</v>
      </c>
      <c r="I7105" t="s">
        <v>136</v>
      </c>
      <c r="J7105" t="s">
        <v>137</v>
      </c>
      <c r="K7105" t="s">
        <v>138</v>
      </c>
      <c r="L7105" t="s">
        <v>20292</v>
      </c>
      <c r="M7105" t="s">
        <v>20293</v>
      </c>
      <c r="N7105">
        <v>6.3491666660000003</v>
      </c>
      <c r="O7105">
        <v>0</v>
      </c>
      <c r="P7105">
        <v>1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0.91905652422993334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0.91905652422993334</v>
      </c>
    </row>
    <row r="7106" spans="1:31" x14ac:dyDescent="0.25">
      <c r="A7106">
        <v>2319957</v>
      </c>
      <c r="B7106">
        <v>1</v>
      </c>
      <c r="C7106" t="s">
        <v>80</v>
      </c>
      <c r="D7106" t="s">
        <v>104</v>
      </c>
      <c r="E7106" t="s">
        <v>285</v>
      </c>
      <c r="F7106" t="s">
        <v>20294</v>
      </c>
      <c r="G7106" t="s">
        <v>384</v>
      </c>
      <c r="H7106" t="s">
        <v>150</v>
      </c>
      <c r="I7106" t="s">
        <v>136</v>
      </c>
      <c r="J7106" t="s">
        <v>137</v>
      </c>
      <c r="K7106" t="s">
        <v>138</v>
      </c>
      <c r="L7106" t="s">
        <v>20295</v>
      </c>
      <c r="M7106" t="s">
        <v>20296</v>
      </c>
      <c r="N7106">
        <v>3.4002777769999999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22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26.128596593097896</v>
      </c>
      <c r="AC7106">
        <v>0</v>
      </c>
      <c r="AD7106">
        <v>0</v>
      </c>
      <c r="AE7106">
        <v>26.128596593097896</v>
      </c>
    </row>
    <row r="7107" spans="1:31" x14ac:dyDescent="0.25">
      <c r="A7107">
        <v>2319959</v>
      </c>
      <c r="B7107">
        <v>1</v>
      </c>
      <c r="C7107" t="s">
        <v>80</v>
      </c>
      <c r="D7107" t="s">
        <v>107</v>
      </c>
      <c r="E7107" t="s">
        <v>153</v>
      </c>
      <c r="F7107" t="s">
        <v>20297</v>
      </c>
      <c r="G7107" t="s">
        <v>155</v>
      </c>
      <c r="H7107" t="s">
        <v>150</v>
      </c>
      <c r="I7107" t="s">
        <v>136</v>
      </c>
      <c r="J7107" t="s">
        <v>137</v>
      </c>
      <c r="K7107" t="s">
        <v>138</v>
      </c>
      <c r="L7107" t="s">
        <v>20298</v>
      </c>
      <c r="M7107" t="s">
        <v>20299</v>
      </c>
      <c r="N7107">
        <v>1.1072222220000001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1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1.6773768755606002</v>
      </c>
      <c r="AC7107">
        <v>0</v>
      </c>
      <c r="AD7107">
        <v>0</v>
      </c>
      <c r="AE7107">
        <v>1.6773768755606002</v>
      </c>
    </row>
    <row r="7108" spans="1:31" x14ac:dyDescent="0.25">
      <c r="A7108">
        <v>2319960</v>
      </c>
      <c r="B7108">
        <v>1</v>
      </c>
      <c r="C7108" t="s">
        <v>80</v>
      </c>
      <c r="D7108" t="s">
        <v>101</v>
      </c>
      <c r="E7108" t="s">
        <v>147</v>
      </c>
      <c r="F7108" t="s">
        <v>20300</v>
      </c>
      <c r="G7108" t="s">
        <v>463</v>
      </c>
      <c r="H7108" t="s">
        <v>150</v>
      </c>
      <c r="I7108" t="s">
        <v>136</v>
      </c>
      <c r="J7108" t="s">
        <v>137</v>
      </c>
      <c r="K7108" t="s">
        <v>138</v>
      </c>
      <c r="L7108" t="s">
        <v>20301</v>
      </c>
      <c r="M7108" t="s">
        <v>20302</v>
      </c>
      <c r="N7108">
        <v>6.3997222220000003</v>
      </c>
      <c r="O7108">
        <v>0</v>
      </c>
      <c r="P7108">
        <v>30</v>
      </c>
      <c r="Q7108">
        <v>0</v>
      </c>
      <c r="R7108">
        <v>0</v>
      </c>
      <c r="S7108">
        <v>0</v>
      </c>
      <c r="T7108">
        <v>4</v>
      </c>
      <c r="U7108">
        <v>0</v>
      </c>
      <c r="V7108">
        <v>0</v>
      </c>
      <c r="W7108">
        <v>0</v>
      </c>
      <c r="X7108">
        <v>52.684003248170924</v>
      </c>
      <c r="Y7108">
        <v>0</v>
      </c>
      <c r="Z7108">
        <v>0</v>
      </c>
      <c r="AA7108">
        <v>0</v>
      </c>
      <c r="AB7108">
        <v>86.687802391729605</v>
      </c>
      <c r="AC7108">
        <v>0</v>
      </c>
      <c r="AD7108">
        <v>0</v>
      </c>
      <c r="AE7108">
        <v>139.37180563990051</v>
      </c>
    </row>
    <row r="7109" spans="1:31" x14ac:dyDescent="0.25">
      <c r="A7109">
        <v>2319961</v>
      </c>
      <c r="B7109">
        <v>1</v>
      </c>
      <c r="C7109" t="s">
        <v>80</v>
      </c>
      <c r="D7109" t="s">
        <v>108</v>
      </c>
      <c r="E7109" t="s">
        <v>158</v>
      </c>
      <c r="F7109" t="s">
        <v>20303</v>
      </c>
      <c r="G7109" t="s">
        <v>336</v>
      </c>
      <c r="H7109" t="s">
        <v>150</v>
      </c>
      <c r="I7109" t="s">
        <v>136</v>
      </c>
      <c r="J7109" t="s">
        <v>137</v>
      </c>
      <c r="K7109" t="s">
        <v>138</v>
      </c>
      <c r="L7109" t="s">
        <v>20304</v>
      </c>
      <c r="M7109" t="s">
        <v>20305</v>
      </c>
      <c r="N7109">
        <v>0.26055555499999999</v>
      </c>
      <c r="O7109">
        <v>0</v>
      </c>
      <c r="P7109">
        <v>395</v>
      </c>
      <c r="Q7109">
        <v>0</v>
      </c>
      <c r="R7109">
        <v>3</v>
      </c>
      <c r="S7109">
        <v>0</v>
      </c>
      <c r="T7109">
        <v>63</v>
      </c>
      <c r="U7109">
        <v>0</v>
      </c>
      <c r="V7109">
        <v>0</v>
      </c>
      <c r="W7109">
        <v>0</v>
      </c>
      <c r="X7109">
        <v>15.232850842510093</v>
      </c>
      <c r="Y7109">
        <v>0</v>
      </c>
      <c r="Z7109">
        <v>4.2281543026333336E-2</v>
      </c>
      <c r="AA7109">
        <v>0</v>
      </c>
      <c r="AB7109">
        <v>8.2086161681398799</v>
      </c>
      <c r="AC7109">
        <v>0</v>
      </c>
      <c r="AD7109">
        <v>0</v>
      </c>
      <c r="AE7109">
        <v>23.483748553676307</v>
      </c>
    </row>
    <row r="7110" spans="1:31" x14ac:dyDescent="0.25">
      <c r="A7110">
        <v>2319965</v>
      </c>
      <c r="B7110">
        <v>1</v>
      </c>
      <c r="C7110" t="s">
        <v>80</v>
      </c>
      <c r="D7110" t="s">
        <v>87</v>
      </c>
      <c r="E7110" t="s">
        <v>285</v>
      </c>
      <c r="F7110" t="s">
        <v>20306</v>
      </c>
      <c r="G7110" t="s">
        <v>287</v>
      </c>
      <c r="H7110" t="s">
        <v>150</v>
      </c>
      <c r="I7110" t="s">
        <v>136</v>
      </c>
      <c r="J7110" t="s">
        <v>137</v>
      </c>
      <c r="K7110" t="s">
        <v>138</v>
      </c>
      <c r="L7110" t="s">
        <v>20307</v>
      </c>
      <c r="M7110" t="s">
        <v>20308</v>
      </c>
      <c r="N7110">
        <v>3.3661111109999999</v>
      </c>
      <c r="O7110">
        <v>0</v>
      </c>
      <c r="P7110">
        <v>2</v>
      </c>
      <c r="Q7110">
        <v>0</v>
      </c>
      <c r="R7110">
        <v>1</v>
      </c>
      <c r="S7110">
        <v>0</v>
      </c>
      <c r="T7110">
        <v>1</v>
      </c>
      <c r="U7110">
        <v>0</v>
      </c>
      <c r="V7110">
        <v>0</v>
      </c>
      <c r="W7110">
        <v>0</v>
      </c>
      <c r="X7110">
        <v>0.67160289631616665</v>
      </c>
      <c r="Y7110">
        <v>0</v>
      </c>
      <c r="Z7110">
        <v>2.0774865753853251</v>
      </c>
      <c r="AA7110">
        <v>0</v>
      </c>
      <c r="AB7110">
        <v>0</v>
      </c>
      <c r="AC7110">
        <v>0</v>
      </c>
      <c r="AD7110">
        <v>0</v>
      </c>
      <c r="AE7110">
        <v>2.7490894717014918</v>
      </c>
    </row>
    <row r="7111" spans="1:31" x14ac:dyDescent="0.25">
      <c r="A7111">
        <v>2319966</v>
      </c>
      <c r="B7111">
        <v>1</v>
      </c>
      <c r="C7111" t="s">
        <v>80</v>
      </c>
      <c r="D7111" t="s">
        <v>93</v>
      </c>
      <c r="E7111" t="s">
        <v>147</v>
      </c>
      <c r="F7111" t="s">
        <v>20309</v>
      </c>
      <c r="G7111" t="s">
        <v>258</v>
      </c>
      <c r="H7111" t="s">
        <v>150</v>
      </c>
      <c r="I7111" t="s">
        <v>136</v>
      </c>
      <c r="J7111" t="s">
        <v>137</v>
      </c>
      <c r="K7111" t="s">
        <v>138</v>
      </c>
      <c r="L7111" t="s">
        <v>20310</v>
      </c>
      <c r="M7111" t="s">
        <v>20311</v>
      </c>
      <c r="N7111">
        <v>4.7455555550000001</v>
      </c>
      <c r="O7111">
        <v>0</v>
      </c>
      <c r="P7111">
        <v>0</v>
      </c>
      <c r="Q7111">
        <v>0</v>
      </c>
      <c r="R7111">
        <v>5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108.57594109564978</v>
      </c>
      <c r="AA7111">
        <v>0</v>
      </c>
      <c r="AB7111">
        <v>0</v>
      </c>
      <c r="AC7111">
        <v>0</v>
      </c>
      <c r="AD7111">
        <v>0</v>
      </c>
      <c r="AE7111">
        <v>108.57594109564978</v>
      </c>
    </row>
    <row r="7112" spans="1:31" x14ac:dyDescent="0.25">
      <c r="A7112">
        <v>2319968</v>
      </c>
      <c r="B7112">
        <v>1</v>
      </c>
      <c r="C7112" t="s">
        <v>80</v>
      </c>
      <c r="D7112" t="s">
        <v>104</v>
      </c>
      <c r="E7112" t="s">
        <v>147</v>
      </c>
      <c r="F7112" t="s">
        <v>20312</v>
      </c>
      <c r="G7112" t="s">
        <v>336</v>
      </c>
      <c r="H7112" t="s">
        <v>150</v>
      </c>
      <c r="I7112" t="s">
        <v>136</v>
      </c>
      <c r="J7112" t="s">
        <v>137</v>
      </c>
      <c r="K7112" t="s">
        <v>138</v>
      </c>
      <c r="L7112" t="s">
        <v>20313</v>
      </c>
      <c r="M7112" t="s">
        <v>20314</v>
      </c>
      <c r="N7112">
        <v>1.728611111</v>
      </c>
      <c r="O7112">
        <v>0</v>
      </c>
      <c r="P7112">
        <v>9</v>
      </c>
      <c r="Q7112">
        <v>0</v>
      </c>
      <c r="R7112">
        <v>9</v>
      </c>
      <c r="S7112">
        <v>0</v>
      </c>
      <c r="T7112">
        <v>21</v>
      </c>
      <c r="U7112">
        <v>0</v>
      </c>
      <c r="V7112">
        <v>0</v>
      </c>
      <c r="W7112">
        <v>0</v>
      </c>
      <c r="X7112">
        <v>1.551105786881233</v>
      </c>
      <c r="Y7112">
        <v>0</v>
      </c>
      <c r="Z7112">
        <v>5.4392660445704513</v>
      </c>
      <c r="AA7112">
        <v>0</v>
      </c>
      <c r="AB7112">
        <v>15.562743544196776</v>
      </c>
      <c r="AC7112">
        <v>0</v>
      </c>
      <c r="AD7112">
        <v>0</v>
      </c>
      <c r="AE7112">
        <v>22.55311537564846</v>
      </c>
    </row>
    <row r="7113" spans="1:31" x14ac:dyDescent="0.25">
      <c r="A7113">
        <v>2319969</v>
      </c>
      <c r="B7113">
        <v>1</v>
      </c>
      <c r="C7113" t="s">
        <v>81</v>
      </c>
      <c r="D7113" t="s">
        <v>125</v>
      </c>
      <c r="E7113" t="s">
        <v>158</v>
      </c>
      <c r="F7113" t="s">
        <v>20315</v>
      </c>
      <c r="G7113" t="s">
        <v>453</v>
      </c>
      <c r="H7113" t="s">
        <v>150</v>
      </c>
      <c r="I7113" t="s">
        <v>136</v>
      </c>
      <c r="J7113" t="s">
        <v>137</v>
      </c>
      <c r="K7113" t="s">
        <v>138</v>
      </c>
      <c r="L7113" t="s">
        <v>20316</v>
      </c>
      <c r="M7113" t="s">
        <v>20317</v>
      </c>
      <c r="N7113">
        <v>0.75277777700000004</v>
      </c>
      <c r="O7113">
        <v>0</v>
      </c>
      <c r="P7113">
        <v>0</v>
      </c>
      <c r="Q7113">
        <v>0</v>
      </c>
      <c r="R7113">
        <v>13</v>
      </c>
      <c r="S7113">
        <v>0</v>
      </c>
      <c r="T7113">
        <v>1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6.7746956664583005</v>
      </c>
      <c r="AA7113">
        <v>0</v>
      </c>
      <c r="AB7113">
        <v>0.23450266538379166</v>
      </c>
      <c r="AC7113">
        <v>0</v>
      </c>
      <c r="AD7113">
        <v>0</v>
      </c>
      <c r="AE7113">
        <v>7.0091983318420921</v>
      </c>
    </row>
    <row r="7114" spans="1:31" x14ac:dyDescent="0.25">
      <c r="A7114">
        <v>2319970</v>
      </c>
      <c r="B7114">
        <v>1</v>
      </c>
      <c r="C7114" t="s">
        <v>81</v>
      </c>
      <c r="D7114" t="s">
        <v>119</v>
      </c>
      <c r="E7114" t="s">
        <v>141</v>
      </c>
      <c r="F7114" t="s">
        <v>1481</v>
      </c>
      <c r="G7114" t="s">
        <v>134</v>
      </c>
      <c r="H7114" t="s">
        <v>135</v>
      </c>
      <c r="I7114" t="s">
        <v>136</v>
      </c>
      <c r="J7114" t="s">
        <v>137</v>
      </c>
      <c r="K7114" t="s">
        <v>138</v>
      </c>
      <c r="L7114" t="s">
        <v>20318</v>
      </c>
      <c r="M7114" t="s">
        <v>20319</v>
      </c>
      <c r="N7114">
        <v>0.56499999999999995</v>
      </c>
      <c r="O7114">
        <v>0</v>
      </c>
      <c r="P7114">
        <v>513</v>
      </c>
      <c r="Q7114">
        <v>54</v>
      </c>
      <c r="R7114">
        <v>121</v>
      </c>
      <c r="S7114">
        <v>5</v>
      </c>
      <c r="T7114">
        <v>22</v>
      </c>
      <c r="U7114">
        <v>2</v>
      </c>
      <c r="V7114">
        <v>0</v>
      </c>
      <c r="W7114">
        <v>0</v>
      </c>
      <c r="X7114">
        <v>36.82780293168959</v>
      </c>
      <c r="Y7114">
        <v>143.38934326128495</v>
      </c>
      <c r="Z7114">
        <v>215.71067618747159</v>
      </c>
      <c r="AA7114">
        <v>3.3817914002469456</v>
      </c>
      <c r="AB7114">
        <v>4.7120822900896844</v>
      </c>
      <c r="AC7114">
        <v>69.797423998196379</v>
      </c>
      <c r="AD7114">
        <v>0</v>
      </c>
      <c r="AE7114">
        <v>473.8191200689792</v>
      </c>
    </row>
    <row r="7115" spans="1:31" x14ac:dyDescent="0.25">
      <c r="A7115">
        <v>2319973</v>
      </c>
      <c r="B7115">
        <v>1</v>
      </c>
      <c r="C7115" t="s">
        <v>81</v>
      </c>
      <c r="D7115" t="s">
        <v>122</v>
      </c>
      <c r="E7115" t="s">
        <v>414</v>
      </c>
      <c r="F7115" t="s">
        <v>20320</v>
      </c>
      <c r="G7115" t="s">
        <v>134</v>
      </c>
      <c r="H7115" t="s">
        <v>135</v>
      </c>
      <c r="I7115" t="s">
        <v>136</v>
      </c>
      <c r="J7115" t="s">
        <v>137</v>
      </c>
      <c r="K7115" t="s">
        <v>138</v>
      </c>
      <c r="L7115" t="s">
        <v>20321</v>
      </c>
      <c r="M7115" t="s">
        <v>20322</v>
      </c>
      <c r="N7115">
        <v>0.91249999999999998</v>
      </c>
      <c r="O7115">
        <v>14</v>
      </c>
      <c r="P7115">
        <v>8145</v>
      </c>
      <c r="Q7115">
        <v>1</v>
      </c>
      <c r="R7115">
        <v>64</v>
      </c>
      <c r="S7115">
        <v>9</v>
      </c>
      <c r="T7115">
        <v>501</v>
      </c>
      <c r="U7115">
        <v>2</v>
      </c>
      <c r="V7115">
        <v>1</v>
      </c>
      <c r="W7115">
        <v>2.8313827763491499</v>
      </c>
      <c r="X7115">
        <v>1169.6350803431558</v>
      </c>
      <c r="Y7115">
        <v>3.2332349334999996E-2</v>
      </c>
      <c r="Z7115">
        <v>16.893631477499845</v>
      </c>
      <c r="AA7115">
        <v>54.443206247871018</v>
      </c>
      <c r="AB7115">
        <v>241.76031148477068</v>
      </c>
      <c r="AC7115">
        <v>56.32099869848021</v>
      </c>
      <c r="AD7115">
        <v>1.617727493671625</v>
      </c>
      <c r="AE7115">
        <v>1543.5346708711336</v>
      </c>
    </row>
    <row r="7116" spans="1:31" x14ac:dyDescent="0.25">
      <c r="A7116">
        <v>2319975</v>
      </c>
      <c r="B7116">
        <v>1</v>
      </c>
      <c r="C7116" t="s">
        <v>81</v>
      </c>
      <c r="D7116" t="s">
        <v>117</v>
      </c>
      <c r="E7116" t="s">
        <v>153</v>
      </c>
      <c r="F7116" t="s">
        <v>20323</v>
      </c>
      <c r="G7116" t="s">
        <v>155</v>
      </c>
      <c r="H7116" t="s">
        <v>150</v>
      </c>
      <c r="I7116" t="s">
        <v>136</v>
      </c>
      <c r="J7116" t="s">
        <v>137</v>
      </c>
      <c r="K7116" t="s">
        <v>138</v>
      </c>
      <c r="L7116" t="s">
        <v>20324</v>
      </c>
      <c r="M7116" t="s">
        <v>20325</v>
      </c>
      <c r="N7116">
        <v>1.82</v>
      </c>
      <c r="O7116">
        <v>0</v>
      </c>
      <c r="P7116">
        <v>1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0.22576617076200003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0.22576617076200003</v>
      </c>
    </row>
    <row r="7117" spans="1:31" x14ac:dyDescent="0.25">
      <c r="A7117">
        <v>2319976</v>
      </c>
      <c r="B7117">
        <v>1</v>
      </c>
      <c r="C7117" t="s">
        <v>80</v>
      </c>
      <c r="D7117" t="s">
        <v>82</v>
      </c>
      <c r="E7117" t="s">
        <v>153</v>
      </c>
      <c r="F7117" t="s">
        <v>20326</v>
      </c>
      <c r="G7117" t="s">
        <v>336</v>
      </c>
      <c r="H7117" t="s">
        <v>150</v>
      </c>
      <c r="I7117" t="s">
        <v>136</v>
      </c>
      <c r="J7117" t="s">
        <v>137</v>
      </c>
      <c r="K7117" t="s">
        <v>138</v>
      </c>
      <c r="L7117" t="s">
        <v>20327</v>
      </c>
      <c r="M7117" t="s">
        <v>20328</v>
      </c>
      <c r="N7117">
        <v>1.970555555</v>
      </c>
      <c r="O7117">
        <v>0</v>
      </c>
      <c r="P7117">
        <v>2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0.87755600174080006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0.87755600174080006</v>
      </c>
    </row>
    <row r="7118" spans="1:31" x14ac:dyDescent="0.25">
      <c r="A7118">
        <v>2319977</v>
      </c>
      <c r="B7118">
        <v>1</v>
      </c>
      <c r="C7118" t="s">
        <v>80</v>
      </c>
      <c r="D7118" t="s">
        <v>84</v>
      </c>
      <c r="E7118" t="s">
        <v>285</v>
      </c>
      <c r="F7118" t="s">
        <v>20329</v>
      </c>
      <c r="G7118" t="s">
        <v>149</v>
      </c>
      <c r="H7118" t="s">
        <v>150</v>
      </c>
      <c r="I7118" t="s">
        <v>136</v>
      </c>
      <c r="J7118" t="s">
        <v>137</v>
      </c>
      <c r="K7118" t="s">
        <v>138</v>
      </c>
      <c r="L7118" t="s">
        <v>20330</v>
      </c>
      <c r="M7118" t="s">
        <v>20331</v>
      </c>
      <c r="N7118">
        <v>5.778888888</v>
      </c>
      <c r="O7118">
        <v>0</v>
      </c>
      <c r="P7118">
        <v>219</v>
      </c>
      <c r="Q7118">
        <v>0</v>
      </c>
      <c r="R7118">
        <v>0</v>
      </c>
      <c r="S7118">
        <v>0</v>
      </c>
      <c r="T7118">
        <v>37</v>
      </c>
      <c r="U7118">
        <v>0</v>
      </c>
      <c r="V7118">
        <v>0</v>
      </c>
      <c r="W7118">
        <v>0</v>
      </c>
      <c r="X7118">
        <v>233.56284062544458</v>
      </c>
      <c r="Y7118">
        <v>0</v>
      </c>
      <c r="Z7118">
        <v>0</v>
      </c>
      <c r="AA7118">
        <v>0</v>
      </c>
      <c r="AB7118">
        <v>200.87114709173852</v>
      </c>
      <c r="AC7118">
        <v>0</v>
      </c>
      <c r="AD7118">
        <v>0</v>
      </c>
      <c r="AE7118">
        <v>434.43398771718307</v>
      </c>
    </row>
    <row r="7119" spans="1:31" x14ac:dyDescent="0.25">
      <c r="A7119">
        <v>2319978</v>
      </c>
      <c r="B7119">
        <v>1</v>
      </c>
      <c r="C7119" t="s">
        <v>80</v>
      </c>
      <c r="D7119" t="s">
        <v>99</v>
      </c>
      <c r="E7119" t="s">
        <v>153</v>
      </c>
      <c r="F7119" t="s">
        <v>20332</v>
      </c>
      <c r="G7119" t="s">
        <v>703</v>
      </c>
      <c r="H7119" t="s">
        <v>150</v>
      </c>
      <c r="I7119" t="s">
        <v>136</v>
      </c>
      <c r="J7119" t="s">
        <v>137</v>
      </c>
      <c r="K7119" t="s">
        <v>138</v>
      </c>
      <c r="L7119" t="s">
        <v>20333</v>
      </c>
      <c r="M7119" t="s">
        <v>20334</v>
      </c>
      <c r="N7119">
        <v>7.5244444440000002</v>
      </c>
      <c r="O7119">
        <v>0</v>
      </c>
      <c r="P7119">
        <v>1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1.387311232546667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1.387311232546667</v>
      </c>
    </row>
    <row r="7120" spans="1:31" x14ac:dyDescent="0.25">
      <c r="A7120">
        <v>2319982</v>
      </c>
      <c r="B7120">
        <v>1</v>
      </c>
      <c r="C7120" t="s">
        <v>80</v>
      </c>
      <c r="D7120" t="s">
        <v>104</v>
      </c>
      <c r="E7120" t="s">
        <v>132</v>
      </c>
      <c r="F7120" t="s">
        <v>20335</v>
      </c>
      <c r="G7120" t="s">
        <v>134</v>
      </c>
      <c r="H7120" t="s">
        <v>135</v>
      </c>
      <c r="I7120" t="s">
        <v>136</v>
      </c>
      <c r="J7120" t="s">
        <v>137</v>
      </c>
      <c r="K7120" t="s">
        <v>138</v>
      </c>
      <c r="L7120" t="s">
        <v>20336</v>
      </c>
      <c r="M7120" t="s">
        <v>20337</v>
      </c>
      <c r="N7120">
        <v>0.47222222200000002</v>
      </c>
      <c r="O7120">
        <v>1</v>
      </c>
      <c r="P7120">
        <v>717</v>
      </c>
      <c r="Q7120">
        <v>8</v>
      </c>
      <c r="R7120">
        <v>8</v>
      </c>
      <c r="S7120">
        <v>24</v>
      </c>
      <c r="T7120">
        <v>61</v>
      </c>
      <c r="U7120">
        <v>6</v>
      </c>
      <c r="V7120">
        <v>0</v>
      </c>
      <c r="W7120">
        <v>5.0845167966666667E-2</v>
      </c>
      <c r="X7120">
        <v>62.359166585169149</v>
      </c>
      <c r="Y7120">
        <v>60.406991955999999</v>
      </c>
      <c r="Z7120">
        <v>2.8113338367288887</v>
      </c>
      <c r="AA7120">
        <v>118.16678628966613</v>
      </c>
      <c r="AB7120">
        <v>9.754562069108891</v>
      </c>
      <c r="AC7120">
        <v>149.90979251332584</v>
      </c>
      <c r="AD7120">
        <v>0</v>
      </c>
      <c r="AE7120">
        <v>403.45947841796556</v>
      </c>
    </row>
    <row r="7121" spans="1:31" x14ac:dyDescent="0.25">
      <c r="A7121">
        <v>2319986</v>
      </c>
      <c r="B7121">
        <v>1</v>
      </c>
      <c r="C7121" t="s">
        <v>81</v>
      </c>
      <c r="D7121" t="s">
        <v>122</v>
      </c>
      <c r="E7121" t="s">
        <v>153</v>
      </c>
      <c r="F7121" t="s">
        <v>20338</v>
      </c>
      <c r="G7121" t="s">
        <v>203</v>
      </c>
      <c r="H7121" t="s">
        <v>150</v>
      </c>
      <c r="I7121" t="s">
        <v>136</v>
      </c>
      <c r="J7121" t="s">
        <v>137</v>
      </c>
      <c r="K7121" t="s">
        <v>138</v>
      </c>
      <c r="L7121" t="s">
        <v>20339</v>
      </c>
      <c r="M7121" t="s">
        <v>20340</v>
      </c>
      <c r="N7121">
        <v>1.3325</v>
      </c>
      <c r="O7121">
        <v>0</v>
      </c>
      <c r="P7121">
        <v>8</v>
      </c>
      <c r="Q7121">
        <v>0</v>
      </c>
      <c r="R7121">
        <v>0</v>
      </c>
      <c r="S7121">
        <v>0</v>
      </c>
      <c r="T7121">
        <v>3</v>
      </c>
      <c r="U7121">
        <v>0</v>
      </c>
      <c r="V7121">
        <v>0</v>
      </c>
      <c r="W7121">
        <v>0</v>
      </c>
      <c r="X7121">
        <v>1.7484196911241998</v>
      </c>
      <c r="Y7121">
        <v>0</v>
      </c>
      <c r="Z7121">
        <v>0</v>
      </c>
      <c r="AA7121">
        <v>0</v>
      </c>
      <c r="AB7121">
        <v>2.8894897446818337</v>
      </c>
      <c r="AC7121">
        <v>0</v>
      </c>
      <c r="AD7121">
        <v>0</v>
      </c>
      <c r="AE7121">
        <v>4.6379094358060335</v>
      </c>
    </row>
    <row r="7122" spans="1:31" x14ac:dyDescent="0.25">
      <c r="A7122">
        <v>2319987</v>
      </c>
      <c r="B7122">
        <v>1</v>
      </c>
      <c r="C7122" t="s">
        <v>80</v>
      </c>
      <c r="D7122" t="s">
        <v>105</v>
      </c>
      <c r="E7122" t="s">
        <v>153</v>
      </c>
      <c r="F7122" t="s">
        <v>20341</v>
      </c>
      <c r="G7122" t="s">
        <v>254</v>
      </c>
      <c r="H7122" t="s">
        <v>150</v>
      </c>
      <c r="I7122" t="s">
        <v>136</v>
      </c>
      <c r="J7122" t="s">
        <v>137</v>
      </c>
      <c r="K7122" t="s">
        <v>138</v>
      </c>
      <c r="L7122" t="s">
        <v>20342</v>
      </c>
      <c r="M7122" t="s">
        <v>20343</v>
      </c>
      <c r="N7122">
        <v>5.3988888880000001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1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14.056335327366</v>
      </c>
      <c r="AE7122">
        <v>14.056335327366</v>
      </c>
    </row>
    <row r="7123" spans="1:31" x14ac:dyDescent="0.25">
      <c r="A7123">
        <v>2319988</v>
      </c>
      <c r="B7123">
        <v>1</v>
      </c>
      <c r="C7123" t="s">
        <v>81</v>
      </c>
      <c r="D7123" t="s">
        <v>112</v>
      </c>
      <c r="E7123" t="s">
        <v>147</v>
      </c>
      <c r="F7123" t="s">
        <v>20344</v>
      </c>
      <c r="G7123" t="s">
        <v>900</v>
      </c>
      <c r="H7123" t="s">
        <v>150</v>
      </c>
      <c r="I7123" t="s">
        <v>136</v>
      </c>
      <c r="J7123" t="s">
        <v>137</v>
      </c>
      <c r="K7123" t="s">
        <v>138</v>
      </c>
      <c r="L7123" t="s">
        <v>20345</v>
      </c>
      <c r="M7123" t="s">
        <v>20346</v>
      </c>
      <c r="N7123">
        <v>1.291111111</v>
      </c>
      <c r="O7123">
        <v>0</v>
      </c>
      <c r="P7123">
        <v>54</v>
      </c>
      <c r="Q7123">
        <v>0</v>
      </c>
      <c r="R7123">
        <v>0</v>
      </c>
      <c r="S7123">
        <v>0</v>
      </c>
      <c r="T7123">
        <v>3</v>
      </c>
      <c r="U7123">
        <v>0</v>
      </c>
      <c r="V7123">
        <v>0</v>
      </c>
      <c r="W7123">
        <v>0</v>
      </c>
      <c r="X7123">
        <v>5.3599263707545353</v>
      </c>
      <c r="Y7123">
        <v>0</v>
      </c>
      <c r="Z7123">
        <v>0</v>
      </c>
      <c r="AA7123">
        <v>0</v>
      </c>
      <c r="AB7123">
        <v>0.23002740002224994</v>
      </c>
      <c r="AC7123">
        <v>0</v>
      </c>
      <c r="AD7123">
        <v>0</v>
      </c>
      <c r="AE7123">
        <v>5.589953770776785</v>
      </c>
    </row>
    <row r="7124" spans="1:31" x14ac:dyDescent="0.25">
      <c r="A7124">
        <v>2319989</v>
      </c>
      <c r="B7124">
        <v>1</v>
      </c>
      <c r="C7124" t="s">
        <v>80</v>
      </c>
      <c r="D7124" t="s">
        <v>103</v>
      </c>
      <c r="E7124" t="s">
        <v>132</v>
      </c>
      <c r="F7124" t="s">
        <v>9182</v>
      </c>
      <c r="G7124" t="s">
        <v>134</v>
      </c>
      <c r="H7124" t="s">
        <v>135</v>
      </c>
      <c r="I7124" t="s">
        <v>136</v>
      </c>
      <c r="J7124" t="s">
        <v>137</v>
      </c>
      <c r="K7124" t="s">
        <v>138</v>
      </c>
      <c r="L7124" t="s">
        <v>20347</v>
      </c>
      <c r="M7124" t="s">
        <v>20348</v>
      </c>
      <c r="N7124">
        <v>0.51944444400000001</v>
      </c>
      <c r="O7124">
        <v>0</v>
      </c>
      <c r="P7124">
        <v>0</v>
      </c>
      <c r="Q7124">
        <v>0</v>
      </c>
      <c r="R7124">
        <v>0</v>
      </c>
      <c r="S7124">
        <v>13</v>
      </c>
      <c r="T7124">
        <v>0</v>
      </c>
      <c r="U7124">
        <v>19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18.476025358178671</v>
      </c>
      <c r="AB7124">
        <v>0</v>
      </c>
      <c r="AC7124">
        <v>364.35768444860219</v>
      </c>
      <c r="AD7124">
        <v>0</v>
      </c>
      <c r="AE7124">
        <v>382.83370980678086</v>
      </c>
    </row>
    <row r="7125" spans="1:31" x14ac:dyDescent="0.25">
      <c r="A7125">
        <v>2319990</v>
      </c>
      <c r="B7125">
        <v>1</v>
      </c>
      <c r="C7125" t="s">
        <v>81</v>
      </c>
      <c r="D7125" t="s">
        <v>113</v>
      </c>
      <c r="E7125" t="s">
        <v>147</v>
      </c>
      <c r="F7125" t="s">
        <v>20349</v>
      </c>
      <c r="G7125" t="s">
        <v>149</v>
      </c>
      <c r="H7125" t="s">
        <v>150</v>
      </c>
      <c r="I7125" t="s">
        <v>136</v>
      </c>
      <c r="J7125" t="s">
        <v>137</v>
      </c>
      <c r="K7125" t="s">
        <v>138</v>
      </c>
      <c r="L7125" t="s">
        <v>20350</v>
      </c>
      <c r="M7125" t="s">
        <v>20351</v>
      </c>
      <c r="N7125">
        <v>1.883888888</v>
      </c>
      <c r="O7125">
        <v>0</v>
      </c>
      <c r="P7125">
        <v>35</v>
      </c>
      <c r="Q7125">
        <v>0</v>
      </c>
      <c r="R7125">
        <v>0</v>
      </c>
      <c r="S7125">
        <v>0</v>
      </c>
      <c r="T7125">
        <v>1</v>
      </c>
      <c r="U7125">
        <v>0</v>
      </c>
      <c r="V7125">
        <v>0</v>
      </c>
      <c r="W7125">
        <v>0</v>
      </c>
      <c r="X7125">
        <v>11.610445964719334</v>
      </c>
      <c r="Y7125">
        <v>0</v>
      </c>
      <c r="Z7125">
        <v>0</v>
      </c>
      <c r="AA7125">
        <v>0</v>
      </c>
      <c r="AB7125">
        <v>0.16558211787063332</v>
      </c>
      <c r="AC7125">
        <v>0</v>
      </c>
      <c r="AD7125">
        <v>0</v>
      </c>
      <c r="AE7125">
        <v>11.776028082589967</v>
      </c>
    </row>
    <row r="7126" spans="1:31" x14ac:dyDescent="0.25">
      <c r="A7126">
        <v>2319992</v>
      </c>
      <c r="B7126">
        <v>1</v>
      </c>
      <c r="C7126" t="s">
        <v>81</v>
      </c>
      <c r="D7126" t="s">
        <v>121</v>
      </c>
      <c r="E7126" t="s">
        <v>153</v>
      </c>
      <c r="F7126" t="s">
        <v>20352</v>
      </c>
      <c r="G7126" t="s">
        <v>703</v>
      </c>
      <c r="H7126" t="s">
        <v>150</v>
      </c>
      <c r="I7126" t="s">
        <v>136</v>
      </c>
      <c r="J7126" t="s">
        <v>137</v>
      </c>
      <c r="K7126" t="s">
        <v>138</v>
      </c>
      <c r="L7126" t="s">
        <v>20353</v>
      </c>
      <c r="M7126" t="s">
        <v>20354</v>
      </c>
      <c r="N7126">
        <v>2.1988888879999999</v>
      </c>
      <c r="O7126">
        <v>0</v>
      </c>
      <c r="P7126">
        <v>3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0.7770294735070834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0.7770294735070834</v>
      </c>
    </row>
    <row r="7127" spans="1:31" x14ac:dyDescent="0.25">
      <c r="A7127">
        <v>2319997</v>
      </c>
      <c r="B7127">
        <v>1</v>
      </c>
      <c r="C7127" t="s">
        <v>81</v>
      </c>
      <c r="D7127" t="s">
        <v>119</v>
      </c>
      <c r="E7127" t="s">
        <v>141</v>
      </c>
      <c r="F7127" t="s">
        <v>1481</v>
      </c>
      <c r="G7127" t="s">
        <v>134</v>
      </c>
      <c r="H7127" t="s">
        <v>135</v>
      </c>
      <c r="I7127" t="s">
        <v>136</v>
      </c>
      <c r="J7127" t="s">
        <v>137</v>
      </c>
      <c r="K7127" t="s">
        <v>138</v>
      </c>
      <c r="L7127" t="s">
        <v>20355</v>
      </c>
      <c r="M7127" t="s">
        <v>20356</v>
      </c>
      <c r="N7127">
        <v>1.032777777</v>
      </c>
      <c r="O7127">
        <v>0</v>
      </c>
      <c r="P7127">
        <v>513</v>
      </c>
      <c r="Q7127">
        <v>54</v>
      </c>
      <c r="R7127">
        <v>121</v>
      </c>
      <c r="S7127">
        <v>5</v>
      </c>
      <c r="T7127">
        <v>22</v>
      </c>
      <c r="U7127">
        <v>2</v>
      </c>
      <c r="V7127">
        <v>0</v>
      </c>
      <c r="W7127">
        <v>0</v>
      </c>
      <c r="X7127">
        <v>69.044110683212921</v>
      </c>
      <c r="Y7127">
        <v>263.04759811694527</v>
      </c>
      <c r="Z7127">
        <v>402.16423157972179</v>
      </c>
      <c r="AA7127">
        <v>6.245658092927111</v>
      </c>
      <c r="AB7127">
        <v>8.6660832960278231</v>
      </c>
      <c r="AC7127">
        <v>112.73093584861883</v>
      </c>
      <c r="AD7127">
        <v>0</v>
      </c>
      <c r="AE7127">
        <v>861.89861761745385</v>
      </c>
    </row>
    <row r="7128" spans="1:31" x14ac:dyDescent="0.25">
      <c r="A7128">
        <v>2319998</v>
      </c>
      <c r="B7128">
        <v>1</v>
      </c>
      <c r="C7128" t="s">
        <v>80</v>
      </c>
      <c r="D7128" t="s">
        <v>93</v>
      </c>
      <c r="E7128" t="s">
        <v>147</v>
      </c>
      <c r="F7128" t="s">
        <v>20357</v>
      </c>
      <c r="G7128" t="s">
        <v>343</v>
      </c>
      <c r="H7128" t="s">
        <v>150</v>
      </c>
      <c r="I7128" t="s">
        <v>136</v>
      </c>
      <c r="J7128" t="s">
        <v>137</v>
      </c>
      <c r="K7128" t="s">
        <v>138</v>
      </c>
      <c r="L7128" t="s">
        <v>20358</v>
      </c>
      <c r="M7128" t="s">
        <v>20359</v>
      </c>
      <c r="N7128">
        <v>3.5649999999999999</v>
      </c>
      <c r="O7128">
        <v>0</v>
      </c>
      <c r="P7128">
        <v>2</v>
      </c>
      <c r="Q7128">
        <v>0</v>
      </c>
      <c r="R7128">
        <v>4</v>
      </c>
      <c r="S7128">
        <v>0</v>
      </c>
      <c r="T7128">
        <v>1</v>
      </c>
      <c r="U7128">
        <v>0</v>
      </c>
      <c r="V7128">
        <v>0</v>
      </c>
      <c r="W7128">
        <v>0</v>
      </c>
      <c r="X7128">
        <v>0.41970354968666673</v>
      </c>
      <c r="Y7128">
        <v>0</v>
      </c>
      <c r="Z7128">
        <v>111.49070540082452</v>
      </c>
      <c r="AA7128">
        <v>0</v>
      </c>
      <c r="AB7128">
        <v>17.780900195650801</v>
      </c>
      <c r="AC7128">
        <v>0</v>
      </c>
      <c r="AD7128">
        <v>0</v>
      </c>
      <c r="AE7128">
        <v>129.69130914616198</v>
      </c>
    </row>
    <row r="7129" spans="1:31" x14ac:dyDescent="0.25">
      <c r="A7129">
        <v>2319999</v>
      </c>
      <c r="B7129">
        <v>1</v>
      </c>
      <c r="C7129" t="s">
        <v>80</v>
      </c>
      <c r="D7129" t="s">
        <v>96</v>
      </c>
      <c r="E7129" t="s">
        <v>147</v>
      </c>
      <c r="F7129" t="s">
        <v>20360</v>
      </c>
      <c r="G7129" t="s">
        <v>258</v>
      </c>
      <c r="H7129" t="s">
        <v>150</v>
      </c>
      <c r="I7129" t="s">
        <v>136</v>
      </c>
      <c r="J7129" t="s">
        <v>137</v>
      </c>
      <c r="K7129" t="s">
        <v>138</v>
      </c>
      <c r="L7129" t="s">
        <v>20361</v>
      </c>
      <c r="M7129" t="s">
        <v>20362</v>
      </c>
      <c r="N7129">
        <v>3.2527777769999999</v>
      </c>
      <c r="O7129">
        <v>0</v>
      </c>
      <c r="P7129">
        <v>75</v>
      </c>
      <c r="Q7129">
        <v>0</v>
      </c>
      <c r="R7129">
        <v>0</v>
      </c>
      <c r="S7129">
        <v>0</v>
      </c>
      <c r="T7129">
        <v>4</v>
      </c>
      <c r="U7129">
        <v>0</v>
      </c>
      <c r="V7129">
        <v>0</v>
      </c>
      <c r="W7129">
        <v>0</v>
      </c>
      <c r="X7129">
        <v>69.484935089065033</v>
      </c>
      <c r="Y7129">
        <v>0</v>
      </c>
      <c r="Z7129">
        <v>0</v>
      </c>
      <c r="AA7129">
        <v>0</v>
      </c>
      <c r="AB7129">
        <v>6.483625497228001</v>
      </c>
      <c r="AC7129">
        <v>0</v>
      </c>
      <c r="AD7129">
        <v>0</v>
      </c>
      <c r="AE7129">
        <v>75.968560586293037</v>
      </c>
    </row>
    <row r="7130" spans="1:31" x14ac:dyDescent="0.25">
      <c r="A7130">
        <v>2320000</v>
      </c>
      <c r="B7130">
        <v>1</v>
      </c>
      <c r="C7130" t="s">
        <v>80</v>
      </c>
      <c r="D7130" t="s">
        <v>103</v>
      </c>
      <c r="E7130" t="s">
        <v>153</v>
      </c>
      <c r="F7130" t="s">
        <v>20363</v>
      </c>
      <c r="G7130" t="s">
        <v>703</v>
      </c>
      <c r="H7130" t="s">
        <v>150</v>
      </c>
      <c r="I7130" t="s">
        <v>136</v>
      </c>
      <c r="J7130" t="s">
        <v>137</v>
      </c>
      <c r="K7130" t="s">
        <v>138</v>
      </c>
      <c r="L7130" t="s">
        <v>20364</v>
      </c>
      <c r="M7130" t="s">
        <v>20365</v>
      </c>
      <c r="N7130">
        <v>3.3480555550000002</v>
      </c>
      <c r="O7130">
        <v>0</v>
      </c>
      <c r="P7130">
        <v>8</v>
      </c>
      <c r="Q7130">
        <v>0</v>
      </c>
      <c r="R7130">
        <v>0</v>
      </c>
      <c r="S7130">
        <v>0</v>
      </c>
      <c r="T7130">
        <v>1</v>
      </c>
      <c r="U7130">
        <v>0</v>
      </c>
      <c r="V7130">
        <v>0</v>
      </c>
      <c r="W7130">
        <v>0</v>
      </c>
      <c r="X7130">
        <v>5.4772549121984015</v>
      </c>
      <c r="Y7130">
        <v>0</v>
      </c>
      <c r="Z7130">
        <v>0</v>
      </c>
      <c r="AA7130">
        <v>0</v>
      </c>
      <c r="AB7130">
        <v>4.1472618542587991</v>
      </c>
      <c r="AC7130">
        <v>0</v>
      </c>
      <c r="AD7130">
        <v>0</v>
      </c>
      <c r="AE7130">
        <v>9.6245167664572016</v>
      </c>
    </row>
    <row r="7131" spans="1:31" x14ac:dyDescent="0.25">
      <c r="A7131">
        <v>2320001</v>
      </c>
      <c r="B7131">
        <v>1</v>
      </c>
      <c r="C7131" t="s">
        <v>80</v>
      </c>
      <c r="D7131" t="s">
        <v>101</v>
      </c>
      <c r="E7131" t="s">
        <v>153</v>
      </c>
      <c r="F7131" t="s">
        <v>20366</v>
      </c>
      <c r="G7131" t="s">
        <v>254</v>
      </c>
      <c r="H7131" t="s">
        <v>150</v>
      </c>
      <c r="I7131" t="s">
        <v>136</v>
      </c>
      <c r="J7131" t="s">
        <v>137</v>
      </c>
      <c r="K7131" t="s">
        <v>138</v>
      </c>
      <c r="L7131" t="s">
        <v>20367</v>
      </c>
      <c r="M7131" t="s">
        <v>20368</v>
      </c>
      <c r="N7131">
        <v>7.1677777770000004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1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1.0886366268087835</v>
      </c>
      <c r="AC7131">
        <v>0</v>
      </c>
      <c r="AD7131">
        <v>0</v>
      </c>
      <c r="AE7131">
        <v>1.0886366268087835</v>
      </c>
    </row>
    <row r="7132" spans="1:31" x14ac:dyDescent="0.25">
      <c r="A7132">
        <v>2320004</v>
      </c>
      <c r="B7132">
        <v>1</v>
      </c>
      <c r="C7132" t="s">
        <v>80</v>
      </c>
      <c r="D7132" t="s">
        <v>102</v>
      </c>
      <c r="E7132" t="s">
        <v>153</v>
      </c>
      <c r="F7132" t="s">
        <v>20369</v>
      </c>
      <c r="G7132" t="s">
        <v>155</v>
      </c>
      <c r="H7132" t="s">
        <v>150</v>
      </c>
      <c r="I7132" t="s">
        <v>136</v>
      </c>
      <c r="J7132" t="s">
        <v>137</v>
      </c>
      <c r="K7132" t="s">
        <v>138</v>
      </c>
      <c r="L7132" t="s">
        <v>20370</v>
      </c>
      <c r="M7132" t="s">
        <v>20371</v>
      </c>
      <c r="N7132">
        <v>4.716388888</v>
      </c>
      <c r="O7132">
        <v>0</v>
      </c>
      <c r="P7132">
        <v>0</v>
      </c>
      <c r="Q7132">
        <v>0</v>
      </c>
      <c r="R7132">
        <v>1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2.3235592948909582</v>
      </c>
      <c r="AA7132">
        <v>0</v>
      </c>
      <c r="AB7132">
        <v>0</v>
      </c>
      <c r="AC7132">
        <v>0</v>
      </c>
      <c r="AD7132">
        <v>0</v>
      </c>
      <c r="AE7132">
        <v>2.3235592948909582</v>
      </c>
    </row>
    <row r="7133" spans="1:31" x14ac:dyDescent="0.25">
      <c r="A7133">
        <v>2320009</v>
      </c>
      <c r="B7133">
        <v>1</v>
      </c>
      <c r="C7133" t="s">
        <v>80</v>
      </c>
      <c r="D7133" t="s">
        <v>102</v>
      </c>
      <c r="E7133" t="s">
        <v>175</v>
      </c>
      <c r="F7133" t="s">
        <v>20372</v>
      </c>
      <c r="G7133" t="s">
        <v>210</v>
      </c>
      <c r="H7133" t="s">
        <v>135</v>
      </c>
      <c r="I7133" t="s">
        <v>136</v>
      </c>
      <c r="J7133" t="s">
        <v>137</v>
      </c>
      <c r="K7133" t="s">
        <v>138</v>
      </c>
      <c r="L7133" t="s">
        <v>20373</v>
      </c>
      <c r="M7133" t="s">
        <v>20374</v>
      </c>
      <c r="N7133">
        <v>2.6811111109999999</v>
      </c>
      <c r="O7133">
        <v>0</v>
      </c>
      <c r="P7133">
        <v>0</v>
      </c>
      <c r="Q7133">
        <v>0</v>
      </c>
      <c r="R7133">
        <v>5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8.1361850600255767</v>
      </c>
      <c r="AA7133">
        <v>0</v>
      </c>
      <c r="AB7133">
        <v>0</v>
      </c>
      <c r="AC7133">
        <v>0</v>
      </c>
      <c r="AD7133">
        <v>0</v>
      </c>
      <c r="AE7133">
        <v>8.1361850600255767</v>
      </c>
    </row>
    <row r="7134" spans="1:31" x14ac:dyDescent="0.25">
      <c r="A7134">
        <v>2320010</v>
      </c>
      <c r="B7134">
        <v>1</v>
      </c>
      <c r="C7134" t="s">
        <v>80</v>
      </c>
      <c r="D7134" t="s">
        <v>103</v>
      </c>
      <c r="E7134" t="s">
        <v>132</v>
      </c>
      <c r="F7134" t="s">
        <v>3860</v>
      </c>
      <c r="G7134" t="s">
        <v>134</v>
      </c>
      <c r="H7134" t="s">
        <v>135</v>
      </c>
      <c r="I7134" t="s">
        <v>136</v>
      </c>
      <c r="J7134" t="s">
        <v>137</v>
      </c>
      <c r="K7134" t="s">
        <v>138</v>
      </c>
      <c r="L7134" t="s">
        <v>20375</v>
      </c>
      <c r="M7134" t="s">
        <v>20376</v>
      </c>
      <c r="N7134">
        <v>7.1944443999999996E-2</v>
      </c>
      <c r="O7134">
        <v>14</v>
      </c>
      <c r="P7134">
        <v>330</v>
      </c>
      <c r="Q7134">
        <v>19</v>
      </c>
      <c r="R7134">
        <v>45</v>
      </c>
      <c r="S7134">
        <v>10</v>
      </c>
      <c r="T7134">
        <v>56</v>
      </c>
      <c r="U7134">
        <v>0</v>
      </c>
      <c r="V7134">
        <v>0</v>
      </c>
      <c r="W7134">
        <v>0.85280019702844179</v>
      </c>
      <c r="X7134">
        <v>5.2826924182044834</v>
      </c>
      <c r="Y7134">
        <v>6.8639085079327398</v>
      </c>
      <c r="Z7134">
        <v>0.89886999488863895</v>
      </c>
      <c r="AA7134">
        <v>2.9572460465280841</v>
      </c>
      <c r="AB7134">
        <v>1.245311201586025</v>
      </c>
      <c r="AC7134">
        <v>0</v>
      </c>
      <c r="AD7134">
        <v>0</v>
      </c>
      <c r="AE7134">
        <v>18.100828366168411</v>
      </c>
    </row>
    <row r="7135" spans="1:31" x14ac:dyDescent="0.25">
      <c r="A7135">
        <v>2320014</v>
      </c>
      <c r="B7135">
        <v>1</v>
      </c>
      <c r="C7135" t="s">
        <v>80</v>
      </c>
      <c r="D7135" t="s">
        <v>106</v>
      </c>
      <c r="E7135" t="s">
        <v>147</v>
      </c>
      <c r="F7135" t="s">
        <v>20377</v>
      </c>
      <c r="G7135" t="s">
        <v>149</v>
      </c>
      <c r="H7135" t="s">
        <v>150</v>
      </c>
      <c r="I7135" t="s">
        <v>136</v>
      </c>
      <c r="J7135" t="s">
        <v>137</v>
      </c>
      <c r="K7135" t="s">
        <v>138</v>
      </c>
      <c r="L7135" t="s">
        <v>20378</v>
      </c>
      <c r="M7135" t="s">
        <v>20379</v>
      </c>
      <c r="N7135">
        <v>1.9850000000000001</v>
      </c>
      <c r="O7135">
        <v>0</v>
      </c>
      <c r="P7135">
        <v>0</v>
      </c>
      <c r="Q7135">
        <v>0</v>
      </c>
      <c r="R7135">
        <v>2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58.164510861541004</v>
      </c>
      <c r="AA7135">
        <v>0</v>
      </c>
      <c r="AB7135">
        <v>0</v>
      </c>
      <c r="AC7135">
        <v>0</v>
      </c>
      <c r="AD7135">
        <v>0</v>
      </c>
      <c r="AE7135">
        <v>58.164510861541004</v>
      </c>
    </row>
    <row r="7136" spans="1:31" x14ac:dyDescent="0.25">
      <c r="A7136">
        <v>2320019</v>
      </c>
      <c r="B7136">
        <v>1</v>
      </c>
      <c r="C7136" t="s">
        <v>80</v>
      </c>
      <c r="D7136" t="s">
        <v>99</v>
      </c>
      <c r="E7136" t="s">
        <v>153</v>
      </c>
      <c r="F7136" t="s">
        <v>20380</v>
      </c>
      <c r="G7136" t="s">
        <v>155</v>
      </c>
      <c r="H7136" t="s">
        <v>150</v>
      </c>
      <c r="I7136" t="s">
        <v>136</v>
      </c>
      <c r="J7136" t="s">
        <v>137</v>
      </c>
      <c r="K7136" t="s">
        <v>138</v>
      </c>
      <c r="L7136" t="s">
        <v>20381</v>
      </c>
      <c r="M7136" t="s">
        <v>20382</v>
      </c>
      <c r="N7136">
        <v>0.93138888799999997</v>
      </c>
      <c r="O7136">
        <v>0</v>
      </c>
      <c r="P7136">
        <v>0</v>
      </c>
      <c r="Q7136">
        <v>0</v>
      </c>
      <c r="R7136">
        <v>0</v>
      </c>
      <c r="S7136">
        <v>0</v>
      </c>
      <c r="T7136">
        <v>4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4.6260984848128883</v>
      </c>
      <c r="AC7136">
        <v>0</v>
      </c>
      <c r="AD7136">
        <v>0</v>
      </c>
      <c r="AE7136">
        <v>4.6260984848128883</v>
      </c>
    </row>
    <row r="7137" spans="1:31" x14ac:dyDescent="0.25">
      <c r="A7137">
        <v>2320020</v>
      </c>
      <c r="B7137">
        <v>1</v>
      </c>
      <c r="C7137" t="s">
        <v>80</v>
      </c>
      <c r="D7137" t="s">
        <v>83</v>
      </c>
      <c r="E7137" t="s">
        <v>158</v>
      </c>
      <c r="F7137" t="s">
        <v>20383</v>
      </c>
      <c r="G7137" t="s">
        <v>503</v>
      </c>
      <c r="H7137" t="s">
        <v>150</v>
      </c>
      <c r="I7137" t="s">
        <v>136</v>
      </c>
      <c r="J7137" t="s">
        <v>137</v>
      </c>
      <c r="K7137" t="s">
        <v>138</v>
      </c>
      <c r="L7137" t="s">
        <v>20384</v>
      </c>
      <c r="M7137" t="s">
        <v>20385</v>
      </c>
      <c r="N7137">
        <v>0.85583333299999997</v>
      </c>
      <c r="O7137">
        <v>0</v>
      </c>
      <c r="P7137">
        <v>99</v>
      </c>
      <c r="Q7137">
        <v>0</v>
      </c>
      <c r="R7137">
        <v>2</v>
      </c>
      <c r="S7137">
        <v>0</v>
      </c>
      <c r="T7137">
        <v>9</v>
      </c>
      <c r="U7137">
        <v>0</v>
      </c>
      <c r="V7137">
        <v>0</v>
      </c>
      <c r="W7137">
        <v>0</v>
      </c>
      <c r="X7137">
        <v>17.510240778847297</v>
      </c>
      <c r="Y7137">
        <v>0</v>
      </c>
      <c r="Z7137">
        <v>0</v>
      </c>
      <c r="AA7137">
        <v>0</v>
      </c>
      <c r="AB7137">
        <v>4.315137300037958</v>
      </c>
      <c r="AC7137">
        <v>0</v>
      </c>
      <c r="AD7137">
        <v>0</v>
      </c>
      <c r="AE7137">
        <v>21.825378078885254</v>
      </c>
    </row>
    <row r="7138" spans="1:31" x14ac:dyDescent="0.25">
      <c r="A7138">
        <v>2320021</v>
      </c>
      <c r="B7138">
        <v>1</v>
      </c>
      <c r="C7138" t="s">
        <v>81</v>
      </c>
      <c r="D7138" t="s">
        <v>128</v>
      </c>
      <c r="E7138" t="s">
        <v>153</v>
      </c>
      <c r="F7138" t="s">
        <v>1998</v>
      </c>
      <c r="G7138" t="s">
        <v>155</v>
      </c>
      <c r="H7138" t="s">
        <v>150</v>
      </c>
      <c r="I7138" t="s">
        <v>136</v>
      </c>
      <c r="J7138" t="s">
        <v>137</v>
      </c>
      <c r="K7138" t="s">
        <v>138</v>
      </c>
      <c r="L7138" t="s">
        <v>20386</v>
      </c>
      <c r="M7138" t="s">
        <v>20387</v>
      </c>
      <c r="N7138">
        <v>0.78833333299999997</v>
      </c>
      <c r="O7138">
        <v>0</v>
      </c>
      <c r="P7138">
        <v>4</v>
      </c>
      <c r="Q7138">
        <v>0</v>
      </c>
      <c r="R7138">
        <v>0</v>
      </c>
      <c r="S7138">
        <v>0</v>
      </c>
      <c r="T7138">
        <v>2</v>
      </c>
      <c r="U7138">
        <v>0</v>
      </c>
      <c r="V7138">
        <v>0</v>
      </c>
      <c r="W7138">
        <v>0</v>
      </c>
      <c r="X7138">
        <v>0.43793665498757506</v>
      </c>
      <c r="Y7138">
        <v>0</v>
      </c>
      <c r="Z7138">
        <v>0</v>
      </c>
      <c r="AA7138">
        <v>0</v>
      </c>
      <c r="AB7138">
        <v>1.1054813892410862</v>
      </c>
      <c r="AC7138">
        <v>0</v>
      </c>
      <c r="AD7138">
        <v>0</v>
      </c>
      <c r="AE7138">
        <v>1.5434180442286611</v>
      </c>
    </row>
    <row r="7139" spans="1:31" x14ac:dyDescent="0.25">
      <c r="A7139">
        <v>2320023</v>
      </c>
      <c r="B7139">
        <v>1</v>
      </c>
      <c r="C7139" t="s">
        <v>81</v>
      </c>
      <c r="D7139" t="s">
        <v>118</v>
      </c>
      <c r="E7139" t="s">
        <v>175</v>
      </c>
      <c r="F7139" t="s">
        <v>731</v>
      </c>
      <c r="G7139" t="s">
        <v>134</v>
      </c>
      <c r="H7139" t="s">
        <v>135</v>
      </c>
      <c r="I7139" t="s">
        <v>136</v>
      </c>
      <c r="J7139" t="s">
        <v>137</v>
      </c>
      <c r="K7139" t="s">
        <v>138</v>
      </c>
      <c r="L7139" t="s">
        <v>20388</v>
      </c>
      <c r="M7139" t="s">
        <v>20389</v>
      </c>
      <c r="N7139">
        <v>0.513055555</v>
      </c>
      <c r="O7139">
        <v>0</v>
      </c>
      <c r="P7139">
        <v>0</v>
      </c>
      <c r="Q7139">
        <v>1</v>
      </c>
      <c r="R7139">
        <v>10</v>
      </c>
      <c r="S7139">
        <v>2</v>
      </c>
      <c r="T7139">
        <v>1</v>
      </c>
      <c r="U7139">
        <v>0</v>
      </c>
      <c r="V7139">
        <v>0</v>
      </c>
      <c r="W7139">
        <v>0</v>
      </c>
      <c r="X7139">
        <v>0</v>
      </c>
      <c r="Y7139">
        <v>4.7517824433397511</v>
      </c>
      <c r="Z7139">
        <v>25.284548645422912</v>
      </c>
      <c r="AA7139">
        <v>1.6985483030737363</v>
      </c>
      <c r="AB7139">
        <v>0.28916994429118337</v>
      </c>
      <c r="AC7139">
        <v>0</v>
      </c>
      <c r="AD7139">
        <v>0</v>
      </c>
      <c r="AE7139">
        <v>32.024049336127582</v>
      </c>
    </row>
    <row r="7140" spans="1:31" x14ac:dyDescent="0.25">
      <c r="A7140">
        <v>2320024</v>
      </c>
      <c r="B7140">
        <v>1</v>
      </c>
      <c r="C7140" t="s">
        <v>80</v>
      </c>
      <c r="D7140" t="s">
        <v>103</v>
      </c>
      <c r="E7140" t="s">
        <v>175</v>
      </c>
      <c r="F7140" t="s">
        <v>20390</v>
      </c>
      <c r="G7140" t="s">
        <v>210</v>
      </c>
      <c r="H7140" t="s">
        <v>135</v>
      </c>
      <c r="I7140" t="s">
        <v>136</v>
      </c>
      <c r="J7140" t="s">
        <v>137</v>
      </c>
      <c r="K7140" t="s">
        <v>138</v>
      </c>
      <c r="L7140" t="s">
        <v>20391</v>
      </c>
      <c r="M7140" t="s">
        <v>20392</v>
      </c>
      <c r="N7140">
        <v>1.7680555549999999</v>
      </c>
      <c r="O7140">
        <v>0</v>
      </c>
      <c r="P7140">
        <v>212</v>
      </c>
      <c r="Q7140">
        <v>0</v>
      </c>
      <c r="R7140">
        <v>12</v>
      </c>
      <c r="S7140">
        <v>0</v>
      </c>
      <c r="T7140">
        <v>31</v>
      </c>
      <c r="U7140">
        <v>0</v>
      </c>
      <c r="V7140">
        <v>0</v>
      </c>
      <c r="W7140">
        <v>0</v>
      </c>
      <c r="X7140">
        <v>77.981099621530561</v>
      </c>
      <c r="Y7140">
        <v>0</v>
      </c>
      <c r="Z7140">
        <v>7.574796875732666</v>
      </c>
      <c r="AA7140">
        <v>0</v>
      </c>
      <c r="AB7140">
        <v>22.69912755620572</v>
      </c>
      <c r="AC7140">
        <v>0</v>
      </c>
      <c r="AD7140">
        <v>0</v>
      </c>
      <c r="AE7140">
        <v>108.25502405346896</v>
      </c>
    </row>
    <row r="7141" spans="1:31" x14ac:dyDescent="0.25">
      <c r="A7141">
        <v>2320025</v>
      </c>
      <c r="B7141">
        <v>1</v>
      </c>
      <c r="C7141" t="s">
        <v>80</v>
      </c>
      <c r="D7141" t="s">
        <v>103</v>
      </c>
      <c r="E7141" t="s">
        <v>141</v>
      </c>
      <c r="F7141" t="s">
        <v>20393</v>
      </c>
      <c r="G7141" t="s">
        <v>134</v>
      </c>
      <c r="H7141" t="s">
        <v>135</v>
      </c>
      <c r="I7141" t="s">
        <v>136</v>
      </c>
      <c r="J7141" t="s">
        <v>137</v>
      </c>
      <c r="K7141" t="s">
        <v>138</v>
      </c>
      <c r="L7141" t="s">
        <v>20394</v>
      </c>
      <c r="M7141" t="s">
        <v>20395</v>
      </c>
      <c r="N7141">
        <v>0.37583333299999999</v>
      </c>
      <c r="O7141">
        <v>0</v>
      </c>
      <c r="P7141">
        <v>1814</v>
      </c>
      <c r="Q7141">
        <v>0</v>
      </c>
      <c r="R7141">
        <v>20</v>
      </c>
      <c r="S7141">
        <v>12</v>
      </c>
      <c r="T7141">
        <v>197</v>
      </c>
      <c r="U7141">
        <v>22</v>
      </c>
      <c r="V7141">
        <v>4</v>
      </c>
      <c r="W7141">
        <v>0</v>
      </c>
      <c r="X7141">
        <v>139.03109390779369</v>
      </c>
      <c r="Y7141">
        <v>0</v>
      </c>
      <c r="Z7141">
        <v>2.1632138115962918</v>
      </c>
      <c r="AA7141">
        <v>252.61359634070917</v>
      </c>
      <c r="AB7141">
        <v>40.133495097194555</v>
      </c>
      <c r="AC7141">
        <v>799.23021980531473</v>
      </c>
      <c r="AD7141">
        <v>24.192336720134001</v>
      </c>
      <c r="AE7141">
        <v>1257.3639556827425</v>
      </c>
    </row>
    <row r="7142" spans="1:31" x14ac:dyDescent="0.25">
      <c r="A7142">
        <v>2320026</v>
      </c>
      <c r="B7142">
        <v>1</v>
      </c>
      <c r="C7142" t="s">
        <v>80</v>
      </c>
      <c r="D7142" t="s">
        <v>103</v>
      </c>
      <c r="E7142" t="s">
        <v>414</v>
      </c>
      <c r="F7142" t="s">
        <v>20396</v>
      </c>
      <c r="G7142" t="s">
        <v>134</v>
      </c>
      <c r="H7142" t="s">
        <v>135</v>
      </c>
      <c r="I7142" t="s">
        <v>136</v>
      </c>
      <c r="J7142" t="s">
        <v>137</v>
      </c>
      <c r="K7142" t="s">
        <v>138</v>
      </c>
      <c r="L7142" t="s">
        <v>20397</v>
      </c>
      <c r="M7142" t="s">
        <v>20398</v>
      </c>
      <c r="N7142">
        <v>0.30325555500000001</v>
      </c>
      <c r="O7142">
        <v>0</v>
      </c>
      <c r="P7142">
        <v>1814</v>
      </c>
      <c r="Q7142">
        <v>0</v>
      </c>
      <c r="R7142">
        <v>20</v>
      </c>
      <c r="S7142">
        <v>12</v>
      </c>
      <c r="T7142">
        <v>197</v>
      </c>
      <c r="U7142">
        <v>22</v>
      </c>
      <c r="V7142">
        <v>4</v>
      </c>
      <c r="W7142">
        <v>0</v>
      </c>
      <c r="X7142">
        <v>112.10859087465128</v>
      </c>
      <c r="Y7142">
        <v>0</v>
      </c>
      <c r="Z7142">
        <v>1.7443209670743196</v>
      </c>
      <c r="AA7142">
        <v>203.69655107739376</v>
      </c>
      <c r="AB7142">
        <v>32.361894420575979</v>
      </c>
      <c r="AC7142">
        <v>644.46427923695387</v>
      </c>
      <c r="AD7142">
        <v>19.507641804631337</v>
      </c>
      <c r="AE7142">
        <v>1013.8832783812805</v>
      </c>
    </row>
    <row r="7143" spans="1:31" x14ac:dyDescent="0.25">
      <c r="A7143">
        <v>2320027</v>
      </c>
      <c r="B7143">
        <v>1</v>
      </c>
      <c r="C7143" t="s">
        <v>80</v>
      </c>
      <c r="D7143" t="s">
        <v>94</v>
      </c>
      <c r="E7143" t="s">
        <v>147</v>
      </c>
      <c r="F7143" t="s">
        <v>20399</v>
      </c>
      <c r="G7143" t="s">
        <v>149</v>
      </c>
      <c r="H7143" t="s">
        <v>150</v>
      </c>
      <c r="I7143" t="s">
        <v>136</v>
      </c>
      <c r="J7143" t="s">
        <v>137</v>
      </c>
      <c r="K7143" t="s">
        <v>138</v>
      </c>
      <c r="L7143" t="s">
        <v>20400</v>
      </c>
      <c r="M7143" t="s">
        <v>20401</v>
      </c>
      <c r="N7143">
        <v>1.1147222219999999</v>
      </c>
      <c r="O7143">
        <v>0</v>
      </c>
      <c r="P7143">
        <v>0</v>
      </c>
      <c r="Q7143">
        <v>0</v>
      </c>
      <c r="R7143">
        <v>1</v>
      </c>
      <c r="S7143">
        <v>0</v>
      </c>
      <c r="T7143">
        <v>1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3.3917854934553335</v>
      </c>
      <c r="AA7143">
        <v>0</v>
      </c>
      <c r="AB7143">
        <v>8.8386201933528348</v>
      </c>
      <c r="AC7143">
        <v>0</v>
      </c>
      <c r="AD7143">
        <v>0</v>
      </c>
      <c r="AE7143">
        <v>12.230405686808169</v>
      </c>
    </row>
    <row r="7144" spans="1:31" x14ac:dyDescent="0.25">
      <c r="A7144">
        <v>2320032</v>
      </c>
      <c r="B7144">
        <v>1</v>
      </c>
      <c r="C7144" t="s">
        <v>81</v>
      </c>
      <c r="D7144" t="s">
        <v>112</v>
      </c>
      <c r="E7144" t="s">
        <v>175</v>
      </c>
      <c r="F7144" t="s">
        <v>20402</v>
      </c>
      <c r="G7144" t="s">
        <v>210</v>
      </c>
      <c r="H7144" t="s">
        <v>135</v>
      </c>
      <c r="I7144" t="s">
        <v>136</v>
      </c>
      <c r="J7144" t="s">
        <v>137</v>
      </c>
      <c r="K7144" t="s">
        <v>138</v>
      </c>
      <c r="L7144" t="s">
        <v>20403</v>
      </c>
      <c r="M7144" t="s">
        <v>20404</v>
      </c>
      <c r="N7144">
        <v>4.9516666660000004</v>
      </c>
      <c r="O7144">
        <v>0</v>
      </c>
      <c r="P7144">
        <v>11</v>
      </c>
      <c r="Q7144">
        <v>7</v>
      </c>
      <c r="R7144">
        <v>57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10.064755455251998</v>
      </c>
      <c r="Y7144">
        <v>140.14128793278118</v>
      </c>
      <c r="Z7144">
        <v>87.817885853281126</v>
      </c>
      <c r="AA7144">
        <v>0</v>
      </c>
      <c r="AB7144">
        <v>0</v>
      </c>
      <c r="AC7144">
        <v>0</v>
      </c>
      <c r="AD7144">
        <v>0</v>
      </c>
      <c r="AE7144">
        <v>238.02392924131431</v>
      </c>
    </row>
    <row r="7145" spans="1:31" x14ac:dyDescent="0.25">
      <c r="A7145">
        <v>2320034</v>
      </c>
      <c r="B7145">
        <v>1</v>
      </c>
      <c r="C7145" t="s">
        <v>80</v>
      </c>
      <c r="D7145" t="s">
        <v>87</v>
      </c>
      <c r="E7145" t="s">
        <v>153</v>
      </c>
      <c r="F7145" t="s">
        <v>20405</v>
      </c>
      <c r="G7145" t="s">
        <v>254</v>
      </c>
      <c r="H7145" t="s">
        <v>150</v>
      </c>
      <c r="I7145" t="s">
        <v>136</v>
      </c>
      <c r="J7145" t="s">
        <v>137</v>
      </c>
      <c r="K7145" t="s">
        <v>138</v>
      </c>
      <c r="L7145" t="s">
        <v>20406</v>
      </c>
      <c r="M7145" t="s">
        <v>20407</v>
      </c>
      <c r="N7145">
        <v>5.8344444439999998</v>
      </c>
      <c r="O7145">
        <v>0</v>
      </c>
      <c r="P7145">
        <v>18</v>
      </c>
      <c r="Q7145">
        <v>0</v>
      </c>
      <c r="R7145">
        <v>0</v>
      </c>
      <c r="S7145">
        <v>0</v>
      </c>
      <c r="T7145">
        <v>1</v>
      </c>
      <c r="U7145">
        <v>0</v>
      </c>
      <c r="V7145">
        <v>0</v>
      </c>
      <c r="W7145">
        <v>0</v>
      </c>
      <c r="X7145">
        <v>42.428612645273205</v>
      </c>
      <c r="Y7145">
        <v>0</v>
      </c>
      <c r="Z7145">
        <v>0</v>
      </c>
      <c r="AA7145">
        <v>0</v>
      </c>
      <c r="AB7145">
        <v>53.139097657259299</v>
      </c>
      <c r="AC7145">
        <v>0</v>
      </c>
      <c r="AD7145">
        <v>0</v>
      </c>
      <c r="AE7145">
        <v>95.567710302532504</v>
      </c>
    </row>
    <row r="7146" spans="1:31" x14ac:dyDescent="0.25">
      <c r="A7146">
        <v>2320035</v>
      </c>
      <c r="B7146">
        <v>1</v>
      </c>
      <c r="C7146" t="s">
        <v>80</v>
      </c>
      <c r="D7146" t="s">
        <v>103</v>
      </c>
      <c r="E7146" t="s">
        <v>132</v>
      </c>
      <c r="F7146" t="s">
        <v>3860</v>
      </c>
      <c r="G7146" t="s">
        <v>134</v>
      </c>
      <c r="H7146" t="s">
        <v>135</v>
      </c>
      <c r="I7146" t="s">
        <v>136</v>
      </c>
      <c r="J7146" t="s">
        <v>137</v>
      </c>
      <c r="K7146" t="s">
        <v>138</v>
      </c>
      <c r="L7146" t="s">
        <v>20408</v>
      </c>
      <c r="M7146" t="s">
        <v>20409</v>
      </c>
      <c r="N7146">
        <v>0.98166666599999997</v>
      </c>
      <c r="O7146">
        <v>14</v>
      </c>
      <c r="P7146">
        <v>118</v>
      </c>
      <c r="Q7146">
        <v>19</v>
      </c>
      <c r="R7146">
        <v>33</v>
      </c>
      <c r="S7146">
        <v>10</v>
      </c>
      <c r="T7146">
        <v>25</v>
      </c>
      <c r="U7146">
        <v>0</v>
      </c>
      <c r="V7146">
        <v>0</v>
      </c>
      <c r="W7146">
        <v>11.798450889473207</v>
      </c>
      <c r="X7146">
        <v>29.981409908499376</v>
      </c>
      <c r="Y7146">
        <v>94.494876445930927</v>
      </c>
      <c r="Z7146">
        <v>7.9758168136561949</v>
      </c>
      <c r="AA7146">
        <v>40.737944409703204</v>
      </c>
      <c r="AB7146">
        <v>4.4969259851735872</v>
      </c>
      <c r="AC7146">
        <v>0</v>
      </c>
      <c r="AD7146">
        <v>0</v>
      </c>
      <c r="AE7146">
        <v>189.48542445243649</v>
      </c>
    </row>
    <row r="7147" spans="1:31" x14ac:dyDescent="0.25">
      <c r="A7147">
        <v>2320038</v>
      </c>
      <c r="B7147">
        <v>1</v>
      </c>
      <c r="C7147" t="s">
        <v>80</v>
      </c>
      <c r="D7147" t="s">
        <v>106</v>
      </c>
      <c r="E7147" t="s">
        <v>141</v>
      </c>
      <c r="F7147" t="s">
        <v>1311</v>
      </c>
      <c r="G7147" t="s">
        <v>134</v>
      </c>
      <c r="H7147" t="s">
        <v>135</v>
      </c>
      <c r="I7147" t="s">
        <v>136</v>
      </c>
      <c r="J7147" t="s">
        <v>137</v>
      </c>
      <c r="K7147" t="s">
        <v>138</v>
      </c>
      <c r="L7147" t="s">
        <v>20410</v>
      </c>
      <c r="M7147" t="s">
        <v>20411</v>
      </c>
      <c r="N7147">
        <v>0.14333333300000001</v>
      </c>
      <c r="O7147">
        <v>0</v>
      </c>
      <c r="P7147">
        <v>4</v>
      </c>
      <c r="Q7147">
        <v>54</v>
      </c>
      <c r="R7147">
        <v>228</v>
      </c>
      <c r="S7147">
        <v>15</v>
      </c>
      <c r="T7147">
        <v>50</v>
      </c>
      <c r="U7147">
        <v>0</v>
      </c>
      <c r="V7147">
        <v>0</v>
      </c>
      <c r="W7147">
        <v>0</v>
      </c>
      <c r="X7147">
        <v>0.60472732130240003</v>
      </c>
      <c r="Y7147">
        <v>117.38572140786098</v>
      </c>
      <c r="Z7147">
        <v>137.49834368448131</v>
      </c>
      <c r="AA7147">
        <v>6.3866337497777002</v>
      </c>
      <c r="AB7147">
        <v>18.143676070561334</v>
      </c>
      <c r="AC7147">
        <v>0</v>
      </c>
      <c r="AD7147">
        <v>0</v>
      </c>
      <c r="AE7147">
        <v>280.01910223398374</v>
      </c>
    </row>
    <row r="7148" spans="1:31" x14ac:dyDescent="0.25">
      <c r="A7148">
        <v>2320041</v>
      </c>
      <c r="B7148">
        <v>1</v>
      </c>
      <c r="C7148" t="s">
        <v>81</v>
      </c>
      <c r="D7148" t="s">
        <v>128</v>
      </c>
      <c r="E7148" t="s">
        <v>153</v>
      </c>
      <c r="F7148" t="s">
        <v>20412</v>
      </c>
      <c r="G7148" t="s">
        <v>155</v>
      </c>
      <c r="H7148" t="s">
        <v>150</v>
      </c>
      <c r="I7148" t="s">
        <v>136</v>
      </c>
      <c r="J7148" t="s">
        <v>137</v>
      </c>
      <c r="K7148" t="s">
        <v>138</v>
      </c>
      <c r="L7148" t="s">
        <v>20413</v>
      </c>
      <c r="M7148" t="s">
        <v>20414</v>
      </c>
      <c r="N7148">
        <v>0.76</v>
      </c>
      <c r="O7148">
        <v>0</v>
      </c>
      <c r="P7148">
        <v>1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0.33125807825460002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0.33125807825460002</v>
      </c>
    </row>
    <row r="7149" spans="1:31" x14ac:dyDescent="0.25">
      <c r="A7149">
        <v>2320042</v>
      </c>
      <c r="B7149">
        <v>1</v>
      </c>
      <c r="C7149" t="s">
        <v>80</v>
      </c>
      <c r="D7149" t="s">
        <v>105</v>
      </c>
      <c r="E7149" t="s">
        <v>153</v>
      </c>
      <c r="F7149" t="s">
        <v>19776</v>
      </c>
      <c r="G7149" t="s">
        <v>203</v>
      </c>
      <c r="H7149" t="s">
        <v>150</v>
      </c>
      <c r="I7149" t="s">
        <v>136</v>
      </c>
      <c r="J7149" t="s">
        <v>137</v>
      </c>
      <c r="K7149" t="s">
        <v>138</v>
      </c>
      <c r="L7149" t="s">
        <v>20415</v>
      </c>
      <c r="M7149" t="s">
        <v>20416</v>
      </c>
      <c r="N7149">
        <v>0.65111111099999996</v>
      </c>
      <c r="O7149">
        <v>0</v>
      </c>
      <c r="P7149">
        <v>10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1.2600334898976002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1.2600334898976002</v>
      </c>
    </row>
    <row r="7150" spans="1:31" x14ac:dyDescent="0.25">
      <c r="A7150">
        <v>2320043</v>
      </c>
      <c r="B7150">
        <v>1</v>
      </c>
      <c r="C7150" t="s">
        <v>80</v>
      </c>
      <c r="D7150" t="s">
        <v>96</v>
      </c>
      <c r="E7150" t="s">
        <v>153</v>
      </c>
      <c r="F7150" t="s">
        <v>20417</v>
      </c>
      <c r="G7150" t="s">
        <v>254</v>
      </c>
      <c r="H7150" t="s">
        <v>150</v>
      </c>
      <c r="I7150" t="s">
        <v>136</v>
      </c>
      <c r="J7150" t="s">
        <v>137</v>
      </c>
      <c r="K7150" t="s">
        <v>138</v>
      </c>
      <c r="L7150" t="s">
        <v>20418</v>
      </c>
      <c r="M7150" t="s">
        <v>20419</v>
      </c>
      <c r="N7150">
        <v>0.85055555500000002</v>
      </c>
      <c r="O7150">
        <v>0</v>
      </c>
      <c r="P7150">
        <v>1</v>
      </c>
      <c r="Q7150">
        <v>0</v>
      </c>
      <c r="R7150">
        <v>0</v>
      </c>
      <c r="S7150">
        <v>0</v>
      </c>
      <c r="T7150">
        <v>1</v>
      </c>
      <c r="U7150">
        <v>0</v>
      </c>
      <c r="V7150">
        <v>0</v>
      </c>
      <c r="W7150">
        <v>0</v>
      </c>
      <c r="X7150">
        <v>0.45234667802880002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0.45234667802880002</v>
      </c>
    </row>
    <row r="7151" spans="1:31" x14ac:dyDescent="0.25">
      <c r="A7151">
        <v>2320044</v>
      </c>
      <c r="B7151">
        <v>1</v>
      </c>
      <c r="C7151" t="s">
        <v>80</v>
      </c>
      <c r="D7151" t="s">
        <v>93</v>
      </c>
      <c r="E7151" t="s">
        <v>141</v>
      </c>
      <c r="F7151" t="s">
        <v>20420</v>
      </c>
      <c r="G7151" t="s">
        <v>217</v>
      </c>
      <c r="H7151" t="s">
        <v>135</v>
      </c>
      <c r="I7151" t="s">
        <v>136</v>
      </c>
      <c r="J7151" t="s">
        <v>137</v>
      </c>
      <c r="K7151" t="s">
        <v>138</v>
      </c>
      <c r="L7151" t="s">
        <v>20421</v>
      </c>
      <c r="M7151" t="s">
        <v>20422</v>
      </c>
      <c r="N7151">
        <v>2.8191666660000001</v>
      </c>
      <c r="O7151">
        <v>0</v>
      </c>
      <c r="P7151">
        <v>151</v>
      </c>
      <c r="Q7151">
        <v>11</v>
      </c>
      <c r="R7151">
        <v>12</v>
      </c>
      <c r="S7151">
        <v>7</v>
      </c>
      <c r="T7151">
        <v>21</v>
      </c>
      <c r="U7151">
        <v>0</v>
      </c>
      <c r="V7151">
        <v>0</v>
      </c>
      <c r="W7151">
        <v>0</v>
      </c>
      <c r="X7151">
        <v>61.72531097184288</v>
      </c>
      <c r="Y7151">
        <v>179.2976548425963</v>
      </c>
      <c r="Z7151">
        <v>185.49762356710158</v>
      </c>
      <c r="AA7151">
        <v>76.093866206209853</v>
      </c>
      <c r="AB7151">
        <v>24.168675663405015</v>
      </c>
      <c r="AC7151">
        <v>0</v>
      </c>
      <c r="AD7151">
        <v>0</v>
      </c>
      <c r="AE7151">
        <v>526.78313125115562</v>
      </c>
    </row>
    <row r="7152" spans="1:31" x14ac:dyDescent="0.25">
      <c r="A7152">
        <v>2320045</v>
      </c>
      <c r="B7152">
        <v>1</v>
      </c>
      <c r="C7152" t="s">
        <v>80</v>
      </c>
      <c r="D7152" t="s">
        <v>106</v>
      </c>
      <c r="E7152" t="s">
        <v>141</v>
      </c>
      <c r="F7152" t="s">
        <v>20423</v>
      </c>
      <c r="G7152" t="s">
        <v>134</v>
      </c>
      <c r="H7152" t="s">
        <v>135</v>
      </c>
      <c r="I7152" t="s">
        <v>136</v>
      </c>
      <c r="J7152" t="s">
        <v>137</v>
      </c>
      <c r="K7152" t="s">
        <v>138</v>
      </c>
      <c r="L7152" t="s">
        <v>20424</v>
      </c>
      <c r="M7152" t="s">
        <v>20425</v>
      </c>
      <c r="N7152">
        <v>0.1925</v>
      </c>
      <c r="O7152">
        <v>6</v>
      </c>
      <c r="P7152">
        <v>10174</v>
      </c>
      <c r="Q7152">
        <v>0</v>
      </c>
      <c r="R7152">
        <v>13</v>
      </c>
      <c r="S7152">
        <v>22</v>
      </c>
      <c r="T7152">
        <v>2693</v>
      </c>
      <c r="U7152">
        <v>0</v>
      </c>
      <c r="V7152">
        <v>1</v>
      </c>
      <c r="W7152">
        <v>0.35201070969067505</v>
      </c>
      <c r="X7152">
        <v>343.19521281022571</v>
      </c>
      <c r="Y7152">
        <v>0</v>
      </c>
      <c r="Z7152">
        <v>3.2821596567438003</v>
      </c>
      <c r="AA7152">
        <v>16.093492496137348</v>
      </c>
      <c r="AB7152">
        <v>278.96090018382978</v>
      </c>
      <c r="AC7152">
        <v>0</v>
      </c>
      <c r="AD7152">
        <v>8.8336375192549745</v>
      </c>
      <c r="AE7152">
        <v>650.71741337588219</v>
      </c>
    </row>
    <row r="7153" spans="1:31" x14ac:dyDescent="0.25">
      <c r="A7153">
        <v>2320046</v>
      </c>
      <c r="B7153">
        <v>1</v>
      </c>
      <c r="C7153" t="s">
        <v>80</v>
      </c>
      <c r="D7153" t="s">
        <v>83</v>
      </c>
      <c r="E7153" t="s">
        <v>132</v>
      </c>
      <c r="F7153" t="s">
        <v>19246</v>
      </c>
      <c r="G7153" t="s">
        <v>134</v>
      </c>
      <c r="H7153" t="s">
        <v>135</v>
      </c>
      <c r="I7153" t="s">
        <v>468</v>
      </c>
      <c r="J7153" t="s">
        <v>137</v>
      </c>
      <c r="K7153" t="s">
        <v>138</v>
      </c>
      <c r="L7153" t="s">
        <v>20426</v>
      </c>
      <c r="M7153" t="s">
        <v>20427</v>
      </c>
      <c r="N7153">
        <v>4.1944443999999997E-2</v>
      </c>
      <c r="O7153">
        <v>4</v>
      </c>
      <c r="P7153">
        <v>29</v>
      </c>
      <c r="Q7153">
        <v>0</v>
      </c>
      <c r="R7153">
        <v>0</v>
      </c>
      <c r="S7153">
        <v>7</v>
      </c>
      <c r="T7153">
        <v>3</v>
      </c>
      <c r="U7153">
        <v>0</v>
      </c>
      <c r="V7153">
        <v>0</v>
      </c>
      <c r="W7153">
        <v>2.4953150404499249</v>
      </c>
      <c r="X7153">
        <v>0.98812114580159993</v>
      </c>
      <c r="Y7153">
        <v>0</v>
      </c>
      <c r="Z7153">
        <v>0</v>
      </c>
      <c r="AA7153">
        <v>3.9043189462578831</v>
      </c>
      <c r="AB7153">
        <v>0.12238201187978889</v>
      </c>
      <c r="AC7153">
        <v>0</v>
      </c>
      <c r="AD7153">
        <v>0</v>
      </c>
      <c r="AE7153">
        <v>7.5101371443891969</v>
      </c>
    </row>
    <row r="7154" spans="1:31" x14ac:dyDescent="0.25">
      <c r="A7154">
        <v>2320049</v>
      </c>
      <c r="B7154">
        <v>1</v>
      </c>
      <c r="C7154" t="s">
        <v>81</v>
      </c>
      <c r="D7154" t="s">
        <v>113</v>
      </c>
      <c r="E7154" t="s">
        <v>147</v>
      </c>
      <c r="F7154" t="s">
        <v>20428</v>
      </c>
      <c r="G7154" t="s">
        <v>149</v>
      </c>
      <c r="H7154" t="s">
        <v>150</v>
      </c>
      <c r="I7154" t="s">
        <v>136</v>
      </c>
      <c r="J7154" t="s">
        <v>137</v>
      </c>
      <c r="K7154" t="s">
        <v>138</v>
      </c>
      <c r="L7154" t="s">
        <v>20429</v>
      </c>
      <c r="M7154" t="s">
        <v>20430</v>
      </c>
      <c r="N7154">
        <v>2.6455555550000001</v>
      </c>
      <c r="O7154">
        <v>0</v>
      </c>
      <c r="P7154">
        <v>10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3.1450537534072254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3.1450537534072254</v>
      </c>
    </row>
    <row r="7155" spans="1:31" x14ac:dyDescent="0.25">
      <c r="A7155">
        <v>2320050</v>
      </c>
      <c r="B7155">
        <v>1</v>
      </c>
      <c r="C7155" t="s">
        <v>80</v>
      </c>
      <c r="D7155" t="s">
        <v>104</v>
      </c>
      <c r="E7155" t="s">
        <v>153</v>
      </c>
      <c r="F7155" t="s">
        <v>20431</v>
      </c>
      <c r="G7155" t="s">
        <v>155</v>
      </c>
      <c r="H7155" t="s">
        <v>150</v>
      </c>
      <c r="I7155" t="s">
        <v>136</v>
      </c>
      <c r="J7155" t="s">
        <v>137</v>
      </c>
      <c r="K7155" t="s">
        <v>138</v>
      </c>
      <c r="L7155" t="s">
        <v>20432</v>
      </c>
      <c r="M7155" t="s">
        <v>20433</v>
      </c>
      <c r="N7155">
        <v>4.2769444439999997</v>
      </c>
      <c r="O7155">
        <v>0</v>
      </c>
      <c r="P7155">
        <v>6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5.1411846168407997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5.1411846168407997</v>
      </c>
    </row>
    <row r="7156" spans="1:31" x14ac:dyDescent="0.25">
      <c r="A7156">
        <v>2320052</v>
      </c>
      <c r="B7156">
        <v>1</v>
      </c>
      <c r="C7156" t="s">
        <v>80</v>
      </c>
      <c r="D7156" t="s">
        <v>99</v>
      </c>
      <c r="E7156" t="s">
        <v>153</v>
      </c>
      <c r="F7156" t="s">
        <v>20434</v>
      </c>
      <c r="G7156" t="s">
        <v>155</v>
      </c>
      <c r="H7156" t="s">
        <v>150</v>
      </c>
      <c r="I7156" t="s">
        <v>136</v>
      </c>
      <c r="J7156" t="s">
        <v>137</v>
      </c>
      <c r="K7156" t="s">
        <v>138</v>
      </c>
      <c r="L7156" t="s">
        <v>20435</v>
      </c>
      <c r="M7156" t="s">
        <v>20436</v>
      </c>
      <c r="N7156">
        <v>1.754444444</v>
      </c>
      <c r="O7156">
        <v>0</v>
      </c>
      <c r="P7156">
        <v>1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2.0789086023932839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2.0789086023932839</v>
      </c>
    </row>
    <row r="7157" spans="1:31" x14ac:dyDescent="0.25">
      <c r="A7157">
        <v>2320053</v>
      </c>
      <c r="B7157">
        <v>1</v>
      </c>
      <c r="C7157" t="s">
        <v>80</v>
      </c>
      <c r="D7157" t="s">
        <v>106</v>
      </c>
      <c r="E7157" t="s">
        <v>141</v>
      </c>
      <c r="F7157" t="s">
        <v>20437</v>
      </c>
      <c r="G7157" t="s">
        <v>7765</v>
      </c>
      <c r="H7157" t="s">
        <v>135</v>
      </c>
      <c r="I7157" t="s">
        <v>136</v>
      </c>
      <c r="J7157" t="s">
        <v>137</v>
      </c>
      <c r="K7157" t="s">
        <v>138</v>
      </c>
      <c r="L7157" t="s">
        <v>20438</v>
      </c>
      <c r="M7157" t="s">
        <v>20439</v>
      </c>
      <c r="N7157">
        <v>1.2227777769999999</v>
      </c>
      <c r="O7157">
        <v>0</v>
      </c>
      <c r="P7157">
        <v>2187</v>
      </c>
      <c r="Q7157">
        <v>0</v>
      </c>
      <c r="R7157">
        <v>10</v>
      </c>
      <c r="S7157">
        <v>1</v>
      </c>
      <c r="T7157">
        <v>116</v>
      </c>
      <c r="U7157">
        <v>0</v>
      </c>
      <c r="V7157">
        <v>0</v>
      </c>
      <c r="W7157">
        <v>0</v>
      </c>
      <c r="X7157">
        <v>526.40447562841916</v>
      </c>
      <c r="Y7157">
        <v>0</v>
      </c>
      <c r="Z7157">
        <v>18.047006464228737</v>
      </c>
      <c r="AA7157">
        <v>1.5250037321584557</v>
      </c>
      <c r="AB7157">
        <v>89.331722360667968</v>
      </c>
      <c r="AC7157">
        <v>0</v>
      </c>
      <c r="AD7157">
        <v>0</v>
      </c>
      <c r="AE7157">
        <v>635.30820818547431</v>
      </c>
    </row>
    <row r="7158" spans="1:31" x14ac:dyDescent="0.25">
      <c r="A7158">
        <v>2320054</v>
      </c>
      <c r="B7158">
        <v>1</v>
      </c>
      <c r="C7158" t="s">
        <v>80</v>
      </c>
      <c r="D7158" t="s">
        <v>85</v>
      </c>
      <c r="E7158" t="s">
        <v>153</v>
      </c>
      <c r="F7158" t="s">
        <v>20440</v>
      </c>
      <c r="G7158" t="s">
        <v>254</v>
      </c>
      <c r="H7158" t="s">
        <v>150</v>
      </c>
      <c r="I7158" t="s">
        <v>136</v>
      </c>
      <c r="J7158" t="s">
        <v>137</v>
      </c>
      <c r="K7158" t="s">
        <v>138</v>
      </c>
      <c r="L7158" t="s">
        <v>20441</v>
      </c>
      <c r="M7158" t="s">
        <v>20442</v>
      </c>
      <c r="N7158">
        <v>2.116944444</v>
      </c>
      <c r="O7158">
        <v>0</v>
      </c>
      <c r="P7158">
        <v>6</v>
      </c>
      <c r="Q7158">
        <v>0</v>
      </c>
      <c r="R7158">
        <v>0</v>
      </c>
      <c r="S7158">
        <v>0</v>
      </c>
      <c r="T7158">
        <v>2</v>
      </c>
      <c r="U7158">
        <v>0</v>
      </c>
      <c r="V7158">
        <v>0</v>
      </c>
      <c r="W7158">
        <v>0</v>
      </c>
      <c r="X7158">
        <v>2.3521625234036003</v>
      </c>
      <c r="Y7158">
        <v>0</v>
      </c>
      <c r="Z7158">
        <v>0</v>
      </c>
      <c r="AA7158">
        <v>0</v>
      </c>
      <c r="AB7158">
        <v>1.1737874238232002</v>
      </c>
      <c r="AC7158">
        <v>0</v>
      </c>
      <c r="AD7158">
        <v>0</v>
      </c>
      <c r="AE7158">
        <v>3.5259499472268008</v>
      </c>
    </row>
    <row r="7159" spans="1:31" x14ac:dyDescent="0.25">
      <c r="A7159">
        <v>2320055</v>
      </c>
      <c r="B7159">
        <v>1</v>
      </c>
      <c r="C7159" t="s">
        <v>80</v>
      </c>
      <c r="D7159" t="s">
        <v>96</v>
      </c>
      <c r="E7159" t="s">
        <v>285</v>
      </c>
      <c r="F7159" t="s">
        <v>20443</v>
      </c>
      <c r="G7159" t="s">
        <v>384</v>
      </c>
      <c r="H7159" t="s">
        <v>150</v>
      </c>
      <c r="I7159" t="s">
        <v>136</v>
      </c>
      <c r="J7159" t="s">
        <v>137</v>
      </c>
      <c r="K7159" t="s">
        <v>138</v>
      </c>
      <c r="L7159" t="s">
        <v>20444</v>
      </c>
      <c r="M7159" t="s">
        <v>20445</v>
      </c>
      <c r="N7159">
        <v>2.1375000000000002</v>
      </c>
      <c r="O7159">
        <v>0</v>
      </c>
      <c r="P7159">
        <v>52</v>
      </c>
      <c r="Q7159">
        <v>0</v>
      </c>
      <c r="R7159">
        <v>0</v>
      </c>
      <c r="S7159">
        <v>0</v>
      </c>
      <c r="T7159">
        <v>26</v>
      </c>
      <c r="U7159">
        <v>0</v>
      </c>
      <c r="V7159">
        <v>0</v>
      </c>
      <c r="W7159">
        <v>0</v>
      </c>
      <c r="X7159">
        <v>84.097790563197094</v>
      </c>
      <c r="Y7159">
        <v>0</v>
      </c>
      <c r="Z7159">
        <v>0</v>
      </c>
      <c r="AA7159">
        <v>0</v>
      </c>
      <c r="AB7159">
        <v>207.65897311228173</v>
      </c>
      <c r="AC7159">
        <v>0</v>
      </c>
      <c r="AD7159">
        <v>0</v>
      </c>
      <c r="AE7159">
        <v>291.75676367547885</v>
      </c>
    </row>
    <row r="7160" spans="1:31" x14ac:dyDescent="0.25">
      <c r="A7160">
        <v>2320057</v>
      </c>
      <c r="B7160">
        <v>1</v>
      </c>
      <c r="C7160" t="s">
        <v>80</v>
      </c>
      <c r="D7160" t="s">
        <v>106</v>
      </c>
      <c r="E7160" t="s">
        <v>141</v>
      </c>
      <c r="F7160" t="s">
        <v>20423</v>
      </c>
      <c r="G7160" t="s">
        <v>134</v>
      </c>
      <c r="H7160" t="s">
        <v>135</v>
      </c>
      <c r="I7160" t="s">
        <v>136</v>
      </c>
      <c r="J7160" t="s">
        <v>137</v>
      </c>
      <c r="K7160" t="s">
        <v>138</v>
      </c>
      <c r="L7160" t="s">
        <v>20446</v>
      </c>
      <c r="M7160" t="s">
        <v>20447</v>
      </c>
      <c r="N7160">
        <v>0.17111111100000001</v>
      </c>
      <c r="O7160">
        <v>6</v>
      </c>
      <c r="P7160">
        <v>9820</v>
      </c>
      <c r="Q7160">
        <v>0</v>
      </c>
      <c r="R7160">
        <v>11</v>
      </c>
      <c r="S7160">
        <v>22</v>
      </c>
      <c r="T7160">
        <v>2665</v>
      </c>
      <c r="U7160">
        <v>0</v>
      </c>
      <c r="V7160">
        <v>1</v>
      </c>
      <c r="W7160">
        <v>0.31393636707766659</v>
      </c>
      <c r="X7160">
        <v>293.18537368568377</v>
      </c>
      <c r="Y7160">
        <v>0</v>
      </c>
      <c r="Z7160">
        <v>2.5639533134600003</v>
      </c>
      <c r="AA7160">
        <v>14.30957199595</v>
      </c>
      <c r="AB7160">
        <v>245.36790350581225</v>
      </c>
      <c r="AC7160">
        <v>0</v>
      </c>
      <c r="AD7160">
        <v>7.7491409548903762</v>
      </c>
      <c r="AE7160">
        <v>563.48987982287406</v>
      </c>
    </row>
    <row r="7161" spans="1:31" x14ac:dyDescent="0.25">
      <c r="A7161">
        <v>2320059</v>
      </c>
      <c r="B7161">
        <v>1</v>
      </c>
      <c r="C7161" t="s">
        <v>81</v>
      </c>
      <c r="D7161" t="s">
        <v>112</v>
      </c>
      <c r="E7161" t="s">
        <v>153</v>
      </c>
      <c r="F7161" t="s">
        <v>20448</v>
      </c>
      <c r="G7161" t="s">
        <v>155</v>
      </c>
      <c r="H7161" t="s">
        <v>150</v>
      </c>
      <c r="I7161" t="s">
        <v>136</v>
      </c>
      <c r="J7161" t="s">
        <v>137</v>
      </c>
      <c r="K7161" t="s">
        <v>138</v>
      </c>
      <c r="L7161" t="s">
        <v>20449</v>
      </c>
      <c r="M7161" t="s">
        <v>20450</v>
      </c>
      <c r="N7161">
        <v>2.0166666659999999</v>
      </c>
      <c r="O7161">
        <v>0</v>
      </c>
      <c r="P7161">
        <v>1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</v>
      </c>
    </row>
    <row r="7162" spans="1:31" x14ac:dyDescent="0.25">
      <c r="A7162">
        <v>2320060</v>
      </c>
      <c r="B7162">
        <v>1</v>
      </c>
      <c r="C7162" t="s">
        <v>81</v>
      </c>
      <c r="D7162" t="s">
        <v>128</v>
      </c>
      <c r="E7162" t="s">
        <v>147</v>
      </c>
      <c r="F7162" t="s">
        <v>9197</v>
      </c>
      <c r="G7162" t="s">
        <v>149</v>
      </c>
      <c r="H7162" t="s">
        <v>150</v>
      </c>
      <c r="I7162" t="s">
        <v>136</v>
      </c>
      <c r="J7162" t="s">
        <v>137</v>
      </c>
      <c r="K7162" t="s">
        <v>138</v>
      </c>
      <c r="L7162" t="s">
        <v>20451</v>
      </c>
      <c r="M7162" t="s">
        <v>20452</v>
      </c>
      <c r="N7162">
        <v>1.346944444</v>
      </c>
      <c r="O7162">
        <v>0</v>
      </c>
      <c r="P7162">
        <v>609</v>
      </c>
      <c r="Q7162">
        <v>0</v>
      </c>
      <c r="R7162">
        <v>2</v>
      </c>
      <c r="S7162">
        <v>0</v>
      </c>
      <c r="T7162">
        <v>18</v>
      </c>
      <c r="U7162">
        <v>0</v>
      </c>
      <c r="V7162">
        <v>0</v>
      </c>
      <c r="W7162">
        <v>0</v>
      </c>
      <c r="X7162">
        <v>143.72965650984165</v>
      </c>
      <c r="Y7162">
        <v>0</v>
      </c>
      <c r="Z7162">
        <v>9.1974380221500028E-3</v>
      </c>
      <c r="AA7162">
        <v>0</v>
      </c>
      <c r="AB7162">
        <v>12.041711279708334</v>
      </c>
      <c r="AC7162">
        <v>0</v>
      </c>
      <c r="AD7162">
        <v>0</v>
      </c>
      <c r="AE7162">
        <v>155.78056522757211</v>
      </c>
    </row>
    <row r="7163" spans="1:31" x14ac:dyDescent="0.25">
      <c r="A7163">
        <v>2320061</v>
      </c>
      <c r="B7163">
        <v>1</v>
      </c>
      <c r="C7163" t="s">
        <v>80</v>
      </c>
      <c r="D7163" t="s">
        <v>107</v>
      </c>
      <c r="E7163" t="s">
        <v>147</v>
      </c>
      <c r="F7163" t="s">
        <v>20453</v>
      </c>
      <c r="G7163" t="s">
        <v>149</v>
      </c>
      <c r="H7163" t="s">
        <v>150</v>
      </c>
      <c r="I7163" t="s">
        <v>136</v>
      </c>
      <c r="J7163" t="s">
        <v>137</v>
      </c>
      <c r="K7163" t="s">
        <v>138</v>
      </c>
      <c r="L7163" t="s">
        <v>20454</v>
      </c>
      <c r="M7163" t="s">
        <v>20455</v>
      </c>
      <c r="N7163">
        <v>1.660555555</v>
      </c>
      <c r="O7163">
        <v>0</v>
      </c>
      <c r="P7163">
        <v>4</v>
      </c>
      <c r="Q7163">
        <v>0</v>
      </c>
      <c r="R7163">
        <v>0</v>
      </c>
      <c r="S7163">
        <v>0</v>
      </c>
      <c r="T7163">
        <v>1</v>
      </c>
      <c r="U7163">
        <v>0</v>
      </c>
      <c r="V7163">
        <v>0</v>
      </c>
      <c r="W7163">
        <v>0</v>
      </c>
      <c r="X7163">
        <v>0.63962988064444992</v>
      </c>
      <c r="Y7163">
        <v>0</v>
      </c>
      <c r="Z7163">
        <v>0</v>
      </c>
      <c r="AA7163">
        <v>0</v>
      </c>
      <c r="AB7163">
        <v>2.0399936912043333</v>
      </c>
      <c r="AC7163">
        <v>0</v>
      </c>
      <c r="AD7163">
        <v>0</v>
      </c>
      <c r="AE7163">
        <v>2.6796235718487833</v>
      </c>
    </row>
    <row r="7164" spans="1:31" x14ac:dyDescent="0.25">
      <c r="A7164">
        <v>2320065</v>
      </c>
      <c r="B7164">
        <v>1</v>
      </c>
      <c r="C7164" t="s">
        <v>80</v>
      </c>
      <c r="D7164" t="s">
        <v>90</v>
      </c>
      <c r="E7164" t="s">
        <v>153</v>
      </c>
      <c r="F7164" t="s">
        <v>20456</v>
      </c>
      <c r="G7164" t="s">
        <v>155</v>
      </c>
      <c r="H7164" t="s">
        <v>150</v>
      </c>
      <c r="I7164" t="s">
        <v>136</v>
      </c>
      <c r="J7164" t="s">
        <v>137</v>
      </c>
      <c r="K7164" t="s">
        <v>138</v>
      </c>
      <c r="L7164" t="s">
        <v>20457</v>
      </c>
      <c r="M7164" t="s">
        <v>20458</v>
      </c>
      <c r="N7164">
        <v>0.73111111100000004</v>
      </c>
      <c r="O7164">
        <v>0</v>
      </c>
      <c r="P7164">
        <v>2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0.44763605987205013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0.44763605987205013</v>
      </c>
    </row>
    <row r="7165" spans="1:31" x14ac:dyDescent="0.25">
      <c r="A7165">
        <v>2320066</v>
      </c>
      <c r="B7165">
        <v>1</v>
      </c>
      <c r="C7165" t="s">
        <v>81</v>
      </c>
      <c r="D7165" t="s">
        <v>128</v>
      </c>
      <c r="E7165" t="s">
        <v>147</v>
      </c>
      <c r="F7165" t="s">
        <v>20459</v>
      </c>
      <c r="G7165" t="s">
        <v>149</v>
      </c>
      <c r="H7165" t="s">
        <v>150</v>
      </c>
      <c r="I7165" t="s">
        <v>136</v>
      </c>
      <c r="J7165" t="s">
        <v>137</v>
      </c>
      <c r="K7165" t="s">
        <v>138</v>
      </c>
      <c r="L7165" t="s">
        <v>20460</v>
      </c>
      <c r="M7165" t="s">
        <v>20461</v>
      </c>
      <c r="N7165">
        <v>5.6686111109999997</v>
      </c>
      <c r="O7165">
        <v>0</v>
      </c>
      <c r="P7165">
        <v>7</v>
      </c>
      <c r="Q7165">
        <v>0</v>
      </c>
      <c r="R7165">
        <v>1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5.7188838751913176</v>
      </c>
      <c r="Y7165">
        <v>0</v>
      </c>
      <c r="Z7165">
        <v>0.59963818821573334</v>
      </c>
      <c r="AA7165">
        <v>0</v>
      </c>
      <c r="AB7165">
        <v>0</v>
      </c>
      <c r="AC7165">
        <v>0</v>
      </c>
      <c r="AD7165">
        <v>0</v>
      </c>
      <c r="AE7165">
        <v>6.3185220634070509</v>
      </c>
    </row>
    <row r="7166" spans="1:31" x14ac:dyDescent="0.25">
      <c r="A7166">
        <v>2320067</v>
      </c>
      <c r="B7166">
        <v>1</v>
      </c>
      <c r="C7166" t="s">
        <v>81</v>
      </c>
      <c r="D7166" t="s">
        <v>123</v>
      </c>
      <c r="E7166" t="s">
        <v>132</v>
      </c>
      <c r="F7166" t="s">
        <v>6366</v>
      </c>
      <c r="G7166" t="s">
        <v>134</v>
      </c>
      <c r="H7166" t="s">
        <v>135</v>
      </c>
      <c r="I7166" t="s">
        <v>136</v>
      </c>
      <c r="J7166" t="s">
        <v>137</v>
      </c>
      <c r="K7166" t="s">
        <v>138</v>
      </c>
      <c r="L7166" t="s">
        <v>20462</v>
      </c>
      <c r="M7166" t="s">
        <v>20463</v>
      </c>
      <c r="N7166">
        <v>0.62527777699999998</v>
      </c>
      <c r="O7166">
        <v>2</v>
      </c>
      <c r="P7166">
        <v>0</v>
      </c>
      <c r="Q7166">
        <v>60</v>
      </c>
      <c r="R7166">
        <v>0</v>
      </c>
      <c r="S7166">
        <v>10</v>
      </c>
      <c r="T7166">
        <v>0</v>
      </c>
      <c r="U7166">
        <v>0</v>
      </c>
      <c r="V7166">
        <v>0</v>
      </c>
      <c r="W7166">
        <v>0.16755943777024998</v>
      </c>
      <c r="X7166">
        <v>0</v>
      </c>
      <c r="Y7166">
        <v>56.937319459328464</v>
      </c>
      <c r="Z7166">
        <v>0</v>
      </c>
      <c r="AA7166">
        <v>4.0062299986782222</v>
      </c>
      <c r="AB7166">
        <v>0</v>
      </c>
      <c r="AC7166">
        <v>0</v>
      </c>
      <c r="AD7166">
        <v>0</v>
      </c>
      <c r="AE7166">
        <v>61.111108895776937</v>
      </c>
    </row>
    <row r="7167" spans="1:31" x14ac:dyDescent="0.25">
      <c r="A7167">
        <v>2320069</v>
      </c>
      <c r="B7167">
        <v>1</v>
      </c>
      <c r="C7167" t="s">
        <v>81</v>
      </c>
      <c r="D7167" t="s">
        <v>122</v>
      </c>
      <c r="E7167" t="s">
        <v>153</v>
      </c>
      <c r="F7167" t="s">
        <v>20464</v>
      </c>
      <c r="G7167" t="s">
        <v>155</v>
      </c>
      <c r="H7167" t="s">
        <v>150</v>
      </c>
      <c r="I7167" t="s">
        <v>136</v>
      </c>
      <c r="J7167" t="s">
        <v>137</v>
      </c>
      <c r="K7167" t="s">
        <v>138</v>
      </c>
      <c r="L7167" t="s">
        <v>20465</v>
      </c>
      <c r="M7167" t="s">
        <v>20466</v>
      </c>
      <c r="N7167">
        <v>1.596944444</v>
      </c>
      <c r="O7167">
        <v>0</v>
      </c>
      <c r="P7167">
        <v>2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0.43534705857022504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0.43534705857022504</v>
      </c>
    </row>
    <row r="7168" spans="1:31" x14ac:dyDescent="0.25">
      <c r="A7168">
        <v>2320072</v>
      </c>
      <c r="B7168">
        <v>1</v>
      </c>
      <c r="C7168" t="s">
        <v>80</v>
      </c>
      <c r="D7168" t="s">
        <v>109</v>
      </c>
      <c r="E7168" t="s">
        <v>175</v>
      </c>
      <c r="F7168" t="s">
        <v>20467</v>
      </c>
      <c r="G7168" t="s">
        <v>210</v>
      </c>
      <c r="H7168" t="s">
        <v>135</v>
      </c>
      <c r="I7168" t="s">
        <v>136</v>
      </c>
      <c r="J7168" t="s">
        <v>137</v>
      </c>
      <c r="K7168" t="s">
        <v>138</v>
      </c>
      <c r="L7168" t="s">
        <v>20468</v>
      </c>
      <c r="M7168" t="s">
        <v>20469</v>
      </c>
      <c r="N7168">
        <v>2.542777777</v>
      </c>
      <c r="O7168">
        <v>0</v>
      </c>
      <c r="P7168">
        <v>21</v>
      </c>
      <c r="Q7168">
        <v>0</v>
      </c>
      <c r="R7168">
        <v>0</v>
      </c>
      <c r="S7168">
        <v>0</v>
      </c>
      <c r="T7168">
        <v>3</v>
      </c>
      <c r="U7168">
        <v>0</v>
      </c>
      <c r="V7168">
        <v>0</v>
      </c>
      <c r="W7168">
        <v>0</v>
      </c>
      <c r="X7168">
        <v>6.480566094385682</v>
      </c>
      <c r="Y7168">
        <v>0</v>
      </c>
      <c r="Z7168">
        <v>0</v>
      </c>
      <c r="AA7168">
        <v>0</v>
      </c>
      <c r="AB7168">
        <v>0.46788517893119996</v>
      </c>
      <c r="AC7168">
        <v>0</v>
      </c>
      <c r="AD7168">
        <v>0</v>
      </c>
      <c r="AE7168">
        <v>6.9484512733168824</v>
      </c>
    </row>
    <row r="7169" spans="1:31" x14ac:dyDescent="0.25">
      <c r="A7169">
        <v>2320073</v>
      </c>
      <c r="B7169">
        <v>1</v>
      </c>
      <c r="C7169" t="s">
        <v>80</v>
      </c>
      <c r="D7169" t="s">
        <v>90</v>
      </c>
      <c r="E7169" t="s">
        <v>153</v>
      </c>
      <c r="F7169" t="s">
        <v>20470</v>
      </c>
      <c r="G7169" t="s">
        <v>155</v>
      </c>
      <c r="H7169" t="s">
        <v>150</v>
      </c>
      <c r="I7169" t="s">
        <v>136</v>
      </c>
      <c r="J7169" t="s">
        <v>137</v>
      </c>
      <c r="K7169" t="s">
        <v>138</v>
      </c>
      <c r="L7169" t="s">
        <v>20471</v>
      </c>
      <c r="M7169" t="s">
        <v>20472</v>
      </c>
      <c r="N7169">
        <v>1.6955555550000001</v>
      </c>
      <c r="O7169">
        <v>0</v>
      </c>
      <c r="P7169">
        <v>5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1.8613005931108668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1.8613005931108668</v>
      </c>
    </row>
    <row r="7170" spans="1:31" x14ac:dyDescent="0.25">
      <c r="A7170">
        <v>2320074</v>
      </c>
      <c r="B7170">
        <v>1</v>
      </c>
      <c r="C7170" t="s">
        <v>81</v>
      </c>
      <c r="D7170" t="s">
        <v>114</v>
      </c>
      <c r="E7170" t="s">
        <v>147</v>
      </c>
      <c r="F7170" t="s">
        <v>20473</v>
      </c>
      <c r="G7170" t="s">
        <v>149</v>
      </c>
      <c r="H7170" t="s">
        <v>150</v>
      </c>
      <c r="I7170" t="s">
        <v>136</v>
      </c>
      <c r="J7170" t="s">
        <v>137</v>
      </c>
      <c r="K7170" t="s">
        <v>138</v>
      </c>
      <c r="L7170" t="s">
        <v>20474</v>
      </c>
      <c r="M7170" t="s">
        <v>20475</v>
      </c>
      <c r="N7170">
        <v>2.5447222219999999</v>
      </c>
      <c r="O7170">
        <v>0</v>
      </c>
      <c r="P7170">
        <v>44</v>
      </c>
      <c r="Q7170">
        <v>0</v>
      </c>
      <c r="R7170">
        <v>0</v>
      </c>
      <c r="S7170">
        <v>0</v>
      </c>
      <c r="T7170">
        <v>4</v>
      </c>
      <c r="U7170">
        <v>0</v>
      </c>
      <c r="V7170">
        <v>0</v>
      </c>
      <c r="W7170">
        <v>0</v>
      </c>
      <c r="X7170">
        <v>10.049072246617117</v>
      </c>
      <c r="Y7170">
        <v>0</v>
      </c>
      <c r="Z7170">
        <v>0</v>
      </c>
      <c r="AA7170">
        <v>0</v>
      </c>
      <c r="AB7170">
        <v>0.29214943743139998</v>
      </c>
      <c r="AC7170">
        <v>0</v>
      </c>
      <c r="AD7170">
        <v>0</v>
      </c>
      <c r="AE7170">
        <v>10.341221684048516</v>
      </c>
    </row>
    <row r="7171" spans="1:31" x14ac:dyDescent="0.25">
      <c r="A7171">
        <v>2320076</v>
      </c>
      <c r="B7171">
        <v>1</v>
      </c>
      <c r="C7171" t="s">
        <v>81</v>
      </c>
      <c r="D7171" t="s">
        <v>123</v>
      </c>
      <c r="E7171" t="s">
        <v>175</v>
      </c>
      <c r="F7171" t="s">
        <v>20476</v>
      </c>
      <c r="G7171" t="s">
        <v>134</v>
      </c>
      <c r="H7171" t="s">
        <v>135</v>
      </c>
      <c r="I7171" t="s">
        <v>136</v>
      </c>
      <c r="J7171" t="s">
        <v>137</v>
      </c>
      <c r="K7171" t="s">
        <v>138</v>
      </c>
      <c r="L7171" t="s">
        <v>20477</v>
      </c>
      <c r="M7171" t="s">
        <v>20478</v>
      </c>
      <c r="N7171">
        <v>1.099444444</v>
      </c>
      <c r="O7171">
        <v>0</v>
      </c>
      <c r="P7171">
        <v>5</v>
      </c>
      <c r="Q7171">
        <v>0</v>
      </c>
      <c r="R7171">
        <v>0</v>
      </c>
      <c r="S7171">
        <v>0</v>
      </c>
      <c r="T7171">
        <v>619</v>
      </c>
      <c r="U7171">
        <v>1</v>
      </c>
      <c r="V7171">
        <v>11</v>
      </c>
      <c r="W7171">
        <v>0</v>
      </c>
      <c r="X7171">
        <v>2.1400909496943998</v>
      </c>
      <c r="Y7171">
        <v>0</v>
      </c>
      <c r="Z7171">
        <v>0</v>
      </c>
      <c r="AA7171">
        <v>0</v>
      </c>
      <c r="AB7171">
        <v>317.63281443796126</v>
      </c>
      <c r="AC7171">
        <v>21.633119454239999</v>
      </c>
      <c r="AD7171">
        <v>72.676684650384317</v>
      </c>
      <c r="AE7171">
        <v>414.08270949227995</v>
      </c>
    </row>
    <row r="7172" spans="1:31" x14ac:dyDescent="0.25">
      <c r="A7172">
        <v>2320078</v>
      </c>
      <c r="B7172">
        <v>1</v>
      </c>
      <c r="C7172" t="s">
        <v>80</v>
      </c>
      <c r="D7172" t="s">
        <v>106</v>
      </c>
      <c r="E7172" t="s">
        <v>141</v>
      </c>
      <c r="F7172" t="s">
        <v>20423</v>
      </c>
      <c r="G7172" t="s">
        <v>134</v>
      </c>
      <c r="H7172" t="s">
        <v>135</v>
      </c>
      <c r="I7172" t="s">
        <v>468</v>
      </c>
      <c r="J7172" t="s">
        <v>137</v>
      </c>
      <c r="K7172" t="s">
        <v>138</v>
      </c>
      <c r="L7172" t="s">
        <v>20479</v>
      </c>
      <c r="M7172" t="s">
        <v>20480</v>
      </c>
      <c r="N7172">
        <v>2.7777777E-2</v>
      </c>
      <c r="O7172">
        <v>6</v>
      </c>
      <c r="P7172">
        <v>9820</v>
      </c>
      <c r="Q7172">
        <v>0</v>
      </c>
      <c r="R7172">
        <v>11</v>
      </c>
      <c r="S7172">
        <v>22</v>
      </c>
      <c r="T7172">
        <v>2665</v>
      </c>
      <c r="U7172">
        <v>0</v>
      </c>
      <c r="V7172">
        <v>1</v>
      </c>
      <c r="W7172">
        <v>5.0963695954166666E-2</v>
      </c>
      <c r="X7172">
        <v>47.595028195727323</v>
      </c>
      <c r="Y7172">
        <v>0</v>
      </c>
      <c r="Z7172">
        <v>0.41622618724999999</v>
      </c>
      <c r="AA7172">
        <v>2.3229824668750001</v>
      </c>
      <c r="AB7172">
        <v>39.832451867826748</v>
      </c>
      <c r="AC7172">
        <v>0</v>
      </c>
      <c r="AD7172">
        <v>1.2579774277419444</v>
      </c>
      <c r="AE7172">
        <v>91.475629841375181</v>
      </c>
    </row>
    <row r="7173" spans="1:31" x14ac:dyDescent="0.25">
      <c r="A7173">
        <v>2320082</v>
      </c>
      <c r="B7173">
        <v>1</v>
      </c>
      <c r="C7173" t="s">
        <v>80</v>
      </c>
      <c r="D7173" t="s">
        <v>101</v>
      </c>
      <c r="E7173" t="s">
        <v>132</v>
      </c>
      <c r="F7173" t="s">
        <v>9482</v>
      </c>
      <c r="G7173" t="s">
        <v>210</v>
      </c>
      <c r="H7173" t="s">
        <v>135</v>
      </c>
      <c r="I7173" t="s">
        <v>136</v>
      </c>
      <c r="J7173" t="s">
        <v>137</v>
      </c>
      <c r="K7173" t="s">
        <v>138</v>
      </c>
      <c r="L7173" t="s">
        <v>20481</v>
      </c>
      <c r="M7173" t="s">
        <v>20482</v>
      </c>
      <c r="N7173">
        <v>2.7736111110000001</v>
      </c>
      <c r="O7173">
        <v>9</v>
      </c>
      <c r="P7173">
        <v>9</v>
      </c>
      <c r="Q7173">
        <v>9</v>
      </c>
      <c r="R7173">
        <v>1</v>
      </c>
      <c r="S7173">
        <v>7</v>
      </c>
      <c r="T7173">
        <v>1</v>
      </c>
      <c r="U7173">
        <v>0</v>
      </c>
      <c r="V7173">
        <v>0</v>
      </c>
      <c r="W7173">
        <v>9.5751011914374935</v>
      </c>
      <c r="X7173">
        <v>3.7766341880930669</v>
      </c>
      <c r="Y7173">
        <v>248.57987198925071</v>
      </c>
      <c r="Z7173">
        <v>5.1737062219011563</v>
      </c>
      <c r="AA7173">
        <v>63.735212878052437</v>
      </c>
      <c r="AB7173">
        <v>0.58692530006120003</v>
      </c>
      <c r="AC7173">
        <v>0</v>
      </c>
      <c r="AD7173">
        <v>0</v>
      </c>
      <c r="AE7173">
        <v>331.42745176879606</v>
      </c>
    </row>
    <row r="7174" spans="1:31" x14ac:dyDescent="0.25">
      <c r="A7174">
        <v>2320083</v>
      </c>
      <c r="B7174">
        <v>1</v>
      </c>
      <c r="C7174" t="s">
        <v>80</v>
      </c>
      <c r="D7174" t="s">
        <v>101</v>
      </c>
      <c r="E7174" t="s">
        <v>158</v>
      </c>
      <c r="F7174" t="s">
        <v>368</v>
      </c>
      <c r="G7174" t="s">
        <v>453</v>
      </c>
      <c r="H7174" t="s">
        <v>150</v>
      </c>
      <c r="I7174" t="s">
        <v>136</v>
      </c>
      <c r="J7174" t="s">
        <v>137</v>
      </c>
      <c r="K7174" t="s">
        <v>138</v>
      </c>
      <c r="L7174" t="s">
        <v>20483</v>
      </c>
      <c r="M7174" t="s">
        <v>20484</v>
      </c>
      <c r="N7174">
        <v>5.4227777770000003</v>
      </c>
      <c r="O7174">
        <v>0</v>
      </c>
      <c r="P7174">
        <v>62</v>
      </c>
      <c r="Q7174">
        <v>0</v>
      </c>
      <c r="R7174">
        <v>22</v>
      </c>
      <c r="S7174">
        <v>0</v>
      </c>
      <c r="T7174">
        <v>11</v>
      </c>
      <c r="U7174">
        <v>0</v>
      </c>
      <c r="V7174">
        <v>0</v>
      </c>
      <c r="W7174">
        <v>0</v>
      </c>
      <c r="X7174">
        <v>197.29679946498277</v>
      </c>
      <c r="Y7174">
        <v>0</v>
      </c>
      <c r="Z7174">
        <v>36.756643373127382</v>
      </c>
      <c r="AA7174">
        <v>0</v>
      </c>
      <c r="AB7174">
        <v>91.962234021474046</v>
      </c>
      <c r="AC7174">
        <v>0</v>
      </c>
      <c r="AD7174">
        <v>0</v>
      </c>
      <c r="AE7174">
        <v>326.01567685958423</v>
      </c>
    </row>
    <row r="7175" spans="1:31" x14ac:dyDescent="0.25">
      <c r="A7175">
        <v>2320084</v>
      </c>
      <c r="B7175">
        <v>1</v>
      </c>
      <c r="C7175" t="s">
        <v>80</v>
      </c>
      <c r="D7175" t="s">
        <v>101</v>
      </c>
      <c r="E7175" t="s">
        <v>147</v>
      </c>
      <c r="F7175" t="s">
        <v>20485</v>
      </c>
      <c r="G7175" t="s">
        <v>149</v>
      </c>
      <c r="H7175" t="s">
        <v>150</v>
      </c>
      <c r="I7175" t="s">
        <v>136</v>
      </c>
      <c r="J7175" t="s">
        <v>137</v>
      </c>
      <c r="K7175" t="s">
        <v>138</v>
      </c>
      <c r="L7175" t="s">
        <v>20486</v>
      </c>
      <c r="M7175" t="s">
        <v>20487</v>
      </c>
      <c r="N7175">
        <v>4.6222222220000004</v>
      </c>
      <c r="O7175">
        <v>0</v>
      </c>
      <c r="P7175">
        <v>13</v>
      </c>
      <c r="Q7175">
        <v>0</v>
      </c>
      <c r="R7175">
        <v>1</v>
      </c>
      <c r="S7175">
        <v>0</v>
      </c>
      <c r="T7175">
        <v>3</v>
      </c>
      <c r="U7175">
        <v>0</v>
      </c>
      <c r="V7175">
        <v>0</v>
      </c>
      <c r="W7175">
        <v>0</v>
      </c>
      <c r="X7175">
        <v>7.6949835089191518</v>
      </c>
      <c r="Y7175">
        <v>0</v>
      </c>
      <c r="Z7175">
        <v>8.713694113483843</v>
      </c>
      <c r="AA7175">
        <v>0</v>
      </c>
      <c r="AB7175">
        <v>6.2996190044103262</v>
      </c>
      <c r="AC7175">
        <v>0</v>
      </c>
      <c r="AD7175">
        <v>0</v>
      </c>
      <c r="AE7175">
        <v>22.708296626813322</v>
      </c>
    </row>
    <row r="7176" spans="1:31" x14ac:dyDescent="0.25">
      <c r="A7176">
        <v>2320086</v>
      </c>
      <c r="B7176">
        <v>1</v>
      </c>
      <c r="C7176" t="s">
        <v>80</v>
      </c>
      <c r="D7176" t="s">
        <v>96</v>
      </c>
      <c r="E7176" t="s">
        <v>153</v>
      </c>
      <c r="F7176" t="s">
        <v>20488</v>
      </c>
      <c r="G7176" t="s">
        <v>254</v>
      </c>
      <c r="H7176" t="s">
        <v>150</v>
      </c>
      <c r="I7176" t="s">
        <v>136</v>
      </c>
      <c r="J7176" t="s">
        <v>137</v>
      </c>
      <c r="K7176" t="s">
        <v>138</v>
      </c>
      <c r="L7176" t="s">
        <v>20489</v>
      </c>
      <c r="M7176" t="s">
        <v>20490</v>
      </c>
      <c r="N7176">
        <v>2.7241666659999999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1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0.92865662181615005</v>
      </c>
      <c r="AC7176">
        <v>0</v>
      </c>
      <c r="AD7176">
        <v>0</v>
      </c>
      <c r="AE7176">
        <v>0.92865662181615005</v>
      </c>
    </row>
    <row r="7177" spans="1:31" x14ac:dyDescent="0.25">
      <c r="A7177">
        <v>2320224</v>
      </c>
      <c r="B7177">
        <v>1</v>
      </c>
      <c r="C7177" t="s">
        <v>80</v>
      </c>
      <c r="D7177" t="s">
        <v>106</v>
      </c>
      <c r="E7177" t="s">
        <v>175</v>
      </c>
      <c r="F7177" t="s">
        <v>20491</v>
      </c>
      <c r="G7177" t="s">
        <v>716</v>
      </c>
      <c r="H7177" t="s">
        <v>135</v>
      </c>
      <c r="I7177" t="s">
        <v>136</v>
      </c>
      <c r="J7177" t="s">
        <v>137</v>
      </c>
      <c r="K7177" t="s">
        <v>138</v>
      </c>
      <c r="L7177" t="s">
        <v>20492</v>
      </c>
      <c r="M7177" t="s">
        <v>20493</v>
      </c>
      <c r="N7177">
        <v>0.88694444400000005</v>
      </c>
      <c r="O7177">
        <v>0</v>
      </c>
      <c r="P7177">
        <v>15</v>
      </c>
      <c r="Q7177">
        <v>0</v>
      </c>
      <c r="R7177">
        <v>2</v>
      </c>
      <c r="S7177">
        <v>0</v>
      </c>
      <c r="T7177">
        <v>3</v>
      </c>
      <c r="U7177">
        <v>0</v>
      </c>
      <c r="V7177">
        <v>0</v>
      </c>
      <c r="W7177">
        <v>0</v>
      </c>
      <c r="X7177">
        <v>6.5594903726989493</v>
      </c>
      <c r="Y7177">
        <v>0</v>
      </c>
      <c r="Z7177">
        <v>0.88110636060000003</v>
      </c>
      <c r="AA7177">
        <v>0</v>
      </c>
      <c r="AB7177">
        <v>1.2649858594335002</v>
      </c>
      <c r="AC7177">
        <v>0</v>
      </c>
      <c r="AD7177">
        <v>0</v>
      </c>
      <c r="AE7177">
        <v>8.7055825927324495</v>
      </c>
    </row>
    <row r="7178" spans="1:31" x14ac:dyDescent="0.25">
      <c r="A7178">
        <v>2320231</v>
      </c>
      <c r="B7178">
        <v>1</v>
      </c>
      <c r="C7178" t="s">
        <v>80</v>
      </c>
      <c r="D7178" t="s">
        <v>97</v>
      </c>
      <c r="E7178" t="s">
        <v>153</v>
      </c>
      <c r="F7178" t="s">
        <v>20494</v>
      </c>
      <c r="G7178" t="s">
        <v>155</v>
      </c>
      <c r="H7178" t="s">
        <v>150</v>
      </c>
      <c r="I7178" t="s">
        <v>136</v>
      </c>
      <c r="J7178" t="s">
        <v>137</v>
      </c>
      <c r="K7178" t="s">
        <v>138</v>
      </c>
      <c r="L7178" t="s">
        <v>20495</v>
      </c>
      <c r="M7178" t="s">
        <v>20496</v>
      </c>
      <c r="N7178">
        <v>0.61416666600000003</v>
      </c>
      <c r="O7178">
        <v>0</v>
      </c>
      <c r="P7178">
        <v>1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0.21078939859560003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0.21078939859560003</v>
      </c>
    </row>
    <row r="7179" spans="1:31" x14ac:dyDescent="0.25">
      <c r="A7179">
        <v>2320232</v>
      </c>
      <c r="B7179">
        <v>1</v>
      </c>
      <c r="C7179" t="s">
        <v>80</v>
      </c>
      <c r="D7179" t="s">
        <v>83</v>
      </c>
      <c r="E7179" t="s">
        <v>175</v>
      </c>
      <c r="F7179" t="s">
        <v>20497</v>
      </c>
      <c r="G7179" t="s">
        <v>134</v>
      </c>
      <c r="H7179" t="s">
        <v>135</v>
      </c>
      <c r="I7179" t="s">
        <v>136</v>
      </c>
      <c r="J7179" t="s">
        <v>137</v>
      </c>
      <c r="K7179" t="s">
        <v>138</v>
      </c>
      <c r="L7179" t="s">
        <v>20498</v>
      </c>
      <c r="M7179" t="s">
        <v>20499</v>
      </c>
      <c r="N7179">
        <v>0.26944444400000001</v>
      </c>
      <c r="O7179">
        <v>0</v>
      </c>
      <c r="P7179">
        <v>1</v>
      </c>
      <c r="Q7179">
        <v>0</v>
      </c>
      <c r="R7179">
        <v>2</v>
      </c>
      <c r="S7179">
        <v>4</v>
      </c>
      <c r="T7179">
        <v>27</v>
      </c>
      <c r="U7179">
        <v>4</v>
      </c>
      <c r="V7179">
        <v>4</v>
      </c>
      <c r="W7179">
        <v>0</v>
      </c>
      <c r="X7179">
        <v>3.0814272561E-2</v>
      </c>
      <c r="Y7179">
        <v>0</v>
      </c>
      <c r="Z7179">
        <v>9.272830478500001E-3</v>
      </c>
      <c r="AA7179">
        <v>10.598719275810637</v>
      </c>
      <c r="AB7179">
        <v>26.43954599984567</v>
      </c>
      <c r="AC7179">
        <v>27.072566257531662</v>
      </c>
      <c r="AD7179">
        <v>12.89931089044072</v>
      </c>
      <c r="AE7179">
        <v>77.05022952666819</v>
      </c>
    </row>
    <row r="7180" spans="1:31" x14ac:dyDescent="0.25">
      <c r="A7180">
        <v>2320234</v>
      </c>
      <c r="B7180">
        <v>1</v>
      </c>
      <c r="C7180" t="s">
        <v>80</v>
      </c>
      <c r="D7180" t="s">
        <v>100</v>
      </c>
      <c r="E7180" t="s">
        <v>147</v>
      </c>
      <c r="F7180" t="s">
        <v>20500</v>
      </c>
      <c r="G7180" t="s">
        <v>149</v>
      </c>
      <c r="H7180" t="s">
        <v>150</v>
      </c>
      <c r="I7180" t="s">
        <v>136</v>
      </c>
      <c r="J7180" t="s">
        <v>137</v>
      </c>
      <c r="K7180" t="s">
        <v>138</v>
      </c>
      <c r="L7180" t="s">
        <v>20501</v>
      </c>
      <c r="M7180" t="s">
        <v>20502</v>
      </c>
      <c r="N7180">
        <v>0.93527777700000003</v>
      </c>
      <c r="O7180">
        <v>0</v>
      </c>
      <c r="P7180">
        <v>4</v>
      </c>
      <c r="Q7180">
        <v>0</v>
      </c>
      <c r="R7180">
        <v>5</v>
      </c>
      <c r="S7180">
        <v>0</v>
      </c>
      <c r="T7180">
        <v>1</v>
      </c>
      <c r="U7180">
        <v>0</v>
      </c>
      <c r="V7180">
        <v>0</v>
      </c>
      <c r="W7180">
        <v>0</v>
      </c>
      <c r="X7180">
        <v>0.95825506803473337</v>
      </c>
      <c r="Y7180">
        <v>0</v>
      </c>
      <c r="Z7180">
        <v>14.05839398273355</v>
      </c>
      <c r="AA7180">
        <v>0</v>
      </c>
      <c r="AB7180">
        <v>0.79538465139614989</v>
      </c>
      <c r="AC7180">
        <v>0</v>
      </c>
      <c r="AD7180">
        <v>0</v>
      </c>
      <c r="AE7180">
        <v>15.812033702164433</v>
      </c>
    </row>
    <row r="7181" spans="1:31" x14ac:dyDescent="0.25">
      <c r="A7181">
        <v>2320235</v>
      </c>
      <c r="B7181">
        <v>1</v>
      </c>
      <c r="C7181" t="s">
        <v>81</v>
      </c>
      <c r="D7181" t="s">
        <v>112</v>
      </c>
      <c r="E7181" t="s">
        <v>153</v>
      </c>
      <c r="F7181" t="s">
        <v>20503</v>
      </c>
      <c r="G7181" t="s">
        <v>155</v>
      </c>
      <c r="H7181" t="s">
        <v>150</v>
      </c>
      <c r="I7181" t="s">
        <v>136</v>
      </c>
      <c r="J7181" t="s">
        <v>137</v>
      </c>
      <c r="K7181" t="s">
        <v>138</v>
      </c>
      <c r="L7181" t="s">
        <v>20504</v>
      </c>
      <c r="M7181" t="s">
        <v>20505</v>
      </c>
      <c r="N7181">
        <v>0.78027777700000001</v>
      </c>
      <c r="O7181">
        <v>0</v>
      </c>
      <c r="P7181">
        <v>1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0.13305254831293334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0.13305254831293334</v>
      </c>
    </row>
    <row r="7182" spans="1:31" x14ac:dyDescent="0.25">
      <c r="A7182">
        <v>2320237</v>
      </c>
      <c r="B7182">
        <v>1</v>
      </c>
      <c r="C7182" t="s">
        <v>81</v>
      </c>
      <c r="D7182" t="s">
        <v>112</v>
      </c>
      <c r="E7182" t="s">
        <v>175</v>
      </c>
      <c r="F7182" t="s">
        <v>20506</v>
      </c>
      <c r="G7182" t="s">
        <v>716</v>
      </c>
      <c r="H7182" t="s">
        <v>135</v>
      </c>
      <c r="I7182" t="s">
        <v>136</v>
      </c>
      <c r="J7182" t="s">
        <v>137</v>
      </c>
      <c r="K7182" t="s">
        <v>138</v>
      </c>
      <c r="L7182" t="s">
        <v>20507</v>
      </c>
      <c r="M7182" t="s">
        <v>20508</v>
      </c>
      <c r="N7182">
        <v>1.6930555549999999</v>
      </c>
      <c r="O7182">
        <v>0</v>
      </c>
      <c r="P7182">
        <v>0</v>
      </c>
      <c r="Q7182">
        <v>0</v>
      </c>
      <c r="R7182">
        <v>0</v>
      </c>
      <c r="S7182">
        <v>2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>
        <v>13.175133927318001</v>
      </c>
      <c r="AB7182">
        <v>0</v>
      </c>
      <c r="AC7182">
        <v>0</v>
      </c>
      <c r="AD7182">
        <v>0</v>
      </c>
      <c r="AE7182">
        <v>13.175133927318001</v>
      </c>
    </row>
    <row r="7183" spans="1:31" x14ac:dyDescent="0.25">
      <c r="A7183">
        <v>2320261</v>
      </c>
      <c r="B7183">
        <v>1</v>
      </c>
      <c r="C7183" t="s">
        <v>80</v>
      </c>
      <c r="D7183" t="s">
        <v>84</v>
      </c>
      <c r="E7183" t="s">
        <v>285</v>
      </c>
      <c r="F7183" t="s">
        <v>20329</v>
      </c>
      <c r="G7183" t="s">
        <v>287</v>
      </c>
      <c r="H7183" t="s">
        <v>150</v>
      </c>
      <c r="I7183" t="s">
        <v>136</v>
      </c>
      <c r="J7183" t="s">
        <v>137</v>
      </c>
      <c r="K7183" t="s">
        <v>138</v>
      </c>
      <c r="L7183" t="s">
        <v>20509</v>
      </c>
      <c r="M7183" t="s">
        <v>20510</v>
      </c>
      <c r="N7183">
        <v>5.0983333330000002</v>
      </c>
      <c r="O7183">
        <v>0</v>
      </c>
      <c r="P7183">
        <v>219</v>
      </c>
      <c r="Q7183">
        <v>0</v>
      </c>
      <c r="R7183">
        <v>0</v>
      </c>
      <c r="S7183">
        <v>0</v>
      </c>
      <c r="T7183">
        <v>37</v>
      </c>
      <c r="U7183">
        <v>0</v>
      </c>
      <c r="V7183">
        <v>0</v>
      </c>
      <c r="W7183">
        <v>0</v>
      </c>
      <c r="X7183">
        <v>187.73670114865843</v>
      </c>
      <c r="Y7183">
        <v>0</v>
      </c>
      <c r="Z7183">
        <v>0</v>
      </c>
      <c r="AA7183">
        <v>0</v>
      </c>
      <c r="AB7183">
        <v>175.48783402266747</v>
      </c>
      <c r="AC7183">
        <v>0</v>
      </c>
      <c r="AD7183">
        <v>0</v>
      </c>
      <c r="AE7183">
        <v>363.2245351713259</v>
      </c>
    </row>
    <row r="7184" spans="1:31" x14ac:dyDescent="0.25">
      <c r="A7184">
        <v>2320307</v>
      </c>
      <c r="B7184">
        <v>1</v>
      </c>
      <c r="C7184" t="s">
        <v>81</v>
      </c>
      <c r="D7184" t="s">
        <v>128</v>
      </c>
      <c r="E7184" t="s">
        <v>175</v>
      </c>
      <c r="F7184" t="s">
        <v>6681</v>
      </c>
      <c r="G7184" t="s">
        <v>134</v>
      </c>
      <c r="H7184" t="s">
        <v>135</v>
      </c>
      <c r="I7184" t="s">
        <v>136</v>
      </c>
      <c r="J7184" t="s">
        <v>137</v>
      </c>
      <c r="K7184" t="s">
        <v>138</v>
      </c>
      <c r="L7184" t="s">
        <v>20511</v>
      </c>
      <c r="M7184" t="s">
        <v>20512</v>
      </c>
      <c r="N7184">
        <v>1.144722222</v>
      </c>
      <c r="O7184">
        <v>3</v>
      </c>
      <c r="P7184">
        <v>231</v>
      </c>
      <c r="Q7184">
        <v>16</v>
      </c>
      <c r="R7184">
        <v>10</v>
      </c>
      <c r="S7184">
        <v>3</v>
      </c>
      <c r="T7184">
        <v>10</v>
      </c>
      <c r="U7184">
        <v>0</v>
      </c>
      <c r="V7184">
        <v>0</v>
      </c>
      <c r="W7184">
        <v>56.315038362380072</v>
      </c>
      <c r="X7184">
        <v>33.587425792897022</v>
      </c>
      <c r="Y7184">
        <v>8.0370676452782099</v>
      </c>
      <c r="Z7184">
        <v>6.3640861633331731</v>
      </c>
      <c r="AA7184">
        <v>17.896932870737668</v>
      </c>
      <c r="AB7184">
        <v>10.761414011887222</v>
      </c>
      <c r="AC7184">
        <v>0</v>
      </c>
      <c r="AD7184">
        <v>0</v>
      </c>
      <c r="AE7184">
        <v>132.96196484651338</v>
      </c>
    </row>
    <row r="7185" spans="1:31" x14ac:dyDescent="0.25">
      <c r="A7185">
        <v>2320599</v>
      </c>
      <c r="B7185">
        <v>1</v>
      </c>
      <c r="C7185" t="s">
        <v>80</v>
      </c>
      <c r="D7185" t="s">
        <v>93</v>
      </c>
      <c r="E7185" t="s">
        <v>153</v>
      </c>
      <c r="F7185" t="s">
        <v>20513</v>
      </c>
      <c r="G7185" t="s">
        <v>155</v>
      </c>
      <c r="H7185" t="s">
        <v>150</v>
      </c>
      <c r="I7185" t="s">
        <v>136</v>
      </c>
      <c r="J7185" t="s">
        <v>137</v>
      </c>
      <c r="K7185" t="s">
        <v>138</v>
      </c>
      <c r="L7185" t="s">
        <v>20514</v>
      </c>
      <c r="M7185" t="s">
        <v>20515</v>
      </c>
      <c r="N7185">
        <v>2.4019444440000002</v>
      </c>
      <c r="O7185">
        <v>0</v>
      </c>
      <c r="P7185">
        <v>0</v>
      </c>
      <c r="Q7185">
        <v>0</v>
      </c>
      <c r="R7185">
        <v>1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33.135886106030405</v>
      </c>
      <c r="AA7185">
        <v>0</v>
      </c>
      <c r="AB7185">
        <v>0</v>
      </c>
      <c r="AC7185">
        <v>0</v>
      </c>
      <c r="AD7185">
        <v>0</v>
      </c>
      <c r="AE7185">
        <v>33.135886106030405</v>
      </c>
    </row>
    <row r="7186" spans="1:31" x14ac:dyDescent="0.25">
      <c r="A7186">
        <v>2320430</v>
      </c>
      <c r="B7186">
        <v>1</v>
      </c>
      <c r="C7186" t="s">
        <v>80</v>
      </c>
      <c r="D7186" t="s">
        <v>93</v>
      </c>
      <c r="E7186" t="s">
        <v>175</v>
      </c>
      <c r="F7186" t="s">
        <v>20516</v>
      </c>
      <c r="G7186" t="s">
        <v>210</v>
      </c>
      <c r="H7186" t="s">
        <v>135</v>
      </c>
      <c r="I7186" t="s">
        <v>136</v>
      </c>
      <c r="J7186" t="s">
        <v>137</v>
      </c>
      <c r="K7186" t="s">
        <v>138</v>
      </c>
      <c r="L7186" t="s">
        <v>20517</v>
      </c>
      <c r="M7186" t="s">
        <v>20518</v>
      </c>
      <c r="N7186">
        <v>0.88500000000000001</v>
      </c>
      <c r="O7186">
        <v>0</v>
      </c>
      <c r="P7186">
        <v>0</v>
      </c>
      <c r="Q7186">
        <v>0</v>
      </c>
      <c r="R7186">
        <v>9</v>
      </c>
      <c r="S7186">
        <v>0</v>
      </c>
      <c r="T7186">
        <v>6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5.787297518561326</v>
      </c>
      <c r="AA7186">
        <v>0</v>
      </c>
      <c r="AB7186">
        <v>5.4379813613242076</v>
      </c>
      <c r="AC7186">
        <v>0</v>
      </c>
      <c r="AD7186">
        <v>0</v>
      </c>
      <c r="AE7186">
        <v>11.225278879885533</v>
      </c>
    </row>
    <row r="7187" spans="1:31" x14ac:dyDescent="0.25">
      <c r="A7187">
        <v>2320453</v>
      </c>
      <c r="B7187">
        <v>1</v>
      </c>
      <c r="C7187" t="s">
        <v>80</v>
      </c>
      <c r="D7187" t="s">
        <v>101</v>
      </c>
      <c r="E7187" t="s">
        <v>132</v>
      </c>
      <c r="F7187" t="s">
        <v>9482</v>
      </c>
      <c r="G7187" t="s">
        <v>210</v>
      </c>
      <c r="H7187" t="s">
        <v>135</v>
      </c>
      <c r="I7187" t="s">
        <v>136</v>
      </c>
      <c r="J7187" t="s">
        <v>137</v>
      </c>
      <c r="K7187" t="s">
        <v>138</v>
      </c>
      <c r="L7187" t="s">
        <v>20519</v>
      </c>
      <c r="M7187" t="s">
        <v>20520</v>
      </c>
      <c r="N7187">
        <v>1.978888888</v>
      </c>
      <c r="O7187">
        <v>9</v>
      </c>
      <c r="P7187">
        <v>9</v>
      </c>
      <c r="Q7187">
        <v>9</v>
      </c>
      <c r="R7187">
        <v>1</v>
      </c>
      <c r="S7187">
        <v>8</v>
      </c>
      <c r="T7187">
        <v>1</v>
      </c>
      <c r="U7187">
        <v>0</v>
      </c>
      <c r="V7187">
        <v>0</v>
      </c>
      <c r="W7187">
        <v>6.1204339978907667</v>
      </c>
      <c r="X7187">
        <v>2.8369516787341991</v>
      </c>
      <c r="Y7187">
        <v>163.52558325537359</v>
      </c>
      <c r="Z7187">
        <v>3.4901891635213556</v>
      </c>
      <c r="AA7187">
        <v>69.590690031047828</v>
      </c>
      <c r="AB7187">
        <v>0.71514000413753331</v>
      </c>
      <c r="AC7187">
        <v>0</v>
      </c>
      <c r="AD7187">
        <v>0</v>
      </c>
      <c r="AE7187">
        <v>246.27898813070527</v>
      </c>
    </row>
    <row r="7188" spans="1:31" x14ac:dyDescent="0.25">
      <c r="A7188">
        <v>2320553</v>
      </c>
      <c r="B7188">
        <v>1</v>
      </c>
      <c r="C7188" t="s">
        <v>81</v>
      </c>
      <c r="D7188" t="s">
        <v>119</v>
      </c>
      <c r="E7188" t="s">
        <v>147</v>
      </c>
      <c r="F7188" t="s">
        <v>20521</v>
      </c>
      <c r="G7188" t="s">
        <v>149</v>
      </c>
      <c r="H7188" t="s">
        <v>150</v>
      </c>
      <c r="I7188" t="s">
        <v>136</v>
      </c>
      <c r="J7188" t="s">
        <v>137</v>
      </c>
      <c r="K7188" t="s">
        <v>138</v>
      </c>
      <c r="L7188" t="s">
        <v>20522</v>
      </c>
      <c r="M7188" t="s">
        <v>20523</v>
      </c>
      <c r="N7188">
        <v>2.4300000000000002</v>
      </c>
      <c r="O7188">
        <v>0</v>
      </c>
      <c r="P7188">
        <v>29</v>
      </c>
      <c r="Q7188">
        <v>0</v>
      </c>
      <c r="R7188">
        <v>2</v>
      </c>
      <c r="S7188">
        <v>0</v>
      </c>
      <c r="T7188">
        <v>2</v>
      </c>
      <c r="U7188">
        <v>0</v>
      </c>
      <c r="V7188">
        <v>0</v>
      </c>
      <c r="W7188">
        <v>0</v>
      </c>
      <c r="X7188">
        <v>8.5472139128347902</v>
      </c>
      <c r="Y7188">
        <v>0</v>
      </c>
      <c r="Z7188">
        <v>1.0734874838246</v>
      </c>
      <c r="AA7188">
        <v>0</v>
      </c>
      <c r="AB7188">
        <v>1.0240983664843999</v>
      </c>
      <c r="AC7188">
        <v>0</v>
      </c>
      <c r="AD7188">
        <v>0</v>
      </c>
      <c r="AE7188">
        <v>10.644799763143791</v>
      </c>
    </row>
    <row r="7189" spans="1:31" x14ac:dyDescent="0.25">
      <c r="A7189">
        <v>2320470</v>
      </c>
      <c r="B7189">
        <v>1</v>
      </c>
      <c r="C7189" t="s">
        <v>80</v>
      </c>
      <c r="D7189" t="s">
        <v>92</v>
      </c>
      <c r="E7189" t="s">
        <v>153</v>
      </c>
      <c r="F7189" t="s">
        <v>20524</v>
      </c>
      <c r="G7189" t="s">
        <v>254</v>
      </c>
      <c r="H7189" t="s">
        <v>150</v>
      </c>
      <c r="I7189" t="s">
        <v>136</v>
      </c>
      <c r="J7189" t="s">
        <v>137</v>
      </c>
      <c r="K7189" t="s">
        <v>138</v>
      </c>
      <c r="L7189" t="s">
        <v>20525</v>
      </c>
      <c r="M7189" t="s">
        <v>20526</v>
      </c>
      <c r="N7189">
        <v>2.4449999999999998</v>
      </c>
      <c r="O7189">
        <v>0</v>
      </c>
      <c r="P7189">
        <v>2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1.0965701204359999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1.0965701204359999</v>
      </c>
    </row>
    <row r="7190" spans="1:31" x14ac:dyDescent="0.25">
      <c r="A7190">
        <v>2320862</v>
      </c>
      <c r="B7190">
        <v>1</v>
      </c>
      <c r="C7190" t="s">
        <v>80</v>
      </c>
      <c r="D7190" t="s">
        <v>90</v>
      </c>
      <c r="E7190" t="s">
        <v>147</v>
      </c>
      <c r="F7190" t="s">
        <v>20527</v>
      </c>
      <c r="G7190" t="s">
        <v>149</v>
      </c>
      <c r="H7190" t="s">
        <v>150</v>
      </c>
      <c r="I7190" t="s">
        <v>136</v>
      </c>
      <c r="J7190" t="s">
        <v>137</v>
      </c>
      <c r="K7190" t="s">
        <v>138</v>
      </c>
      <c r="L7190" t="s">
        <v>20528</v>
      </c>
      <c r="M7190" t="s">
        <v>20529</v>
      </c>
      <c r="N7190">
        <v>0.91777777699999996</v>
      </c>
      <c r="O7190">
        <v>0</v>
      </c>
      <c r="P7190">
        <v>51</v>
      </c>
      <c r="Q7190">
        <v>0</v>
      </c>
      <c r="R7190">
        <v>0</v>
      </c>
      <c r="S7190">
        <v>0</v>
      </c>
      <c r="T7190">
        <v>36</v>
      </c>
      <c r="U7190">
        <v>0</v>
      </c>
      <c r="V7190">
        <v>1</v>
      </c>
      <c r="W7190">
        <v>0</v>
      </c>
      <c r="X7190">
        <v>9.260997206389348</v>
      </c>
      <c r="Y7190">
        <v>0</v>
      </c>
      <c r="Z7190">
        <v>0</v>
      </c>
      <c r="AA7190">
        <v>0</v>
      </c>
      <c r="AB7190">
        <v>44.385530393721908</v>
      </c>
      <c r="AC7190">
        <v>0</v>
      </c>
      <c r="AD7190">
        <v>65.48661065846224</v>
      </c>
      <c r="AE7190">
        <v>119.1331382585735</v>
      </c>
    </row>
    <row r="7191" spans="1:31" x14ac:dyDescent="0.25">
      <c r="A7191">
        <v>2320536</v>
      </c>
      <c r="B7191">
        <v>1</v>
      </c>
      <c r="C7191" t="s">
        <v>80</v>
      </c>
      <c r="D7191" t="s">
        <v>96</v>
      </c>
      <c r="E7191" t="s">
        <v>175</v>
      </c>
      <c r="F7191" t="s">
        <v>20530</v>
      </c>
      <c r="G7191" t="s">
        <v>1721</v>
      </c>
      <c r="H7191" t="s">
        <v>135</v>
      </c>
      <c r="I7191" t="s">
        <v>136</v>
      </c>
      <c r="J7191" t="s">
        <v>137</v>
      </c>
      <c r="K7191" t="s">
        <v>138</v>
      </c>
      <c r="L7191" t="s">
        <v>20531</v>
      </c>
      <c r="M7191" t="s">
        <v>20532</v>
      </c>
      <c r="N7191">
        <v>3.2580555549999999</v>
      </c>
      <c r="O7191">
        <v>0</v>
      </c>
      <c r="P7191">
        <v>305</v>
      </c>
      <c r="Q7191">
        <v>0</v>
      </c>
      <c r="R7191">
        <v>0</v>
      </c>
      <c r="S7191">
        <v>0</v>
      </c>
      <c r="T7191">
        <v>261</v>
      </c>
      <c r="U7191">
        <v>0</v>
      </c>
      <c r="V7191">
        <v>0</v>
      </c>
      <c r="W7191">
        <v>0</v>
      </c>
      <c r="X7191">
        <v>274.73832465873846</v>
      </c>
      <c r="Y7191">
        <v>0</v>
      </c>
      <c r="Z7191">
        <v>0</v>
      </c>
      <c r="AA7191">
        <v>0</v>
      </c>
      <c r="AB7191">
        <v>888.78342369798986</v>
      </c>
      <c r="AC7191">
        <v>0</v>
      </c>
      <c r="AD7191">
        <v>0</v>
      </c>
      <c r="AE7191">
        <v>1163.5217483567283</v>
      </c>
    </row>
    <row r="7192" spans="1:31" x14ac:dyDescent="0.25">
      <c r="A7192">
        <v>2320842</v>
      </c>
      <c r="B7192">
        <v>1</v>
      </c>
      <c r="C7192" t="s">
        <v>80</v>
      </c>
      <c r="D7192" t="s">
        <v>105</v>
      </c>
      <c r="E7192" t="s">
        <v>153</v>
      </c>
      <c r="F7192" t="s">
        <v>20533</v>
      </c>
      <c r="G7192" t="s">
        <v>155</v>
      </c>
      <c r="H7192" t="s">
        <v>150</v>
      </c>
      <c r="I7192" t="s">
        <v>136</v>
      </c>
      <c r="J7192" t="s">
        <v>137</v>
      </c>
      <c r="K7192" t="s">
        <v>138</v>
      </c>
      <c r="L7192" t="s">
        <v>20534</v>
      </c>
      <c r="M7192" t="s">
        <v>20535</v>
      </c>
      <c r="N7192">
        <v>1.333611111</v>
      </c>
      <c r="O7192">
        <v>0</v>
      </c>
      <c r="P7192">
        <v>9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3.4036085413938668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3.4036085413938668</v>
      </c>
    </row>
    <row r="7193" spans="1:31" x14ac:dyDescent="0.25">
      <c r="A7193">
        <v>2320679</v>
      </c>
      <c r="B7193">
        <v>1</v>
      </c>
      <c r="C7193" t="s">
        <v>80</v>
      </c>
      <c r="D7193" t="s">
        <v>107</v>
      </c>
      <c r="E7193" t="s">
        <v>147</v>
      </c>
      <c r="F7193" t="s">
        <v>20536</v>
      </c>
      <c r="G7193" t="s">
        <v>149</v>
      </c>
      <c r="H7193" t="s">
        <v>150</v>
      </c>
      <c r="I7193" t="s">
        <v>136</v>
      </c>
      <c r="J7193" t="s">
        <v>137</v>
      </c>
      <c r="K7193" t="s">
        <v>138</v>
      </c>
      <c r="L7193" t="s">
        <v>20537</v>
      </c>
      <c r="M7193" t="s">
        <v>20538</v>
      </c>
      <c r="N7193">
        <v>3.361111111</v>
      </c>
      <c r="O7193">
        <v>0</v>
      </c>
      <c r="P7193">
        <v>43</v>
      </c>
      <c r="Q7193">
        <v>0</v>
      </c>
      <c r="R7193">
        <v>0</v>
      </c>
      <c r="S7193">
        <v>0</v>
      </c>
      <c r="T7193">
        <v>2</v>
      </c>
      <c r="U7193">
        <v>0</v>
      </c>
      <c r="V7193">
        <v>0</v>
      </c>
      <c r="W7193">
        <v>0</v>
      </c>
      <c r="X7193">
        <v>22.927508376933307</v>
      </c>
      <c r="Y7193">
        <v>0</v>
      </c>
      <c r="Z7193">
        <v>0</v>
      </c>
      <c r="AA7193">
        <v>0</v>
      </c>
      <c r="AB7193">
        <v>12.163552554727229</v>
      </c>
      <c r="AC7193">
        <v>0</v>
      </c>
      <c r="AD7193">
        <v>0</v>
      </c>
      <c r="AE7193">
        <v>35.091060931660536</v>
      </c>
    </row>
    <row r="7194" spans="1:31" x14ac:dyDescent="0.25">
      <c r="A7194">
        <v>2320324</v>
      </c>
      <c r="B7194">
        <v>1</v>
      </c>
      <c r="C7194" t="s">
        <v>81</v>
      </c>
      <c r="D7194" t="s">
        <v>119</v>
      </c>
      <c r="E7194" t="s">
        <v>141</v>
      </c>
      <c r="F7194" t="s">
        <v>20539</v>
      </c>
      <c r="G7194" t="s">
        <v>143</v>
      </c>
      <c r="H7194" t="s">
        <v>135</v>
      </c>
      <c r="I7194" t="s">
        <v>136</v>
      </c>
      <c r="J7194" t="s">
        <v>137</v>
      </c>
      <c r="K7194" t="s">
        <v>144</v>
      </c>
      <c r="L7194" t="s">
        <v>20540</v>
      </c>
      <c r="M7194" t="s">
        <v>20541</v>
      </c>
      <c r="N7194">
        <v>7.9477777769999998</v>
      </c>
      <c r="O7194">
        <v>0</v>
      </c>
      <c r="P7194">
        <v>513</v>
      </c>
      <c r="Q7194">
        <v>54</v>
      </c>
      <c r="R7194">
        <v>121</v>
      </c>
      <c r="S7194">
        <v>5</v>
      </c>
      <c r="T7194">
        <v>22</v>
      </c>
      <c r="U7194">
        <v>2</v>
      </c>
      <c r="V7194">
        <v>0</v>
      </c>
      <c r="W7194">
        <v>0</v>
      </c>
      <c r="X7194">
        <v>589.42586218736164</v>
      </c>
      <c r="Y7194">
        <v>1907.1870738850187</v>
      </c>
      <c r="Z7194">
        <v>2850.004063215983</v>
      </c>
      <c r="AA7194">
        <v>70.16110073017245</v>
      </c>
      <c r="AB7194">
        <v>104.02225718288818</v>
      </c>
      <c r="AC7194">
        <v>2416.419022299031</v>
      </c>
      <c r="AD7194">
        <v>0</v>
      </c>
      <c r="AE7194">
        <v>7937.219379500455</v>
      </c>
    </row>
    <row r="7195" spans="1:31" x14ac:dyDescent="0.25">
      <c r="A7195">
        <v>2320656</v>
      </c>
      <c r="B7195">
        <v>1</v>
      </c>
      <c r="C7195" t="s">
        <v>81</v>
      </c>
      <c r="D7195" t="s">
        <v>122</v>
      </c>
      <c r="E7195" t="s">
        <v>175</v>
      </c>
      <c r="F7195" t="s">
        <v>20542</v>
      </c>
      <c r="G7195" t="s">
        <v>210</v>
      </c>
      <c r="H7195" t="s">
        <v>135</v>
      </c>
      <c r="I7195" t="s">
        <v>136</v>
      </c>
      <c r="J7195" t="s">
        <v>137</v>
      </c>
      <c r="K7195" t="s">
        <v>138</v>
      </c>
      <c r="L7195" t="s">
        <v>20543</v>
      </c>
      <c r="M7195" t="s">
        <v>20544</v>
      </c>
      <c r="N7195">
        <v>2.7322222219999999</v>
      </c>
      <c r="O7195">
        <v>0</v>
      </c>
      <c r="P7195">
        <v>26</v>
      </c>
      <c r="Q7195">
        <v>0</v>
      </c>
      <c r="R7195">
        <v>0</v>
      </c>
      <c r="S7195">
        <v>0</v>
      </c>
      <c r="T7195">
        <v>4</v>
      </c>
      <c r="U7195">
        <v>0</v>
      </c>
      <c r="V7195">
        <v>0</v>
      </c>
      <c r="W7195">
        <v>0</v>
      </c>
      <c r="X7195">
        <v>15.192271445133871</v>
      </c>
      <c r="Y7195">
        <v>0</v>
      </c>
      <c r="Z7195">
        <v>0</v>
      </c>
      <c r="AA7195">
        <v>0</v>
      </c>
      <c r="AB7195">
        <v>5.464273048211572</v>
      </c>
      <c r="AC7195">
        <v>0</v>
      </c>
      <c r="AD7195">
        <v>0</v>
      </c>
      <c r="AE7195">
        <v>20.656544493345443</v>
      </c>
    </row>
    <row r="7196" spans="1:31" x14ac:dyDescent="0.25">
      <c r="A7196">
        <v>2320556</v>
      </c>
      <c r="B7196">
        <v>1</v>
      </c>
      <c r="C7196" t="s">
        <v>81</v>
      </c>
      <c r="D7196" t="s">
        <v>113</v>
      </c>
      <c r="E7196" t="s">
        <v>158</v>
      </c>
      <c r="F7196" t="s">
        <v>20545</v>
      </c>
      <c r="G7196" t="s">
        <v>353</v>
      </c>
      <c r="H7196" t="s">
        <v>150</v>
      </c>
      <c r="I7196" t="s">
        <v>136</v>
      </c>
      <c r="J7196" t="s">
        <v>137</v>
      </c>
      <c r="K7196" t="s">
        <v>138</v>
      </c>
      <c r="L7196" t="s">
        <v>20546</v>
      </c>
      <c r="M7196" t="s">
        <v>20547</v>
      </c>
      <c r="N7196">
        <v>2.8791666660000002</v>
      </c>
      <c r="O7196">
        <v>0</v>
      </c>
      <c r="P7196">
        <v>0</v>
      </c>
      <c r="Q7196">
        <v>0</v>
      </c>
      <c r="R7196">
        <v>15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495.65805282926829</v>
      </c>
      <c r="AA7196">
        <v>0</v>
      </c>
      <c r="AB7196">
        <v>0</v>
      </c>
      <c r="AC7196">
        <v>0</v>
      </c>
      <c r="AD7196">
        <v>0</v>
      </c>
      <c r="AE7196">
        <v>495.65805282926829</v>
      </c>
    </row>
    <row r="7197" spans="1:31" x14ac:dyDescent="0.25">
      <c r="A7197">
        <v>2320722</v>
      </c>
      <c r="B7197">
        <v>1</v>
      </c>
      <c r="C7197" t="s">
        <v>81</v>
      </c>
      <c r="D7197" t="s">
        <v>122</v>
      </c>
      <c r="E7197" t="s">
        <v>175</v>
      </c>
      <c r="F7197" t="s">
        <v>20548</v>
      </c>
      <c r="G7197" t="s">
        <v>210</v>
      </c>
      <c r="H7197" t="s">
        <v>135</v>
      </c>
      <c r="I7197" t="s">
        <v>136</v>
      </c>
      <c r="J7197" t="s">
        <v>137</v>
      </c>
      <c r="K7197" t="s">
        <v>138</v>
      </c>
      <c r="L7197" t="s">
        <v>20549</v>
      </c>
      <c r="M7197" t="s">
        <v>20550</v>
      </c>
      <c r="N7197">
        <v>1.3883333330000001</v>
      </c>
      <c r="O7197">
        <v>0</v>
      </c>
      <c r="P7197">
        <v>66</v>
      </c>
      <c r="Q7197">
        <v>0</v>
      </c>
      <c r="R7197">
        <v>0</v>
      </c>
      <c r="S7197">
        <v>0</v>
      </c>
      <c r="T7197">
        <v>3</v>
      </c>
      <c r="U7197">
        <v>0</v>
      </c>
      <c r="V7197">
        <v>0</v>
      </c>
      <c r="W7197">
        <v>0</v>
      </c>
      <c r="X7197">
        <v>14.494236251330472</v>
      </c>
      <c r="Y7197">
        <v>0</v>
      </c>
      <c r="Z7197">
        <v>0</v>
      </c>
      <c r="AA7197">
        <v>0</v>
      </c>
      <c r="AB7197">
        <v>0.31076747356966666</v>
      </c>
      <c r="AC7197">
        <v>0</v>
      </c>
      <c r="AD7197">
        <v>0</v>
      </c>
      <c r="AE7197">
        <v>14.805003724900139</v>
      </c>
    </row>
    <row r="7198" spans="1:31" x14ac:dyDescent="0.25">
      <c r="A7198">
        <v>2320636</v>
      </c>
      <c r="B7198">
        <v>1</v>
      </c>
      <c r="C7198" t="s">
        <v>80</v>
      </c>
      <c r="D7198" t="s">
        <v>93</v>
      </c>
      <c r="E7198" t="s">
        <v>147</v>
      </c>
      <c r="F7198" t="s">
        <v>20551</v>
      </c>
      <c r="G7198" t="s">
        <v>149</v>
      </c>
      <c r="H7198" t="s">
        <v>150</v>
      </c>
      <c r="I7198" t="s">
        <v>136</v>
      </c>
      <c r="J7198" t="s">
        <v>137</v>
      </c>
      <c r="K7198" t="s">
        <v>138</v>
      </c>
      <c r="L7198" t="s">
        <v>20552</v>
      </c>
      <c r="M7198" t="s">
        <v>20553</v>
      </c>
      <c r="N7198">
        <v>3.258888888</v>
      </c>
      <c r="O7198">
        <v>0</v>
      </c>
      <c r="P7198">
        <v>2</v>
      </c>
      <c r="Q7198">
        <v>0</v>
      </c>
      <c r="R7198">
        <v>6</v>
      </c>
      <c r="S7198">
        <v>0</v>
      </c>
      <c r="T7198">
        <v>3</v>
      </c>
      <c r="U7198">
        <v>0</v>
      </c>
      <c r="V7198">
        <v>0</v>
      </c>
      <c r="W7198">
        <v>0</v>
      </c>
      <c r="X7198">
        <v>0.95051645008713337</v>
      </c>
      <c r="Y7198">
        <v>0</v>
      </c>
      <c r="Z7198">
        <v>77.05424253520188</v>
      </c>
      <c r="AA7198">
        <v>0</v>
      </c>
      <c r="AB7198">
        <v>52.000828931173338</v>
      </c>
      <c r="AC7198">
        <v>0</v>
      </c>
      <c r="AD7198">
        <v>0</v>
      </c>
      <c r="AE7198">
        <v>130.00558791646236</v>
      </c>
    </row>
    <row r="7199" spans="1:31" x14ac:dyDescent="0.25">
      <c r="A7199">
        <v>2320387</v>
      </c>
      <c r="B7199">
        <v>1</v>
      </c>
      <c r="C7199" t="s">
        <v>80</v>
      </c>
      <c r="D7199" t="s">
        <v>92</v>
      </c>
      <c r="E7199" t="s">
        <v>153</v>
      </c>
      <c r="F7199" t="s">
        <v>20554</v>
      </c>
      <c r="G7199" t="s">
        <v>203</v>
      </c>
      <c r="H7199" t="s">
        <v>150</v>
      </c>
      <c r="I7199" t="s">
        <v>136</v>
      </c>
      <c r="J7199" t="s">
        <v>137</v>
      </c>
      <c r="K7199" t="s">
        <v>138</v>
      </c>
      <c r="L7199" t="s">
        <v>20555</v>
      </c>
      <c r="M7199" t="s">
        <v>20556</v>
      </c>
      <c r="N7199">
        <v>0.71333333300000001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1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0.15080247334050001</v>
      </c>
      <c r="AC7199">
        <v>0</v>
      </c>
      <c r="AD7199">
        <v>0</v>
      </c>
      <c r="AE7199">
        <v>0.15080247334050001</v>
      </c>
    </row>
    <row r="7200" spans="1:31" x14ac:dyDescent="0.25">
      <c r="A7200">
        <v>2320493</v>
      </c>
      <c r="B7200">
        <v>1</v>
      </c>
      <c r="C7200" t="s">
        <v>80</v>
      </c>
      <c r="D7200" t="s">
        <v>94</v>
      </c>
      <c r="E7200" t="s">
        <v>414</v>
      </c>
      <c r="F7200" t="s">
        <v>20557</v>
      </c>
      <c r="G7200" t="s">
        <v>134</v>
      </c>
      <c r="H7200" t="s">
        <v>135</v>
      </c>
      <c r="I7200" t="s">
        <v>136</v>
      </c>
      <c r="J7200" t="s">
        <v>137</v>
      </c>
      <c r="K7200" t="s">
        <v>138</v>
      </c>
      <c r="L7200" t="s">
        <v>20558</v>
      </c>
      <c r="M7200" t="s">
        <v>20559</v>
      </c>
      <c r="N7200">
        <v>0.11138888800000001</v>
      </c>
      <c r="O7200">
        <v>4</v>
      </c>
      <c r="P7200">
        <v>23242</v>
      </c>
      <c r="Q7200">
        <v>326</v>
      </c>
      <c r="R7200">
        <v>1847</v>
      </c>
      <c r="S7200">
        <v>165</v>
      </c>
      <c r="T7200">
        <v>2581</v>
      </c>
      <c r="U7200">
        <v>46</v>
      </c>
      <c r="V7200">
        <v>6</v>
      </c>
      <c r="W7200">
        <v>0.3665839126257</v>
      </c>
      <c r="X7200">
        <v>495.21049171135274</v>
      </c>
      <c r="Y7200">
        <v>119.14503343575578</v>
      </c>
      <c r="Z7200">
        <v>240.81489942541222</v>
      </c>
      <c r="AA7200">
        <v>126.67124304899239</v>
      </c>
      <c r="AB7200">
        <v>289.38452163714425</v>
      </c>
      <c r="AC7200">
        <v>1028.7006024079651</v>
      </c>
      <c r="AD7200">
        <v>5.2823097994994326</v>
      </c>
      <c r="AE7200">
        <v>2305.5756853787475</v>
      </c>
    </row>
    <row r="7201" spans="1:31" x14ac:dyDescent="0.25">
      <c r="A7201">
        <v>2320742</v>
      </c>
      <c r="B7201">
        <v>1</v>
      </c>
      <c r="C7201" t="s">
        <v>81</v>
      </c>
      <c r="D7201" t="s">
        <v>115</v>
      </c>
      <c r="E7201" t="s">
        <v>132</v>
      </c>
      <c r="F7201" t="s">
        <v>3144</v>
      </c>
      <c r="G7201" t="s">
        <v>134</v>
      </c>
      <c r="H7201" t="s">
        <v>135</v>
      </c>
      <c r="I7201" t="s">
        <v>468</v>
      </c>
      <c r="J7201" t="s">
        <v>137</v>
      </c>
      <c r="K7201" t="s">
        <v>138</v>
      </c>
      <c r="L7201" t="s">
        <v>20560</v>
      </c>
      <c r="M7201" t="s">
        <v>20561</v>
      </c>
      <c r="N7201">
        <v>2.1666666000000001E-2</v>
      </c>
      <c r="O7201">
        <v>0</v>
      </c>
      <c r="P7201">
        <v>2389</v>
      </c>
      <c r="Q7201">
        <v>8</v>
      </c>
      <c r="R7201">
        <v>175</v>
      </c>
      <c r="S7201">
        <v>15</v>
      </c>
      <c r="T7201">
        <v>181</v>
      </c>
      <c r="U7201">
        <v>0</v>
      </c>
      <c r="V7201">
        <v>1</v>
      </c>
      <c r="W7201">
        <v>0</v>
      </c>
      <c r="X7201">
        <v>5.1331771766313929</v>
      </c>
      <c r="Y7201">
        <v>0.29322896598125003</v>
      </c>
      <c r="Z7201">
        <v>1.5853315292966663</v>
      </c>
      <c r="AA7201">
        <v>0.40038896368899995</v>
      </c>
      <c r="AB7201">
        <v>1.0780299861005997</v>
      </c>
      <c r="AC7201">
        <v>0</v>
      </c>
      <c r="AD7201">
        <v>2.0269159300000002E-5</v>
      </c>
      <c r="AE7201">
        <v>8.4901768908582085</v>
      </c>
    </row>
    <row r="7202" spans="1:31" x14ac:dyDescent="0.25">
      <c r="A7202">
        <v>2320828</v>
      </c>
      <c r="B7202">
        <v>1</v>
      </c>
      <c r="C7202" t="s">
        <v>81</v>
      </c>
      <c r="D7202" t="s">
        <v>112</v>
      </c>
      <c r="E7202" t="s">
        <v>153</v>
      </c>
      <c r="F7202" t="s">
        <v>20562</v>
      </c>
      <c r="G7202" t="s">
        <v>336</v>
      </c>
      <c r="H7202" t="s">
        <v>150</v>
      </c>
      <c r="I7202" t="s">
        <v>136</v>
      </c>
      <c r="J7202" t="s">
        <v>137</v>
      </c>
      <c r="K7202" t="s">
        <v>138</v>
      </c>
      <c r="L7202" t="s">
        <v>20563</v>
      </c>
      <c r="M7202" t="s">
        <v>20564</v>
      </c>
      <c r="N7202">
        <v>2.3344444439999998</v>
      </c>
      <c r="O7202">
        <v>0</v>
      </c>
      <c r="P7202">
        <v>1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0.23472422426095835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0.23472422426095835</v>
      </c>
    </row>
    <row r="7203" spans="1:31" x14ac:dyDescent="0.25">
      <c r="A7203">
        <v>2320344</v>
      </c>
      <c r="B7203">
        <v>1</v>
      </c>
      <c r="C7203" t="s">
        <v>80</v>
      </c>
      <c r="D7203" t="s">
        <v>84</v>
      </c>
      <c r="E7203" t="s">
        <v>153</v>
      </c>
      <c r="F7203" t="s">
        <v>20565</v>
      </c>
      <c r="G7203" t="s">
        <v>703</v>
      </c>
      <c r="H7203" t="s">
        <v>150</v>
      </c>
      <c r="I7203" t="s">
        <v>136</v>
      </c>
      <c r="J7203" t="s">
        <v>137</v>
      </c>
      <c r="K7203" t="s">
        <v>138</v>
      </c>
      <c r="L7203" t="s">
        <v>20566</v>
      </c>
      <c r="M7203" t="s">
        <v>20567</v>
      </c>
      <c r="N7203">
        <v>2.9988888880000002</v>
      </c>
      <c r="O7203">
        <v>0</v>
      </c>
      <c r="P7203">
        <v>3</v>
      </c>
      <c r="Q7203">
        <v>0</v>
      </c>
      <c r="R7203">
        <v>0</v>
      </c>
      <c r="S7203">
        <v>0</v>
      </c>
      <c r="T7203">
        <v>1</v>
      </c>
      <c r="U7203">
        <v>0</v>
      </c>
      <c r="V7203">
        <v>0</v>
      </c>
      <c r="W7203">
        <v>0</v>
      </c>
      <c r="X7203">
        <v>2.6180233880802004</v>
      </c>
      <c r="Y7203">
        <v>0</v>
      </c>
      <c r="Z7203">
        <v>0</v>
      </c>
      <c r="AA7203">
        <v>0</v>
      </c>
      <c r="AB7203">
        <v>5.5588902468646664</v>
      </c>
      <c r="AC7203">
        <v>0</v>
      </c>
      <c r="AD7203">
        <v>0</v>
      </c>
      <c r="AE7203">
        <v>8.1769136349448672</v>
      </c>
    </row>
    <row r="7204" spans="1:31" x14ac:dyDescent="0.25">
      <c r="A7204">
        <v>2320785</v>
      </c>
      <c r="B7204">
        <v>1</v>
      </c>
      <c r="C7204" t="s">
        <v>81</v>
      </c>
      <c r="D7204" t="s">
        <v>128</v>
      </c>
      <c r="E7204" t="s">
        <v>147</v>
      </c>
      <c r="F7204" t="s">
        <v>20568</v>
      </c>
      <c r="G7204" t="s">
        <v>149</v>
      </c>
      <c r="H7204" t="s">
        <v>150</v>
      </c>
      <c r="I7204" t="s">
        <v>136</v>
      </c>
      <c r="J7204" t="s">
        <v>137</v>
      </c>
      <c r="K7204" t="s">
        <v>138</v>
      </c>
      <c r="L7204" t="s">
        <v>20569</v>
      </c>
      <c r="M7204" t="s">
        <v>20570</v>
      </c>
      <c r="N7204">
        <v>1.268611111</v>
      </c>
      <c r="O7204">
        <v>0</v>
      </c>
      <c r="P7204">
        <v>62</v>
      </c>
      <c r="Q7204">
        <v>0</v>
      </c>
      <c r="R7204">
        <v>0</v>
      </c>
      <c r="S7204">
        <v>0</v>
      </c>
      <c r="T7204">
        <v>4</v>
      </c>
      <c r="U7204">
        <v>0</v>
      </c>
      <c r="V7204">
        <v>0</v>
      </c>
      <c r="W7204">
        <v>0</v>
      </c>
      <c r="X7204">
        <v>18.524963248928366</v>
      </c>
      <c r="Y7204">
        <v>0</v>
      </c>
      <c r="Z7204">
        <v>0</v>
      </c>
      <c r="AA7204">
        <v>0</v>
      </c>
      <c r="AB7204">
        <v>9.4792338051431528</v>
      </c>
      <c r="AC7204">
        <v>0</v>
      </c>
      <c r="AD7204">
        <v>0</v>
      </c>
      <c r="AE7204">
        <v>28.004197054071518</v>
      </c>
    </row>
    <row r="7205" spans="1:31" x14ac:dyDescent="0.25">
      <c r="A7205">
        <v>2320596</v>
      </c>
      <c r="B7205">
        <v>1</v>
      </c>
      <c r="C7205" t="s">
        <v>81</v>
      </c>
      <c r="D7205" t="s">
        <v>123</v>
      </c>
      <c r="E7205" t="s">
        <v>175</v>
      </c>
      <c r="F7205" t="s">
        <v>15180</v>
      </c>
      <c r="G7205" t="s">
        <v>134</v>
      </c>
      <c r="H7205" t="s">
        <v>135</v>
      </c>
      <c r="I7205" t="s">
        <v>136</v>
      </c>
      <c r="J7205" t="s">
        <v>137</v>
      </c>
      <c r="K7205" t="s">
        <v>138</v>
      </c>
      <c r="L7205" t="s">
        <v>20571</v>
      </c>
      <c r="M7205" t="s">
        <v>20572</v>
      </c>
      <c r="N7205">
        <v>0.54055555499999997</v>
      </c>
      <c r="O7205">
        <v>0</v>
      </c>
      <c r="P7205">
        <v>661</v>
      </c>
      <c r="Q7205">
        <v>11</v>
      </c>
      <c r="R7205">
        <v>79</v>
      </c>
      <c r="S7205">
        <v>11</v>
      </c>
      <c r="T7205">
        <v>75</v>
      </c>
      <c r="U7205">
        <v>1</v>
      </c>
      <c r="V7205">
        <v>0</v>
      </c>
      <c r="W7205">
        <v>0</v>
      </c>
      <c r="X7205">
        <v>64.74244386037229</v>
      </c>
      <c r="Y7205">
        <v>16.778576967414732</v>
      </c>
      <c r="Z7205">
        <v>34.185791579928257</v>
      </c>
      <c r="AA7205">
        <v>14.354598138474923</v>
      </c>
      <c r="AB7205">
        <v>45.359255059854696</v>
      </c>
      <c r="AC7205">
        <v>0.41249717145000009</v>
      </c>
      <c r="AD7205">
        <v>0</v>
      </c>
      <c r="AE7205">
        <v>175.83316277749492</v>
      </c>
    </row>
    <row r="7206" spans="1:31" x14ac:dyDescent="0.25">
      <c r="A7206">
        <v>2320264</v>
      </c>
      <c r="B7206">
        <v>1</v>
      </c>
      <c r="C7206" t="s">
        <v>80</v>
      </c>
      <c r="D7206" t="s">
        <v>100</v>
      </c>
      <c r="E7206" t="s">
        <v>141</v>
      </c>
      <c r="F7206" t="s">
        <v>20573</v>
      </c>
      <c r="G7206" t="s">
        <v>134</v>
      </c>
      <c r="H7206" t="s">
        <v>135</v>
      </c>
      <c r="I7206" t="s">
        <v>136</v>
      </c>
      <c r="J7206" t="s">
        <v>137</v>
      </c>
      <c r="K7206" t="s">
        <v>138</v>
      </c>
      <c r="L7206" t="s">
        <v>20574</v>
      </c>
      <c r="M7206" t="s">
        <v>20575</v>
      </c>
      <c r="N7206">
        <v>0.261944444</v>
      </c>
      <c r="O7206">
        <v>2</v>
      </c>
      <c r="P7206">
        <v>1331</v>
      </c>
      <c r="Q7206">
        <v>15</v>
      </c>
      <c r="R7206">
        <v>142</v>
      </c>
      <c r="S7206">
        <v>30</v>
      </c>
      <c r="T7206">
        <v>114</v>
      </c>
      <c r="U7206">
        <v>2</v>
      </c>
      <c r="V7206">
        <v>0</v>
      </c>
      <c r="W7206">
        <v>6.4022479166100016E-2</v>
      </c>
      <c r="X7206">
        <v>97.9697052435871</v>
      </c>
      <c r="Y7206">
        <v>7.1544152914047006</v>
      </c>
      <c r="Z7206">
        <v>24.668330004032999</v>
      </c>
      <c r="AA7206">
        <v>29.719230149692034</v>
      </c>
      <c r="AB7206">
        <v>18.73135974319759</v>
      </c>
      <c r="AC7206">
        <v>11.551692469102374</v>
      </c>
      <c r="AD7206">
        <v>0</v>
      </c>
      <c r="AE7206">
        <v>189.85875538018291</v>
      </c>
    </row>
    <row r="7207" spans="1:31" x14ac:dyDescent="0.25">
      <c r="A7207">
        <v>2320619</v>
      </c>
      <c r="B7207">
        <v>1</v>
      </c>
      <c r="C7207" t="s">
        <v>80</v>
      </c>
      <c r="D7207" t="s">
        <v>96</v>
      </c>
      <c r="E7207" t="s">
        <v>285</v>
      </c>
      <c r="F7207" t="s">
        <v>20576</v>
      </c>
      <c r="G7207" t="s">
        <v>384</v>
      </c>
      <c r="H7207" t="s">
        <v>150</v>
      </c>
      <c r="I7207" t="s">
        <v>136</v>
      </c>
      <c r="J7207" t="s">
        <v>137</v>
      </c>
      <c r="K7207" t="s">
        <v>138</v>
      </c>
      <c r="L7207" t="s">
        <v>20577</v>
      </c>
      <c r="M7207" t="s">
        <v>20578</v>
      </c>
      <c r="N7207">
        <v>4.8077777770000001</v>
      </c>
      <c r="O7207">
        <v>0</v>
      </c>
      <c r="P7207">
        <v>13</v>
      </c>
      <c r="Q7207">
        <v>0</v>
      </c>
      <c r="R7207">
        <v>0</v>
      </c>
      <c r="S7207">
        <v>0</v>
      </c>
      <c r="T7207">
        <v>8</v>
      </c>
      <c r="U7207">
        <v>0</v>
      </c>
      <c r="V7207">
        <v>0</v>
      </c>
      <c r="W7207">
        <v>0</v>
      </c>
      <c r="X7207">
        <v>18.464878894167406</v>
      </c>
      <c r="Y7207">
        <v>0</v>
      </c>
      <c r="Z7207">
        <v>0</v>
      </c>
      <c r="AA7207">
        <v>0</v>
      </c>
      <c r="AB7207">
        <v>44.169437563861415</v>
      </c>
      <c r="AC7207">
        <v>0</v>
      </c>
      <c r="AD7207">
        <v>0</v>
      </c>
      <c r="AE7207">
        <v>62.63431645802882</v>
      </c>
    </row>
    <row r="7208" spans="1:31" x14ac:dyDescent="0.25">
      <c r="A7208">
        <v>2320550</v>
      </c>
      <c r="B7208">
        <v>1</v>
      </c>
      <c r="C7208" t="s">
        <v>80</v>
      </c>
      <c r="D7208" t="s">
        <v>83</v>
      </c>
      <c r="E7208" t="s">
        <v>132</v>
      </c>
      <c r="F7208" t="s">
        <v>19246</v>
      </c>
      <c r="G7208" t="s">
        <v>134</v>
      </c>
      <c r="H7208" t="s">
        <v>135</v>
      </c>
      <c r="I7208" t="s">
        <v>136</v>
      </c>
      <c r="J7208" t="s">
        <v>137</v>
      </c>
      <c r="K7208" t="s">
        <v>138</v>
      </c>
      <c r="L7208" t="s">
        <v>20579</v>
      </c>
      <c r="M7208" t="s">
        <v>20580</v>
      </c>
      <c r="N7208">
        <v>0.226944444</v>
      </c>
      <c r="O7208">
        <v>4</v>
      </c>
      <c r="P7208">
        <v>29</v>
      </c>
      <c r="Q7208">
        <v>0</v>
      </c>
      <c r="R7208">
        <v>0</v>
      </c>
      <c r="S7208">
        <v>7</v>
      </c>
      <c r="T7208">
        <v>3</v>
      </c>
      <c r="U7208">
        <v>0</v>
      </c>
      <c r="V7208">
        <v>0</v>
      </c>
      <c r="W7208">
        <v>12.032746884816101</v>
      </c>
      <c r="X7208">
        <v>5.8765960947456017</v>
      </c>
      <c r="Y7208">
        <v>0</v>
      </c>
      <c r="Z7208">
        <v>0</v>
      </c>
      <c r="AA7208">
        <v>30.52930352900669</v>
      </c>
      <c r="AB7208">
        <v>1.0503828913673667</v>
      </c>
      <c r="AC7208">
        <v>0</v>
      </c>
      <c r="AD7208">
        <v>0</v>
      </c>
      <c r="AE7208">
        <v>49.489029399935767</v>
      </c>
    </row>
    <row r="7209" spans="1:31" x14ac:dyDescent="0.25">
      <c r="A7209">
        <v>2320473</v>
      </c>
      <c r="B7209">
        <v>1</v>
      </c>
      <c r="C7209" t="s">
        <v>80</v>
      </c>
      <c r="D7209" t="s">
        <v>100</v>
      </c>
      <c r="E7209" t="s">
        <v>153</v>
      </c>
      <c r="F7209" t="s">
        <v>20581</v>
      </c>
      <c r="G7209" t="s">
        <v>155</v>
      </c>
      <c r="H7209" t="s">
        <v>150</v>
      </c>
      <c r="I7209" t="s">
        <v>136</v>
      </c>
      <c r="J7209" t="s">
        <v>137</v>
      </c>
      <c r="K7209" t="s">
        <v>138</v>
      </c>
      <c r="L7209" t="s">
        <v>20582</v>
      </c>
      <c r="M7209" t="s">
        <v>20583</v>
      </c>
      <c r="N7209">
        <v>1.6511111110000001</v>
      </c>
      <c r="O7209">
        <v>0</v>
      </c>
      <c r="P7209">
        <v>1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0.36883146002252498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0.36883146002252498</v>
      </c>
    </row>
    <row r="7210" spans="1:31" x14ac:dyDescent="0.25">
      <c r="A7210">
        <v>2320427</v>
      </c>
      <c r="B7210">
        <v>1</v>
      </c>
      <c r="C7210" t="s">
        <v>80</v>
      </c>
      <c r="D7210" t="s">
        <v>104</v>
      </c>
      <c r="E7210" t="s">
        <v>147</v>
      </c>
      <c r="F7210" t="s">
        <v>20584</v>
      </c>
      <c r="G7210" t="s">
        <v>703</v>
      </c>
      <c r="H7210" t="s">
        <v>150</v>
      </c>
      <c r="I7210" t="s">
        <v>136</v>
      </c>
      <c r="J7210" t="s">
        <v>137</v>
      </c>
      <c r="K7210" t="s">
        <v>138</v>
      </c>
      <c r="L7210" t="s">
        <v>20585</v>
      </c>
      <c r="M7210" t="s">
        <v>20586</v>
      </c>
      <c r="N7210">
        <v>3.1097222219999998</v>
      </c>
      <c r="O7210">
        <v>0</v>
      </c>
      <c r="P7210">
        <v>3</v>
      </c>
      <c r="Q7210">
        <v>0</v>
      </c>
      <c r="R7210">
        <v>3</v>
      </c>
      <c r="S7210">
        <v>0</v>
      </c>
      <c r="T7210">
        <v>2</v>
      </c>
      <c r="U7210">
        <v>0</v>
      </c>
      <c r="V7210">
        <v>0</v>
      </c>
      <c r="W7210">
        <v>0</v>
      </c>
      <c r="X7210">
        <v>1.4223760619934001</v>
      </c>
      <c r="Y7210">
        <v>0</v>
      </c>
      <c r="Z7210">
        <v>5.7359332277412003</v>
      </c>
      <c r="AA7210">
        <v>0</v>
      </c>
      <c r="AB7210">
        <v>6.0052062779884334</v>
      </c>
      <c r="AC7210">
        <v>0</v>
      </c>
      <c r="AD7210">
        <v>0</v>
      </c>
      <c r="AE7210">
        <v>13.163515567723033</v>
      </c>
    </row>
    <row r="7211" spans="1:31" x14ac:dyDescent="0.25">
      <c r="A7211">
        <v>2320281</v>
      </c>
      <c r="B7211">
        <v>1</v>
      </c>
      <c r="C7211" t="s">
        <v>81</v>
      </c>
      <c r="D7211" t="s">
        <v>128</v>
      </c>
      <c r="E7211" t="s">
        <v>132</v>
      </c>
      <c r="F7211" t="s">
        <v>5060</v>
      </c>
      <c r="G7211" t="s">
        <v>134</v>
      </c>
      <c r="H7211" t="s">
        <v>135</v>
      </c>
      <c r="I7211" t="s">
        <v>136</v>
      </c>
      <c r="J7211" t="s">
        <v>137</v>
      </c>
      <c r="K7211" t="s">
        <v>138</v>
      </c>
      <c r="L7211" t="s">
        <v>20587</v>
      </c>
      <c r="M7211" t="s">
        <v>20588</v>
      </c>
      <c r="N7211">
        <v>0.10666666599999999</v>
      </c>
      <c r="O7211">
        <v>1</v>
      </c>
      <c r="P7211">
        <v>586</v>
      </c>
      <c r="Q7211">
        <v>4</v>
      </c>
      <c r="R7211">
        <v>3</v>
      </c>
      <c r="S7211">
        <v>9</v>
      </c>
      <c r="T7211">
        <v>48</v>
      </c>
      <c r="U7211">
        <v>0</v>
      </c>
      <c r="V7211">
        <v>0</v>
      </c>
      <c r="W7211">
        <v>1.9315036041600002E-2</v>
      </c>
      <c r="X7211">
        <v>5.7696487779200032</v>
      </c>
      <c r="Y7211">
        <v>0.83279466811626668</v>
      </c>
      <c r="Z7211">
        <v>3.6131953622400008E-2</v>
      </c>
      <c r="AA7211">
        <v>1.9865603280053337</v>
      </c>
      <c r="AB7211">
        <v>1.6061194183616001</v>
      </c>
      <c r="AC7211">
        <v>0</v>
      </c>
      <c r="AD7211">
        <v>0</v>
      </c>
      <c r="AE7211">
        <v>10.250570182067204</v>
      </c>
    </row>
    <row r="7212" spans="1:31" x14ac:dyDescent="0.25">
      <c r="A7212">
        <v>2320719</v>
      </c>
      <c r="B7212">
        <v>1</v>
      </c>
      <c r="C7212" t="s">
        <v>80</v>
      </c>
      <c r="D7212" t="s">
        <v>85</v>
      </c>
      <c r="E7212" t="s">
        <v>414</v>
      </c>
      <c r="F7212" t="s">
        <v>20589</v>
      </c>
      <c r="G7212" t="s">
        <v>134</v>
      </c>
      <c r="H7212" t="s">
        <v>135</v>
      </c>
      <c r="I7212" t="s">
        <v>136</v>
      </c>
      <c r="J7212" t="s">
        <v>137</v>
      </c>
      <c r="K7212" t="s">
        <v>138</v>
      </c>
      <c r="L7212" t="s">
        <v>20590</v>
      </c>
      <c r="M7212" t="s">
        <v>20591</v>
      </c>
      <c r="N7212">
        <v>1.8733333329999999</v>
      </c>
      <c r="O7212">
        <v>0</v>
      </c>
      <c r="P7212">
        <v>1286</v>
      </c>
      <c r="Q7212">
        <v>0</v>
      </c>
      <c r="R7212">
        <v>0</v>
      </c>
      <c r="S7212">
        <v>1</v>
      </c>
      <c r="T7212">
        <v>85</v>
      </c>
      <c r="U7212">
        <v>0</v>
      </c>
      <c r="V7212">
        <v>0</v>
      </c>
      <c r="W7212">
        <v>0</v>
      </c>
      <c r="X7212">
        <v>654.7154546004881</v>
      </c>
      <c r="Y7212">
        <v>0</v>
      </c>
      <c r="Z7212">
        <v>0</v>
      </c>
      <c r="AA7212">
        <v>37.996823942648</v>
      </c>
      <c r="AB7212">
        <v>91.06055652275721</v>
      </c>
      <c r="AC7212">
        <v>0</v>
      </c>
      <c r="AD7212">
        <v>0</v>
      </c>
      <c r="AE7212">
        <v>783.77283506589333</v>
      </c>
    </row>
    <row r="7213" spans="1:31" x14ac:dyDescent="0.25">
      <c r="A7213">
        <v>2320327</v>
      </c>
      <c r="B7213">
        <v>1</v>
      </c>
      <c r="C7213" t="s">
        <v>80</v>
      </c>
      <c r="D7213" t="s">
        <v>98</v>
      </c>
      <c r="E7213" t="s">
        <v>147</v>
      </c>
      <c r="F7213" t="s">
        <v>20592</v>
      </c>
      <c r="G7213" t="s">
        <v>149</v>
      </c>
      <c r="H7213" t="s">
        <v>150</v>
      </c>
      <c r="I7213" t="s">
        <v>136</v>
      </c>
      <c r="J7213" t="s">
        <v>137</v>
      </c>
      <c r="K7213" t="s">
        <v>138</v>
      </c>
      <c r="L7213" t="s">
        <v>20593</v>
      </c>
      <c r="M7213" t="s">
        <v>20594</v>
      </c>
      <c r="N7213">
        <v>1.021111111</v>
      </c>
      <c r="O7213">
        <v>0</v>
      </c>
      <c r="P7213">
        <v>55</v>
      </c>
      <c r="Q7213">
        <v>0</v>
      </c>
      <c r="R7213">
        <v>3</v>
      </c>
      <c r="S7213">
        <v>0</v>
      </c>
      <c r="T7213">
        <v>10</v>
      </c>
      <c r="U7213">
        <v>0</v>
      </c>
      <c r="V7213">
        <v>0</v>
      </c>
      <c r="W7213">
        <v>0</v>
      </c>
      <c r="X7213">
        <v>10.737848990334486</v>
      </c>
      <c r="Y7213">
        <v>0</v>
      </c>
      <c r="Z7213">
        <v>9.3423852735057853</v>
      </c>
      <c r="AA7213">
        <v>0</v>
      </c>
      <c r="AB7213">
        <v>4.9441539734381337</v>
      </c>
      <c r="AC7213">
        <v>0</v>
      </c>
      <c r="AD7213">
        <v>0</v>
      </c>
      <c r="AE7213">
        <v>25.024388237278405</v>
      </c>
    </row>
    <row r="7214" spans="1:31" x14ac:dyDescent="0.25">
      <c r="A7214">
        <v>2320659</v>
      </c>
      <c r="B7214">
        <v>1</v>
      </c>
      <c r="C7214" t="s">
        <v>81</v>
      </c>
      <c r="D7214" t="s">
        <v>127</v>
      </c>
      <c r="E7214" t="s">
        <v>153</v>
      </c>
      <c r="F7214" t="s">
        <v>20595</v>
      </c>
      <c r="G7214" t="s">
        <v>155</v>
      </c>
      <c r="H7214" t="s">
        <v>150</v>
      </c>
      <c r="I7214" t="s">
        <v>136</v>
      </c>
      <c r="J7214" t="s">
        <v>137</v>
      </c>
      <c r="K7214" t="s">
        <v>138</v>
      </c>
      <c r="L7214" t="s">
        <v>20596</v>
      </c>
      <c r="M7214" t="s">
        <v>20597</v>
      </c>
      <c r="N7214">
        <v>3.5419444439999999</v>
      </c>
      <c r="O7214">
        <v>0</v>
      </c>
      <c r="P7214">
        <v>1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1.4389845638053336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1.4389845638053336</v>
      </c>
    </row>
    <row r="7215" spans="1:31" x14ac:dyDescent="0.25">
      <c r="A7215">
        <v>2320613</v>
      </c>
      <c r="B7215">
        <v>1</v>
      </c>
      <c r="C7215" t="s">
        <v>80</v>
      </c>
      <c r="D7215" t="s">
        <v>105</v>
      </c>
      <c r="E7215" t="s">
        <v>175</v>
      </c>
      <c r="F7215" t="s">
        <v>20598</v>
      </c>
      <c r="G7215" t="s">
        <v>134</v>
      </c>
      <c r="H7215" t="s">
        <v>135</v>
      </c>
      <c r="I7215" t="s">
        <v>136</v>
      </c>
      <c r="J7215" t="s">
        <v>137</v>
      </c>
      <c r="K7215" t="s">
        <v>138</v>
      </c>
      <c r="L7215" t="s">
        <v>20599</v>
      </c>
      <c r="M7215" t="s">
        <v>20600</v>
      </c>
      <c r="N7215">
        <v>2.1902777769999999</v>
      </c>
      <c r="O7215">
        <v>0</v>
      </c>
      <c r="P7215">
        <v>507</v>
      </c>
      <c r="Q7215">
        <v>0</v>
      </c>
      <c r="R7215">
        <v>0</v>
      </c>
      <c r="S7215">
        <v>0</v>
      </c>
      <c r="T7215">
        <v>12</v>
      </c>
      <c r="U7215">
        <v>0</v>
      </c>
      <c r="V7215">
        <v>0</v>
      </c>
      <c r="W7215">
        <v>0</v>
      </c>
      <c r="X7215">
        <v>235.01306864423088</v>
      </c>
      <c r="Y7215">
        <v>0</v>
      </c>
      <c r="Z7215">
        <v>0</v>
      </c>
      <c r="AA7215">
        <v>0</v>
      </c>
      <c r="AB7215">
        <v>26.563388304263803</v>
      </c>
      <c r="AC7215">
        <v>0</v>
      </c>
      <c r="AD7215">
        <v>0</v>
      </c>
      <c r="AE7215">
        <v>261.57645694849469</v>
      </c>
    </row>
    <row r="7216" spans="1:31" x14ac:dyDescent="0.25">
      <c r="A7216">
        <v>2320321</v>
      </c>
      <c r="B7216">
        <v>1</v>
      </c>
      <c r="C7216" t="s">
        <v>81</v>
      </c>
      <c r="D7216" t="s">
        <v>127</v>
      </c>
      <c r="E7216" t="s">
        <v>132</v>
      </c>
      <c r="F7216" t="s">
        <v>20601</v>
      </c>
      <c r="G7216" t="s">
        <v>143</v>
      </c>
      <c r="H7216" t="s">
        <v>135</v>
      </c>
      <c r="I7216" t="s">
        <v>136</v>
      </c>
      <c r="J7216" t="s">
        <v>137</v>
      </c>
      <c r="K7216" t="s">
        <v>144</v>
      </c>
      <c r="L7216" t="s">
        <v>20602</v>
      </c>
      <c r="M7216" t="s">
        <v>20603</v>
      </c>
      <c r="N7216">
        <v>0.82</v>
      </c>
      <c r="O7216">
        <v>5</v>
      </c>
      <c r="P7216">
        <v>74</v>
      </c>
      <c r="Q7216">
        <v>94</v>
      </c>
      <c r="R7216">
        <v>100</v>
      </c>
      <c r="S7216">
        <v>2</v>
      </c>
      <c r="T7216">
        <v>8</v>
      </c>
      <c r="U7216">
        <v>0</v>
      </c>
      <c r="V7216">
        <v>1</v>
      </c>
      <c r="W7216">
        <v>0.98094163001272505</v>
      </c>
      <c r="X7216">
        <v>14.211319345429866</v>
      </c>
      <c r="Y7216">
        <v>117.69813849856858</v>
      </c>
      <c r="Z7216">
        <v>134.43698720174473</v>
      </c>
      <c r="AA7216">
        <v>7.5600800143863474</v>
      </c>
      <c r="AB7216">
        <v>2.5627580645796253</v>
      </c>
      <c r="AC7216">
        <v>0</v>
      </c>
      <c r="AD7216">
        <v>0</v>
      </c>
      <c r="AE7216">
        <v>277.45022475472183</v>
      </c>
    </row>
    <row r="7217" spans="1:31" x14ac:dyDescent="0.25">
      <c r="A7217">
        <v>2320347</v>
      </c>
      <c r="B7217">
        <v>1</v>
      </c>
      <c r="C7217" t="s">
        <v>80</v>
      </c>
      <c r="D7217" t="s">
        <v>92</v>
      </c>
      <c r="E7217" t="s">
        <v>132</v>
      </c>
      <c r="F7217" t="s">
        <v>20604</v>
      </c>
      <c r="G7217" t="s">
        <v>143</v>
      </c>
      <c r="H7217" t="s">
        <v>135</v>
      </c>
      <c r="I7217" t="s">
        <v>136</v>
      </c>
      <c r="J7217" t="s">
        <v>137</v>
      </c>
      <c r="K7217" t="s">
        <v>144</v>
      </c>
      <c r="L7217" t="s">
        <v>20605</v>
      </c>
      <c r="M7217" t="s">
        <v>20606</v>
      </c>
      <c r="N7217">
        <v>8.1927777769999999</v>
      </c>
      <c r="O7217">
        <v>0</v>
      </c>
      <c r="P7217">
        <v>2217</v>
      </c>
      <c r="Q7217">
        <v>0</v>
      </c>
      <c r="R7217">
        <v>2</v>
      </c>
      <c r="S7217">
        <v>3</v>
      </c>
      <c r="T7217">
        <v>91</v>
      </c>
      <c r="U7217">
        <v>1</v>
      </c>
      <c r="V7217">
        <v>5</v>
      </c>
      <c r="W7217">
        <v>0</v>
      </c>
      <c r="X7217">
        <v>4243.3241555191598</v>
      </c>
      <c r="Y7217">
        <v>0</v>
      </c>
      <c r="Z7217">
        <v>6.1199458207597752</v>
      </c>
      <c r="AA7217">
        <v>299.65859485905145</v>
      </c>
      <c r="AB7217">
        <v>1531.3374598422756</v>
      </c>
      <c r="AC7217">
        <v>1236.9401315044902</v>
      </c>
      <c r="AD7217">
        <v>186.66405054195999</v>
      </c>
      <c r="AE7217">
        <v>7504.0443380876986</v>
      </c>
    </row>
    <row r="7218" spans="1:31" x14ac:dyDescent="0.25">
      <c r="A7218">
        <v>2320533</v>
      </c>
      <c r="B7218">
        <v>1</v>
      </c>
      <c r="C7218" t="s">
        <v>80</v>
      </c>
      <c r="D7218" t="s">
        <v>93</v>
      </c>
      <c r="E7218" t="s">
        <v>141</v>
      </c>
      <c r="F7218" t="s">
        <v>20607</v>
      </c>
      <c r="G7218" t="s">
        <v>143</v>
      </c>
      <c r="H7218" t="s">
        <v>135</v>
      </c>
      <c r="I7218" t="s">
        <v>136</v>
      </c>
      <c r="J7218" t="s">
        <v>137</v>
      </c>
      <c r="K7218" t="s">
        <v>144</v>
      </c>
      <c r="L7218" t="s">
        <v>20608</v>
      </c>
      <c r="M7218" t="s">
        <v>20609</v>
      </c>
      <c r="N7218">
        <v>5.1813888879999999</v>
      </c>
      <c r="O7218">
        <v>1</v>
      </c>
      <c r="P7218">
        <v>99</v>
      </c>
      <c r="Q7218">
        <v>10</v>
      </c>
      <c r="R7218">
        <v>149</v>
      </c>
      <c r="S7218">
        <v>2</v>
      </c>
      <c r="T7218">
        <v>63</v>
      </c>
      <c r="U7218">
        <v>3</v>
      </c>
      <c r="V7218">
        <v>0</v>
      </c>
      <c r="W7218">
        <v>0.82097068683276675</v>
      </c>
      <c r="X7218">
        <v>215.82134309388312</v>
      </c>
      <c r="Y7218">
        <v>119.75521976772497</v>
      </c>
      <c r="Z7218">
        <v>599.09964525963608</v>
      </c>
      <c r="AA7218">
        <v>27.026491217352465</v>
      </c>
      <c r="AB7218">
        <v>288.12536651037738</v>
      </c>
      <c r="AC7218">
        <v>832.37153233630011</v>
      </c>
      <c r="AD7218">
        <v>0</v>
      </c>
      <c r="AE7218">
        <v>2083.0205688721071</v>
      </c>
    </row>
    <row r="7219" spans="1:31" x14ac:dyDescent="0.25">
      <c r="A7219">
        <v>2320676</v>
      </c>
      <c r="B7219">
        <v>1</v>
      </c>
      <c r="C7219" t="s">
        <v>81</v>
      </c>
      <c r="D7219" t="s">
        <v>120</v>
      </c>
      <c r="E7219" t="s">
        <v>132</v>
      </c>
      <c r="F7219" t="s">
        <v>2576</v>
      </c>
      <c r="G7219" t="s">
        <v>134</v>
      </c>
      <c r="H7219" t="s">
        <v>135</v>
      </c>
      <c r="I7219" t="s">
        <v>136</v>
      </c>
      <c r="J7219" t="s">
        <v>137</v>
      </c>
      <c r="K7219" t="s">
        <v>138</v>
      </c>
      <c r="L7219" t="s">
        <v>20610</v>
      </c>
      <c r="M7219" t="s">
        <v>20611</v>
      </c>
      <c r="N7219">
        <v>2.6572222220000001</v>
      </c>
      <c r="O7219">
        <v>0</v>
      </c>
      <c r="P7219">
        <v>0</v>
      </c>
      <c r="Q7219">
        <v>37</v>
      </c>
      <c r="R7219">
        <v>43</v>
      </c>
      <c r="S7219">
        <v>7</v>
      </c>
      <c r="T7219">
        <v>1</v>
      </c>
      <c r="U7219">
        <v>0</v>
      </c>
      <c r="V7219">
        <v>0</v>
      </c>
      <c r="W7219">
        <v>0</v>
      </c>
      <c r="X7219">
        <v>0</v>
      </c>
      <c r="Y7219">
        <v>724.07030622841728</v>
      </c>
      <c r="Z7219">
        <v>843.30233669417646</v>
      </c>
      <c r="AA7219">
        <v>54.997038566314501</v>
      </c>
      <c r="AB7219">
        <v>4.2957539383644452</v>
      </c>
      <c r="AC7219">
        <v>0</v>
      </c>
      <c r="AD7219">
        <v>0</v>
      </c>
      <c r="AE7219">
        <v>1626.6654354272728</v>
      </c>
    </row>
    <row r="7220" spans="1:31" x14ac:dyDescent="0.25">
      <c r="A7220">
        <v>2320696</v>
      </c>
      <c r="B7220">
        <v>1</v>
      </c>
      <c r="C7220" t="s">
        <v>80</v>
      </c>
      <c r="D7220" t="s">
        <v>92</v>
      </c>
      <c r="E7220" t="s">
        <v>158</v>
      </c>
      <c r="F7220" t="s">
        <v>20612</v>
      </c>
      <c r="G7220" t="s">
        <v>453</v>
      </c>
      <c r="H7220" t="s">
        <v>150</v>
      </c>
      <c r="I7220" t="s">
        <v>136</v>
      </c>
      <c r="J7220" t="s">
        <v>137</v>
      </c>
      <c r="K7220" t="s">
        <v>138</v>
      </c>
      <c r="L7220" t="s">
        <v>20613</v>
      </c>
      <c r="M7220" t="s">
        <v>20614</v>
      </c>
      <c r="N7220">
        <v>0.92500000000000004</v>
      </c>
      <c r="O7220">
        <v>0</v>
      </c>
      <c r="P7220">
        <v>156</v>
      </c>
      <c r="Q7220">
        <v>0</v>
      </c>
      <c r="R7220">
        <v>1</v>
      </c>
      <c r="S7220">
        <v>0</v>
      </c>
      <c r="T7220">
        <v>14</v>
      </c>
      <c r="U7220">
        <v>0</v>
      </c>
      <c r="V7220">
        <v>0</v>
      </c>
      <c r="W7220">
        <v>0</v>
      </c>
      <c r="X7220">
        <v>35.6859320245551</v>
      </c>
      <c r="Y7220">
        <v>0</v>
      </c>
      <c r="Z7220">
        <v>3.0915781836250003E-2</v>
      </c>
      <c r="AA7220">
        <v>0</v>
      </c>
      <c r="AB7220">
        <v>16.760238802337501</v>
      </c>
      <c r="AC7220">
        <v>0</v>
      </c>
      <c r="AD7220">
        <v>0</v>
      </c>
      <c r="AE7220">
        <v>52.477086608728854</v>
      </c>
    </row>
    <row r="7221" spans="1:31" x14ac:dyDescent="0.25">
      <c r="A7221">
        <v>2320633</v>
      </c>
      <c r="B7221">
        <v>1</v>
      </c>
      <c r="C7221" t="s">
        <v>80</v>
      </c>
      <c r="D7221" t="s">
        <v>101</v>
      </c>
      <c r="E7221" t="s">
        <v>132</v>
      </c>
      <c r="F7221" t="s">
        <v>20615</v>
      </c>
      <c r="G7221" t="s">
        <v>210</v>
      </c>
      <c r="H7221" t="s">
        <v>135</v>
      </c>
      <c r="I7221" t="s">
        <v>136</v>
      </c>
      <c r="J7221" t="s">
        <v>137</v>
      </c>
      <c r="K7221" t="s">
        <v>138</v>
      </c>
      <c r="L7221" t="s">
        <v>20616</v>
      </c>
      <c r="M7221" t="s">
        <v>20617</v>
      </c>
      <c r="N7221">
        <v>1.173333333</v>
      </c>
      <c r="O7221">
        <v>18</v>
      </c>
      <c r="P7221">
        <v>20</v>
      </c>
      <c r="Q7221">
        <v>19</v>
      </c>
      <c r="R7221">
        <v>2</v>
      </c>
      <c r="S7221">
        <v>19</v>
      </c>
      <c r="T7221">
        <v>4</v>
      </c>
      <c r="U7221">
        <v>0</v>
      </c>
      <c r="V7221">
        <v>0</v>
      </c>
      <c r="W7221">
        <v>8.9676431606559994</v>
      </c>
      <c r="X7221">
        <v>8.041320721741867</v>
      </c>
      <c r="Y7221">
        <v>19.381893911813957</v>
      </c>
      <c r="Z7221">
        <v>0.64573245444799998</v>
      </c>
      <c r="AA7221">
        <v>486.18816412223504</v>
      </c>
      <c r="AB7221">
        <v>8.3104400472406219</v>
      </c>
      <c r="AC7221">
        <v>0</v>
      </c>
      <c r="AD7221">
        <v>0</v>
      </c>
      <c r="AE7221">
        <v>531.53519441813546</v>
      </c>
    </row>
    <row r="7222" spans="1:31" x14ac:dyDescent="0.25">
      <c r="A7222">
        <v>2320390</v>
      </c>
      <c r="B7222">
        <v>1</v>
      </c>
      <c r="C7222" t="s">
        <v>81</v>
      </c>
      <c r="D7222" t="s">
        <v>127</v>
      </c>
      <c r="E7222" t="s">
        <v>175</v>
      </c>
      <c r="F7222" t="s">
        <v>20618</v>
      </c>
      <c r="G7222" t="s">
        <v>134</v>
      </c>
      <c r="H7222" t="s">
        <v>135</v>
      </c>
      <c r="I7222" t="s">
        <v>136</v>
      </c>
      <c r="J7222" t="s">
        <v>137</v>
      </c>
      <c r="K7222" t="s">
        <v>138</v>
      </c>
      <c r="L7222" t="s">
        <v>20619</v>
      </c>
      <c r="M7222" t="s">
        <v>20620</v>
      </c>
      <c r="N7222">
        <v>1.314166666</v>
      </c>
      <c r="O7222">
        <v>0</v>
      </c>
      <c r="P7222">
        <v>231</v>
      </c>
      <c r="Q7222">
        <v>0</v>
      </c>
      <c r="R7222">
        <v>6</v>
      </c>
      <c r="S7222">
        <v>0</v>
      </c>
      <c r="T7222">
        <v>20</v>
      </c>
      <c r="U7222">
        <v>0</v>
      </c>
      <c r="V7222">
        <v>1</v>
      </c>
      <c r="W7222">
        <v>0</v>
      </c>
      <c r="X7222">
        <v>66.505371987244956</v>
      </c>
      <c r="Y7222">
        <v>0</v>
      </c>
      <c r="Z7222">
        <v>0.54597276022398344</v>
      </c>
      <c r="AA7222">
        <v>0</v>
      </c>
      <c r="AB7222">
        <v>11.587894613620602</v>
      </c>
      <c r="AC7222">
        <v>0</v>
      </c>
      <c r="AD7222">
        <v>41.35858068692275</v>
      </c>
      <c r="AE7222">
        <v>119.9978200480123</v>
      </c>
    </row>
    <row r="7223" spans="1:31" x14ac:dyDescent="0.25">
      <c r="A7223">
        <v>2320241</v>
      </c>
      <c r="B7223">
        <v>1</v>
      </c>
      <c r="C7223" t="s">
        <v>81</v>
      </c>
      <c r="D7223" t="s">
        <v>128</v>
      </c>
      <c r="E7223" t="s">
        <v>141</v>
      </c>
      <c r="F7223" t="s">
        <v>20621</v>
      </c>
      <c r="G7223" t="s">
        <v>467</v>
      </c>
      <c r="H7223" t="s">
        <v>135</v>
      </c>
      <c r="I7223" t="s">
        <v>136</v>
      </c>
      <c r="J7223" t="s">
        <v>137</v>
      </c>
      <c r="K7223" t="s">
        <v>144</v>
      </c>
      <c r="L7223" t="s">
        <v>20622</v>
      </c>
      <c r="M7223" t="s">
        <v>20623</v>
      </c>
      <c r="N7223">
        <v>0.34916666600000001</v>
      </c>
      <c r="O7223">
        <v>5</v>
      </c>
      <c r="P7223">
        <v>11196</v>
      </c>
      <c r="Q7223">
        <v>17</v>
      </c>
      <c r="R7223">
        <v>143</v>
      </c>
      <c r="S7223">
        <v>24</v>
      </c>
      <c r="T7223">
        <v>900</v>
      </c>
      <c r="U7223">
        <v>9</v>
      </c>
      <c r="V7223">
        <v>1</v>
      </c>
      <c r="W7223">
        <v>0.70272999101889988</v>
      </c>
      <c r="X7223">
        <v>688.98817526009486</v>
      </c>
      <c r="Y7223">
        <v>6.1491714487254017</v>
      </c>
      <c r="Z7223">
        <v>29.512091697458875</v>
      </c>
      <c r="AA7223">
        <v>274.28006423856749</v>
      </c>
      <c r="AB7223">
        <v>163.16620534124192</v>
      </c>
      <c r="AC7223">
        <v>38.416379040063298</v>
      </c>
      <c r="AD7223">
        <v>1.4777623083744</v>
      </c>
      <c r="AE7223">
        <v>1202.6925793255452</v>
      </c>
    </row>
    <row r="7224" spans="1:31" x14ac:dyDescent="0.25">
      <c r="A7224">
        <v>2320522</v>
      </c>
      <c r="B7224">
        <v>1</v>
      </c>
      <c r="C7224" t="s">
        <v>81</v>
      </c>
      <c r="D7224" t="s">
        <v>118</v>
      </c>
      <c r="E7224" t="s">
        <v>175</v>
      </c>
      <c r="F7224" t="s">
        <v>20624</v>
      </c>
      <c r="G7224" t="s">
        <v>716</v>
      </c>
      <c r="H7224" t="s">
        <v>135</v>
      </c>
      <c r="I7224" t="s">
        <v>136</v>
      </c>
      <c r="J7224" t="s">
        <v>137</v>
      </c>
      <c r="K7224" t="s">
        <v>138</v>
      </c>
      <c r="L7224" t="s">
        <v>20625</v>
      </c>
      <c r="M7224" t="s">
        <v>20626</v>
      </c>
      <c r="N7224">
        <v>1.2966666659999999</v>
      </c>
      <c r="O7224">
        <v>1</v>
      </c>
      <c r="P7224">
        <v>1</v>
      </c>
      <c r="Q7224">
        <v>31</v>
      </c>
      <c r="R7224">
        <v>32</v>
      </c>
      <c r="S7224">
        <v>3</v>
      </c>
      <c r="T7224">
        <v>2</v>
      </c>
      <c r="U7224">
        <v>2</v>
      </c>
      <c r="V7224">
        <v>0</v>
      </c>
      <c r="W7224">
        <v>0.24833506420345003</v>
      </c>
      <c r="X7224">
        <v>0.75914865225333328</v>
      </c>
      <c r="Y7224">
        <v>957.58118525312682</v>
      </c>
      <c r="Z7224">
        <v>66.356991646242136</v>
      </c>
      <c r="AA7224">
        <v>5.4565528880648007</v>
      </c>
      <c r="AB7224">
        <v>2.5570208989720444</v>
      </c>
      <c r="AC7224">
        <v>301.6622270952688</v>
      </c>
      <c r="AD7224">
        <v>0</v>
      </c>
      <c r="AE7224">
        <v>1334.6214614981313</v>
      </c>
    </row>
    <row r="7225" spans="1:31" x14ac:dyDescent="0.25">
      <c r="A7225">
        <v>2320330</v>
      </c>
      <c r="B7225">
        <v>1</v>
      </c>
      <c r="C7225" t="s">
        <v>80</v>
      </c>
      <c r="D7225" t="s">
        <v>105</v>
      </c>
      <c r="E7225" t="s">
        <v>153</v>
      </c>
      <c r="F7225" t="s">
        <v>20627</v>
      </c>
      <c r="G7225" t="s">
        <v>254</v>
      </c>
      <c r="H7225" t="s">
        <v>150</v>
      </c>
      <c r="I7225" t="s">
        <v>136</v>
      </c>
      <c r="J7225" t="s">
        <v>137</v>
      </c>
      <c r="K7225" t="s">
        <v>138</v>
      </c>
      <c r="L7225" t="s">
        <v>20628</v>
      </c>
      <c r="M7225" t="s">
        <v>20629</v>
      </c>
      <c r="N7225">
        <v>5.1569444439999996</v>
      </c>
      <c r="O7225">
        <v>0</v>
      </c>
      <c r="P7225">
        <v>8</v>
      </c>
      <c r="Q7225">
        <v>0</v>
      </c>
      <c r="R7225">
        <v>0</v>
      </c>
      <c r="S7225">
        <v>0</v>
      </c>
      <c r="T7225">
        <v>2</v>
      </c>
      <c r="U7225">
        <v>0</v>
      </c>
      <c r="V7225">
        <v>0</v>
      </c>
      <c r="W7225">
        <v>0</v>
      </c>
      <c r="X7225">
        <v>7.1939067584880014</v>
      </c>
      <c r="Y7225">
        <v>0</v>
      </c>
      <c r="Z7225">
        <v>0</v>
      </c>
      <c r="AA7225">
        <v>0</v>
      </c>
      <c r="AB7225">
        <v>2.0294327238783338E-2</v>
      </c>
      <c r="AC7225">
        <v>0</v>
      </c>
      <c r="AD7225">
        <v>0</v>
      </c>
      <c r="AE7225">
        <v>7.2142010857267849</v>
      </c>
    </row>
    <row r="7226" spans="1:31" x14ac:dyDescent="0.25">
      <c r="A7226">
        <v>2320814</v>
      </c>
      <c r="B7226">
        <v>1</v>
      </c>
      <c r="C7226" t="s">
        <v>81</v>
      </c>
      <c r="D7226" t="s">
        <v>118</v>
      </c>
      <c r="E7226" t="s">
        <v>158</v>
      </c>
      <c r="F7226" t="s">
        <v>20630</v>
      </c>
      <c r="G7226" t="s">
        <v>453</v>
      </c>
      <c r="H7226" t="s">
        <v>150</v>
      </c>
      <c r="I7226" t="s">
        <v>136</v>
      </c>
      <c r="J7226" t="s">
        <v>137</v>
      </c>
      <c r="K7226" t="s">
        <v>138</v>
      </c>
      <c r="L7226" t="s">
        <v>20631</v>
      </c>
      <c r="M7226" t="s">
        <v>20632</v>
      </c>
      <c r="N7226">
        <v>1.4883333329999999</v>
      </c>
      <c r="O7226">
        <v>0</v>
      </c>
      <c r="P7226">
        <v>169</v>
      </c>
      <c r="Q7226">
        <v>0</v>
      </c>
      <c r="R7226">
        <v>18</v>
      </c>
      <c r="S7226">
        <v>0</v>
      </c>
      <c r="T7226">
        <v>21</v>
      </c>
      <c r="U7226">
        <v>0</v>
      </c>
      <c r="V7226">
        <v>0</v>
      </c>
      <c r="W7226">
        <v>0</v>
      </c>
      <c r="X7226">
        <v>80.390466458502857</v>
      </c>
      <c r="Y7226">
        <v>0</v>
      </c>
      <c r="Z7226">
        <v>8.3647626466995195</v>
      </c>
      <c r="AA7226">
        <v>0</v>
      </c>
      <c r="AB7226">
        <v>26.496693149012064</v>
      </c>
      <c r="AC7226">
        <v>0</v>
      </c>
      <c r="AD7226">
        <v>0</v>
      </c>
      <c r="AE7226">
        <v>115.25192225421443</v>
      </c>
    </row>
    <row r="7227" spans="1:31" x14ac:dyDescent="0.25">
      <c r="A7227">
        <v>2320459</v>
      </c>
      <c r="B7227">
        <v>1</v>
      </c>
      <c r="C7227" t="s">
        <v>80</v>
      </c>
      <c r="D7227" t="s">
        <v>105</v>
      </c>
      <c r="E7227" t="s">
        <v>147</v>
      </c>
      <c r="F7227" t="s">
        <v>20633</v>
      </c>
      <c r="G7227" t="s">
        <v>149</v>
      </c>
      <c r="H7227" t="s">
        <v>150</v>
      </c>
      <c r="I7227" t="s">
        <v>136</v>
      </c>
      <c r="J7227" t="s">
        <v>137</v>
      </c>
      <c r="K7227" t="s">
        <v>138</v>
      </c>
      <c r="L7227" t="s">
        <v>20634</v>
      </c>
      <c r="M7227" t="s">
        <v>20635</v>
      </c>
      <c r="N7227">
        <v>0.85555555500000002</v>
      </c>
      <c r="O7227">
        <v>0</v>
      </c>
      <c r="P7227">
        <v>16</v>
      </c>
      <c r="Q7227">
        <v>0</v>
      </c>
      <c r="R7227">
        <v>4</v>
      </c>
      <c r="S7227">
        <v>0</v>
      </c>
      <c r="T7227">
        <v>8</v>
      </c>
      <c r="U7227">
        <v>0</v>
      </c>
      <c r="V7227">
        <v>0</v>
      </c>
      <c r="W7227">
        <v>0</v>
      </c>
      <c r="X7227">
        <v>3.459639943970001</v>
      </c>
      <c r="Y7227">
        <v>0</v>
      </c>
      <c r="Z7227">
        <v>1.5185644204785331</v>
      </c>
      <c r="AA7227">
        <v>0</v>
      </c>
      <c r="AB7227">
        <v>20.599278018810619</v>
      </c>
      <c r="AC7227">
        <v>0</v>
      </c>
      <c r="AD7227">
        <v>0</v>
      </c>
      <c r="AE7227">
        <v>25.577482383259152</v>
      </c>
    </row>
    <row r="7228" spans="1:31" x14ac:dyDescent="0.25">
      <c r="A7228">
        <v>2320562</v>
      </c>
      <c r="B7228">
        <v>1</v>
      </c>
      <c r="C7228" t="s">
        <v>80</v>
      </c>
      <c r="D7228" t="s">
        <v>103</v>
      </c>
      <c r="E7228" t="s">
        <v>175</v>
      </c>
      <c r="F7228" t="s">
        <v>20636</v>
      </c>
      <c r="G7228" t="s">
        <v>716</v>
      </c>
      <c r="H7228" t="s">
        <v>135</v>
      </c>
      <c r="I7228" t="s">
        <v>136</v>
      </c>
      <c r="J7228" t="s">
        <v>137</v>
      </c>
      <c r="K7228" t="s">
        <v>138</v>
      </c>
      <c r="L7228" t="s">
        <v>20637</v>
      </c>
      <c r="M7228" t="s">
        <v>20638</v>
      </c>
      <c r="N7228">
        <v>1.682222222</v>
      </c>
      <c r="O7228">
        <v>0</v>
      </c>
      <c r="P7228">
        <v>0</v>
      </c>
      <c r="Q7228">
        <v>0</v>
      </c>
      <c r="R7228">
        <v>5</v>
      </c>
      <c r="S7228">
        <v>0</v>
      </c>
      <c r="T7228">
        <v>1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13.945802271043217</v>
      </c>
      <c r="AA7228">
        <v>0</v>
      </c>
      <c r="AB7228">
        <v>3.0540571862649335</v>
      </c>
      <c r="AC7228">
        <v>0</v>
      </c>
      <c r="AD7228">
        <v>0</v>
      </c>
      <c r="AE7228">
        <v>16.999859457308151</v>
      </c>
    </row>
    <row r="7229" spans="1:31" x14ac:dyDescent="0.25">
      <c r="A7229">
        <v>2320313</v>
      </c>
      <c r="B7229">
        <v>1</v>
      </c>
      <c r="C7229" t="s">
        <v>80</v>
      </c>
      <c r="D7229" t="s">
        <v>106</v>
      </c>
      <c r="E7229" t="s">
        <v>153</v>
      </c>
      <c r="F7229" t="s">
        <v>20639</v>
      </c>
      <c r="G7229" t="s">
        <v>155</v>
      </c>
      <c r="H7229" t="s">
        <v>150</v>
      </c>
      <c r="I7229" t="s">
        <v>136</v>
      </c>
      <c r="J7229" t="s">
        <v>137</v>
      </c>
      <c r="K7229" t="s">
        <v>138</v>
      </c>
      <c r="L7229" t="s">
        <v>20640</v>
      </c>
      <c r="M7229" t="s">
        <v>20641</v>
      </c>
      <c r="N7229">
        <v>1.914722222</v>
      </c>
      <c r="O7229">
        <v>0</v>
      </c>
      <c r="P7229">
        <v>1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0.89244283724474993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0.89244283724474993</v>
      </c>
    </row>
    <row r="7230" spans="1:31" x14ac:dyDescent="0.25">
      <c r="A7230">
        <v>2320413</v>
      </c>
      <c r="B7230">
        <v>1</v>
      </c>
      <c r="C7230" t="s">
        <v>81</v>
      </c>
      <c r="D7230" t="s">
        <v>113</v>
      </c>
      <c r="E7230" t="s">
        <v>141</v>
      </c>
      <c r="F7230" t="s">
        <v>4035</v>
      </c>
      <c r="G7230" t="s">
        <v>134</v>
      </c>
      <c r="H7230" t="s">
        <v>135</v>
      </c>
      <c r="I7230" t="s">
        <v>136</v>
      </c>
      <c r="J7230" t="s">
        <v>137</v>
      </c>
      <c r="K7230" t="s">
        <v>138</v>
      </c>
      <c r="L7230" t="s">
        <v>20642</v>
      </c>
      <c r="M7230" t="s">
        <v>20643</v>
      </c>
      <c r="N7230">
        <v>0.231944444</v>
      </c>
      <c r="O7230">
        <v>0</v>
      </c>
      <c r="P7230">
        <v>386</v>
      </c>
      <c r="Q7230">
        <v>61</v>
      </c>
      <c r="R7230">
        <v>353</v>
      </c>
      <c r="S7230">
        <v>12</v>
      </c>
      <c r="T7230">
        <v>46</v>
      </c>
      <c r="U7230">
        <v>1</v>
      </c>
      <c r="V7230">
        <v>0</v>
      </c>
      <c r="W7230">
        <v>0</v>
      </c>
      <c r="X7230">
        <v>20.757023313786828</v>
      </c>
      <c r="Y7230">
        <v>63.20644019100655</v>
      </c>
      <c r="Z7230">
        <v>191.43244161063538</v>
      </c>
      <c r="AA7230">
        <v>59.012518036065224</v>
      </c>
      <c r="AB7230">
        <v>14.81409265406092</v>
      </c>
      <c r="AC7230">
        <v>35.02423360825</v>
      </c>
      <c r="AD7230">
        <v>0</v>
      </c>
      <c r="AE7230">
        <v>384.24674941380488</v>
      </c>
    </row>
    <row r="7231" spans="1:31" x14ac:dyDescent="0.25">
      <c r="A7231">
        <v>2320662</v>
      </c>
      <c r="B7231">
        <v>1</v>
      </c>
      <c r="C7231" t="s">
        <v>80</v>
      </c>
      <c r="D7231" t="s">
        <v>106</v>
      </c>
      <c r="E7231" t="s">
        <v>153</v>
      </c>
      <c r="F7231" t="s">
        <v>20644</v>
      </c>
      <c r="G7231" t="s">
        <v>155</v>
      </c>
      <c r="H7231" t="s">
        <v>150</v>
      </c>
      <c r="I7231" t="s">
        <v>136</v>
      </c>
      <c r="J7231" t="s">
        <v>137</v>
      </c>
      <c r="K7231" t="s">
        <v>138</v>
      </c>
      <c r="L7231" t="s">
        <v>20645</v>
      </c>
      <c r="M7231" t="s">
        <v>20646</v>
      </c>
      <c r="N7231">
        <v>1.150555555</v>
      </c>
      <c r="O7231">
        <v>0</v>
      </c>
      <c r="P7231">
        <v>1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0.54695870606905006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0.54695870606905006</v>
      </c>
    </row>
    <row r="7232" spans="1:31" x14ac:dyDescent="0.25">
      <c r="A7232">
        <v>2320393</v>
      </c>
      <c r="B7232">
        <v>1</v>
      </c>
      <c r="C7232" t="s">
        <v>80</v>
      </c>
      <c r="D7232" t="s">
        <v>99</v>
      </c>
      <c r="E7232" t="s">
        <v>153</v>
      </c>
      <c r="F7232" t="s">
        <v>20647</v>
      </c>
      <c r="G7232" t="s">
        <v>155</v>
      </c>
      <c r="H7232" t="s">
        <v>150</v>
      </c>
      <c r="I7232" t="s">
        <v>136</v>
      </c>
      <c r="J7232" t="s">
        <v>137</v>
      </c>
      <c r="K7232" t="s">
        <v>138</v>
      </c>
      <c r="L7232" t="s">
        <v>20648</v>
      </c>
      <c r="M7232" t="s">
        <v>20649</v>
      </c>
      <c r="N7232">
        <v>5.0525000000000002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1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6.6211999276267006</v>
      </c>
      <c r="AC7232">
        <v>0</v>
      </c>
      <c r="AD7232">
        <v>0</v>
      </c>
      <c r="AE7232">
        <v>6.6211999276267006</v>
      </c>
    </row>
    <row r="7233" spans="1:31" x14ac:dyDescent="0.25">
      <c r="A7233">
        <v>2320273</v>
      </c>
      <c r="B7233">
        <v>1</v>
      </c>
      <c r="C7233" t="s">
        <v>80</v>
      </c>
      <c r="D7233" t="s">
        <v>103</v>
      </c>
      <c r="E7233" t="s">
        <v>414</v>
      </c>
      <c r="F7233" t="s">
        <v>20650</v>
      </c>
      <c r="G7233" t="s">
        <v>134</v>
      </c>
      <c r="H7233" t="s">
        <v>135</v>
      </c>
      <c r="I7233" t="s">
        <v>136</v>
      </c>
      <c r="J7233" t="s">
        <v>137</v>
      </c>
      <c r="K7233" t="s">
        <v>138</v>
      </c>
      <c r="L7233" t="s">
        <v>20651</v>
      </c>
      <c r="M7233" t="s">
        <v>20652</v>
      </c>
      <c r="N7233">
        <v>0.569454444</v>
      </c>
      <c r="O7233">
        <v>0</v>
      </c>
      <c r="P7233">
        <v>94</v>
      </c>
      <c r="Q7233">
        <v>0</v>
      </c>
      <c r="R7233">
        <v>133</v>
      </c>
      <c r="S7233">
        <v>0</v>
      </c>
      <c r="T7233">
        <v>61</v>
      </c>
      <c r="U7233">
        <v>0</v>
      </c>
      <c r="V7233">
        <v>0</v>
      </c>
      <c r="W7233">
        <v>0</v>
      </c>
      <c r="X7233">
        <v>11.815641537035949</v>
      </c>
      <c r="Y7233">
        <v>0</v>
      </c>
      <c r="Z7233">
        <v>54.858439689411263</v>
      </c>
      <c r="AA7233">
        <v>0</v>
      </c>
      <c r="AB7233">
        <v>33.539718885076425</v>
      </c>
      <c r="AC7233">
        <v>0</v>
      </c>
      <c r="AD7233">
        <v>0</v>
      </c>
      <c r="AE7233">
        <v>100.21380011152364</v>
      </c>
    </row>
    <row r="7234" spans="1:31" x14ac:dyDescent="0.25">
      <c r="A7234">
        <v>2320605</v>
      </c>
      <c r="B7234">
        <v>1</v>
      </c>
      <c r="C7234" t="s">
        <v>80</v>
      </c>
      <c r="D7234" t="s">
        <v>97</v>
      </c>
      <c r="E7234" t="s">
        <v>153</v>
      </c>
      <c r="F7234" t="s">
        <v>20653</v>
      </c>
      <c r="G7234" t="s">
        <v>155</v>
      </c>
      <c r="H7234" t="s">
        <v>150</v>
      </c>
      <c r="I7234" t="s">
        <v>136</v>
      </c>
      <c r="J7234" t="s">
        <v>137</v>
      </c>
      <c r="K7234" t="s">
        <v>138</v>
      </c>
      <c r="L7234" t="s">
        <v>20654</v>
      </c>
      <c r="M7234" t="s">
        <v>20655</v>
      </c>
      <c r="N7234">
        <v>2.0191666659999998</v>
      </c>
      <c r="O7234">
        <v>0</v>
      </c>
      <c r="P7234">
        <v>1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1.0125786896508002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1.0125786896508002</v>
      </c>
    </row>
    <row r="7235" spans="1:31" x14ac:dyDescent="0.25">
      <c r="A7235">
        <v>2320250</v>
      </c>
      <c r="B7235">
        <v>1</v>
      </c>
      <c r="C7235" t="s">
        <v>80</v>
      </c>
      <c r="D7235" t="s">
        <v>82</v>
      </c>
      <c r="E7235" t="s">
        <v>158</v>
      </c>
      <c r="F7235" t="s">
        <v>20656</v>
      </c>
      <c r="G7235" t="s">
        <v>850</v>
      </c>
      <c r="H7235" t="s">
        <v>150</v>
      </c>
      <c r="I7235" t="s">
        <v>136</v>
      </c>
      <c r="J7235" t="s">
        <v>137</v>
      </c>
      <c r="K7235" t="s">
        <v>138</v>
      </c>
      <c r="L7235" t="s">
        <v>20657</v>
      </c>
      <c r="M7235" t="s">
        <v>20658</v>
      </c>
      <c r="N7235">
        <v>0.94583333300000005</v>
      </c>
      <c r="O7235">
        <v>0</v>
      </c>
      <c r="P7235">
        <v>438</v>
      </c>
      <c r="Q7235">
        <v>0</v>
      </c>
      <c r="R7235">
        <v>0</v>
      </c>
      <c r="S7235">
        <v>0</v>
      </c>
      <c r="T7235">
        <v>150</v>
      </c>
      <c r="U7235">
        <v>0</v>
      </c>
      <c r="V7235">
        <v>0</v>
      </c>
      <c r="W7235">
        <v>0</v>
      </c>
      <c r="X7235">
        <v>142.45706274413058</v>
      </c>
      <c r="Y7235">
        <v>0</v>
      </c>
      <c r="Z7235">
        <v>0</v>
      </c>
      <c r="AA7235">
        <v>0</v>
      </c>
      <c r="AB7235">
        <v>38.290140475339243</v>
      </c>
      <c r="AC7235">
        <v>0</v>
      </c>
      <c r="AD7235">
        <v>0</v>
      </c>
      <c r="AE7235">
        <v>180.74720321946984</v>
      </c>
    </row>
    <row r="7236" spans="1:31" x14ac:dyDescent="0.25">
      <c r="A7236">
        <v>2320579</v>
      </c>
      <c r="B7236">
        <v>1</v>
      </c>
      <c r="C7236" t="s">
        <v>80</v>
      </c>
      <c r="D7236" t="s">
        <v>100</v>
      </c>
      <c r="E7236" t="s">
        <v>147</v>
      </c>
      <c r="F7236" t="s">
        <v>20659</v>
      </c>
      <c r="G7236" t="s">
        <v>149</v>
      </c>
      <c r="H7236" t="s">
        <v>150</v>
      </c>
      <c r="I7236" t="s">
        <v>136</v>
      </c>
      <c r="J7236" t="s">
        <v>137</v>
      </c>
      <c r="K7236" t="s">
        <v>138</v>
      </c>
      <c r="L7236" t="s">
        <v>20660</v>
      </c>
      <c r="M7236" t="s">
        <v>20661</v>
      </c>
      <c r="N7236">
        <v>1.433333333</v>
      </c>
      <c r="O7236">
        <v>0</v>
      </c>
      <c r="P7236">
        <v>53</v>
      </c>
      <c r="Q7236">
        <v>0</v>
      </c>
      <c r="R7236">
        <v>1</v>
      </c>
      <c r="S7236">
        <v>0</v>
      </c>
      <c r="T7236">
        <v>3</v>
      </c>
      <c r="U7236">
        <v>0</v>
      </c>
      <c r="V7236">
        <v>0</v>
      </c>
      <c r="W7236">
        <v>0</v>
      </c>
      <c r="X7236">
        <v>19.66914808004633</v>
      </c>
      <c r="Y7236">
        <v>0</v>
      </c>
      <c r="Z7236">
        <v>0.33289314519450003</v>
      </c>
      <c r="AA7236">
        <v>0</v>
      </c>
      <c r="AB7236">
        <v>0.73198475306412492</v>
      </c>
      <c r="AC7236">
        <v>0</v>
      </c>
      <c r="AD7236">
        <v>0</v>
      </c>
      <c r="AE7236">
        <v>20.734025978304956</v>
      </c>
    </row>
    <row r="7237" spans="1:31" x14ac:dyDescent="0.25">
      <c r="A7237">
        <v>2320748</v>
      </c>
      <c r="B7237">
        <v>1</v>
      </c>
      <c r="C7237" t="s">
        <v>81</v>
      </c>
      <c r="D7237" t="s">
        <v>128</v>
      </c>
      <c r="E7237" t="s">
        <v>132</v>
      </c>
      <c r="F7237" t="s">
        <v>5060</v>
      </c>
      <c r="G7237" t="s">
        <v>134</v>
      </c>
      <c r="H7237" t="s">
        <v>135</v>
      </c>
      <c r="I7237" t="s">
        <v>136</v>
      </c>
      <c r="J7237" t="s">
        <v>137</v>
      </c>
      <c r="K7237" t="s">
        <v>138</v>
      </c>
      <c r="L7237" t="s">
        <v>20662</v>
      </c>
      <c r="M7237" t="s">
        <v>20663</v>
      </c>
      <c r="N7237">
        <v>0.255</v>
      </c>
      <c r="O7237">
        <v>1</v>
      </c>
      <c r="P7237">
        <v>586</v>
      </c>
      <c r="Q7237">
        <v>4</v>
      </c>
      <c r="R7237">
        <v>3</v>
      </c>
      <c r="S7237">
        <v>9</v>
      </c>
      <c r="T7237">
        <v>48</v>
      </c>
      <c r="U7237">
        <v>0</v>
      </c>
      <c r="V7237">
        <v>0</v>
      </c>
      <c r="W7237">
        <v>6.8527214194050001E-2</v>
      </c>
      <c r="X7237">
        <v>17.266894106783372</v>
      </c>
      <c r="Y7237">
        <v>2.1465676765859998</v>
      </c>
      <c r="Z7237">
        <v>9.7187481272700008E-2</v>
      </c>
      <c r="AA7237">
        <v>6.162681791879999</v>
      </c>
      <c r="AB7237">
        <v>5.7761821732554006</v>
      </c>
      <c r="AC7237">
        <v>0</v>
      </c>
      <c r="AD7237">
        <v>0</v>
      </c>
      <c r="AE7237">
        <v>31.518040443971522</v>
      </c>
    </row>
    <row r="7238" spans="1:31" x14ac:dyDescent="0.25">
      <c r="A7238">
        <v>2320685</v>
      </c>
      <c r="B7238">
        <v>1</v>
      </c>
      <c r="C7238" t="s">
        <v>80</v>
      </c>
      <c r="D7238" t="s">
        <v>98</v>
      </c>
      <c r="E7238" t="s">
        <v>153</v>
      </c>
      <c r="F7238" t="s">
        <v>20664</v>
      </c>
      <c r="G7238" t="s">
        <v>155</v>
      </c>
      <c r="H7238" t="s">
        <v>150</v>
      </c>
      <c r="I7238" t="s">
        <v>136</v>
      </c>
      <c r="J7238" t="s">
        <v>137</v>
      </c>
      <c r="K7238" t="s">
        <v>138</v>
      </c>
      <c r="L7238" t="s">
        <v>20665</v>
      </c>
      <c r="M7238" t="s">
        <v>20666</v>
      </c>
      <c r="N7238">
        <v>1.5833333329999999</v>
      </c>
      <c r="O7238">
        <v>0</v>
      </c>
      <c r="P7238">
        <v>1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0.17775398823499999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0.17775398823499999</v>
      </c>
    </row>
    <row r="7239" spans="1:31" x14ac:dyDescent="0.25">
      <c r="A7239">
        <v>2320834</v>
      </c>
      <c r="B7239">
        <v>1</v>
      </c>
      <c r="C7239" t="s">
        <v>81</v>
      </c>
      <c r="D7239" t="s">
        <v>112</v>
      </c>
      <c r="E7239" t="s">
        <v>153</v>
      </c>
      <c r="F7239" t="s">
        <v>20667</v>
      </c>
      <c r="G7239" t="s">
        <v>203</v>
      </c>
      <c r="H7239" t="s">
        <v>150</v>
      </c>
      <c r="I7239" t="s">
        <v>136</v>
      </c>
      <c r="J7239" t="s">
        <v>137</v>
      </c>
      <c r="K7239" t="s">
        <v>138</v>
      </c>
      <c r="L7239" t="s">
        <v>20668</v>
      </c>
      <c r="M7239" t="s">
        <v>20669</v>
      </c>
      <c r="N7239">
        <v>1.4575</v>
      </c>
      <c r="O7239">
        <v>0</v>
      </c>
      <c r="P7239">
        <v>7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2.3913999455359995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2.3913999455359995</v>
      </c>
    </row>
    <row r="7240" spans="1:31" x14ac:dyDescent="0.25">
      <c r="A7240">
        <v>2320642</v>
      </c>
      <c r="B7240">
        <v>1</v>
      </c>
      <c r="C7240" t="s">
        <v>80</v>
      </c>
      <c r="D7240" t="s">
        <v>96</v>
      </c>
      <c r="E7240" t="s">
        <v>175</v>
      </c>
      <c r="F7240" t="s">
        <v>20670</v>
      </c>
      <c r="G7240" t="s">
        <v>134</v>
      </c>
      <c r="H7240" t="s">
        <v>135</v>
      </c>
      <c r="I7240" t="s">
        <v>136</v>
      </c>
      <c r="J7240" t="s">
        <v>137</v>
      </c>
      <c r="K7240" t="s">
        <v>138</v>
      </c>
      <c r="L7240" t="s">
        <v>20671</v>
      </c>
      <c r="M7240" t="s">
        <v>20672</v>
      </c>
      <c r="N7240">
        <v>0.67138888799999996</v>
      </c>
      <c r="O7240">
        <v>0</v>
      </c>
      <c r="P7240">
        <v>132</v>
      </c>
      <c r="Q7240">
        <v>0</v>
      </c>
      <c r="R7240">
        <v>0</v>
      </c>
      <c r="S7240">
        <v>0</v>
      </c>
      <c r="T7240">
        <v>17</v>
      </c>
      <c r="U7240">
        <v>0</v>
      </c>
      <c r="V7240">
        <v>0</v>
      </c>
      <c r="W7240">
        <v>0</v>
      </c>
      <c r="X7240">
        <v>40.644406739543676</v>
      </c>
      <c r="Y7240">
        <v>0</v>
      </c>
      <c r="Z7240">
        <v>0</v>
      </c>
      <c r="AA7240">
        <v>0</v>
      </c>
      <c r="AB7240">
        <v>27.273404949601563</v>
      </c>
      <c r="AC7240">
        <v>0</v>
      </c>
      <c r="AD7240">
        <v>0</v>
      </c>
      <c r="AE7240">
        <v>67.917811689145239</v>
      </c>
    </row>
    <row r="7241" spans="1:31" x14ac:dyDescent="0.25">
      <c r="A7241">
        <v>2320310</v>
      </c>
      <c r="B7241">
        <v>1</v>
      </c>
      <c r="C7241" t="s">
        <v>80</v>
      </c>
      <c r="D7241" t="s">
        <v>83</v>
      </c>
      <c r="E7241" t="s">
        <v>175</v>
      </c>
      <c r="F7241" t="s">
        <v>2269</v>
      </c>
      <c r="G7241" t="s">
        <v>210</v>
      </c>
      <c r="H7241" t="s">
        <v>135</v>
      </c>
      <c r="I7241" t="s">
        <v>136</v>
      </c>
      <c r="J7241" t="s">
        <v>137</v>
      </c>
      <c r="K7241" t="s">
        <v>138</v>
      </c>
      <c r="L7241" t="s">
        <v>20673</v>
      </c>
      <c r="M7241" t="s">
        <v>20674</v>
      </c>
      <c r="N7241">
        <v>5.1413888879999998</v>
      </c>
      <c r="O7241">
        <v>0</v>
      </c>
      <c r="P7241">
        <v>0</v>
      </c>
      <c r="Q7241">
        <v>0</v>
      </c>
      <c r="R7241">
        <v>0</v>
      </c>
      <c r="S7241">
        <v>3</v>
      </c>
      <c r="T7241">
        <v>0</v>
      </c>
      <c r="U7241">
        <v>1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121.97421161094462</v>
      </c>
      <c r="AB7241">
        <v>0</v>
      </c>
      <c r="AC7241">
        <v>936.76663951825367</v>
      </c>
      <c r="AD7241">
        <v>0</v>
      </c>
      <c r="AE7241">
        <v>1058.7408511291983</v>
      </c>
    </row>
    <row r="7242" spans="1:31" x14ac:dyDescent="0.25">
      <c r="A7242">
        <v>2320333</v>
      </c>
      <c r="B7242">
        <v>1</v>
      </c>
      <c r="C7242" t="s">
        <v>80</v>
      </c>
      <c r="D7242" t="s">
        <v>102</v>
      </c>
      <c r="E7242" t="s">
        <v>175</v>
      </c>
      <c r="F7242" t="s">
        <v>20675</v>
      </c>
      <c r="G7242" t="s">
        <v>143</v>
      </c>
      <c r="H7242" t="s">
        <v>135</v>
      </c>
      <c r="I7242" t="s">
        <v>136</v>
      </c>
      <c r="J7242" t="s">
        <v>137</v>
      </c>
      <c r="K7242" t="s">
        <v>144</v>
      </c>
      <c r="L7242" t="s">
        <v>20676</v>
      </c>
      <c r="M7242" t="s">
        <v>20677</v>
      </c>
      <c r="N7242">
        <v>7.6347222219999997</v>
      </c>
      <c r="O7242">
        <v>0</v>
      </c>
      <c r="P7242">
        <v>16</v>
      </c>
      <c r="Q7242">
        <v>2</v>
      </c>
      <c r="R7242">
        <v>144</v>
      </c>
      <c r="S7242">
        <v>0</v>
      </c>
      <c r="T7242">
        <v>42</v>
      </c>
      <c r="U7242">
        <v>0</v>
      </c>
      <c r="V7242">
        <v>0</v>
      </c>
      <c r="W7242">
        <v>0</v>
      </c>
      <c r="X7242">
        <v>56.904428205213009</v>
      </c>
      <c r="Y7242">
        <v>52.537712603936001</v>
      </c>
      <c r="Z7242">
        <v>2546.7572263309717</v>
      </c>
      <c r="AA7242">
        <v>0</v>
      </c>
      <c r="AB7242">
        <v>588.18783197823961</v>
      </c>
      <c r="AC7242">
        <v>0</v>
      </c>
      <c r="AD7242">
        <v>0</v>
      </c>
      <c r="AE7242">
        <v>3244.3871991183601</v>
      </c>
    </row>
    <row r="7243" spans="1:31" x14ac:dyDescent="0.25">
      <c r="A7243">
        <v>2320665</v>
      </c>
      <c r="B7243">
        <v>1</v>
      </c>
      <c r="C7243" t="s">
        <v>80</v>
      </c>
      <c r="D7243" t="s">
        <v>103</v>
      </c>
      <c r="E7243" t="s">
        <v>414</v>
      </c>
      <c r="F7243" t="s">
        <v>20678</v>
      </c>
      <c r="G7243" t="s">
        <v>134</v>
      </c>
      <c r="H7243" t="s">
        <v>135</v>
      </c>
      <c r="I7243" t="s">
        <v>136</v>
      </c>
      <c r="J7243" t="s">
        <v>137</v>
      </c>
      <c r="K7243" t="s">
        <v>138</v>
      </c>
      <c r="L7243" t="s">
        <v>20679</v>
      </c>
      <c r="M7243" t="s">
        <v>20680</v>
      </c>
      <c r="N7243">
        <v>8.5000000000000006E-2</v>
      </c>
      <c r="O7243">
        <v>2</v>
      </c>
      <c r="P7243">
        <v>381</v>
      </c>
      <c r="Q7243">
        <v>39</v>
      </c>
      <c r="R7243">
        <v>85</v>
      </c>
      <c r="S7243">
        <v>23</v>
      </c>
      <c r="T7243">
        <v>65</v>
      </c>
      <c r="U7243">
        <v>5</v>
      </c>
      <c r="V7243">
        <v>1</v>
      </c>
      <c r="W7243">
        <v>0.12282920892375002</v>
      </c>
      <c r="X7243">
        <v>7.9462238462864914</v>
      </c>
      <c r="Y7243">
        <v>21.194755846622996</v>
      </c>
      <c r="Z7243">
        <v>10.236597241034804</v>
      </c>
      <c r="AA7243">
        <v>6.7769103931601515</v>
      </c>
      <c r="AB7243">
        <v>6.1295475207067014</v>
      </c>
      <c r="AC7243">
        <v>84.447875943881996</v>
      </c>
      <c r="AD7243">
        <v>3.6954613845327007</v>
      </c>
      <c r="AE7243">
        <v>140.55020138514959</v>
      </c>
    </row>
    <row r="7244" spans="1:31" x14ac:dyDescent="0.25">
      <c r="A7244">
        <v>2320287</v>
      </c>
      <c r="B7244">
        <v>1</v>
      </c>
      <c r="C7244" t="s">
        <v>80</v>
      </c>
      <c r="D7244" t="s">
        <v>92</v>
      </c>
      <c r="E7244" t="s">
        <v>141</v>
      </c>
      <c r="F7244" t="s">
        <v>20681</v>
      </c>
      <c r="G7244" t="s">
        <v>134</v>
      </c>
      <c r="H7244" t="s">
        <v>135</v>
      </c>
      <c r="I7244" t="s">
        <v>136</v>
      </c>
      <c r="J7244" t="s">
        <v>137</v>
      </c>
      <c r="K7244" t="s">
        <v>138</v>
      </c>
      <c r="L7244" t="s">
        <v>20682</v>
      </c>
      <c r="M7244" t="s">
        <v>20683</v>
      </c>
      <c r="N7244">
        <v>2.8119444439999999</v>
      </c>
      <c r="O7244">
        <v>0</v>
      </c>
      <c r="P7244">
        <v>39</v>
      </c>
      <c r="Q7244">
        <v>0</v>
      </c>
      <c r="R7244">
        <v>1</v>
      </c>
      <c r="S7244">
        <v>0</v>
      </c>
      <c r="T7244">
        <v>16</v>
      </c>
      <c r="U7244">
        <v>0</v>
      </c>
      <c r="V7244">
        <v>0</v>
      </c>
      <c r="W7244">
        <v>0</v>
      </c>
      <c r="X7244">
        <v>96.28289996808742</v>
      </c>
      <c r="Y7244">
        <v>0</v>
      </c>
      <c r="Z7244">
        <v>4.9626545779587667</v>
      </c>
      <c r="AA7244">
        <v>0</v>
      </c>
      <c r="AB7244">
        <v>52.87677352086606</v>
      </c>
      <c r="AC7244">
        <v>0</v>
      </c>
      <c r="AD7244">
        <v>0</v>
      </c>
      <c r="AE7244">
        <v>154.12232806691225</v>
      </c>
    </row>
    <row r="7245" spans="1:31" x14ac:dyDescent="0.25">
      <c r="A7245">
        <v>2320456</v>
      </c>
      <c r="B7245">
        <v>1</v>
      </c>
      <c r="C7245" t="s">
        <v>80</v>
      </c>
      <c r="D7245" t="s">
        <v>104</v>
      </c>
      <c r="E7245" t="s">
        <v>175</v>
      </c>
      <c r="F7245" t="s">
        <v>6372</v>
      </c>
      <c r="G7245" t="s">
        <v>134</v>
      </c>
      <c r="H7245" t="s">
        <v>135</v>
      </c>
      <c r="I7245" t="s">
        <v>136</v>
      </c>
      <c r="J7245" t="s">
        <v>137</v>
      </c>
      <c r="K7245" t="s">
        <v>138</v>
      </c>
      <c r="L7245" t="s">
        <v>20684</v>
      </c>
      <c r="M7245" t="s">
        <v>20685</v>
      </c>
      <c r="N7245">
        <v>0.41749999999999998</v>
      </c>
      <c r="O7245">
        <v>0</v>
      </c>
      <c r="P7245">
        <v>7</v>
      </c>
      <c r="Q7245">
        <v>4</v>
      </c>
      <c r="R7245">
        <v>13</v>
      </c>
      <c r="S7245">
        <v>6</v>
      </c>
      <c r="T7245">
        <v>5</v>
      </c>
      <c r="U7245">
        <v>5</v>
      </c>
      <c r="V7245">
        <v>0</v>
      </c>
      <c r="W7245">
        <v>0</v>
      </c>
      <c r="X7245">
        <v>0.30746201263200001</v>
      </c>
      <c r="Y7245">
        <v>0.55692392973524996</v>
      </c>
      <c r="Z7245">
        <v>2.0978555792856004</v>
      </c>
      <c r="AA7245">
        <v>4.6404531331783501</v>
      </c>
      <c r="AB7245">
        <v>2.5431462063824997</v>
      </c>
      <c r="AC7245">
        <v>97.315058451836407</v>
      </c>
      <c r="AD7245">
        <v>0</v>
      </c>
      <c r="AE7245">
        <v>107.46089931305011</v>
      </c>
    </row>
    <row r="7246" spans="1:31" x14ac:dyDescent="0.25">
      <c r="A7246">
        <v>2320502</v>
      </c>
      <c r="B7246">
        <v>1</v>
      </c>
      <c r="C7246" t="s">
        <v>80</v>
      </c>
      <c r="D7246" t="s">
        <v>90</v>
      </c>
      <c r="E7246" t="s">
        <v>153</v>
      </c>
      <c r="F7246" t="s">
        <v>20686</v>
      </c>
      <c r="G7246" t="s">
        <v>155</v>
      </c>
      <c r="H7246" t="s">
        <v>150</v>
      </c>
      <c r="I7246" t="s">
        <v>136</v>
      </c>
      <c r="J7246" t="s">
        <v>137</v>
      </c>
      <c r="K7246" t="s">
        <v>138</v>
      </c>
      <c r="L7246" t="s">
        <v>20687</v>
      </c>
      <c r="M7246" t="s">
        <v>20688</v>
      </c>
      <c r="N7246">
        <v>2.4402777769999999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2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</v>
      </c>
    </row>
    <row r="7247" spans="1:31" x14ac:dyDescent="0.25">
      <c r="A7247">
        <v>2320565</v>
      </c>
      <c r="B7247">
        <v>1</v>
      </c>
      <c r="C7247" t="s">
        <v>81</v>
      </c>
      <c r="D7247" t="s">
        <v>127</v>
      </c>
      <c r="E7247" t="s">
        <v>158</v>
      </c>
      <c r="F7247" t="s">
        <v>20689</v>
      </c>
      <c r="G7247" t="s">
        <v>453</v>
      </c>
      <c r="H7247" t="s">
        <v>150</v>
      </c>
      <c r="I7247" t="s">
        <v>136</v>
      </c>
      <c r="J7247" t="s">
        <v>137</v>
      </c>
      <c r="K7247" t="s">
        <v>138</v>
      </c>
      <c r="L7247" t="s">
        <v>20690</v>
      </c>
      <c r="M7247" t="s">
        <v>20691</v>
      </c>
      <c r="N7247">
        <v>3.8008333329999999</v>
      </c>
      <c r="O7247">
        <v>0</v>
      </c>
      <c r="P7247">
        <v>0</v>
      </c>
      <c r="Q7247">
        <v>0</v>
      </c>
      <c r="R7247">
        <v>3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44.58283809351375</v>
      </c>
      <c r="AA7247">
        <v>0</v>
      </c>
      <c r="AB7247">
        <v>0</v>
      </c>
      <c r="AC7247">
        <v>0</v>
      </c>
      <c r="AD7247">
        <v>0</v>
      </c>
      <c r="AE7247">
        <v>44.58283809351375</v>
      </c>
    </row>
    <row r="7248" spans="1:31" x14ac:dyDescent="0.25">
      <c r="A7248">
        <v>2320705</v>
      </c>
      <c r="B7248">
        <v>1</v>
      </c>
      <c r="C7248" t="s">
        <v>81</v>
      </c>
      <c r="D7248" t="s">
        <v>120</v>
      </c>
      <c r="E7248" t="s">
        <v>285</v>
      </c>
      <c r="F7248" t="s">
        <v>20692</v>
      </c>
      <c r="G7248" t="s">
        <v>384</v>
      </c>
      <c r="H7248" t="s">
        <v>150</v>
      </c>
      <c r="I7248" t="s">
        <v>136</v>
      </c>
      <c r="J7248" t="s">
        <v>137</v>
      </c>
      <c r="K7248" t="s">
        <v>138</v>
      </c>
      <c r="L7248" t="s">
        <v>20693</v>
      </c>
      <c r="M7248" t="s">
        <v>20694</v>
      </c>
      <c r="N7248">
        <v>4.7280555550000001</v>
      </c>
      <c r="O7248">
        <v>0</v>
      </c>
      <c r="P7248">
        <v>56</v>
      </c>
      <c r="Q7248">
        <v>0</v>
      </c>
      <c r="R7248">
        <v>0</v>
      </c>
      <c r="S7248">
        <v>0</v>
      </c>
      <c r="T7248">
        <v>18</v>
      </c>
      <c r="U7248">
        <v>0</v>
      </c>
      <c r="V7248">
        <v>0</v>
      </c>
      <c r="W7248">
        <v>0</v>
      </c>
      <c r="X7248">
        <v>53.102225374024229</v>
      </c>
      <c r="Y7248">
        <v>0</v>
      </c>
      <c r="Z7248">
        <v>0</v>
      </c>
      <c r="AA7248">
        <v>0</v>
      </c>
      <c r="AB7248">
        <v>73.775501954943891</v>
      </c>
      <c r="AC7248">
        <v>0</v>
      </c>
      <c r="AD7248">
        <v>0</v>
      </c>
      <c r="AE7248">
        <v>126.87772732896812</v>
      </c>
    </row>
    <row r="7249" spans="1:31" x14ac:dyDescent="0.25">
      <c r="A7249">
        <v>2320373</v>
      </c>
      <c r="B7249">
        <v>1</v>
      </c>
      <c r="C7249" t="s">
        <v>80</v>
      </c>
      <c r="D7249" t="s">
        <v>82</v>
      </c>
      <c r="E7249" t="s">
        <v>147</v>
      </c>
      <c r="F7249" t="s">
        <v>20695</v>
      </c>
      <c r="G7249" t="s">
        <v>149</v>
      </c>
      <c r="H7249" t="s">
        <v>150</v>
      </c>
      <c r="I7249" t="s">
        <v>136</v>
      </c>
      <c r="J7249" t="s">
        <v>137</v>
      </c>
      <c r="K7249" t="s">
        <v>138</v>
      </c>
      <c r="L7249" t="s">
        <v>20696</v>
      </c>
      <c r="M7249" t="s">
        <v>20697</v>
      </c>
      <c r="N7249">
        <v>8.9961111109999994</v>
      </c>
      <c r="O7249">
        <v>0</v>
      </c>
      <c r="P7249">
        <v>46</v>
      </c>
      <c r="Q7249">
        <v>0</v>
      </c>
      <c r="R7249">
        <v>0</v>
      </c>
      <c r="S7249">
        <v>0</v>
      </c>
      <c r="T7249">
        <v>8</v>
      </c>
      <c r="U7249">
        <v>0</v>
      </c>
      <c r="V7249">
        <v>0</v>
      </c>
      <c r="W7249">
        <v>0</v>
      </c>
      <c r="X7249">
        <v>98.76769255727632</v>
      </c>
      <c r="Y7249">
        <v>0</v>
      </c>
      <c r="Z7249">
        <v>0</v>
      </c>
      <c r="AA7249">
        <v>0</v>
      </c>
      <c r="AB7249">
        <v>18.601485832167757</v>
      </c>
      <c r="AC7249">
        <v>0</v>
      </c>
      <c r="AD7249">
        <v>0</v>
      </c>
      <c r="AE7249">
        <v>117.36917838944407</v>
      </c>
    </row>
    <row r="7250" spans="1:31" x14ac:dyDescent="0.25">
      <c r="A7250">
        <v>2320419</v>
      </c>
      <c r="B7250">
        <v>1</v>
      </c>
      <c r="C7250" t="s">
        <v>80</v>
      </c>
      <c r="D7250" t="s">
        <v>85</v>
      </c>
      <c r="E7250" t="s">
        <v>153</v>
      </c>
      <c r="F7250" t="s">
        <v>20698</v>
      </c>
      <c r="G7250" t="s">
        <v>203</v>
      </c>
      <c r="H7250" t="s">
        <v>150</v>
      </c>
      <c r="I7250" t="s">
        <v>136</v>
      </c>
      <c r="J7250" t="s">
        <v>137</v>
      </c>
      <c r="K7250" t="s">
        <v>138</v>
      </c>
      <c r="L7250" t="s">
        <v>20699</v>
      </c>
      <c r="M7250" t="s">
        <v>20700</v>
      </c>
      <c r="N7250">
        <v>1.4724999999999999</v>
      </c>
      <c r="O7250">
        <v>0</v>
      </c>
      <c r="P7250">
        <v>6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1.6437854411097004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1.6437854411097004</v>
      </c>
    </row>
    <row r="7251" spans="1:31" x14ac:dyDescent="0.25">
      <c r="A7251">
        <v>2320270</v>
      </c>
      <c r="B7251">
        <v>1</v>
      </c>
      <c r="C7251" t="s">
        <v>80</v>
      </c>
      <c r="D7251" t="s">
        <v>100</v>
      </c>
      <c r="E7251" t="s">
        <v>175</v>
      </c>
      <c r="F7251" t="s">
        <v>20701</v>
      </c>
      <c r="G7251" t="s">
        <v>134</v>
      </c>
      <c r="H7251" t="s">
        <v>135</v>
      </c>
      <c r="I7251" t="s">
        <v>136</v>
      </c>
      <c r="J7251" t="s">
        <v>137</v>
      </c>
      <c r="K7251" t="s">
        <v>138</v>
      </c>
      <c r="L7251" t="s">
        <v>20702</v>
      </c>
      <c r="M7251" t="s">
        <v>20703</v>
      </c>
      <c r="N7251">
        <v>0.60555555500000002</v>
      </c>
      <c r="O7251">
        <v>2</v>
      </c>
      <c r="P7251">
        <v>5098</v>
      </c>
      <c r="Q7251">
        <v>2</v>
      </c>
      <c r="R7251">
        <v>35</v>
      </c>
      <c r="S7251">
        <v>6</v>
      </c>
      <c r="T7251">
        <v>341</v>
      </c>
      <c r="U7251">
        <v>0</v>
      </c>
      <c r="V7251">
        <v>0</v>
      </c>
      <c r="W7251">
        <v>0.38695058402000004</v>
      </c>
      <c r="X7251">
        <v>495.08120773731258</v>
      </c>
      <c r="Y7251">
        <v>1.4839020721675</v>
      </c>
      <c r="Z7251">
        <v>10.708790271703004</v>
      </c>
      <c r="AA7251">
        <v>13.688646541297002</v>
      </c>
      <c r="AB7251">
        <v>131.49845273226927</v>
      </c>
      <c r="AC7251">
        <v>0</v>
      </c>
      <c r="AD7251">
        <v>0</v>
      </c>
      <c r="AE7251">
        <v>652.84794993876926</v>
      </c>
    </row>
    <row r="7252" spans="1:31" x14ac:dyDescent="0.25">
      <c r="A7252">
        <v>2320416</v>
      </c>
      <c r="B7252">
        <v>1</v>
      </c>
      <c r="C7252" t="s">
        <v>81</v>
      </c>
      <c r="D7252" t="s">
        <v>119</v>
      </c>
      <c r="E7252" t="s">
        <v>158</v>
      </c>
      <c r="F7252" t="s">
        <v>20704</v>
      </c>
      <c r="G7252" t="s">
        <v>453</v>
      </c>
      <c r="H7252" t="s">
        <v>150</v>
      </c>
      <c r="I7252" t="s">
        <v>136</v>
      </c>
      <c r="J7252" t="s">
        <v>137</v>
      </c>
      <c r="K7252" t="s">
        <v>138</v>
      </c>
      <c r="L7252" t="s">
        <v>20705</v>
      </c>
      <c r="M7252" t="s">
        <v>20706</v>
      </c>
      <c r="N7252">
        <v>1.008888888</v>
      </c>
      <c r="O7252">
        <v>0</v>
      </c>
      <c r="P7252">
        <v>7</v>
      </c>
      <c r="Q7252">
        <v>0</v>
      </c>
      <c r="R7252">
        <v>15</v>
      </c>
      <c r="S7252">
        <v>0</v>
      </c>
      <c r="T7252">
        <v>1</v>
      </c>
      <c r="U7252">
        <v>0</v>
      </c>
      <c r="V7252">
        <v>0</v>
      </c>
      <c r="W7252">
        <v>0</v>
      </c>
      <c r="X7252">
        <v>0.3390304982688</v>
      </c>
      <c r="Y7252">
        <v>0</v>
      </c>
      <c r="Z7252">
        <v>79.268953951662226</v>
      </c>
      <c r="AA7252">
        <v>0</v>
      </c>
      <c r="AB7252">
        <v>2.2264417516124002</v>
      </c>
      <c r="AC7252">
        <v>0</v>
      </c>
      <c r="AD7252">
        <v>0</v>
      </c>
      <c r="AE7252">
        <v>81.834426201543423</v>
      </c>
    </row>
    <row r="7253" spans="1:31" x14ac:dyDescent="0.25">
      <c r="A7253">
        <v>2320711</v>
      </c>
      <c r="B7253">
        <v>1</v>
      </c>
      <c r="C7253" t="s">
        <v>80</v>
      </c>
      <c r="D7253" t="s">
        <v>93</v>
      </c>
      <c r="E7253" t="s">
        <v>153</v>
      </c>
      <c r="F7253" t="s">
        <v>20707</v>
      </c>
      <c r="G7253" t="s">
        <v>203</v>
      </c>
      <c r="H7253" t="s">
        <v>150</v>
      </c>
      <c r="I7253" t="s">
        <v>136</v>
      </c>
      <c r="J7253" t="s">
        <v>137</v>
      </c>
      <c r="K7253" t="s">
        <v>138</v>
      </c>
      <c r="L7253" t="s">
        <v>20708</v>
      </c>
      <c r="M7253" t="s">
        <v>20709</v>
      </c>
      <c r="N7253">
        <v>1.2088888879999999</v>
      </c>
      <c r="O7253">
        <v>0</v>
      </c>
      <c r="P7253">
        <v>1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0.27286790817033335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0.27286790817033335</v>
      </c>
    </row>
    <row r="7254" spans="1:31" x14ac:dyDescent="0.25">
      <c r="A7254">
        <v>2320559</v>
      </c>
      <c r="B7254">
        <v>1</v>
      </c>
      <c r="C7254" t="s">
        <v>80</v>
      </c>
      <c r="D7254" t="s">
        <v>105</v>
      </c>
      <c r="E7254" t="s">
        <v>132</v>
      </c>
      <c r="F7254" t="s">
        <v>20710</v>
      </c>
      <c r="G7254" t="s">
        <v>134</v>
      </c>
      <c r="H7254" t="s">
        <v>135</v>
      </c>
      <c r="I7254" t="s">
        <v>136</v>
      </c>
      <c r="J7254" t="s">
        <v>137</v>
      </c>
      <c r="K7254" t="s">
        <v>138</v>
      </c>
      <c r="L7254" t="s">
        <v>20711</v>
      </c>
      <c r="M7254" t="s">
        <v>20712</v>
      </c>
      <c r="N7254">
        <v>5.0580555550000001</v>
      </c>
      <c r="O7254">
        <v>0</v>
      </c>
      <c r="P7254">
        <v>140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220.14769043620834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220.14769043620834</v>
      </c>
    </row>
    <row r="7255" spans="1:31" x14ac:dyDescent="0.25">
      <c r="A7255">
        <v>2320582</v>
      </c>
      <c r="B7255">
        <v>1</v>
      </c>
      <c r="C7255" t="s">
        <v>80</v>
      </c>
      <c r="D7255" t="s">
        <v>83</v>
      </c>
      <c r="E7255" t="s">
        <v>132</v>
      </c>
      <c r="F7255" t="s">
        <v>18714</v>
      </c>
      <c r="G7255" t="s">
        <v>134</v>
      </c>
      <c r="H7255" t="s">
        <v>135</v>
      </c>
      <c r="I7255" t="s">
        <v>136</v>
      </c>
      <c r="J7255" t="s">
        <v>137</v>
      </c>
      <c r="K7255" t="s">
        <v>138</v>
      </c>
      <c r="L7255" t="s">
        <v>20713</v>
      </c>
      <c r="M7255" t="s">
        <v>20714</v>
      </c>
      <c r="N7255">
        <v>0.204166666</v>
      </c>
      <c r="O7255">
        <v>0</v>
      </c>
      <c r="P7255">
        <v>0</v>
      </c>
      <c r="Q7255">
        <v>0</v>
      </c>
      <c r="R7255">
        <v>0</v>
      </c>
      <c r="S7255">
        <v>15</v>
      </c>
      <c r="T7255">
        <v>23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36.597832859484754</v>
      </c>
      <c r="AB7255">
        <v>64.350455106802386</v>
      </c>
      <c r="AC7255">
        <v>0</v>
      </c>
      <c r="AD7255">
        <v>0</v>
      </c>
      <c r="AE7255">
        <v>100.94828796628714</v>
      </c>
    </row>
    <row r="7256" spans="1:31" x14ac:dyDescent="0.25">
      <c r="A7256">
        <v>2320253</v>
      </c>
      <c r="B7256">
        <v>1</v>
      </c>
      <c r="C7256" t="s">
        <v>80</v>
      </c>
      <c r="D7256" t="s">
        <v>82</v>
      </c>
      <c r="E7256" t="s">
        <v>175</v>
      </c>
      <c r="F7256" t="s">
        <v>20715</v>
      </c>
      <c r="G7256" t="s">
        <v>467</v>
      </c>
      <c r="H7256" t="s">
        <v>135</v>
      </c>
      <c r="I7256" t="s">
        <v>136</v>
      </c>
      <c r="J7256" t="s">
        <v>137</v>
      </c>
      <c r="K7256" t="s">
        <v>144</v>
      </c>
      <c r="L7256" t="s">
        <v>20716</v>
      </c>
      <c r="M7256" t="s">
        <v>20717</v>
      </c>
      <c r="N7256">
        <v>7.7777777000000006E-2</v>
      </c>
      <c r="O7256">
        <v>0</v>
      </c>
      <c r="P7256">
        <v>284</v>
      </c>
      <c r="Q7256">
        <v>0</v>
      </c>
      <c r="R7256">
        <v>0</v>
      </c>
      <c r="S7256">
        <v>0</v>
      </c>
      <c r="T7256">
        <v>164</v>
      </c>
      <c r="U7256">
        <v>0</v>
      </c>
      <c r="V7256">
        <v>0</v>
      </c>
      <c r="W7256">
        <v>0</v>
      </c>
      <c r="X7256">
        <v>5.9728796441300043</v>
      </c>
      <c r="Y7256">
        <v>0</v>
      </c>
      <c r="Z7256">
        <v>0</v>
      </c>
      <c r="AA7256">
        <v>0</v>
      </c>
      <c r="AB7256">
        <v>10.169162330057887</v>
      </c>
      <c r="AC7256">
        <v>0</v>
      </c>
      <c r="AD7256">
        <v>0</v>
      </c>
      <c r="AE7256">
        <v>16.14204197418789</v>
      </c>
    </row>
    <row r="7257" spans="1:31" x14ac:dyDescent="0.25">
      <c r="A7257">
        <v>2320751</v>
      </c>
      <c r="B7257">
        <v>1</v>
      </c>
      <c r="C7257" t="s">
        <v>80</v>
      </c>
      <c r="D7257" t="s">
        <v>105</v>
      </c>
      <c r="E7257" t="s">
        <v>153</v>
      </c>
      <c r="F7257" t="s">
        <v>20718</v>
      </c>
      <c r="G7257" t="s">
        <v>155</v>
      </c>
      <c r="H7257" t="s">
        <v>150</v>
      </c>
      <c r="I7257" t="s">
        <v>136</v>
      </c>
      <c r="J7257" t="s">
        <v>137</v>
      </c>
      <c r="K7257" t="s">
        <v>138</v>
      </c>
      <c r="L7257" t="s">
        <v>20719</v>
      </c>
      <c r="M7257" t="s">
        <v>20720</v>
      </c>
      <c r="N7257">
        <v>1.268888888</v>
      </c>
      <c r="O7257">
        <v>0</v>
      </c>
      <c r="P7257">
        <v>1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0.42018001763963331</v>
      </c>
      <c r="Y7257">
        <v>0</v>
      </c>
      <c r="Z7257">
        <v>0</v>
      </c>
      <c r="AA7257">
        <v>0</v>
      </c>
      <c r="AB7257">
        <v>0</v>
      </c>
      <c r="AC7257">
        <v>0</v>
      </c>
      <c r="AD7257">
        <v>0</v>
      </c>
      <c r="AE7257">
        <v>0.42018001763963331</v>
      </c>
    </row>
    <row r="7258" spans="1:31" x14ac:dyDescent="0.25">
      <c r="A7258">
        <v>2320625</v>
      </c>
      <c r="B7258">
        <v>1</v>
      </c>
      <c r="C7258" t="s">
        <v>80</v>
      </c>
      <c r="D7258" t="s">
        <v>96</v>
      </c>
      <c r="E7258" t="s">
        <v>141</v>
      </c>
      <c r="F7258" t="s">
        <v>20721</v>
      </c>
      <c r="G7258" t="s">
        <v>134</v>
      </c>
      <c r="H7258" t="s">
        <v>135</v>
      </c>
      <c r="I7258" t="s">
        <v>136</v>
      </c>
      <c r="J7258" t="s">
        <v>137</v>
      </c>
      <c r="K7258" t="s">
        <v>138</v>
      </c>
      <c r="L7258" t="s">
        <v>20722</v>
      </c>
      <c r="M7258" t="s">
        <v>20723</v>
      </c>
      <c r="N7258">
        <v>0.35805555500000003</v>
      </c>
      <c r="O7258">
        <v>3</v>
      </c>
      <c r="P7258">
        <v>1034</v>
      </c>
      <c r="Q7258">
        <v>0</v>
      </c>
      <c r="R7258">
        <v>24</v>
      </c>
      <c r="S7258">
        <v>0</v>
      </c>
      <c r="T7258">
        <v>248</v>
      </c>
      <c r="U7258">
        <v>0</v>
      </c>
      <c r="V7258">
        <v>0</v>
      </c>
      <c r="W7258">
        <v>10.302359328289993</v>
      </c>
      <c r="X7258">
        <v>207.42274106468847</v>
      </c>
      <c r="Y7258">
        <v>0</v>
      </c>
      <c r="Z7258">
        <v>6.5568324963132678</v>
      </c>
      <c r="AA7258">
        <v>0</v>
      </c>
      <c r="AB7258">
        <v>141.36707414456831</v>
      </c>
      <c r="AC7258">
        <v>0</v>
      </c>
      <c r="AD7258">
        <v>0</v>
      </c>
      <c r="AE7258">
        <v>365.64900703386002</v>
      </c>
    </row>
    <row r="7259" spans="1:31" x14ac:dyDescent="0.25">
      <c r="A7259">
        <v>2320482</v>
      </c>
      <c r="B7259">
        <v>1</v>
      </c>
      <c r="C7259" t="s">
        <v>80</v>
      </c>
      <c r="D7259" t="s">
        <v>93</v>
      </c>
      <c r="E7259" t="s">
        <v>147</v>
      </c>
      <c r="F7259" t="s">
        <v>12500</v>
      </c>
      <c r="G7259" t="s">
        <v>336</v>
      </c>
      <c r="H7259" t="s">
        <v>150</v>
      </c>
      <c r="I7259" t="s">
        <v>136</v>
      </c>
      <c r="J7259" t="s">
        <v>137</v>
      </c>
      <c r="K7259" t="s">
        <v>138</v>
      </c>
      <c r="L7259" t="s">
        <v>20724</v>
      </c>
      <c r="M7259" t="s">
        <v>20725</v>
      </c>
      <c r="N7259">
        <v>1.1247222219999999</v>
      </c>
      <c r="O7259">
        <v>0</v>
      </c>
      <c r="P7259">
        <v>121</v>
      </c>
      <c r="Q7259">
        <v>0</v>
      </c>
      <c r="R7259">
        <v>0</v>
      </c>
      <c r="S7259">
        <v>0</v>
      </c>
      <c r="T7259">
        <v>2</v>
      </c>
      <c r="U7259">
        <v>0</v>
      </c>
      <c r="V7259">
        <v>0</v>
      </c>
      <c r="W7259">
        <v>0</v>
      </c>
      <c r="X7259">
        <v>26.374649865885676</v>
      </c>
      <c r="Y7259">
        <v>0</v>
      </c>
      <c r="Z7259">
        <v>0</v>
      </c>
      <c r="AA7259">
        <v>0</v>
      </c>
      <c r="AB7259">
        <v>0.26263549751610005</v>
      </c>
      <c r="AC7259">
        <v>0</v>
      </c>
      <c r="AD7259">
        <v>0</v>
      </c>
      <c r="AE7259">
        <v>26.637285363401777</v>
      </c>
    </row>
    <row r="7260" spans="1:31" x14ac:dyDescent="0.25">
      <c r="A7260">
        <v>2320496</v>
      </c>
      <c r="B7260">
        <v>1</v>
      </c>
      <c r="C7260" t="s">
        <v>81</v>
      </c>
      <c r="D7260" t="s">
        <v>127</v>
      </c>
      <c r="E7260" t="s">
        <v>132</v>
      </c>
      <c r="F7260" t="s">
        <v>13773</v>
      </c>
      <c r="G7260" t="s">
        <v>143</v>
      </c>
      <c r="H7260" t="s">
        <v>135</v>
      </c>
      <c r="I7260" t="s">
        <v>136</v>
      </c>
      <c r="J7260" t="s">
        <v>137</v>
      </c>
      <c r="K7260" t="s">
        <v>144</v>
      </c>
      <c r="L7260" t="s">
        <v>20726</v>
      </c>
      <c r="M7260" t="s">
        <v>20727</v>
      </c>
      <c r="N7260">
        <v>3.596666666</v>
      </c>
      <c r="O7260">
        <v>0</v>
      </c>
      <c r="P7260">
        <v>0</v>
      </c>
      <c r="Q7260">
        <v>10</v>
      </c>
      <c r="R7260">
        <v>19</v>
      </c>
      <c r="S7260">
        <v>10</v>
      </c>
      <c r="T7260">
        <v>3</v>
      </c>
      <c r="U7260">
        <v>3</v>
      </c>
      <c r="V7260">
        <v>0</v>
      </c>
      <c r="W7260">
        <v>0</v>
      </c>
      <c r="X7260">
        <v>0</v>
      </c>
      <c r="Y7260">
        <v>90.832290549980684</v>
      </c>
      <c r="Z7260">
        <v>124.87701182895159</v>
      </c>
      <c r="AA7260">
        <v>813.70808623301889</v>
      </c>
      <c r="AB7260">
        <v>36.355479006881652</v>
      </c>
      <c r="AC7260">
        <v>184.88101831969124</v>
      </c>
      <c r="AD7260">
        <v>0</v>
      </c>
      <c r="AE7260">
        <v>1250.6538859385241</v>
      </c>
    </row>
    <row r="7261" spans="1:31" x14ac:dyDescent="0.25">
      <c r="A7261">
        <v>2320396</v>
      </c>
      <c r="B7261">
        <v>1</v>
      </c>
      <c r="C7261" t="s">
        <v>81</v>
      </c>
      <c r="D7261" t="s">
        <v>113</v>
      </c>
      <c r="E7261" t="s">
        <v>141</v>
      </c>
      <c r="F7261" t="s">
        <v>5958</v>
      </c>
      <c r="G7261" t="s">
        <v>177</v>
      </c>
      <c r="H7261" t="s">
        <v>135</v>
      </c>
      <c r="I7261" t="s">
        <v>136</v>
      </c>
      <c r="J7261" t="s">
        <v>137</v>
      </c>
      <c r="K7261" t="s">
        <v>144</v>
      </c>
      <c r="L7261" t="s">
        <v>20728</v>
      </c>
      <c r="M7261" t="s">
        <v>20729</v>
      </c>
      <c r="N7261">
        <v>7.8816666660000001</v>
      </c>
      <c r="O7261">
        <v>0</v>
      </c>
      <c r="P7261">
        <v>1285</v>
      </c>
      <c r="Q7261">
        <v>2</v>
      </c>
      <c r="R7261">
        <v>423</v>
      </c>
      <c r="S7261">
        <v>5</v>
      </c>
      <c r="T7261">
        <v>73</v>
      </c>
      <c r="U7261">
        <v>0</v>
      </c>
      <c r="V7261">
        <v>2</v>
      </c>
      <c r="W7261">
        <v>0</v>
      </c>
      <c r="X7261">
        <v>1428.1750225233818</v>
      </c>
      <c r="Y7261">
        <v>320.53786113548171</v>
      </c>
      <c r="Z7261">
        <v>1920.0095486639241</v>
      </c>
      <c r="AA7261">
        <v>69.464016582061689</v>
      </c>
      <c r="AB7261">
        <v>428.4444382670747</v>
      </c>
      <c r="AC7261">
        <v>0</v>
      </c>
      <c r="AD7261">
        <v>1360.4022266673114</v>
      </c>
      <c r="AE7261">
        <v>5527.0331138392357</v>
      </c>
    </row>
    <row r="7262" spans="1:31" x14ac:dyDescent="0.25">
      <c r="A7262">
        <v>2320247</v>
      </c>
      <c r="B7262">
        <v>1</v>
      </c>
      <c r="C7262" t="s">
        <v>81</v>
      </c>
      <c r="D7262" t="s">
        <v>128</v>
      </c>
      <c r="E7262" t="s">
        <v>132</v>
      </c>
      <c r="F7262" t="s">
        <v>19503</v>
      </c>
      <c r="G7262" t="s">
        <v>134</v>
      </c>
      <c r="H7262" t="s">
        <v>135</v>
      </c>
      <c r="I7262" t="s">
        <v>136</v>
      </c>
      <c r="J7262" t="s">
        <v>137</v>
      </c>
      <c r="K7262" t="s">
        <v>138</v>
      </c>
      <c r="L7262" t="s">
        <v>20730</v>
      </c>
      <c r="M7262" t="s">
        <v>20731</v>
      </c>
      <c r="N7262">
        <v>0.73444444399999997</v>
      </c>
      <c r="O7262">
        <v>5</v>
      </c>
      <c r="P7262">
        <v>298</v>
      </c>
      <c r="Q7262">
        <v>2</v>
      </c>
      <c r="R7262">
        <v>17</v>
      </c>
      <c r="S7262">
        <v>14</v>
      </c>
      <c r="T7262">
        <v>15</v>
      </c>
      <c r="U7262">
        <v>0</v>
      </c>
      <c r="V7262">
        <v>0</v>
      </c>
      <c r="W7262">
        <v>0.58888679489546669</v>
      </c>
      <c r="X7262">
        <v>41.363874529006651</v>
      </c>
      <c r="Y7262">
        <v>1.529026757874</v>
      </c>
      <c r="Z7262">
        <v>5.8708256637449194</v>
      </c>
      <c r="AA7262">
        <v>39.489969581934048</v>
      </c>
      <c r="AB7262">
        <v>2.6353556993611562</v>
      </c>
      <c r="AC7262">
        <v>0</v>
      </c>
      <c r="AD7262">
        <v>0</v>
      </c>
      <c r="AE7262">
        <v>91.477939026816244</v>
      </c>
    </row>
    <row r="7263" spans="1:31" x14ac:dyDescent="0.25">
      <c r="A7263">
        <v>2320290</v>
      </c>
      <c r="B7263">
        <v>1</v>
      </c>
      <c r="C7263" t="s">
        <v>81</v>
      </c>
      <c r="D7263" t="s">
        <v>128</v>
      </c>
      <c r="E7263" t="s">
        <v>175</v>
      </c>
      <c r="F7263" t="s">
        <v>20732</v>
      </c>
      <c r="G7263" t="s">
        <v>134</v>
      </c>
      <c r="H7263" t="s">
        <v>135</v>
      </c>
      <c r="I7263" t="s">
        <v>136</v>
      </c>
      <c r="J7263" t="s">
        <v>137</v>
      </c>
      <c r="K7263" t="s">
        <v>138</v>
      </c>
      <c r="L7263" t="s">
        <v>20733</v>
      </c>
      <c r="M7263" t="s">
        <v>20734</v>
      </c>
      <c r="N7263">
        <v>1.8672222220000001</v>
      </c>
      <c r="O7263">
        <v>0</v>
      </c>
      <c r="P7263">
        <v>516</v>
      </c>
      <c r="Q7263">
        <v>1</v>
      </c>
      <c r="R7263">
        <v>12</v>
      </c>
      <c r="S7263">
        <v>1</v>
      </c>
      <c r="T7263">
        <v>42</v>
      </c>
      <c r="U7263">
        <v>0</v>
      </c>
      <c r="V7263">
        <v>0</v>
      </c>
      <c r="W7263">
        <v>0</v>
      </c>
      <c r="X7263">
        <v>141.4733021039535</v>
      </c>
      <c r="Y7263">
        <v>3.1877277630234442</v>
      </c>
      <c r="Z7263">
        <v>3.0017190409289669</v>
      </c>
      <c r="AA7263">
        <v>2.6915340621954114</v>
      </c>
      <c r="AB7263">
        <v>35.982400410979174</v>
      </c>
      <c r="AC7263">
        <v>0</v>
      </c>
      <c r="AD7263">
        <v>0</v>
      </c>
      <c r="AE7263">
        <v>186.33668338108052</v>
      </c>
    </row>
    <row r="7264" spans="1:31" x14ac:dyDescent="0.25">
      <c r="A7264">
        <v>2320539</v>
      </c>
      <c r="B7264">
        <v>1</v>
      </c>
      <c r="C7264" t="s">
        <v>80</v>
      </c>
      <c r="D7264" t="s">
        <v>107</v>
      </c>
      <c r="E7264" t="s">
        <v>147</v>
      </c>
      <c r="F7264" t="s">
        <v>20735</v>
      </c>
      <c r="G7264" t="s">
        <v>622</v>
      </c>
      <c r="H7264" t="s">
        <v>150</v>
      </c>
      <c r="I7264" t="s">
        <v>136</v>
      </c>
      <c r="J7264" t="s">
        <v>137</v>
      </c>
      <c r="K7264" t="s">
        <v>138</v>
      </c>
      <c r="L7264" t="s">
        <v>20736</v>
      </c>
      <c r="M7264" t="s">
        <v>20737</v>
      </c>
      <c r="N7264">
        <v>1.1930555549999999</v>
      </c>
      <c r="O7264">
        <v>0</v>
      </c>
      <c r="P7264">
        <v>71</v>
      </c>
      <c r="Q7264">
        <v>0</v>
      </c>
      <c r="R7264">
        <v>0</v>
      </c>
      <c r="S7264">
        <v>0</v>
      </c>
      <c r="T7264">
        <v>3</v>
      </c>
      <c r="U7264">
        <v>0</v>
      </c>
      <c r="V7264">
        <v>0</v>
      </c>
      <c r="W7264">
        <v>0</v>
      </c>
      <c r="X7264">
        <v>19.509999449721807</v>
      </c>
      <c r="Y7264">
        <v>0</v>
      </c>
      <c r="Z7264">
        <v>0</v>
      </c>
      <c r="AA7264">
        <v>0</v>
      </c>
      <c r="AB7264">
        <v>6.8365261487655671</v>
      </c>
      <c r="AC7264">
        <v>0</v>
      </c>
      <c r="AD7264">
        <v>0</v>
      </c>
      <c r="AE7264">
        <v>26.346525598487375</v>
      </c>
    </row>
    <row r="7265" spans="1:31" x14ac:dyDescent="0.25">
      <c r="A7265">
        <v>2320405</v>
      </c>
      <c r="B7265">
        <v>1</v>
      </c>
      <c r="C7265" t="s">
        <v>80</v>
      </c>
      <c r="D7265" t="s">
        <v>110</v>
      </c>
      <c r="E7265" t="s">
        <v>175</v>
      </c>
      <c r="F7265" t="s">
        <v>20738</v>
      </c>
      <c r="G7265" t="s">
        <v>177</v>
      </c>
      <c r="H7265" t="s">
        <v>135</v>
      </c>
      <c r="I7265" t="s">
        <v>136</v>
      </c>
      <c r="J7265" t="s">
        <v>137</v>
      </c>
      <c r="K7265" t="s">
        <v>144</v>
      </c>
      <c r="L7265" t="s">
        <v>20739</v>
      </c>
      <c r="M7265" t="s">
        <v>20740</v>
      </c>
      <c r="N7265">
        <v>9.3336111109999997</v>
      </c>
      <c r="O7265">
        <v>0</v>
      </c>
      <c r="P7265">
        <v>573</v>
      </c>
      <c r="Q7265">
        <v>0</v>
      </c>
      <c r="R7265">
        <v>0</v>
      </c>
      <c r="S7265">
        <v>0</v>
      </c>
      <c r="T7265">
        <v>52</v>
      </c>
      <c r="U7265">
        <v>0</v>
      </c>
      <c r="V7265">
        <v>1</v>
      </c>
      <c r="W7265">
        <v>0</v>
      </c>
      <c r="X7265">
        <v>1450.960932118403</v>
      </c>
      <c r="Y7265">
        <v>0</v>
      </c>
      <c r="Z7265">
        <v>0</v>
      </c>
      <c r="AA7265">
        <v>0</v>
      </c>
      <c r="AB7265">
        <v>293.65315385693077</v>
      </c>
      <c r="AC7265">
        <v>0</v>
      </c>
      <c r="AD7265">
        <v>258.15973026300094</v>
      </c>
      <c r="AE7265">
        <v>2002.7738162383346</v>
      </c>
    </row>
    <row r="7266" spans="1:31" x14ac:dyDescent="0.25">
      <c r="A7266">
        <v>2320382</v>
      </c>
      <c r="B7266">
        <v>1</v>
      </c>
      <c r="C7266" t="s">
        <v>80</v>
      </c>
      <c r="D7266" t="s">
        <v>82</v>
      </c>
      <c r="E7266" t="s">
        <v>147</v>
      </c>
      <c r="F7266" t="s">
        <v>20741</v>
      </c>
      <c r="G7266" t="s">
        <v>149</v>
      </c>
      <c r="H7266" t="s">
        <v>150</v>
      </c>
      <c r="I7266" t="s">
        <v>136</v>
      </c>
      <c r="J7266" t="s">
        <v>137</v>
      </c>
      <c r="K7266" t="s">
        <v>138</v>
      </c>
      <c r="L7266" t="s">
        <v>20742</v>
      </c>
      <c r="M7266" t="s">
        <v>20743</v>
      </c>
      <c r="N7266">
        <v>8.3869444439999992</v>
      </c>
      <c r="O7266">
        <v>0</v>
      </c>
      <c r="P7266">
        <v>151</v>
      </c>
      <c r="Q7266">
        <v>0</v>
      </c>
      <c r="R7266">
        <v>0</v>
      </c>
      <c r="S7266">
        <v>0</v>
      </c>
      <c r="T7266">
        <v>8</v>
      </c>
      <c r="U7266">
        <v>0</v>
      </c>
      <c r="V7266">
        <v>0</v>
      </c>
      <c r="W7266">
        <v>0</v>
      </c>
      <c r="X7266">
        <v>280.79095044755564</v>
      </c>
      <c r="Y7266">
        <v>0</v>
      </c>
      <c r="Z7266">
        <v>0</v>
      </c>
      <c r="AA7266">
        <v>0</v>
      </c>
      <c r="AB7266">
        <v>68.296986103398694</v>
      </c>
      <c r="AC7266">
        <v>0</v>
      </c>
      <c r="AD7266">
        <v>0</v>
      </c>
      <c r="AE7266">
        <v>349.08793655095434</v>
      </c>
    </row>
    <row r="7267" spans="1:31" x14ac:dyDescent="0.25">
      <c r="A7267">
        <v>2320714</v>
      </c>
      <c r="B7267">
        <v>1</v>
      </c>
      <c r="C7267" t="s">
        <v>81</v>
      </c>
      <c r="D7267" t="s">
        <v>128</v>
      </c>
      <c r="E7267" t="s">
        <v>141</v>
      </c>
      <c r="F7267" t="s">
        <v>3155</v>
      </c>
      <c r="G7267" t="s">
        <v>134</v>
      </c>
      <c r="H7267" t="s">
        <v>135</v>
      </c>
      <c r="I7267" t="s">
        <v>136</v>
      </c>
      <c r="J7267" t="s">
        <v>137</v>
      </c>
      <c r="K7267" t="s">
        <v>138</v>
      </c>
      <c r="L7267" t="s">
        <v>20744</v>
      </c>
      <c r="M7267" t="s">
        <v>20745</v>
      </c>
      <c r="N7267">
        <v>0.13750000000000001</v>
      </c>
      <c r="O7267">
        <v>0</v>
      </c>
      <c r="P7267">
        <v>963</v>
      </c>
      <c r="Q7267">
        <v>1</v>
      </c>
      <c r="R7267">
        <v>9</v>
      </c>
      <c r="S7267">
        <v>15</v>
      </c>
      <c r="T7267">
        <v>126</v>
      </c>
      <c r="U7267">
        <v>0</v>
      </c>
      <c r="V7267">
        <v>0</v>
      </c>
      <c r="W7267">
        <v>0</v>
      </c>
      <c r="X7267">
        <v>18.970692078252746</v>
      </c>
      <c r="Y7267">
        <v>0.14846210207400001</v>
      </c>
      <c r="Z7267">
        <v>1.5074838689968753</v>
      </c>
      <c r="AA7267">
        <v>17.178113444329753</v>
      </c>
      <c r="AB7267">
        <v>5.928184653323628</v>
      </c>
      <c r="AC7267">
        <v>0</v>
      </c>
      <c r="AD7267">
        <v>0</v>
      </c>
      <c r="AE7267">
        <v>43.732936146976996</v>
      </c>
    </row>
    <row r="7268" spans="1:31" x14ac:dyDescent="0.25">
      <c r="A7268">
        <v>2320359</v>
      </c>
      <c r="B7268">
        <v>1</v>
      </c>
      <c r="C7268" t="s">
        <v>80</v>
      </c>
      <c r="D7268" t="s">
        <v>97</v>
      </c>
      <c r="E7268" t="s">
        <v>158</v>
      </c>
      <c r="F7268" t="s">
        <v>3560</v>
      </c>
      <c r="G7268" t="s">
        <v>177</v>
      </c>
      <c r="H7268" t="s">
        <v>150</v>
      </c>
      <c r="I7268" t="s">
        <v>136</v>
      </c>
      <c r="J7268" t="s">
        <v>137</v>
      </c>
      <c r="K7268" t="s">
        <v>144</v>
      </c>
      <c r="L7268" t="s">
        <v>20746</v>
      </c>
      <c r="M7268" t="s">
        <v>20747</v>
      </c>
      <c r="N7268">
        <v>8.2527777770000004</v>
      </c>
      <c r="O7268">
        <v>0</v>
      </c>
      <c r="P7268">
        <v>106</v>
      </c>
      <c r="Q7268">
        <v>0</v>
      </c>
      <c r="R7268">
        <v>2</v>
      </c>
      <c r="S7268">
        <v>0</v>
      </c>
      <c r="T7268">
        <v>11</v>
      </c>
      <c r="U7268">
        <v>0</v>
      </c>
      <c r="V7268">
        <v>0</v>
      </c>
      <c r="W7268">
        <v>0</v>
      </c>
      <c r="X7268">
        <v>226.40127456035825</v>
      </c>
      <c r="Y7268">
        <v>0</v>
      </c>
      <c r="Z7268">
        <v>15.771330757852251</v>
      </c>
      <c r="AA7268">
        <v>0</v>
      </c>
      <c r="AB7268">
        <v>83.670845104640009</v>
      </c>
      <c r="AC7268">
        <v>0</v>
      </c>
      <c r="AD7268">
        <v>0</v>
      </c>
      <c r="AE7268">
        <v>325.84345042285048</v>
      </c>
    </row>
    <row r="7269" spans="1:31" x14ac:dyDescent="0.25">
      <c r="A7269">
        <v>2320691</v>
      </c>
      <c r="B7269">
        <v>1</v>
      </c>
      <c r="C7269" t="s">
        <v>80</v>
      </c>
      <c r="D7269" t="s">
        <v>97</v>
      </c>
      <c r="E7269" t="s">
        <v>153</v>
      </c>
      <c r="F7269" t="s">
        <v>20748</v>
      </c>
      <c r="G7269" t="s">
        <v>254</v>
      </c>
      <c r="H7269" t="s">
        <v>150</v>
      </c>
      <c r="I7269" t="s">
        <v>136</v>
      </c>
      <c r="J7269" t="s">
        <v>137</v>
      </c>
      <c r="K7269" t="s">
        <v>138</v>
      </c>
      <c r="L7269" t="s">
        <v>20749</v>
      </c>
      <c r="M7269" t="s">
        <v>20750</v>
      </c>
      <c r="N7269">
        <v>0.936111111</v>
      </c>
      <c r="O7269">
        <v>0</v>
      </c>
      <c r="P7269">
        <v>1</v>
      </c>
      <c r="Q7269">
        <v>0</v>
      </c>
      <c r="R7269">
        <v>1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0.18139095584318335</v>
      </c>
      <c r="Y7269">
        <v>0</v>
      </c>
      <c r="Z7269">
        <v>1.1694217877251001</v>
      </c>
      <c r="AA7269">
        <v>0</v>
      </c>
      <c r="AB7269">
        <v>0</v>
      </c>
      <c r="AC7269">
        <v>0</v>
      </c>
      <c r="AD7269">
        <v>0</v>
      </c>
      <c r="AE7269">
        <v>1.3508127435682835</v>
      </c>
    </row>
    <row r="7270" spans="1:31" x14ac:dyDescent="0.25">
      <c r="A7270">
        <v>2320545</v>
      </c>
      <c r="B7270">
        <v>1</v>
      </c>
      <c r="C7270" t="s">
        <v>81</v>
      </c>
      <c r="D7270" t="s">
        <v>115</v>
      </c>
      <c r="E7270" t="s">
        <v>147</v>
      </c>
      <c r="F7270" t="s">
        <v>20751</v>
      </c>
      <c r="G7270" t="s">
        <v>149</v>
      </c>
      <c r="H7270" t="s">
        <v>150</v>
      </c>
      <c r="I7270" t="s">
        <v>136</v>
      </c>
      <c r="J7270" t="s">
        <v>137</v>
      </c>
      <c r="K7270" t="s">
        <v>138</v>
      </c>
      <c r="L7270" t="s">
        <v>20752</v>
      </c>
      <c r="M7270" t="s">
        <v>20753</v>
      </c>
      <c r="N7270">
        <v>3.559722222</v>
      </c>
      <c r="O7270">
        <v>0</v>
      </c>
      <c r="P7270">
        <v>0</v>
      </c>
      <c r="Q7270">
        <v>0</v>
      </c>
      <c r="R7270">
        <v>5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23.888664466482521</v>
      </c>
      <c r="AA7270">
        <v>0</v>
      </c>
      <c r="AB7270">
        <v>0</v>
      </c>
      <c r="AC7270">
        <v>0</v>
      </c>
      <c r="AD7270">
        <v>0</v>
      </c>
      <c r="AE7270">
        <v>23.888664466482521</v>
      </c>
    </row>
    <row r="7271" spans="1:31" x14ac:dyDescent="0.25">
      <c r="A7271">
        <v>2320259</v>
      </c>
      <c r="B7271">
        <v>1</v>
      </c>
      <c r="C7271" t="s">
        <v>81</v>
      </c>
      <c r="D7271" t="s">
        <v>118</v>
      </c>
      <c r="E7271" t="s">
        <v>175</v>
      </c>
      <c r="F7271" t="s">
        <v>20754</v>
      </c>
      <c r="G7271" t="s">
        <v>210</v>
      </c>
      <c r="H7271" t="s">
        <v>135</v>
      </c>
      <c r="I7271" t="s">
        <v>136</v>
      </c>
      <c r="J7271" t="s">
        <v>137</v>
      </c>
      <c r="K7271" t="s">
        <v>138</v>
      </c>
      <c r="L7271" t="s">
        <v>20755</v>
      </c>
      <c r="M7271" t="s">
        <v>20756</v>
      </c>
      <c r="N7271">
        <v>1.1802777769999999</v>
      </c>
      <c r="O7271">
        <v>0</v>
      </c>
      <c r="P7271">
        <v>0</v>
      </c>
      <c r="Q7271">
        <v>9</v>
      </c>
      <c r="R7271">
        <v>0</v>
      </c>
      <c r="S7271">
        <v>7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17.109461907611884</v>
      </c>
      <c r="Z7271">
        <v>0</v>
      </c>
      <c r="AA7271">
        <v>5.9683089239027787</v>
      </c>
      <c r="AB7271">
        <v>0</v>
      </c>
      <c r="AC7271">
        <v>0</v>
      </c>
      <c r="AD7271">
        <v>0</v>
      </c>
      <c r="AE7271">
        <v>23.077770831514663</v>
      </c>
    </row>
    <row r="7272" spans="1:31" x14ac:dyDescent="0.25">
      <c r="A7272">
        <v>2320528</v>
      </c>
      <c r="B7272">
        <v>1</v>
      </c>
      <c r="C7272" t="s">
        <v>80</v>
      </c>
      <c r="D7272" t="s">
        <v>93</v>
      </c>
      <c r="E7272" t="s">
        <v>147</v>
      </c>
      <c r="F7272" t="s">
        <v>20757</v>
      </c>
      <c r="G7272" t="s">
        <v>149</v>
      </c>
      <c r="H7272" t="s">
        <v>150</v>
      </c>
      <c r="I7272" t="s">
        <v>136</v>
      </c>
      <c r="J7272" t="s">
        <v>137</v>
      </c>
      <c r="K7272" t="s">
        <v>138</v>
      </c>
      <c r="L7272" t="s">
        <v>20758</v>
      </c>
      <c r="M7272" t="s">
        <v>20759</v>
      </c>
      <c r="N7272">
        <v>1.3425</v>
      </c>
      <c r="O7272">
        <v>0</v>
      </c>
      <c r="P7272">
        <v>2</v>
      </c>
      <c r="Q7272">
        <v>0</v>
      </c>
      <c r="R7272">
        <v>5</v>
      </c>
      <c r="S7272">
        <v>0</v>
      </c>
      <c r="T7272">
        <v>2</v>
      </c>
      <c r="U7272">
        <v>0</v>
      </c>
      <c r="V7272">
        <v>0</v>
      </c>
      <c r="W7272">
        <v>0</v>
      </c>
      <c r="X7272">
        <v>0.97531013053333349</v>
      </c>
      <c r="Y7272">
        <v>0</v>
      </c>
      <c r="Z7272">
        <v>44.060591460436271</v>
      </c>
      <c r="AA7272">
        <v>0</v>
      </c>
      <c r="AB7272">
        <v>5.2749505459395003</v>
      </c>
      <c r="AC7272">
        <v>0</v>
      </c>
      <c r="AD7272">
        <v>0</v>
      </c>
      <c r="AE7272">
        <v>50.310852136909105</v>
      </c>
    </row>
    <row r="7273" spans="1:31" x14ac:dyDescent="0.25">
      <c r="A7273">
        <v>2320551</v>
      </c>
      <c r="B7273">
        <v>1</v>
      </c>
      <c r="C7273" t="s">
        <v>80</v>
      </c>
      <c r="D7273" t="s">
        <v>83</v>
      </c>
      <c r="E7273" t="s">
        <v>175</v>
      </c>
      <c r="F7273" t="s">
        <v>20760</v>
      </c>
      <c r="G7273" t="s">
        <v>134</v>
      </c>
      <c r="H7273" t="s">
        <v>135</v>
      </c>
      <c r="I7273" t="s">
        <v>136</v>
      </c>
      <c r="J7273" t="s">
        <v>137</v>
      </c>
      <c r="K7273" t="s">
        <v>138</v>
      </c>
      <c r="L7273" t="s">
        <v>20761</v>
      </c>
      <c r="M7273" t="s">
        <v>20762</v>
      </c>
      <c r="N7273">
        <v>1.3274999999999999</v>
      </c>
      <c r="O7273">
        <v>1</v>
      </c>
      <c r="P7273">
        <v>2580</v>
      </c>
      <c r="Q7273">
        <v>0</v>
      </c>
      <c r="R7273">
        <v>38</v>
      </c>
      <c r="S7273">
        <v>21</v>
      </c>
      <c r="T7273">
        <v>611</v>
      </c>
      <c r="U7273">
        <v>11</v>
      </c>
      <c r="V7273">
        <v>20</v>
      </c>
      <c r="W7273">
        <v>0.2908876169429</v>
      </c>
      <c r="X7273">
        <v>903.21368894510533</v>
      </c>
      <c r="Y7273">
        <v>0</v>
      </c>
      <c r="Z7273">
        <v>49.2119190573829</v>
      </c>
      <c r="AA7273">
        <v>284.94611304394721</v>
      </c>
      <c r="AB7273">
        <v>1328.8615399919215</v>
      </c>
      <c r="AC7273">
        <v>3012.0111882916972</v>
      </c>
      <c r="AD7273">
        <v>1082.058158860106</v>
      </c>
      <c r="AE7273">
        <v>6660.593495807103</v>
      </c>
    </row>
    <row r="7274" spans="1:31" x14ac:dyDescent="0.25">
      <c r="A7274">
        <v>2320754</v>
      </c>
      <c r="B7274">
        <v>1</v>
      </c>
      <c r="C7274" t="s">
        <v>80</v>
      </c>
      <c r="D7274" t="s">
        <v>93</v>
      </c>
      <c r="E7274" t="s">
        <v>141</v>
      </c>
      <c r="F7274" t="s">
        <v>20763</v>
      </c>
      <c r="G7274" t="s">
        <v>419</v>
      </c>
      <c r="H7274" t="s">
        <v>135</v>
      </c>
      <c r="I7274" t="s">
        <v>136</v>
      </c>
      <c r="J7274" t="s">
        <v>137</v>
      </c>
      <c r="K7274" t="s">
        <v>138</v>
      </c>
      <c r="L7274" t="s">
        <v>20764</v>
      </c>
      <c r="M7274" t="s">
        <v>20765</v>
      </c>
      <c r="N7274">
        <v>3.358055555</v>
      </c>
      <c r="O7274">
        <v>2</v>
      </c>
      <c r="P7274">
        <v>332</v>
      </c>
      <c r="Q7274">
        <v>10</v>
      </c>
      <c r="R7274">
        <v>263</v>
      </c>
      <c r="S7274">
        <v>2</v>
      </c>
      <c r="T7274">
        <v>117</v>
      </c>
      <c r="U7274">
        <v>0</v>
      </c>
      <c r="V7274">
        <v>0</v>
      </c>
      <c r="W7274">
        <v>9.7286605179618757</v>
      </c>
      <c r="X7274">
        <v>146.91485582678177</v>
      </c>
      <c r="Y7274">
        <v>143.25560712947023</v>
      </c>
      <c r="Z7274">
        <v>481.21422592924677</v>
      </c>
      <c r="AA7274">
        <v>8.2948067070240494</v>
      </c>
      <c r="AB7274">
        <v>207.24558853327829</v>
      </c>
      <c r="AC7274">
        <v>0</v>
      </c>
      <c r="AD7274">
        <v>0</v>
      </c>
      <c r="AE7274">
        <v>996.65374464376305</v>
      </c>
    </row>
    <row r="7275" spans="1:31" x14ac:dyDescent="0.25">
      <c r="A7275">
        <v>2320422</v>
      </c>
      <c r="B7275">
        <v>1</v>
      </c>
      <c r="C7275" t="s">
        <v>81</v>
      </c>
      <c r="D7275" t="s">
        <v>112</v>
      </c>
      <c r="E7275" t="s">
        <v>153</v>
      </c>
      <c r="F7275" t="s">
        <v>20766</v>
      </c>
      <c r="G7275" t="s">
        <v>254</v>
      </c>
      <c r="H7275" t="s">
        <v>150</v>
      </c>
      <c r="I7275" t="s">
        <v>136</v>
      </c>
      <c r="J7275" t="s">
        <v>137</v>
      </c>
      <c r="K7275" t="s">
        <v>138</v>
      </c>
      <c r="L7275" t="s">
        <v>20767</v>
      </c>
      <c r="M7275" t="s">
        <v>20768</v>
      </c>
      <c r="N7275">
        <v>1.066944444</v>
      </c>
      <c r="O7275">
        <v>0</v>
      </c>
      <c r="P7275">
        <v>9</v>
      </c>
      <c r="Q7275">
        <v>0</v>
      </c>
      <c r="R7275">
        <v>0</v>
      </c>
      <c r="S7275">
        <v>0</v>
      </c>
      <c r="T7275">
        <v>1</v>
      </c>
      <c r="U7275">
        <v>0</v>
      </c>
      <c r="V7275">
        <v>0</v>
      </c>
      <c r="W7275">
        <v>0</v>
      </c>
      <c r="X7275">
        <v>2.2486721216462753</v>
      </c>
      <c r="Y7275">
        <v>0</v>
      </c>
      <c r="Z7275">
        <v>0</v>
      </c>
      <c r="AA7275">
        <v>0</v>
      </c>
      <c r="AB7275">
        <v>9.1465305287454672</v>
      </c>
      <c r="AC7275">
        <v>0</v>
      </c>
      <c r="AD7275">
        <v>0</v>
      </c>
      <c r="AE7275">
        <v>11.395202650391742</v>
      </c>
    </row>
    <row r="7276" spans="1:31" x14ac:dyDescent="0.25">
      <c r="A7276">
        <v>2320319</v>
      </c>
      <c r="B7276">
        <v>1</v>
      </c>
      <c r="C7276" t="s">
        <v>81</v>
      </c>
      <c r="D7276" t="s">
        <v>121</v>
      </c>
      <c r="E7276" t="s">
        <v>147</v>
      </c>
      <c r="F7276" t="s">
        <v>2172</v>
      </c>
      <c r="G7276" t="s">
        <v>149</v>
      </c>
      <c r="H7276" t="s">
        <v>150</v>
      </c>
      <c r="I7276" t="s">
        <v>136</v>
      </c>
      <c r="J7276" t="s">
        <v>137</v>
      </c>
      <c r="K7276" t="s">
        <v>138</v>
      </c>
      <c r="L7276" t="s">
        <v>20769</v>
      </c>
      <c r="M7276" t="s">
        <v>20770</v>
      </c>
      <c r="N7276">
        <v>3.8633333329999999</v>
      </c>
      <c r="O7276">
        <v>0</v>
      </c>
      <c r="P7276">
        <v>1</v>
      </c>
      <c r="Q7276">
        <v>0</v>
      </c>
      <c r="R7276">
        <v>1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0.11226401024099998</v>
      </c>
      <c r="Y7276">
        <v>0</v>
      </c>
      <c r="Z7276">
        <v>2.5520061895268253</v>
      </c>
      <c r="AA7276">
        <v>0</v>
      </c>
      <c r="AB7276">
        <v>0</v>
      </c>
      <c r="AC7276">
        <v>0</v>
      </c>
      <c r="AD7276">
        <v>0</v>
      </c>
      <c r="AE7276">
        <v>2.6642701997678255</v>
      </c>
    </row>
    <row r="7277" spans="1:31" x14ac:dyDescent="0.25">
      <c r="A7277">
        <v>2320568</v>
      </c>
      <c r="B7277">
        <v>1</v>
      </c>
      <c r="C7277" t="s">
        <v>81</v>
      </c>
      <c r="D7277" t="s">
        <v>127</v>
      </c>
      <c r="E7277" t="s">
        <v>153</v>
      </c>
      <c r="F7277" t="s">
        <v>19386</v>
      </c>
      <c r="G7277" t="s">
        <v>203</v>
      </c>
      <c r="H7277" t="s">
        <v>150</v>
      </c>
      <c r="I7277" t="s">
        <v>136</v>
      </c>
      <c r="J7277" t="s">
        <v>137</v>
      </c>
      <c r="K7277" t="s">
        <v>138</v>
      </c>
      <c r="L7277" t="s">
        <v>20771</v>
      </c>
      <c r="M7277" t="s">
        <v>20772</v>
      </c>
      <c r="N7277">
        <v>1.0247222220000001</v>
      </c>
      <c r="O7277">
        <v>0</v>
      </c>
      <c r="P7277">
        <v>1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0.20564436391725002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0.20564436391725002</v>
      </c>
    </row>
    <row r="7278" spans="1:31" x14ac:dyDescent="0.25">
      <c r="A7278">
        <v>2320468</v>
      </c>
      <c r="B7278">
        <v>1</v>
      </c>
      <c r="C7278" t="s">
        <v>80</v>
      </c>
      <c r="D7278" t="s">
        <v>83</v>
      </c>
      <c r="E7278" t="s">
        <v>153</v>
      </c>
      <c r="F7278" t="s">
        <v>20773</v>
      </c>
      <c r="G7278" t="s">
        <v>703</v>
      </c>
      <c r="H7278" t="s">
        <v>150</v>
      </c>
      <c r="I7278" t="s">
        <v>136</v>
      </c>
      <c r="J7278" t="s">
        <v>137</v>
      </c>
      <c r="K7278" t="s">
        <v>138</v>
      </c>
      <c r="L7278" t="s">
        <v>20774</v>
      </c>
      <c r="M7278" t="s">
        <v>20775</v>
      </c>
      <c r="N7278">
        <v>5.4027777769999998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20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48.070393001964668</v>
      </c>
      <c r="AC7278">
        <v>0</v>
      </c>
      <c r="AD7278">
        <v>0</v>
      </c>
      <c r="AE7278">
        <v>48.070393001964668</v>
      </c>
    </row>
    <row r="7279" spans="1:31" x14ac:dyDescent="0.25">
      <c r="A7279">
        <v>2320860</v>
      </c>
      <c r="B7279">
        <v>1</v>
      </c>
      <c r="C7279" t="s">
        <v>81</v>
      </c>
      <c r="D7279" t="s">
        <v>115</v>
      </c>
      <c r="E7279" t="s">
        <v>147</v>
      </c>
      <c r="F7279" t="s">
        <v>20776</v>
      </c>
      <c r="G7279" t="s">
        <v>149</v>
      </c>
      <c r="H7279" t="s">
        <v>150</v>
      </c>
      <c r="I7279" t="s">
        <v>136</v>
      </c>
      <c r="J7279" t="s">
        <v>137</v>
      </c>
      <c r="K7279" t="s">
        <v>138</v>
      </c>
      <c r="L7279" t="s">
        <v>20777</v>
      </c>
      <c r="M7279" t="s">
        <v>20778</v>
      </c>
      <c r="N7279">
        <v>1.507777777</v>
      </c>
      <c r="O7279">
        <v>0</v>
      </c>
      <c r="P7279">
        <v>5</v>
      </c>
      <c r="Q7279">
        <v>0</v>
      </c>
      <c r="R7279">
        <v>5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0.79198753153823331</v>
      </c>
      <c r="Y7279">
        <v>0</v>
      </c>
      <c r="Z7279">
        <v>1.3200893629444501</v>
      </c>
      <c r="AA7279">
        <v>0</v>
      </c>
      <c r="AB7279">
        <v>0</v>
      </c>
      <c r="AC7279">
        <v>0</v>
      </c>
      <c r="AD7279">
        <v>0</v>
      </c>
      <c r="AE7279">
        <v>2.1120768944826835</v>
      </c>
    </row>
    <row r="7280" spans="1:31" x14ac:dyDescent="0.25">
      <c r="A7280">
        <v>2320322</v>
      </c>
      <c r="B7280">
        <v>1</v>
      </c>
      <c r="C7280" t="s">
        <v>81</v>
      </c>
      <c r="D7280" t="s">
        <v>114</v>
      </c>
      <c r="E7280" t="s">
        <v>132</v>
      </c>
      <c r="F7280" t="s">
        <v>16181</v>
      </c>
      <c r="G7280" t="s">
        <v>143</v>
      </c>
      <c r="H7280" t="s">
        <v>135</v>
      </c>
      <c r="I7280" t="s">
        <v>136</v>
      </c>
      <c r="J7280" t="s">
        <v>137</v>
      </c>
      <c r="K7280" t="s">
        <v>144</v>
      </c>
      <c r="L7280" t="s">
        <v>20779</v>
      </c>
      <c r="M7280" t="s">
        <v>20780</v>
      </c>
      <c r="N7280">
        <v>8.5</v>
      </c>
      <c r="O7280">
        <v>0</v>
      </c>
      <c r="P7280">
        <v>897</v>
      </c>
      <c r="Q7280">
        <v>0</v>
      </c>
      <c r="R7280">
        <v>68</v>
      </c>
      <c r="S7280">
        <v>2</v>
      </c>
      <c r="T7280">
        <v>98</v>
      </c>
      <c r="U7280">
        <v>0</v>
      </c>
      <c r="V7280">
        <v>1</v>
      </c>
      <c r="W7280">
        <v>0</v>
      </c>
      <c r="X7280">
        <v>913.8711793638912</v>
      </c>
      <c r="Y7280">
        <v>0</v>
      </c>
      <c r="Z7280">
        <v>45.458056613462233</v>
      </c>
      <c r="AA7280">
        <v>54.4989292039226</v>
      </c>
      <c r="AB7280">
        <v>472.61349597485952</v>
      </c>
      <c r="AC7280">
        <v>0</v>
      </c>
      <c r="AD7280">
        <v>0</v>
      </c>
      <c r="AE7280">
        <v>1486.4416611561355</v>
      </c>
    </row>
    <row r="7281" spans="1:31" x14ac:dyDescent="0.25">
      <c r="A7281">
        <v>2320654</v>
      </c>
      <c r="B7281">
        <v>1</v>
      </c>
      <c r="C7281" t="s">
        <v>81</v>
      </c>
      <c r="D7281" t="s">
        <v>113</v>
      </c>
      <c r="E7281" t="s">
        <v>153</v>
      </c>
      <c r="F7281" t="s">
        <v>20781</v>
      </c>
      <c r="G7281" t="s">
        <v>155</v>
      </c>
      <c r="H7281" t="s">
        <v>150</v>
      </c>
      <c r="I7281" t="s">
        <v>136</v>
      </c>
      <c r="J7281" t="s">
        <v>137</v>
      </c>
      <c r="K7281" t="s">
        <v>138</v>
      </c>
      <c r="L7281" t="s">
        <v>20782</v>
      </c>
      <c r="M7281" t="s">
        <v>20783</v>
      </c>
      <c r="N7281">
        <v>2.1744444440000001</v>
      </c>
      <c r="O7281">
        <v>0</v>
      </c>
      <c r="P7281">
        <v>1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0.58920130546083338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0.58920130546083338</v>
      </c>
    </row>
    <row r="7282" spans="1:31" x14ac:dyDescent="0.25">
      <c r="A7282">
        <v>2320677</v>
      </c>
      <c r="B7282">
        <v>1</v>
      </c>
      <c r="C7282" t="s">
        <v>81</v>
      </c>
      <c r="D7282" t="s">
        <v>116</v>
      </c>
      <c r="E7282" t="s">
        <v>175</v>
      </c>
      <c r="F7282" t="s">
        <v>20784</v>
      </c>
      <c r="G7282" t="s">
        <v>716</v>
      </c>
      <c r="H7282" t="s">
        <v>135</v>
      </c>
      <c r="I7282" t="s">
        <v>136</v>
      </c>
      <c r="J7282" t="s">
        <v>137</v>
      </c>
      <c r="K7282" t="s">
        <v>138</v>
      </c>
      <c r="L7282" t="s">
        <v>20785</v>
      </c>
      <c r="M7282" t="s">
        <v>20786</v>
      </c>
      <c r="N7282">
        <v>1.0491666660000001</v>
      </c>
      <c r="O7282">
        <v>0</v>
      </c>
      <c r="P7282">
        <v>44</v>
      </c>
      <c r="Q7282">
        <v>0</v>
      </c>
      <c r="R7282">
        <v>17</v>
      </c>
      <c r="S7282">
        <v>0</v>
      </c>
      <c r="T7282">
        <v>2</v>
      </c>
      <c r="U7282">
        <v>0</v>
      </c>
      <c r="V7282">
        <v>0</v>
      </c>
      <c r="W7282">
        <v>0</v>
      </c>
      <c r="X7282">
        <v>9.8049129349470476</v>
      </c>
      <c r="Y7282">
        <v>0</v>
      </c>
      <c r="Z7282">
        <v>10.882308442443998</v>
      </c>
      <c r="AA7282">
        <v>0</v>
      </c>
      <c r="AB7282">
        <v>7.6779684350075011E-2</v>
      </c>
      <c r="AC7282">
        <v>0</v>
      </c>
      <c r="AD7282">
        <v>0</v>
      </c>
      <c r="AE7282">
        <v>20.764001061741123</v>
      </c>
    </row>
    <row r="7283" spans="1:31" x14ac:dyDescent="0.25">
      <c r="A7283">
        <v>2320697</v>
      </c>
      <c r="B7283">
        <v>1</v>
      </c>
      <c r="C7283" t="s">
        <v>80</v>
      </c>
      <c r="D7283" t="s">
        <v>103</v>
      </c>
      <c r="E7283" t="s">
        <v>141</v>
      </c>
      <c r="F7283" t="s">
        <v>20787</v>
      </c>
      <c r="G7283" t="s">
        <v>134</v>
      </c>
      <c r="H7283" t="s">
        <v>135</v>
      </c>
      <c r="I7283" t="s">
        <v>136</v>
      </c>
      <c r="J7283" t="s">
        <v>137</v>
      </c>
      <c r="K7283" t="s">
        <v>138</v>
      </c>
      <c r="L7283" t="s">
        <v>20788</v>
      </c>
      <c r="M7283" t="s">
        <v>20789</v>
      </c>
      <c r="N7283">
        <v>0.208055555</v>
      </c>
      <c r="O7283">
        <v>0</v>
      </c>
      <c r="P7283">
        <v>657</v>
      </c>
      <c r="Q7283">
        <v>2</v>
      </c>
      <c r="R7283">
        <v>9</v>
      </c>
      <c r="S7283">
        <v>2</v>
      </c>
      <c r="T7283">
        <v>86</v>
      </c>
      <c r="U7283">
        <v>14</v>
      </c>
      <c r="V7283">
        <v>0</v>
      </c>
      <c r="W7283">
        <v>0</v>
      </c>
      <c r="X7283">
        <v>29.754732449037746</v>
      </c>
      <c r="Y7283">
        <v>11.513732258403198</v>
      </c>
      <c r="Z7283">
        <v>0.39145403278595831</v>
      </c>
      <c r="AA7283">
        <v>0.43936821374393886</v>
      </c>
      <c r="AB7283">
        <v>17.181239865306221</v>
      </c>
      <c r="AC7283">
        <v>146.60592940131053</v>
      </c>
      <c r="AD7283">
        <v>0</v>
      </c>
      <c r="AE7283">
        <v>205.8864562205876</v>
      </c>
    </row>
    <row r="7284" spans="1:31" x14ac:dyDescent="0.25">
      <c r="A7284">
        <v>2320279</v>
      </c>
      <c r="B7284">
        <v>1</v>
      </c>
      <c r="C7284" t="s">
        <v>81</v>
      </c>
      <c r="D7284" t="s">
        <v>118</v>
      </c>
      <c r="E7284" t="s">
        <v>175</v>
      </c>
      <c r="F7284" t="s">
        <v>20754</v>
      </c>
      <c r="G7284" t="s">
        <v>210</v>
      </c>
      <c r="H7284" t="s">
        <v>135</v>
      </c>
      <c r="I7284" t="s">
        <v>136</v>
      </c>
      <c r="J7284" t="s">
        <v>137</v>
      </c>
      <c r="K7284" t="s">
        <v>138</v>
      </c>
      <c r="L7284" t="s">
        <v>20790</v>
      </c>
      <c r="M7284" t="s">
        <v>20791</v>
      </c>
      <c r="N7284">
        <v>3.2933333330000001</v>
      </c>
      <c r="O7284">
        <v>0</v>
      </c>
      <c r="P7284">
        <v>0</v>
      </c>
      <c r="Q7284">
        <v>9</v>
      </c>
      <c r="R7284">
        <v>0</v>
      </c>
      <c r="S7284">
        <v>7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68.50150140491192</v>
      </c>
      <c r="Z7284">
        <v>0</v>
      </c>
      <c r="AA7284">
        <v>25.496423301158334</v>
      </c>
      <c r="AB7284">
        <v>0</v>
      </c>
      <c r="AC7284">
        <v>0</v>
      </c>
      <c r="AD7284">
        <v>0</v>
      </c>
      <c r="AE7284">
        <v>93.997924706070251</v>
      </c>
    </row>
    <row r="7285" spans="1:31" x14ac:dyDescent="0.25">
      <c r="A7285">
        <v>2320256</v>
      </c>
      <c r="B7285">
        <v>1</v>
      </c>
      <c r="C7285" t="s">
        <v>80</v>
      </c>
      <c r="D7285" t="s">
        <v>95</v>
      </c>
      <c r="E7285" t="s">
        <v>175</v>
      </c>
      <c r="F7285" t="s">
        <v>20792</v>
      </c>
      <c r="G7285" t="s">
        <v>134</v>
      </c>
      <c r="H7285" t="s">
        <v>135</v>
      </c>
      <c r="I7285" t="s">
        <v>136</v>
      </c>
      <c r="J7285" t="s">
        <v>137</v>
      </c>
      <c r="K7285" t="s">
        <v>138</v>
      </c>
      <c r="L7285" t="s">
        <v>20793</v>
      </c>
      <c r="M7285" t="s">
        <v>20794</v>
      </c>
      <c r="N7285">
        <v>1.783055555</v>
      </c>
      <c r="O7285">
        <v>0</v>
      </c>
      <c r="P7285">
        <v>4218</v>
      </c>
      <c r="Q7285">
        <v>0</v>
      </c>
      <c r="R7285">
        <v>0</v>
      </c>
      <c r="S7285">
        <v>0</v>
      </c>
      <c r="T7285">
        <v>186</v>
      </c>
      <c r="U7285">
        <v>0</v>
      </c>
      <c r="V7285">
        <v>0</v>
      </c>
      <c r="W7285">
        <v>0</v>
      </c>
      <c r="X7285">
        <v>1483.7031838930209</v>
      </c>
      <c r="Y7285">
        <v>0</v>
      </c>
      <c r="Z7285">
        <v>0</v>
      </c>
      <c r="AA7285">
        <v>0</v>
      </c>
      <c r="AB7285">
        <v>355.79924185056592</v>
      </c>
      <c r="AC7285">
        <v>0</v>
      </c>
      <c r="AD7285">
        <v>0</v>
      </c>
      <c r="AE7285">
        <v>1839.5024257435869</v>
      </c>
    </row>
    <row r="7286" spans="1:31" x14ac:dyDescent="0.25">
      <c r="A7286">
        <v>2320797</v>
      </c>
      <c r="B7286">
        <v>1</v>
      </c>
      <c r="C7286" t="s">
        <v>81</v>
      </c>
      <c r="D7286" t="s">
        <v>121</v>
      </c>
      <c r="E7286" t="s">
        <v>175</v>
      </c>
      <c r="F7286" t="s">
        <v>20795</v>
      </c>
      <c r="G7286" t="s">
        <v>716</v>
      </c>
      <c r="H7286" t="s">
        <v>135</v>
      </c>
      <c r="I7286" t="s">
        <v>136</v>
      </c>
      <c r="J7286" t="s">
        <v>137</v>
      </c>
      <c r="K7286" t="s">
        <v>138</v>
      </c>
      <c r="L7286" t="s">
        <v>20796</v>
      </c>
      <c r="M7286" t="s">
        <v>20797</v>
      </c>
      <c r="N7286">
        <v>2.9302777770000001</v>
      </c>
      <c r="O7286">
        <v>0</v>
      </c>
      <c r="P7286">
        <v>242</v>
      </c>
      <c r="Q7286">
        <v>0</v>
      </c>
      <c r="R7286">
        <v>1</v>
      </c>
      <c r="S7286">
        <v>0</v>
      </c>
      <c r="T7286">
        <v>14</v>
      </c>
      <c r="U7286">
        <v>0</v>
      </c>
      <c r="V7286">
        <v>0</v>
      </c>
      <c r="W7286">
        <v>0</v>
      </c>
      <c r="X7286">
        <v>66.486698209571955</v>
      </c>
      <c r="Y7286">
        <v>0</v>
      </c>
      <c r="Z7286">
        <v>0.22673318910654999</v>
      </c>
      <c r="AA7286">
        <v>0</v>
      </c>
      <c r="AB7286">
        <v>16.85258030523778</v>
      </c>
      <c r="AC7286">
        <v>0</v>
      </c>
      <c r="AD7286">
        <v>0</v>
      </c>
      <c r="AE7286">
        <v>83.566011703916288</v>
      </c>
    </row>
    <row r="7287" spans="1:31" x14ac:dyDescent="0.25">
      <c r="A7287">
        <v>2320399</v>
      </c>
      <c r="B7287">
        <v>1</v>
      </c>
      <c r="C7287" t="s">
        <v>80</v>
      </c>
      <c r="D7287" t="s">
        <v>93</v>
      </c>
      <c r="E7287" t="s">
        <v>141</v>
      </c>
      <c r="F7287" t="s">
        <v>329</v>
      </c>
      <c r="G7287" t="s">
        <v>134</v>
      </c>
      <c r="H7287" t="s">
        <v>135</v>
      </c>
      <c r="I7287" t="s">
        <v>136</v>
      </c>
      <c r="J7287" t="s">
        <v>137</v>
      </c>
      <c r="K7287" t="s">
        <v>138</v>
      </c>
      <c r="L7287" t="s">
        <v>20798</v>
      </c>
      <c r="M7287" t="s">
        <v>20799</v>
      </c>
      <c r="N7287">
        <v>9.6944444000000005E-2</v>
      </c>
      <c r="O7287">
        <v>0</v>
      </c>
      <c r="P7287">
        <v>424</v>
      </c>
      <c r="Q7287">
        <v>47</v>
      </c>
      <c r="R7287">
        <v>340</v>
      </c>
      <c r="S7287">
        <v>14</v>
      </c>
      <c r="T7287">
        <v>235</v>
      </c>
      <c r="U7287">
        <v>0</v>
      </c>
      <c r="V7287">
        <v>1</v>
      </c>
      <c r="W7287">
        <v>0</v>
      </c>
      <c r="X7287">
        <v>9.5238041099811497</v>
      </c>
      <c r="Y7287">
        <v>10.804549535982282</v>
      </c>
      <c r="Z7287">
        <v>42.914336730067753</v>
      </c>
      <c r="AA7287">
        <v>9.3164983700268671</v>
      </c>
      <c r="AB7287">
        <v>33.621527270377825</v>
      </c>
      <c r="AC7287">
        <v>0</v>
      </c>
      <c r="AD7287">
        <v>16.791017432450115</v>
      </c>
      <c r="AE7287">
        <v>122.971733448886</v>
      </c>
    </row>
    <row r="7288" spans="1:31" x14ac:dyDescent="0.25">
      <c r="A7288">
        <v>2320840</v>
      </c>
      <c r="B7288">
        <v>1</v>
      </c>
      <c r="C7288" t="s">
        <v>81</v>
      </c>
      <c r="D7288" t="s">
        <v>128</v>
      </c>
      <c r="E7288" t="s">
        <v>175</v>
      </c>
      <c r="F7288" t="s">
        <v>20800</v>
      </c>
      <c r="G7288" t="s">
        <v>210</v>
      </c>
      <c r="H7288" t="s">
        <v>135</v>
      </c>
      <c r="I7288" t="s">
        <v>136</v>
      </c>
      <c r="J7288" t="s">
        <v>137</v>
      </c>
      <c r="K7288" t="s">
        <v>138</v>
      </c>
      <c r="L7288" t="s">
        <v>20801</v>
      </c>
      <c r="M7288" t="s">
        <v>20802</v>
      </c>
      <c r="N7288">
        <v>1</v>
      </c>
      <c r="O7288">
        <v>2</v>
      </c>
      <c r="P7288">
        <v>3</v>
      </c>
      <c r="Q7288">
        <v>63</v>
      </c>
      <c r="R7288">
        <v>39</v>
      </c>
      <c r="S7288">
        <v>6</v>
      </c>
      <c r="T7288">
        <v>3</v>
      </c>
      <c r="U7288">
        <v>0</v>
      </c>
      <c r="V7288">
        <v>0</v>
      </c>
      <c r="W7288">
        <v>1.5633556099393753</v>
      </c>
      <c r="X7288">
        <v>2.2145916631520004</v>
      </c>
      <c r="Y7288">
        <v>135.52290509166775</v>
      </c>
      <c r="Z7288">
        <v>132.11928147562674</v>
      </c>
      <c r="AA7288">
        <v>15.889932496020503</v>
      </c>
      <c r="AB7288">
        <v>1.4999960953971112</v>
      </c>
      <c r="AC7288">
        <v>0</v>
      </c>
      <c r="AD7288">
        <v>0</v>
      </c>
      <c r="AE7288">
        <v>288.81006243180349</v>
      </c>
    </row>
    <row r="7289" spans="1:31" x14ac:dyDescent="0.25">
      <c r="A7289">
        <v>2320591</v>
      </c>
      <c r="B7289">
        <v>1</v>
      </c>
      <c r="C7289" t="s">
        <v>80</v>
      </c>
      <c r="D7289" t="s">
        <v>100</v>
      </c>
      <c r="E7289" t="s">
        <v>153</v>
      </c>
      <c r="F7289" t="s">
        <v>20803</v>
      </c>
      <c r="G7289" t="s">
        <v>155</v>
      </c>
      <c r="H7289" t="s">
        <v>150</v>
      </c>
      <c r="I7289" t="s">
        <v>136</v>
      </c>
      <c r="J7289" t="s">
        <v>137</v>
      </c>
      <c r="K7289" t="s">
        <v>138</v>
      </c>
      <c r="L7289" t="s">
        <v>20804</v>
      </c>
      <c r="M7289" t="s">
        <v>20805</v>
      </c>
      <c r="N7289">
        <v>0.92305555500000003</v>
      </c>
      <c r="O7289">
        <v>0</v>
      </c>
      <c r="P7289">
        <v>1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0.11858607584225</v>
      </c>
      <c r="Y7289">
        <v>0</v>
      </c>
      <c r="Z7289">
        <v>0</v>
      </c>
      <c r="AA7289">
        <v>0</v>
      </c>
      <c r="AB7289">
        <v>0</v>
      </c>
      <c r="AC7289">
        <v>0</v>
      </c>
      <c r="AD7289">
        <v>0</v>
      </c>
      <c r="AE7289">
        <v>0.11858607584225</v>
      </c>
    </row>
    <row r="7290" spans="1:31" x14ac:dyDescent="0.25">
      <c r="A7290">
        <v>2320571</v>
      </c>
      <c r="B7290">
        <v>1</v>
      </c>
      <c r="C7290" t="s">
        <v>80</v>
      </c>
      <c r="D7290" t="s">
        <v>82</v>
      </c>
      <c r="E7290" t="s">
        <v>153</v>
      </c>
      <c r="F7290" t="s">
        <v>20806</v>
      </c>
      <c r="G7290" t="s">
        <v>336</v>
      </c>
      <c r="H7290" t="s">
        <v>150</v>
      </c>
      <c r="I7290" t="s">
        <v>136</v>
      </c>
      <c r="J7290" t="s">
        <v>137</v>
      </c>
      <c r="K7290" t="s">
        <v>138</v>
      </c>
      <c r="L7290" t="s">
        <v>20807</v>
      </c>
      <c r="M7290" t="s">
        <v>20808</v>
      </c>
      <c r="N7290">
        <v>2.0436111110000001</v>
      </c>
      <c r="O7290">
        <v>0</v>
      </c>
      <c r="P7290">
        <v>2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9.1735108482833335E-3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9.1735108482833335E-3</v>
      </c>
    </row>
    <row r="7291" spans="1:31" x14ac:dyDescent="0.25">
      <c r="A7291">
        <v>2320402</v>
      </c>
      <c r="B7291">
        <v>1</v>
      </c>
      <c r="C7291" t="s">
        <v>80</v>
      </c>
      <c r="D7291" t="s">
        <v>92</v>
      </c>
      <c r="E7291" t="s">
        <v>153</v>
      </c>
      <c r="F7291" t="s">
        <v>20809</v>
      </c>
      <c r="G7291" t="s">
        <v>203</v>
      </c>
      <c r="H7291" t="s">
        <v>150</v>
      </c>
      <c r="I7291" t="s">
        <v>136</v>
      </c>
      <c r="J7291" t="s">
        <v>137</v>
      </c>
      <c r="K7291" t="s">
        <v>138</v>
      </c>
      <c r="L7291" t="s">
        <v>20810</v>
      </c>
      <c r="M7291" t="s">
        <v>20811</v>
      </c>
      <c r="N7291">
        <v>2.3111111110000002</v>
      </c>
      <c r="O7291">
        <v>0</v>
      </c>
      <c r="P7291">
        <v>1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0</v>
      </c>
      <c r="AE7291">
        <v>0</v>
      </c>
    </row>
    <row r="7292" spans="1:31" x14ac:dyDescent="0.25">
      <c r="A7292">
        <v>2320425</v>
      </c>
      <c r="B7292">
        <v>1</v>
      </c>
      <c r="C7292" t="s">
        <v>80</v>
      </c>
      <c r="D7292" t="s">
        <v>102</v>
      </c>
      <c r="E7292" t="s">
        <v>175</v>
      </c>
      <c r="F7292" t="s">
        <v>20812</v>
      </c>
      <c r="G7292" t="s">
        <v>143</v>
      </c>
      <c r="H7292" t="s">
        <v>135</v>
      </c>
      <c r="I7292" t="s">
        <v>136</v>
      </c>
      <c r="J7292" t="s">
        <v>137</v>
      </c>
      <c r="K7292" t="s">
        <v>144</v>
      </c>
      <c r="L7292" t="s">
        <v>20813</v>
      </c>
      <c r="M7292" t="s">
        <v>20814</v>
      </c>
      <c r="N7292">
        <v>7.4638888879999996</v>
      </c>
      <c r="O7292">
        <v>0</v>
      </c>
      <c r="P7292">
        <v>2</v>
      </c>
      <c r="Q7292">
        <v>0</v>
      </c>
      <c r="R7292">
        <v>8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3.3763548327830004</v>
      </c>
      <c r="Y7292">
        <v>0</v>
      </c>
      <c r="Z7292">
        <v>79.616419928100001</v>
      </c>
      <c r="AA7292">
        <v>0</v>
      </c>
      <c r="AB7292">
        <v>0</v>
      </c>
      <c r="AC7292">
        <v>0</v>
      </c>
      <c r="AD7292">
        <v>0</v>
      </c>
      <c r="AE7292">
        <v>82.992774760882995</v>
      </c>
    </row>
    <row r="7293" spans="1:31" x14ac:dyDescent="0.25">
      <c r="A7293">
        <v>2320379</v>
      </c>
      <c r="B7293">
        <v>1</v>
      </c>
      <c r="C7293" t="s">
        <v>80</v>
      </c>
      <c r="D7293" t="s">
        <v>83</v>
      </c>
      <c r="E7293" t="s">
        <v>175</v>
      </c>
      <c r="F7293" t="s">
        <v>20815</v>
      </c>
      <c r="G7293" t="s">
        <v>134</v>
      </c>
      <c r="H7293" t="s">
        <v>135</v>
      </c>
      <c r="I7293" t="s">
        <v>136</v>
      </c>
      <c r="J7293" t="s">
        <v>137</v>
      </c>
      <c r="K7293" t="s">
        <v>138</v>
      </c>
      <c r="L7293" t="s">
        <v>20816</v>
      </c>
      <c r="M7293" t="s">
        <v>20817</v>
      </c>
      <c r="N7293">
        <v>1.062777777</v>
      </c>
      <c r="O7293">
        <v>0</v>
      </c>
      <c r="P7293">
        <v>3103</v>
      </c>
      <c r="Q7293">
        <v>1</v>
      </c>
      <c r="R7293">
        <v>3</v>
      </c>
      <c r="S7293">
        <v>12</v>
      </c>
      <c r="T7293">
        <v>1350</v>
      </c>
      <c r="U7293">
        <v>7</v>
      </c>
      <c r="V7293">
        <v>51</v>
      </c>
      <c r="W7293">
        <v>0</v>
      </c>
      <c r="X7293">
        <v>693.44669790732394</v>
      </c>
      <c r="Y7293">
        <v>222.54241893841797</v>
      </c>
      <c r="Z7293">
        <v>3.7577854967722337</v>
      </c>
      <c r="AA7293">
        <v>176.0620859664462</v>
      </c>
      <c r="AB7293">
        <v>1504.4591613929481</v>
      </c>
      <c r="AC7293">
        <v>376.87198765828754</v>
      </c>
      <c r="AD7293">
        <v>2258.0986092012981</v>
      </c>
      <c r="AE7293">
        <v>5235.2387465614938</v>
      </c>
    </row>
    <row r="7294" spans="1:31" x14ac:dyDescent="0.25">
      <c r="A7294">
        <v>2320671</v>
      </c>
      <c r="B7294">
        <v>1</v>
      </c>
      <c r="C7294" t="s">
        <v>81</v>
      </c>
      <c r="D7294" t="s">
        <v>127</v>
      </c>
      <c r="E7294" t="s">
        <v>153</v>
      </c>
      <c r="F7294" t="s">
        <v>20818</v>
      </c>
      <c r="G7294" t="s">
        <v>155</v>
      </c>
      <c r="H7294" t="s">
        <v>150</v>
      </c>
      <c r="I7294" t="s">
        <v>136</v>
      </c>
      <c r="J7294" t="s">
        <v>137</v>
      </c>
      <c r="K7294" t="s">
        <v>138</v>
      </c>
      <c r="L7294" t="s">
        <v>20819</v>
      </c>
      <c r="M7294" t="s">
        <v>20820</v>
      </c>
      <c r="N7294">
        <v>2.6130555549999999</v>
      </c>
      <c r="O7294">
        <v>0</v>
      </c>
      <c r="P7294">
        <v>2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2.6434656633478335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2.6434656633478335</v>
      </c>
    </row>
    <row r="7295" spans="1:31" x14ac:dyDescent="0.25">
      <c r="A7295">
        <v>2320362</v>
      </c>
      <c r="B7295">
        <v>1</v>
      </c>
      <c r="C7295" t="s">
        <v>81</v>
      </c>
      <c r="D7295" t="s">
        <v>118</v>
      </c>
      <c r="E7295" t="s">
        <v>175</v>
      </c>
      <c r="F7295" t="s">
        <v>20821</v>
      </c>
      <c r="G7295" t="s">
        <v>143</v>
      </c>
      <c r="H7295" t="s">
        <v>135</v>
      </c>
      <c r="I7295" t="s">
        <v>136</v>
      </c>
      <c r="J7295" t="s">
        <v>137</v>
      </c>
      <c r="K7295" t="s">
        <v>144</v>
      </c>
      <c r="L7295" t="s">
        <v>20822</v>
      </c>
      <c r="M7295" t="s">
        <v>20823</v>
      </c>
      <c r="N7295">
        <v>7.2149999999999999</v>
      </c>
      <c r="O7295">
        <v>0</v>
      </c>
      <c r="P7295">
        <v>49</v>
      </c>
      <c r="Q7295">
        <v>2</v>
      </c>
      <c r="R7295">
        <v>10</v>
      </c>
      <c r="S7295">
        <v>0</v>
      </c>
      <c r="T7295">
        <v>23</v>
      </c>
      <c r="U7295">
        <v>0</v>
      </c>
      <c r="V7295">
        <v>1</v>
      </c>
      <c r="W7295">
        <v>0</v>
      </c>
      <c r="X7295">
        <v>79.193988554610598</v>
      </c>
      <c r="Y7295">
        <v>36.687110712468339</v>
      </c>
      <c r="Z7295">
        <v>228.12799764306715</v>
      </c>
      <c r="AA7295">
        <v>0</v>
      </c>
      <c r="AB7295">
        <v>133.68861977101255</v>
      </c>
      <c r="AC7295">
        <v>0</v>
      </c>
      <c r="AD7295">
        <v>20.204386385802302</v>
      </c>
      <c r="AE7295">
        <v>497.90210306696093</v>
      </c>
    </row>
    <row r="7296" spans="1:31" x14ac:dyDescent="0.25">
      <c r="A7296">
        <v>2320857</v>
      </c>
      <c r="B7296">
        <v>1</v>
      </c>
      <c r="C7296" t="s">
        <v>81</v>
      </c>
      <c r="D7296" t="s">
        <v>113</v>
      </c>
      <c r="E7296" t="s">
        <v>147</v>
      </c>
      <c r="F7296" t="s">
        <v>20824</v>
      </c>
      <c r="G7296" t="s">
        <v>149</v>
      </c>
      <c r="H7296" t="s">
        <v>150</v>
      </c>
      <c r="I7296" t="s">
        <v>136</v>
      </c>
      <c r="J7296" t="s">
        <v>137</v>
      </c>
      <c r="K7296" t="s">
        <v>138</v>
      </c>
      <c r="L7296" t="s">
        <v>20825</v>
      </c>
      <c r="M7296" t="s">
        <v>20826</v>
      </c>
      <c r="N7296">
        <v>1.1463888879999999</v>
      </c>
      <c r="O7296">
        <v>0</v>
      </c>
      <c r="P7296">
        <v>18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2.7930459454694665</v>
      </c>
      <c r="Y7296">
        <v>0</v>
      </c>
      <c r="Z7296">
        <v>0</v>
      </c>
      <c r="AA7296">
        <v>0</v>
      </c>
      <c r="AB7296">
        <v>0</v>
      </c>
      <c r="AC7296">
        <v>0</v>
      </c>
      <c r="AD7296">
        <v>0</v>
      </c>
      <c r="AE7296">
        <v>2.7930459454694665</v>
      </c>
    </row>
    <row r="7297" spans="1:31" x14ac:dyDescent="0.25">
      <c r="A7297">
        <v>2320611</v>
      </c>
      <c r="B7297">
        <v>1</v>
      </c>
      <c r="C7297" t="s">
        <v>80</v>
      </c>
      <c r="D7297" t="s">
        <v>99</v>
      </c>
      <c r="E7297" t="s">
        <v>153</v>
      </c>
      <c r="F7297" t="s">
        <v>20827</v>
      </c>
      <c r="G7297" t="s">
        <v>254</v>
      </c>
      <c r="H7297" t="s">
        <v>150</v>
      </c>
      <c r="I7297" t="s">
        <v>136</v>
      </c>
      <c r="J7297" t="s">
        <v>137</v>
      </c>
      <c r="K7297" t="s">
        <v>138</v>
      </c>
      <c r="L7297" t="s">
        <v>20828</v>
      </c>
      <c r="M7297" t="s">
        <v>20829</v>
      </c>
      <c r="N7297">
        <v>4.3133333330000001</v>
      </c>
      <c r="O7297">
        <v>0</v>
      </c>
      <c r="P7297">
        <v>2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1.2237381244531249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1.2237381244531249</v>
      </c>
    </row>
    <row r="7298" spans="1:31" x14ac:dyDescent="0.25">
      <c r="A7298">
        <v>2320488</v>
      </c>
      <c r="B7298">
        <v>1</v>
      </c>
      <c r="C7298" t="s">
        <v>80</v>
      </c>
      <c r="D7298" t="s">
        <v>93</v>
      </c>
      <c r="E7298" t="s">
        <v>141</v>
      </c>
      <c r="F7298" t="s">
        <v>329</v>
      </c>
      <c r="G7298" t="s">
        <v>134</v>
      </c>
      <c r="H7298" t="s">
        <v>135</v>
      </c>
      <c r="I7298" t="s">
        <v>136</v>
      </c>
      <c r="J7298" t="s">
        <v>137</v>
      </c>
      <c r="K7298" t="s">
        <v>138</v>
      </c>
      <c r="L7298" t="s">
        <v>20830</v>
      </c>
      <c r="M7298" t="s">
        <v>20831</v>
      </c>
      <c r="N7298">
        <v>7.9444444000000003E-2</v>
      </c>
      <c r="O7298">
        <v>0</v>
      </c>
      <c r="P7298">
        <v>424</v>
      </c>
      <c r="Q7298">
        <v>47</v>
      </c>
      <c r="R7298">
        <v>340</v>
      </c>
      <c r="S7298">
        <v>14</v>
      </c>
      <c r="T7298">
        <v>235</v>
      </c>
      <c r="U7298">
        <v>0</v>
      </c>
      <c r="V7298">
        <v>1</v>
      </c>
      <c r="W7298">
        <v>0</v>
      </c>
      <c r="X7298">
        <v>8.0686370139732535</v>
      </c>
      <c r="Y7298">
        <v>8.7844311127072512</v>
      </c>
      <c r="Z7298">
        <v>34.495879149792337</v>
      </c>
      <c r="AA7298">
        <v>7.8783648064121001</v>
      </c>
      <c r="AB7298">
        <v>28.560474391804888</v>
      </c>
      <c r="AC7298">
        <v>0</v>
      </c>
      <c r="AD7298">
        <v>14.591820580468875</v>
      </c>
      <c r="AE7298">
        <v>102.3796070551587</v>
      </c>
    </row>
    <row r="7299" spans="1:31" x14ac:dyDescent="0.25">
      <c r="A7299">
        <v>2320276</v>
      </c>
      <c r="B7299">
        <v>1</v>
      </c>
      <c r="C7299" t="s">
        <v>80</v>
      </c>
      <c r="D7299" t="s">
        <v>107</v>
      </c>
      <c r="E7299" t="s">
        <v>141</v>
      </c>
      <c r="F7299" t="s">
        <v>20832</v>
      </c>
      <c r="G7299" t="s">
        <v>134</v>
      </c>
      <c r="H7299" t="s">
        <v>135</v>
      </c>
      <c r="I7299" t="s">
        <v>136</v>
      </c>
      <c r="J7299" t="s">
        <v>137</v>
      </c>
      <c r="K7299" t="s">
        <v>138</v>
      </c>
      <c r="L7299" t="s">
        <v>20833</v>
      </c>
      <c r="M7299" t="s">
        <v>20834</v>
      </c>
      <c r="N7299">
        <v>0.79138888799999996</v>
      </c>
      <c r="O7299">
        <v>4</v>
      </c>
      <c r="P7299">
        <v>1541</v>
      </c>
      <c r="Q7299">
        <v>4</v>
      </c>
      <c r="R7299">
        <v>14</v>
      </c>
      <c r="S7299">
        <v>11</v>
      </c>
      <c r="T7299">
        <v>238</v>
      </c>
      <c r="U7299">
        <v>0</v>
      </c>
      <c r="V7299">
        <v>1</v>
      </c>
      <c r="W7299">
        <v>33.345715051165179</v>
      </c>
      <c r="X7299">
        <v>204.39617352864627</v>
      </c>
      <c r="Y7299">
        <v>397.05614566177007</v>
      </c>
      <c r="Z7299">
        <v>4.9912695868593264</v>
      </c>
      <c r="AA7299">
        <v>52.474502128634704</v>
      </c>
      <c r="AB7299">
        <v>105.93177787509607</v>
      </c>
      <c r="AC7299">
        <v>0</v>
      </c>
      <c r="AD7299">
        <v>8.9444487307559992</v>
      </c>
      <c r="AE7299">
        <v>807.14003256292756</v>
      </c>
    </row>
    <row r="7300" spans="1:31" x14ac:dyDescent="0.25">
      <c r="A7300">
        <v>2320631</v>
      </c>
      <c r="B7300">
        <v>1</v>
      </c>
      <c r="C7300" t="s">
        <v>80</v>
      </c>
      <c r="D7300" t="s">
        <v>83</v>
      </c>
      <c r="E7300" t="s">
        <v>132</v>
      </c>
      <c r="F7300" t="s">
        <v>11530</v>
      </c>
      <c r="G7300" t="s">
        <v>134</v>
      </c>
      <c r="H7300" t="s">
        <v>135</v>
      </c>
      <c r="I7300" t="s">
        <v>136</v>
      </c>
      <c r="J7300" t="s">
        <v>137</v>
      </c>
      <c r="K7300" t="s">
        <v>138</v>
      </c>
      <c r="L7300" t="s">
        <v>20835</v>
      </c>
      <c r="M7300" t="s">
        <v>20836</v>
      </c>
      <c r="N7300">
        <v>0.89833333299999996</v>
      </c>
      <c r="O7300">
        <v>0</v>
      </c>
      <c r="P7300">
        <v>536</v>
      </c>
      <c r="Q7300">
        <v>0</v>
      </c>
      <c r="R7300">
        <v>0</v>
      </c>
      <c r="S7300">
        <v>5</v>
      </c>
      <c r="T7300">
        <v>43</v>
      </c>
      <c r="U7300">
        <v>2</v>
      </c>
      <c r="V7300">
        <v>0</v>
      </c>
      <c r="W7300">
        <v>0</v>
      </c>
      <c r="X7300">
        <v>121.52544934514502</v>
      </c>
      <c r="Y7300">
        <v>0</v>
      </c>
      <c r="Z7300">
        <v>0</v>
      </c>
      <c r="AA7300">
        <v>39.935872744015967</v>
      </c>
      <c r="AB7300">
        <v>21.803767155520696</v>
      </c>
      <c r="AC7300">
        <v>28.114158945867747</v>
      </c>
      <c r="AD7300">
        <v>0</v>
      </c>
      <c r="AE7300">
        <v>211.37924819054945</v>
      </c>
    </row>
    <row r="7301" spans="1:31" x14ac:dyDescent="0.25">
      <c r="A7301">
        <v>2320302</v>
      </c>
      <c r="B7301">
        <v>1</v>
      </c>
      <c r="C7301" t="s">
        <v>80</v>
      </c>
      <c r="D7301" t="s">
        <v>93</v>
      </c>
      <c r="E7301" t="s">
        <v>153</v>
      </c>
      <c r="F7301" t="s">
        <v>19968</v>
      </c>
      <c r="G7301" t="s">
        <v>203</v>
      </c>
      <c r="H7301" t="s">
        <v>150</v>
      </c>
      <c r="I7301" t="s">
        <v>136</v>
      </c>
      <c r="J7301" t="s">
        <v>137</v>
      </c>
      <c r="K7301" t="s">
        <v>138</v>
      </c>
      <c r="L7301" t="s">
        <v>20837</v>
      </c>
      <c r="M7301" t="s">
        <v>20838</v>
      </c>
      <c r="N7301">
        <v>2.6349999999999998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1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4.1822036923795336</v>
      </c>
      <c r="AC7301">
        <v>0</v>
      </c>
      <c r="AD7301">
        <v>0</v>
      </c>
      <c r="AE7301">
        <v>4.1822036923795336</v>
      </c>
    </row>
    <row r="7302" spans="1:31" x14ac:dyDescent="0.25">
      <c r="A7302">
        <v>2320674</v>
      </c>
      <c r="B7302">
        <v>1</v>
      </c>
      <c r="C7302" t="s">
        <v>80</v>
      </c>
      <c r="D7302" t="s">
        <v>104</v>
      </c>
      <c r="E7302" t="s">
        <v>147</v>
      </c>
      <c r="F7302" t="s">
        <v>20839</v>
      </c>
      <c r="G7302" t="s">
        <v>149</v>
      </c>
      <c r="H7302" t="s">
        <v>150</v>
      </c>
      <c r="I7302" t="s">
        <v>136</v>
      </c>
      <c r="J7302" t="s">
        <v>137</v>
      </c>
      <c r="K7302" t="s">
        <v>138</v>
      </c>
      <c r="L7302" t="s">
        <v>20840</v>
      </c>
      <c r="M7302" t="s">
        <v>20841</v>
      </c>
      <c r="N7302">
        <v>1.345</v>
      </c>
      <c r="O7302">
        <v>0</v>
      </c>
      <c r="P7302">
        <v>2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2.4494900453696165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2.4494900453696165</v>
      </c>
    </row>
    <row r="7303" spans="1:31" x14ac:dyDescent="0.25">
      <c r="A7303">
        <v>2320339</v>
      </c>
      <c r="B7303">
        <v>1</v>
      </c>
      <c r="C7303" t="s">
        <v>80</v>
      </c>
      <c r="D7303" t="s">
        <v>95</v>
      </c>
      <c r="E7303" t="s">
        <v>158</v>
      </c>
      <c r="F7303" t="s">
        <v>10743</v>
      </c>
      <c r="G7303" t="s">
        <v>177</v>
      </c>
      <c r="H7303" t="s">
        <v>150</v>
      </c>
      <c r="I7303" t="s">
        <v>136</v>
      </c>
      <c r="J7303" t="s">
        <v>137</v>
      </c>
      <c r="K7303" t="s">
        <v>144</v>
      </c>
      <c r="L7303" t="s">
        <v>20842</v>
      </c>
      <c r="M7303" t="s">
        <v>20843</v>
      </c>
      <c r="N7303">
        <v>3.909444444</v>
      </c>
      <c r="O7303">
        <v>0</v>
      </c>
      <c r="P7303">
        <v>290</v>
      </c>
      <c r="Q7303">
        <v>0</v>
      </c>
      <c r="R7303">
        <v>0</v>
      </c>
      <c r="S7303">
        <v>0</v>
      </c>
      <c r="T7303">
        <v>20</v>
      </c>
      <c r="U7303">
        <v>0</v>
      </c>
      <c r="V7303">
        <v>0</v>
      </c>
      <c r="W7303">
        <v>0</v>
      </c>
      <c r="X7303">
        <v>225.15488041740409</v>
      </c>
      <c r="Y7303">
        <v>0</v>
      </c>
      <c r="Z7303">
        <v>0</v>
      </c>
      <c r="AA7303">
        <v>0</v>
      </c>
      <c r="AB7303">
        <v>98.877102406158599</v>
      </c>
      <c r="AC7303">
        <v>0</v>
      </c>
      <c r="AD7303">
        <v>0</v>
      </c>
      <c r="AE7303">
        <v>324.03198282356266</v>
      </c>
    </row>
    <row r="7304" spans="1:31" x14ac:dyDescent="0.25">
      <c r="A7304">
        <v>2320837</v>
      </c>
      <c r="B7304">
        <v>1</v>
      </c>
      <c r="C7304" t="s">
        <v>80</v>
      </c>
      <c r="D7304" t="s">
        <v>95</v>
      </c>
      <c r="E7304" t="s">
        <v>285</v>
      </c>
      <c r="F7304" t="s">
        <v>20844</v>
      </c>
      <c r="G7304" t="s">
        <v>287</v>
      </c>
      <c r="H7304" t="s">
        <v>150</v>
      </c>
      <c r="I7304" t="s">
        <v>136</v>
      </c>
      <c r="J7304" t="s">
        <v>137</v>
      </c>
      <c r="K7304" t="s">
        <v>138</v>
      </c>
      <c r="L7304" t="s">
        <v>20845</v>
      </c>
      <c r="M7304" t="s">
        <v>20846</v>
      </c>
      <c r="N7304">
        <v>0.571111111</v>
      </c>
      <c r="O7304">
        <v>0</v>
      </c>
      <c r="P7304">
        <v>37</v>
      </c>
      <c r="Q7304">
        <v>0</v>
      </c>
      <c r="R7304">
        <v>0</v>
      </c>
      <c r="S7304">
        <v>0</v>
      </c>
      <c r="T7304">
        <v>11</v>
      </c>
      <c r="U7304">
        <v>0</v>
      </c>
      <c r="V7304">
        <v>0</v>
      </c>
      <c r="W7304">
        <v>0</v>
      </c>
      <c r="X7304">
        <v>4.0076101185841591</v>
      </c>
      <c r="Y7304">
        <v>0</v>
      </c>
      <c r="Z7304">
        <v>0</v>
      </c>
      <c r="AA7304">
        <v>0</v>
      </c>
      <c r="AB7304">
        <v>8.8715566966443848</v>
      </c>
      <c r="AC7304">
        <v>0</v>
      </c>
      <c r="AD7304">
        <v>0</v>
      </c>
      <c r="AE7304">
        <v>12.879166815228544</v>
      </c>
    </row>
    <row r="7305" spans="1:31" x14ac:dyDescent="0.25">
      <c r="A7305">
        <v>2320694</v>
      </c>
      <c r="B7305">
        <v>1</v>
      </c>
      <c r="C7305" t="s">
        <v>80</v>
      </c>
      <c r="D7305" t="s">
        <v>100</v>
      </c>
      <c r="E7305" t="s">
        <v>141</v>
      </c>
      <c r="F7305" t="s">
        <v>20847</v>
      </c>
      <c r="G7305" t="s">
        <v>134</v>
      </c>
      <c r="H7305" t="s">
        <v>135</v>
      </c>
      <c r="I7305" t="s">
        <v>468</v>
      </c>
      <c r="J7305" t="s">
        <v>137</v>
      </c>
      <c r="K7305" t="s">
        <v>138</v>
      </c>
      <c r="L7305" t="s">
        <v>20848</v>
      </c>
      <c r="M7305" t="s">
        <v>20849</v>
      </c>
      <c r="N7305">
        <v>4.1666665999999998E-2</v>
      </c>
      <c r="O7305">
        <v>0</v>
      </c>
      <c r="P7305">
        <v>740</v>
      </c>
      <c r="Q7305">
        <v>0</v>
      </c>
      <c r="R7305">
        <v>94</v>
      </c>
      <c r="S7305">
        <v>4</v>
      </c>
      <c r="T7305">
        <v>220</v>
      </c>
      <c r="U7305">
        <v>1</v>
      </c>
      <c r="V7305">
        <v>2</v>
      </c>
      <c r="W7305">
        <v>0</v>
      </c>
      <c r="X7305">
        <v>7.058998583627508</v>
      </c>
      <c r="Y7305">
        <v>0</v>
      </c>
      <c r="Z7305">
        <v>1.8109420295991669</v>
      </c>
      <c r="AA7305">
        <v>4.8466596564995825</v>
      </c>
      <c r="AB7305">
        <v>8.6218072639270815</v>
      </c>
      <c r="AC7305">
        <v>5.1548821693874993</v>
      </c>
      <c r="AD7305">
        <v>2.6819824478849998</v>
      </c>
      <c r="AE7305">
        <v>30.175272150925835</v>
      </c>
    </row>
    <row r="7306" spans="1:31" x14ac:dyDescent="0.25">
      <c r="A7306">
        <v>2320780</v>
      </c>
      <c r="B7306">
        <v>1</v>
      </c>
      <c r="C7306" t="s">
        <v>81</v>
      </c>
      <c r="D7306" t="s">
        <v>118</v>
      </c>
      <c r="E7306" t="s">
        <v>147</v>
      </c>
      <c r="F7306" t="s">
        <v>4261</v>
      </c>
      <c r="G7306" t="s">
        <v>149</v>
      </c>
      <c r="H7306" t="s">
        <v>150</v>
      </c>
      <c r="I7306" t="s">
        <v>136</v>
      </c>
      <c r="J7306" t="s">
        <v>137</v>
      </c>
      <c r="K7306" t="s">
        <v>138</v>
      </c>
      <c r="L7306" t="s">
        <v>20850</v>
      </c>
      <c r="M7306" t="s">
        <v>20851</v>
      </c>
      <c r="N7306">
        <v>1.565555555</v>
      </c>
      <c r="O7306">
        <v>0</v>
      </c>
      <c r="P7306">
        <v>56</v>
      </c>
      <c r="Q7306">
        <v>0</v>
      </c>
      <c r="R7306">
        <v>1</v>
      </c>
      <c r="S7306">
        <v>0</v>
      </c>
      <c r="T7306">
        <v>4</v>
      </c>
      <c r="U7306">
        <v>0</v>
      </c>
      <c r="V7306">
        <v>0</v>
      </c>
      <c r="W7306">
        <v>0</v>
      </c>
      <c r="X7306">
        <v>12.701447448735257</v>
      </c>
      <c r="Y7306">
        <v>0</v>
      </c>
      <c r="Z7306">
        <v>0.3129315195565</v>
      </c>
      <c r="AA7306">
        <v>0</v>
      </c>
      <c r="AB7306">
        <v>0.81178039312437511</v>
      </c>
      <c r="AC7306">
        <v>0</v>
      </c>
      <c r="AD7306">
        <v>0</v>
      </c>
      <c r="AE7306">
        <v>13.826159361416131</v>
      </c>
    </row>
    <row r="7307" spans="1:31" x14ac:dyDescent="0.25">
      <c r="A7307">
        <v>2320296</v>
      </c>
      <c r="B7307">
        <v>1</v>
      </c>
      <c r="C7307" t="s">
        <v>81</v>
      </c>
      <c r="D7307" t="s">
        <v>118</v>
      </c>
      <c r="E7307" t="s">
        <v>147</v>
      </c>
      <c r="F7307" t="s">
        <v>20852</v>
      </c>
      <c r="G7307" t="s">
        <v>149</v>
      </c>
      <c r="H7307" t="s">
        <v>150</v>
      </c>
      <c r="I7307" t="s">
        <v>136</v>
      </c>
      <c r="J7307" t="s">
        <v>137</v>
      </c>
      <c r="K7307" t="s">
        <v>138</v>
      </c>
      <c r="L7307" t="s">
        <v>20853</v>
      </c>
      <c r="M7307" t="s">
        <v>20854</v>
      </c>
      <c r="N7307">
        <v>0.46444444400000001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3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1.4033896244744444</v>
      </c>
      <c r="AC7307">
        <v>0</v>
      </c>
      <c r="AD7307">
        <v>0</v>
      </c>
      <c r="AE7307">
        <v>1.4033896244744444</v>
      </c>
    </row>
    <row r="7308" spans="1:31" x14ac:dyDescent="0.25">
      <c r="A7308">
        <v>2320588</v>
      </c>
      <c r="B7308">
        <v>1</v>
      </c>
      <c r="C7308" t="s">
        <v>81</v>
      </c>
      <c r="D7308" t="s">
        <v>118</v>
      </c>
      <c r="E7308" t="s">
        <v>141</v>
      </c>
      <c r="F7308" t="s">
        <v>20855</v>
      </c>
      <c r="G7308" t="s">
        <v>134</v>
      </c>
      <c r="H7308" t="s">
        <v>135</v>
      </c>
      <c r="I7308" t="s">
        <v>136</v>
      </c>
      <c r="J7308" t="s">
        <v>137</v>
      </c>
      <c r="K7308" t="s">
        <v>138</v>
      </c>
      <c r="L7308" t="s">
        <v>20856</v>
      </c>
      <c r="M7308" t="s">
        <v>20857</v>
      </c>
      <c r="N7308">
        <v>0.520277777</v>
      </c>
      <c r="O7308">
        <v>3</v>
      </c>
      <c r="P7308">
        <v>3911</v>
      </c>
      <c r="Q7308">
        <v>97</v>
      </c>
      <c r="R7308">
        <v>280</v>
      </c>
      <c r="S7308">
        <v>39</v>
      </c>
      <c r="T7308">
        <v>462</v>
      </c>
      <c r="U7308">
        <v>14</v>
      </c>
      <c r="V7308">
        <v>1</v>
      </c>
      <c r="W7308">
        <v>0.74719063909132488</v>
      </c>
      <c r="X7308">
        <v>380.83531580487306</v>
      </c>
      <c r="Y7308">
        <v>153.72941890641755</v>
      </c>
      <c r="Z7308">
        <v>136.60964218150613</v>
      </c>
      <c r="AA7308">
        <v>151.91559912534063</v>
      </c>
      <c r="AB7308">
        <v>225.42414873868688</v>
      </c>
      <c r="AC7308">
        <v>862.06442614021353</v>
      </c>
      <c r="AD7308">
        <v>35.339697363966827</v>
      </c>
      <c r="AE7308">
        <v>1946.665438900096</v>
      </c>
    </row>
    <row r="7309" spans="1:31" x14ac:dyDescent="0.25">
      <c r="A7309">
        <v>2320288</v>
      </c>
      <c r="B7309">
        <v>1</v>
      </c>
      <c r="C7309" t="s">
        <v>81</v>
      </c>
      <c r="D7309" t="s">
        <v>117</v>
      </c>
      <c r="E7309" t="s">
        <v>158</v>
      </c>
      <c r="F7309" t="s">
        <v>20858</v>
      </c>
      <c r="G7309" t="s">
        <v>453</v>
      </c>
      <c r="H7309" t="s">
        <v>150</v>
      </c>
      <c r="I7309" t="s">
        <v>136</v>
      </c>
      <c r="J7309" t="s">
        <v>137</v>
      </c>
      <c r="K7309" t="s">
        <v>138</v>
      </c>
      <c r="L7309" t="s">
        <v>20859</v>
      </c>
      <c r="M7309" t="s">
        <v>20860</v>
      </c>
      <c r="N7309">
        <v>0.41277777700000001</v>
      </c>
      <c r="O7309">
        <v>0</v>
      </c>
      <c r="P7309">
        <v>275</v>
      </c>
      <c r="Q7309">
        <v>0</v>
      </c>
      <c r="R7309">
        <v>0</v>
      </c>
      <c r="S7309">
        <v>0</v>
      </c>
      <c r="T7309">
        <v>73</v>
      </c>
      <c r="U7309">
        <v>0</v>
      </c>
      <c r="V7309">
        <v>0</v>
      </c>
      <c r="W7309">
        <v>0</v>
      </c>
      <c r="X7309">
        <v>10.560286699220814</v>
      </c>
      <c r="Y7309">
        <v>0</v>
      </c>
      <c r="Z7309">
        <v>0</v>
      </c>
      <c r="AA7309">
        <v>0</v>
      </c>
      <c r="AB7309">
        <v>12.384447073298796</v>
      </c>
      <c r="AC7309">
        <v>0</v>
      </c>
      <c r="AD7309">
        <v>0</v>
      </c>
      <c r="AE7309">
        <v>22.944733772519612</v>
      </c>
    </row>
    <row r="7310" spans="1:31" x14ac:dyDescent="0.25">
      <c r="A7310">
        <v>2320574</v>
      </c>
      <c r="B7310">
        <v>1</v>
      </c>
      <c r="C7310" t="s">
        <v>80</v>
      </c>
      <c r="D7310" t="s">
        <v>83</v>
      </c>
      <c r="E7310" t="s">
        <v>175</v>
      </c>
      <c r="F7310" t="s">
        <v>20861</v>
      </c>
      <c r="G7310" t="s">
        <v>134</v>
      </c>
      <c r="H7310" t="s">
        <v>135</v>
      </c>
      <c r="I7310" t="s">
        <v>136</v>
      </c>
      <c r="J7310" t="s">
        <v>137</v>
      </c>
      <c r="K7310" t="s">
        <v>138</v>
      </c>
      <c r="L7310" t="s">
        <v>20862</v>
      </c>
      <c r="M7310" t="s">
        <v>20863</v>
      </c>
      <c r="N7310">
        <v>0.873611111</v>
      </c>
      <c r="O7310">
        <v>0</v>
      </c>
      <c r="P7310">
        <v>3103</v>
      </c>
      <c r="Q7310">
        <v>1</v>
      </c>
      <c r="R7310">
        <v>3</v>
      </c>
      <c r="S7310">
        <v>12</v>
      </c>
      <c r="T7310">
        <v>1350</v>
      </c>
      <c r="U7310">
        <v>7</v>
      </c>
      <c r="V7310">
        <v>51</v>
      </c>
      <c r="W7310">
        <v>0</v>
      </c>
      <c r="X7310">
        <v>615.91225365865387</v>
      </c>
      <c r="Y7310">
        <v>183.54454328384398</v>
      </c>
      <c r="Z7310">
        <v>2.915314245624733</v>
      </c>
      <c r="AA7310">
        <v>156.18219871533771</v>
      </c>
      <c r="AB7310">
        <v>1363.4223725868753</v>
      </c>
      <c r="AC7310">
        <v>330.97294064540313</v>
      </c>
      <c r="AD7310">
        <v>1930.7505295377343</v>
      </c>
      <c r="AE7310">
        <v>4583.700152673473</v>
      </c>
    </row>
    <row r="7311" spans="1:31" x14ac:dyDescent="0.25">
      <c r="A7311">
        <v>2320474</v>
      </c>
      <c r="B7311">
        <v>1</v>
      </c>
      <c r="C7311" t="s">
        <v>80</v>
      </c>
      <c r="D7311" t="s">
        <v>100</v>
      </c>
      <c r="E7311" t="s">
        <v>153</v>
      </c>
      <c r="F7311" t="s">
        <v>20864</v>
      </c>
      <c r="G7311" t="s">
        <v>203</v>
      </c>
      <c r="H7311" t="s">
        <v>150</v>
      </c>
      <c r="I7311" t="s">
        <v>136</v>
      </c>
      <c r="J7311" t="s">
        <v>137</v>
      </c>
      <c r="K7311" t="s">
        <v>138</v>
      </c>
      <c r="L7311" t="s">
        <v>20865</v>
      </c>
      <c r="M7311" t="s">
        <v>20866</v>
      </c>
      <c r="N7311">
        <v>0.91444444400000002</v>
      </c>
      <c r="O7311">
        <v>0</v>
      </c>
      <c r="P7311">
        <v>9</v>
      </c>
      <c r="Q7311">
        <v>0</v>
      </c>
      <c r="R7311">
        <v>0</v>
      </c>
      <c r="S7311">
        <v>0</v>
      </c>
      <c r="T7311">
        <v>3</v>
      </c>
      <c r="U7311">
        <v>0</v>
      </c>
      <c r="V7311">
        <v>0</v>
      </c>
      <c r="W7311">
        <v>0</v>
      </c>
      <c r="X7311">
        <v>1.2783396762158663</v>
      </c>
      <c r="Y7311">
        <v>0</v>
      </c>
      <c r="Z7311">
        <v>0</v>
      </c>
      <c r="AA7311">
        <v>0</v>
      </c>
      <c r="AB7311">
        <v>3.5686001434004888</v>
      </c>
      <c r="AC7311">
        <v>0</v>
      </c>
      <c r="AD7311">
        <v>0</v>
      </c>
      <c r="AE7311">
        <v>4.8469398196163551</v>
      </c>
    </row>
    <row r="7312" spans="1:31" x14ac:dyDescent="0.25">
      <c r="A7312">
        <v>2320282</v>
      </c>
      <c r="B7312">
        <v>1</v>
      </c>
      <c r="C7312" t="s">
        <v>80</v>
      </c>
      <c r="D7312" t="s">
        <v>100</v>
      </c>
      <c r="E7312" t="s">
        <v>175</v>
      </c>
      <c r="F7312" t="s">
        <v>20867</v>
      </c>
      <c r="G7312" t="s">
        <v>210</v>
      </c>
      <c r="H7312" t="s">
        <v>135</v>
      </c>
      <c r="I7312" t="s">
        <v>136</v>
      </c>
      <c r="J7312" t="s">
        <v>137</v>
      </c>
      <c r="K7312" t="s">
        <v>138</v>
      </c>
      <c r="L7312" t="s">
        <v>20868</v>
      </c>
      <c r="M7312" t="s">
        <v>20869</v>
      </c>
      <c r="N7312">
        <v>1.1872222219999999</v>
      </c>
      <c r="O7312">
        <v>0</v>
      </c>
      <c r="P7312">
        <v>147</v>
      </c>
      <c r="Q7312">
        <v>0</v>
      </c>
      <c r="R7312">
        <v>21</v>
      </c>
      <c r="S7312">
        <v>0</v>
      </c>
      <c r="T7312">
        <v>14</v>
      </c>
      <c r="U7312">
        <v>0</v>
      </c>
      <c r="V7312">
        <v>0</v>
      </c>
      <c r="W7312">
        <v>0</v>
      </c>
      <c r="X7312">
        <v>28.600540048537788</v>
      </c>
      <c r="Y7312">
        <v>0</v>
      </c>
      <c r="Z7312">
        <v>14.644045746481424</v>
      </c>
      <c r="AA7312">
        <v>0</v>
      </c>
      <c r="AB7312">
        <v>2.4202674332231999</v>
      </c>
      <c r="AC7312">
        <v>0</v>
      </c>
      <c r="AD7312">
        <v>0</v>
      </c>
      <c r="AE7312">
        <v>45.664853228242414</v>
      </c>
    </row>
    <row r="7313" spans="1:31" x14ac:dyDescent="0.25">
      <c r="A7313">
        <v>2320451</v>
      </c>
      <c r="B7313">
        <v>1</v>
      </c>
      <c r="C7313" t="s">
        <v>80</v>
      </c>
      <c r="D7313" t="s">
        <v>82</v>
      </c>
      <c r="E7313" t="s">
        <v>141</v>
      </c>
      <c r="F7313" t="s">
        <v>20870</v>
      </c>
      <c r="G7313" t="s">
        <v>143</v>
      </c>
      <c r="H7313" t="s">
        <v>135</v>
      </c>
      <c r="I7313" t="s">
        <v>136</v>
      </c>
      <c r="J7313" t="s">
        <v>137</v>
      </c>
      <c r="K7313" t="s">
        <v>144</v>
      </c>
      <c r="L7313" t="s">
        <v>20871</v>
      </c>
      <c r="M7313" t="s">
        <v>20872</v>
      </c>
      <c r="N7313">
        <v>7.7486111109999998</v>
      </c>
      <c r="O7313">
        <v>0</v>
      </c>
      <c r="P7313">
        <v>1416</v>
      </c>
      <c r="Q7313">
        <v>0</v>
      </c>
      <c r="R7313">
        <v>0</v>
      </c>
      <c r="S7313">
        <v>0</v>
      </c>
      <c r="T7313">
        <v>161</v>
      </c>
      <c r="U7313">
        <v>0</v>
      </c>
      <c r="V7313">
        <v>0</v>
      </c>
      <c r="W7313">
        <v>0</v>
      </c>
      <c r="X7313">
        <v>2678.736891596493</v>
      </c>
      <c r="Y7313">
        <v>0</v>
      </c>
      <c r="Z7313">
        <v>0</v>
      </c>
      <c r="AA7313">
        <v>0</v>
      </c>
      <c r="AB7313">
        <v>1371.7914561887499</v>
      </c>
      <c r="AC7313">
        <v>0</v>
      </c>
      <c r="AD7313">
        <v>0</v>
      </c>
      <c r="AE7313">
        <v>4050.5283477852427</v>
      </c>
    </row>
    <row r="7314" spans="1:31" x14ac:dyDescent="0.25">
      <c r="A7314">
        <v>2320305</v>
      </c>
      <c r="B7314">
        <v>1</v>
      </c>
      <c r="C7314" t="s">
        <v>81</v>
      </c>
      <c r="D7314" t="s">
        <v>113</v>
      </c>
      <c r="E7314" t="s">
        <v>132</v>
      </c>
      <c r="F7314" t="s">
        <v>20873</v>
      </c>
      <c r="G7314" t="s">
        <v>134</v>
      </c>
      <c r="H7314" t="s">
        <v>135</v>
      </c>
      <c r="I7314" t="s">
        <v>468</v>
      </c>
      <c r="J7314" t="s">
        <v>137</v>
      </c>
      <c r="K7314" t="s">
        <v>138</v>
      </c>
      <c r="L7314" t="s">
        <v>20874</v>
      </c>
      <c r="M7314" t="s">
        <v>20875</v>
      </c>
      <c r="N7314">
        <v>1.5277776999999999E-2</v>
      </c>
      <c r="O7314">
        <v>0</v>
      </c>
      <c r="P7314">
        <v>705</v>
      </c>
      <c r="Q7314">
        <v>31</v>
      </c>
      <c r="R7314">
        <v>26</v>
      </c>
      <c r="S7314">
        <v>11</v>
      </c>
      <c r="T7314">
        <v>29</v>
      </c>
      <c r="U7314">
        <v>2</v>
      </c>
      <c r="V7314">
        <v>0</v>
      </c>
      <c r="W7314">
        <v>0</v>
      </c>
      <c r="X7314">
        <v>1.7358296814837915</v>
      </c>
      <c r="Y7314">
        <v>2.3491610675069161</v>
      </c>
      <c r="Z7314">
        <v>1.3140054055354722</v>
      </c>
      <c r="AA7314">
        <v>1.2008916943141248</v>
      </c>
      <c r="AB7314">
        <v>0.25245106752250002</v>
      </c>
      <c r="AC7314">
        <v>1.0784969987673749</v>
      </c>
      <c r="AD7314">
        <v>0</v>
      </c>
      <c r="AE7314">
        <v>7.9308359151301788</v>
      </c>
    </row>
    <row r="7315" spans="1:31" x14ac:dyDescent="0.25">
      <c r="A7315">
        <v>2320411</v>
      </c>
      <c r="B7315">
        <v>1</v>
      </c>
      <c r="C7315" t="s">
        <v>80</v>
      </c>
      <c r="D7315" t="s">
        <v>104</v>
      </c>
      <c r="E7315" t="s">
        <v>132</v>
      </c>
      <c r="F7315" t="s">
        <v>20876</v>
      </c>
      <c r="G7315" t="s">
        <v>467</v>
      </c>
      <c r="H7315" t="s">
        <v>135</v>
      </c>
      <c r="I7315" t="s">
        <v>136</v>
      </c>
      <c r="J7315" t="s">
        <v>137</v>
      </c>
      <c r="K7315" t="s">
        <v>138</v>
      </c>
      <c r="L7315" t="s">
        <v>20877</v>
      </c>
      <c r="M7315" t="s">
        <v>20878</v>
      </c>
      <c r="N7315">
        <v>0.87694444400000005</v>
      </c>
      <c r="O7315">
        <v>0</v>
      </c>
      <c r="P7315">
        <v>351</v>
      </c>
      <c r="Q7315">
        <v>6</v>
      </c>
      <c r="R7315">
        <v>1</v>
      </c>
      <c r="S7315">
        <v>20</v>
      </c>
      <c r="T7315">
        <v>33</v>
      </c>
      <c r="U7315">
        <v>5</v>
      </c>
      <c r="V7315">
        <v>0</v>
      </c>
      <c r="W7315">
        <v>0</v>
      </c>
      <c r="X7315">
        <v>67.88576760282703</v>
      </c>
      <c r="Y7315">
        <v>106.08411400681572</v>
      </c>
      <c r="Z7315">
        <v>2.5681528512016667E-2</v>
      </c>
      <c r="AA7315">
        <v>311.92876790906018</v>
      </c>
      <c r="AB7315">
        <v>16.772589979404962</v>
      </c>
      <c r="AC7315">
        <v>552.05044990698241</v>
      </c>
      <c r="AD7315">
        <v>0</v>
      </c>
      <c r="AE7315">
        <v>1054.7473709336023</v>
      </c>
    </row>
    <row r="7316" spans="1:31" x14ac:dyDescent="0.25">
      <c r="A7316">
        <v>2320660</v>
      </c>
      <c r="B7316">
        <v>1</v>
      </c>
      <c r="C7316" t="s">
        <v>81</v>
      </c>
      <c r="D7316" t="s">
        <v>118</v>
      </c>
      <c r="E7316" t="s">
        <v>175</v>
      </c>
      <c r="F7316" t="s">
        <v>20879</v>
      </c>
      <c r="G7316" t="s">
        <v>210</v>
      </c>
      <c r="H7316" t="s">
        <v>135</v>
      </c>
      <c r="I7316" t="s">
        <v>136</v>
      </c>
      <c r="J7316" t="s">
        <v>137</v>
      </c>
      <c r="K7316" t="s">
        <v>138</v>
      </c>
      <c r="L7316" t="s">
        <v>20880</v>
      </c>
      <c r="M7316" t="s">
        <v>20881</v>
      </c>
      <c r="N7316">
        <v>1.5758333330000001</v>
      </c>
      <c r="O7316">
        <v>0</v>
      </c>
      <c r="P7316">
        <v>16</v>
      </c>
      <c r="Q7316">
        <v>0</v>
      </c>
      <c r="R7316">
        <v>20</v>
      </c>
      <c r="S7316">
        <v>0</v>
      </c>
      <c r="T7316">
        <v>6</v>
      </c>
      <c r="U7316">
        <v>0</v>
      </c>
      <c r="V7316">
        <v>0</v>
      </c>
      <c r="W7316">
        <v>0</v>
      </c>
      <c r="X7316">
        <v>5.2461799049456994</v>
      </c>
      <c r="Y7316">
        <v>0</v>
      </c>
      <c r="Z7316">
        <v>12.085939732812459</v>
      </c>
      <c r="AA7316">
        <v>0</v>
      </c>
      <c r="AB7316">
        <v>7.614752287860675</v>
      </c>
      <c r="AC7316">
        <v>0</v>
      </c>
      <c r="AD7316">
        <v>0</v>
      </c>
      <c r="AE7316">
        <v>24.946871925618833</v>
      </c>
    </row>
    <row r="7317" spans="1:31" x14ac:dyDescent="0.25">
      <c r="A7317">
        <v>2320328</v>
      </c>
      <c r="B7317">
        <v>1</v>
      </c>
      <c r="C7317" t="s">
        <v>80</v>
      </c>
      <c r="D7317" t="s">
        <v>93</v>
      </c>
      <c r="E7317" t="s">
        <v>147</v>
      </c>
      <c r="F7317" t="s">
        <v>20882</v>
      </c>
      <c r="G7317" t="s">
        <v>258</v>
      </c>
      <c r="H7317" t="s">
        <v>150</v>
      </c>
      <c r="I7317" t="s">
        <v>136</v>
      </c>
      <c r="J7317" t="s">
        <v>137</v>
      </c>
      <c r="K7317" t="s">
        <v>138</v>
      </c>
      <c r="L7317" t="s">
        <v>20883</v>
      </c>
      <c r="M7317" t="s">
        <v>20884</v>
      </c>
      <c r="N7317">
        <v>1.2752777769999999</v>
      </c>
      <c r="O7317">
        <v>0</v>
      </c>
      <c r="P7317">
        <v>0</v>
      </c>
      <c r="Q7317">
        <v>0</v>
      </c>
      <c r="R7317">
        <v>5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31.668453988721556</v>
      </c>
      <c r="AA7317">
        <v>0</v>
      </c>
      <c r="AB7317">
        <v>0</v>
      </c>
      <c r="AC7317">
        <v>0</v>
      </c>
      <c r="AD7317">
        <v>0</v>
      </c>
      <c r="AE7317">
        <v>31.668453988721556</v>
      </c>
    </row>
    <row r="7318" spans="1:31" x14ac:dyDescent="0.25">
      <c r="A7318">
        <v>2320720</v>
      </c>
      <c r="B7318">
        <v>1</v>
      </c>
      <c r="C7318" t="s">
        <v>81</v>
      </c>
      <c r="D7318" t="s">
        <v>123</v>
      </c>
      <c r="E7318" t="s">
        <v>132</v>
      </c>
      <c r="F7318" t="s">
        <v>20885</v>
      </c>
      <c r="G7318" t="s">
        <v>716</v>
      </c>
      <c r="H7318" t="s">
        <v>135</v>
      </c>
      <c r="I7318" t="s">
        <v>136</v>
      </c>
      <c r="J7318" t="s">
        <v>137</v>
      </c>
      <c r="K7318" t="s">
        <v>138</v>
      </c>
      <c r="L7318" t="s">
        <v>20886</v>
      </c>
      <c r="M7318" t="s">
        <v>20887</v>
      </c>
      <c r="N7318">
        <v>2.7152777769999998</v>
      </c>
      <c r="O7318">
        <v>0</v>
      </c>
      <c r="P7318">
        <v>1</v>
      </c>
      <c r="Q7318">
        <v>0</v>
      </c>
      <c r="R7318">
        <v>35</v>
      </c>
      <c r="S7318">
        <v>0</v>
      </c>
      <c r="T7318">
        <v>6</v>
      </c>
      <c r="U7318">
        <v>0</v>
      </c>
      <c r="V7318">
        <v>0</v>
      </c>
      <c r="W7318">
        <v>0</v>
      </c>
      <c r="X7318">
        <v>4.5482570275633334</v>
      </c>
      <c r="Y7318">
        <v>0</v>
      </c>
      <c r="Z7318">
        <v>102.8433934134151</v>
      </c>
      <c r="AA7318">
        <v>0</v>
      </c>
      <c r="AB7318">
        <v>12.132509992236745</v>
      </c>
      <c r="AC7318">
        <v>0</v>
      </c>
      <c r="AD7318">
        <v>0</v>
      </c>
      <c r="AE7318">
        <v>119.52416043321519</v>
      </c>
    </row>
    <row r="7319" spans="1:31" x14ac:dyDescent="0.25">
      <c r="A7319">
        <v>2320766</v>
      </c>
      <c r="B7319">
        <v>1</v>
      </c>
      <c r="C7319" t="s">
        <v>81</v>
      </c>
      <c r="D7319" t="s">
        <v>128</v>
      </c>
      <c r="E7319" t="s">
        <v>141</v>
      </c>
      <c r="F7319" t="s">
        <v>20888</v>
      </c>
      <c r="G7319" t="s">
        <v>134</v>
      </c>
      <c r="H7319" t="s">
        <v>135</v>
      </c>
      <c r="I7319" t="s">
        <v>136</v>
      </c>
      <c r="J7319" t="s">
        <v>137</v>
      </c>
      <c r="K7319" t="s">
        <v>138</v>
      </c>
      <c r="L7319" t="s">
        <v>20889</v>
      </c>
      <c r="M7319" t="s">
        <v>20890</v>
      </c>
      <c r="N7319">
        <v>0.508611111</v>
      </c>
      <c r="O7319">
        <v>0</v>
      </c>
      <c r="P7319">
        <v>1286</v>
      </c>
      <c r="Q7319">
        <v>0</v>
      </c>
      <c r="R7319">
        <v>0</v>
      </c>
      <c r="S7319">
        <v>0</v>
      </c>
      <c r="T7319">
        <v>50</v>
      </c>
      <c r="U7319">
        <v>0</v>
      </c>
      <c r="V7319">
        <v>0</v>
      </c>
      <c r="W7319">
        <v>0</v>
      </c>
      <c r="X7319">
        <v>175.54713061767393</v>
      </c>
      <c r="Y7319">
        <v>0</v>
      </c>
      <c r="Z7319">
        <v>0</v>
      </c>
      <c r="AA7319">
        <v>0</v>
      </c>
      <c r="AB7319">
        <v>43.409380964116671</v>
      </c>
      <c r="AC7319">
        <v>0</v>
      </c>
      <c r="AD7319">
        <v>0</v>
      </c>
      <c r="AE7319">
        <v>218.95651158179061</v>
      </c>
    </row>
    <row r="7320" spans="1:31" x14ac:dyDescent="0.25">
      <c r="A7320">
        <v>2320806</v>
      </c>
      <c r="B7320">
        <v>1</v>
      </c>
      <c r="C7320" t="s">
        <v>80</v>
      </c>
      <c r="D7320" t="s">
        <v>95</v>
      </c>
      <c r="E7320" t="s">
        <v>132</v>
      </c>
      <c r="F7320" t="s">
        <v>20891</v>
      </c>
      <c r="G7320" t="s">
        <v>210</v>
      </c>
      <c r="H7320" t="s">
        <v>135</v>
      </c>
      <c r="I7320" t="s">
        <v>136</v>
      </c>
      <c r="J7320" t="s">
        <v>137</v>
      </c>
      <c r="K7320" t="s">
        <v>138</v>
      </c>
      <c r="L7320" t="s">
        <v>20892</v>
      </c>
      <c r="M7320" t="s">
        <v>20893</v>
      </c>
      <c r="N7320">
        <v>1.2438888880000001</v>
      </c>
      <c r="O7320">
        <v>0</v>
      </c>
      <c r="P7320">
        <v>527</v>
      </c>
      <c r="Q7320">
        <v>0</v>
      </c>
      <c r="R7320">
        <v>0</v>
      </c>
      <c r="S7320">
        <v>2</v>
      </c>
      <c r="T7320">
        <v>32</v>
      </c>
      <c r="U7320">
        <v>0</v>
      </c>
      <c r="V7320">
        <v>0</v>
      </c>
      <c r="W7320">
        <v>0</v>
      </c>
      <c r="X7320">
        <v>123.65383169995674</v>
      </c>
      <c r="Y7320">
        <v>0</v>
      </c>
      <c r="Z7320">
        <v>0</v>
      </c>
      <c r="AA7320">
        <v>1.4741537157356666</v>
      </c>
      <c r="AB7320">
        <v>24.846024268991968</v>
      </c>
      <c r="AC7320">
        <v>0</v>
      </c>
      <c r="AD7320">
        <v>0</v>
      </c>
      <c r="AE7320">
        <v>149.97400968468438</v>
      </c>
    </row>
    <row r="7321" spans="1:31" x14ac:dyDescent="0.25">
      <c r="A7321">
        <v>2320560</v>
      </c>
      <c r="B7321">
        <v>1</v>
      </c>
      <c r="C7321" t="s">
        <v>80</v>
      </c>
      <c r="D7321" t="s">
        <v>101</v>
      </c>
      <c r="E7321" t="s">
        <v>132</v>
      </c>
      <c r="F7321" t="s">
        <v>9482</v>
      </c>
      <c r="G7321" t="s">
        <v>210</v>
      </c>
      <c r="H7321" t="s">
        <v>135</v>
      </c>
      <c r="I7321" t="s">
        <v>136</v>
      </c>
      <c r="J7321" t="s">
        <v>137</v>
      </c>
      <c r="K7321" t="s">
        <v>138</v>
      </c>
      <c r="L7321" t="s">
        <v>20894</v>
      </c>
      <c r="M7321" t="s">
        <v>20895</v>
      </c>
      <c r="N7321">
        <v>1.4797222219999999</v>
      </c>
      <c r="O7321">
        <v>9</v>
      </c>
      <c r="P7321">
        <v>9</v>
      </c>
      <c r="Q7321">
        <v>9</v>
      </c>
      <c r="R7321">
        <v>1</v>
      </c>
      <c r="S7321">
        <v>8</v>
      </c>
      <c r="T7321">
        <v>1</v>
      </c>
      <c r="U7321">
        <v>0</v>
      </c>
      <c r="V7321">
        <v>0</v>
      </c>
      <c r="W7321">
        <v>4.5265847891503572</v>
      </c>
      <c r="X7321">
        <v>2.1717768609190005</v>
      </c>
      <c r="Y7321">
        <v>125.00466828641444</v>
      </c>
      <c r="Z7321">
        <v>2.539579865631</v>
      </c>
      <c r="AA7321">
        <v>54.33516581658008</v>
      </c>
      <c r="AB7321">
        <v>0.55596154465949998</v>
      </c>
      <c r="AC7321">
        <v>0</v>
      </c>
      <c r="AD7321">
        <v>0</v>
      </c>
      <c r="AE7321">
        <v>189.1337371633544</v>
      </c>
    </row>
    <row r="7322" spans="1:31" x14ac:dyDescent="0.25">
      <c r="A7322">
        <v>2320534</v>
      </c>
      <c r="B7322">
        <v>1</v>
      </c>
      <c r="C7322" t="s">
        <v>80</v>
      </c>
      <c r="D7322" t="s">
        <v>100</v>
      </c>
      <c r="E7322" t="s">
        <v>141</v>
      </c>
      <c r="F7322" t="s">
        <v>17293</v>
      </c>
      <c r="G7322" t="s">
        <v>134</v>
      </c>
      <c r="H7322" t="s">
        <v>135</v>
      </c>
      <c r="I7322" t="s">
        <v>136</v>
      </c>
      <c r="J7322" t="s">
        <v>137</v>
      </c>
      <c r="K7322" t="s">
        <v>138</v>
      </c>
      <c r="L7322" t="s">
        <v>20896</v>
      </c>
      <c r="M7322" t="s">
        <v>20897</v>
      </c>
      <c r="N7322">
        <v>0.38638888799999999</v>
      </c>
      <c r="O7322">
        <v>0</v>
      </c>
      <c r="P7322">
        <v>296</v>
      </c>
      <c r="Q7322">
        <v>0</v>
      </c>
      <c r="R7322">
        <v>99</v>
      </c>
      <c r="S7322">
        <v>0</v>
      </c>
      <c r="T7322">
        <v>77</v>
      </c>
      <c r="U7322">
        <v>0</v>
      </c>
      <c r="V7322">
        <v>0</v>
      </c>
      <c r="W7322">
        <v>0</v>
      </c>
      <c r="X7322">
        <v>30.630701181437054</v>
      </c>
      <c r="Y7322">
        <v>0</v>
      </c>
      <c r="Z7322">
        <v>34.959470305955222</v>
      </c>
      <c r="AA7322">
        <v>0</v>
      </c>
      <c r="AB7322">
        <v>28.876822097167199</v>
      </c>
      <c r="AC7322">
        <v>0</v>
      </c>
      <c r="AD7322">
        <v>0</v>
      </c>
      <c r="AE7322">
        <v>94.466993584559475</v>
      </c>
    </row>
    <row r="7323" spans="1:31" x14ac:dyDescent="0.25">
      <c r="A7323">
        <v>2320371</v>
      </c>
      <c r="B7323">
        <v>1</v>
      </c>
      <c r="C7323" t="s">
        <v>80</v>
      </c>
      <c r="D7323" t="s">
        <v>84</v>
      </c>
      <c r="E7323" t="s">
        <v>285</v>
      </c>
      <c r="F7323" t="s">
        <v>20898</v>
      </c>
      <c r="G7323" t="s">
        <v>9341</v>
      </c>
      <c r="H7323" t="s">
        <v>150</v>
      </c>
      <c r="I7323" t="s">
        <v>136</v>
      </c>
      <c r="J7323" t="s">
        <v>137</v>
      </c>
      <c r="K7323" t="s">
        <v>138</v>
      </c>
      <c r="L7323" t="s">
        <v>20899</v>
      </c>
      <c r="M7323" t="s">
        <v>20900</v>
      </c>
      <c r="N7323">
        <v>1.217222222</v>
      </c>
      <c r="O7323">
        <v>0</v>
      </c>
      <c r="P7323">
        <v>85</v>
      </c>
      <c r="Q7323">
        <v>0</v>
      </c>
      <c r="R7323">
        <v>0</v>
      </c>
      <c r="S7323">
        <v>0</v>
      </c>
      <c r="T7323">
        <v>2</v>
      </c>
      <c r="U7323">
        <v>0</v>
      </c>
      <c r="V7323">
        <v>0</v>
      </c>
      <c r="W7323">
        <v>0</v>
      </c>
      <c r="X7323">
        <v>18.871357159100977</v>
      </c>
      <c r="Y7323">
        <v>0</v>
      </c>
      <c r="Z7323">
        <v>0</v>
      </c>
      <c r="AA7323">
        <v>0</v>
      </c>
      <c r="AB7323">
        <v>2.263225118128128</v>
      </c>
      <c r="AC7323">
        <v>0</v>
      </c>
      <c r="AD7323">
        <v>0</v>
      </c>
      <c r="AE7323">
        <v>21.134582277229107</v>
      </c>
    </row>
    <row r="7324" spans="1:31" x14ac:dyDescent="0.25">
      <c r="A7324">
        <v>2320703</v>
      </c>
      <c r="B7324">
        <v>1</v>
      </c>
      <c r="C7324" t="s">
        <v>80</v>
      </c>
      <c r="D7324" t="s">
        <v>96</v>
      </c>
      <c r="E7324" t="s">
        <v>153</v>
      </c>
      <c r="F7324" t="s">
        <v>20901</v>
      </c>
      <c r="G7324" t="s">
        <v>254</v>
      </c>
      <c r="H7324" t="s">
        <v>150</v>
      </c>
      <c r="I7324" t="s">
        <v>136</v>
      </c>
      <c r="J7324" t="s">
        <v>137</v>
      </c>
      <c r="K7324" t="s">
        <v>138</v>
      </c>
      <c r="L7324" t="s">
        <v>20902</v>
      </c>
      <c r="M7324" t="s">
        <v>20903</v>
      </c>
      <c r="N7324">
        <v>2.2763888880000001</v>
      </c>
      <c r="O7324">
        <v>0</v>
      </c>
      <c r="P7324">
        <v>1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3.0201026664390165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3.0201026664390165</v>
      </c>
    </row>
    <row r="7325" spans="1:31" x14ac:dyDescent="0.25">
      <c r="A7325">
        <v>2320746</v>
      </c>
      <c r="B7325">
        <v>1</v>
      </c>
      <c r="C7325" t="s">
        <v>80</v>
      </c>
      <c r="D7325" t="s">
        <v>94</v>
      </c>
      <c r="E7325" t="s">
        <v>147</v>
      </c>
      <c r="F7325" t="s">
        <v>20904</v>
      </c>
      <c r="G7325" t="s">
        <v>149</v>
      </c>
      <c r="H7325" t="s">
        <v>150</v>
      </c>
      <c r="I7325" t="s">
        <v>136</v>
      </c>
      <c r="J7325" t="s">
        <v>137</v>
      </c>
      <c r="K7325" t="s">
        <v>138</v>
      </c>
      <c r="L7325" t="s">
        <v>20905</v>
      </c>
      <c r="M7325" t="s">
        <v>20906</v>
      </c>
      <c r="N7325">
        <v>0.65805555500000001</v>
      </c>
      <c r="O7325">
        <v>0</v>
      </c>
      <c r="P7325">
        <v>7</v>
      </c>
      <c r="Q7325">
        <v>0</v>
      </c>
      <c r="R7325">
        <v>23</v>
      </c>
      <c r="S7325">
        <v>0</v>
      </c>
      <c r="T7325">
        <v>4</v>
      </c>
      <c r="U7325">
        <v>0</v>
      </c>
      <c r="V7325">
        <v>0</v>
      </c>
      <c r="W7325">
        <v>0</v>
      </c>
      <c r="X7325">
        <v>0.75056113126663326</v>
      </c>
      <c r="Y7325">
        <v>0</v>
      </c>
      <c r="Z7325">
        <v>3.9744272925084001</v>
      </c>
      <c r="AA7325">
        <v>0</v>
      </c>
      <c r="AB7325">
        <v>3.1008318155096255</v>
      </c>
      <c r="AC7325">
        <v>0</v>
      </c>
      <c r="AD7325">
        <v>0</v>
      </c>
      <c r="AE7325">
        <v>7.825820239284659</v>
      </c>
    </row>
    <row r="7326" spans="1:31" x14ac:dyDescent="0.25">
      <c r="A7326">
        <v>2320826</v>
      </c>
      <c r="B7326">
        <v>1</v>
      </c>
      <c r="C7326" t="s">
        <v>81</v>
      </c>
      <c r="D7326" t="s">
        <v>118</v>
      </c>
      <c r="E7326" t="s">
        <v>175</v>
      </c>
      <c r="F7326" t="s">
        <v>20907</v>
      </c>
      <c r="G7326" t="s">
        <v>210</v>
      </c>
      <c r="H7326" t="s">
        <v>135</v>
      </c>
      <c r="I7326" t="s">
        <v>136</v>
      </c>
      <c r="J7326" t="s">
        <v>137</v>
      </c>
      <c r="K7326" t="s">
        <v>138</v>
      </c>
      <c r="L7326" t="s">
        <v>20908</v>
      </c>
      <c r="M7326" t="s">
        <v>20909</v>
      </c>
      <c r="N7326">
        <v>1.918055555</v>
      </c>
      <c r="O7326">
        <v>0</v>
      </c>
      <c r="P7326">
        <v>71</v>
      </c>
      <c r="Q7326">
        <v>0</v>
      </c>
      <c r="R7326">
        <v>0</v>
      </c>
      <c r="S7326">
        <v>0</v>
      </c>
      <c r="T7326">
        <v>16</v>
      </c>
      <c r="U7326">
        <v>0</v>
      </c>
      <c r="V7326">
        <v>0</v>
      </c>
      <c r="W7326">
        <v>0</v>
      </c>
      <c r="X7326">
        <v>47.361839823957517</v>
      </c>
      <c r="Y7326">
        <v>0</v>
      </c>
      <c r="Z7326">
        <v>0</v>
      </c>
      <c r="AA7326">
        <v>0</v>
      </c>
      <c r="AB7326">
        <v>6.4660580094169164</v>
      </c>
      <c r="AC7326">
        <v>0</v>
      </c>
      <c r="AD7326">
        <v>0</v>
      </c>
      <c r="AE7326">
        <v>53.827897833374436</v>
      </c>
    </row>
    <row r="7327" spans="1:31" x14ac:dyDescent="0.25">
      <c r="A7327">
        <v>2320683</v>
      </c>
      <c r="B7327">
        <v>1</v>
      </c>
      <c r="C7327" t="s">
        <v>80</v>
      </c>
      <c r="D7327" t="s">
        <v>106</v>
      </c>
      <c r="E7327" t="s">
        <v>158</v>
      </c>
      <c r="F7327" t="s">
        <v>20910</v>
      </c>
      <c r="G7327" t="s">
        <v>258</v>
      </c>
      <c r="H7327" t="s">
        <v>150</v>
      </c>
      <c r="I7327" t="s">
        <v>136</v>
      </c>
      <c r="J7327" t="s">
        <v>137</v>
      </c>
      <c r="K7327" t="s">
        <v>138</v>
      </c>
      <c r="L7327" t="s">
        <v>20911</v>
      </c>
      <c r="M7327" t="s">
        <v>20912</v>
      </c>
      <c r="N7327">
        <v>5.2066666660000003</v>
      </c>
      <c r="O7327">
        <v>0</v>
      </c>
      <c r="P7327">
        <v>0</v>
      </c>
      <c r="Q7327">
        <v>0</v>
      </c>
      <c r="R7327">
        <v>4</v>
      </c>
      <c r="S7327">
        <v>0</v>
      </c>
      <c r="T7327">
        <v>1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127.6687933314136</v>
      </c>
      <c r="AA7327">
        <v>0</v>
      </c>
      <c r="AB7327">
        <v>6.471586913636</v>
      </c>
      <c r="AC7327">
        <v>0</v>
      </c>
      <c r="AD7327">
        <v>0</v>
      </c>
      <c r="AE7327">
        <v>134.14038024504958</v>
      </c>
    </row>
    <row r="7328" spans="1:31" x14ac:dyDescent="0.25">
      <c r="A7328">
        <v>2320789</v>
      </c>
      <c r="B7328">
        <v>1</v>
      </c>
      <c r="C7328" t="s">
        <v>81</v>
      </c>
      <c r="D7328" t="s">
        <v>112</v>
      </c>
      <c r="E7328" t="s">
        <v>141</v>
      </c>
      <c r="F7328" t="s">
        <v>11995</v>
      </c>
      <c r="G7328" t="s">
        <v>134</v>
      </c>
      <c r="H7328" t="s">
        <v>135</v>
      </c>
      <c r="I7328" t="s">
        <v>136</v>
      </c>
      <c r="J7328" t="s">
        <v>137</v>
      </c>
      <c r="K7328" t="s">
        <v>138</v>
      </c>
      <c r="L7328" t="s">
        <v>20913</v>
      </c>
      <c r="M7328" t="s">
        <v>20914</v>
      </c>
      <c r="N7328">
        <v>0.156388888</v>
      </c>
      <c r="O7328">
        <v>0</v>
      </c>
      <c r="P7328">
        <v>535</v>
      </c>
      <c r="Q7328">
        <v>3</v>
      </c>
      <c r="R7328">
        <v>3</v>
      </c>
      <c r="S7328">
        <v>2</v>
      </c>
      <c r="T7328">
        <v>57</v>
      </c>
      <c r="U7328">
        <v>2</v>
      </c>
      <c r="V7328">
        <v>0</v>
      </c>
      <c r="W7328">
        <v>0</v>
      </c>
      <c r="X7328">
        <v>8.3484632732960851</v>
      </c>
      <c r="Y7328">
        <v>1.9283650774654166</v>
      </c>
      <c r="Z7328">
        <v>0.28334464293286665</v>
      </c>
      <c r="AA7328">
        <v>0.56930624088145831</v>
      </c>
      <c r="AB7328">
        <v>2.2343127715545332</v>
      </c>
      <c r="AC7328">
        <v>41.322349555500203</v>
      </c>
      <c r="AD7328">
        <v>0</v>
      </c>
      <c r="AE7328">
        <v>54.686141561630564</v>
      </c>
    </row>
    <row r="7329" spans="1:31" x14ac:dyDescent="0.25">
      <c r="A7329">
        <v>2320434</v>
      </c>
      <c r="B7329">
        <v>1</v>
      </c>
      <c r="C7329" t="s">
        <v>80</v>
      </c>
      <c r="D7329" t="s">
        <v>105</v>
      </c>
      <c r="E7329" t="s">
        <v>132</v>
      </c>
      <c r="F7329" t="s">
        <v>20915</v>
      </c>
      <c r="G7329" t="s">
        <v>134</v>
      </c>
      <c r="H7329" t="s">
        <v>135</v>
      </c>
      <c r="I7329" t="s">
        <v>136</v>
      </c>
      <c r="J7329" t="s">
        <v>137</v>
      </c>
      <c r="K7329" t="s">
        <v>138</v>
      </c>
      <c r="L7329" t="s">
        <v>20916</v>
      </c>
      <c r="M7329" t="s">
        <v>20917</v>
      </c>
      <c r="N7329">
        <v>2.670833333</v>
      </c>
      <c r="O7329">
        <v>1</v>
      </c>
      <c r="P7329">
        <v>284</v>
      </c>
      <c r="Q7329">
        <v>2</v>
      </c>
      <c r="R7329">
        <v>2</v>
      </c>
      <c r="S7329">
        <v>4</v>
      </c>
      <c r="T7329">
        <v>24</v>
      </c>
      <c r="U7329">
        <v>0</v>
      </c>
      <c r="V7329">
        <v>0</v>
      </c>
      <c r="W7329">
        <v>2.228004707827083</v>
      </c>
      <c r="X7329">
        <v>148.31835197347817</v>
      </c>
      <c r="Y7329">
        <v>6.4600616744501584</v>
      </c>
      <c r="Z7329">
        <v>4.9218176191968004</v>
      </c>
      <c r="AA7329">
        <v>32.470225023651651</v>
      </c>
      <c r="AB7329">
        <v>13.460488065991106</v>
      </c>
      <c r="AC7329">
        <v>0</v>
      </c>
      <c r="AD7329">
        <v>0</v>
      </c>
      <c r="AE7329">
        <v>207.85894906459498</v>
      </c>
    </row>
    <row r="7330" spans="1:31" x14ac:dyDescent="0.25">
      <c r="A7330">
        <v>2320491</v>
      </c>
      <c r="B7330">
        <v>1</v>
      </c>
      <c r="C7330" t="s">
        <v>80</v>
      </c>
      <c r="D7330" t="s">
        <v>96</v>
      </c>
      <c r="E7330" t="s">
        <v>141</v>
      </c>
      <c r="F7330" t="s">
        <v>20918</v>
      </c>
      <c r="G7330" t="s">
        <v>134</v>
      </c>
      <c r="H7330" t="s">
        <v>135</v>
      </c>
      <c r="I7330" t="s">
        <v>136</v>
      </c>
      <c r="J7330" t="s">
        <v>137</v>
      </c>
      <c r="K7330" t="s">
        <v>138</v>
      </c>
      <c r="L7330" t="s">
        <v>20919</v>
      </c>
      <c r="M7330" t="s">
        <v>20920</v>
      </c>
      <c r="N7330">
        <v>3.028611111</v>
      </c>
      <c r="O7330">
        <v>0</v>
      </c>
      <c r="P7330">
        <v>684</v>
      </c>
      <c r="Q7330">
        <v>0</v>
      </c>
      <c r="R7330">
        <v>0</v>
      </c>
      <c r="S7330">
        <v>0</v>
      </c>
      <c r="T7330">
        <v>243</v>
      </c>
      <c r="U7330">
        <v>0</v>
      </c>
      <c r="V7330">
        <v>0</v>
      </c>
      <c r="W7330">
        <v>0</v>
      </c>
      <c r="X7330">
        <v>503.17468797315121</v>
      </c>
      <c r="Y7330">
        <v>0</v>
      </c>
      <c r="Z7330">
        <v>0</v>
      </c>
      <c r="AA7330">
        <v>0</v>
      </c>
      <c r="AB7330">
        <v>1973.2249446093467</v>
      </c>
      <c r="AC7330">
        <v>0</v>
      </c>
      <c r="AD7330">
        <v>0</v>
      </c>
      <c r="AE7330">
        <v>2476.3996325824978</v>
      </c>
    </row>
    <row r="7331" spans="1:31" x14ac:dyDescent="0.25">
      <c r="A7331">
        <v>2320242</v>
      </c>
      <c r="B7331">
        <v>1</v>
      </c>
      <c r="C7331" t="s">
        <v>80</v>
      </c>
      <c r="D7331" t="s">
        <v>90</v>
      </c>
      <c r="E7331" t="s">
        <v>153</v>
      </c>
      <c r="F7331" t="s">
        <v>20921</v>
      </c>
      <c r="G7331" t="s">
        <v>155</v>
      </c>
      <c r="H7331" t="s">
        <v>150</v>
      </c>
      <c r="I7331" t="s">
        <v>136</v>
      </c>
      <c r="J7331" t="s">
        <v>137</v>
      </c>
      <c r="K7331" t="s">
        <v>138</v>
      </c>
      <c r="L7331" t="s">
        <v>20922</v>
      </c>
      <c r="M7331" t="s">
        <v>20923</v>
      </c>
      <c r="N7331">
        <v>0.76361111100000001</v>
      </c>
      <c r="O7331">
        <v>0</v>
      </c>
      <c r="P7331">
        <v>1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0.14561907372626667</v>
      </c>
      <c r="Y7331">
        <v>0</v>
      </c>
      <c r="Z7331">
        <v>0</v>
      </c>
      <c r="AA7331">
        <v>0</v>
      </c>
      <c r="AB7331">
        <v>0</v>
      </c>
      <c r="AC7331">
        <v>0</v>
      </c>
      <c r="AD7331">
        <v>0</v>
      </c>
      <c r="AE7331">
        <v>0.14561907372626667</v>
      </c>
    </row>
    <row r="7332" spans="1:31" x14ac:dyDescent="0.25">
      <c r="A7332">
        <v>2320640</v>
      </c>
      <c r="B7332">
        <v>1</v>
      </c>
      <c r="C7332" t="s">
        <v>81</v>
      </c>
      <c r="D7332" t="s">
        <v>116</v>
      </c>
      <c r="E7332" t="s">
        <v>132</v>
      </c>
      <c r="F7332" t="s">
        <v>20924</v>
      </c>
      <c r="G7332" t="s">
        <v>134</v>
      </c>
      <c r="H7332" t="s">
        <v>135</v>
      </c>
      <c r="I7332" t="s">
        <v>136</v>
      </c>
      <c r="J7332" t="s">
        <v>137</v>
      </c>
      <c r="K7332" t="s">
        <v>138</v>
      </c>
      <c r="L7332" t="s">
        <v>20925</v>
      </c>
      <c r="M7332" t="s">
        <v>20926</v>
      </c>
      <c r="N7332">
        <v>2.994444444</v>
      </c>
      <c r="O7332">
        <v>1</v>
      </c>
      <c r="P7332">
        <v>47</v>
      </c>
      <c r="Q7332">
        <v>138</v>
      </c>
      <c r="R7332">
        <v>35</v>
      </c>
      <c r="S7332">
        <v>2</v>
      </c>
      <c r="T7332">
        <v>0</v>
      </c>
      <c r="U7332">
        <v>0</v>
      </c>
      <c r="V7332">
        <v>0</v>
      </c>
      <c r="W7332">
        <v>0.11465188255229999</v>
      </c>
      <c r="X7332">
        <v>19.331647894373329</v>
      </c>
      <c r="Y7332">
        <v>288.06090345916584</v>
      </c>
      <c r="Z7332">
        <v>37.424356311301707</v>
      </c>
      <c r="AA7332">
        <v>6.0426303718466778</v>
      </c>
      <c r="AB7332">
        <v>0</v>
      </c>
      <c r="AC7332">
        <v>0</v>
      </c>
      <c r="AD7332">
        <v>0</v>
      </c>
      <c r="AE7332">
        <v>350.97418991923985</v>
      </c>
    </row>
    <row r="7333" spans="1:31" x14ac:dyDescent="0.25">
      <c r="A7333">
        <v>2320391</v>
      </c>
      <c r="B7333">
        <v>1</v>
      </c>
      <c r="C7333" t="s">
        <v>80</v>
      </c>
      <c r="D7333" t="s">
        <v>82</v>
      </c>
      <c r="E7333" t="s">
        <v>147</v>
      </c>
      <c r="F7333" t="s">
        <v>18537</v>
      </c>
      <c r="G7333" t="s">
        <v>149</v>
      </c>
      <c r="H7333" t="s">
        <v>150</v>
      </c>
      <c r="I7333" t="s">
        <v>136</v>
      </c>
      <c r="J7333" t="s">
        <v>137</v>
      </c>
      <c r="K7333" t="s">
        <v>138</v>
      </c>
      <c r="L7333" t="s">
        <v>20927</v>
      </c>
      <c r="M7333" t="s">
        <v>20928</v>
      </c>
      <c r="N7333">
        <v>7.642222222</v>
      </c>
      <c r="O7333">
        <v>0</v>
      </c>
      <c r="P7333">
        <v>18</v>
      </c>
      <c r="Q7333">
        <v>0</v>
      </c>
      <c r="R7333">
        <v>0</v>
      </c>
      <c r="S7333">
        <v>0</v>
      </c>
      <c r="T7333">
        <v>3</v>
      </c>
      <c r="U7333">
        <v>0</v>
      </c>
      <c r="V7333">
        <v>0</v>
      </c>
      <c r="W7333">
        <v>0</v>
      </c>
      <c r="X7333">
        <v>33.92226340895364</v>
      </c>
      <c r="Y7333">
        <v>0</v>
      </c>
      <c r="Z7333">
        <v>0</v>
      </c>
      <c r="AA7333">
        <v>0</v>
      </c>
      <c r="AB7333">
        <v>16.604361724262393</v>
      </c>
      <c r="AC7333">
        <v>0</v>
      </c>
      <c r="AD7333">
        <v>0</v>
      </c>
      <c r="AE7333">
        <v>50.526625133216029</v>
      </c>
    </row>
    <row r="7334" spans="1:31" x14ac:dyDescent="0.25">
      <c r="A7334">
        <v>2320285</v>
      </c>
      <c r="B7334">
        <v>1</v>
      </c>
      <c r="C7334" t="s">
        <v>80</v>
      </c>
      <c r="D7334" t="s">
        <v>95</v>
      </c>
      <c r="E7334" t="s">
        <v>414</v>
      </c>
      <c r="F7334" t="s">
        <v>20929</v>
      </c>
      <c r="G7334" t="s">
        <v>134</v>
      </c>
      <c r="H7334" t="s">
        <v>135</v>
      </c>
      <c r="I7334" t="s">
        <v>136</v>
      </c>
      <c r="J7334" t="s">
        <v>137</v>
      </c>
      <c r="K7334" t="s">
        <v>138</v>
      </c>
      <c r="L7334" t="s">
        <v>20930</v>
      </c>
      <c r="M7334" t="s">
        <v>20931</v>
      </c>
      <c r="N7334">
        <v>0.136297222</v>
      </c>
      <c r="O7334">
        <v>1</v>
      </c>
      <c r="P7334">
        <v>384</v>
      </c>
      <c r="Q7334">
        <v>1</v>
      </c>
      <c r="R7334">
        <v>2</v>
      </c>
      <c r="S7334">
        <v>6</v>
      </c>
      <c r="T7334">
        <v>44</v>
      </c>
      <c r="U7334">
        <v>0</v>
      </c>
      <c r="V7334">
        <v>0</v>
      </c>
      <c r="W7334">
        <v>5.8352817629166664E-2</v>
      </c>
      <c r="X7334">
        <v>10.346881416498672</v>
      </c>
      <c r="Y7334">
        <v>1.3959598745516666</v>
      </c>
      <c r="Z7334">
        <v>9.3583106924999982E-3</v>
      </c>
      <c r="AA7334">
        <v>2.856917709561611</v>
      </c>
      <c r="AB7334">
        <v>4.2188508564790004</v>
      </c>
      <c r="AC7334">
        <v>0</v>
      </c>
      <c r="AD7334">
        <v>0</v>
      </c>
      <c r="AE7334">
        <v>18.886320985412617</v>
      </c>
    </row>
    <row r="7335" spans="1:31" x14ac:dyDescent="0.25">
      <c r="A7335">
        <v>2320617</v>
      </c>
      <c r="B7335">
        <v>1</v>
      </c>
      <c r="C7335" t="s">
        <v>80</v>
      </c>
      <c r="D7335" t="s">
        <v>92</v>
      </c>
      <c r="E7335" t="s">
        <v>147</v>
      </c>
      <c r="F7335" t="s">
        <v>20932</v>
      </c>
      <c r="G7335" t="s">
        <v>149</v>
      </c>
      <c r="H7335" t="s">
        <v>150</v>
      </c>
      <c r="I7335" t="s">
        <v>136</v>
      </c>
      <c r="J7335" t="s">
        <v>137</v>
      </c>
      <c r="K7335" t="s">
        <v>138</v>
      </c>
      <c r="L7335" t="s">
        <v>20933</v>
      </c>
      <c r="M7335" t="s">
        <v>20934</v>
      </c>
      <c r="N7335">
        <v>1.2527777769999999</v>
      </c>
      <c r="O7335">
        <v>0</v>
      </c>
      <c r="P7335">
        <v>174</v>
      </c>
      <c r="Q7335">
        <v>0</v>
      </c>
      <c r="R7335">
        <v>4</v>
      </c>
      <c r="S7335">
        <v>0</v>
      </c>
      <c r="T7335">
        <v>9</v>
      </c>
      <c r="U7335">
        <v>0</v>
      </c>
      <c r="V7335">
        <v>0</v>
      </c>
      <c r="W7335">
        <v>0</v>
      </c>
      <c r="X7335">
        <v>65.428138275171818</v>
      </c>
      <c r="Y7335">
        <v>0</v>
      </c>
      <c r="Z7335">
        <v>1.4749744979212251</v>
      </c>
      <c r="AA7335">
        <v>0</v>
      </c>
      <c r="AB7335">
        <v>24.584874000723147</v>
      </c>
      <c r="AC7335">
        <v>0</v>
      </c>
      <c r="AD7335">
        <v>0</v>
      </c>
      <c r="AE7335">
        <v>91.487986773816189</v>
      </c>
    </row>
    <row r="7336" spans="1:31" x14ac:dyDescent="0.25">
      <c r="A7336">
        <v>2320331</v>
      </c>
      <c r="B7336">
        <v>1</v>
      </c>
      <c r="C7336" t="s">
        <v>80</v>
      </c>
      <c r="D7336" t="s">
        <v>104</v>
      </c>
      <c r="E7336" t="s">
        <v>141</v>
      </c>
      <c r="F7336" t="s">
        <v>4358</v>
      </c>
      <c r="G7336" t="s">
        <v>134</v>
      </c>
      <c r="H7336" t="s">
        <v>135</v>
      </c>
      <c r="I7336" t="s">
        <v>136</v>
      </c>
      <c r="J7336" t="s">
        <v>137</v>
      </c>
      <c r="K7336" t="s">
        <v>138</v>
      </c>
      <c r="L7336" t="s">
        <v>20935</v>
      </c>
      <c r="M7336" t="s">
        <v>20936</v>
      </c>
      <c r="N7336">
        <v>3.5241666660000002</v>
      </c>
      <c r="O7336">
        <v>1</v>
      </c>
      <c r="P7336">
        <v>7</v>
      </c>
      <c r="Q7336">
        <v>22</v>
      </c>
      <c r="R7336">
        <v>48</v>
      </c>
      <c r="S7336">
        <v>14</v>
      </c>
      <c r="T7336">
        <v>9</v>
      </c>
      <c r="U7336">
        <v>7</v>
      </c>
      <c r="V7336">
        <v>0</v>
      </c>
      <c r="W7336">
        <v>2.0903643213420002</v>
      </c>
      <c r="X7336">
        <v>6.0708991862732002</v>
      </c>
      <c r="Y7336">
        <v>666.91366479891167</v>
      </c>
      <c r="Z7336">
        <v>75.19711588048888</v>
      </c>
      <c r="AA7336">
        <v>603.90087347383724</v>
      </c>
      <c r="AB7336">
        <v>32.590846135609063</v>
      </c>
      <c r="AC7336">
        <v>7158.2863801351086</v>
      </c>
      <c r="AD7336">
        <v>0</v>
      </c>
      <c r="AE7336">
        <v>8545.0501439315703</v>
      </c>
    </row>
    <row r="7337" spans="1:31" x14ac:dyDescent="0.25">
      <c r="A7337">
        <v>2320308</v>
      </c>
      <c r="B7337">
        <v>1</v>
      </c>
      <c r="C7337" t="s">
        <v>80</v>
      </c>
      <c r="D7337" t="s">
        <v>82</v>
      </c>
      <c r="E7337" t="s">
        <v>153</v>
      </c>
      <c r="F7337" t="s">
        <v>20937</v>
      </c>
      <c r="G7337" t="s">
        <v>149</v>
      </c>
      <c r="H7337" t="s">
        <v>150</v>
      </c>
      <c r="I7337" t="s">
        <v>136</v>
      </c>
      <c r="J7337" t="s">
        <v>137</v>
      </c>
      <c r="K7337" t="s">
        <v>138</v>
      </c>
      <c r="L7337" t="s">
        <v>20938</v>
      </c>
      <c r="M7337" t="s">
        <v>20939</v>
      </c>
      <c r="N7337">
        <v>1.030277777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1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0.38220450689983343</v>
      </c>
      <c r="AC7337">
        <v>0</v>
      </c>
      <c r="AD7337">
        <v>0</v>
      </c>
      <c r="AE7337">
        <v>0.38220450689983343</v>
      </c>
    </row>
    <row r="7338" spans="1:31" x14ac:dyDescent="0.25">
      <c r="A7338">
        <v>2320554</v>
      </c>
      <c r="B7338">
        <v>1</v>
      </c>
      <c r="C7338" t="s">
        <v>80</v>
      </c>
      <c r="D7338" t="s">
        <v>84</v>
      </c>
      <c r="E7338" t="s">
        <v>153</v>
      </c>
      <c r="F7338" t="s">
        <v>20940</v>
      </c>
      <c r="G7338" t="s">
        <v>203</v>
      </c>
      <c r="H7338" t="s">
        <v>150</v>
      </c>
      <c r="I7338" t="s">
        <v>136</v>
      </c>
      <c r="J7338" t="s">
        <v>137</v>
      </c>
      <c r="K7338" t="s">
        <v>138</v>
      </c>
      <c r="L7338" t="s">
        <v>20941</v>
      </c>
      <c r="M7338" t="s">
        <v>20942</v>
      </c>
      <c r="N7338">
        <v>2.923611111</v>
      </c>
      <c r="O7338">
        <v>0</v>
      </c>
      <c r="P7338">
        <v>5</v>
      </c>
      <c r="Q7338">
        <v>0</v>
      </c>
      <c r="R7338">
        <v>0</v>
      </c>
      <c r="S7338">
        <v>0</v>
      </c>
      <c r="T7338">
        <v>2</v>
      </c>
      <c r="U7338">
        <v>0</v>
      </c>
      <c r="V7338">
        <v>0</v>
      </c>
      <c r="W7338">
        <v>0</v>
      </c>
      <c r="X7338">
        <v>2.2871691432719996</v>
      </c>
      <c r="Y7338">
        <v>0</v>
      </c>
      <c r="Z7338">
        <v>0</v>
      </c>
      <c r="AA7338">
        <v>0</v>
      </c>
      <c r="AB7338">
        <v>11.6108706701032</v>
      </c>
      <c r="AC7338">
        <v>0</v>
      </c>
      <c r="AD7338">
        <v>0</v>
      </c>
      <c r="AE7338">
        <v>13.898039813375199</v>
      </c>
    </row>
    <row r="7339" spans="1:31" x14ac:dyDescent="0.25">
      <c r="A7339">
        <v>2320849</v>
      </c>
      <c r="B7339">
        <v>1</v>
      </c>
      <c r="C7339" t="s">
        <v>81</v>
      </c>
      <c r="D7339" t="s">
        <v>113</v>
      </c>
      <c r="E7339" t="s">
        <v>147</v>
      </c>
      <c r="F7339" t="s">
        <v>20943</v>
      </c>
      <c r="G7339" t="s">
        <v>149</v>
      </c>
      <c r="H7339" t="s">
        <v>150</v>
      </c>
      <c r="I7339" t="s">
        <v>136</v>
      </c>
      <c r="J7339" t="s">
        <v>137</v>
      </c>
      <c r="K7339" t="s">
        <v>138</v>
      </c>
      <c r="L7339" t="s">
        <v>20944</v>
      </c>
      <c r="M7339" t="s">
        <v>20945</v>
      </c>
      <c r="N7339">
        <v>3.2749999999999999</v>
      </c>
      <c r="O7339">
        <v>0</v>
      </c>
      <c r="P7339">
        <v>1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0.27191590719570835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0.27191590719570835</v>
      </c>
    </row>
    <row r="7340" spans="1:31" x14ac:dyDescent="0.25">
      <c r="A7340">
        <v>2320803</v>
      </c>
      <c r="B7340">
        <v>1</v>
      </c>
      <c r="C7340" t="s">
        <v>80</v>
      </c>
      <c r="D7340" t="s">
        <v>106</v>
      </c>
      <c r="E7340" t="s">
        <v>132</v>
      </c>
      <c r="F7340" t="s">
        <v>10123</v>
      </c>
      <c r="G7340" t="s">
        <v>134</v>
      </c>
      <c r="H7340" t="s">
        <v>135</v>
      </c>
      <c r="I7340" t="s">
        <v>136</v>
      </c>
      <c r="J7340" t="s">
        <v>137</v>
      </c>
      <c r="K7340" t="s">
        <v>138</v>
      </c>
      <c r="L7340" t="s">
        <v>20946</v>
      </c>
      <c r="M7340" t="s">
        <v>20947</v>
      </c>
      <c r="N7340">
        <v>0.73194444400000003</v>
      </c>
      <c r="O7340">
        <v>0</v>
      </c>
      <c r="P7340">
        <v>469</v>
      </c>
      <c r="Q7340">
        <v>1</v>
      </c>
      <c r="R7340">
        <v>41</v>
      </c>
      <c r="S7340">
        <v>2</v>
      </c>
      <c r="T7340">
        <v>52</v>
      </c>
      <c r="U7340">
        <v>0</v>
      </c>
      <c r="V7340">
        <v>0</v>
      </c>
      <c r="W7340">
        <v>0</v>
      </c>
      <c r="X7340">
        <v>57.841715399170013</v>
      </c>
      <c r="Y7340">
        <v>1.2390280338016668</v>
      </c>
      <c r="Z7340">
        <v>39.270992898283609</v>
      </c>
      <c r="AA7340">
        <v>2.010950108006111</v>
      </c>
      <c r="AB7340">
        <v>18.404825890908718</v>
      </c>
      <c r="AC7340">
        <v>0</v>
      </c>
      <c r="AD7340">
        <v>0</v>
      </c>
      <c r="AE7340">
        <v>118.76751233017012</v>
      </c>
    </row>
    <row r="7341" spans="1:31" x14ac:dyDescent="0.25">
      <c r="A7341">
        <v>2320471</v>
      </c>
      <c r="B7341">
        <v>1</v>
      </c>
      <c r="C7341" t="s">
        <v>80</v>
      </c>
      <c r="D7341" t="s">
        <v>85</v>
      </c>
      <c r="E7341" t="s">
        <v>158</v>
      </c>
      <c r="F7341" t="s">
        <v>20948</v>
      </c>
      <c r="G7341" t="s">
        <v>143</v>
      </c>
      <c r="H7341" t="s">
        <v>150</v>
      </c>
      <c r="I7341" t="s">
        <v>136</v>
      </c>
      <c r="J7341" t="s">
        <v>137</v>
      </c>
      <c r="K7341" t="s">
        <v>144</v>
      </c>
      <c r="L7341" t="s">
        <v>20949</v>
      </c>
      <c r="M7341" t="s">
        <v>20950</v>
      </c>
      <c r="N7341">
        <v>0.26361111100000001</v>
      </c>
      <c r="O7341">
        <v>0</v>
      </c>
      <c r="P7341">
        <v>850</v>
      </c>
      <c r="Q7341">
        <v>0</v>
      </c>
      <c r="R7341">
        <v>0</v>
      </c>
      <c r="S7341">
        <v>0</v>
      </c>
      <c r="T7341">
        <v>77</v>
      </c>
      <c r="U7341">
        <v>0</v>
      </c>
      <c r="V7341">
        <v>0</v>
      </c>
      <c r="W7341">
        <v>0</v>
      </c>
      <c r="X7341">
        <v>49.997141512520471</v>
      </c>
      <c r="Y7341">
        <v>0</v>
      </c>
      <c r="Z7341">
        <v>0</v>
      </c>
      <c r="AA7341">
        <v>0</v>
      </c>
      <c r="AB7341">
        <v>33.547693509613978</v>
      </c>
      <c r="AC7341">
        <v>0</v>
      </c>
      <c r="AD7341">
        <v>0</v>
      </c>
      <c r="AE7341">
        <v>83.54483502213445</v>
      </c>
    </row>
    <row r="7342" spans="1:31" x14ac:dyDescent="0.25">
      <c r="A7342">
        <v>2320268</v>
      </c>
      <c r="B7342">
        <v>1</v>
      </c>
      <c r="C7342" t="s">
        <v>80</v>
      </c>
      <c r="D7342" t="s">
        <v>93</v>
      </c>
      <c r="E7342" t="s">
        <v>158</v>
      </c>
      <c r="F7342" t="s">
        <v>20951</v>
      </c>
      <c r="G7342" t="s">
        <v>453</v>
      </c>
      <c r="H7342" t="s">
        <v>150</v>
      </c>
      <c r="I7342" t="s">
        <v>136</v>
      </c>
      <c r="J7342" t="s">
        <v>137</v>
      </c>
      <c r="K7342" t="s">
        <v>138</v>
      </c>
      <c r="L7342" t="s">
        <v>20952</v>
      </c>
      <c r="M7342" t="s">
        <v>20953</v>
      </c>
      <c r="N7342">
        <v>2.486388888</v>
      </c>
      <c r="O7342">
        <v>0</v>
      </c>
      <c r="P7342">
        <v>6</v>
      </c>
      <c r="Q7342">
        <v>0</v>
      </c>
      <c r="R7342">
        <v>2</v>
      </c>
      <c r="S7342">
        <v>0</v>
      </c>
      <c r="T7342">
        <v>9</v>
      </c>
      <c r="U7342">
        <v>0</v>
      </c>
      <c r="V7342">
        <v>0</v>
      </c>
      <c r="W7342">
        <v>0</v>
      </c>
      <c r="X7342">
        <v>5.5052603086236669</v>
      </c>
      <c r="Y7342">
        <v>0</v>
      </c>
      <c r="Z7342">
        <v>4.0418795981455693</v>
      </c>
      <c r="AA7342">
        <v>0</v>
      </c>
      <c r="AB7342">
        <v>38.810051030012168</v>
      </c>
      <c r="AC7342">
        <v>0</v>
      </c>
      <c r="AD7342">
        <v>0</v>
      </c>
      <c r="AE7342">
        <v>48.357190936781407</v>
      </c>
    </row>
    <row r="7343" spans="1:31" x14ac:dyDescent="0.25">
      <c r="A7343">
        <v>2320809</v>
      </c>
      <c r="B7343">
        <v>1</v>
      </c>
      <c r="C7343" t="s">
        <v>80</v>
      </c>
      <c r="D7343" t="s">
        <v>98</v>
      </c>
      <c r="E7343" t="s">
        <v>153</v>
      </c>
      <c r="F7343" t="s">
        <v>20954</v>
      </c>
      <c r="G7343" t="s">
        <v>155</v>
      </c>
      <c r="H7343" t="s">
        <v>150</v>
      </c>
      <c r="I7343" t="s">
        <v>136</v>
      </c>
      <c r="J7343" t="s">
        <v>137</v>
      </c>
      <c r="K7343" t="s">
        <v>138</v>
      </c>
      <c r="L7343" t="s">
        <v>20955</v>
      </c>
      <c r="M7343" t="s">
        <v>20956</v>
      </c>
      <c r="N7343">
        <v>0.998611111</v>
      </c>
      <c r="O7343">
        <v>0</v>
      </c>
      <c r="P7343">
        <v>0</v>
      </c>
      <c r="Q7343">
        <v>0</v>
      </c>
      <c r="R7343">
        <v>1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2.7181524771461669</v>
      </c>
      <c r="AA7343">
        <v>0</v>
      </c>
      <c r="AB7343">
        <v>0</v>
      </c>
      <c r="AC7343">
        <v>0</v>
      </c>
      <c r="AD7343">
        <v>0</v>
      </c>
      <c r="AE7343">
        <v>2.7181524771461669</v>
      </c>
    </row>
    <row r="7344" spans="1:31" x14ac:dyDescent="0.25">
      <c r="A7344">
        <v>2320345</v>
      </c>
      <c r="B7344">
        <v>1</v>
      </c>
      <c r="C7344" t="s">
        <v>80</v>
      </c>
      <c r="D7344" t="s">
        <v>101</v>
      </c>
      <c r="E7344" t="s">
        <v>132</v>
      </c>
      <c r="F7344" t="s">
        <v>1472</v>
      </c>
      <c r="G7344" t="s">
        <v>134</v>
      </c>
      <c r="H7344" t="s">
        <v>135</v>
      </c>
      <c r="I7344" t="s">
        <v>136</v>
      </c>
      <c r="J7344" t="s">
        <v>137</v>
      </c>
      <c r="K7344" t="s">
        <v>138</v>
      </c>
      <c r="L7344" t="s">
        <v>20957</v>
      </c>
      <c r="M7344" t="s">
        <v>20958</v>
      </c>
      <c r="N7344">
        <v>0.31</v>
      </c>
      <c r="O7344">
        <v>18</v>
      </c>
      <c r="P7344">
        <v>20</v>
      </c>
      <c r="Q7344">
        <v>19</v>
      </c>
      <c r="R7344">
        <v>2</v>
      </c>
      <c r="S7344">
        <v>19</v>
      </c>
      <c r="T7344">
        <v>4</v>
      </c>
      <c r="U7344">
        <v>0</v>
      </c>
      <c r="V7344">
        <v>0</v>
      </c>
      <c r="W7344">
        <v>2.3546354722560001</v>
      </c>
      <c r="X7344">
        <v>1.9199666367408001</v>
      </c>
      <c r="Y7344">
        <v>5.1177491214532003</v>
      </c>
      <c r="Z7344">
        <v>0.17940447016920003</v>
      </c>
      <c r="AA7344">
        <v>123.75060701388401</v>
      </c>
      <c r="AB7344">
        <v>2.0237290451620003</v>
      </c>
      <c r="AC7344">
        <v>0</v>
      </c>
      <c r="AD7344">
        <v>0</v>
      </c>
      <c r="AE7344">
        <v>135.34609175966523</v>
      </c>
    </row>
    <row r="7345" spans="1:31" x14ac:dyDescent="0.25">
      <c r="A7345">
        <v>2320580</v>
      </c>
      <c r="B7345">
        <v>1</v>
      </c>
      <c r="C7345" t="s">
        <v>80</v>
      </c>
      <c r="D7345" t="s">
        <v>103</v>
      </c>
      <c r="E7345" t="s">
        <v>132</v>
      </c>
      <c r="F7345" t="s">
        <v>5380</v>
      </c>
      <c r="G7345" t="s">
        <v>134</v>
      </c>
      <c r="H7345" t="s">
        <v>135</v>
      </c>
      <c r="I7345" t="s">
        <v>136</v>
      </c>
      <c r="J7345" t="s">
        <v>137</v>
      </c>
      <c r="K7345" t="s">
        <v>138</v>
      </c>
      <c r="L7345" t="s">
        <v>20959</v>
      </c>
      <c r="M7345" t="s">
        <v>20960</v>
      </c>
      <c r="N7345">
        <v>0.83527777700000005</v>
      </c>
      <c r="O7345">
        <v>0</v>
      </c>
      <c r="P7345">
        <v>0</v>
      </c>
      <c r="Q7345">
        <v>5</v>
      </c>
      <c r="R7345">
        <v>21</v>
      </c>
      <c r="S7345">
        <v>10</v>
      </c>
      <c r="T7345">
        <v>6</v>
      </c>
      <c r="U7345">
        <v>5</v>
      </c>
      <c r="V7345">
        <v>0</v>
      </c>
      <c r="W7345">
        <v>0</v>
      </c>
      <c r="X7345">
        <v>0</v>
      </c>
      <c r="Y7345">
        <v>25.52387539041235</v>
      </c>
      <c r="Z7345">
        <v>60.235256939004458</v>
      </c>
      <c r="AA7345">
        <v>49.677151295205228</v>
      </c>
      <c r="AB7345">
        <v>23.699734935140249</v>
      </c>
      <c r="AC7345">
        <v>229.17907421043546</v>
      </c>
      <c r="AD7345">
        <v>0</v>
      </c>
      <c r="AE7345">
        <v>388.31509277019774</v>
      </c>
    </row>
    <row r="7346" spans="1:31" x14ac:dyDescent="0.25">
      <c r="A7346">
        <v>2320325</v>
      </c>
      <c r="B7346">
        <v>1</v>
      </c>
      <c r="C7346" t="s">
        <v>81</v>
      </c>
      <c r="D7346" t="s">
        <v>112</v>
      </c>
      <c r="E7346" t="s">
        <v>147</v>
      </c>
      <c r="F7346" t="s">
        <v>20961</v>
      </c>
      <c r="G7346" t="s">
        <v>177</v>
      </c>
      <c r="H7346" t="s">
        <v>150</v>
      </c>
      <c r="I7346" t="s">
        <v>136</v>
      </c>
      <c r="J7346" t="s">
        <v>137</v>
      </c>
      <c r="K7346" t="s">
        <v>144</v>
      </c>
      <c r="L7346" t="s">
        <v>20962</v>
      </c>
      <c r="M7346" t="s">
        <v>20963</v>
      </c>
      <c r="N7346">
        <v>9.2391666659999991</v>
      </c>
      <c r="O7346">
        <v>0</v>
      </c>
      <c r="P7346">
        <v>12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15.429456986262403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15.429456986262403</v>
      </c>
    </row>
    <row r="7347" spans="1:31" x14ac:dyDescent="0.25">
      <c r="A7347">
        <v>2320700</v>
      </c>
      <c r="B7347">
        <v>1</v>
      </c>
      <c r="C7347" t="s">
        <v>80</v>
      </c>
      <c r="D7347" t="s">
        <v>104</v>
      </c>
      <c r="E7347" t="s">
        <v>414</v>
      </c>
      <c r="F7347" t="s">
        <v>20964</v>
      </c>
      <c r="G7347" t="s">
        <v>134</v>
      </c>
      <c r="H7347" t="s">
        <v>135</v>
      </c>
      <c r="I7347" t="s">
        <v>136</v>
      </c>
      <c r="J7347" t="s">
        <v>137</v>
      </c>
      <c r="K7347" t="s">
        <v>138</v>
      </c>
      <c r="L7347" t="s">
        <v>20965</v>
      </c>
      <c r="M7347" t="s">
        <v>20966</v>
      </c>
      <c r="N7347">
        <v>0.86527777699999997</v>
      </c>
      <c r="O7347">
        <v>162</v>
      </c>
      <c r="P7347">
        <v>14783</v>
      </c>
      <c r="Q7347">
        <v>318</v>
      </c>
      <c r="R7347">
        <v>734</v>
      </c>
      <c r="S7347">
        <v>155</v>
      </c>
      <c r="T7347">
        <v>1995</v>
      </c>
      <c r="U7347">
        <v>50</v>
      </c>
      <c r="V7347">
        <v>5</v>
      </c>
      <c r="W7347">
        <v>109.74890879881421</v>
      </c>
      <c r="X7347">
        <v>2543.2111054247725</v>
      </c>
      <c r="Y7347">
        <v>307.0311738362177</v>
      </c>
      <c r="Z7347">
        <v>306.55387334275406</v>
      </c>
      <c r="AA7347">
        <v>474.75732510139261</v>
      </c>
      <c r="AB7347">
        <v>1197.5885240850318</v>
      </c>
      <c r="AC7347">
        <v>5637.4913444200874</v>
      </c>
      <c r="AD7347">
        <v>15.463303931836835</v>
      </c>
      <c r="AE7347">
        <v>10591.845558940906</v>
      </c>
    </row>
    <row r="7348" spans="1:31" x14ac:dyDescent="0.25">
      <c r="A7348">
        <v>2320829</v>
      </c>
      <c r="B7348">
        <v>1</v>
      </c>
      <c r="C7348" t="s">
        <v>80</v>
      </c>
      <c r="D7348" t="s">
        <v>104</v>
      </c>
      <c r="E7348" t="s">
        <v>153</v>
      </c>
      <c r="F7348" t="s">
        <v>20967</v>
      </c>
      <c r="G7348" t="s">
        <v>155</v>
      </c>
      <c r="H7348" t="s">
        <v>150</v>
      </c>
      <c r="I7348" t="s">
        <v>136</v>
      </c>
      <c r="J7348" t="s">
        <v>137</v>
      </c>
      <c r="K7348" t="s">
        <v>138</v>
      </c>
      <c r="L7348" t="s">
        <v>20968</v>
      </c>
      <c r="M7348" t="s">
        <v>20969</v>
      </c>
      <c r="N7348">
        <v>1.9583333329999999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1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>
        <v>0</v>
      </c>
      <c r="AB7348">
        <v>0.30494278472280001</v>
      </c>
      <c r="AC7348">
        <v>0</v>
      </c>
      <c r="AD7348">
        <v>0</v>
      </c>
      <c r="AE7348">
        <v>0.30494278472280001</v>
      </c>
    </row>
    <row r="7349" spans="1:31" x14ac:dyDescent="0.25">
      <c r="A7349">
        <v>2320537</v>
      </c>
      <c r="B7349">
        <v>1</v>
      </c>
      <c r="C7349" t="s">
        <v>80</v>
      </c>
      <c r="D7349" t="s">
        <v>85</v>
      </c>
      <c r="E7349" t="s">
        <v>285</v>
      </c>
      <c r="F7349" t="s">
        <v>20970</v>
      </c>
      <c r="G7349" t="s">
        <v>287</v>
      </c>
      <c r="H7349" t="s">
        <v>150</v>
      </c>
      <c r="I7349" t="s">
        <v>136</v>
      </c>
      <c r="J7349" t="s">
        <v>137</v>
      </c>
      <c r="K7349" t="s">
        <v>138</v>
      </c>
      <c r="L7349" t="s">
        <v>20971</v>
      </c>
      <c r="M7349" t="s">
        <v>20972</v>
      </c>
      <c r="N7349">
        <v>4.2461111110000003</v>
      </c>
      <c r="O7349">
        <v>0</v>
      </c>
      <c r="P7349">
        <v>31</v>
      </c>
      <c r="Q7349">
        <v>0</v>
      </c>
      <c r="R7349">
        <v>0</v>
      </c>
      <c r="S7349">
        <v>0</v>
      </c>
      <c r="T7349">
        <v>7</v>
      </c>
      <c r="U7349">
        <v>0</v>
      </c>
      <c r="V7349">
        <v>0</v>
      </c>
      <c r="W7349">
        <v>0</v>
      </c>
      <c r="X7349">
        <v>24.602404706182</v>
      </c>
      <c r="Y7349">
        <v>0</v>
      </c>
      <c r="Z7349">
        <v>0</v>
      </c>
      <c r="AA7349">
        <v>0</v>
      </c>
      <c r="AB7349">
        <v>14.845224018282703</v>
      </c>
      <c r="AC7349">
        <v>0</v>
      </c>
      <c r="AD7349">
        <v>0</v>
      </c>
      <c r="AE7349">
        <v>39.447628724464707</v>
      </c>
    </row>
    <row r="7350" spans="1:31" x14ac:dyDescent="0.25">
      <c r="A7350">
        <v>2320666</v>
      </c>
      <c r="B7350">
        <v>1</v>
      </c>
      <c r="C7350" t="s">
        <v>80</v>
      </c>
      <c r="D7350" t="s">
        <v>96</v>
      </c>
      <c r="E7350" t="s">
        <v>175</v>
      </c>
      <c r="F7350" t="s">
        <v>20973</v>
      </c>
      <c r="G7350" t="s">
        <v>1721</v>
      </c>
      <c r="H7350" t="s">
        <v>135</v>
      </c>
      <c r="I7350" t="s">
        <v>136</v>
      </c>
      <c r="J7350" t="s">
        <v>137</v>
      </c>
      <c r="K7350" t="s">
        <v>138</v>
      </c>
      <c r="L7350" t="s">
        <v>20974</v>
      </c>
      <c r="M7350" t="s">
        <v>20975</v>
      </c>
      <c r="N7350">
        <v>3.5991666659999999</v>
      </c>
      <c r="O7350">
        <v>0</v>
      </c>
      <c r="P7350">
        <v>469</v>
      </c>
      <c r="Q7350">
        <v>0</v>
      </c>
      <c r="R7350">
        <v>0</v>
      </c>
      <c r="S7350">
        <v>0</v>
      </c>
      <c r="T7350">
        <v>226</v>
      </c>
      <c r="U7350">
        <v>0</v>
      </c>
      <c r="V7350">
        <v>0</v>
      </c>
      <c r="W7350">
        <v>0</v>
      </c>
      <c r="X7350">
        <v>613.57381092974219</v>
      </c>
      <c r="Y7350">
        <v>0</v>
      </c>
      <c r="Z7350">
        <v>0</v>
      </c>
      <c r="AA7350">
        <v>0</v>
      </c>
      <c r="AB7350">
        <v>2112.1903706835369</v>
      </c>
      <c r="AC7350">
        <v>0</v>
      </c>
      <c r="AD7350">
        <v>0</v>
      </c>
      <c r="AE7350">
        <v>2725.7641816132791</v>
      </c>
    </row>
    <row r="7351" spans="1:31" x14ac:dyDescent="0.25">
      <c r="A7351">
        <v>2320689</v>
      </c>
      <c r="B7351">
        <v>1</v>
      </c>
      <c r="C7351" t="s">
        <v>80</v>
      </c>
      <c r="D7351" t="s">
        <v>85</v>
      </c>
      <c r="E7351" t="s">
        <v>153</v>
      </c>
      <c r="F7351" t="s">
        <v>20249</v>
      </c>
      <c r="G7351" t="s">
        <v>203</v>
      </c>
      <c r="H7351" t="s">
        <v>150</v>
      </c>
      <c r="I7351" t="s">
        <v>136</v>
      </c>
      <c r="J7351" t="s">
        <v>137</v>
      </c>
      <c r="K7351" t="s">
        <v>138</v>
      </c>
      <c r="L7351" t="s">
        <v>20976</v>
      </c>
      <c r="M7351" t="s">
        <v>20977</v>
      </c>
      <c r="N7351">
        <v>1.753333333</v>
      </c>
      <c r="O7351">
        <v>0</v>
      </c>
      <c r="P7351">
        <v>8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3.1575123650944006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0</v>
      </c>
      <c r="AE7351">
        <v>3.1575123650944006</v>
      </c>
    </row>
    <row r="7352" spans="1:31" x14ac:dyDescent="0.25">
      <c r="A7352">
        <v>2320480</v>
      </c>
      <c r="B7352">
        <v>1</v>
      </c>
      <c r="C7352" t="s">
        <v>80</v>
      </c>
      <c r="D7352" t="s">
        <v>99</v>
      </c>
      <c r="E7352" t="s">
        <v>141</v>
      </c>
      <c r="F7352" t="s">
        <v>20978</v>
      </c>
      <c r="G7352" t="s">
        <v>177</v>
      </c>
      <c r="H7352" t="s">
        <v>135</v>
      </c>
      <c r="I7352" t="s">
        <v>136</v>
      </c>
      <c r="J7352" t="s">
        <v>137</v>
      </c>
      <c r="K7352" t="s">
        <v>144</v>
      </c>
      <c r="L7352" t="s">
        <v>20979</v>
      </c>
      <c r="M7352" t="s">
        <v>20980</v>
      </c>
      <c r="N7352">
        <v>1.4494444440000001</v>
      </c>
      <c r="O7352">
        <v>4</v>
      </c>
      <c r="P7352">
        <v>900</v>
      </c>
      <c r="Q7352">
        <v>13</v>
      </c>
      <c r="R7352">
        <v>119</v>
      </c>
      <c r="S7352">
        <v>19</v>
      </c>
      <c r="T7352">
        <v>67</v>
      </c>
      <c r="U7352">
        <v>0</v>
      </c>
      <c r="V7352">
        <v>4</v>
      </c>
      <c r="W7352">
        <v>15.850749792487798</v>
      </c>
      <c r="X7352">
        <v>237.15937075714027</v>
      </c>
      <c r="Y7352">
        <v>77.948199387540143</v>
      </c>
      <c r="Z7352">
        <v>71.387202406550301</v>
      </c>
      <c r="AA7352">
        <v>70.515451599311731</v>
      </c>
      <c r="AB7352">
        <v>57.838309126539365</v>
      </c>
      <c r="AC7352">
        <v>0</v>
      </c>
      <c r="AD7352">
        <v>744.20682225556084</v>
      </c>
      <c r="AE7352">
        <v>1274.9061053251303</v>
      </c>
    </row>
    <row r="7353" spans="1:31" x14ac:dyDescent="0.25">
      <c r="A7353">
        <v>2320380</v>
      </c>
      <c r="B7353">
        <v>1</v>
      </c>
      <c r="C7353" t="s">
        <v>80</v>
      </c>
      <c r="D7353" t="s">
        <v>82</v>
      </c>
      <c r="E7353" t="s">
        <v>147</v>
      </c>
      <c r="F7353" t="s">
        <v>20981</v>
      </c>
      <c r="G7353" t="s">
        <v>149</v>
      </c>
      <c r="H7353" t="s">
        <v>150</v>
      </c>
      <c r="I7353" t="s">
        <v>136</v>
      </c>
      <c r="J7353" t="s">
        <v>137</v>
      </c>
      <c r="K7353" t="s">
        <v>138</v>
      </c>
      <c r="L7353" t="s">
        <v>20982</v>
      </c>
      <c r="M7353" t="s">
        <v>20983</v>
      </c>
      <c r="N7353">
        <v>7.7544444439999998</v>
      </c>
      <c r="O7353">
        <v>0</v>
      </c>
      <c r="P7353">
        <v>98</v>
      </c>
      <c r="Q7353">
        <v>0</v>
      </c>
      <c r="R7353">
        <v>0</v>
      </c>
      <c r="S7353">
        <v>0</v>
      </c>
      <c r="T7353">
        <v>15</v>
      </c>
      <c r="U7353">
        <v>0</v>
      </c>
      <c r="V7353">
        <v>0</v>
      </c>
      <c r="W7353">
        <v>0</v>
      </c>
      <c r="X7353">
        <v>190.54686648686351</v>
      </c>
      <c r="Y7353">
        <v>0</v>
      </c>
      <c r="Z7353">
        <v>0</v>
      </c>
      <c r="AA7353">
        <v>0</v>
      </c>
      <c r="AB7353">
        <v>149.41244114524079</v>
      </c>
      <c r="AC7353">
        <v>0</v>
      </c>
      <c r="AD7353">
        <v>0</v>
      </c>
      <c r="AE7353">
        <v>339.9593076321043</v>
      </c>
    </row>
    <row r="7354" spans="1:31" x14ac:dyDescent="0.25">
      <c r="A7354">
        <v>2320526</v>
      </c>
      <c r="B7354">
        <v>1</v>
      </c>
      <c r="C7354" t="s">
        <v>80</v>
      </c>
      <c r="D7354" t="s">
        <v>105</v>
      </c>
      <c r="E7354" t="s">
        <v>147</v>
      </c>
      <c r="F7354" t="s">
        <v>20984</v>
      </c>
      <c r="G7354" t="s">
        <v>703</v>
      </c>
      <c r="H7354" t="s">
        <v>150</v>
      </c>
      <c r="I7354" t="s">
        <v>136</v>
      </c>
      <c r="J7354" t="s">
        <v>3</v>
      </c>
      <c r="K7354" t="s">
        <v>138</v>
      </c>
      <c r="L7354" t="s">
        <v>20985</v>
      </c>
      <c r="M7354" t="s">
        <v>20986</v>
      </c>
      <c r="N7354">
        <v>5.2369444439999997</v>
      </c>
      <c r="O7354">
        <v>0</v>
      </c>
      <c r="P7354">
        <v>45</v>
      </c>
      <c r="Q7354">
        <v>0</v>
      </c>
      <c r="R7354">
        <v>0</v>
      </c>
      <c r="S7354">
        <v>0</v>
      </c>
      <c r="T7354">
        <v>1</v>
      </c>
      <c r="U7354">
        <v>0</v>
      </c>
      <c r="V7354">
        <v>0</v>
      </c>
      <c r="W7354">
        <v>0</v>
      </c>
      <c r="X7354">
        <v>56.379861365905114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56.379861365905114</v>
      </c>
    </row>
    <row r="7355" spans="1:31" x14ac:dyDescent="0.25">
      <c r="A7355">
        <v>2320566</v>
      </c>
      <c r="B7355">
        <v>1</v>
      </c>
      <c r="C7355" t="s">
        <v>80</v>
      </c>
      <c r="D7355" t="s">
        <v>93</v>
      </c>
      <c r="E7355" t="s">
        <v>153</v>
      </c>
      <c r="F7355" t="s">
        <v>20987</v>
      </c>
      <c r="G7355" t="s">
        <v>203</v>
      </c>
      <c r="H7355" t="s">
        <v>150</v>
      </c>
      <c r="I7355" t="s">
        <v>136</v>
      </c>
      <c r="J7355" t="s">
        <v>137</v>
      </c>
      <c r="K7355" t="s">
        <v>138</v>
      </c>
      <c r="L7355" t="s">
        <v>20988</v>
      </c>
      <c r="M7355" t="s">
        <v>20989</v>
      </c>
      <c r="N7355">
        <v>1.2655555549999999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2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65.935825511430679</v>
      </c>
      <c r="AC7355">
        <v>0</v>
      </c>
      <c r="AD7355">
        <v>0</v>
      </c>
      <c r="AE7355">
        <v>65.935825511430679</v>
      </c>
    </row>
    <row r="7356" spans="1:31" x14ac:dyDescent="0.25">
      <c r="A7356">
        <v>2320374</v>
      </c>
      <c r="B7356">
        <v>1</v>
      </c>
      <c r="C7356" t="s">
        <v>80</v>
      </c>
      <c r="D7356" t="s">
        <v>82</v>
      </c>
      <c r="E7356" t="s">
        <v>147</v>
      </c>
      <c r="F7356" t="s">
        <v>18237</v>
      </c>
      <c r="G7356" t="s">
        <v>149</v>
      </c>
      <c r="H7356" t="s">
        <v>150</v>
      </c>
      <c r="I7356" t="s">
        <v>136</v>
      </c>
      <c r="J7356" t="s">
        <v>137</v>
      </c>
      <c r="K7356" t="s">
        <v>138</v>
      </c>
      <c r="L7356" t="s">
        <v>20990</v>
      </c>
      <c r="M7356" t="s">
        <v>20991</v>
      </c>
      <c r="N7356">
        <v>8.4708333329999999</v>
      </c>
      <c r="O7356">
        <v>0</v>
      </c>
      <c r="P7356">
        <v>73</v>
      </c>
      <c r="Q7356">
        <v>0</v>
      </c>
      <c r="R7356">
        <v>0</v>
      </c>
      <c r="S7356">
        <v>0</v>
      </c>
      <c r="T7356">
        <v>13</v>
      </c>
      <c r="U7356">
        <v>0</v>
      </c>
      <c r="V7356">
        <v>0</v>
      </c>
      <c r="W7356">
        <v>0</v>
      </c>
      <c r="X7356">
        <v>149.60473965949106</v>
      </c>
      <c r="Y7356">
        <v>0</v>
      </c>
      <c r="Z7356">
        <v>0</v>
      </c>
      <c r="AA7356">
        <v>0</v>
      </c>
      <c r="AB7356">
        <v>49.446128640475351</v>
      </c>
      <c r="AC7356">
        <v>0</v>
      </c>
      <c r="AD7356">
        <v>0</v>
      </c>
      <c r="AE7356">
        <v>199.0508682999664</v>
      </c>
    </row>
    <row r="7357" spans="1:31" x14ac:dyDescent="0.25">
      <c r="A7357">
        <v>2320706</v>
      </c>
      <c r="B7357">
        <v>1</v>
      </c>
      <c r="C7357" t="s">
        <v>81</v>
      </c>
      <c r="D7357" t="s">
        <v>113</v>
      </c>
      <c r="E7357" t="s">
        <v>147</v>
      </c>
      <c r="F7357" t="s">
        <v>20992</v>
      </c>
      <c r="G7357" t="s">
        <v>149</v>
      </c>
      <c r="H7357" t="s">
        <v>150</v>
      </c>
      <c r="I7357" t="s">
        <v>136</v>
      </c>
      <c r="J7357" t="s">
        <v>137</v>
      </c>
      <c r="K7357" t="s">
        <v>138</v>
      </c>
      <c r="L7357" t="s">
        <v>20993</v>
      </c>
      <c r="M7357" t="s">
        <v>20994</v>
      </c>
      <c r="N7357">
        <v>2.3186111110000001</v>
      </c>
      <c r="O7357">
        <v>0</v>
      </c>
      <c r="P7357">
        <v>1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0.42354224125220835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0</v>
      </c>
      <c r="AE7357">
        <v>0.42354224125220835</v>
      </c>
    </row>
    <row r="7358" spans="1:31" x14ac:dyDescent="0.25">
      <c r="A7358">
        <v>2320812</v>
      </c>
      <c r="B7358">
        <v>1</v>
      </c>
      <c r="C7358" t="s">
        <v>80</v>
      </c>
      <c r="D7358" t="s">
        <v>104</v>
      </c>
      <c r="E7358" t="s">
        <v>141</v>
      </c>
      <c r="F7358" t="s">
        <v>20995</v>
      </c>
      <c r="G7358" t="s">
        <v>612</v>
      </c>
      <c r="H7358" t="s">
        <v>135</v>
      </c>
      <c r="I7358" t="s">
        <v>136</v>
      </c>
      <c r="J7358" t="s">
        <v>137</v>
      </c>
      <c r="K7358" t="s">
        <v>138</v>
      </c>
      <c r="L7358" t="s">
        <v>20996</v>
      </c>
      <c r="M7358" t="s">
        <v>20997</v>
      </c>
      <c r="N7358">
        <v>1.44</v>
      </c>
      <c r="O7358">
        <v>21</v>
      </c>
      <c r="P7358">
        <v>130</v>
      </c>
      <c r="Q7358">
        <v>149</v>
      </c>
      <c r="R7358">
        <v>308</v>
      </c>
      <c r="S7358">
        <v>48</v>
      </c>
      <c r="T7358">
        <v>86</v>
      </c>
      <c r="U7358">
        <v>15</v>
      </c>
      <c r="V7358">
        <v>0</v>
      </c>
      <c r="W7358">
        <v>9.7431151310155037</v>
      </c>
      <c r="X7358">
        <v>46.297899496045808</v>
      </c>
      <c r="Y7358">
        <v>460.72608190329703</v>
      </c>
      <c r="Z7358">
        <v>585.52160301217907</v>
      </c>
      <c r="AA7358">
        <v>230.7089191802194</v>
      </c>
      <c r="AB7358">
        <v>124.11437796167641</v>
      </c>
      <c r="AC7358">
        <v>2351.6185201626304</v>
      </c>
      <c r="AD7358">
        <v>0</v>
      </c>
      <c r="AE7358">
        <v>3808.7305168470639</v>
      </c>
    </row>
    <row r="7359" spans="1:31" x14ac:dyDescent="0.25">
      <c r="A7359">
        <v>2320271</v>
      </c>
      <c r="B7359">
        <v>1</v>
      </c>
      <c r="C7359" t="s">
        <v>80</v>
      </c>
      <c r="D7359" t="s">
        <v>83</v>
      </c>
      <c r="E7359" t="s">
        <v>175</v>
      </c>
      <c r="F7359" t="s">
        <v>20998</v>
      </c>
      <c r="G7359" t="s">
        <v>134</v>
      </c>
      <c r="H7359" t="s">
        <v>135</v>
      </c>
      <c r="I7359" t="s">
        <v>136</v>
      </c>
      <c r="J7359" t="s">
        <v>137</v>
      </c>
      <c r="K7359" t="s">
        <v>138</v>
      </c>
      <c r="L7359" t="s">
        <v>20999</v>
      </c>
      <c r="M7359" t="s">
        <v>21000</v>
      </c>
      <c r="N7359">
        <v>0.22638888800000001</v>
      </c>
      <c r="O7359">
        <v>0</v>
      </c>
      <c r="P7359">
        <v>0</v>
      </c>
      <c r="Q7359">
        <v>0</v>
      </c>
      <c r="R7359">
        <v>0</v>
      </c>
      <c r="S7359">
        <v>5</v>
      </c>
      <c r="T7359">
        <v>3</v>
      </c>
      <c r="U7359">
        <v>1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8.984242834822707</v>
      </c>
      <c r="AB7359">
        <v>3.2265400728806668</v>
      </c>
      <c r="AC7359">
        <v>16.036130854009873</v>
      </c>
      <c r="AD7359">
        <v>0</v>
      </c>
      <c r="AE7359">
        <v>28.246913761713245</v>
      </c>
    </row>
    <row r="7360" spans="1:31" x14ac:dyDescent="0.25">
      <c r="A7360">
        <v>2320712</v>
      </c>
      <c r="B7360">
        <v>1</v>
      </c>
      <c r="C7360" t="s">
        <v>80</v>
      </c>
      <c r="D7360" t="s">
        <v>82</v>
      </c>
      <c r="E7360" t="s">
        <v>175</v>
      </c>
      <c r="F7360" t="s">
        <v>21001</v>
      </c>
      <c r="G7360" t="s">
        <v>6834</v>
      </c>
      <c r="H7360" t="s">
        <v>135</v>
      </c>
      <c r="I7360" t="s">
        <v>136</v>
      </c>
      <c r="J7360" t="s">
        <v>137</v>
      </c>
      <c r="K7360" t="s">
        <v>138</v>
      </c>
      <c r="L7360" t="s">
        <v>21002</v>
      </c>
      <c r="M7360" t="s">
        <v>21003</v>
      </c>
      <c r="N7360">
        <v>3.341388888</v>
      </c>
      <c r="O7360">
        <v>0</v>
      </c>
      <c r="P7360">
        <v>0</v>
      </c>
      <c r="Q7360">
        <v>0</v>
      </c>
      <c r="R7360">
        <v>0</v>
      </c>
      <c r="S7360">
        <v>1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108.18381788142251</v>
      </c>
      <c r="AB7360">
        <v>0</v>
      </c>
      <c r="AC7360">
        <v>0</v>
      </c>
      <c r="AD7360">
        <v>0</v>
      </c>
      <c r="AE7360">
        <v>108.18381788142251</v>
      </c>
    </row>
    <row r="7361" spans="1:31" x14ac:dyDescent="0.25">
      <c r="A7361">
        <v>2320858</v>
      </c>
      <c r="B7361">
        <v>1</v>
      </c>
      <c r="C7361" t="s">
        <v>80</v>
      </c>
      <c r="D7361" t="s">
        <v>96</v>
      </c>
      <c r="E7361" t="s">
        <v>285</v>
      </c>
      <c r="F7361" t="s">
        <v>21004</v>
      </c>
      <c r="G7361" t="s">
        <v>384</v>
      </c>
      <c r="H7361" t="s">
        <v>150</v>
      </c>
      <c r="I7361" t="s">
        <v>136</v>
      </c>
      <c r="J7361" t="s">
        <v>137</v>
      </c>
      <c r="K7361" t="s">
        <v>138</v>
      </c>
      <c r="L7361" t="s">
        <v>21005</v>
      </c>
      <c r="M7361" t="s">
        <v>21006</v>
      </c>
      <c r="N7361">
        <v>1.8416666660000001</v>
      </c>
      <c r="O7361">
        <v>0</v>
      </c>
      <c r="P7361">
        <v>2</v>
      </c>
      <c r="Q7361">
        <v>0</v>
      </c>
      <c r="R7361">
        <v>0</v>
      </c>
      <c r="S7361">
        <v>0</v>
      </c>
      <c r="T7361">
        <v>1</v>
      </c>
      <c r="U7361">
        <v>0</v>
      </c>
      <c r="V7361">
        <v>0</v>
      </c>
      <c r="W7361">
        <v>0</v>
      </c>
      <c r="X7361">
        <v>1.6025436952993335</v>
      </c>
      <c r="Y7361">
        <v>0</v>
      </c>
      <c r="Z7361">
        <v>0</v>
      </c>
      <c r="AA7361">
        <v>0</v>
      </c>
      <c r="AB7361">
        <v>10.217566499446875</v>
      </c>
      <c r="AC7361">
        <v>0</v>
      </c>
      <c r="AD7361">
        <v>0</v>
      </c>
      <c r="AE7361">
        <v>11.820110194746208</v>
      </c>
    </row>
    <row r="7362" spans="1:31" x14ac:dyDescent="0.25">
      <c r="A7362">
        <v>2320297</v>
      </c>
      <c r="B7362">
        <v>1</v>
      </c>
      <c r="C7362" t="s">
        <v>80</v>
      </c>
      <c r="D7362" t="s">
        <v>108</v>
      </c>
      <c r="E7362" t="s">
        <v>147</v>
      </c>
      <c r="F7362" t="s">
        <v>21007</v>
      </c>
      <c r="G7362" t="s">
        <v>149</v>
      </c>
      <c r="H7362" t="s">
        <v>150</v>
      </c>
      <c r="I7362" t="s">
        <v>136</v>
      </c>
      <c r="J7362" t="s">
        <v>137</v>
      </c>
      <c r="K7362" t="s">
        <v>138</v>
      </c>
      <c r="L7362" t="s">
        <v>21008</v>
      </c>
      <c r="M7362" t="s">
        <v>21009</v>
      </c>
      <c r="N7362">
        <v>2.6172222220000001</v>
      </c>
      <c r="O7362">
        <v>0</v>
      </c>
      <c r="P7362">
        <v>65</v>
      </c>
      <c r="Q7362">
        <v>0</v>
      </c>
      <c r="R7362">
        <v>1</v>
      </c>
      <c r="S7362">
        <v>0</v>
      </c>
      <c r="T7362">
        <v>6</v>
      </c>
      <c r="U7362">
        <v>0</v>
      </c>
      <c r="V7362">
        <v>0</v>
      </c>
      <c r="W7362">
        <v>0</v>
      </c>
      <c r="X7362">
        <v>13.552818148007599</v>
      </c>
      <c r="Y7362">
        <v>0</v>
      </c>
      <c r="Z7362">
        <v>0.47535651761120007</v>
      </c>
      <c r="AA7362">
        <v>0</v>
      </c>
      <c r="AB7362">
        <v>3.0268336753752503</v>
      </c>
      <c r="AC7362">
        <v>0</v>
      </c>
      <c r="AD7362">
        <v>0</v>
      </c>
      <c r="AE7362">
        <v>17.05500834099405</v>
      </c>
    </row>
    <row r="7363" spans="1:31" x14ac:dyDescent="0.25">
      <c r="A7363">
        <v>2320752</v>
      </c>
      <c r="B7363">
        <v>1</v>
      </c>
      <c r="C7363" t="s">
        <v>80</v>
      </c>
      <c r="D7363" t="s">
        <v>85</v>
      </c>
      <c r="E7363" t="s">
        <v>175</v>
      </c>
      <c r="F7363" t="s">
        <v>21010</v>
      </c>
      <c r="G7363" t="s">
        <v>134</v>
      </c>
      <c r="H7363" t="s">
        <v>135</v>
      </c>
      <c r="I7363" t="s">
        <v>136</v>
      </c>
      <c r="J7363" t="s">
        <v>137</v>
      </c>
      <c r="K7363" t="s">
        <v>138</v>
      </c>
      <c r="L7363" t="s">
        <v>20591</v>
      </c>
      <c r="M7363" t="s">
        <v>21011</v>
      </c>
      <c r="N7363">
        <v>0.86222222199999998</v>
      </c>
      <c r="O7363">
        <v>0</v>
      </c>
      <c r="P7363">
        <v>682</v>
      </c>
      <c r="Q7363">
        <v>0</v>
      </c>
      <c r="R7363">
        <v>0</v>
      </c>
      <c r="S7363">
        <v>1</v>
      </c>
      <c r="T7363">
        <v>120</v>
      </c>
      <c r="U7363">
        <v>0</v>
      </c>
      <c r="V7363">
        <v>0</v>
      </c>
      <c r="W7363">
        <v>0</v>
      </c>
      <c r="X7363">
        <v>149.38385755606535</v>
      </c>
      <c r="Y7363">
        <v>0</v>
      </c>
      <c r="Z7363">
        <v>0</v>
      </c>
      <c r="AA7363">
        <v>1.1609400032368888</v>
      </c>
      <c r="AB7363">
        <v>57.063113327343245</v>
      </c>
      <c r="AC7363">
        <v>0</v>
      </c>
      <c r="AD7363">
        <v>0</v>
      </c>
      <c r="AE7363">
        <v>207.6079108866455</v>
      </c>
    </row>
    <row r="7364" spans="1:31" x14ac:dyDescent="0.25">
      <c r="A7364">
        <v>2320254</v>
      </c>
      <c r="B7364">
        <v>1</v>
      </c>
      <c r="C7364" t="s">
        <v>80</v>
      </c>
      <c r="D7364" t="s">
        <v>84</v>
      </c>
      <c r="E7364" t="s">
        <v>285</v>
      </c>
      <c r="F7364" t="s">
        <v>19614</v>
      </c>
      <c r="G7364" t="s">
        <v>287</v>
      </c>
      <c r="H7364" t="s">
        <v>150</v>
      </c>
      <c r="I7364" t="s">
        <v>136</v>
      </c>
      <c r="J7364" t="s">
        <v>137</v>
      </c>
      <c r="K7364" t="s">
        <v>138</v>
      </c>
      <c r="L7364" t="s">
        <v>21012</v>
      </c>
      <c r="M7364" t="s">
        <v>21013</v>
      </c>
      <c r="N7364">
        <v>0.759444444</v>
      </c>
      <c r="O7364">
        <v>0</v>
      </c>
      <c r="P7364">
        <v>222</v>
      </c>
      <c r="Q7364">
        <v>0</v>
      </c>
      <c r="R7364">
        <v>0</v>
      </c>
      <c r="S7364">
        <v>0</v>
      </c>
      <c r="T7364">
        <v>39</v>
      </c>
      <c r="U7364">
        <v>0</v>
      </c>
      <c r="V7364">
        <v>0</v>
      </c>
      <c r="W7364">
        <v>0</v>
      </c>
      <c r="X7364">
        <v>27.633538020406146</v>
      </c>
      <c r="Y7364">
        <v>0</v>
      </c>
      <c r="Z7364">
        <v>0</v>
      </c>
      <c r="AA7364">
        <v>0</v>
      </c>
      <c r="AB7364">
        <v>18.123302063928943</v>
      </c>
      <c r="AC7364">
        <v>0</v>
      </c>
      <c r="AD7364">
        <v>0</v>
      </c>
      <c r="AE7364">
        <v>45.756840084335089</v>
      </c>
    </row>
    <row r="7365" spans="1:31" x14ac:dyDescent="0.25">
      <c r="A7365">
        <v>2320603</v>
      </c>
      <c r="B7365">
        <v>1</v>
      </c>
      <c r="C7365" t="s">
        <v>81</v>
      </c>
      <c r="D7365" t="s">
        <v>120</v>
      </c>
      <c r="E7365" t="s">
        <v>132</v>
      </c>
      <c r="F7365" t="s">
        <v>21014</v>
      </c>
      <c r="G7365" t="s">
        <v>134</v>
      </c>
      <c r="H7365" t="s">
        <v>135</v>
      </c>
      <c r="I7365" t="s">
        <v>136</v>
      </c>
      <c r="J7365" t="s">
        <v>137</v>
      </c>
      <c r="K7365" t="s">
        <v>138</v>
      </c>
      <c r="L7365" t="s">
        <v>21015</v>
      </c>
      <c r="M7365" t="s">
        <v>21016</v>
      </c>
      <c r="N7365">
        <v>1.495833333</v>
      </c>
      <c r="O7365">
        <v>0</v>
      </c>
      <c r="P7365">
        <v>0</v>
      </c>
      <c r="Q7365">
        <v>25</v>
      </c>
      <c r="R7365">
        <v>0</v>
      </c>
      <c r="S7365">
        <v>3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180.48975335158997</v>
      </c>
      <c r="Z7365">
        <v>0</v>
      </c>
      <c r="AA7365">
        <v>1.9868144640144503</v>
      </c>
      <c r="AB7365">
        <v>0</v>
      </c>
      <c r="AC7365">
        <v>0</v>
      </c>
      <c r="AD7365">
        <v>0</v>
      </c>
      <c r="AE7365">
        <v>182.47656781560443</v>
      </c>
    </row>
    <row r="7366" spans="1:31" x14ac:dyDescent="0.25">
      <c r="A7366">
        <v>2320732</v>
      </c>
      <c r="B7366">
        <v>1</v>
      </c>
      <c r="C7366" t="s">
        <v>81</v>
      </c>
      <c r="D7366" t="s">
        <v>112</v>
      </c>
      <c r="E7366" t="s">
        <v>147</v>
      </c>
      <c r="F7366" t="s">
        <v>6837</v>
      </c>
      <c r="G7366" t="s">
        <v>149</v>
      </c>
      <c r="H7366" t="s">
        <v>150</v>
      </c>
      <c r="I7366" t="s">
        <v>136</v>
      </c>
      <c r="J7366" t="s">
        <v>137</v>
      </c>
      <c r="K7366" t="s">
        <v>138</v>
      </c>
      <c r="L7366" t="s">
        <v>21017</v>
      </c>
      <c r="M7366" t="s">
        <v>21018</v>
      </c>
      <c r="N7366">
        <v>1.765833333</v>
      </c>
      <c r="O7366">
        <v>0</v>
      </c>
      <c r="P7366">
        <v>6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2.9181244769665997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2.9181244769665997</v>
      </c>
    </row>
    <row r="7367" spans="1:31" x14ac:dyDescent="0.25">
      <c r="A7367">
        <v>2320397</v>
      </c>
      <c r="B7367">
        <v>1</v>
      </c>
      <c r="C7367" t="s">
        <v>81</v>
      </c>
      <c r="D7367" t="s">
        <v>127</v>
      </c>
      <c r="E7367" t="s">
        <v>175</v>
      </c>
      <c r="F7367" t="s">
        <v>21019</v>
      </c>
      <c r="G7367" t="s">
        <v>134</v>
      </c>
      <c r="H7367" t="s">
        <v>135</v>
      </c>
      <c r="I7367" t="s">
        <v>136</v>
      </c>
      <c r="J7367" t="s">
        <v>137</v>
      </c>
      <c r="K7367" t="s">
        <v>138</v>
      </c>
      <c r="L7367" t="s">
        <v>21020</v>
      </c>
      <c r="M7367" t="s">
        <v>21021</v>
      </c>
      <c r="N7367">
        <v>1.5930555550000001</v>
      </c>
      <c r="O7367">
        <v>0</v>
      </c>
      <c r="P7367">
        <v>497</v>
      </c>
      <c r="Q7367">
        <v>6</v>
      </c>
      <c r="R7367">
        <v>22</v>
      </c>
      <c r="S7367">
        <v>4</v>
      </c>
      <c r="T7367">
        <v>93</v>
      </c>
      <c r="U7367">
        <v>6</v>
      </c>
      <c r="V7367">
        <v>2</v>
      </c>
      <c r="W7367">
        <v>0</v>
      </c>
      <c r="X7367">
        <v>150.84816754047122</v>
      </c>
      <c r="Y7367">
        <v>18.610875818126512</v>
      </c>
      <c r="Z7367">
        <v>44.140782741257382</v>
      </c>
      <c r="AA7367">
        <v>871.33615934900683</v>
      </c>
      <c r="AB7367">
        <v>99.760747214796751</v>
      </c>
      <c r="AC7367">
        <v>1463.4169475437416</v>
      </c>
      <c r="AD7367">
        <v>5.4247739032716753</v>
      </c>
      <c r="AE7367">
        <v>2653.5384541106723</v>
      </c>
    </row>
    <row r="7368" spans="1:31" x14ac:dyDescent="0.25">
      <c r="A7368">
        <v>2320483</v>
      </c>
      <c r="B7368">
        <v>1</v>
      </c>
      <c r="C7368" t="s">
        <v>81</v>
      </c>
      <c r="D7368" t="s">
        <v>113</v>
      </c>
      <c r="E7368" t="s">
        <v>132</v>
      </c>
      <c r="F7368" t="s">
        <v>21022</v>
      </c>
      <c r="G7368" t="s">
        <v>217</v>
      </c>
      <c r="H7368" t="s">
        <v>135</v>
      </c>
      <c r="I7368" t="s">
        <v>136</v>
      </c>
      <c r="J7368" t="s">
        <v>137</v>
      </c>
      <c r="K7368" t="s">
        <v>138</v>
      </c>
      <c r="L7368" t="s">
        <v>21023</v>
      </c>
      <c r="M7368" t="s">
        <v>21024</v>
      </c>
      <c r="N7368">
        <v>1.7183333329999999</v>
      </c>
      <c r="O7368">
        <v>0</v>
      </c>
      <c r="P7368">
        <v>156</v>
      </c>
      <c r="Q7368">
        <v>9</v>
      </c>
      <c r="R7368">
        <v>152</v>
      </c>
      <c r="S7368">
        <v>3</v>
      </c>
      <c r="T7368">
        <v>19</v>
      </c>
      <c r="U7368">
        <v>0</v>
      </c>
      <c r="V7368">
        <v>0</v>
      </c>
      <c r="W7368">
        <v>0</v>
      </c>
      <c r="X7368">
        <v>58.045237733001414</v>
      </c>
      <c r="Y7368">
        <v>74.468177852904702</v>
      </c>
      <c r="Z7368">
        <v>739.12498098331548</v>
      </c>
      <c r="AA7368">
        <v>12.149015503265433</v>
      </c>
      <c r="AB7368">
        <v>52.726001821253234</v>
      </c>
      <c r="AC7368">
        <v>0</v>
      </c>
      <c r="AD7368">
        <v>0</v>
      </c>
      <c r="AE7368">
        <v>936.51341389374033</v>
      </c>
    </row>
    <row r="7369" spans="1:31" x14ac:dyDescent="0.25">
      <c r="A7369">
        <v>2320248</v>
      </c>
      <c r="B7369">
        <v>1</v>
      </c>
      <c r="C7369" t="s">
        <v>81</v>
      </c>
      <c r="D7369" t="s">
        <v>128</v>
      </c>
      <c r="E7369" t="s">
        <v>132</v>
      </c>
      <c r="F7369" t="s">
        <v>1255</v>
      </c>
      <c r="G7369" t="s">
        <v>134</v>
      </c>
      <c r="H7369" t="s">
        <v>135</v>
      </c>
      <c r="I7369" t="s">
        <v>136</v>
      </c>
      <c r="J7369" t="s">
        <v>137</v>
      </c>
      <c r="K7369" t="s">
        <v>138</v>
      </c>
      <c r="L7369" t="s">
        <v>21025</v>
      </c>
      <c r="M7369" t="s">
        <v>21026</v>
      </c>
      <c r="N7369">
        <v>6.3611110999999998E-2</v>
      </c>
      <c r="O7369">
        <v>0</v>
      </c>
      <c r="P7369">
        <v>1229</v>
      </c>
      <c r="Q7369">
        <v>4</v>
      </c>
      <c r="R7369">
        <v>2</v>
      </c>
      <c r="S7369">
        <v>10</v>
      </c>
      <c r="T7369">
        <v>89</v>
      </c>
      <c r="U7369">
        <v>1</v>
      </c>
      <c r="V7369">
        <v>0</v>
      </c>
      <c r="W7369">
        <v>0</v>
      </c>
      <c r="X7369">
        <v>7.6554899996100358</v>
      </c>
      <c r="Y7369">
        <v>0.24242385538583333</v>
      </c>
      <c r="Z7369">
        <v>0.11937278646149999</v>
      </c>
      <c r="AA7369">
        <v>0.65593593150855556</v>
      </c>
      <c r="AB7369">
        <v>0.51306477837749997</v>
      </c>
      <c r="AC7369">
        <v>3.138337201767694</v>
      </c>
      <c r="AD7369">
        <v>0</v>
      </c>
      <c r="AE7369">
        <v>12.324624553111118</v>
      </c>
    </row>
    <row r="7370" spans="1:31" x14ac:dyDescent="0.25">
      <c r="A7370">
        <v>2320291</v>
      </c>
      <c r="B7370">
        <v>1</v>
      </c>
      <c r="C7370" t="s">
        <v>81</v>
      </c>
      <c r="D7370" t="s">
        <v>124</v>
      </c>
      <c r="E7370" t="s">
        <v>175</v>
      </c>
      <c r="F7370" t="s">
        <v>21027</v>
      </c>
      <c r="G7370" t="s">
        <v>210</v>
      </c>
      <c r="H7370" t="s">
        <v>135</v>
      </c>
      <c r="I7370" t="s">
        <v>136</v>
      </c>
      <c r="J7370" t="s">
        <v>137</v>
      </c>
      <c r="K7370" t="s">
        <v>138</v>
      </c>
      <c r="L7370" t="s">
        <v>21028</v>
      </c>
      <c r="M7370" t="s">
        <v>21029</v>
      </c>
      <c r="N7370">
        <v>1.302777777</v>
      </c>
      <c r="O7370">
        <v>2</v>
      </c>
      <c r="P7370">
        <v>1</v>
      </c>
      <c r="Q7370">
        <v>9</v>
      </c>
      <c r="R7370">
        <v>38</v>
      </c>
      <c r="S7370">
        <v>5</v>
      </c>
      <c r="T7370">
        <v>3</v>
      </c>
      <c r="U7370">
        <v>0</v>
      </c>
      <c r="V7370">
        <v>0</v>
      </c>
      <c r="W7370">
        <v>0.31280247706952496</v>
      </c>
      <c r="X7370">
        <v>0.25275570610501669</v>
      </c>
      <c r="Y7370">
        <v>9.8731777533483331</v>
      </c>
      <c r="Z7370">
        <v>35.334347031812747</v>
      </c>
      <c r="AA7370">
        <v>2.291722630493791</v>
      </c>
      <c r="AB7370">
        <v>1.3133194724470667</v>
      </c>
      <c r="AC7370">
        <v>0</v>
      </c>
      <c r="AD7370">
        <v>0</v>
      </c>
      <c r="AE7370">
        <v>49.378125071276486</v>
      </c>
    </row>
    <row r="7371" spans="1:31" x14ac:dyDescent="0.25">
      <c r="A7371">
        <v>2320540</v>
      </c>
      <c r="B7371">
        <v>1</v>
      </c>
      <c r="C7371" t="s">
        <v>81</v>
      </c>
      <c r="D7371" t="s">
        <v>126</v>
      </c>
      <c r="E7371" t="s">
        <v>147</v>
      </c>
      <c r="F7371" t="s">
        <v>21030</v>
      </c>
      <c r="G7371" t="s">
        <v>149</v>
      </c>
      <c r="H7371" t="s">
        <v>150</v>
      </c>
      <c r="I7371" t="s">
        <v>136</v>
      </c>
      <c r="J7371" t="s">
        <v>137</v>
      </c>
      <c r="K7371" t="s">
        <v>138</v>
      </c>
      <c r="L7371" t="s">
        <v>21031</v>
      </c>
      <c r="M7371" t="s">
        <v>21032</v>
      </c>
      <c r="N7371">
        <v>3.591111111</v>
      </c>
      <c r="O7371">
        <v>0</v>
      </c>
      <c r="P7371">
        <v>5</v>
      </c>
      <c r="Q7371">
        <v>0</v>
      </c>
      <c r="R7371">
        <v>0</v>
      </c>
      <c r="S7371">
        <v>0</v>
      </c>
      <c r="T7371">
        <v>1</v>
      </c>
      <c r="U7371">
        <v>0</v>
      </c>
      <c r="V7371">
        <v>0</v>
      </c>
      <c r="W7371">
        <v>0</v>
      </c>
      <c r="X7371">
        <v>2.7983823432332504</v>
      </c>
      <c r="Y7371">
        <v>0</v>
      </c>
      <c r="Z7371">
        <v>0</v>
      </c>
      <c r="AA7371">
        <v>0</v>
      </c>
      <c r="AB7371">
        <v>7.4694974406350667</v>
      </c>
      <c r="AC7371">
        <v>0</v>
      </c>
      <c r="AD7371">
        <v>0</v>
      </c>
      <c r="AE7371">
        <v>10.267879783868317</v>
      </c>
    </row>
    <row r="7372" spans="1:31" x14ac:dyDescent="0.25">
      <c r="A7372">
        <v>2320500</v>
      </c>
      <c r="B7372">
        <v>1</v>
      </c>
      <c r="C7372" t="s">
        <v>80</v>
      </c>
      <c r="D7372" t="s">
        <v>100</v>
      </c>
      <c r="E7372" t="s">
        <v>153</v>
      </c>
      <c r="F7372" t="s">
        <v>21033</v>
      </c>
      <c r="G7372" t="s">
        <v>155</v>
      </c>
      <c r="H7372" t="s">
        <v>150</v>
      </c>
      <c r="I7372" t="s">
        <v>136</v>
      </c>
      <c r="J7372" t="s">
        <v>137</v>
      </c>
      <c r="K7372" t="s">
        <v>138</v>
      </c>
      <c r="L7372" t="s">
        <v>20726</v>
      </c>
      <c r="M7372" t="s">
        <v>21034</v>
      </c>
      <c r="N7372">
        <v>1.864166666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1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3.6351718246259335</v>
      </c>
      <c r="AC7372">
        <v>0</v>
      </c>
      <c r="AD7372">
        <v>0</v>
      </c>
      <c r="AE7372">
        <v>3.6351718246259335</v>
      </c>
    </row>
    <row r="7373" spans="1:31" x14ac:dyDescent="0.25">
      <c r="A7373">
        <v>2320523</v>
      </c>
      <c r="B7373">
        <v>1</v>
      </c>
      <c r="C7373" t="s">
        <v>80</v>
      </c>
      <c r="D7373" t="s">
        <v>109</v>
      </c>
      <c r="E7373" t="s">
        <v>175</v>
      </c>
      <c r="F7373" t="s">
        <v>20467</v>
      </c>
      <c r="G7373" t="s">
        <v>217</v>
      </c>
      <c r="H7373" t="s">
        <v>135</v>
      </c>
      <c r="I7373" t="s">
        <v>136</v>
      </c>
      <c r="J7373" t="s">
        <v>137</v>
      </c>
      <c r="K7373" t="s">
        <v>138</v>
      </c>
      <c r="L7373" t="s">
        <v>21035</v>
      </c>
      <c r="M7373" t="s">
        <v>21036</v>
      </c>
      <c r="N7373">
        <v>3.878333333</v>
      </c>
      <c r="O7373">
        <v>0</v>
      </c>
      <c r="P7373">
        <v>21</v>
      </c>
      <c r="Q7373">
        <v>0</v>
      </c>
      <c r="R7373">
        <v>0</v>
      </c>
      <c r="S7373">
        <v>0</v>
      </c>
      <c r="T7373">
        <v>3</v>
      </c>
      <c r="U7373">
        <v>0</v>
      </c>
      <c r="V7373">
        <v>0</v>
      </c>
      <c r="W7373">
        <v>0</v>
      </c>
      <c r="X7373">
        <v>10.631507384356929</v>
      </c>
      <c r="Y7373">
        <v>0</v>
      </c>
      <c r="Z7373">
        <v>0</v>
      </c>
      <c r="AA7373">
        <v>0</v>
      </c>
      <c r="AB7373">
        <v>1.2106008272788333</v>
      </c>
      <c r="AC7373">
        <v>0</v>
      </c>
      <c r="AD7373">
        <v>0</v>
      </c>
      <c r="AE7373">
        <v>11.842108211635763</v>
      </c>
    </row>
    <row r="7374" spans="1:31" x14ac:dyDescent="0.25">
      <c r="A7374">
        <v>2320855</v>
      </c>
      <c r="B7374">
        <v>1</v>
      </c>
      <c r="C7374" t="s">
        <v>81</v>
      </c>
      <c r="D7374" t="s">
        <v>120</v>
      </c>
      <c r="E7374" t="s">
        <v>153</v>
      </c>
      <c r="F7374" t="s">
        <v>21037</v>
      </c>
      <c r="G7374" t="s">
        <v>155</v>
      </c>
      <c r="H7374" t="s">
        <v>150</v>
      </c>
      <c r="I7374" t="s">
        <v>136</v>
      </c>
      <c r="J7374" t="s">
        <v>137</v>
      </c>
      <c r="K7374" t="s">
        <v>138</v>
      </c>
      <c r="L7374" t="s">
        <v>21038</v>
      </c>
      <c r="M7374" t="s">
        <v>21039</v>
      </c>
      <c r="N7374">
        <v>1.1174999999999999</v>
      </c>
      <c r="O7374">
        <v>0</v>
      </c>
      <c r="P7374">
        <v>1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0.18852020464520836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0.18852020464520836</v>
      </c>
    </row>
    <row r="7375" spans="1:31" x14ac:dyDescent="0.25">
      <c r="A7375">
        <v>2320692</v>
      </c>
      <c r="B7375">
        <v>1</v>
      </c>
      <c r="C7375" t="s">
        <v>80</v>
      </c>
      <c r="D7375" t="s">
        <v>93</v>
      </c>
      <c r="E7375" t="s">
        <v>147</v>
      </c>
      <c r="F7375" t="s">
        <v>8207</v>
      </c>
      <c r="G7375" t="s">
        <v>149</v>
      </c>
      <c r="H7375" t="s">
        <v>150</v>
      </c>
      <c r="I7375" t="s">
        <v>136</v>
      </c>
      <c r="J7375" t="s">
        <v>137</v>
      </c>
      <c r="K7375" t="s">
        <v>138</v>
      </c>
      <c r="L7375" t="s">
        <v>21040</v>
      </c>
      <c r="M7375" t="s">
        <v>21041</v>
      </c>
      <c r="N7375">
        <v>6.1130555549999999</v>
      </c>
      <c r="O7375">
        <v>0</v>
      </c>
      <c r="P7375">
        <v>6</v>
      </c>
      <c r="Q7375">
        <v>0</v>
      </c>
      <c r="R7375">
        <v>7</v>
      </c>
      <c r="S7375">
        <v>0</v>
      </c>
      <c r="T7375">
        <v>1</v>
      </c>
      <c r="U7375">
        <v>0</v>
      </c>
      <c r="V7375">
        <v>0</v>
      </c>
      <c r="W7375">
        <v>0</v>
      </c>
      <c r="X7375">
        <v>37.620875409519506</v>
      </c>
      <c r="Y7375">
        <v>0</v>
      </c>
      <c r="Z7375">
        <v>215.79932278856535</v>
      </c>
      <c r="AA7375">
        <v>0</v>
      </c>
      <c r="AB7375">
        <v>8.7812647692254338</v>
      </c>
      <c r="AC7375">
        <v>0</v>
      </c>
      <c r="AD7375">
        <v>0</v>
      </c>
      <c r="AE7375">
        <v>262.20146296731031</v>
      </c>
    </row>
    <row r="7376" spans="1:31" x14ac:dyDescent="0.25">
      <c r="A7376">
        <v>2320646</v>
      </c>
      <c r="B7376">
        <v>1</v>
      </c>
      <c r="C7376" t="s">
        <v>81</v>
      </c>
      <c r="D7376" t="s">
        <v>119</v>
      </c>
      <c r="E7376" t="s">
        <v>147</v>
      </c>
      <c r="F7376" t="s">
        <v>21042</v>
      </c>
      <c r="G7376" t="s">
        <v>149</v>
      </c>
      <c r="H7376" t="s">
        <v>150</v>
      </c>
      <c r="I7376" t="s">
        <v>136</v>
      </c>
      <c r="J7376" t="s">
        <v>137</v>
      </c>
      <c r="K7376" t="s">
        <v>138</v>
      </c>
      <c r="L7376" t="s">
        <v>21043</v>
      </c>
      <c r="M7376" t="s">
        <v>21044</v>
      </c>
      <c r="N7376">
        <v>2.1177777770000001</v>
      </c>
      <c r="O7376">
        <v>0</v>
      </c>
      <c r="P7376">
        <v>0</v>
      </c>
      <c r="Q7376">
        <v>0</v>
      </c>
      <c r="R7376">
        <v>1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1.7025359367071999</v>
      </c>
      <c r="AA7376">
        <v>0</v>
      </c>
      <c r="AB7376">
        <v>0</v>
      </c>
      <c r="AC7376">
        <v>0</v>
      </c>
      <c r="AD7376">
        <v>0</v>
      </c>
      <c r="AE7376">
        <v>1.7025359367071999</v>
      </c>
    </row>
    <row r="7377" spans="1:31" x14ac:dyDescent="0.25">
      <c r="A7377">
        <v>2320377</v>
      </c>
      <c r="B7377">
        <v>1</v>
      </c>
      <c r="C7377" t="s">
        <v>80</v>
      </c>
      <c r="D7377" t="s">
        <v>82</v>
      </c>
      <c r="E7377" t="s">
        <v>147</v>
      </c>
      <c r="F7377" t="s">
        <v>21045</v>
      </c>
      <c r="G7377" t="s">
        <v>149</v>
      </c>
      <c r="H7377" t="s">
        <v>150</v>
      </c>
      <c r="I7377" t="s">
        <v>136</v>
      </c>
      <c r="J7377" t="s">
        <v>137</v>
      </c>
      <c r="K7377" t="s">
        <v>138</v>
      </c>
      <c r="L7377" t="s">
        <v>21046</v>
      </c>
      <c r="M7377" t="s">
        <v>21047</v>
      </c>
      <c r="N7377">
        <v>8.8233333330000008</v>
      </c>
      <c r="O7377">
        <v>0</v>
      </c>
      <c r="P7377">
        <v>39</v>
      </c>
      <c r="Q7377">
        <v>0</v>
      </c>
      <c r="R7377">
        <v>0</v>
      </c>
      <c r="S7377">
        <v>0</v>
      </c>
      <c r="T7377">
        <v>8</v>
      </c>
      <c r="U7377">
        <v>0</v>
      </c>
      <c r="V7377">
        <v>0</v>
      </c>
      <c r="W7377">
        <v>0</v>
      </c>
      <c r="X7377">
        <v>81.224626804799669</v>
      </c>
      <c r="Y7377">
        <v>0</v>
      </c>
      <c r="Z7377">
        <v>0</v>
      </c>
      <c r="AA7377">
        <v>0</v>
      </c>
      <c r="AB7377">
        <v>133.41047566539547</v>
      </c>
      <c r="AC7377">
        <v>0</v>
      </c>
      <c r="AD7377">
        <v>0</v>
      </c>
      <c r="AE7377">
        <v>214.63510247019514</v>
      </c>
    </row>
    <row r="7378" spans="1:31" x14ac:dyDescent="0.25">
      <c r="A7378">
        <v>2320354</v>
      </c>
      <c r="B7378">
        <v>1</v>
      </c>
      <c r="C7378" t="s">
        <v>80</v>
      </c>
      <c r="D7378" t="s">
        <v>109</v>
      </c>
      <c r="E7378" t="s">
        <v>141</v>
      </c>
      <c r="F7378" t="s">
        <v>21048</v>
      </c>
      <c r="G7378" t="s">
        <v>143</v>
      </c>
      <c r="H7378" t="s">
        <v>135</v>
      </c>
      <c r="I7378" t="s">
        <v>136</v>
      </c>
      <c r="J7378" t="s">
        <v>137</v>
      </c>
      <c r="K7378" t="s">
        <v>144</v>
      </c>
      <c r="L7378" t="s">
        <v>21049</v>
      </c>
      <c r="M7378" t="s">
        <v>21050</v>
      </c>
      <c r="N7378">
        <v>4.165</v>
      </c>
      <c r="O7378">
        <v>0</v>
      </c>
      <c r="P7378">
        <v>676</v>
      </c>
      <c r="Q7378">
        <v>1</v>
      </c>
      <c r="R7378">
        <v>130</v>
      </c>
      <c r="S7378">
        <v>9</v>
      </c>
      <c r="T7378">
        <v>153</v>
      </c>
      <c r="U7378">
        <v>0</v>
      </c>
      <c r="V7378">
        <v>0</v>
      </c>
      <c r="W7378">
        <v>0</v>
      </c>
      <c r="X7378">
        <v>503.32490809819393</v>
      </c>
      <c r="Y7378">
        <v>0</v>
      </c>
      <c r="Z7378">
        <v>1167.738359017859</v>
      </c>
      <c r="AA7378">
        <v>268.42559817160856</v>
      </c>
      <c r="AB7378">
        <v>922.04120071418072</v>
      </c>
      <c r="AC7378">
        <v>0</v>
      </c>
      <c r="AD7378">
        <v>0</v>
      </c>
      <c r="AE7378">
        <v>2861.530066001842</v>
      </c>
    </row>
    <row r="7379" spans="1:31" x14ac:dyDescent="0.25">
      <c r="A7379">
        <v>2320314</v>
      </c>
      <c r="B7379">
        <v>1</v>
      </c>
      <c r="C7379" t="s">
        <v>80</v>
      </c>
      <c r="D7379" t="s">
        <v>83</v>
      </c>
      <c r="E7379" t="s">
        <v>132</v>
      </c>
      <c r="F7379" t="s">
        <v>11530</v>
      </c>
      <c r="G7379" t="s">
        <v>134</v>
      </c>
      <c r="H7379" t="s">
        <v>135</v>
      </c>
      <c r="I7379" t="s">
        <v>136</v>
      </c>
      <c r="J7379" t="s">
        <v>137</v>
      </c>
      <c r="K7379" t="s">
        <v>138</v>
      </c>
      <c r="L7379" t="s">
        <v>21051</v>
      </c>
      <c r="M7379" t="s">
        <v>21052</v>
      </c>
      <c r="N7379">
        <v>1.2738888880000001</v>
      </c>
      <c r="O7379">
        <v>0</v>
      </c>
      <c r="P7379">
        <v>536</v>
      </c>
      <c r="Q7379">
        <v>0</v>
      </c>
      <c r="R7379">
        <v>0</v>
      </c>
      <c r="S7379">
        <v>5</v>
      </c>
      <c r="T7379">
        <v>43</v>
      </c>
      <c r="U7379">
        <v>2</v>
      </c>
      <c r="V7379">
        <v>0</v>
      </c>
      <c r="W7379">
        <v>0</v>
      </c>
      <c r="X7379">
        <v>150.02714859608398</v>
      </c>
      <c r="Y7379">
        <v>0</v>
      </c>
      <c r="Z7379">
        <v>0</v>
      </c>
      <c r="AA7379">
        <v>49.950137772473717</v>
      </c>
      <c r="AB7379">
        <v>25.946843636535331</v>
      </c>
      <c r="AC7379">
        <v>36.421154633848502</v>
      </c>
      <c r="AD7379">
        <v>0</v>
      </c>
      <c r="AE7379">
        <v>262.34528463894151</v>
      </c>
    </row>
    <row r="7380" spans="1:31" x14ac:dyDescent="0.25">
      <c r="A7380">
        <v>2320609</v>
      </c>
      <c r="B7380">
        <v>1</v>
      </c>
      <c r="C7380" t="s">
        <v>80</v>
      </c>
      <c r="D7380" t="s">
        <v>95</v>
      </c>
      <c r="E7380" t="s">
        <v>175</v>
      </c>
      <c r="F7380" t="s">
        <v>21053</v>
      </c>
      <c r="G7380" t="s">
        <v>210</v>
      </c>
      <c r="H7380" t="s">
        <v>135</v>
      </c>
      <c r="I7380" t="s">
        <v>136</v>
      </c>
      <c r="J7380" t="s">
        <v>137</v>
      </c>
      <c r="K7380" t="s">
        <v>138</v>
      </c>
      <c r="L7380" t="s">
        <v>21054</v>
      </c>
      <c r="M7380" t="s">
        <v>21055</v>
      </c>
      <c r="N7380">
        <v>1.036944444</v>
      </c>
      <c r="O7380">
        <v>0</v>
      </c>
      <c r="P7380">
        <v>144</v>
      </c>
      <c r="Q7380">
        <v>0</v>
      </c>
      <c r="R7380">
        <v>1</v>
      </c>
      <c r="S7380">
        <v>21</v>
      </c>
      <c r="T7380">
        <v>9</v>
      </c>
      <c r="U7380">
        <v>1</v>
      </c>
      <c r="V7380">
        <v>0</v>
      </c>
      <c r="W7380">
        <v>0</v>
      </c>
      <c r="X7380">
        <v>30.602369410068331</v>
      </c>
      <c r="Y7380">
        <v>0</v>
      </c>
      <c r="Z7380">
        <v>0</v>
      </c>
      <c r="AA7380">
        <v>106.31957589325303</v>
      </c>
      <c r="AB7380">
        <v>5.6897241241422218</v>
      </c>
      <c r="AC7380">
        <v>3.5173397156342747</v>
      </c>
      <c r="AD7380">
        <v>0</v>
      </c>
      <c r="AE7380">
        <v>146.12900914309787</v>
      </c>
    </row>
    <row r="7381" spans="1:31" x14ac:dyDescent="0.25">
      <c r="A7381">
        <v>2320563</v>
      </c>
      <c r="B7381">
        <v>1</v>
      </c>
      <c r="C7381" t="s">
        <v>81</v>
      </c>
      <c r="D7381" t="s">
        <v>112</v>
      </c>
      <c r="E7381" t="s">
        <v>175</v>
      </c>
      <c r="F7381" t="s">
        <v>21056</v>
      </c>
      <c r="G7381" t="s">
        <v>210</v>
      </c>
      <c r="H7381" t="s">
        <v>135</v>
      </c>
      <c r="I7381" t="s">
        <v>136</v>
      </c>
      <c r="J7381" t="s">
        <v>137</v>
      </c>
      <c r="K7381" t="s">
        <v>138</v>
      </c>
      <c r="L7381" t="s">
        <v>21057</v>
      </c>
      <c r="M7381" t="s">
        <v>21058</v>
      </c>
      <c r="N7381">
        <v>2.000555555</v>
      </c>
      <c r="O7381">
        <v>0</v>
      </c>
      <c r="P7381">
        <v>110</v>
      </c>
      <c r="Q7381">
        <v>0</v>
      </c>
      <c r="R7381">
        <v>29</v>
      </c>
      <c r="S7381">
        <v>0</v>
      </c>
      <c r="T7381">
        <v>16</v>
      </c>
      <c r="U7381">
        <v>0</v>
      </c>
      <c r="V7381">
        <v>0</v>
      </c>
      <c r="W7381">
        <v>0</v>
      </c>
      <c r="X7381">
        <v>36.850961162975032</v>
      </c>
      <c r="Y7381">
        <v>0</v>
      </c>
      <c r="Z7381">
        <v>5.3333497909539709</v>
      </c>
      <c r="AA7381">
        <v>0</v>
      </c>
      <c r="AB7381">
        <v>5.1905941961758106</v>
      </c>
      <c r="AC7381">
        <v>0</v>
      </c>
      <c r="AD7381">
        <v>0</v>
      </c>
      <c r="AE7381">
        <v>47.374905150104809</v>
      </c>
    </row>
    <row r="7382" spans="1:31" x14ac:dyDescent="0.25">
      <c r="A7382">
        <v>2320251</v>
      </c>
      <c r="B7382">
        <v>1</v>
      </c>
      <c r="C7382" t="s">
        <v>80</v>
      </c>
      <c r="D7382" t="s">
        <v>93</v>
      </c>
      <c r="E7382" t="s">
        <v>414</v>
      </c>
      <c r="F7382" t="s">
        <v>21059</v>
      </c>
      <c r="G7382" t="s">
        <v>134</v>
      </c>
      <c r="H7382" t="s">
        <v>135</v>
      </c>
      <c r="I7382" t="s">
        <v>136</v>
      </c>
      <c r="J7382" t="s">
        <v>137</v>
      </c>
      <c r="K7382" t="s">
        <v>138</v>
      </c>
      <c r="L7382" t="s">
        <v>21060</v>
      </c>
      <c r="M7382" t="s">
        <v>21061</v>
      </c>
      <c r="N7382">
        <v>1.8163888880000001</v>
      </c>
      <c r="O7382">
        <v>4</v>
      </c>
      <c r="P7382">
        <v>3440</v>
      </c>
      <c r="Q7382">
        <v>111</v>
      </c>
      <c r="R7382">
        <v>876</v>
      </c>
      <c r="S7382">
        <v>57</v>
      </c>
      <c r="T7382">
        <v>737</v>
      </c>
      <c r="U7382">
        <v>2</v>
      </c>
      <c r="V7382">
        <v>1</v>
      </c>
      <c r="W7382">
        <v>4.5782839164618752</v>
      </c>
      <c r="X7382">
        <v>832.24445176707684</v>
      </c>
      <c r="Y7382">
        <v>1562.9883305480264</v>
      </c>
      <c r="Z7382">
        <v>3897.7253598549187</v>
      </c>
      <c r="AA7382">
        <v>298.45705109118359</v>
      </c>
      <c r="AB7382">
        <v>972.95840378937191</v>
      </c>
      <c r="AC7382">
        <v>40.576346499756667</v>
      </c>
      <c r="AD7382">
        <v>3.2498142013081672</v>
      </c>
      <c r="AE7382">
        <v>7612.7780416681035</v>
      </c>
    </row>
    <row r="7383" spans="1:31" x14ac:dyDescent="0.25">
      <c r="A7383">
        <v>2320417</v>
      </c>
      <c r="B7383">
        <v>1</v>
      </c>
      <c r="C7383" t="s">
        <v>80</v>
      </c>
      <c r="D7383" t="s">
        <v>83</v>
      </c>
      <c r="E7383" t="s">
        <v>147</v>
      </c>
      <c r="F7383" t="s">
        <v>21062</v>
      </c>
      <c r="G7383" t="s">
        <v>143</v>
      </c>
      <c r="H7383" t="s">
        <v>150</v>
      </c>
      <c r="I7383" t="s">
        <v>136</v>
      </c>
      <c r="J7383" t="s">
        <v>137</v>
      </c>
      <c r="K7383" t="s">
        <v>144</v>
      </c>
      <c r="L7383" t="s">
        <v>21063</v>
      </c>
      <c r="M7383" t="s">
        <v>21064</v>
      </c>
      <c r="N7383">
        <v>4.3063888879999999</v>
      </c>
      <c r="O7383">
        <v>0</v>
      </c>
      <c r="P7383">
        <v>57</v>
      </c>
      <c r="Q7383">
        <v>0</v>
      </c>
      <c r="R7383">
        <v>0</v>
      </c>
      <c r="S7383">
        <v>0</v>
      </c>
      <c r="T7383">
        <v>11</v>
      </c>
      <c r="U7383">
        <v>0</v>
      </c>
      <c r="V7383">
        <v>0</v>
      </c>
      <c r="W7383">
        <v>0</v>
      </c>
      <c r="X7383">
        <v>93.392591937530639</v>
      </c>
      <c r="Y7383">
        <v>0</v>
      </c>
      <c r="Z7383">
        <v>0</v>
      </c>
      <c r="AA7383">
        <v>0</v>
      </c>
      <c r="AB7383">
        <v>68.108762482097944</v>
      </c>
      <c r="AC7383">
        <v>0</v>
      </c>
      <c r="AD7383">
        <v>0</v>
      </c>
      <c r="AE7383">
        <v>161.50135441962857</v>
      </c>
    </row>
    <row r="7384" spans="1:31" x14ac:dyDescent="0.25">
      <c r="A7384">
        <v>2320394</v>
      </c>
      <c r="B7384">
        <v>1</v>
      </c>
      <c r="C7384" t="s">
        <v>81</v>
      </c>
      <c r="D7384" t="s">
        <v>116</v>
      </c>
      <c r="E7384" t="s">
        <v>147</v>
      </c>
      <c r="F7384" t="s">
        <v>21065</v>
      </c>
      <c r="G7384" t="s">
        <v>177</v>
      </c>
      <c r="H7384" t="s">
        <v>150</v>
      </c>
      <c r="I7384" t="s">
        <v>136</v>
      </c>
      <c r="J7384" t="s">
        <v>137</v>
      </c>
      <c r="K7384" t="s">
        <v>144</v>
      </c>
      <c r="L7384" t="s">
        <v>21066</v>
      </c>
      <c r="M7384" t="s">
        <v>21067</v>
      </c>
      <c r="N7384">
        <v>7.3722222220000004</v>
      </c>
      <c r="O7384">
        <v>0</v>
      </c>
      <c r="P7384">
        <v>29</v>
      </c>
      <c r="Q7384">
        <v>0</v>
      </c>
      <c r="R7384">
        <v>0</v>
      </c>
      <c r="S7384">
        <v>0</v>
      </c>
      <c r="T7384">
        <v>1</v>
      </c>
      <c r="U7384">
        <v>0</v>
      </c>
      <c r="V7384">
        <v>0</v>
      </c>
      <c r="W7384">
        <v>0</v>
      </c>
      <c r="X7384">
        <v>26.945713757291273</v>
      </c>
      <c r="Y7384">
        <v>0</v>
      </c>
      <c r="Z7384">
        <v>0</v>
      </c>
      <c r="AA7384">
        <v>0</v>
      </c>
      <c r="AB7384">
        <v>0.3105217481275</v>
      </c>
      <c r="AC7384">
        <v>0</v>
      </c>
      <c r="AD7384">
        <v>0</v>
      </c>
      <c r="AE7384">
        <v>27.256235505418772</v>
      </c>
    </row>
    <row r="7385" spans="1:31" x14ac:dyDescent="0.25">
      <c r="A7385">
        <v>2320629</v>
      </c>
      <c r="B7385">
        <v>1</v>
      </c>
      <c r="C7385" t="s">
        <v>80</v>
      </c>
      <c r="D7385" t="s">
        <v>98</v>
      </c>
      <c r="E7385" t="s">
        <v>153</v>
      </c>
      <c r="F7385" t="s">
        <v>21068</v>
      </c>
      <c r="G7385" t="s">
        <v>155</v>
      </c>
      <c r="H7385" t="s">
        <v>150</v>
      </c>
      <c r="I7385" t="s">
        <v>136</v>
      </c>
      <c r="J7385" t="s">
        <v>137</v>
      </c>
      <c r="K7385" t="s">
        <v>138</v>
      </c>
      <c r="L7385" t="s">
        <v>21069</v>
      </c>
      <c r="M7385" t="s">
        <v>21070</v>
      </c>
      <c r="N7385">
        <v>1</v>
      </c>
      <c r="O7385">
        <v>0</v>
      </c>
      <c r="P7385">
        <v>1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</v>
      </c>
    </row>
    <row r="7386" spans="1:31" x14ac:dyDescent="0.25">
      <c r="A7386">
        <v>2320274</v>
      </c>
      <c r="B7386">
        <v>1</v>
      </c>
      <c r="C7386" t="s">
        <v>80</v>
      </c>
      <c r="D7386" t="s">
        <v>100</v>
      </c>
      <c r="E7386" t="s">
        <v>414</v>
      </c>
      <c r="F7386" t="s">
        <v>21071</v>
      </c>
      <c r="G7386" t="s">
        <v>134</v>
      </c>
      <c r="H7386" t="s">
        <v>135</v>
      </c>
      <c r="I7386" t="s">
        <v>468</v>
      </c>
      <c r="J7386" t="s">
        <v>137</v>
      </c>
      <c r="K7386" t="s">
        <v>138</v>
      </c>
      <c r="L7386" t="s">
        <v>21072</v>
      </c>
      <c r="M7386" t="s">
        <v>21073</v>
      </c>
      <c r="N7386">
        <v>4.8611110999999999E-2</v>
      </c>
      <c r="O7386">
        <v>0</v>
      </c>
      <c r="P7386">
        <v>15285</v>
      </c>
      <c r="Q7386">
        <v>21</v>
      </c>
      <c r="R7386">
        <v>224</v>
      </c>
      <c r="S7386">
        <v>24</v>
      </c>
      <c r="T7386">
        <v>2014</v>
      </c>
      <c r="U7386">
        <v>12</v>
      </c>
      <c r="V7386">
        <v>9</v>
      </c>
      <c r="W7386">
        <v>0</v>
      </c>
      <c r="X7386">
        <v>129.71337066593415</v>
      </c>
      <c r="Y7386">
        <v>2.8400540193506245</v>
      </c>
      <c r="Z7386">
        <v>8.1904110094848637</v>
      </c>
      <c r="AA7386">
        <v>10.443871306920141</v>
      </c>
      <c r="AB7386">
        <v>62.471726133848691</v>
      </c>
      <c r="AC7386">
        <v>19.80427135341521</v>
      </c>
      <c r="AD7386">
        <v>5.2692628240957635</v>
      </c>
      <c r="AE7386">
        <v>238.73296731304941</v>
      </c>
    </row>
    <row r="7387" spans="1:31" x14ac:dyDescent="0.25">
      <c r="A7387">
        <v>2320400</v>
      </c>
      <c r="B7387">
        <v>1</v>
      </c>
      <c r="C7387" t="s">
        <v>80</v>
      </c>
      <c r="D7387" t="s">
        <v>105</v>
      </c>
      <c r="E7387" t="s">
        <v>175</v>
      </c>
      <c r="F7387" t="s">
        <v>21074</v>
      </c>
      <c r="G7387" t="s">
        <v>134</v>
      </c>
      <c r="H7387" t="s">
        <v>135</v>
      </c>
      <c r="I7387" t="s">
        <v>136</v>
      </c>
      <c r="J7387" t="s">
        <v>137</v>
      </c>
      <c r="K7387" t="s">
        <v>138</v>
      </c>
      <c r="L7387" t="s">
        <v>21075</v>
      </c>
      <c r="M7387" t="s">
        <v>21076</v>
      </c>
      <c r="N7387">
        <v>0.48583333299999998</v>
      </c>
      <c r="O7387">
        <v>1</v>
      </c>
      <c r="P7387">
        <v>2344</v>
      </c>
      <c r="Q7387">
        <v>4</v>
      </c>
      <c r="R7387">
        <v>249</v>
      </c>
      <c r="S7387">
        <v>28</v>
      </c>
      <c r="T7387">
        <v>319</v>
      </c>
      <c r="U7387">
        <v>5</v>
      </c>
      <c r="V7387">
        <v>3</v>
      </c>
      <c r="W7387">
        <v>0.40693254031374998</v>
      </c>
      <c r="X7387">
        <v>244.63286147522402</v>
      </c>
      <c r="Y7387">
        <v>3.274653984596775</v>
      </c>
      <c r="Z7387">
        <v>50.980955081240772</v>
      </c>
      <c r="AA7387">
        <v>118.60412770769014</v>
      </c>
      <c r="AB7387">
        <v>164.49720710062056</v>
      </c>
      <c r="AC7387">
        <v>306.25261501079905</v>
      </c>
      <c r="AD7387">
        <v>1.4317227231235499</v>
      </c>
      <c r="AE7387">
        <v>890.08107562360874</v>
      </c>
    </row>
    <row r="7388" spans="1:31" x14ac:dyDescent="0.25">
      <c r="A7388">
        <v>2320543</v>
      </c>
      <c r="B7388">
        <v>1</v>
      </c>
      <c r="C7388" t="s">
        <v>80</v>
      </c>
      <c r="D7388" t="s">
        <v>86</v>
      </c>
      <c r="E7388" t="s">
        <v>147</v>
      </c>
      <c r="F7388" t="s">
        <v>21077</v>
      </c>
      <c r="G7388" t="s">
        <v>336</v>
      </c>
      <c r="H7388" t="s">
        <v>150</v>
      </c>
      <c r="I7388" t="s">
        <v>136</v>
      </c>
      <c r="J7388" t="s">
        <v>137</v>
      </c>
      <c r="K7388" t="s">
        <v>138</v>
      </c>
      <c r="L7388" t="s">
        <v>21078</v>
      </c>
      <c r="M7388" t="s">
        <v>21079</v>
      </c>
      <c r="N7388">
        <v>1.166388888</v>
      </c>
      <c r="O7388">
        <v>0</v>
      </c>
      <c r="P7388">
        <v>61</v>
      </c>
      <c r="Q7388">
        <v>0</v>
      </c>
      <c r="R7388">
        <v>4</v>
      </c>
      <c r="S7388">
        <v>0</v>
      </c>
      <c r="T7388">
        <v>3</v>
      </c>
      <c r="U7388">
        <v>0</v>
      </c>
      <c r="V7388">
        <v>0</v>
      </c>
      <c r="W7388">
        <v>0</v>
      </c>
      <c r="X7388">
        <v>42.972749287282973</v>
      </c>
      <c r="Y7388">
        <v>0</v>
      </c>
      <c r="Z7388">
        <v>2.9802764140650666</v>
      </c>
      <c r="AA7388">
        <v>0</v>
      </c>
      <c r="AB7388">
        <v>2.4039523564996337</v>
      </c>
      <c r="AC7388">
        <v>0</v>
      </c>
      <c r="AD7388">
        <v>0</v>
      </c>
      <c r="AE7388">
        <v>48.35697805784767</v>
      </c>
    </row>
    <row r="7389" spans="1:31" x14ac:dyDescent="0.25">
      <c r="A7389">
        <v>2320729</v>
      </c>
      <c r="B7389">
        <v>1</v>
      </c>
      <c r="C7389" t="s">
        <v>81</v>
      </c>
      <c r="D7389" t="s">
        <v>115</v>
      </c>
      <c r="E7389" t="s">
        <v>153</v>
      </c>
      <c r="F7389" t="s">
        <v>21080</v>
      </c>
      <c r="G7389" t="s">
        <v>155</v>
      </c>
      <c r="H7389" t="s">
        <v>150</v>
      </c>
      <c r="I7389" t="s">
        <v>136</v>
      </c>
      <c r="J7389" t="s">
        <v>137</v>
      </c>
      <c r="K7389" t="s">
        <v>138</v>
      </c>
      <c r="L7389" t="s">
        <v>21081</v>
      </c>
      <c r="M7389" t="s">
        <v>21082</v>
      </c>
      <c r="N7389">
        <v>1.678055555</v>
      </c>
      <c r="O7389">
        <v>0</v>
      </c>
      <c r="P7389">
        <v>0</v>
      </c>
      <c r="Q7389">
        <v>0</v>
      </c>
      <c r="R7389">
        <v>1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2.9415576697199777</v>
      </c>
      <c r="AA7389">
        <v>0</v>
      </c>
      <c r="AB7389">
        <v>0</v>
      </c>
      <c r="AC7389">
        <v>0</v>
      </c>
      <c r="AD7389">
        <v>0</v>
      </c>
      <c r="AE7389">
        <v>2.9415576697199777</v>
      </c>
    </row>
    <row r="7390" spans="1:31" x14ac:dyDescent="0.25">
      <c r="A7390">
        <v>2320337</v>
      </c>
      <c r="B7390">
        <v>1</v>
      </c>
      <c r="C7390" t="s">
        <v>81</v>
      </c>
      <c r="D7390" t="s">
        <v>112</v>
      </c>
      <c r="E7390" t="s">
        <v>147</v>
      </c>
      <c r="F7390" t="s">
        <v>21083</v>
      </c>
      <c r="G7390" t="s">
        <v>149</v>
      </c>
      <c r="H7390" t="s">
        <v>150</v>
      </c>
      <c r="I7390" t="s">
        <v>136</v>
      </c>
      <c r="J7390" t="s">
        <v>137</v>
      </c>
      <c r="K7390" t="s">
        <v>138</v>
      </c>
      <c r="L7390" t="s">
        <v>21084</v>
      </c>
      <c r="M7390" t="s">
        <v>21085</v>
      </c>
      <c r="N7390">
        <v>2.3816666660000001</v>
      </c>
      <c r="O7390">
        <v>0</v>
      </c>
      <c r="P7390">
        <v>6</v>
      </c>
      <c r="Q7390">
        <v>0</v>
      </c>
      <c r="R7390">
        <v>1</v>
      </c>
      <c r="S7390">
        <v>0</v>
      </c>
      <c r="T7390">
        <v>4</v>
      </c>
      <c r="U7390">
        <v>0</v>
      </c>
      <c r="V7390">
        <v>0</v>
      </c>
      <c r="W7390">
        <v>0</v>
      </c>
      <c r="X7390">
        <v>2.6823530372130002</v>
      </c>
      <c r="Y7390">
        <v>0</v>
      </c>
      <c r="Z7390">
        <v>0.42620756005375005</v>
      </c>
      <c r="AA7390">
        <v>0</v>
      </c>
      <c r="AB7390">
        <v>1.1076594198376002</v>
      </c>
      <c r="AC7390">
        <v>0</v>
      </c>
      <c r="AD7390">
        <v>0</v>
      </c>
      <c r="AE7390">
        <v>4.2162200171043507</v>
      </c>
    </row>
    <row r="7391" spans="1:31" x14ac:dyDescent="0.25">
      <c r="A7391">
        <v>2320437</v>
      </c>
      <c r="B7391">
        <v>1</v>
      </c>
      <c r="C7391" t="s">
        <v>81</v>
      </c>
      <c r="D7391" t="s">
        <v>118</v>
      </c>
      <c r="E7391" t="s">
        <v>153</v>
      </c>
      <c r="F7391" t="s">
        <v>21086</v>
      </c>
      <c r="G7391" t="s">
        <v>155</v>
      </c>
      <c r="H7391" t="s">
        <v>150</v>
      </c>
      <c r="I7391" t="s">
        <v>136</v>
      </c>
      <c r="J7391" t="s">
        <v>137</v>
      </c>
      <c r="K7391" t="s">
        <v>138</v>
      </c>
      <c r="L7391" t="s">
        <v>21087</v>
      </c>
      <c r="M7391" t="s">
        <v>21088</v>
      </c>
      <c r="N7391">
        <v>1.186111111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1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8.7409535738049993E-2</v>
      </c>
      <c r="AC7391">
        <v>0</v>
      </c>
      <c r="AD7391">
        <v>0</v>
      </c>
      <c r="AE7391">
        <v>8.7409535738049993E-2</v>
      </c>
    </row>
    <row r="7392" spans="1:31" x14ac:dyDescent="0.25">
      <c r="A7392">
        <v>2320294</v>
      </c>
      <c r="B7392">
        <v>1</v>
      </c>
      <c r="C7392" t="s">
        <v>80</v>
      </c>
      <c r="D7392" t="s">
        <v>100</v>
      </c>
      <c r="E7392" t="s">
        <v>141</v>
      </c>
      <c r="F7392" t="s">
        <v>21089</v>
      </c>
      <c r="G7392" t="s">
        <v>134</v>
      </c>
      <c r="H7392" t="s">
        <v>135</v>
      </c>
      <c r="I7392" t="s">
        <v>136</v>
      </c>
      <c r="J7392" t="s">
        <v>137</v>
      </c>
      <c r="K7392" t="s">
        <v>138</v>
      </c>
      <c r="L7392" t="s">
        <v>21090</v>
      </c>
      <c r="M7392" t="s">
        <v>21091</v>
      </c>
      <c r="N7392">
        <v>0.17722222200000001</v>
      </c>
      <c r="O7392">
        <v>0</v>
      </c>
      <c r="P7392">
        <v>881</v>
      </c>
      <c r="Q7392">
        <v>16</v>
      </c>
      <c r="R7392">
        <v>125</v>
      </c>
      <c r="S7392">
        <v>8</v>
      </c>
      <c r="T7392">
        <v>125</v>
      </c>
      <c r="U7392">
        <v>0</v>
      </c>
      <c r="V7392">
        <v>0</v>
      </c>
      <c r="W7392">
        <v>0</v>
      </c>
      <c r="X7392">
        <v>36.390303443725365</v>
      </c>
      <c r="Y7392">
        <v>4.5802112079190502</v>
      </c>
      <c r="Z7392">
        <v>22.925569397270706</v>
      </c>
      <c r="AA7392">
        <v>10.921059153503947</v>
      </c>
      <c r="AB7392">
        <v>15.243777261007775</v>
      </c>
      <c r="AC7392">
        <v>0</v>
      </c>
      <c r="AD7392">
        <v>0</v>
      </c>
      <c r="AE7392">
        <v>90.060920463426839</v>
      </c>
    </row>
    <row r="7393" spans="1:31" x14ac:dyDescent="0.25">
      <c r="A7393">
        <v>2320240</v>
      </c>
      <c r="B7393">
        <v>1</v>
      </c>
      <c r="C7393" t="s">
        <v>81</v>
      </c>
      <c r="D7393" t="s">
        <v>120</v>
      </c>
      <c r="E7393" t="s">
        <v>153</v>
      </c>
      <c r="F7393" t="s">
        <v>21092</v>
      </c>
      <c r="G7393" t="s">
        <v>155</v>
      </c>
      <c r="H7393" t="s">
        <v>150</v>
      </c>
      <c r="I7393" t="s">
        <v>136</v>
      </c>
      <c r="J7393" t="s">
        <v>137</v>
      </c>
      <c r="K7393" t="s">
        <v>138</v>
      </c>
      <c r="L7393" t="s">
        <v>21093</v>
      </c>
      <c r="M7393" t="s">
        <v>21094</v>
      </c>
      <c r="N7393">
        <v>0.85777777700000002</v>
      </c>
      <c r="O7393">
        <v>0</v>
      </c>
      <c r="P7393">
        <v>1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7.2330044484266678E-2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7.2330044484266678E-2</v>
      </c>
    </row>
    <row r="7394" spans="1:31" x14ac:dyDescent="0.25">
      <c r="A7394">
        <v>2320572</v>
      </c>
      <c r="B7394">
        <v>1</v>
      </c>
      <c r="C7394" t="s">
        <v>80</v>
      </c>
      <c r="D7394" t="s">
        <v>92</v>
      </c>
      <c r="E7394" t="s">
        <v>153</v>
      </c>
      <c r="F7394" t="s">
        <v>21095</v>
      </c>
      <c r="G7394" t="s">
        <v>155</v>
      </c>
      <c r="H7394" t="s">
        <v>150</v>
      </c>
      <c r="I7394" t="s">
        <v>136</v>
      </c>
      <c r="J7394" t="s">
        <v>137</v>
      </c>
      <c r="K7394" t="s">
        <v>138</v>
      </c>
      <c r="L7394" t="s">
        <v>21096</v>
      </c>
      <c r="M7394" t="s">
        <v>21097</v>
      </c>
      <c r="N7394">
        <v>1.678055555</v>
      </c>
      <c r="O7394">
        <v>0</v>
      </c>
      <c r="P7394">
        <v>1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0.62681838643666676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0.62681838643666676</v>
      </c>
    </row>
    <row r="7395" spans="1:31" x14ac:dyDescent="0.25">
      <c r="A7395">
        <v>2320549</v>
      </c>
      <c r="B7395">
        <v>1</v>
      </c>
      <c r="C7395" t="s">
        <v>80</v>
      </c>
      <c r="D7395" t="s">
        <v>104</v>
      </c>
      <c r="E7395" t="s">
        <v>141</v>
      </c>
      <c r="F7395" t="s">
        <v>21098</v>
      </c>
      <c r="G7395" t="s">
        <v>134</v>
      </c>
      <c r="H7395" t="s">
        <v>135</v>
      </c>
      <c r="I7395" t="s">
        <v>136</v>
      </c>
      <c r="J7395" t="s">
        <v>137</v>
      </c>
      <c r="K7395" t="s">
        <v>138</v>
      </c>
      <c r="L7395" t="s">
        <v>21099</v>
      </c>
      <c r="M7395" t="s">
        <v>21100</v>
      </c>
      <c r="N7395">
        <v>1.57</v>
      </c>
      <c r="O7395">
        <v>9</v>
      </c>
      <c r="P7395">
        <v>0</v>
      </c>
      <c r="Q7395">
        <v>67</v>
      </c>
      <c r="R7395">
        <v>0</v>
      </c>
      <c r="S7395">
        <v>27</v>
      </c>
      <c r="T7395">
        <v>2</v>
      </c>
      <c r="U7395">
        <v>0</v>
      </c>
      <c r="V7395">
        <v>0</v>
      </c>
      <c r="W7395">
        <v>19.227807747710877</v>
      </c>
      <c r="X7395">
        <v>0</v>
      </c>
      <c r="Y7395">
        <v>503.43863017282291</v>
      </c>
      <c r="Z7395">
        <v>0</v>
      </c>
      <c r="AA7395">
        <v>586.35911155910503</v>
      </c>
      <c r="AB7395">
        <v>6.3022262933999773</v>
      </c>
      <c r="AC7395">
        <v>0</v>
      </c>
      <c r="AD7395">
        <v>0</v>
      </c>
      <c r="AE7395">
        <v>1115.3277757730389</v>
      </c>
    </row>
    <row r="7396" spans="1:31" x14ac:dyDescent="0.25">
      <c r="A7396">
        <v>2320403</v>
      </c>
      <c r="B7396">
        <v>1</v>
      </c>
      <c r="C7396" t="s">
        <v>80</v>
      </c>
      <c r="D7396" t="s">
        <v>93</v>
      </c>
      <c r="E7396" t="s">
        <v>141</v>
      </c>
      <c r="F7396" t="s">
        <v>3469</v>
      </c>
      <c r="G7396" t="s">
        <v>143</v>
      </c>
      <c r="H7396" t="s">
        <v>135</v>
      </c>
      <c r="I7396" t="s">
        <v>136</v>
      </c>
      <c r="J7396" t="s">
        <v>137</v>
      </c>
      <c r="K7396" t="s">
        <v>144</v>
      </c>
      <c r="L7396" t="s">
        <v>21101</v>
      </c>
      <c r="M7396" t="s">
        <v>21102</v>
      </c>
      <c r="N7396">
        <v>8.2899999999999991</v>
      </c>
      <c r="O7396">
        <v>2</v>
      </c>
      <c r="P7396">
        <v>332</v>
      </c>
      <c r="Q7396">
        <v>10</v>
      </c>
      <c r="R7396">
        <v>263</v>
      </c>
      <c r="S7396">
        <v>2</v>
      </c>
      <c r="T7396">
        <v>117</v>
      </c>
      <c r="U7396">
        <v>0</v>
      </c>
      <c r="V7396">
        <v>0</v>
      </c>
      <c r="W7396">
        <v>21.102815359885</v>
      </c>
      <c r="X7396">
        <v>349.98441478325736</v>
      </c>
      <c r="Y7396">
        <v>392.36170059042229</v>
      </c>
      <c r="Z7396">
        <v>1234.0810257757807</v>
      </c>
      <c r="AA7396">
        <v>24.056482231420507</v>
      </c>
      <c r="AB7396">
        <v>770.07892218594611</v>
      </c>
      <c r="AC7396">
        <v>0</v>
      </c>
      <c r="AD7396">
        <v>0</v>
      </c>
      <c r="AE7396">
        <v>2791.6653609267123</v>
      </c>
    </row>
    <row r="7397" spans="1:31" x14ac:dyDescent="0.25">
      <c r="A7397">
        <v>2320672</v>
      </c>
      <c r="B7397">
        <v>1</v>
      </c>
      <c r="C7397" t="s">
        <v>80</v>
      </c>
      <c r="D7397" t="s">
        <v>108</v>
      </c>
      <c r="E7397" t="s">
        <v>147</v>
      </c>
      <c r="F7397" t="s">
        <v>21103</v>
      </c>
      <c r="G7397" t="s">
        <v>503</v>
      </c>
      <c r="H7397" t="s">
        <v>150</v>
      </c>
      <c r="I7397" t="s">
        <v>136</v>
      </c>
      <c r="J7397" t="s">
        <v>137</v>
      </c>
      <c r="K7397" t="s">
        <v>138</v>
      </c>
      <c r="L7397" t="s">
        <v>21104</v>
      </c>
      <c r="M7397" t="s">
        <v>21105</v>
      </c>
      <c r="N7397">
        <v>0.80472222199999999</v>
      </c>
      <c r="O7397">
        <v>0</v>
      </c>
      <c r="P7397">
        <v>18</v>
      </c>
      <c r="Q7397">
        <v>0</v>
      </c>
      <c r="R7397">
        <v>3</v>
      </c>
      <c r="S7397">
        <v>0</v>
      </c>
      <c r="T7397">
        <v>5</v>
      </c>
      <c r="U7397">
        <v>0</v>
      </c>
      <c r="V7397">
        <v>0</v>
      </c>
      <c r="W7397">
        <v>0</v>
      </c>
      <c r="X7397">
        <v>2.9984249103112504</v>
      </c>
      <c r="Y7397">
        <v>0</v>
      </c>
      <c r="Z7397">
        <v>2.0929782145035669</v>
      </c>
      <c r="AA7397">
        <v>0</v>
      </c>
      <c r="AB7397">
        <v>2.0404250733912912</v>
      </c>
      <c r="AC7397">
        <v>0</v>
      </c>
      <c r="AD7397">
        <v>0</v>
      </c>
      <c r="AE7397">
        <v>7.1318281982061089</v>
      </c>
    </row>
    <row r="7398" spans="1:31" x14ac:dyDescent="0.25">
      <c r="A7398">
        <v>2320718</v>
      </c>
      <c r="B7398">
        <v>1</v>
      </c>
      <c r="C7398" t="s">
        <v>81</v>
      </c>
      <c r="D7398" t="s">
        <v>121</v>
      </c>
      <c r="E7398" t="s">
        <v>175</v>
      </c>
      <c r="F7398" t="s">
        <v>21106</v>
      </c>
      <c r="G7398" t="s">
        <v>716</v>
      </c>
      <c r="H7398" t="s">
        <v>135</v>
      </c>
      <c r="I7398" t="s">
        <v>136</v>
      </c>
      <c r="J7398" t="s">
        <v>137</v>
      </c>
      <c r="K7398" t="s">
        <v>138</v>
      </c>
      <c r="L7398" t="s">
        <v>21107</v>
      </c>
      <c r="M7398" t="s">
        <v>21108</v>
      </c>
      <c r="N7398">
        <v>4.0108333329999999</v>
      </c>
      <c r="O7398">
        <v>0</v>
      </c>
      <c r="P7398">
        <v>474</v>
      </c>
      <c r="Q7398">
        <v>0</v>
      </c>
      <c r="R7398">
        <v>3</v>
      </c>
      <c r="S7398">
        <v>4</v>
      </c>
      <c r="T7398">
        <v>30</v>
      </c>
      <c r="U7398">
        <v>0</v>
      </c>
      <c r="V7398">
        <v>0</v>
      </c>
      <c r="W7398">
        <v>0</v>
      </c>
      <c r="X7398">
        <v>198.82343357920089</v>
      </c>
      <c r="Y7398">
        <v>0</v>
      </c>
      <c r="Z7398">
        <v>1.8917771041259248</v>
      </c>
      <c r="AA7398">
        <v>21.77698963229026</v>
      </c>
      <c r="AB7398">
        <v>33.213015884144838</v>
      </c>
      <c r="AC7398">
        <v>0</v>
      </c>
      <c r="AD7398">
        <v>0</v>
      </c>
      <c r="AE7398">
        <v>255.70521619976194</v>
      </c>
    </row>
    <row r="7399" spans="1:31" x14ac:dyDescent="0.25">
      <c r="A7399">
        <v>2320658</v>
      </c>
      <c r="B7399">
        <v>1</v>
      </c>
      <c r="C7399" t="s">
        <v>80</v>
      </c>
      <c r="D7399" t="s">
        <v>98</v>
      </c>
      <c r="E7399" t="s">
        <v>153</v>
      </c>
      <c r="F7399" t="s">
        <v>21109</v>
      </c>
      <c r="G7399" t="s">
        <v>155</v>
      </c>
      <c r="H7399" t="s">
        <v>150</v>
      </c>
      <c r="I7399" t="s">
        <v>136</v>
      </c>
      <c r="J7399" t="s">
        <v>137</v>
      </c>
      <c r="K7399" t="s">
        <v>138</v>
      </c>
      <c r="L7399" t="s">
        <v>21110</v>
      </c>
      <c r="M7399" t="s">
        <v>21111</v>
      </c>
      <c r="N7399">
        <v>1.5275000000000001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7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4.2736886665088001</v>
      </c>
      <c r="AC7399">
        <v>0</v>
      </c>
      <c r="AD7399">
        <v>0</v>
      </c>
      <c r="AE7399">
        <v>4.2736886665088001</v>
      </c>
    </row>
    <row r="7400" spans="1:31" x14ac:dyDescent="0.25">
      <c r="A7400">
        <v>2320466</v>
      </c>
      <c r="B7400">
        <v>1</v>
      </c>
      <c r="C7400" t="s">
        <v>80</v>
      </c>
      <c r="D7400" t="s">
        <v>82</v>
      </c>
      <c r="E7400" t="s">
        <v>141</v>
      </c>
      <c r="F7400" t="s">
        <v>21112</v>
      </c>
      <c r="G7400" t="s">
        <v>143</v>
      </c>
      <c r="H7400" t="s">
        <v>135</v>
      </c>
      <c r="I7400" t="s">
        <v>136</v>
      </c>
      <c r="J7400" t="s">
        <v>137</v>
      </c>
      <c r="K7400" t="s">
        <v>144</v>
      </c>
      <c r="L7400" t="s">
        <v>20519</v>
      </c>
      <c r="M7400" t="s">
        <v>21113</v>
      </c>
      <c r="N7400">
        <v>7.5733333329999999</v>
      </c>
      <c r="O7400">
        <v>0</v>
      </c>
      <c r="P7400">
        <v>4900</v>
      </c>
      <c r="Q7400">
        <v>0</v>
      </c>
      <c r="R7400">
        <v>0</v>
      </c>
      <c r="S7400">
        <v>0</v>
      </c>
      <c r="T7400">
        <v>532</v>
      </c>
      <c r="U7400">
        <v>0</v>
      </c>
      <c r="V7400">
        <v>1</v>
      </c>
      <c r="W7400">
        <v>0</v>
      </c>
      <c r="X7400">
        <v>8319.1231456856658</v>
      </c>
      <c r="Y7400">
        <v>0</v>
      </c>
      <c r="Z7400">
        <v>0</v>
      </c>
      <c r="AA7400">
        <v>0</v>
      </c>
      <c r="AB7400">
        <v>3860.4470441108151</v>
      </c>
      <c r="AC7400">
        <v>0</v>
      </c>
      <c r="AD7400">
        <v>6.9556380759097998</v>
      </c>
      <c r="AE7400">
        <v>12186.52582787239</v>
      </c>
    </row>
    <row r="7401" spans="1:31" x14ac:dyDescent="0.25">
      <c r="A7401">
        <v>2320844</v>
      </c>
      <c r="B7401">
        <v>1</v>
      </c>
      <c r="C7401" t="s">
        <v>80</v>
      </c>
      <c r="D7401" t="s">
        <v>97</v>
      </c>
      <c r="E7401" t="s">
        <v>153</v>
      </c>
      <c r="F7401" t="s">
        <v>21114</v>
      </c>
      <c r="G7401" t="s">
        <v>203</v>
      </c>
      <c r="H7401" t="s">
        <v>150</v>
      </c>
      <c r="I7401" t="s">
        <v>136</v>
      </c>
      <c r="J7401" t="s">
        <v>137</v>
      </c>
      <c r="K7401" t="s">
        <v>138</v>
      </c>
      <c r="L7401" t="s">
        <v>21115</v>
      </c>
      <c r="M7401" t="s">
        <v>21116</v>
      </c>
      <c r="N7401">
        <v>0.59499999999999997</v>
      </c>
      <c r="O7401">
        <v>0</v>
      </c>
      <c r="P7401">
        <v>5</v>
      </c>
      <c r="Q7401">
        <v>0</v>
      </c>
      <c r="R7401">
        <v>0</v>
      </c>
      <c r="S7401">
        <v>0</v>
      </c>
      <c r="T7401">
        <v>2</v>
      </c>
      <c r="U7401">
        <v>0</v>
      </c>
      <c r="V7401">
        <v>0</v>
      </c>
      <c r="W7401">
        <v>0</v>
      </c>
      <c r="X7401">
        <v>0.18826089790799999</v>
      </c>
      <c r="Y7401">
        <v>0</v>
      </c>
      <c r="Z7401">
        <v>0</v>
      </c>
      <c r="AA7401">
        <v>0</v>
      </c>
      <c r="AB7401">
        <v>0.49835057184960002</v>
      </c>
      <c r="AC7401">
        <v>0</v>
      </c>
      <c r="AD7401">
        <v>0</v>
      </c>
      <c r="AE7401">
        <v>0.68661146975760001</v>
      </c>
    </row>
    <row r="7402" spans="1:31" x14ac:dyDescent="0.25">
      <c r="A7402">
        <v>2320632</v>
      </c>
      <c r="B7402">
        <v>1</v>
      </c>
      <c r="C7402" t="s">
        <v>81</v>
      </c>
      <c r="D7402" t="s">
        <v>121</v>
      </c>
      <c r="E7402" t="s">
        <v>147</v>
      </c>
      <c r="F7402" t="s">
        <v>21117</v>
      </c>
      <c r="G7402" t="s">
        <v>258</v>
      </c>
      <c r="H7402" t="s">
        <v>150</v>
      </c>
      <c r="I7402" t="s">
        <v>136</v>
      </c>
      <c r="J7402" t="s">
        <v>137</v>
      </c>
      <c r="K7402" t="s">
        <v>138</v>
      </c>
      <c r="L7402" t="s">
        <v>21118</v>
      </c>
      <c r="M7402" t="s">
        <v>21119</v>
      </c>
      <c r="N7402">
        <v>2.2747222219999998</v>
      </c>
      <c r="O7402">
        <v>0</v>
      </c>
      <c r="P7402">
        <v>5</v>
      </c>
      <c r="Q7402">
        <v>0</v>
      </c>
      <c r="R7402">
        <v>14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1.0115089647745334</v>
      </c>
      <c r="Y7402">
        <v>0</v>
      </c>
      <c r="Z7402">
        <v>5.277694738125069</v>
      </c>
      <c r="AA7402">
        <v>0</v>
      </c>
      <c r="AB7402">
        <v>0</v>
      </c>
      <c r="AC7402">
        <v>0</v>
      </c>
      <c r="AD7402">
        <v>0</v>
      </c>
      <c r="AE7402">
        <v>6.2892037028996022</v>
      </c>
    </row>
    <row r="7403" spans="1:31" x14ac:dyDescent="0.25">
      <c r="A7403">
        <v>2320675</v>
      </c>
      <c r="B7403">
        <v>1</v>
      </c>
      <c r="C7403" t="s">
        <v>81</v>
      </c>
      <c r="D7403" t="s">
        <v>128</v>
      </c>
      <c r="E7403" t="s">
        <v>153</v>
      </c>
      <c r="F7403" t="s">
        <v>21120</v>
      </c>
      <c r="G7403" t="s">
        <v>703</v>
      </c>
      <c r="H7403" t="s">
        <v>150</v>
      </c>
      <c r="I7403" t="s">
        <v>136</v>
      </c>
      <c r="J7403" t="s">
        <v>3</v>
      </c>
      <c r="K7403" t="s">
        <v>138</v>
      </c>
      <c r="L7403" t="s">
        <v>21121</v>
      </c>
      <c r="M7403" t="s">
        <v>21122</v>
      </c>
      <c r="N7403">
        <v>0.46111111100000002</v>
      </c>
      <c r="O7403">
        <v>0</v>
      </c>
      <c r="P7403">
        <v>9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0.93301481380500007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0.93301481380500007</v>
      </c>
    </row>
    <row r="7404" spans="1:31" x14ac:dyDescent="0.25">
      <c r="A7404">
        <v>2320277</v>
      </c>
      <c r="B7404">
        <v>1</v>
      </c>
      <c r="C7404" t="s">
        <v>81</v>
      </c>
      <c r="D7404" t="s">
        <v>118</v>
      </c>
      <c r="E7404" t="s">
        <v>175</v>
      </c>
      <c r="F7404" t="s">
        <v>21123</v>
      </c>
      <c r="G7404" t="s">
        <v>210</v>
      </c>
      <c r="H7404" t="s">
        <v>135</v>
      </c>
      <c r="I7404" t="s">
        <v>136</v>
      </c>
      <c r="J7404" t="s">
        <v>137</v>
      </c>
      <c r="K7404" t="s">
        <v>138</v>
      </c>
      <c r="L7404" t="s">
        <v>21124</v>
      </c>
      <c r="M7404" t="s">
        <v>21125</v>
      </c>
      <c r="N7404">
        <v>2.310277777</v>
      </c>
      <c r="O7404">
        <v>0</v>
      </c>
      <c r="P7404">
        <v>69</v>
      </c>
      <c r="Q7404">
        <v>0</v>
      </c>
      <c r="R7404">
        <v>9</v>
      </c>
      <c r="S7404">
        <v>0</v>
      </c>
      <c r="T7404">
        <v>4</v>
      </c>
      <c r="U7404">
        <v>0</v>
      </c>
      <c r="V7404">
        <v>0</v>
      </c>
      <c r="W7404">
        <v>0</v>
      </c>
      <c r="X7404">
        <v>24.947993091057686</v>
      </c>
      <c r="Y7404">
        <v>0</v>
      </c>
      <c r="Z7404">
        <v>6.3975522264840343</v>
      </c>
      <c r="AA7404">
        <v>0</v>
      </c>
      <c r="AB7404">
        <v>1.1823166268447336</v>
      </c>
      <c r="AC7404">
        <v>0</v>
      </c>
      <c r="AD7404">
        <v>0</v>
      </c>
      <c r="AE7404">
        <v>32.527861944386451</v>
      </c>
    </row>
    <row r="7405" spans="1:31" x14ac:dyDescent="0.25">
      <c r="A7405">
        <v>2320326</v>
      </c>
      <c r="B7405">
        <v>1</v>
      </c>
      <c r="C7405" t="s">
        <v>80</v>
      </c>
      <c r="D7405" t="s">
        <v>108</v>
      </c>
      <c r="E7405" t="s">
        <v>147</v>
      </c>
      <c r="F7405" t="s">
        <v>5888</v>
      </c>
      <c r="G7405" t="s">
        <v>258</v>
      </c>
      <c r="H7405" t="s">
        <v>150</v>
      </c>
      <c r="I7405" t="s">
        <v>136</v>
      </c>
      <c r="J7405" t="s">
        <v>137</v>
      </c>
      <c r="K7405" t="s">
        <v>138</v>
      </c>
      <c r="L7405" t="s">
        <v>21126</v>
      </c>
      <c r="M7405" t="s">
        <v>21127</v>
      </c>
      <c r="N7405">
        <v>2.2397222220000002</v>
      </c>
      <c r="O7405">
        <v>0</v>
      </c>
      <c r="P7405">
        <v>0</v>
      </c>
      <c r="Q7405">
        <v>0</v>
      </c>
      <c r="R7405">
        <v>9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99.59435165409765</v>
      </c>
      <c r="AA7405">
        <v>0</v>
      </c>
      <c r="AB7405">
        <v>0</v>
      </c>
      <c r="AC7405">
        <v>0</v>
      </c>
      <c r="AD7405">
        <v>0</v>
      </c>
      <c r="AE7405">
        <v>99.59435165409765</v>
      </c>
    </row>
    <row r="7406" spans="1:31" x14ac:dyDescent="0.25">
      <c r="A7406">
        <v>2320303</v>
      </c>
      <c r="B7406">
        <v>1</v>
      </c>
      <c r="C7406" t="s">
        <v>80</v>
      </c>
      <c r="D7406" t="s">
        <v>105</v>
      </c>
      <c r="E7406" t="s">
        <v>153</v>
      </c>
      <c r="F7406" t="s">
        <v>21128</v>
      </c>
      <c r="G7406" t="s">
        <v>203</v>
      </c>
      <c r="H7406" t="s">
        <v>150</v>
      </c>
      <c r="I7406" t="s">
        <v>136</v>
      </c>
      <c r="J7406" t="s">
        <v>137</v>
      </c>
      <c r="K7406" t="s">
        <v>138</v>
      </c>
      <c r="L7406" t="s">
        <v>21129</v>
      </c>
      <c r="M7406" t="s">
        <v>21130</v>
      </c>
      <c r="N7406">
        <v>1.862222222</v>
      </c>
      <c r="O7406">
        <v>0</v>
      </c>
      <c r="P7406">
        <v>37</v>
      </c>
      <c r="Q7406">
        <v>0</v>
      </c>
      <c r="R7406">
        <v>0</v>
      </c>
      <c r="S7406">
        <v>0</v>
      </c>
      <c r="T7406">
        <v>1</v>
      </c>
      <c r="U7406">
        <v>0</v>
      </c>
      <c r="V7406">
        <v>0</v>
      </c>
      <c r="W7406">
        <v>0</v>
      </c>
      <c r="X7406">
        <v>17.364267978026671</v>
      </c>
      <c r="Y7406">
        <v>0</v>
      </c>
      <c r="Z7406">
        <v>0</v>
      </c>
      <c r="AA7406">
        <v>0</v>
      </c>
      <c r="AB7406">
        <v>1.7154337862975004</v>
      </c>
      <c r="AC7406">
        <v>0</v>
      </c>
      <c r="AD7406">
        <v>0</v>
      </c>
      <c r="AE7406">
        <v>19.07970176432417</v>
      </c>
    </row>
    <row r="7407" spans="1:31" x14ac:dyDescent="0.25">
      <c r="A7407">
        <v>2320340</v>
      </c>
      <c r="B7407">
        <v>1</v>
      </c>
      <c r="C7407" t="s">
        <v>80</v>
      </c>
      <c r="D7407" t="s">
        <v>96</v>
      </c>
      <c r="E7407" t="s">
        <v>153</v>
      </c>
      <c r="F7407" t="s">
        <v>21131</v>
      </c>
      <c r="G7407" t="s">
        <v>155</v>
      </c>
      <c r="H7407" t="s">
        <v>150</v>
      </c>
      <c r="I7407" t="s">
        <v>136</v>
      </c>
      <c r="J7407" t="s">
        <v>137</v>
      </c>
      <c r="K7407" t="s">
        <v>138</v>
      </c>
      <c r="L7407" t="s">
        <v>21132</v>
      </c>
      <c r="M7407" t="s">
        <v>21133</v>
      </c>
      <c r="N7407">
        <v>7.89</v>
      </c>
      <c r="O7407">
        <v>0</v>
      </c>
      <c r="P7407">
        <v>2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2.8633293478558999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2.8633293478558999</v>
      </c>
    </row>
    <row r="7408" spans="1:31" x14ac:dyDescent="0.25">
      <c r="A7408">
        <v>2320446</v>
      </c>
      <c r="B7408">
        <v>1</v>
      </c>
      <c r="C7408" t="s">
        <v>81</v>
      </c>
      <c r="D7408" t="s">
        <v>113</v>
      </c>
      <c r="E7408" t="s">
        <v>141</v>
      </c>
      <c r="F7408" t="s">
        <v>4035</v>
      </c>
      <c r="G7408" t="s">
        <v>134</v>
      </c>
      <c r="H7408" t="s">
        <v>135</v>
      </c>
      <c r="I7408" t="s">
        <v>136</v>
      </c>
      <c r="J7408" t="s">
        <v>137</v>
      </c>
      <c r="K7408" t="s">
        <v>138</v>
      </c>
      <c r="L7408" t="s">
        <v>21134</v>
      </c>
      <c r="M7408" t="s">
        <v>21135</v>
      </c>
      <c r="N7408">
        <v>0.74250000000000005</v>
      </c>
      <c r="O7408">
        <v>0</v>
      </c>
      <c r="P7408">
        <v>386</v>
      </c>
      <c r="Q7408">
        <v>61</v>
      </c>
      <c r="R7408">
        <v>353</v>
      </c>
      <c r="S7408">
        <v>12</v>
      </c>
      <c r="T7408">
        <v>46</v>
      </c>
      <c r="U7408">
        <v>1</v>
      </c>
      <c r="V7408">
        <v>0</v>
      </c>
      <c r="W7408">
        <v>0</v>
      </c>
      <c r="X7408">
        <v>68.083025120933229</v>
      </c>
      <c r="Y7408">
        <v>200.95076368851005</v>
      </c>
      <c r="Z7408">
        <v>604.29561682003578</v>
      </c>
      <c r="AA7408">
        <v>193.29739884146096</v>
      </c>
      <c r="AB7408">
        <v>48.685480942732624</v>
      </c>
      <c r="AC7408">
        <v>116.27605385176666</v>
      </c>
      <c r="AD7408">
        <v>0</v>
      </c>
      <c r="AE7408">
        <v>1231.5883392654393</v>
      </c>
    </row>
    <row r="7409" spans="1:31" x14ac:dyDescent="0.25">
      <c r="A7409">
        <v>2320781</v>
      </c>
      <c r="B7409">
        <v>1</v>
      </c>
      <c r="C7409" t="s">
        <v>80</v>
      </c>
      <c r="D7409" t="s">
        <v>105</v>
      </c>
      <c r="E7409" t="s">
        <v>147</v>
      </c>
      <c r="F7409" t="s">
        <v>21136</v>
      </c>
      <c r="G7409" t="s">
        <v>336</v>
      </c>
      <c r="H7409" t="s">
        <v>150</v>
      </c>
      <c r="I7409" t="s">
        <v>136</v>
      </c>
      <c r="J7409" t="s">
        <v>137</v>
      </c>
      <c r="K7409" t="s">
        <v>138</v>
      </c>
      <c r="L7409" t="s">
        <v>21137</v>
      </c>
      <c r="M7409" t="s">
        <v>21138</v>
      </c>
      <c r="N7409">
        <v>0.448333333</v>
      </c>
      <c r="O7409">
        <v>0</v>
      </c>
      <c r="P7409">
        <v>36</v>
      </c>
      <c r="Q7409">
        <v>0</v>
      </c>
      <c r="R7409">
        <v>0</v>
      </c>
      <c r="S7409">
        <v>0</v>
      </c>
      <c r="T7409">
        <v>8</v>
      </c>
      <c r="U7409">
        <v>0</v>
      </c>
      <c r="V7409">
        <v>0</v>
      </c>
      <c r="W7409">
        <v>0</v>
      </c>
      <c r="X7409">
        <v>3.9697063908965489</v>
      </c>
      <c r="Y7409">
        <v>0</v>
      </c>
      <c r="Z7409">
        <v>0</v>
      </c>
      <c r="AA7409">
        <v>0</v>
      </c>
      <c r="AB7409">
        <v>1.1909335631835001</v>
      </c>
      <c r="AC7409">
        <v>0</v>
      </c>
      <c r="AD7409">
        <v>0</v>
      </c>
      <c r="AE7409">
        <v>5.1606399540800485</v>
      </c>
    </row>
    <row r="7410" spans="1:31" x14ac:dyDescent="0.25">
      <c r="A7410">
        <v>2320638</v>
      </c>
      <c r="B7410">
        <v>1</v>
      </c>
      <c r="C7410" t="s">
        <v>80</v>
      </c>
      <c r="D7410" t="s">
        <v>101</v>
      </c>
      <c r="E7410" t="s">
        <v>153</v>
      </c>
      <c r="F7410" t="s">
        <v>21139</v>
      </c>
      <c r="G7410" t="s">
        <v>254</v>
      </c>
      <c r="H7410" t="s">
        <v>150</v>
      </c>
      <c r="I7410" t="s">
        <v>136</v>
      </c>
      <c r="J7410" t="s">
        <v>137</v>
      </c>
      <c r="K7410" t="s">
        <v>138</v>
      </c>
      <c r="L7410" t="s">
        <v>21140</v>
      </c>
      <c r="M7410" t="s">
        <v>21141</v>
      </c>
      <c r="N7410">
        <v>2.6097222219999998</v>
      </c>
      <c r="O7410">
        <v>0</v>
      </c>
      <c r="P7410">
        <v>1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5.2481969973125008E-2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5.2481969973125008E-2</v>
      </c>
    </row>
    <row r="7411" spans="1:31" x14ac:dyDescent="0.25">
      <c r="A7411">
        <v>2320489</v>
      </c>
      <c r="B7411">
        <v>1</v>
      </c>
      <c r="C7411" t="s">
        <v>80</v>
      </c>
      <c r="D7411" t="s">
        <v>105</v>
      </c>
      <c r="E7411" t="s">
        <v>153</v>
      </c>
      <c r="F7411" t="s">
        <v>21142</v>
      </c>
      <c r="G7411" t="s">
        <v>703</v>
      </c>
      <c r="H7411" t="s">
        <v>150</v>
      </c>
      <c r="I7411" t="s">
        <v>136</v>
      </c>
      <c r="J7411" t="s">
        <v>137</v>
      </c>
      <c r="K7411" t="s">
        <v>138</v>
      </c>
      <c r="L7411" t="s">
        <v>21143</v>
      </c>
      <c r="M7411" t="s">
        <v>21144</v>
      </c>
      <c r="N7411">
        <v>8.5366666660000003</v>
      </c>
      <c r="O7411">
        <v>0</v>
      </c>
      <c r="P7411">
        <v>1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1.953007258585125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1.953007258585125</v>
      </c>
    </row>
    <row r="7412" spans="1:31" x14ac:dyDescent="0.25">
      <c r="A7412">
        <v>2320429</v>
      </c>
      <c r="B7412">
        <v>1</v>
      </c>
      <c r="C7412" t="s">
        <v>80</v>
      </c>
      <c r="D7412" t="s">
        <v>84</v>
      </c>
      <c r="E7412" t="s">
        <v>147</v>
      </c>
      <c r="F7412" t="s">
        <v>21145</v>
      </c>
      <c r="G7412" t="s">
        <v>149</v>
      </c>
      <c r="H7412" t="s">
        <v>150</v>
      </c>
      <c r="I7412" t="s">
        <v>136</v>
      </c>
      <c r="J7412" t="s">
        <v>137</v>
      </c>
      <c r="K7412" t="s">
        <v>138</v>
      </c>
      <c r="L7412" t="s">
        <v>21146</v>
      </c>
      <c r="M7412" t="s">
        <v>21147</v>
      </c>
      <c r="N7412">
        <v>2.2494444439999999</v>
      </c>
      <c r="O7412">
        <v>0</v>
      </c>
      <c r="P7412">
        <v>155</v>
      </c>
      <c r="Q7412">
        <v>0</v>
      </c>
      <c r="R7412">
        <v>0</v>
      </c>
      <c r="S7412">
        <v>0</v>
      </c>
      <c r="T7412">
        <v>18</v>
      </c>
      <c r="U7412">
        <v>0</v>
      </c>
      <c r="V7412">
        <v>0</v>
      </c>
      <c r="W7412">
        <v>0</v>
      </c>
      <c r="X7412">
        <v>97.921082897154108</v>
      </c>
      <c r="Y7412">
        <v>0</v>
      </c>
      <c r="Z7412">
        <v>0</v>
      </c>
      <c r="AA7412">
        <v>0</v>
      </c>
      <c r="AB7412">
        <v>41.846870792298319</v>
      </c>
      <c r="AC7412">
        <v>0</v>
      </c>
      <c r="AD7412">
        <v>0</v>
      </c>
      <c r="AE7412">
        <v>139.76795368945244</v>
      </c>
    </row>
    <row r="7413" spans="1:31" x14ac:dyDescent="0.25">
      <c r="A7413">
        <v>2320406</v>
      </c>
      <c r="B7413">
        <v>1</v>
      </c>
      <c r="C7413" t="s">
        <v>80</v>
      </c>
      <c r="D7413" t="s">
        <v>82</v>
      </c>
      <c r="E7413" t="s">
        <v>285</v>
      </c>
      <c r="F7413" t="s">
        <v>21148</v>
      </c>
      <c r="G7413" t="s">
        <v>287</v>
      </c>
      <c r="H7413" t="s">
        <v>150</v>
      </c>
      <c r="I7413" t="s">
        <v>136</v>
      </c>
      <c r="J7413" t="s">
        <v>137</v>
      </c>
      <c r="K7413" t="s">
        <v>138</v>
      </c>
      <c r="L7413" t="s">
        <v>21149</v>
      </c>
      <c r="M7413" t="s">
        <v>21150</v>
      </c>
      <c r="N7413">
        <v>2.6183333329999998</v>
      </c>
      <c r="O7413">
        <v>0</v>
      </c>
      <c r="P7413">
        <v>1</v>
      </c>
      <c r="Q7413">
        <v>0</v>
      </c>
      <c r="R7413">
        <v>0</v>
      </c>
      <c r="S7413">
        <v>0</v>
      </c>
      <c r="T7413">
        <v>8</v>
      </c>
      <c r="U7413">
        <v>0</v>
      </c>
      <c r="V7413">
        <v>0</v>
      </c>
      <c r="W7413">
        <v>0</v>
      </c>
      <c r="X7413">
        <v>1.4560855188884001</v>
      </c>
      <c r="Y7413">
        <v>0</v>
      </c>
      <c r="Z7413">
        <v>0</v>
      </c>
      <c r="AA7413">
        <v>0</v>
      </c>
      <c r="AB7413">
        <v>8.6567944423496659</v>
      </c>
      <c r="AC7413">
        <v>0</v>
      </c>
      <c r="AD7413">
        <v>0</v>
      </c>
      <c r="AE7413">
        <v>10.112879961238066</v>
      </c>
    </row>
    <row r="7414" spans="1:31" x14ac:dyDescent="0.25">
      <c r="A7414">
        <v>2320360</v>
      </c>
      <c r="B7414">
        <v>1</v>
      </c>
      <c r="C7414" t="s">
        <v>81</v>
      </c>
      <c r="D7414" t="s">
        <v>119</v>
      </c>
      <c r="E7414" t="s">
        <v>132</v>
      </c>
      <c r="F7414" t="s">
        <v>21151</v>
      </c>
      <c r="G7414" t="s">
        <v>143</v>
      </c>
      <c r="H7414" t="s">
        <v>135</v>
      </c>
      <c r="I7414" t="s">
        <v>136</v>
      </c>
      <c r="J7414" t="s">
        <v>137</v>
      </c>
      <c r="K7414" t="s">
        <v>144</v>
      </c>
      <c r="L7414" t="s">
        <v>21152</v>
      </c>
      <c r="M7414" t="s">
        <v>21153</v>
      </c>
      <c r="N7414">
        <v>8.0019444439999994</v>
      </c>
      <c r="O7414">
        <v>0</v>
      </c>
      <c r="P7414">
        <v>384</v>
      </c>
      <c r="Q7414">
        <v>33</v>
      </c>
      <c r="R7414">
        <v>54</v>
      </c>
      <c r="S7414">
        <v>1</v>
      </c>
      <c r="T7414">
        <v>30</v>
      </c>
      <c r="U7414">
        <v>0</v>
      </c>
      <c r="V7414">
        <v>0</v>
      </c>
      <c r="W7414">
        <v>0</v>
      </c>
      <c r="X7414">
        <v>543.50104275014996</v>
      </c>
      <c r="Y7414">
        <v>4812.3139293816002</v>
      </c>
      <c r="Z7414">
        <v>4425.7133870458119</v>
      </c>
      <c r="AA7414">
        <v>14.10975103999122</v>
      </c>
      <c r="AB7414">
        <v>190.75925318897521</v>
      </c>
      <c r="AC7414">
        <v>0</v>
      </c>
      <c r="AD7414">
        <v>0</v>
      </c>
      <c r="AE7414">
        <v>9986.3973634065278</v>
      </c>
    </row>
    <row r="7415" spans="1:31" x14ac:dyDescent="0.25">
      <c r="A7415">
        <v>2320260</v>
      </c>
      <c r="B7415">
        <v>1</v>
      </c>
      <c r="C7415" t="s">
        <v>80</v>
      </c>
      <c r="D7415" t="s">
        <v>97</v>
      </c>
      <c r="E7415" t="s">
        <v>158</v>
      </c>
      <c r="F7415" t="s">
        <v>21154</v>
      </c>
      <c r="G7415" t="s">
        <v>193</v>
      </c>
      <c r="H7415" t="s">
        <v>150</v>
      </c>
      <c r="I7415" t="s">
        <v>136</v>
      </c>
      <c r="J7415" t="s">
        <v>3</v>
      </c>
      <c r="K7415" t="s">
        <v>138</v>
      </c>
      <c r="L7415" t="s">
        <v>21155</v>
      </c>
      <c r="M7415" t="s">
        <v>21156</v>
      </c>
      <c r="N7415">
        <v>7.83</v>
      </c>
      <c r="O7415">
        <v>0</v>
      </c>
      <c r="P7415">
        <v>7</v>
      </c>
      <c r="Q7415">
        <v>0</v>
      </c>
      <c r="R7415">
        <v>1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34.141138783002901</v>
      </c>
      <c r="Y7415">
        <v>0</v>
      </c>
      <c r="Z7415">
        <v>46.221753296085751</v>
      </c>
      <c r="AA7415">
        <v>0</v>
      </c>
      <c r="AB7415">
        <v>0</v>
      </c>
      <c r="AC7415">
        <v>0</v>
      </c>
      <c r="AD7415">
        <v>0</v>
      </c>
      <c r="AE7415">
        <v>80.362892079088653</v>
      </c>
    </row>
    <row r="7416" spans="1:31" x14ac:dyDescent="0.25">
      <c r="A7416">
        <v>2320423</v>
      </c>
      <c r="B7416">
        <v>1</v>
      </c>
      <c r="C7416" t="s">
        <v>80</v>
      </c>
      <c r="D7416" t="s">
        <v>82</v>
      </c>
      <c r="E7416" t="s">
        <v>153</v>
      </c>
      <c r="F7416" t="s">
        <v>21157</v>
      </c>
      <c r="G7416" t="s">
        <v>203</v>
      </c>
      <c r="H7416" t="s">
        <v>150</v>
      </c>
      <c r="I7416" t="s">
        <v>136</v>
      </c>
      <c r="J7416" t="s">
        <v>137</v>
      </c>
      <c r="K7416" t="s">
        <v>138</v>
      </c>
      <c r="L7416" t="s">
        <v>21158</v>
      </c>
      <c r="M7416" t="s">
        <v>21159</v>
      </c>
      <c r="N7416">
        <v>1.4855555549999999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1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2.3496316540345834</v>
      </c>
      <c r="AC7416">
        <v>0</v>
      </c>
      <c r="AD7416">
        <v>0</v>
      </c>
      <c r="AE7416">
        <v>2.3496316540345834</v>
      </c>
    </row>
    <row r="7417" spans="1:31" x14ac:dyDescent="0.25">
      <c r="A7417">
        <v>2320469</v>
      </c>
      <c r="B7417">
        <v>1</v>
      </c>
      <c r="C7417" t="s">
        <v>80</v>
      </c>
      <c r="D7417" t="s">
        <v>106</v>
      </c>
      <c r="E7417" t="s">
        <v>132</v>
      </c>
      <c r="F7417" t="s">
        <v>21160</v>
      </c>
      <c r="G7417" t="s">
        <v>134</v>
      </c>
      <c r="H7417" t="s">
        <v>135</v>
      </c>
      <c r="I7417" t="s">
        <v>136</v>
      </c>
      <c r="J7417" t="s">
        <v>137</v>
      </c>
      <c r="K7417" t="s">
        <v>138</v>
      </c>
      <c r="L7417" t="s">
        <v>21161</v>
      </c>
      <c r="M7417" t="s">
        <v>21162</v>
      </c>
      <c r="N7417">
        <v>0.94583333300000005</v>
      </c>
      <c r="O7417">
        <v>0</v>
      </c>
      <c r="P7417">
        <v>586</v>
      </c>
      <c r="Q7417">
        <v>0</v>
      </c>
      <c r="R7417">
        <v>15</v>
      </c>
      <c r="S7417">
        <v>3</v>
      </c>
      <c r="T7417">
        <v>66</v>
      </c>
      <c r="U7417">
        <v>0</v>
      </c>
      <c r="V7417">
        <v>0</v>
      </c>
      <c r="W7417">
        <v>0</v>
      </c>
      <c r="X7417">
        <v>64.824847766514907</v>
      </c>
      <c r="Y7417">
        <v>0</v>
      </c>
      <c r="Z7417">
        <v>9.1570275012195061</v>
      </c>
      <c r="AA7417">
        <v>5.0629105737301012</v>
      </c>
      <c r="AB7417">
        <v>29.699094592269958</v>
      </c>
      <c r="AC7417">
        <v>0</v>
      </c>
      <c r="AD7417">
        <v>0</v>
      </c>
      <c r="AE7417">
        <v>108.74388043373447</v>
      </c>
    </row>
    <row r="7418" spans="1:31" x14ac:dyDescent="0.25">
      <c r="A7418">
        <v>2320366</v>
      </c>
      <c r="B7418">
        <v>1</v>
      </c>
      <c r="C7418" t="s">
        <v>81</v>
      </c>
      <c r="D7418" t="s">
        <v>119</v>
      </c>
      <c r="E7418" t="s">
        <v>132</v>
      </c>
      <c r="F7418" t="s">
        <v>21163</v>
      </c>
      <c r="G7418" t="s">
        <v>143</v>
      </c>
      <c r="H7418" t="s">
        <v>135</v>
      </c>
      <c r="I7418" t="s">
        <v>136</v>
      </c>
      <c r="J7418" t="s">
        <v>137</v>
      </c>
      <c r="K7418" t="s">
        <v>144</v>
      </c>
      <c r="L7418" t="s">
        <v>21164</v>
      </c>
      <c r="M7418" t="s">
        <v>21165</v>
      </c>
      <c r="N7418">
        <v>7.9797222220000004</v>
      </c>
      <c r="O7418">
        <v>0</v>
      </c>
      <c r="P7418">
        <v>604</v>
      </c>
      <c r="Q7418">
        <v>0</v>
      </c>
      <c r="R7418">
        <v>45</v>
      </c>
      <c r="S7418">
        <v>1</v>
      </c>
      <c r="T7418">
        <v>47</v>
      </c>
      <c r="U7418">
        <v>0</v>
      </c>
      <c r="V7418">
        <v>0</v>
      </c>
      <c r="W7418">
        <v>0</v>
      </c>
      <c r="X7418">
        <v>970.20217906451433</v>
      </c>
      <c r="Y7418">
        <v>0</v>
      </c>
      <c r="Z7418">
        <v>1786.9080174888609</v>
      </c>
      <c r="AA7418">
        <v>14.072236786655111</v>
      </c>
      <c r="AB7418">
        <v>291.16674609022738</v>
      </c>
      <c r="AC7418">
        <v>0</v>
      </c>
      <c r="AD7418">
        <v>0</v>
      </c>
      <c r="AE7418">
        <v>3062.3491794302577</v>
      </c>
    </row>
    <row r="7419" spans="1:31" x14ac:dyDescent="0.25">
      <c r="A7419">
        <v>2320841</v>
      </c>
      <c r="B7419">
        <v>1</v>
      </c>
      <c r="C7419" t="s">
        <v>80</v>
      </c>
      <c r="D7419" t="s">
        <v>97</v>
      </c>
      <c r="E7419" t="s">
        <v>153</v>
      </c>
      <c r="F7419" t="s">
        <v>21166</v>
      </c>
      <c r="G7419" t="s">
        <v>254</v>
      </c>
      <c r="H7419" t="s">
        <v>150</v>
      </c>
      <c r="I7419" t="s">
        <v>136</v>
      </c>
      <c r="J7419" t="s">
        <v>137</v>
      </c>
      <c r="K7419" t="s">
        <v>138</v>
      </c>
      <c r="L7419" t="s">
        <v>21167</v>
      </c>
      <c r="M7419" t="s">
        <v>21168</v>
      </c>
      <c r="N7419">
        <v>0.97777777700000001</v>
      </c>
      <c r="O7419">
        <v>0</v>
      </c>
      <c r="P7419">
        <v>1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0.23088931320136663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0.23088931320136663</v>
      </c>
    </row>
    <row r="7420" spans="1:31" x14ac:dyDescent="0.25">
      <c r="A7420">
        <v>2320798</v>
      </c>
      <c r="B7420">
        <v>1</v>
      </c>
      <c r="C7420" t="s">
        <v>81</v>
      </c>
      <c r="D7420" t="s">
        <v>128</v>
      </c>
      <c r="E7420" t="s">
        <v>175</v>
      </c>
      <c r="F7420" t="s">
        <v>21169</v>
      </c>
      <c r="G7420" t="s">
        <v>134</v>
      </c>
      <c r="H7420" t="s">
        <v>135</v>
      </c>
      <c r="I7420" t="s">
        <v>136</v>
      </c>
      <c r="J7420" t="s">
        <v>137</v>
      </c>
      <c r="K7420" t="s">
        <v>138</v>
      </c>
      <c r="L7420" t="s">
        <v>21170</v>
      </c>
      <c r="M7420" t="s">
        <v>21171</v>
      </c>
      <c r="N7420">
        <v>0.53500000000000003</v>
      </c>
      <c r="O7420">
        <v>1</v>
      </c>
      <c r="P7420">
        <v>6294</v>
      </c>
      <c r="Q7420">
        <v>5</v>
      </c>
      <c r="R7420">
        <v>67</v>
      </c>
      <c r="S7420">
        <v>2</v>
      </c>
      <c r="T7420">
        <v>433</v>
      </c>
      <c r="U7420">
        <v>1</v>
      </c>
      <c r="V7420">
        <v>1</v>
      </c>
      <c r="W7420">
        <v>0.10920163920645001</v>
      </c>
      <c r="X7420">
        <v>817.4512611442027</v>
      </c>
      <c r="Y7420">
        <v>7.6477247919855014</v>
      </c>
      <c r="Z7420">
        <v>18.534165301466849</v>
      </c>
      <c r="AA7420">
        <v>19.71246916657325</v>
      </c>
      <c r="AB7420">
        <v>207.11573987308429</v>
      </c>
      <c r="AC7420">
        <v>9.2963346248185523</v>
      </c>
      <c r="AD7420">
        <v>3.1443216503253004</v>
      </c>
      <c r="AE7420">
        <v>1083.0112181916631</v>
      </c>
    </row>
    <row r="7421" spans="1:31" x14ac:dyDescent="0.25">
      <c r="A7421">
        <v>2320698</v>
      </c>
      <c r="B7421">
        <v>1</v>
      </c>
      <c r="C7421" t="s">
        <v>81</v>
      </c>
      <c r="D7421" t="s">
        <v>120</v>
      </c>
      <c r="E7421" t="s">
        <v>147</v>
      </c>
      <c r="F7421" t="s">
        <v>21172</v>
      </c>
      <c r="G7421" t="s">
        <v>258</v>
      </c>
      <c r="H7421" t="s">
        <v>150</v>
      </c>
      <c r="I7421" t="s">
        <v>136</v>
      </c>
      <c r="J7421" t="s">
        <v>137</v>
      </c>
      <c r="K7421" t="s">
        <v>138</v>
      </c>
      <c r="L7421" t="s">
        <v>21173</v>
      </c>
      <c r="M7421" t="s">
        <v>21174</v>
      </c>
      <c r="N7421">
        <v>0.84527777699999995</v>
      </c>
      <c r="O7421">
        <v>0</v>
      </c>
      <c r="P7421">
        <v>94</v>
      </c>
      <c r="Q7421">
        <v>0</v>
      </c>
      <c r="R7421">
        <v>0</v>
      </c>
      <c r="S7421">
        <v>0</v>
      </c>
      <c r="T7421">
        <v>5</v>
      </c>
      <c r="U7421">
        <v>0</v>
      </c>
      <c r="V7421">
        <v>0</v>
      </c>
      <c r="W7421">
        <v>0</v>
      </c>
      <c r="X7421">
        <v>16.004977861100279</v>
      </c>
      <c r="Y7421">
        <v>0</v>
      </c>
      <c r="Z7421">
        <v>0</v>
      </c>
      <c r="AA7421">
        <v>0</v>
      </c>
      <c r="AB7421">
        <v>3.0725326870405616</v>
      </c>
      <c r="AC7421">
        <v>0</v>
      </c>
      <c r="AD7421">
        <v>0</v>
      </c>
      <c r="AE7421">
        <v>19.07751054814084</v>
      </c>
    </row>
    <row r="7422" spans="1:31" x14ac:dyDescent="0.25">
      <c r="A7422">
        <v>2320821</v>
      </c>
      <c r="B7422">
        <v>1</v>
      </c>
      <c r="C7422" t="s">
        <v>80</v>
      </c>
      <c r="D7422" t="s">
        <v>99</v>
      </c>
      <c r="E7422" t="s">
        <v>153</v>
      </c>
      <c r="F7422" t="s">
        <v>21175</v>
      </c>
      <c r="G7422" t="s">
        <v>203</v>
      </c>
      <c r="H7422" t="s">
        <v>150</v>
      </c>
      <c r="I7422" t="s">
        <v>136</v>
      </c>
      <c r="J7422" t="s">
        <v>137</v>
      </c>
      <c r="K7422" t="s">
        <v>138</v>
      </c>
      <c r="L7422" t="s">
        <v>21176</v>
      </c>
      <c r="M7422" t="s">
        <v>21177</v>
      </c>
      <c r="N7422">
        <v>2.113611111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3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4.0520232872733333</v>
      </c>
      <c r="AC7422">
        <v>0</v>
      </c>
      <c r="AD7422">
        <v>0</v>
      </c>
      <c r="AE7422">
        <v>4.0520232872733333</v>
      </c>
    </row>
    <row r="7423" spans="1:31" x14ac:dyDescent="0.25">
      <c r="A7423">
        <v>2320386</v>
      </c>
      <c r="B7423">
        <v>1</v>
      </c>
      <c r="C7423" t="s">
        <v>81</v>
      </c>
      <c r="D7423" t="s">
        <v>123</v>
      </c>
      <c r="E7423" t="s">
        <v>132</v>
      </c>
      <c r="F7423" t="s">
        <v>9601</v>
      </c>
      <c r="G7423" t="s">
        <v>134</v>
      </c>
      <c r="H7423" t="s">
        <v>135</v>
      </c>
      <c r="I7423" t="s">
        <v>136</v>
      </c>
      <c r="J7423" t="s">
        <v>137</v>
      </c>
      <c r="K7423" t="s">
        <v>138</v>
      </c>
      <c r="L7423" t="s">
        <v>21178</v>
      </c>
      <c r="M7423" t="s">
        <v>21179</v>
      </c>
      <c r="N7423">
        <v>0.87583333299999999</v>
      </c>
      <c r="O7423">
        <v>3</v>
      </c>
      <c r="P7423">
        <v>361</v>
      </c>
      <c r="Q7423">
        <v>256</v>
      </c>
      <c r="R7423">
        <v>75</v>
      </c>
      <c r="S7423">
        <v>25</v>
      </c>
      <c r="T7423">
        <v>40</v>
      </c>
      <c r="U7423">
        <v>0</v>
      </c>
      <c r="V7423">
        <v>0</v>
      </c>
      <c r="W7423">
        <v>0.9178118600322166</v>
      </c>
      <c r="X7423">
        <v>54.169225635882825</v>
      </c>
      <c r="Y7423">
        <v>471.55965124658553</v>
      </c>
      <c r="Z7423">
        <v>98.79849850545223</v>
      </c>
      <c r="AA7423">
        <v>27.209413979573881</v>
      </c>
      <c r="AB7423">
        <v>25.815986443048416</v>
      </c>
      <c r="AC7423">
        <v>0</v>
      </c>
      <c r="AD7423">
        <v>0</v>
      </c>
      <c r="AE7423">
        <v>678.47058767057524</v>
      </c>
    </row>
    <row r="7424" spans="1:31" x14ac:dyDescent="0.25">
      <c r="A7424">
        <v>2320741</v>
      </c>
      <c r="B7424">
        <v>1</v>
      </c>
      <c r="C7424" t="s">
        <v>81</v>
      </c>
      <c r="D7424" t="s">
        <v>112</v>
      </c>
      <c r="E7424" t="s">
        <v>414</v>
      </c>
      <c r="F7424" t="s">
        <v>21180</v>
      </c>
      <c r="G7424" t="s">
        <v>134</v>
      </c>
      <c r="H7424" t="s">
        <v>135</v>
      </c>
      <c r="I7424" t="s">
        <v>136</v>
      </c>
      <c r="J7424" t="s">
        <v>137</v>
      </c>
      <c r="K7424" t="s">
        <v>138</v>
      </c>
      <c r="L7424" t="s">
        <v>21181</v>
      </c>
      <c r="M7424" t="s">
        <v>21182</v>
      </c>
      <c r="N7424">
        <v>0.1825</v>
      </c>
      <c r="O7424">
        <v>1</v>
      </c>
      <c r="P7424">
        <v>204</v>
      </c>
      <c r="Q7424">
        <v>206</v>
      </c>
      <c r="R7424">
        <v>82</v>
      </c>
      <c r="S7424">
        <v>12</v>
      </c>
      <c r="T7424">
        <v>16</v>
      </c>
      <c r="U7424">
        <v>3</v>
      </c>
      <c r="V7424">
        <v>0</v>
      </c>
      <c r="W7424">
        <v>2.8340429701090497</v>
      </c>
      <c r="X7424">
        <v>9.9790635701128441</v>
      </c>
      <c r="Y7424">
        <v>17.054656597575487</v>
      </c>
      <c r="Z7424">
        <v>6.0169355114571523</v>
      </c>
      <c r="AA7424">
        <v>55.716940838211002</v>
      </c>
      <c r="AB7424">
        <v>2.511949912492875</v>
      </c>
      <c r="AC7424">
        <v>154.31575987971641</v>
      </c>
      <c r="AD7424">
        <v>0</v>
      </c>
      <c r="AE7424">
        <v>248.42934927967482</v>
      </c>
    </row>
    <row r="7425" spans="1:31" x14ac:dyDescent="0.25">
      <c r="A7425">
        <v>2320343</v>
      </c>
      <c r="B7425">
        <v>1</v>
      </c>
      <c r="C7425" t="s">
        <v>80</v>
      </c>
      <c r="D7425" t="s">
        <v>103</v>
      </c>
      <c r="E7425" t="s">
        <v>141</v>
      </c>
      <c r="F7425" t="s">
        <v>980</v>
      </c>
      <c r="G7425" t="s">
        <v>134</v>
      </c>
      <c r="H7425" t="s">
        <v>135</v>
      </c>
      <c r="I7425" t="s">
        <v>136</v>
      </c>
      <c r="J7425" t="s">
        <v>137</v>
      </c>
      <c r="K7425" t="s">
        <v>138</v>
      </c>
      <c r="L7425" t="s">
        <v>21183</v>
      </c>
      <c r="M7425" t="s">
        <v>21184</v>
      </c>
      <c r="N7425">
        <v>7.1944443999999996E-2</v>
      </c>
      <c r="O7425">
        <v>1</v>
      </c>
      <c r="P7425">
        <v>284</v>
      </c>
      <c r="Q7425">
        <v>23</v>
      </c>
      <c r="R7425">
        <v>15</v>
      </c>
      <c r="S7425">
        <v>9</v>
      </c>
      <c r="T7425">
        <v>7</v>
      </c>
      <c r="U7425">
        <v>1</v>
      </c>
      <c r="V7425">
        <v>0</v>
      </c>
      <c r="W7425">
        <v>1.7032472098133338E-2</v>
      </c>
      <c r="X7425">
        <v>4.2274841460763346</v>
      </c>
      <c r="Y7425">
        <v>22.192348385749657</v>
      </c>
      <c r="Z7425">
        <v>4.1934455342589834</v>
      </c>
      <c r="AA7425">
        <v>2.0622232222721113</v>
      </c>
      <c r="AB7425">
        <v>0.29434311622955556</v>
      </c>
      <c r="AC7425">
        <v>2.3741568339993004</v>
      </c>
      <c r="AD7425">
        <v>0</v>
      </c>
      <c r="AE7425">
        <v>35.361033710684076</v>
      </c>
    </row>
    <row r="7426" spans="1:31" x14ac:dyDescent="0.25">
      <c r="A7426">
        <v>2320592</v>
      </c>
      <c r="B7426">
        <v>1</v>
      </c>
      <c r="C7426" t="s">
        <v>80</v>
      </c>
      <c r="D7426" t="s">
        <v>84</v>
      </c>
      <c r="E7426" t="s">
        <v>153</v>
      </c>
      <c r="F7426" t="s">
        <v>21185</v>
      </c>
      <c r="G7426" t="s">
        <v>155</v>
      </c>
      <c r="H7426" t="s">
        <v>150</v>
      </c>
      <c r="I7426" t="s">
        <v>136</v>
      </c>
      <c r="J7426" t="s">
        <v>137</v>
      </c>
      <c r="K7426" t="s">
        <v>138</v>
      </c>
      <c r="L7426" t="s">
        <v>20895</v>
      </c>
      <c r="M7426" t="s">
        <v>21186</v>
      </c>
      <c r="N7426">
        <v>2.4963888879999998</v>
      </c>
      <c r="O7426">
        <v>0</v>
      </c>
      <c r="P7426">
        <v>1</v>
      </c>
      <c r="Q7426">
        <v>0</v>
      </c>
      <c r="R7426">
        <v>0</v>
      </c>
      <c r="S7426">
        <v>0</v>
      </c>
      <c r="T7426">
        <v>1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0</v>
      </c>
    </row>
    <row r="7427" spans="1:31" x14ac:dyDescent="0.25">
      <c r="A7427">
        <v>2320486</v>
      </c>
      <c r="B7427">
        <v>1</v>
      </c>
      <c r="C7427" t="s">
        <v>80</v>
      </c>
      <c r="D7427" t="s">
        <v>103</v>
      </c>
      <c r="E7427" t="s">
        <v>158</v>
      </c>
      <c r="F7427" t="s">
        <v>21187</v>
      </c>
      <c r="G7427" t="s">
        <v>453</v>
      </c>
      <c r="H7427" t="s">
        <v>150</v>
      </c>
      <c r="I7427" t="s">
        <v>136</v>
      </c>
      <c r="J7427" t="s">
        <v>137</v>
      </c>
      <c r="K7427" t="s">
        <v>138</v>
      </c>
      <c r="L7427" t="s">
        <v>21188</v>
      </c>
      <c r="M7427" t="s">
        <v>21189</v>
      </c>
      <c r="N7427">
        <v>1.3208333329999999</v>
      </c>
      <c r="O7427">
        <v>0</v>
      </c>
      <c r="P7427">
        <v>0</v>
      </c>
      <c r="Q7427">
        <v>0</v>
      </c>
      <c r="R7427">
        <v>8</v>
      </c>
      <c r="S7427">
        <v>0</v>
      </c>
      <c r="T7427">
        <v>2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42.757255174116594</v>
      </c>
      <c r="AA7427">
        <v>0</v>
      </c>
      <c r="AB7427">
        <v>0.15781447902255</v>
      </c>
      <c r="AC7427">
        <v>0</v>
      </c>
      <c r="AD7427">
        <v>0</v>
      </c>
      <c r="AE7427">
        <v>42.915069653139142</v>
      </c>
    </row>
    <row r="7428" spans="1:31" x14ac:dyDescent="0.25">
      <c r="A7428">
        <v>2320635</v>
      </c>
      <c r="B7428">
        <v>1</v>
      </c>
      <c r="C7428" t="s">
        <v>80</v>
      </c>
      <c r="D7428" t="s">
        <v>98</v>
      </c>
      <c r="E7428" t="s">
        <v>153</v>
      </c>
      <c r="F7428" t="s">
        <v>21190</v>
      </c>
      <c r="G7428" t="s">
        <v>155</v>
      </c>
      <c r="H7428" t="s">
        <v>150</v>
      </c>
      <c r="I7428" t="s">
        <v>136</v>
      </c>
      <c r="J7428" t="s">
        <v>137</v>
      </c>
      <c r="K7428" t="s">
        <v>138</v>
      </c>
      <c r="L7428" t="s">
        <v>21191</v>
      </c>
      <c r="M7428" t="s">
        <v>21192</v>
      </c>
      <c r="N7428">
        <v>1.606666666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1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0</v>
      </c>
      <c r="AB7428">
        <v>2.8937075445046667</v>
      </c>
      <c r="AC7428">
        <v>0</v>
      </c>
      <c r="AD7428">
        <v>0</v>
      </c>
      <c r="AE7428">
        <v>2.8937075445046667</v>
      </c>
    </row>
    <row r="7429" spans="1:31" x14ac:dyDescent="0.25">
      <c r="A7429">
        <v>2320332</v>
      </c>
      <c r="B7429">
        <v>1</v>
      </c>
      <c r="C7429" t="s">
        <v>80</v>
      </c>
      <c r="D7429" t="s">
        <v>96</v>
      </c>
      <c r="E7429" t="s">
        <v>153</v>
      </c>
      <c r="F7429" t="s">
        <v>21193</v>
      </c>
      <c r="G7429" t="s">
        <v>254</v>
      </c>
      <c r="H7429" t="s">
        <v>150</v>
      </c>
      <c r="I7429" t="s">
        <v>136</v>
      </c>
      <c r="J7429" t="s">
        <v>137</v>
      </c>
      <c r="K7429" t="s">
        <v>138</v>
      </c>
      <c r="L7429" t="s">
        <v>21194</v>
      </c>
      <c r="M7429" t="s">
        <v>21195</v>
      </c>
      <c r="N7429">
        <v>1.675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3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0</v>
      </c>
    </row>
    <row r="7430" spans="1:31" x14ac:dyDescent="0.25">
      <c r="A7430">
        <v>2320269</v>
      </c>
      <c r="B7430">
        <v>1</v>
      </c>
      <c r="C7430" t="s">
        <v>81</v>
      </c>
      <c r="D7430" t="s">
        <v>112</v>
      </c>
      <c r="E7430" t="s">
        <v>175</v>
      </c>
      <c r="F7430" t="s">
        <v>21196</v>
      </c>
      <c r="G7430" t="s">
        <v>210</v>
      </c>
      <c r="H7430" t="s">
        <v>135</v>
      </c>
      <c r="I7430" t="s">
        <v>136</v>
      </c>
      <c r="J7430" t="s">
        <v>137</v>
      </c>
      <c r="K7430" t="s">
        <v>138</v>
      </c>
      <c r="L7430" t="s">
        <v>21197</v>
      </c>
      <c r="M7430" t="s">
        <v>21198</v>
      </c>
      <c r="N7430">
        <v>3.6430555550000001</v>
      </c>
      <c r="O7430">
        <v>0</v>
      </c>
      <c r="P7430">
        <v>4</v>
      </c>
      <c r="Q7430">
        <v>9</v>
      </c>
      <c r="R7430">
        <v>39</v>
      </c>
      <c r="S7430">
        <v>2</v>
      </c>
      <c r="T7430">
        <v>0</v>
      </c>
      <c r="U7430">
        <v>0</v>
      </c>
      <c r="V7430">
        <v>0</v>
      </c>
      <c r="W7430">
        <v>0</v>
      </c>
      <c r="X7430">
        <v>8.2060479026514983</v>
      </c>
      <c r="Y7430">
        <v>8.96223671645118</v>
      </c>
      <c r="Z7430">
        <v>49.698227097494275</v>
      </c>
      <c r="AA7430">
        <v>135.00954819320799</v>
      </c>
      <c r="AB7430">
        <v>0</v>
      </c>
      <c r="AC7430">
        <v>0</v>
      </c>
      <c r="AD7430">
        <v>0</v>
      </c>
      <c r="AE7430">
        <v>201.87605990980495</v>
      </c>
    </row>
    <row r="7431" spans="1:31" x14ac:dyDescent="0.25">
      <c r="A7431">
        <v>2320850</v>
      </c>
      <c r="B7431">
        <v>1</v>
      </c>
      <c r="C7431" t="s">
        <v>81</v>
      </c>
      <c r="D7431" t="s">
        <v>112</v>
      </c>
      <c r="E7431" t="s">
        <v>153</v>
      </c>
      <c r="F7431" t="s">
        <v>21199</v>
      </c>
      <c r="G7431" t="s">
        <v>155</v>
      </c>
      <c r="H7431" t="s">
        <v>150</v>
      </c>
      <c r="I7431" t="s">
        <v>136</v>
      </c>
      <c r="J7431" t="s">
        <v>137</v>
      </c>
      <c r="K7431" t="s">
        <v>138</v>
      </c>
      <c r="L7431" t="s">
        <v>21200</v>
      </c>
      <c r="M7431" t="s">
        <v>21201</v>
      </c>
      <c r="N7431">
        <v>0.84388888799999995</v>
      </c>
      <c r="O7431">
        <v>0</v>
      </c>
      <c r="P7431">
        <v>1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0.12491842617402502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0.12491842617402502</v>
      </c>
    </row>
    <row r="7432" spans="1:31" x14ac:dyDescent="0.25">
      <c r="A7432">
        <v>2320555</v>
      </c>
      <c r="B7432">
        <v>1</v>
      </c>
      <c r="C7432" t="s">
        <v>80</v>
      </c>
      <c r="D7432" t="s">
        <v>93</v>
      </c>
      <c r="E7432" t="s">
        <v>141</v>
      </c>
      <c r="F7432" t="s">
        <v>21202</v>
      </c>
      <c r="G7432" t="s">
        <v>134</v>
      </c>
      <c r="H7432" t="s">
        <v>135</v>
      </c>
      <c r="I7432" t="s">
        <v>136</v>
      </c>
      <c r="J7432" t="s">
        <v>137</v>
      </c>
      <c r="K7432" t="s">
        <v>138</v>
      </c>
      <c r="L7432" t="s">
        <v>21203</v>
      </c>
      <c r="M7432" t="s">
        <v>21204</v>
      </c>
      <c r="N7432">
        <v>0.197222222</v>
      </c>
      <c r="O7432">
        <v>0</v>
      </c>
      <c r="P7432">
        <v>8</v>
      </c>
      <c r="Q7432">
        <v>33</v>
      </c>
      <c r="R7432">
        <v>106</v>
      </c>
      <c r="S7432">
        <v>7</v>
      </c>
      <c r="T7432">
        <v>23</v>
      </c>
      <c r="U7432">
        <v>0</v>
      </c>
      <c r="V7432">
        <v>0</v>
      </c>
      <c r="W7432">
        <v>0</v>
      </c>
      <c r="X7432">
        <v>0.38779502496000001</v>
      </c>
      <c r="Y7432">
        <v>22.07484835501117</v>
      </c>
      <c r="Z7432">
        <v>43.845750428226765</v>
      </c>
      <c r="AA7432">
        <v>4.1122786561320002</v>
      </c>
      <c r="AB7432">
        <v>11.49359618227</v>
      </c>
      <c r="AC7432">
        <v>0</v>
      </c>
      <c r="AD7432">
        <v>0</v>
      </c>
      <c r="AE7432">
        <v>81.914268646599936</v>
      </c>
    </row>
    <row r="7433" spans="1:31" x14ac:dyDescent="0.25">
      <c r="A7433">
        <v>2320764</v>
      </c>
      <c r="B7433">
        <v>1</v>
      </c>
      <c r="C7433" t="s">
        <v>80</v>
      </c>
      <c r="D7433" t="s">
        <v>97</v>
      </c>
      <c r="E7433" t="s">
        <v>141</v>
      </c>
      <c r="F7433" t="s">
        <v>10373</v>
      </c>
      <c r="G7433" t="s">
        <v>134</v>
      </c>
      <c r="H7433" t="s">
        <v>135</v>
      </c>
      <c r="I7433" t="s">
        <v>136</v>
      </c>
      <c r="J7433" t="s">
        <v>137</v>
      </c>
      <c r="K7433" t="s">
        <v>138</v>
      </c>
      <c r="L7433" t="s">
        <v>21205</v>
      </c>
      <c r="M7433" t="s">
        <v>21206</v>
      </c>
      <c r="N7433">
        <v>0.23250000000000001</v>
      </c>
      <c r="O7433">
        <v>4</v>
      </c>
      <c r="P7433">
        <v>1711</v>
      </c>
      <c r="Q7433">
        <v>5</v>
      </c>
      <c r="R7433">
        <v>324</v>
      </c>
      <c r="S7433">
        <v>20</v>
      </c>
      <c r="T7433">
        <v>211</v>
      </c>
      <c r="U7433">
        <v>0</v>
      </c>
      <c r="V7433">
        <v>0</v>
      </c>
      <c r="W7433">
        <v>9.664989521769451</v>
      </c>
      <c r="X7433">
        <v>123.0148370851829</v>
      </c>
      <c r="Y7433">
        <v>0.73473107949562499</v>
      </c>
      <c r="Z7433">
        <v>34.062726700616238</v>
      </c>
      <c r="AA7433">
        <v>71.660182611303014</v>
      </c>
      <c r="AB7433">
        <v>42.708312001206899</v>
      </c>
      <c r="AC7433">
        <v>0</v>
      </c>
      <c r="AD7433">
        <v>0</v>
      </c>
      <c r="AE7433">
        <v>281.84577899957412</v>
      </c>
    </row>
    <row r="7434" spans="1:31" x14ac:dyDescent="0.25">
      <c r="A7434">
        <v>2320664</v>
      </c>
      <c r="B7434">
        <v>1</v>
      </c>
      <c r="C7434" t="s">
        <v>80</v>
      </c>
      <c r="D7434" t="s">
        <v>99</v>
      </c>
      <c r="E7434" t="s">
        <v>153</v>
      </c>
      <c r="F7434" t="s">
        <v>21207</v>
      </c>
      <c r="G7434" t="s">
        <v>254</v>
      </c>
      <c r="H7434" t="s">
        <v>150</v>
      </c>
      <c r="I7434" t="s">
        <v>136</v>
      </c>
      <c r="J7434" t="s">
        <v>137</v>
      </c>
      <c r="K7434" t="s">
        <v>138</v>
      </c>
      <c r="L7434" t="s">
        <v>21208</v>
      </c>
      <c r="M7434" t="s">
        <v>21209</v>
      </c>
      <c r="N7434">
        <v>1.2141666659999999</v>
      </c>
      <c r="O7434">
        <v>0</v>
      </c>
      <c r="P7434">
        <v>4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1.4807760779815586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1.4807760779815586</v>
      </c>
    </row>
    <row r="7435" spans="1:31" x14ac:dyDescent="0.25">
      <c r="A7435">
        <v>2320395</v>
      </c>
      <c r="B7435">
        <v>1</v>
      </c>
      <c r="C7435" t="s">
        <v>80</v>
      </c>
      <c r="D7435" t="s">
        <v>82</v>
      </c>
      <c r="E7435" t="s">
        <v>147</v>
      </c>
      <c r="F7435" t="s">
        <v>18470</v>
      </c>
      <c r="G7435" t="s">
        <v>149</v>
      </c>
      <c r="H7435" t="s">
        <v>150</v>
      </c>
      <c r="I7435" t="s">
        <v>136</v>
      </c>
      <c r="J7435" t="s">
        <v>137</v>
      </c>
      <c r="K7435" t="s">
        <v>138</v>
      </c>
      <c r="L7435" t="s">
        <v>21210</v>
      </c>
      <c r="M7435" t="s">
        <v>21211</v>
      </c>
      <c r="N7435">
        <v>7.6891666660000002</v>
      </c>
      <c r="O7435">
        <v>0</v>
      </c>
      <c r="P7435">
        <v>92</v>
      </c>
      <c r="Q7435">
        <v>0</v>
      </c>
      <c r="R7435">
        <v>0</v>
      </c>
      <c r="S7435">
        <v>0</v>
      </c>
      <c r="T7435">
        <v>4</v>
      </c>
      <c r="U7435">
        <v>0</v>
      </c>
      <c r="V7435">
        <v>0</v>
      </c>
      <c r="W7435">
        <v>0</v>
      </c>
      <c r="X7435">
        <v>196.98311243560187</v>
      </c>
      <c r="Y7435">
        <v>0</v>
      </c>
      <c r="Z7435">
        <v>0</v>
      </c>
      <c r="AA7435">
        <v>0</v>
      </c>
      <c r="AB7435">
        <v>52.391565694046868</v>
      </c>
      <c r="AC7435">
        <v>0</v>
      </c>
      <c r="AD7435">
        <v>0</v>
      </c>
      <c r="AE7435">
        <v>249.37467812964874</v>
      </c>
    </row>
    <row r="7436" spans="1:31" x14ac:dyDescent="0.25">
      <c r="A7436">
        <v>2320352</v>
      </c>
      <c r="B7436">
        <v>1</v>
      </c>
      <c r="C7436" t="s">
        <v>80</v>
      </c>
      <c r="D7436" t="s">
        <v>93</v>
      </c>
      <c r="E7436" t="s">
        <v>141</v>
      </c>
      <c r="F7436" t="s">
        <v>2205</v>
      </c>
      <c r="G7436" t="s">
        <v>143</v>
      </c>
      <c r="H7436" t="s">
        <v>135</v>
      </c>
      <c r="I7436" t="s">
        <v>136</v>
      </c>
      <c r="J7436" t="s">
        <v>137</v>
      </c>
      <c r="K7436" t="s">
        <v>144</v>
      </c>
      <c r="L7436" t="s">
        <v>21212</v>
      </c>
      <c r="M7436" t="s">
        <v>21213</v>
      </c>
      <c r="N7436">
        <v>9.3558333329999996</v>
      </c>
      <c r="O7436">
        <v>0</v>
      </c>
      <c r="P7436">
        <v>506</v>
      </c>
      <c r="Q7436">
        <v>0</v>
      </c>
      <c r="R7436">
        <v>29</v>
      </c>
      <c r="S7436">
        <v>0</v>
      </c>
      <c r="T7436">
        <v>71</v>
      </c>
      <c r="U7436">
        <v>1</v>
      </c>
      <c r="V7436">
        <v>0</v>
      </c>
      <c r="W7436">
        <v>0</v>
      </c>
      <c r="X7436">
        <v>739.40262230781332</v>
      </c>
      <c r="Y7436">
        <v>0</v>
      </c>
      <c r="Z7436">
        <v>164.89143954350286</v>
      </c>
      <c r="AA7436">
        <v>0</v>
      </c>
      <c r="AB7436">
        <v>669.05626740996922</v>
      </c>
      <c r="AC7436">
        <v>16.264014754912438</v>
      </c>
      <c r="AD7436">
        <v>0</v>
      </c>
      <c r="AE7436">
        <v>1589.6143440161979</v>
      </c>
    </row>
    <row r="7437" spans="1:31" x14ac:dyDescent="0.25">
      <c r="A7437">
        <v>2320246</v>
      </c>
      <c r="B7437">
        <v>1</v>
      </c>
      <c r="C7437" t="s">
        <v>80</v>
      </c>
      <c r="D7437" t="s">
        <v>82</v>
      </c>
      <c r="E7437" t="s">
        <v>141</v>
      </c>
      <c r="F7437" t="s">
        <v>21214</v>
      </c>
      <c r="G7437" t="s">
        <v>467</v>
      </c>
      <c r="H7437" t="s">
        <v>135</v>
      </c>
      <c r="I7437" t="s">
        <v>136</v>
      </c>
      <c r="J7437" t="s">
        <v>137</v>
      </c>
      <c r="K7437" t="s">
        <v>144</v>
      </c>
      <c r="L7437" t="s">
        <v>21215</v>
      </c>
      <c r="M7437" t="s">
        <v>21216</v>
      </c>
      <c r="N7437">
        <v>6.8611111000000002E-2</v>
      </c>
      <c r="O7437">
        <v>0</v>
      </c>
      <c r="P7437">
        <v>3136</v>
      </c>
      <c r="Q7437">
        <v>0</v>
      </c>
      <c r="R7437">
        <v>0</v>
      </c>
      <c r="S7437">
        <v>1</v>
      </c>
      <c r="T7437">
        <v>274</v>
      </c>
      <c r="U7437">
        <v>0</v>
      </c>
      <c r="V7437">
        <v>0</v>
      </c>
      <c r="W7437">
        <v>0</v>
      </c>
      <c r="X7437">
        <v>41.055162509829394</v>
      </c>
      <c r="Y7437">
        <v>0</v>
      </c>
      <c r="Z7437">
        <v>0</v>
      </c>
      <c r="AA7437">
        <v>4.0219270595703334</v>
      </c>
      <c r="AB7437">
        <v>7.687102585613748</v>
      </c>
      <c r="AC7437">
        <v>0</v>
      </c>
      <c r="AD7437">
        <v>0</v>
      </c>
      <c r="AE7437">
        <v>52.764192155013475</v>
      </c>
    </row>
    <row r="7438" spans="1:31" x14ac:dyDescent="0.25">
      <c r="A7438">
        <v>2320495</v>
      </c>
      <c r="B7438">
        <v>1</v>
      </c>
      <c r="C7438" t="s">
        <v>80</v>
      </c>
      <c r="D7438" t="s">
        <v>83</v>
      </c>
      <c r="E7438" t="s">
        <v>153</v>
      </c>
      <c r="F7438" t="s">
        <v>21217</v>
      </c>
      <c r="G7438" t="s">
        <v>155</v>
      </c>
      <c r="H7438" t="s">
        <v>150</v>
      </c>
      <c r="I7438" t="s">
        <v>136</v>
      </c>
      <c r="J7438" t="s">
        <v>137</v>
      </c>
      <c r="K7438" t="s">
        <v>138</v>
      </c>
      <c r="L7438" t="s">
        <v>21218</v>
      </c>
      <c r="M7438" t="s">
        <v>21219</v>
      </c>
      <c r="N7438">
        <v>2.8433333329999999</v>
      </c>
      <c r="O7438">
        <v>0</v>
      </c>
      <c r="P7438">
        <v>3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13.256110560648331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13.256110560648331</v>
      </c>
    </row>
    <row r="7439" spans="1:31" x14ac:dyDescent="0.25">
      <c r="A7439">
        <v>2320681</v>
      </c>
      <c r="B7439">
        <v>1</v>
      </c>
      <c r="C7439" t="s">
        <v>80</v>
      </c>
      <c r="D7439" t="s">
        <v>106</v>
      </c>
      <c r="E7439" t="s">
        <v>147</v>
      </c>
      <c r="F7439" t="s">
        <v>21220</v>
      </c>
      <c r="G7439" t="s">
        <v>149</v>
      </c>
      <c r="H7439" t="s">
        <v>150</v>
      </c>
      <c r="I7439" t="s">
        <v>136</v>
      </c>
      <c r="J7439" t="s">
        <v>137</v>
      </c>
      <c r="K7439" t="s">
        <v>138</v>
      </c>
      <c r="L7439" t="s">
        <v>21221</v>
      </c>
      <c r="M7439" t="s">
        <v>21222</v>
      </c>
      <c r="N7439">
        <v>1.1716666659999999</v>
      </c>
      <c r="O7439">
        <v>0</v>
      </c>
      <c r="P7439">
        <v>23</v>
      </c>
      <c r="Q7439">
        <v>0</v>
      </c>
      <c r="R7439">
        <v>1</v>
      </c>
      <c r="S7439">
        <v>0</v>
      </c>
      <c r="T7439">
        <v>8</v>
      </c>
      <c r="U7439">
        <v>0</v>
      </c>
      <c r="V7439">
        <v>0</v>
      </c>
      <c r="W7439">
        <v>0</v>
      </c>
      <c r="X7439">
        <v>4.0362537319555498</v>
      </c>
      <c r="Y7439">
        <v>0</v>
      </c>
      <c r="Z7439">
        <v>3.6339306512499997E-3</v>
      </c>
      <c r="AA7439">
        <v>0</v>
      </c>
      <c r="AB7439">
        <v>4.2237354078794018</v>
      </c>
      <c r="AC7439">
        <v>0</v>
      </c>
      <c r="AD7439">
        <v>0</v>
      </c>
      <c r="AE7439">
        <v>8.2636230704862008</v>
      </c>
    </row>
    <row r="7440" spans="1:31" x14ac:dyDescent="0.25">
      <c r="A7440">
        <v>2320687</v>
      </c>
      <c r="B7440">
        <v>1</v>
      </c>
      <c r="C7440" t="s">
        <v>80</v>
      </c>
      <c r="D7440" t="s">
        <v>93</v>
      </c>
      <c r="E7440" t="s">
        <v>153</v>
      </c>
      <c r="F7440" t="s">
        <v>21223</v>
      </c>
      <c r="G7440" t="s">
        <v>155</v>
      </c>
      <c r="H7440" t="s">
        <v>150</v>
      </c>
      <c r="I7440" t="s">
        <v>136</v>
      </c>
      <c r="J7440" t="s">
        <v>137</v>
      </c>
      <c r="K7440" t="s">
        <v>138</v>
      </c>
      <c r="L7440" t="s">
        <v>21224</v>
      </c>
      <c r="M7440" t="s">
        <v>21225</v>
      </c>
      <c r="N7440">
        <v>3.6230555550000001</v>
      </c>
      <c r="O7440">
        <v>0</v>
      </c>
      <c r="P7440">
        <v>1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0.82349711764148326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0.82349711764148326</v>
      </c>
    </row>
    <row r="7441" spans="1:31" x14ac:dyDescent="0.25">
      <c r="A7441">
        <v>2320289</v>
      </c>
      <c r="B7441">
        <v>1</v>
      </c>
      <c r="C7441" t="s">
        <v>80</v>
      </c>
      <c r="D7441" t="s">
        <v>103</v>
      </c>
      <c r="E7441" t="s">
        <v>132</v>
      </c>
      <c r="F7441" t="s">
        <v>21226</v>
      </c>
      <c r="G7441" t="s">
        <v>134</v>
      </c>
      <c r="H7441" t="s">
        <v>135</v>
      </c>
      <c r="I7441" t="s">
        <v>136</v>
      </c>
      <c r="J7441" t="s">
        <v>137</v>
      </c>
      <c r="K7441" t="s">
        <v>138</v>
      </c>
      <c r="L7441" t="s">
        <v>21227</v>
      </c>
      <c r="M7441" t="s">
        <v>21228</v>
      </c>
      <c r="N7441">
        <v>1.044444444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0</v>
      </c>
      <c r="U7441">
        <v>1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792.23218693863203</v>
      </c>
      <c r="AD7441">
        <v>0</v>
      </c>
      <c r="AE7441">
        <v>792.23218693863203</v>
      </c>
    </row>
    <row r="7442" spans="1:31" x14ac:dyDescent="0.25">
      <c r="A7442">
        <v>2320389</v>
      </c>
      <c r="B7442">
        <v>1</v>
      </c>
      <c r="C7442" t="s">
        <v>80</v>
      </c>
      <c r="D7442" t="s">
        <v>110</v>
      </c>
      <c r="E7442" t="s">
        <v>158</v>
      </c>
      <c r="F7442" t="s">
        <v>21229</v>
      </c>
      <c r="G7442" t="s">
        <v>143</v>
      </c>
      <c r="H7442" t="s">
        <v>150</v>
      </c>
      <c r="I7442" t="s">
        <v>136</v>
      </c>
      <c r="J7442" t="s">
        <v>137</v>
      </c>
      <c r="K7442" t="s">
        <v>144</v>
      </c>
      <c r="L7442" t="s">
        <v>21230</v>
      </c>
      <c r="M7442" t="s">
        <v>21231</v>
      </c>
      <c r="N7442">
        <v>5.0830555549999996</v>
      </c>
      <c r="O7442">
        <v>0</v>
      </c>
      <c r="P7442">
        <v>581</v>
      </c>
      <c r="Q7442">
        <v>0</v>
      </c>
      <c r="R7442">
        <v>0</v>
      </c>
      <c r="S7442">
        <v>0</v>
      </c>
      <c r="T7442">
        <v>56</v>
      </c>
      <c r="U7442">
        <v>0</v>
      </c>
      <c r="V7442">
        <v>0</v>
      </c>
      <c r="W7442">
        <v>0</v>
      </c>
      <c r="X7442">
        <v>741.06218678678658</v>
      </c>
      <c r="Y7442">
        <v>0</v>
      </c>
      <c r="Z7442">
        <v>0</v>
      </c>
      <c r="AA7442">
        <v>0</v>
      </c>
      <c r="AB7442">
        <v>211.1116876567979</v>
      </c>
      <c r="AC7442">
        <v>0</v>
      </c>
      <c r="AD7442">
        <v>0</v>
      </c>
      <c r="AE7442">
        <v>952.17387444358451</v>
      </c>
    </row>
    <row r="7443" spans="1:31" x14ac:dyDescent="0.25">
      <c r="A7443">
        <v>2320538</v>
      </c>
      <c r="B7443">
        <v>1</v>
      </c>
      <c r="C7443" t="s">
        <v>80</v>
      </c>
      <c r="D7443" t="s">
        <v>98</v>
      </c>
      <c r="E7443" t="s">
        <v>147</v>
      </c>
      <c r="F7443" t="s">
        <v>21232</v>
      </c>
      <c r="G7443" t="s">
        <v>513</v>
      </c>
      <c r="H7443" t="s">
        <v>150</v>
      </c>
      <c r="I7443" t="s">
        <v>136</v>
      </c>
      <c r="J7443" t="s">
        <v>137</v>
      </c>
      <c r="K7443" t="s">
        <v>138</v>
      </c>
      <c r="L7443" t="s">
        <v>21233</v>
      </c>
      <c r="M7443" t="s">
        <v>21234</v>
      </c>
      <c r="N7443">
        <v>1.2236111110000001</v>
      </c>
      <c r="O7443">
        <v>0</v>
      </c>
      <c r="P7443">
        <v>2</v>
      </c>
      <c r="Q7443">
        <v>0</v>
      </c>
      <c r="R7443">
        <v>3</v>
      </c>
      <c r="S7443">
        <v>0</v>
      </c>
      <c r="T7443">
        <v>26</v>
      </c>
      <c r="U7443">
        <v>0</v>
      </c>
      <c r="V7443">
        <v>0</v>
      </c>
      <c r="W7443">
        <v>0</v>
      </c>
      <c r="X7443">
        <v>0.64510516216800007</v>
      </c>
      <c r="Y7443">
        <v>0</v>
      </c>
      <c r="Z7443">
        <v>5.8636219460176671</v>
      </c>
      <c r="AA7443">
        <v>0</v>
      </c>
      <c r="AB7443">
        <v>49.162492366579166</v>
      </c>
      <c r="AC7443">
        <v>0</v>
      </c>
      <c r="AD7443">
        <v>0</v>
      </c>
      <c r="AE7443">
        <v>55.671219474764833</v>
      </c>
    </row>
    <row r="7444" spans="1:31" x14ac:dyDescent="0.25">
      <c r="A7444">
        <v>2320598</v>
      </c>
      <c r="B7444">
        <v>1</v>
      </c>
      <c r="C7444" t="s">
        <v>81</v>
      </c>
      <c r="D7444" t="s">
        <v>112</v>
      </c>
      <c r="E7444" t="s">
        <v>141</v>
      </c>
      <c r="F7444" t="s">
        <v>14306</v>
      </c>
      <c r="G7444" t="s">
        <v>134</v>
      </c>
      <c r="H7444" t="s">
        <v>135</v>
      </c>
      <c r="I7444" t="s">
        <v>136</v>
      </c>
      <c r="J7444" t="s">
        <v>137</v>
      </c>
      <c r="K7444" t="s">
        <v>138</v>
      </c>
      <c r="L7444" t="s">
        <v>21235</v>
      </c>
      <c r="M7444" t="s">
        <v>21236</v>
      </c>
      <c r="N7444">
        <v>0.81333333299999999</v>
      </c>
      <c r="O7444">
        <v>0</v>
      </c>
      <c r="P7444">
        <v>217</v>
      </c>
      <c r="Q7444">
        <v>139</v>
      </c>
      <c r="R7444">
        <v>237</v>
      </c>
      <c r="S7444">
        <v>27</v>
      </c>
      <c r="T7444">
        <v>26</v>
      </c>
      <c r="U7444">
        <v>7</v>
      </c>
      <c r="V7444">
        <v>0</v>
      </c>
      <c r="W7444">
        <v>0</v>
      </c>
      <c r="X7444">
        <v>25.181957197732338</v>
      </c>
      <c r="Y7444">
        <v>85.94240257945745</v>
      </c>
      <c r="Z7444">
        <v>60.571470806158125</v>
      </c>
      <c r="AA7444">
        <v>72.158474520412611</v>
      </c>
      <c r="AB7444">
        <v>20.175155744892194</v>
      </c>
      <c r="AC7444">
        <v>480.3915228504747</v>
      </c>
      <c r="AD7444">
        <v>0</v>
      </c>
      <c r="AE7444">
        <v>744.42098369912742</v>
      </c>
    </row>
    <row r="7445" spans="1:31" x14ac:dyDescent="0.25">
      <c r="A7445">
        <v>2320521</v>
      </c>
      <c r="B7445">
        <v>1</v>
      </c>
      <c r="C7445" t="s">
        <v>80</v>
      </c>
      <c r="D7445" t="s">
        <v>96</v>
      </c>
      <c r="E7445" t="s">
        <v>153</v>
      </c>
      <c r="F7445" t="s">
        <v>21237</v>
      </c>
      <c r="G7445" t="s">
        <v>254</v>
      </c>
      <c r="H7445" t="s">
        <v>150</v>
      </c>
      <c r="I7445" t="s">
        <v>136</v>
      </c>
      <c r="J7445" t="s">
        <v>137</v>
      </c>
      <c r="K7445" t="s">
        <v>138</v>
      </c>
      <c r="L7445" t="s">
        <v>21238</v>
      </c>
      <c r="M7445" t="s">
        <v>21239</v>
      </c>
      <c r="N7445">
        <v>9.1402777769999997</v>
      </c>
      <c r="O7445">
        <v>0</v>
      </c>
      <c r="P7445">
        <v>1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3.1547266129786671</v>
      </c>
      <c r="Y7445">
        <v>0</v>
      </c>
      <c r="Z7445">
        <v>0</v>
      </c>
      <c r="AA7445">
        <v>0</v>
      </c>
      <c r="AB7445">
        <v>0</v>
      </c>
      <c r="AC7445">
        <v>0</v>
      </c>
      <c r="AD7445">
        <v>0</v>
      </c>
      <c r="AE7445">
        <v>3.1547266129786671</v>
      </c>
    </row>
    <row r="7446" spans="1:31" x14ac:dyDescent="0.25">
      <c r="A7446">
        <v>2320621</v>
      </c>
      <c r="B7446">
        <v>1</v>
      </c>
      <c r="C7446" t="s">
        <v>80</v>
      </c>
      <c r="D7446" t="s">
        <v>98</v>
      </c>
      <c r="E7446" t="s">
        <v>153</v>
      </c>
      <c r="F7446" t="s">
        <v>21240</v>
      </c>
      <c r="G7446" t="s">
        <v>155</v>
      </c>
      <c r="H7446" t="s">
        <v>150</v>
      </c>
      <c r="I7446" t="s">
        <v>136</v>
      </c>
      <c r="J7446" t="s">
        <v>137</v>
      </c>
      <c r="K7446" t="s">
        <v>138</v>
      </c>
      <c r="L7446" t="s">
        <v>21241</v>
      </c>
      <c r="M7446" t="s">
        <v>21242</v>
      </c>
      <c r="N7446">
        <v>0.93555555499999998</v>
      </c>
      <c r="O7446">
        <v>0</v>
      </c>
      <c r="P7446">
        <v>1</v>
      </c>
      <c r="Q7446">
        <v>0</v>
      </c>
      <c r="R7446">
        <v>1</v>
      </c>
      <c r="S7446">
        <v>0</v>
      </c>
      <c r="T7446">
        <v>1</v>
      </c>
      <c r="U7446">
        <v>0</v>
      </c>
      <c r="V7446">
        <v>0</v>
      </c>
      <c r="W7446">
        <v>0</v>
      </c>
      <c r="X7446">
        <v>0.21487940570099998</v>
      </c>
      <c r="Y7446">
        <v>0</v>
      </c>
      <c r="Z7446">
        <v>2.3653998489E-3</v>
      </c>
      <c r="AA7446">
        <v>0</v>
      </c>
      <c r="AB7446">
        <v>1.754794373135411</v>
      </c>
      <c r="AC7446">
        <v>0</v>
      </c>
      <c r="AD7446">
        <v>0</v>
      </c>
      <c r="AE7446">
        <v>1.9720391786853109</v>
      </c>
    </row>
    <row r="7447" spans="1:31" x14ac:dyDescent="0.25">
      <c r="A7447">
        <v>2320329</v>
      </c>
      <c r="B7447">
        <v>1</v>
      </c>
      <c r="C7447" t="s">
        <v>81</v>
      </c>
      <c r="D7447" t="s">
        <v>113</v>
      </c>
      <c r="E7447" t="s">
        <v>147</v>
      </c>
      <c r="F7447" t="s">
        <v>21243</v>
      </c>
      <c r="G7447" t="s">
        <v>149</v>
      </c>
      <c r="H7447" t="s">
        <v>150</v>
      </c>
      <c r="I7447" t="s">
        <v>136</v>
      </c>
      <c r="J7447" t="s">
        <v>137</v>
      </c>
      <c r="K7447" t="s">
        <v>138</v>
      </c>
      <c r="L7447" t="s">
        <v>21244</v>
      </c>
      <c r="M7447" t="s">
        <v>21245</v>
      </c>
      <c r="N7447">
        <v>3.3805555549999999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1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0</v>
      </c>
      <c r="AB7447">
        <v>4.8334563348582495</v>
      </c>
      <c r="AC7447">
        <v>0</v>
      </c>
      <c r="AD7447">
        <v>0</v>
      </c>
      <c r="AE7447">
        <v>4.8334563348582495</v>
      </c>
    </row>
    <row r="7448" spans="1:31" x14ac:dyDescent="0.25">
      <c r="A7448">
        <v>2320375</v>
      </c>
      <c r="B7448">
        <v>1</v>
      </c>
      <c r="C7448" t="s">
        <v>80</v>
      </c>
      <c r="D7448" t="s">
        <v>82</v>
      </c>
      <c r="E7448" t="s">
        <v>147</v>
      </c>
      <c r="F7448" t="s">
        <v>17330</v>
      </c>
      <c r="G7448" t="s">
        <v>149</v>
      </c>
      <c r="H7448" t="s">
        <v>150</v>
      </c>
      <c r="I7448" t="s">
        <v>136</v>
      </c>
      <c r="J7448" t="s">
        <v>137</v>
      </c>
      <c r="K7448" t="s">
        <v>138</v>
      </c>
      <c r="L7448" t="s">
        <v>21246</v>
      </c>
      <c r="M7448" t="s">
        <v>21247</v>
      </c>
      <c r="N7448">
        <v>8.8144444439999994</v>
      </c>
      <c r="O7448">
        <v>0</v>
      </c>
      <c r="P7448">
        <v>121</v>
      </c>
      <c r="Q7448">
        <v>0</v>
      </c>
      <c r="R7448">
        <v>0</v>
      </c>
      <c r="S7448">
        <v>0</v>
      </c>
      <c r="T7448">
        <v>6</v>
      </c>
      <c r="U7448">
        <v>0</v>
      </c>
      <c r="V7448">
        <v>0</v>
      </c>
      <c r="W7448">
        <v>0</v>
      </c>
      <c r="X7448">
        <v>235.63085320149091</v>
      </c>
      <c r="Y7448">
        <v>0</v>
      </c>
      <c r="Z7448">
        <v>0</v>
      </c>
      <c r="AA7448">
        <v>0</v>
      </c>
      <c r="AB7448">
        <v>11.254826843192465</v>
      </c>
      <c r="AC7448">
        <v>0</v>
      </c>
      <c r="AD7448">
        <v>0</v>
      </c>
      <c r="AE7448">
        <v>246.88568004468337</v>
      </c>
    </row>
    <row r="7449" spans="1:31" x14ac:dyDescent="0.25">
      <c r="A7449">
        <v>2320707</v>
      </c>
      <c r="B7449">
        <v>1</v>
      </c>
      <c r="C7449" t="s">
        <v>81</v>
      </c>
      <c r="D7449" t="s">
        <v>113</v>
      </c>
      <c r="E7449" t="s">
        <v>158</v>
      </c>
      <c r="F7449" t="s">
        <v>21248</v>
      </c>
      <c r="G7449" t="s">
        <v>149</v>
      </c>
      <c r="H7449" t="s">
        <v>150</v>
      </c>
      <c r="I7449" t="s">
        <v>136</v>
      </c>
      <c r="J7449" t="s">
        <v>137</v>
      </c>
      <c r="K7449" t="s">
        <v>138</v>
      </c>
      <c r="L7449" t="s">
        <v>21249</v>
      </c>
      <c r="M7449" t="s">
        <v>21250</v>
      </c>
      <c r="N7449">
        <v>1.1174999999999999</v>
      </c>
      <c r="O7449">
        <v>0</v>
      </c>
      <c r="P7449">
        <v>0</v>
      </c>
      <c r="Q7449">
        <v>0</v>
      </c>
      <c r="R7449">
        <v>17</v>
      </c>
      <c r="S7449">
        <v>0</v>
      </c>
      <c r="T7449">
        <v>1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42.550359658263105</v>
      </c>
      <c r="AA7449">
        <v>0</v>
      </c>
      <c r="AB7449">
        <v>1.3547227829698334</v>
      </c>
      <c r="AC7449">
        <v>0</v>
      </c>
      <c r="AD7449">
        <v>0</v>
      </c>
      <c r="AE7449">
        <v>43.905082441232935</v>
      </c>
    </row>
    <row r="7450" spans="1:31" x14ac:dyDescent="0.25">
      <c r="A7450">
        <v>2320458</v>
      </c>
      <c r="B7450">
        <v>1</v>
      </c>
      <c r="C7450" t="s">
        <v>80</v>
      </c>
      <c r="D7450" t="s">
        <v>96</v>
      </c>
      <c r="E7450" t="s">
        <v>158</v>
      </c>
      <c r="F7450" t="s">
        <v>21251</v>
      </c>
      <c r="G7450" t="s">
        <v>453</v>
      </c>
      <c r="H7450" t="s">
        <v>150</v>
      </c>
      <c r="I7450" t="s">
        <v>136</v>
      </c>
      <c r="J7450" t="s">
        <v>137</v>
      </c>
      <c r="K7450" t="s">
        <v>138</v>
      </c>
      <c r="L7450" t="s">
        <v>21252</v>
      </c>
      <c r="M7450" t="s">
        <v>21253</v>
      </c>
      <c r="N7450">
        <v>0.25277777699999998</v>
      </c>
      <c r="O7450">
        <v>0</v>
      </c>
      <c r="P7450">
        <v>137</v>
      </c>
      <c r="Q7450">
        <v>0</v>
      </c>
      <c r="R7450">
        <v>0</v>
      </c>
      <c r="S7450">
        <v>0</v>
      </c>
      <c r="T7450">
        <v>1</v>
      </c>
      <c r="U7450">
        <v>0</v>
      </c>
      <c r="V7450">
        <v>0</v>
      </c>
      <c r="W7450">
        <v>0</v>
      </c>
      <c r="X7450">
        <v>7.2461026556099997</v>
      </c>
      <c r="Y7450">
        <v>0</v>
      </c>
      <c r="Z7450">
        <v>0</v>
      </c>
      <c r="AA7450">
        <v>0</v>
      </c>
      <c r="AB7450">
        <v>0.30428648135491665</v>
      </c>
      <c r="AC7450">
        <v>0</v>
      </c>
      <c r="AD7450">
        <v>0</v>
      </c>
      <c r="AE7450">
        <v>7.5503891369649168</v>
      </c>
    </row>
    <row r="7451" spans="1:31" x14ac:dyDescent="0.25">
      <c r="A7451">
        <v>2320515</v>
      </c>
      <c r="B7451">
        <v>1</v>
      </c>
      <c r="C7451" t="s">
        <v>80</v>
      </c>
      <c r="D7451" t="s">
        <v>108</v>
      </c>
      <c r="E7451" t="s">
        <v>132</v>
      </c>
      <c r="F7451" t="s">
        <v>7988</v>
      </c>
      <c r="G7451" t="s">
        <v>134</v>
      </c>
      <c r="H7451" t="s">
        <v>135</v>
      </c>
      <c r="I7451" t="s">
        <v>468</v>
      </c>
      <c r="J7451" t="s">
        <v>137</v>
      </c>
      <c r="K7451" t="s">
        <v>138</v>
      </c>
      <c r="L7451" t="s">
        <v>21254</v>
      </c>
      <c r="M7451" t="s">
        <v>21255</v>
      </c>
      <c r="N7451">
        <v>6.6666659999999999E-3</v>
      </c>
      <c r="O7451">
        <v>0</v>
      </c>
      <c r="P7451">
        <v>1940</v>
      </c>
      <c r="Q7451">
        <v>2</v>
      </c>
      <c r="R7451">
        <v>418</v>
      </c>
      <c r="S7451">
        <v>14</v>
      </c>
      <c r="T7451">
        <v>266</v>
      </c>
      <c r="U7451">
        <v>0</v>
      </c>
      <c r="V7451">
        <v>0</v>
      </c>
      <c r="W7451">
        <v>0</v>
      </c>
      <c r="X7451">
        <v>1.9132417930677974</v>
      </c>
      <c r="Y7451">
        <v>0.33640674566399997</v>
      </c>
      <c r="Z7451">
        <v>1.2972743692149986</v>
      </c>
      <c r="AA7451">
        <v>0.22352847119999997</v>
      </c>
      <c r="AB7451">
        <v>1.3144740953697323</v>
      </c>
      <c r="AC7451">
        <v>0</v>
      </c>
      <c r="AD7451">
        <v>0</v>
      </c>
      <c r="AE7451">
        <v>5.0849254745165284</v>
      </c>
    </row>
    <row r="7452" spans="1:31" x14ac:dyDescent="0.25">
      <c r="A7452">
        <v>2320266</v>
      </c>
      <c r="B7452">
        <v>1</v>
      </c>
      <c r="C7452" t="s">
        <v>80</v>
      </c>
      <c r="D7452" t="s">
        <v>108</v>
      </c>
      <c r="E7452" t="s">
        <v>141</v>
      </c>
      <c r="F7452" t="s">
        <v>21256</v>
      </c>
      <c r="G7452" t="s">
        <v>134</v>
      </c>
      <c r="H7452" t="s">
        <v>135</v>
      </c>
      <c r="I7452" t="s">
        <v>136</v>
      </c>
      <c r="J7452" t="s">
        <v>137</v>
      </c>
      <c r="K7452" t="s">
        <v>138</v>
      </c>
      <c r="L7452" t="s">
        <v>21257</v>
      </c>
      <c r="M7452" t="s">
        <v>21258</v>
      </c>
      <c r="N7452">
        <v>0.41861111099999998</v>
      </c>
      <c r="O7452">
        <v>0</v>
      </c>
      <c r="P7452">
        <v>2535</v>
      </c>
      <c r="Q7452">
        <v>0</v>
      </c>
      <c r="R7452">
        <v>113</v>
      </c>
      <c r="S7452">
        <v>4</v>
      </c>
      <c r="T7452">
        <v>319</v>
      </c>
      <c r="U7452">
        <v>3</v>
      </c>
      <c r="V7452">
        <v>0</v>
      </c>
      <c r="W7452">
        <v>0</v>
      </c>
      <c r="X7452">
        <v>142.91928717796344</v>
      </c>
      <c r="Y7452">
        <v>0</v>
      </c>
      <c r="Z7452">
        <v>17.442818370634459</v>
      </c>
      <c r="AA7452">
        <v>30.173563614844372</v>
      </c>
      <c r="AB7452">
        <v>62.497595575374739</v>
      </c>
      <c r="AC7452">
        <v>23.077907689347409</v>
      </c>
      <c r="AD7452">
        <v>0</v>
      </c>
      <c r="AE7452">
        <v>276.11117242816442</v>
      </c>
    </row>
    <row r="7453" spans="1:31" x14ac:dyDescent="0.25">
      <c r="A7453">
        <v>2320853</v>
      </c>
      <c r="B7453">
        <v>1</v>
      </c>
      <c r="C7453" t="s">
        <v>80</v>
      </c>
      <c r="D7453" t="s">
        <v>94</v>
      </c>
      <c r="E7453" t="s">
        <v>147</v>
      </c>
      <c r="F7453" t="s">
        <v>21259</v>
      </c>
      <c r="G7453" t="s">
        <v>149</v>
      </c>
      <c r="H7453" t="s">
        <v>150</v>
      </c>
      <c r="I7453" t="s">
        <v>136</v>
      </c>
      <c r="J7453" t="s">
        <v>137</v>
      </c>
      <c r="K7453" t="s">
        <v>138</v>
      </c>
      <c r="L7453" t="s">
        <v>21260</v>
      </c>
      <c r="M7453" t="s">
        <v>21261</v>
      </c>
      <c r="N7453">
        <v>0.81333333299999999</v>
      </c>
      <c r="O7453">
        <v>0</v>
      </c>
      <c r="P7453">
        <v>0</v>
      </c>
      <c r="Q7453">
        <v>0</v>
      </c>
      <c r="R7453">
        <v>2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0</v>
      </c>
    </row>
    <row r="7454" spans="1:31" x14ac:dyDescent="0.25">
      <c r="A7454">
        <v>2320249</v>
      </c>
      <c r="B7454">
        <v>1</v>
      </c>
      <c r="C7454" t="s">
        <v>80</v>
      </c>
      <c r="D7454" t="s">
        <v>83</v>
      </c>
      <c r="E7454" t="s">
        <v>132</v>
      </c>
      <c r="F7454" t="s">
        <v>10565</v>
      </c>
      <c r="G7454" t="s">
        <v>467</v>
      </c>
      <c r="H7454" t="s">
        <v>135</v>
      </c>
      <c r="I7454" t="s">
        <v>136</v>
      </c>
      <c r="J7454" t="s">
        <v>137</v>
      </c>
      <c r="K7454" t="s">
        <v>144</v>
      </c>
      <c r="L7454" t="s">
        <v>21262</v>
      </c>
      <c r="M7454" t="s">
        <v>21263</v>
      </c>
      <c r="N7454">
        <v>0.14249999999999999</v>
      </c>
      <c r="O7454">
        <v>0</v>
      </c>
      <c r="P7454">
        <v>0</v>
      </c>
      <c r="Q7454">
        <v>1</v>
      </c>
      <c r="R7454">
        <v>0</v>
      </c>
      <c r="S7454">
        <v>3</v>
      </c>
      <c r="T7454">
        <v>16</v>
      </c>
      <c r="U7454">
        <v>6</v>
      </c>
      <c r="V7454">
        <v>5</v>
      </c>
      <c r="W7454">
        <v>0</v>
      </c>
      <c r="X7454">
        <v>0</v>
      </c>
      <c r="Y7454">
        <v>1.28681168805E-2</v>
      </c>
      <c r="Z7454">
        <v>0</v>
      </c>
      <c r="AA7454">
        <v>6.4772314161885003</v>
      </c>
      <c r="AB7454">
        <v>8.5150650049585508</v>
      </c>
      <c r="AC7454">
        <v>74.583832135129654</v>
      </c>
      <c r="AD7454">
        <v>3.3718158916976249</v>
      </c>
      <c r="AE7454">
        <v>92.96081256485482</v>
      </c>
    </row>
    <row r="7455" spans="1:31" x14ac:dyDescent="0.25">
      <c r="A7455">
        <v>2320372</v>
      </c>
      <c r="B7455">
        <v>1</v>
      </c>
      <c r="C7455" t="s">
        <v>81</v>
      </c>
      <c r="D7455" t="s">
        <v>117</v>
      </c>
      <c r="E7455" t="s">
        <v>153</v>
      </c>
      <c r="F7455" t="s">
        <v>21264</v>
      </c>
      <c r="G7455" t="s">
        <v>155</v>
      </c>
      <c r="H7455" t="s">
        <v>150</v>
      </c>
      <c r="I7455" t="s">
        <v>136</v>
      </c>
      <c r="J7455" t="s">
        <v>137</v>
      </c>
      <c r="K7455" t="s">
        <v>138</v>
      </c>
      <c r="L7455" t="s">
        <v>21265</v>
      </c>
      <c r="M7455" t="s">
        <v>21266</v>
      </c>
      <c r="N7455">
        <v>1.793055555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1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0.11386966397975</v>
      </c>
      <c r="AC7455">
        <v>0</v>
      </c>
      <c r="AD7455">
        <v>0</v>
      </c>
      <c r="AE7455">
        <v>0.11386966397975</v>
      </c>
    </row>
    <row r="7456" spans="1:31" x14ac:dyDescent="0.25">
      <c r="A7456">
        <v>2320704</v>
      </c>
      <c r="B7456">
        <v>1</v>
      </c>
      <c r="C7456" t="s">
        <v>81</v>
      </c>
      <c r="D7456" t="s">
        <v>126</v>
      </c>
      <c r="E7456" t="s">
        <v>175</v>
      </c>
      <c r="F7456" t="s">
        <v>21267</v>
      </c>
      <c r="G7456" t="s">
        <v>716</v>
      </c>
      <c r="H7456" t="s">
        <v>135</v>
      </c>
      <c r="I7456" t="s">
        <v>136</v>
      </c>
      <c r="J7456" t="s">
        <v>137</v>
      </c>
      <c r="K7456" t="s">
        <v>138</v>
      </c>
      <c r="L7456" t="s">
        <v>21268</v>
      </c>
      <c r="M7456" t="s">
        <v>21269</v>
      </c>
      <c r="N7456">
        <v>0.36277777700000002</v>
      </c>
      <c r="O7456">
        <v>0</v>
      </c>
      <c r="P7456">
        <v>0</v>
      </c>
      <c r="Q7456">
        <v>0</v>
      </c>
      <c r="R7456">
        <v>12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1.5729658253895833</v>
      </c>
      <c r="AA7456">
        <v>0</v>
      </c>
      <c r="AB7456">
        <v>0</v>
      </c>
      <c r="AC7456">
        <v>0</v>
      </c>
      <c r="AD7456">
        <v>0</v>
      </c>
      <c r="AE7456">
        <v>1.5729658253895833</v>
      </c>
    </row>
    <row r="7457" spans="1:31" x14ac:dyDescent="0.25">
      <c r="A7457">
        <v>2320770</v>
      </c>
      <c r="B7457">
        <v>1</v>
      </c>
      <c r="C7457" t="s">
        <v>81</v>
      </c>
      <c r="D7457" t="s">
        <v>128</v>
      </c>
      <c r="E7457" t="s">
        <v>175</v>
      </c>
      <c r="F7457" t="s">
        <v>21270</v>
      </c>
      <c r="G7457" t="s">
        <v>134</v>
      </c>
      <c r="H7457" t="s">
        <v>135</v>
      </c>
      <c r="I7457" t="s">
        <v>136</v>
      </c>
      <c r="J7457" t="s">
        <v>137</v>
      </c>
      <c r="K7457" t="s">
        <v>138</v>
      </c>
      <c r="L7457" t="s">
        <v>21271</v>
      </c>
      <c r="M7457" t="s">
        <v>21272</v>
      </c>
      <c r="N7457">
        <v>0.80638888799999997</v>
      </c>
      <c r="O7457">
        <v>1</v>
      </c>
      <c r="P7457">
        <v>6294</v>
      </c>
      <c r="Q7457">
        <v>5</v>
      </c>
      <c r="R7457">
        <v>67</v>
      </c>
      <c r="S7457">
        <v>2</v>
      </c>
      <c r="T7457">
        <v>433</v>
      </c>
      <c r="U7457">
        <v>1</v>
      </c>
      <c r="V7457">
        <v>1</v>
      </c>
      <c r="W7457">
        <v>0.16249123478285832</v>
      </c>
      <c r="X7457">
        <v>1227.3875623784261</v>
      </c>
      <c r="Y7457">
        <v>11.706225624397083</v>
      </c>
      <c r="Z7457">
        <v>28.094879192358107</v>
      </c>
      <c r="AA7457">
        <v>30.01487330725768</v>
      </c>
      <c r="AB7457">
        <v>320.89320447904862</v>
      </c>
      <c r="AC7457">
        <v>14.217178778788444</v>
      </c>
      <c r="AD7457">
        <v>5.0135066290693837</v>
      </c>
      <c r="AE7457">
        <v>1637.4899216241281</v>
      </c>
    </row>
    <row r="7458" spans="1:31" x14ac:dyDescent="0.25">
      <c r="A7458">
        <v>2320747</v>
      </c>
      <c r="B7458">
        <v>1</v>
      </c>
      <c r="C7458" t="s">
        <v>80</v>
      </c>
      <c r="D7458" t="s">
        <v>96</v>
      </c>
      <c r="E7458" t="s">
        <v>153</v>
      </c>
      <c r="F7458" t="s">
        <v>6913</v>
      </c>
      <c r="G7458" t="s">
        <v>254</v>
      </c>
      <c r="H7458" t="s">
        <v>150</v>
      </c>
      <c r="I7458" t="s">
        <v>136</v>
      </c>
      <c r="J7458" t="s">
        <v>137</v>
      </c>
      <c r="K7458" t="s">
        <v>138</v>
      </c>
      <c r="L7458" t="s">
        <v>21273</v>
      </c>
      <c r="M7458" t="s">
        <v>21274</v>
      </c>
      <c r="N7458">
        <v>4.3499999999999996</v>
      </c>
      <c r="O7458">
        <v>0</v>
      </c>
      <c r="P7458">
        <v>2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4.0078292709111754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E7458">
        <v>4.0078292709111754</v>
      </c>
    </row>
    <row r="7459" spans="1:31" x14ac:dyDescent="0.25">
      <c r="A7459">
        <v>2320684</v>
      </c>
      <c r="B7459">
        <v>1</v>
      </c>
      <c r="C7459" t="s">
        <v>81</v>
      </c>
      <c r="D7459" t="s">
        <v>122</v>
      </c>
      <c r="E7459" t="s">
        <v>175</v>
      </c>
      <c r="F7459" t="s">
        <v>7307</v>
      </c>
      <c r="G7459" t="s">
        <v>210</v>
      </c>
      <c r="H7459" t="s">
        <v>135</v>
      </c>
      <c r="I7459" t="s">
        <v>136</v>
      </c>
      <c r="J7459" t="s">
        <v>137</v>
      </c>
      <c r="K7459" t="s">
        <v>138</v>
      </c>
      <c r="L7459" t="s">
        <v>21275</v>
      </c>
      <c r="M7459" t="s">
        <v>21276</v>
      </c>
      <c r="N7459">
        <v>3.6583333329999999</v>
      </c>
      <c r="O7459">
        <v>0</v>
      </c>
      <c r="P7459">
        <v>169</v>
      </c>
      <c r="Q7459">
        <v>0</v>
      </c>
      <c r="R7459">
        <v>0</v>
      </c>
      <c r="S7459">
        <v>3</v>
      </c>
      <c r="T7459">
        <v>12</v>
      </c>
      <c r="U7459">
        <v>0</v>
      </c>
      <c r="V7459">
        <v>0</v>
      </c>
      <c r="W7459">
        <v>0</v>
      </c>
      <c r="X7459">
        <v>81.558871534484908</v>
      </c>
      <c r="Y7459">
        <v>0</v>
      </c>
      <c r="Z7459">
        <v>0</v>
      </c>
      <c r="AA7459">
        <v>15.170440604593749</v>
      </c>
      <c r="AB7459">
        <v>25.933428313386372</v>
      </c>
      <c r="AC7459">
        <v>0</v>
      </c>
      <c r="AD7459">
        <v>0</v>
      </c>
      <c r="AE7459">
        <v>122.66274045246503</v>
      </c>
    </row>
    <row r="7460" spans="1:31" x14ac:dyDescent="0.25">
      <c r="A7460">
        <v>2320827</v>
      </c>
      <c r="B7460">
        <v>1</v>
      </c>
      <c r="C7460" t="s">
        <v>81</v>
      </c>
      <c r="D7460" t="s">
        <v>127</v>
      </c>
      <c r="E7460" t="s">
        <v>132</v>
      </c>
      <c r="F7460" t="s">
        <v>15687</v>
      </c>
      <c r="G7460" t="s">
        <v>134</v>
      </c>
      <c r="H7460" t="s">
        <v>135</v>
      </c>
      <c r="I7460" t="s">
        <v>136</v>
      </c>
      <c r="J7460" t="s">
        <v>137</v>
      </c>
      <c r="K7460" t="s">
        <v>138</v>
      </c>
      <c r="L7460" t="s">
        <v>21277</v>
      </c>
      <c r="M7460" t="s">
        <v>21278</v>
      </c>
      <c r="N7460">
        <v>2.0527777770000002</v>
      </c>
      <c r="O7460">
        <v>1</v>
      </c>
      <c r="P7460">
        <v>0</v>
      </c>
      <c r="Q7460">
        <v>126</v>
      </c>
      <c r="R7460">
        <v>6</v>
      </c>
      <c r="S7460">
        <v>6</v>
      </c>
      <c r="T7460">
        <v>0</v>
      </c>
      <c r="U7460">
        <v>0</v>
      </c>
      <c r="V7460">
        <v>0</v>
      </c>
      <c r="W7460">
        <v>0.51420554460608336</v>
      </c>
      <c r="X7460">
        <v>0</v>
      </c>
      <c r="Y7460">
        <v>797.77566386410001</v>
      </c>
      <c r="Z7460">
        <v>61.466009807371009</v>
      </c>
      <c r="AA7460">
        <v>30.700474446942422</v>
      </c>
      <c r="AB7460">
        <v>0</v>
      </c>
      <c r="AC7460">
        <v>0</v>
      </c>
      <c r="AD7460">
        <v>0</v>
      </c>
      <c r="AE7460">
        <v>890.45635366301951</v>
      </c>
    </row>
    <row r="7461" spans="1:31" x14ac:dyDescent="0.25">
      <c r="A7461">
        <v>2320392</v>
      </c>
      <c r="B7461">
        <v>1</v>
      </c>
      <c r="C7461" t="s">
        <v>80</v>
      </c>
      <c r="D7461" t="s">
        <v>102</v>
      </c>
      <c r="E7461" t="s">
        <v>175</v>
      </c>
      <c r="F7461" t="s">
        <v>21279</v>
      </c>
      <c r="G7461" t="s">
        <v>143</v>
      </c>
      <c r="H7461" t="s">
        <v>135</v>
      </c>
      <c r="I7461" t="s">
        <v>136</v>
      </c>
      <c r="J7461" t="s">
        <v>137</v>
      </c>
      <c r="K7461" t="s">
        <v>144</v>
      </c>
      <c r="L7461" t="s">
        <v>21280</v>
      </c>
      <c r="M7461" t="s">
        <v>21209</v>
      </c>
      <c r="N7461">
        <v>8.2405555550000003</v>
      </c>
      <c r="O7461">
        <v>0</v>
      </c>
      <c r="P7461">
        <v>1</v>
      </c>
      <c r="Q7461">
        <v>0</v>
      </c>
      <c r="R7461">
        <v>9</v>
      </c>
      <c r="S7461">
        <v>0</v>
      </c>
      <c r="T7461">
        <v>3</v>
      </c>
      <c r="U7461">
        <v>0</v>
      </c>
      <c r="V7461">
        <v>0</v>
      </c>
      <c r="W7461">
        <v>0</v>
      </c>
      <c r="X7461">
        <v>30.565339094929747</v>
      </c>
      <c r="Y7461">
        <v>0</v>
      </c>
      <c r="Z7461">
        <v>88.624223251084004</v>
      </c>
      <c r="AA7461">
        <v>0</v>
      </c>
      <c r="AB7461">
        <v>23.723208490891938</v>
      </c>
      <c r="AC7461">
        <v>0</v>
      </c>
      <c r="AD7461">
        <v>0</v>
      </c>
      <c r="AE7461">
        <v>142.91277083690571</v>
      </c>
    </row>
    <row r="7462" spans="1:31" x14ac:dyDescent="0.25">
      <c r="A7462">
        <v>2320243</v>
      </c>
      <c r="B7462">
        <v>1</v>
      </c>
      <c r="C7462" t="s">
        <v>80</v>
      </c>
      <c r="D7462" t="s">
        <v>105</v>
      </c>
      <c r="E7462" t="s">
        <v>147</v>
      </c>
      <c r="F7462" t="s">
        <v>5190</v>
      </c>
      <c r="G7462" t="s">
        <v>336</v>
      </c>
      <c r="H7462" t="s">
        <v>150</v>
      </c>
      <c r="I7462" t="s">
        <v>136</v>
      </c>
      <c r="J7462" t="s">
        <v>137</v>
      </c>
      <c r="K7462" t="s">
        <v>138</v>
      </c>
      <c r="L7462" t="s">
        <v>21281</v>
      </c>
      <c r="M7462" t="s">
        <v>21282</v>
      </c>
      <c r="N7462">
        <v>0.50777777700000004</v>
      </c>
      <c r="O7462">
        <v>0</v>
      </c>
      <c r="P7462">
        <v>152</v>
      </c>
      <c r="Q7462">
        <v>0</v>
      </c>
      <c r="R7462">
        <v>0</v>
      </c>
      <c r="S7462">
        <v>0</v>
      </c>
      <c r="T7462">
        <v>7</v>
      </c>
      <c r="U7462">
        <v>0</v>
      </c>
      <c r="V7462">
        <v>0</v>
      </c>
      <c r="W7462">
        <v>0</v>
      </c>
      <c r="X7462">
        <v>17.186495836030307</v>
      </c>
      <c r="Y7462">
        <v>0</v>
      </c>
      <c r="Z7462">
        <v>0</v>
      </c>
      <c r="AA7462">
        <v>0</v>
      </c>
      <c r="AB7462">
        <v>0.98239602038382234</v>
      </c>
      <c r="AC7462">
        <v>0</v>
      </c>
      <c r="AD7462">
        <v>0</v>
      </c>
      <c r="AE7462">
        <v>18.168891856414131</v>
      </c>
    </row>
    <row r="7463" spans="1:31" x14ac:dyDescent="0.25">
      <c r="A7463">
        <v>2320292</v>
      </c>
      <c r="B7463">
        <v>1</v>
      </c>
      <c r="C7463" t="s">
        <v>80</v>
      </c>
      <c r="D7463" t="s">
        <v>95</v>
      </c>
      <c r="E7463" t="s">
        <v>414</v>
      </c>
      <c r="F7463" t="s">
        <v>9253</v>
      </c>
      <c r="G7463" t="s">
        <v>134</v>
      </c>
      <c r="H7463" t="s">
        <v>135</v>
      </c>
      <c r="I7463" t="s">
        <v>136</v>
      </c>
      <c r="J7463" t="s">
        <v>137</v>
      </c>
      <c r="K7463" t="s">
        <v>138</v>
      </c>
      <c r="L7463" t="s">
        <v>21283</v>
      </c>
      <c r="M7463" t="s">
        <v>21284</v>
      </c>
      <c r="N7463">
        <v>1.1827777770000001</v>
      </c>
      <c r="O7463">
        <v>30</v>
      </c>
      <c r="P7463">
        <v>3983</v>
      </c>
      <c r="Q7463">
        <v>31</v>
      </c>
      <c r="R7463">
        <v>12</v>
      </c>
      <c r="S7463">
        <v>65</v>
      </c>
      <c r="T7463">
        <v>248</v>
      </c>
      <c r="U7463">
        <v>2</v>
      </c>
      <c r="V7463">
        <v>0</v>
      </c>
      <c r="W7463">
        <v>27.11965924279966</v>
      </c>
      <c r="X7463">
        <v>1025.0844529159408</v>
      </c>
      <c r="Y7463">
        <v>103.57097829536818</v>
      </c>
      <c r="Z7463">
        <v>7.9857296334543006</v>
      </c>
      <c r="AA7463">
        <v>4633.835899434358</v>
      </c>
      <c r="AB7463">
        <v>265.01446654571021</v>
      </c>
      <c r="AC7463">
        <v>496.50547886739713</v>
      </c>
      <c r="AD7463">
        <v>0</v>
      </c>
      <c r="AE7463">
        <v>6559.116664935028</v>
      </c>
    </row>
    <row r="7464" spans="1:31" x14ac:dyDescent="0.25">
      <c r="A7464">
        <v>2320856</v>
      </c>
      <c r="B7464">
        <v>1</v>
      </c>
      <c r="C7464" t="s">
        <v>80</v>
      </c>
      <c r="D7464" t="s">
        <v>104</v>
      </c>
      <c r="E7464" t="s">
        <v>285</v>
      </c>
      <c r="F7464" t="s">
        <v>21285</v>
      </c>
      <c r="G7464" t="s">
        <v>384</v>
      </c>
      <c r="H7464" t="s">
        <v>150</v>
      </c>
      <c r="I7464" t="s">
        <v>136</v>
      </c>
      <c r="J7464" t="s">
        <v>137</v>
      </c>
      <c r="K7464" t="s">
        <v>138</v>
      </c>
      <c r="L7464" t="s">
        <v>21286</v>
      </c>
      <c r="M7464" t="s">
        <v>21287</v>
      </c>
      <c r="N7464">
        <v>1.9622222220000001</v>
      </c>
      <c r="O7464">
        <v>0</v>
      </c>
      <c r="P7464">
        <v>46</v>
      </c>
      <c r="Q7464">
        <v>0</v>
      </c>
      <c r="R7464">
        <v>0</v>
      </c>
      <c r="S7464">
        <v>0</v>
      </c>
      <c r="T7464">
        <v>18</v>
      </c>
      <c r="U7464">
        <v>0</v>
      </c>
      <c r="V7464">
        <v>0</v>
      </c>
      <c r="W7464">
        <v>0</v>
      </c>
      <c r="X7464">
        <v>16.517499429094276</v>
      </c>
      <c r="Y7464">
        <v>0</v>
      </c>
      <c r="Z7464">
        <v>0</v>
      </c>
      <c r="AA7464">
        <v>0</v>
      </c>
      <c r="AB7464">
        <v>10.543592787766881</v>
      </c>
      <c r="AC7464">
        <v>0</v>
      </c>
      <c r="AD7464">
        <v>0</v>
      </c>
      <c r="AE7464">
        <v>27.061092216861155</v>
      </c>
    </row>
    <row r="7465" spans="1:31" x14ac:dyDescent="0.25">
      <c r="A7465">
        <v>2320547</v>
      </c>
      <c r="B7465">
        <v>1</v>
      </c>
      <c r="C7465" t="s">
        <v>81</v>
      </c>
      <c r="D7465" t="s">
        <v>122</v>
      </c>
      <c r="E7465" t="s">
        <v>158</v>
      </c>
      <c r="F7465" t="s">
        <v>21288</v>
      </c>
      <c r="G7465" t="s">
        <v>453</v>
      </c>
      <c r="H7465" t="s">
        <v>150</v>
      </c>
      <c r="I7465" t="s">
        <v>136</v>
      </c>
      <c r="J7465" t="s">
        <v>137</v>
      </c>
      <c r="K7465" t="s">
        <v>138</v>
      </c>
      <c r="L7465" t="s">
        <v>21289</v>
      </c>
      <c r="M7465" t="s">
        <v>21290</v>
      </c>
      <c r="N7465">
        <v>0.63277777700000004</v>
      </c>
      <c r="O7465">
        <v>0</v>
      </c>
      <c r="P7465">
        <v>82</v>
      </c>
      <c r="Q7465">
        <v>0</v>
      </c>
      <c r="R7465">
        <v>0</v>
      </c>
      <c r="S7465">
        <v>0</v>
      </c>
      <c r="T7465">
        <v>3</v>
      </c>
      <c r="U7465">
        <v>0</v>
      </c>
      <c r="V7465">
        <v>0</v>
      </c>
      <c r="W7465">
        <v>0</v>
      </c>
      <c r="X7465">
        <v>6.8669104551477362</v>
      </c>
      <c r="Y7465">
        <v>0</v>
      </c>
      <c r="Z7465">
        <v>0</v>
      </c>
      <c r="AA7465">
        <v>0</v>
      </c>
      <c r="AB7465">
        <v>0.1571405145184</v>
      </c>
      <c r="AC7465">
        <v>0</v>
      </c>
      <c r="AD7465">
        <v>0</v>
      </c>
      <c r="AE7465">
        <v>7.0240509696661366</v>
      </c>
    </row>
    <row r="7466" spans="1:31" x14ac:dyDescent="0.25">
      <c r="A7466">
        <v>2320570</v>
      </c>
      <c r="B7466">
        <v>1</v>
      </c>
      <c r="C7466" t="s">
        <v>81</v>
      </c>
      <c r="D7466" t="s">
        <v>117</v>
      </c>
      <c r="E7466" t="s">
        <v>153</v>
      </c>
      <c r="F7466" t="s">
        <v>21291</v>
      </c>
      <c r="G7466" t="s">
        <v>155</v>
      </c>
      <c r="H7466" t="s">
        <v>150</v>
      </c>
      <c r="I7466" t="s">
        <v>136</v>
      </c>
      <c r="J7466" t="s">
        <v>137</v>
      </c>
      <c r="K7466" t="s">
        <v>138</v>
      </c>
      <c r="L7466" t="s">
        <v>21292</v>
      </c>
      <c r="M7466" t="s">
        <v>21293</v>
      </c>
      <c r="N7466">
        <v>1.248888888</v>
      </c>
      <c r="O7466">
        <v>0</v>
      </c>
      <c r="P7466">
        <v>1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2.0787603275325001E-2</v>
      </c>
      <c r="Y7466">
        <v>0</v>
      </c>
      <c r="Z7466">
        <v>0</v>
      </c>
      <c r="AA7466">
        <v>0</v>
      </c>
      <c r="AB7466">
        <v>0</v>
      </c>
      <c r="AC7466">
        <v>0</v>
      </c>
      <c r="AD7466">
        <v>0</v>
      </c>
      <c r="AE7466">
        <v>2.0787603275325001E-2</v>
      </c>
    </row>
    <row r="7467" spans="1:31" x14ac:dyDescent="0.25">
      <c r="A7467">
        <v>2320716</v>
      </c>
      <c r="B7467">
        <v>1</v>
      </c>
      <c r="C7467" t="s">
        <v>80</v>
      </c>
      <c r="D7467" t="s">
        <v>83</v>
      </c>
      <c r="E7467" t="s">
        <v>153</v>
      </c>
      <c r="F7467" t="s">
        <v>17005</v>
      </c>
      <c r="G7467" t="s">
        <v>203</v>
      </c>
      <c r="H7467" t="s">
        <v>150</v>
      </c>
      <c r="I7467" t="s">
        <v>136</v>
      </c>
      <c r="J7467" t="s">
        <v>137</v>
      </c>
      <c r="K7467" t="s">
        <v>138</v>
      </c>
      <c r="L7467" t="s">
        <v>21294</v>
      </c>
      <c r="M7467" t="s">
        <v>21295</v>
      </c>
      <c r="N7467">
        <v>1.433611111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1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68.385830922683382</v>
      </c>
      <c r="AC7467">
        <v>0</v>
      </c>
      <c r="AD7467">
        <v>0</v>
      </c>
      <c r="AE7467">
        <v>68.385830922683382</v>
      </c>
    </row>
    <row r="7468" spans="1:31" x14ac:dyDescent="0.25">
      <c r="A7468">
        <v>2320693</v>
      </c>
      <c r="B7468">
        <v>1</v>
      </c>
      <c r="C7468" t="s">
        <v>81</v>
      </c>
      <c r="D7468" t="s">
        <v>121</v>
      </c>
      <c r="E7468" t="s">
        <v>147</v>
      </c>
      <c r="F7468" t="s">
        <v>21296</v>
      </c>
      <c r="G7468" t="s">
        <v>149</v>
      </c>
      <c r="H7468" t="s">
        <v>150</v>
      </c>
      <c r="I7468" t="s">
        <v>136</v>
      </c>
      <c r="J7468" t="s">
        <v>137</v>
      </c>
      <c r="K7468" t="s">
        <v>138</v>
      </c>
      <c r="L7468" t="s">
        <v>21297</v>
      </c>
      <c r="M7468" t="s">
        <v>21298</v>
      </c>
      <c r="N7468">
        <v>2.031666666</v>
      </c>
      <c r="O7468">
        <v>0</v>
      </c>
      <c r="P7468">
        <v>22</v>
      </c>
      <c r="Q7468">
        <v>0</v>
      </c>
      <c r="R7468">
        <v>24</v>
      </c>
      <c r="S7468">
        <v>0</v>
      </c>
      <c r="T7468">
        <v>1</v>
      </c>
      <c r="U7468">
        <v>0</v>
      </c>
      <c r="V7468">
        <v>0</v>
      </c>
      <c r="W7468">
        <v>0</v>
      </c>
      <c r="X7468">
        <v>11.971494720908099</v>
      </c>
      <c r="Y7468">
        <v>0</v>
      </c>
      <c r="Z7468">
        <v>12.337925214118396</v>
      </c>
      <c r="AA7468">
        <v>0</v>
      </c>
      <c r="AB7468">
        <v>0</v>
      </c>
      <c r="AC7468">
        <v>0</v>
      </c>
      <c r="AD7468">
        <v>0</v>
      </c>
      <c r="AE7468">
        <v>24.309419935026497</v>
      </c>
    </row>
    <row r="7469" spans="1:31" x14ac:dyDescent="0.25">
      <c r="A7469">
        <v>2320670</v>
      </c>
      <c r="B7469">
        <v>1</v>
      </c>
      <c r="C7469" t="s">
        <v>81</v>
      </c>
      <c r="D7469" t="s">
        <v>116</v>
      </c>
      <c r="E7469" t="s">
        <v>175</v>
      </c>
      <c r="F7469" t="s">
        <v>21299</v>
      </c>
      <c r="G7469" t="s">
        <v>134</v>
      </c>
      <c r="H7469" t="s">
        <v>135</v>
      </c>
      <c r="I7469" t="s">
        <v>136</v>
      </c>
      <c r="J7469" t="s">
        <v>137</v>
      </c>
      <c r="K7469" t="s">
        <v>138</v>
      </c>
      <c r="L7469" t="s">
        <v>21300</v>
      </c>
      <c r="M7469" t="s">
        <v>21301</v>
      </c>
      <c r="N7469">
        <v>0.82805555500000005</v>
      </c>
      <c r="O7469">
        <v>0</v>
      </c>
      <c r="P7469">
        <v>55</v>
      </c>
      <c r="Q7469">
        <v>0</v>
      </c>
      <c r="R7469">
        <v>0</v>
      </c>
      <c r="S7469">
        <v>0</v>
      </c>
      <c r="T7469">
        <v>2</v>
      </c>
      <c r="U7469">
        <v>0</v>
      </c>
      <c r="V7469">
        <v>0</v>
      </c>
      <c r="W7469">
        <v>0</v>
      </c>
      <c r="X7469">
        <v>5.1795764098154988</v>
      </c>
      <c r="Y7469">
        <v>0</v>
      </c>
      <c r="Z7469">
        <v>0</v>
      </c>
      <c r="AA7469">
        <v>0</v>
      </c>
      <c r="AB7469">
        <v>1.39516186667E-2</v>
      </c>
      <c r="AC7469">
        <v>0</v>
      </c>
      <c r="AD7469">
        <v>0</v>
      </c>
      <c r="AE7469">
        <v>5.1935280284821985</v>
      </c>
    </row>
    <row r="7470" spans="1:31" x14ac:dyDescent="0.25">
      <c r="A7470">
        <v>2320401</v>
      </c>
      <c r="B7470">
        <v>1</v>
      </c>
      <c r="C7470" t="s">
        <v>81</v>
      </c>
      <c r="D7470" t="s">
        <v>112</v>
      </c>
      <c r="E7470" t="s">
        <v>141</v>
      </c>
      <c r="F7470" t="s">
        <v>12913</v>
      </c>
      <c r="G7470" t="s">
        <v>134</v>
      </c>
      <c r="H7470" t="s">
        <v>135</v>
      </c>
      <c r="I7470" t="s">
        <v>136</v>
      </c>
      <c r="J7470" t="s">
        <v>137</v>
      </c>
      <c r="K7470" t="s">
        <v>138</v>
      </c>
      <c r="L7470" t="s">
        <v>21302</v>
      </c>
      <c r="M7470" t="s">
        <v>21303</v>
      </c>
      <c r="N7470">
        <v>0.56055555499999998</v>
      </c>
      <c r="O7470">
        <v>0</v>
      </c>
      <c r="P7470">
        <v>220</v>
      </c>
      <c r="Q7470">
        <v>139</v>
      </c>
      <c r="R7470">
        <v>245</v>
      </c>
      <c r="S7470">
        <v>27</v>
      </c>
      <c r="T7470">
        <v>28</v>
      </c>
      <c r="U7470">
        <v>7</v>
      </c>
      <c r="V7470">
        <v>0</v>
      </c>
      <c r="W7470">
        <v>0</v>
      </c>
      <c r="X7470">
        <v>16.365816746154319</v>
      </c>
      <c r="Y7470">
        <v>59.232508512524973</v>
      </c>
      <c r="Z7470">
        <v>45.157214865477727</v>
      </c>
      <c r="AA7470">
        <v>47.599319518901723</v>
      </c>
      <c r="AB7470">
        <v>14.666510701665802</v>
      </c>
      <c r="AC7470">
        <v>322.59637841954134</v>
      </c>
      <c r="AD7470">
        <v>0</v>
      </c>
      <c r="AE7470">
        <v>505.61774876426591</v>
      </c>
    </row>
    <row r="7471" spans="1:31" x14ac:dyDescent="0.25">
      <c r="A7471">
        <v>2320378</v>
      </c>
      <c r="B7471">
        <v>1</v>
      </c>
      <c r="C7471" t="s">
        <v>81</v>
      </c>
      <c r="D7471" t="s">
        <v>122</v>
      </c>
      <c r="E7471" t="s">
        <v>132</v>
      </c>
      <c r="F7471" t="s">
        <v>189</v>
      </c>
      <c r="G7471" t="s">
        <v>143</v>
      </c>
      <c r="H7471" t="s">
        <v>135</v>
      </c>
      <c r="I7471" t="s">
        <v>136</v>
      </c>
      <c r="J7471" t="s">
        <v>137</v>
      </c>
      <c r="K7471" t="s">
        <v>144</v>
      </c>
      <c r="L7471" t="s">
        <v>21304</v>
      </c>
      <c r="M7471" t="s">
        <v>21305</v>
      </c>
      <c r="N7471">
        <v>8.6827777770000001</v>
      </c>
      <c r="O7471">
        <v>1</v>
      </c>
      <c r="P7471">
        <v>510</v>
      </c>
      <c r="Q7471">
        <v>4</v>
      </c>
      <c r="R7471">
        <v>0</v>
      </c>
      <c r="S7471">
        <v>3</v>
      </c>
      <c r="T7471">
        <v>22</v>
      </c>
      <c r="U7471">
        <v>1</v>
      </c>
      <c r="V7471">
        <v>0</v>
      </c>
      <c r="W7471">
        <v>1.1095646952647999</v>
      </c>
      <c r="X7471">
        <v>439.01997073558613</v>
      </c>
      <c r="Y7471">
        <v>30.667527483541193</v>
      </c>
      <c r="Z7471">
        <v>0</v>
      </c>
      <c r="AA7471">
        <v>102.8190133727433</v>
      </c>
      <c r="AB7471">
        <v>84.55873225632547</v>
      </c>
      <c r="AC7471">
        <v>1307.2560167798636</v>
      </c>
      <c r="AD7471">
        <v>0</v>
      </c>
      <c r="AE7471">
        <v>1965.4308253233244</v>
      </c>
    </row>
    <row r="7472" spans="1:31" x14ac:dyDescent="0.25">
      <c r="A7472">
        <v>2320501</v>
      </c>
      <c r="B7472">
        <v>1</v>
      </c>
      <c r="C7472" t="s">
        <v>81</v>
      </c>
      <c r="D7472" t="s">
        <v>120</v>
      </c>
      <c r="E7472" t="s">
        <v>132</v>
      </c>
      <c r="F7472" t="s">
        <v>21306</v>
      </c>
      <c r="G7472" t="s">
        <v>134</v>
      </c>
      <c r="H7472" t="s">
        <v>135</v>
      </c>
      <c r="I7472" t="s">
        <v>468</v>
      </c>
      <c r="J7472" t="s">
        <v>137</v>
      </c>
      <c r="K7472" t="s">
        <v>138</v>
      </c>
      <c r="L7472" t="s">
        <v>21307</v>
      </c>
      <c r="M7472" t="s">
        <v>21308</v>
      </c>
      <c r="N7472">
        <v>1.8333333E-2</v>
      </c>
      <c r="O7472">
        <v>0</v>
      </c>
      <c r="P7472">
        <v>1402</v>
      </c>
      <c r="Q7472">
        <v>169</v>
      </c>
      <c r="R7472">
        <v>104</v>
      </c>
      <c r="S7472">
        <v>24</v>
      </c>
      <c r="T7472">
        <v>177</v>
      </c>
      <c r="U7472">
        <v>1</v>
      </c>
      <c r="V7472">
        <v>0</v>
      </c>
      <c r="W7472">
        <v>0</v>
      </c>
      <c r="X7472">
        <v>5.4597241530051166</v>
      </c>
      <c r="Y7472">
        <v>18.266363195216396</v>
      </c>
      <c r="Z7472">
        <v>12.382726468917749</v>
      </c>
      <c r="AA7472">
        <v>1.5881766403915498</v>
      </c>
      <c r="AB7472">
        <v>1.6232417467837994</v>
      </c>
      <c r="AC7472">
        <v>6.3376333399499996E-2</v>
      </c>
      <c r="AD7472">
        <v>0</v>
      </c>
      <c r="AE7472">
        <v>39.383608537714117</v>
      </c>
    </row>
    <row r="7473" spans="1:31" x14ac:dyDescent="0.25">
      <c r="A7473">
        <v>2320424</v>
      </c>
      <c r="B7473">
        <v>1</v>
      </c>
      <c r="C7473" t="s">
        <v>80</v>
      </c>
      <c r="D7473" t="s">
        <v>84</v>
      </c>
      <c r="E7473" t="s">
        <v>153</v>
      </c>
      <c r="F7473" t="s">
        <v>21309</v>
      </c>
      <c r="G7473" t="s">
        <v>336</v>
      </c>
      <c r="H7473" t="s">
        <v>150</v>
      </c>
      <c r="I7473" t="s">
        <v>136</v>
      </c>
      <c r="J7473" t="s">
        <v>137</v>
      </c>
      <c r="K7473" t="s">
        <v>138</v>
      </c>
      <c r="L7473" t="s">
        <v>21310</v>
      </c>
      <c r="M7473" t="s">
        <v>21311</v>
      </c>
      <c r="N7473">
        <v>4.3491666660000003</v>
      </c>
      <c r="O7473">
        <v>0</v>
      </c>
      <c r="P7473">
        <v>12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9.9336378233129956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9.9336378233129956</v>
      </c>
    </row>
    <row r="7474" spans="1:31" x14ac:dyDescent="0.25">
      <c r="A7474">
        <v>2320507</v>
      </c>
      <c r="B7474">
        <v>1</v>
      </c>
      <c r="C7474" t="s">
        <v>81</v>
      </c>
      <c r="D7474" t="s">
        <v>113</v>
      </c>
      <c r="E7474" t="s">
        <v>153</v>
      </c>
      <c r="F7474" t="s">
        <v>21312</v>
      </c>
      <c r="G7474" t="s">
        <v>155</v>
      </c>
      <c r="H7474" t="s">
        <v>150</v>
      </c>
      <c r="I7474" t="s">
        <v>136</v>
      </c>
      <c r="J7474" t="s">
        <v>137</v>
      </c>
      <c r="K7474" t="s">
        <v>138</v>
      </c>
      <c r="L7474" t="s">
        <v>21313</v>
      </c>
      <c r="M7474" t="s">
        <v>21314</v>
      </c>
      <c r="N7474">
        <v>1.8263888880000001</v>
      </c>
      <c r="O7474">
        <v>0</v>
      </c>
      <c r="P7474">
        <v>1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5.692916799359999E-2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5.692916799359999E-2</v>
      </c>
    </row>
    <row r="7475" spans="1:31" x14ac:dyDescent="0.25">
      <c r="A7475">
        <v>2320315</v>
      </c>
      <c r="B7475">
        <v>1</v>
      </c>
      <c r="C7475" t="s">
        <v>80</v>
      </c>
      <c r="D7475" t="s">
        <v>100</v>
      </c>
      <c r="E7475" t="s">
        <v>132</v>
      </c>
      <c r="F7475" t="s">
        <v>1055</v>
      </c>
      <c r="G7475" t="s">
        <v>134</v>
      </c>
      <c r="H7475" t="s">
        <v>135</v>
      </c>
      <c r="I7475" t="s">
        <v>136</v>
      </c>
      <c r="J7475" t="s">
        <v>137</v>
      </c>
      <c r="K7475" t="s">
        <v>138</v>
      </c>
      <c r="L7475" t="s">
        <v>21315</v>
      </c>
      <c r="M7475" t="s">
        <v>21316</v>
      </c>
      <c r="N7475">
        <v>0.67805555500000003</v>
      </c>
      <c r="O7475">
        <v>4</v>
      </c>
      <c r="P7475">
        <v>154</v>
      </c>
      <c r="Q7475">
        <v>6</v>
      </c>
      <c r="R7475">
        <v>60</v>
      </c>
      <c r="S7475">
        <v>13</v>
      </c>
      <c r="T7475">
        <v>62</v>
      </c>
      <c r="U7475">
        <v>2</v>
      </c>
      <c r="V7475">
        <v>1</v>
      </c>
      <c r="W7475">
        <v>1.5952340532430498</v>
      </c>
      <c r="X7475">
        <v>23.904920321619773</v>
      </c>
      <c r="Y7475">
        <v>12.184898372552583</v>
      </c>
      <c r="Z7475">
        <v>30.462818011022271</v>
      </c>
      <c r="AA7475">
        <v>57.711797889272781</v>
      </c>
      <c r="AB7475">
        <v>26.510129193455064</v>
      </c>
      <c r="AC7475">
        <v>67.115276461724704</v>
      </c>
      <c r="AD7475">
        <v>5.1483952612890249</v>
      </c>
      <c r="AE7475">
        <v>224.63346956417928</v>
      </c>
    </row>
    <row r="7476" spans="1:31" x14ac:dyDescent="0.25">
      <c r="A7476">
        <v>2320710</v>
      </c>
      <c r="B7476">
        <v>1</v>
      </c>
      <c r="C7476" t="s">
        <v>80</v>
      </c>
      <c r="D7476" t="s">
        <v>111</v>
      </c>
      <c r="E7476" t="s">
        <v>175</v>
      </c>
      <c r="F7476" t="s">
        <v>21317</v>
      </c>
      <c r="G7476" t="s">
        <v>1463</v>
      </c>
      <c r="H7476" t="s">
        <v>135</v>
      </c>
      <c r="I7476" t="s">
        <v>136</v>
      </c>
      <c r="J7476" t="s">
        <v>137</v>
      </c>
      <c r="K7476" t="s">
        <v>138</v>
      </c>
      <c r="L7476" t="s">
        <v>21318</v>
      </c>
      <c r="M7476" t="s">
        <v>21319</v>
      </c>
      <c r="N7476">
        <v>0.261944444</v>
      </c>
      <c r="O7476">
        <v>0</v>
      </c>
      <c r="P7476">
        <v>4</v>
      </c>
      <c r="Q7476">
        <v>0</v>
      </c>
      <c r="R7476">
        <v>3</v>
      </c>
      <c r="S7476">
        <v>0</v>
      </c>
      <c r="T7476">
        <v>11</v>
      </c>
      <c r="U7476">
        <v>0</v>
      </c>
      <c r="V7476">
        <v>0</v>
      </c>
      <c r="W7476">
        <v>0</v>
      </c>
      <c r="X7476">
        <v>0.61189478082324167</v>
      </c>
      <c r="Y7476">
        <v>0</v>
      </c>
      <c r="Z7476">
        <v>0.87378718501637498</v>
      </c>
      <c r="AA7476">
        <v>0</v>
      </c>
      <c r="AB7476">
        <v>7.0324438703602992</v>
      </c>
      <c r="AC7476">
        <v>0</v>
      </c>
      <c r="AD7476">
        <v>0</v>
      </c>
      <c r="AE7476">
        <v>8.5181258361999159</v>
      </c>
    </row>
    <row r="7477" spans="1:31" x14ac:dyDescent="0.25">
      <c r="A7477">
        <v>2320275</v>
      </c>
      <c r="B7477">
        <v>1</v>
      </c>
      <c r="C7477" t="s">
        <v>80</v>
      </c>
      <c r="D7477" t="s">
        <v>106</v>
      </c>
      <c r="E7477" t="s">
        <v>132</v>
      </c>
      <c r="F7477" t="s">
        <v>21320</v>
      </c>
      <c r="G7477" t="s">
        <v>134</v>
      </c>
      <c r="H7477" t="s">
        <v>135</v>
      </c>
      <c r="I7477" t="s">
        <v>136</v>
      </c>
      <c r="J7477" t="s">
        <v>137</v>
      </c>
      <c r="K7477" t="s">
        <v>138</v>
      </c>
      <c r="L7477" t="s">
        <v>21321</v>
      </c>
      <c r="M7477" t="s">
        <v>21322</v>
      </c>
      <c r="N7477">
        <v>1.1683333330000001</v>
      </c>
      <c r="O7477">
        <v>0</v>
      </c>
      <c r="P7477">
        <v>255</v>
      </c>
      <c r="Q7477">
        <v>52</v>
      </c>
      <c r="R7477">
        <v>43</v>
      </c>
      <c r="S7477">
        <v>8</v>
      </c>
      <c r="T7477">
        <v>40</v>
      </c>
      <c r="U7477">
        <v>1</v>
      </c>
      <c r="V7477">
        <v>0</v>
      </c>
      <c r="W7477">
        <v>0</v>
      </c>
      <c r="X7477">
        <v>40.247463037009879</v>
      </c>
      <c r="Y7477">
        <v>355.46133877490115</v>
      </c>
      <c r="Z7477">
        <v>91.585958009299546</v>
      </c>
      <c r="AA7477">
        <v>22.025839409640248</v>
      </c>
      <c r="AB7477">
        <v>21.739424386783401</v>
      </c>
      <c r="AC7477">
        <v>9.06139137723925</v>
      </c>
      <c r="AD7477">
        <v>0</v>
      </c>
      <c r="AE7477">
        <v>540.12141499487348</v>
      </c>
    </row>
    <row r="7478" spans="1:31" x14ac:dyDescent="0.25">
      <c r="A7478">
        <v>2320252</v>
      </c>
      <c r="B7478">
        <v>1</v>
      </c>
      <c r="C7478" t="s">
        <v>80</v>
      </c>
      <c r="D7478" t="s">
        <v>101</v>
      </c>
      <c r="E7478" t="s">
        <v>132</v>
      </c>
      <c r="F7478" t="s">
        <v>1472</v>
      </c>
      <c r="G7478" t="s">
        <v>210</v>
      </c>
      <c r="H7478" t="s">
        <v>135</v>
      </c>
      <c r="I7478" t="s">
        <v>136</v>
      </c>
      <c r="J7478" t="s">
        <v>137</v>
      </c>
      <c r="K7478" t="s">
        <v>138</v>
      </c>
      <c r="L7478" t="s">
        <v>21323</v>
      </c>
      <c r="M7478" t="s">
        <v>21324</v>
      </c>
      <c r="N7478">
        <v>1.0538888879999999</v>
      </c>
      <c r="O7478">
        <v>18</v>
      </c>
      <c r="P7478">
        <v>20</v>
      </c>
      <c r="Q7478">
        <v>19</v>
      </c>
      <c r="R7478">
        <v>2</v>
      </c>
      <c r="S7478">
        <v>19</v>
      </c>
      <c r="T7478">
        <v>4</v>
      </c>
      <c r="U7478">
        <v>0</v>
      </c>
      <c r="V7478">
        <v>0</v>
      </c>
      <c r="W7478">
        <v>5.9541184358069996</v>
      </c>
      <c r="X7478">
        <v>5.2238620740869663</v>
      </c>
      <c r="Y7478">
        <v>11.907723982046345</v>
      </c>
      <c r="Z7478">
        <v>0.43712985438949997</v>
      </c>
      <c r="AA7478">
        <v>255.5711340675</v>
      </c>
      <c r="AB7478">
        <v>3.3888985158720861</v>
      </c>
      <c r="AC7478">
        <v>0</v>
      </c>
      <c r="AD7478">
        <v>0</v>
      </c>
      <c r="AE7478">
        <v>282.48286692970191</v>
      </c>
    </row>
    <row r="7479" spans="1:31" x14ac:dyDescent="0.25">
      <c r="A7479">
        <v>2320630</v>
      </c>
      <c r="B7479">
        <v>1</v>
      </c>
      <c r="C7479" t="s">
        <v>81</v>
      </c>
      <c r="D7479" t="s">
        <v>121</v>
      </c>
      <c r="E7479" t="s">
        <v>158</v>
      </c>
      <c r="F7479" t="s">
        <v>3401</v>
      </c>
      <c r="G7479" t="s">
        <v>453</v>
      </c>
      <c r="H7479" t="s">
        <v>150</v>
      </c>
      <c r="I7479" t="s">
        <v>136</v>
      </c>
      <c r="J7479" t="s">
        <v>137</v>
      </c>
      <c r="K7479" t="s">
        <v>138</v>
      </c>
      <c r="L7479" t="s">
        <v>21325</v>
      </c>
      <c r="M7479" t="s">
        <v>21326</v>
      </c>
      <c r="N7479">
        <v>4.4372222219999999</v>
      </c>
      <c r="O7479">
        <v>0</v>
      </c>
      <c r="P7479">
        <v>20</v>
      </c>
      <c r="Q7479">
        <v>0</v>
      </c>
      <c r="R7479">
        <v>2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9.1697878749163841</v>
      </c>
      <c r="Y7479">
        <v>0</v>
      </c>
      <c r="Z7479">
        <v>0.29864722559512502</v>
      </c>
      <c r="AA7479">
        <v>0</v>
      </c>
      <c r="AB7479">
        <v>0</v>
      </c>
      <c r="AC7479">
        <v>0</v>
      </c>
      <c r="AD7479">
        <v>0</v>
      </c>
      <c r="AE7479">
        <v>9.4684351005115097</v>
      </c>
    </row>
    <row r="7480" spans="1:31" x14ac:dyDescent="0.25">
      <c r="A7480">
        <v>2320793</v>
      </c>
      <c r="B7480">
        <v>1</v>
      </c>
      <c r="C7480" t="s">
        <v>81</v>
      </c>
      <c r="D7480" t="s">
        <v>112</v>
      </c>
      <c r="E7480" t="s">
        <v>175</v>
      </c>
      <c r="F7480" t="s">
        <v>21327</v>
      </c>
      <c r="G7480" t="s">
        <v>210</v>
      </c>
      <c r="H7480" t="s">
        <v>135</v>
      </c>
      <c r="I7480" t="s">
        <v>136</v>
      </c>
      <c r="J7480" t="s">
        <v>137</v>
      </c>
      <c r="K7480" t="s">
        <v>138</v>
      </c>
      <c r="L7480" t="s">
        <v>21328</v>
      </c>
      <c r="M7480" t="s">
        <v>21329</v>
      </c>
      <c r="N7480">
        <v>1.4544444439999999</v>
      </c>
      <c r="O7480">
        <v>0</v>
      </c>
      <c r="P7480">
        <v>40</v>
      </c>
      <c r="Q7480">
        <v>0</v>
      </c>
      <c r="R7480">
        <v>5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15.839108117255151</v>
      </c>
      <c r="Y7480">
        <v>0</v>
      </c>
      <c r="Z7480">
        <v>9.7044366273460678</v>
      </c>
      <c r="AA7480">
        <v>0</v>
      </c>
      <c r="AB7480">
        <v>0</v>
      </c>
      <c r="AC7480">
        <v>0</v>
      </c>
      <c r="AD7480">
        <v>0</v>
      </c>
      <c r="AE7480">
        <v>25.54354474460122</v>
      </c>
    </row>
    <row r="7481" spans="1:31" x14ac:dyDescent="0.25">
      <c r="A7481">
        <v>2320481</v>
      </c>
      <c r="B7481">
        <v>1</v>
      </c>
      <c r="C7481" t="s">
        <v>80</v>
      </c>
      <c r="D7481" t="s">
        <v>105</v>
      </c>
      <c r="E7481" t="s">
        <v>153</v>
      </c>
      <c r="F7481" t="s">
        <v>21330</v>
      </c>
      <c r="G7481" t="s">
        <v>203</v>
      </c>
      <c r="H7481" t="s">
        <v>150</v>
      </c>
      <c r="I7481" t="s">
        <v>136</v>
      </c>
      <c r="J7481" t="s">
        <v>137</v>
      </c>
      <c r="K7481" t="s">
        <v>138</v>
      </c>
      <c r="L7481" t="s">
        <v>21331</v>
      </c>
      <c r="M7481" t="s">
        <v>21332</v>
      </c>
      <c r="N7481">
        <v>6.1277777770000004</v>
      </c>
      <c r="O7481">
        <v>0</v>
      </c>
      <c r="P7481">
        <v>39</v>
      </c>
      <c r="Q7481">
        <v>0</v>
      </c>
      <c r="R7481">
        <v>0</v>
      </c>
      <c r="S7481">
        <v>0</v>
      </c>
      <c r="T7481">
        <v>1</v>
      </c>
      <c r="U7481">
        <v>0</v>
      </c>
      <c r="V7481">
        <v>0</v>
      </c>
      <c r="W7481">
        <v>0</v>
      </c>
      <c r="X7481">
        <v>58.939687512502516</v>
      </c>
      <c r="Y7481">
        <v>0</v>
      </c>
      <c r="Z7481">
        <v>0</v>
      </c>
      <c r="AA7481">
        <v>0</v>
      </c>
      <c r="AB7481">
        <v>0.19147398162374998</v>
      </c>
      <c r="AC7481">
        <v>0</v>
      </c>
      <c r="AD7481">
        <v>0</v>
      </c>
      <c r="AE7481">
        <v>59.131161494126268</v>
      </c>
    </row>
    <row r="7482" spans="1:31" x14ac:dyDescent="0.25">
      <c r="A7482">
        <v>2320544</v>
      </c>
      <c r="B7482">
        <v>1</v>
      </c>
      <c r="C7482" t="s">
        <v>80</v>
      </c>
      <c r="D7482" t="s">
        <v>93</v>
      </c>
      <c r="E7482" t="s">
        <v>147</v>
      </c>
      <c r="F7482" t="s">
        <v>21333</v>
      </c>
      <c r="G7482" t="s">
        <v>5813</v>
      </c>
      <c r="H7482" t="s">
        <v>150</v>
      </c>
      <c r="I7482" t="s">
        <v>136</v>
      </c>
      <c r="J7482" t="s">
        <v>137</v>
      </c>
      <c r="K7482" t="s">
        <v>138</v>
      </c>
      <c r="L7482" t="s">
        <v>21334</v>
      </c>
      <c r="M7482" t="s">
        <v>21335</v>
      </c>
      <c r="N7482">
        <v>2.8569444439999998</v>
      </c>
      <c r="O7482">
        <v>0</v>
      </c>
      <c r="P7482">
        <v>3</v>
      </c>
      <c r="Q7482">
        <v>0</v>
      </c>
      <c r="R7482">
        <v>8</v>
      </c>
      <c r="S7482">
        <v>0</v>
      </c>
      <c r="T7482">
        <v>6</v>
      </c>
      <c r="U7482">
        <v>0</v>
      </c>
      <c r="V7482">
        <v>0</v>
      </c>
      <c r="W7482">
        <v>0</v>
      </c>
      <c r="X7482">
        <v>2.6135973552011005</v>
      </c>
      <c r="Y7482">
        <v>0</v>
      </c>
      <c r="Z7482">
        <v>39.166146310014305</v>
      </c>
      <c r="AA7482">
        <v>0</v>
      </c>
      <c r="AB7482">
        <v>19.9085106210592</v>
      </c>
      <c r="AC7482">
        <v>0</v>
      </c>
      <c r="AD7482">
        <v>0</v>
      </c>
      <c r="AE7482">
        <v>61.688254286274606</v>
      </c>
    </row>
    <row r="7483" spans="1:31" x14ac:dyDescent="0.25">
      <c r="A7483">
        <v>2320295</v>
      </c>
      <c r="B7483">
        <v>1</v>
      </c>
      <c r="C7483" t="s">
        <v>80</v>
      </c>
      <c r="D7483" t="s">
        <v>104</v>
      </c>
      <c r="E7483" t="s">
        <v>175</v>
      </c>
      <c r="F7483" t="s">
        <v>21336</v>
      </c>
      <c r="G7483" t="s">
        <v>210</v>
      </c>
      <c r="H7483" t="s">
        <v>135</v>
      </c>
      <c r="I7483" t="s">
        <v>136</v>
      </c>
      <c r="J7483" t="s">
        <v>137</v>
      </c>
      <c r="K7483" t="s">
        <v>138</v>
      </c>
      <c r="L7483" t="s">
        <v>21337</v>
      </c>
      <c r="M7483" t="s">
        <v>21338</v>
      </c>
      <c r="N7483">
        <v>3.1277777769999999</v>
      </c>
      <c r="O7483">
        <v>0</v>
      </c>
      <c r="P7483">
        <v>0</v>
      </c>
      <c r="Q7483">
        <v>1</v>
      </c>
      <c r="R7483">
        <v>0</v>
      </c>
      <c r="S7483">
        <v>2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1.1674190709564833</v>
      </c>
      <c r="Z7483">
        <v>0</v>
      </c>
      <c r="AA7483">
        <v>7.2838483354497674</v>
      </c>
      <c r="AB7483">
        <v>0</v>
      </c>
      <c r="AC7483">
        <v>0</v>
      </c>
      <c r="AD7483">
        <v>0</v>
      </c>
      <c r="AE7483">
        <v>8.4512674064062505</v>
      </c>
    </row>
    <row r="7484" spans="1:31" x14ac:dyDescent="0.25">
      <c r="A7484">
        <v>2320836</v>
      </c>
      <c r="B7484">
        <v>1</v>
      </c>
      <c r="C7484" t="s">
        <v>81</v>
      </c>
      <c r="D7484" t="s">
        <v>128</v>
      </c>
      <c r="E7484" t="s">
        <v>147</v>
      </c>
      <c r="F7484" t="s">
        <v>21339</v>
      </c>
      <c r="G7484" t="s">
        <v>463</v>
      </c>
      <c r="H7484" t="s">
        <v>150</v>
      </c>
      <c r="I7484" t="s">
        <v>136</v>
      </c>
      <c r="J7484" t="s">
        <v>137</v>
      </c>
      <c r="K7484" t="s">
        <v>138</v>
      </c>
      <c r="L7484" t="s">
        <v>21340</v>
      </c>
      <c r="M7484" t="s">
        <v>21341</v>
      </c>
      <c r="N7484">
        <v>0.54777777699999997</v>
      </c>
      <c r="O7484">
        <v>0</v>
      </c>
      <c r="P7484">
        <v>116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22.410718202031155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22.410718202031155</v>
      </c>
    </row>
    <row r="7485" spans="1:31" x14ac:dyDescent="0.25">
      <c r="A7485">
        <v>2320338</v>
      </c>
      <c r="B7485">
        <v>1</v>
      </c>
      <c r="C7485" t="s">
        <v>80</v>
      </c>
      <c r="D7485" t="s">
        <v>101</v>
      </c>
      <c r="E7485" t="s">
        <v>175</v>
      </c>
      <c r="F7485" t="s">
        <v>21342</v>
      </c>
      <c r="G7485" t="s">
        <v>210</v>
      </c>
      <c r="H7485" t="s">
        <v>135</v>
      </c>
      <c r="I7485" t="s">
        <v>136</v>
      </c>
      <c r="J7485" t="s">
        <v>137</v>
      </c>
      <c r="K7485" t="s">
        <v>138</v>
      </c>
      <c r="L7485" t="s">
        <v>21343</v>
      </c>
      <c r="M7485" t="s">
        <v>21344</v>
      </c>
      <c r="N7485">
        <v>2.0669444440000002</v>
      </c>
      <c r="O7485">
        <v>7</v>
      </c>
      <c r="P7485">
        <v>0</v>
      </c>
      <c r="Q7485">
        <v>1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25.338872821330472</v>
      </c>
      <c r="X7485">
        <v>0</v>
      </c>
      <c r="Y7485">
        <v>10.617931136818616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35.956803958149088</v>
      </c>
    </row>
    <row r="7486" spans="1:31" x14ac:dyDescent="0.25">
      <c r="A7486">
        <v>2320736</v>
      </c>
      <c r="B7486">
        <v>1</v>
      </c>
      <c r="C7486" t="s">
        <v>80</v>
      </c>
      <c r="D7486" t="s">
        <v>93</v>
      </c>
      <c r="E7486" t="s">
        <v>158</v>
      </c>
      <c r="F7486" t="s">
        <v>21345</v>
      </c>
      <c r="G7486" t="s">
        <v>453</v>
      </c>
      <c r="H7486" t="s">
        <v>150</v>
      </c>
      <c r="I7486" t="s">
        <v>136</v>
      </c>
      <c r="J7486" t="s">
        <v>137</v>
      </c>
      <c r="K7486" t="s">
        <v>138</v>
      </c>
      <c r="L7486" t="s">
        <v>21346</v>
      </c>
      <c r="M7486" t="s">
        <v>21347</v>
      </c>
      <c r="N7486">
        <v>5.3366666660000002</v>
      </c>
      <c r="O7486">
        <v>0</v>
      </c>
      <c r="P7486">
        <v>27</v>
      </c>
      <c r="Q7486">
        <v>0</v>
      </c>
      <c r="R7486">
        <v>17</v>
      </c>
      <c r="S7486">
        <v>0</v>
      </c>
      <c r="T7486">
        <v>13</v>
      </c>
      <c r="U7486">
        <v>0</v>
      </c>
      <c r="V7486">
        <v>0</v>
      </c>
      <c r="W7486">
        <v>0</v>
      </c>
      <c r="X7486">
        <v>31.27748667096796</v>
      </c>
      <c r="Y7486">
        <v>0</v>
      </c>
      <c r="Z7486">
        <v>56.352005087423564</v>
      </c>
      <c r="AA7486">
        <v>0</v>
      </c>
      <c r="AB7486">
        <v>32.542034053072307</v>
      </c>
      <c r="AC7486">
        <v>0</v>
      </c>
      <c r="AD7486">
        <v>0</v>
      </c>
      <c r="AE7486">
        <v>120.17152581146382</v>
      </c>
    </row>
    <row r="7487" spans="1:31" x14ac:dyDescent="0.25">
      <c r="A7487">
        <v>2320667</v>
      </c>
      <c r="B7487">
        <v>1</v>
      </c>
      <c r="C7487" t="s">
        <v>80</v>
      </c>
      <c r="D7487" t="s">
        <v>93</v>
      </c>
      <c r="E7487" t="s">
        <v>147</v>
      </c>
      <c r="F7487" t="s">
        <v>21348</v>
      </c>
      <c r="G7487" t="s">
        <v>258</v>
      </c>
      <c r="H7487" t="s">
        <v>150</v>
      </c>
      <c r="I7487" t="s">
        <v>136</v>
      </c>
      <c r="J7487" t="s">
        <v>137</v>
      </c>
      <c r="K7487" t="s">
        <v>138</v>
      </c>
      <c r="L7487" t="s">
        <v>21349</v>
      </c>
      <c r="M7487" t="s">
        <v>21350</v>
      </c>
      <c r="N7487">
        <v>5.4805555549999996</v>
      </c>
      <c r="O7487">
        <v>0</v>
      </c>
      <c r="P7487">
        <v>28</v>
      </c>
      <c r="Q7487">
        <v>0</v>
      </c>
      <c r="R7487">
        <v>0</v>
      </c>
      <c r="S7487">
        <v>0</v>
      </c>
      <c r="T7487">
        <v>1</v>
      </c>
      <c r="U7487">
        <v>0</v>
      </c>
      <c r="V7487">
        <v>0</v>
      </c>
      <c r="W7487">
        <v>0</v>
      </c>
      <c r="X7487">
        <v>28.718973547932606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28.718973547932606</v>
      </c>
    </row>
    <row r="7488" spans="1:31" x14ac:dyDescent="0.25">
      <c r="A7488">
        <v>2320404</v>
      </c>
      <c r="B7488">
        <v>1</v>
      </c>
      <c r="C7488" t="s">
        <v>81</v>
      </c>
      <c r="D7488" t="s">
        <v>122</v>
      </c>
      <c r="E7488" t="s">
        <v>158</v>
      </c>
      <c r="F7488" t="s">
        <v>21351</v>
      </c>
      <c r="G7488" t="s">
        <v>453</v>
      </c>
      <c r="H7488" t="s">
        <v>150</v>
      </c>
      <c r="I7488" t="s">
        <v>136</v>
      </c>
      <c r="J7488" t="s">
        <v>137</v>
      </c>
      <c r="K7488" t="s">
        <v>138</v>
      </c>
      <c r="L7488" t="s">
        <v>21352</v>
      </c>
      <c r="M7488" t="s">
        <v>21353</v>
      </c>
      <c r="N7488">
        <v>1.2469444439999999</v>
      </c>
      <c r="O7488">
        <v>0</v>
      </c>
      <c r="P7488">
        <v>43</v>
      </c>
      <c r="Q7488">
        <v>0</v>
      </c>
      <c r="R7488">
        <v>0</v>
      </c>
      <c r="S7488">
        <v>0</v>
      </c>
      <c r="T7488">
        <v>3</v>
      </c>
      <c r="U7488">
        <v>0</v>
      </c>
      <c r="V7488">
        <v>0</v>
      </c>
      <c r="W7488">
        <v>0</v>
      </c>
      <c r="X7488">
        <v>5.6524325659388008</v>
      </c>
      <c r="Y7488">
        <v>0</v>
      </c>
      <c r="Z7488">
        <v>0</v>
      </c>
      <c r="AA7488">
        <v>0</v>
      </c>
      <c r="AB7488">
        <v>2.4317930514181056</v>
      </c>
      <c r="AC7488">
        <v>0</v>
      </c>
      <c r="AD7488">
        <v>0</v>
      </c>
      <c r="AE7488">
        <v>8.0842256173569069</v>
      </c>
    </row>
    <row r="7489" spans="1:31" x14ac:dyDescent="0.25">
      <c r="A7489">
        <v>2320258</v>
      </c>
      <c r="B7489">
        <v>1</v>
      </c>
      <c r="C7489" t="s">
        <v>80</v>
      </c>
      <c r="D7489" t="s">
        <v>93</v>
      </c>
      <c r="E7489" t="s">
        <v>141</v>
      </c>
      <c r="F7489" t="s">
        <v>21354</v>
      </c>
      <c r="G7489" t="s">
        <v>217</v>
      </c>
      <c r="H7489" t="s">
        <v>135</v>
      </c>
      <c r="I7489" t="s">
        <v>136</v>
      </c>
      <c r="J7489" t="s">
        <v>137</v>
      </c>
      <c r="K7489" t="s">
        <v>138</v>
      </c>
      <c r="L7489" t="s">
        <v>21355</v>
      </c>
      <c r="M7489" t="s">
        <v>21356</v>
      </c>
      <c r="N7489">
        <v>2.3108333330000002</v>
      </c>
      <c r="O7489">
        <v>0</v>
      </c>
      <c r="P7489">
        <v>186</v>
      </c>
      <c r="Q7489">
        <v>0</v>
      </c>
      <c r="R7489">
        <v>34</v>
      </c>
      <c r="S7489">
        <v>2</v>
      </c>
      <c r="T7489">
        <v>35</v>
      </c>
      <c r="U7489">
        <v>0</v>
      </c>
      <c r="V7489">
        <v>0</v>
      </c>
      <c r="W7489">
        <v>0</v>
      </c>
      <c r="X7489">
        <v>46.876928417830364</v>
      </c>
      <c r="Y7489">
        <v>0</v>
      </c>
      <c r="Z7489">
        <v>385.07073361022429</v>
      </c>
      <c r="AA7489">
        <v>4.7219283503317335</v>
      </c>
      <c r="AB7489">
        <v>80.28656131133333</v>
      </c>
      <c r="AC7489">
        <v>0</v>
      </c>
      <c r="AD7489">
        <v>0</v>
      </c>
      <c r="AE7489">
        <v>516.95615168971972</v>
      </c>
    </row>
    <row r="7490" spans="1:31" x14ac:dyDescent="0.25">
      <c r="A7490">
        <v>2320813</v>
      </c>
      <c r="B7490">
        <v>1</v>
      </c>
      <c r="C7490" t="s">
        <v>81</v>
      </c>
      <c r="D7490" t="s">
        <v>123</v>
      </c>
      <c r="E7490" t="s">
        <v>153</v>
      </c>
      <c r="F7490" t="s">
        <v>21357</v>
      </c>
      <c r="G7490" t="s">
        <v>155</v>
      </c>
      <c r="H7490" t="s">
        <v>150</v>
      </c>
      <c r="I7490" t="s">
        <v>136</v>
      </c>
      <c r="J7490" t="s">
        <v>137</v>
      </c>
      <c r="K7490" t="s">
        <v>138</v>
      </c>
      <c r="L7490" t="s">
        <v>21358</v>
      </c>
      <c r="M7490" t="s">
        <v>21359</v>
      </c>
      <c r="N7490">
        <v>0.63055555500000005</v>
      </c>
      <c r="O7490">
        <v>0</v>
      </c>
      <c r="P7490">
        <v>2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0.37053044850400008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0.37053044850400008</v>
      </c>
    </row>
    <row r="7491" spans="1:31" x14ac:dyDescent="0.25">
      <c r="A7491">
        <v>2320753</v>
      </c>
      <c r="B7491">
        <v>1</v>
      </c>
      <c r="C7491" t="s">
        <v>80</v>
      </c>
      <c r="D7491" t="s">
        <v>82</v>
      </c>
      <c r="E7491" t="s">
        <v>147</v>
      </c>
      <c r="F7491" t="s">
        <v>21360</v>
      </c>
      <c r="G7491" t="s">
        <v>149</v>
      </c>
      <c r="H7491" t="s">
        <v>150</v>
      </c>
      <c r="I7491" t="s">
        <v>136</v>
      </c>
      <c r="J7491" t="s">
        <v>137</v>
      </c>
      <c r="K7491" t="s">
        <v>138</v>
      </c>
      <c r="L7491" t="s">
        <v>21361</v>
      </c>
      <c r="M7491" t="s">
        <v>21362</v>
      </c>
      <c r="N7491">
        <v>1.2324999999999999</v>
      </c>
      <c r="O7491">
        <v>0</v>
      </c>
      <c r="P7491">
        <v>32</v>
      </c>
      <c r="Q7491">
        <v>0</v>
      </c>
      <c r="R7491">
        <v>0</v>
      </c>
      <c r="S7491">
        <v>0</v>
      </c>
      <c r="T7491">
        <v>5</v>
      </c>
      <c r="U7491">
        <v>0</v>
      </c>
      <c r="V7491">
        <v>0</v>
      </c>
      <c r="W7491">
        <v>0</v>
      </c>
      <c r="X7491">
        <v>9.1387560165930015</v>
      </c>
      <c r="Y7491">
        <v>0</v>
      </c>
      <c r="Z7491">
        <v>0</v>
      </c>
      <c r="AA7491">
        <v>0</v>
      </c>
      <c r="AB7491">
        <v>2.0651323800031003</v>
      </c>
      <c r="AC7491">
        <v>0</v>
      </c>
      <c r="AD7491">
        <v>0</v>
      </c>
      <c r="AE7491">
        <v>11.203888396596103</v>
      </c>
    </row>
    <row r="7492" spans="1:31" x14ac:dyDescent="0.25">
      <c r="A7492">
        <v>2320421</v>
      </c>
      <c r="B7492">
        <v>1</v>
      </c>
      <c r="C7492" t="s">
        <v>80</v>
      </c>
      <c r="D7492" t="s">
        <v>104</v>
      </c>
      <c r="E7492" t="s">
        <v>175</v>
      </c>
      <c r="F7492" t="s">
        <v>21363</v>
      </c>
      <c r="G7492" t="s">
        <v>210</v>
      </c>
      <c r="H7492" t="s">
        <v>135</v>
      </c>
      <c r="I7492" t="s">
        <v>136</v>
      </c>
      <c r="J7492" t="s">
        <v>137</v>
      </c>
      <c r="K7492" t="s">
        <v>138</v>
      </c>
      <c r="L7492" t="s">
        <v>21364</v>
      </c>
      <c r="M7492" t="s">
        <v>21365</v>
      </c>
      <c r="N7492">
        <v>4.6322222220000002</v>
      </c>
      <c r="O7492">
        <v>0</v>
      </c>
      <c r="P7492">
        <v>0</v>
      </c>
      <c r="Q7492">
        <v>4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27.207738378299108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27.207738378299108</v>
      </c>
    </row>
    <row r="7493" spans="1:31" x14ac:dyDescent="0.25">
      <c r="A7493">
        <v>2320272</v>
      </c>
      <c r="B7493">
        <v>1</v>
      </c>
      <c r="C7493" t="s">
        <v>80</v>
      </c>
      <c r="D7493" t="s">
        <v>83</v>
      </c>
      <c r="E7493" t="s">
        <v>132</v>
      </c>
      <c r="F7493" t="s">
        <v>19246</v>
      </c>
      <c r="G7493" t="s">
        <v>134</v>
      </c>
      <c r="H7493" t="s">
        <v>135</v>
      </c>
      <c r="I7493" t="s">
        <v>136</v>
      </c>
      <c r="J7493" t="s">
        <v>137</v>
      </c>
      <c r="K7493" t="s">
        <v>138</v>
      </c>
      <c r="L7493" t="s">
        <v>21366</v>
      </c>
      <c r="M7493" t="s">
        <v>21367</v>
      </c>
      <c r="N7493">
        <v>0.20027777699999999</v>
      </c>
      <c r="O7493">
        <v>4</v>
      </c>
      <c r="P7493">
        <v>29</v>
      </c>
      <c r="Q7493">
        <v>0</v>
      </c>
      <c r="R7493">
        <v>0</v>
      </c>
      <c r="S7493">
        <v>7</v>
      </c>
      <c r="T7493">
        <v>3</v>
      </c>
      <c r="U7493">
        <v>0</v>
      </c>
      <c r="V7493">
        <v>0</v>
      </c>
      <c r="W7493">
        <v>7.1069075617666755</v>
      </c>
      <c r="X7493">
        <v>3.8268324803105993</v>
      </c>
      <c r="Y7493">
        <v>0</v>
      </c>
      <c r="Z7493">
        <v>0</v>
      </c>
      <c r="AA7493">
        <v>14.429154764918644</v>
      </c>
      <c r="AB7493">
        <v>0.4237187118414445</v>
      </c>
      <c r="AC7493">
        <v>0</v>
      </c>
      <c r="AD7493">
        <v>0</v>
      </c>
      <c r="AE7493">
        <v>25.786613518837363</v>
      </c>
    </row>
    <row r="7494" spans="1:31" x14ac:dyDescent="0.25">
      <c r="A7494">
        <v>2320859</v>
      </c>
      <c r="B7494">
        <v>1</v>
      </c>
      <c r="C7494" t="s">
        <v>80</v>
      </c>
      <c r="D7494" t="s">
        <v>95</v>
      </c>
      <c r="E7494" t="s">
        <v>147</v>
      </c>
      <c r="F7494" t="s">
        <v>21368</v>
      </c>
      <c r="G7494" t="s">
        <v>149</v>
      </c>
      <c r="H7494" t="s">
        <v>150</v>
      </c>
      <c r="I7494" t="s">
        <v>136</v>
      </c>
      <c r="J7494" t="s">
        <v>137</v>
      </c>
      <c r="K7494" t="s">
        <v>138</v>
      </c>
      <c r="L7494" t="s">
        <v>21369</v>
      </c>
      <c r="M7494" t="s">
        <v>21370</v>
      </c>
      <c r="N7494">
        <v>0.90194444399999996</v>
      </c>
      <c r="O7494">
        <v>0</v>
      </c>
      <c r="P7494">
        <v>42</v>
      </c>
      <c r="Q7494">
        <v>0</v>
      </c>
      <c r="R7494">
        <v>0</v>
      </c>
      <c r="S7494">
        <v>0</v>
      </c>
      <c r="T7494">
        <v>7</v>
      </c>
      <c r="U7494">
        <v>0</v>
      </c>
      <c r="V7494">
        <v>0</v>
      </c>
      <c r="W7494">
        <v>0</v>
      </c>
      <c r="X7494">
        <v>8.8930423580102715</v>
      </c>
      <c r="Y7494">
        <v>0</v>
      </c>
      <c r="Z7494">
        <v>0</v>
      </c>
      <c r="AA7494">
        <v>0</v>
      </c>
      <c r="AB7494">
        <v>3.5120808746300165</v>
      </c>
      <c r="AC7494">
        <v>0</v>
      </c>
      <c r="AD7494">
        <v>0</v>
      </c>
      <c r="AE7494">
        <v>12.405123232640289</v>
      </c>
    </row>
    <row r="7495" spans="1:31" x14ac:dyDescent="0.25">
      <c r="A7495">
        <v>2320318</v>
      </c>
      <c r="B7495">
        <v>1</v>
      </c>
      <c r="C7495" t="s">
        <v>80</v>
      </c>
      <c r="D7495" t="s">
        <v>103</v>
      </c>
      <c r="E7495" t="s">
        <v>147</v>
      </c>
      <c r="F7495" t="s">
        <v>21371</v>
      </c>
      <c r="G7495" t="s">
        <v>149</v>
      </c>
      <c r="H7495" t="s">
        <v>150</v>
      </c>
      <c r="I7495" t="s">
        <v>136</v>
      </c>
      <c r="J7495" t="s">
        <v>137</v>
      </c>
      <c r="K7495" t="s">
        <v>138</v>
      </c>
      <c r="L7495" t="s">
        <v>21372</v>
      </c>
      <c r="M7495" t="s">
        <v>21373</v>
      </c>
      <c r="N7495">
        <v>1.754444444</v>
      </c>
      <c r="O7495">
        <v>0</v>
      </c>
      <c r="P7495">
        <v>0</v>
      </c>
      <c r="Q7495">
        <v>0</v>
      </c>
      <c r="R7495">
        <v>4</v>
      </c>
      <c r="S7495">
        <v>0</v>
      </c>
      <c r="T7495">
        <v>1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34.3520795024262</v>
      </c>
      <c r="AA7495">
        <v>0</v>
      </c>
      <c r="AB7495">
        <v>2.9948007929869336</v>
      </c>
      <c r="AC7495">
        <v>0</v>
      </c>
      <c r="AD7495">
        <v>0</v>
      </c>
      <c r="AE7495">
        <v>37.346880295413136</v>
      </c>
    </row>
    <row r="7496" spans="1:31" x14ac:dyDescent="0.25">
      <c r="A7496">
        <v>2320464</v>
      </c>
      <c r="B7496">
        <v>1</v>
      </c>
      <c r="C7496" t="s">
        <v>80</v>
      </c>
      <c r="D7496" t="s">
        <v>102</v>
      </c>
      <c r="E7496" t="s">
        <v>175</v>
      </c>
      <c r="F7496" t="s">
        <v>21374</v>
      </c>
      <c r="G7496" t="s">
        <v>210</v>
      </c>
      <c r="H7496" t="s">
        <v>135</v>
      </c>
      <c r="I7496" t="s">
        <v>136</v>
      </c>
      <c r="J7496" t="s">
        <v>137</v>
      </c>
      <c r="K7496" t="s">
        <v>138</v>
      </c>
      <c r="L7496" t="s">
        <v>21375</v>
      </c>
      <c r="M7496" t="s">
        <v>21376</v>
      </c>
      <c r="N7496">
        <v>0.69916666599999999</v>
      </c>
      <c r="O7496">
        <v>0</v>
      </c>
      <c r="P7496">
        <v>10</v>
      </c>
      <c r="Q7496">
        <v>0</v>
      </c>
      <c r="R7496">
        <v>44</v>
      </c>
      <c r="S7496">
        <v>0</v>
      </c>
      <c r="T7496">
        <v>15</v>
      </c>
      <c r="U7496">
        <v>0</v>
      </c>
      <c r="V7496">
        <v>0</v>
      </c>
      <c r="W7496">
        <v>0</v>
      </c>
      <c r="X7496">
        <v>1.1447577810239999</v>
      </c>
      <c r="Y7496">
        <v>0</v>
      </c>
      <c r="Z7496">
        <v>32.756951632662116</v>
      </c>
      <c r="AA7496">
        <v>0</v>
      </c>
      <c r="AB7496">
        <v>21.481095384265441</v>
      </c>
      <c r="AC7496">
        <v>0</v>
      </c>
      <c r="AD7496">
        <v>0</v>
      </c>
      <c r="AE7496">
        <v>55.38280479795155</v>
      </c>
    </row>
    <row r="7497" spans="1:31" x14ac:dyDescent="0.25">
      <c r="A7497">
        <v>2320278</v>
      </c>
      <c r="B7497">
        <v>1</v>
      </c>
      <c r="C7497" t="s">
        <v>80</v>
      </c>
      <c r="D7497" t="s">
        <v>83</v>
      </c>
      <c r="E7497" t="s">
        <v>175</v>
      </c>
      <c r="F7497" t="s">
        <v>21377</v>
      </c>
      <c r="G7497" t="s">
        <v>134</v>
      </c>
      <c r="H7497" t="s">
        <v>135</v>
      </c>
      <c r="I7497" t="s">
        <v>136</v>
      </c>
      <c r="J7497" t="s">
        <v>137</v>
      </c>
      <c r="K7497" t="s">
        <v>138</v>
      </c>
      <c r="L7497" t="s">
        <v>21378</v>
      </c>
      <c r="M7497" t="s">
        <v>21379</v>
      </c>
      <c r="N7497">
        <v>2.1530555549999999</v>
      </c>
      <c r="O7497">
        <v>0</v>
      </c>
      <c r="P7497">
        <v>9543</v>
      </c>
      <c r="Q7497">
        <v>0</v>
      </c>
      <c r="R7497">
        <v>0</v>
      </c>
      <c r="S7497">
        <v>0</v>
      </c>
      <c r="T7497">
        <v>455</v>
      </c>
      <c r="U7497">
        <v>0</v>
      </c>
      <c r="V7497">
        <v>0</v>
      </c>
      <c r="W7497">
        <v>0</v>
      </c>
      <c r="X7497">
        <v>3710.8465208551083</v>
      </c>
      <c r="Y7497">
        <v>0</v>
      </c>
      <c r="Z7497">
        <v>0</v>
      </c>
      <c r="AA7497">
        <v>0</v>
      </c>
      <c r="AB7497">
        <v>868.46642681348089</v>
      </c>
      <c r="AC7497">
        <v>0</v>
      </c>
      <c r="AD7497">
        <v>0</v>
      </c>
      <c r="AE7497">
        <v>4579.312947668589</v>
      </c>
    </row>
    <row r="7498" spans="1:31" x14ac:dyDescent="0.25">
      <c r="A7498">
        <v>2320627</v>
      </c>
      <c r="B7498">
        <v>1</v>
      </c>
      <c r="C7498" t="s">
        <v>80</v>
      </c>
      <c r="D7498" t="s">
        <v>100</v>
      </c>
      <c r="E7498" t="s">
        <v>153</v>
      </c>
      <c r="F7498" t="s">
        <v>21380</v>
      </c>
      <c r="G7498" t="s">
        <v>155</v>
      </c>
      <c r="H7498" t="s">
        <v>150</v>
      </c>
      <c r="I7498" t="s">
        <v>136</v>
      </c>
      <c r="J7498" t="s">
        <v>137</v>
      </c>
      <c r="K7498" t="s">
        <v>138</v>
      </c>
      <c r="L7498" t="s">
        <v>21381</v>
      </c>
      <c r="M7498" t="s">
        <v>21382</v>
      </c>
      <c r="N7498">
        <v>1.52</v>
      </c>
      <c r="O7498">
        <v>0</v>
      </c>
      <c r="P7498">
        <v>1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0.139223612208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v>0.139223612208</v>
      </c>
    </row>
    <row r="7499" spans="1:31" x14ac:dyDescent="0.25">
      <c r="A7499">
        <v>2320819</v>
      </c>
      <c r="B7499">
        <v>1</v>
      </c>
      <c r="C7499" t="s">
        <v>81</v>
      </c>
      <c r="D7499" t="s">
        <v>115</v>
      </c>
      <c r="E7499" t="s">
        <v>147</v>
      </c>
      <c r="F7499" t="s">
        <v>548</v>
      </c>
      <c r="G7499" t="s">
        <v>149</v>
      </c>
      <c r="H7499" t="s">
        <v>150</v>
      </c>
      <c r="I7499" t="s">
        <v>136</v>
      </c>
      <c r="J7499" t="s">
        <v>137</v>
      </c>
      <c r="K7499" t="s">
        <v>138</v>
      </c>
      <c r="L7499" t="s">
        <v>21383</v>
      </c>
      <c r="M7499" t="s">
        <v>21384</v>
      </c>
      <c r="N7499">
        <v>2.3819444440000002</v>
      </c>
      <c r="O7499">
        <v>0</v>
      </c>
      <c r="P7499">
        <v>20</v>
      </c>
      <c r="Q7499">
        <v>0</v>
      </c>
      <c r="R7499">
        <v>3</v>
      </c>
      <c r="S7499">
        <v>0</v>
      </c>
      <c r="T7499">
        <v>1</v>
      </c>
      <c r="U7499">
        <v>0</v>
      </c>
      <c r="V7499">
        <v>0</v>
      </c>
      <c r="W7499">
        <v>0</v>
      </c>
      <c r="X7499">
        <v>11.927900837870837</v>
      </c>
      <c r="Y7499">
        <v>0</v>
      </c>
      <c r="Z7499">
        <v>4.0891453638707</v>
      </c>
      <c r="AA7499">
        <v>0</v>
      </c>
      <c r="AB7499">
        <v>2.8592186766264223</v>
      </c>
      <c r="AC7499">
        <v>0</v>
      </c>
      <c r="AD7499">
        <v>0</v>
      </c>
      <c r="AE7499">
        <v>18.876264878367959</v>
      </c>
    </row>
    <row r="7500" spans="1:31" x14ac:dyDescent="0.25">
      <c r="A7500">
        <v>2320255</v>
      </c>
      <c r="B7500">
        <v>1</v>
      </c>
      <c r="C7500" t="s">
        <v>80</v>
      </c>
      <c r="D7500" t="s">
        <v>96</v>
      </c>
      <c r="E7500" t="s">
        <v>285</v>
      </c>
      <c r="F7500" t="s">
        <v>21004</v>
      </c>
      <c r="G7500" t="s">
        <v>384</v>
      </c>
      <c r="H7500" t="s">
        <v>150</v>
      </c>
      <c r="I7500" t="s">
        <v>136</v>
      </c>
      <c r="J7500" t="s">
        <v>137</v>
      </c>
      <c r="K7500" t="s">
        <v>138</v>
      </c>
      <c r="L7500" t="s">
        <v>21385</v>
      </c>
      <c r="M7500" t="s">
        <v>21386</v>
      </c>
      <c r="N7500">
        <v>4.3766666660000002</v>
      </c>
      <c r="O7500">
        <v>0</v>
      </c>
      <c r="P7500">
        <v>2</v>
      </c>
      <c r="Q7500">
        <v>0</v>
      </c>
      <c r="R7500">
        <v>0</v>
      </c>
      <c r="S7500">
        <v>0</v>
      </c>
      <c r="T7500">
        <v>1</v>
      </c>
      <c r="U7500">
        <v>0</v>
      </c>
      <c r="V7500">
        <v>0</v>
      </c>
      <c r="W7500">
        <v>0</v>
      </c>
      <c r="X7500">
        <v>3.0864553408452</v>
      </c>
      <c r="Y7500">
        <v>0</v>
      </c>
      <c r="Z7500">
        <v>0</v>
      </c>
      <c r="AA7500">
        <v>0</v>
      </c>
      <c r="AB7500">
        <v>21.868028459866252</v>
      </c>
      <c r="AC7500">
        <v>0</v>
      </c>
      <c r="AD7500">
        <v>0</v>
      </c>
      <c r="AE7500">
        <v>24.954483800711451</v>
      </c>
    </row>
    <row r="7501" spans="1:31" x14ac:dyDescent="0.25">
      <c r="A7501">
        <v>2320796</v>
      </c>
      <c r="B7501">
        <v>1</v>
      </c>
      <c r="C7501" t="s">
        <v>80</v>
      </c>
      <c r="D7501" t="s">
        <v>82</v>
      </c>
      <c r="E7501" t="s">
        <v>147</v>
      </c>
      <c r="F7501" t="s">
        <v>16866</v>
      </c>
      <c r="G7501" t="s">
        <v>149</v>
      </c>
      <c r="H7501" t="s">
        <v>150</v>
      </c>
      <c r="I7501" t="s">
        <v>136</v>
      </c>
      <c r="J7501" t="s">
        <v>137</v>
      </c>
      <c r="K7501" t="s">
        <v>138</v>
      </c>
      <c r="L7501" t="s">
        <v>21387</v>
      </c>
      <c r="M7501" t="s">
        <v>21388</v>
      </c>
      <c r="N7501">
        <v>2.389444444</v>
      </c>
      <c r="O7501">
        <v>0</v>
      </c>
      <c r="P7501">
        <v>46</v>
      </c>
      <c r="Q7501">
        <v>0</v>
      </c>
      <c r="R7501">
        <v>0</v>
      </c>
      <c r="S7501">
        <v>0</v>
      </c>
      <c r="T7501">
        <v>9</v>
      </c>
      <c r="U7501">
        <v>0</v>
      </c>
      <c r="V7501">
        <v>0</v>
      </c>
      <c r="W7501">
        <v>0</v>
      </c>
      <c r="X7501">
        <v>15.203181735878672</v>
      </c>
      <c r="Y7501">
        <v>0</v>
      </c>
      <c r="Z7501">
        <v>0</v>
      </c>
      <c r="AA7501">
        <v>0</v>
      </c>
      <c r="AB7501">
        <v>3.6320005766026666</v>
      </c>
      <c r="AC7501">
        <v>0</v>
      </c>
      <c r="AD7501">
        <v>0</v>
      </c>
      <c r="AE7501">
        <v>18.83518231248134</v>
      </c>
    </row>
    <row r="7502" spans="1:31" x14ac:dyDescent="0.25">
      <c r="A7502">
        <v>2320484</v>
      </c>
      <c r="B7502">
        <v>1</v>
      </c>
      <c r="C7502" t="s">
        <v>80</v>
      </c>
      <c r="D7502" t="s">
        <v>83</v>
      </c>
      <c r="E7502" t="s">
        <v>153</v>
      </c>
      <c r="F7502" t="s">
        <v>21389</v>
      </c>
      <c r="G7502" t="s">
        <v>155</v>
      </c>
      <c r="H7502" t="s">
        <v>150</v>
      </c>
      <c r="I7502" t="s">
        <v>136</v>
      </c>
      <c r="J7502" t="s">
        <v>137</v>
      </c>
      <c r="K7502" t="s">
        <v>138</v>
      </c>
      <c r="L7502" t="s">
        <v>21390</v>
      </c>
      <c r="M7502" t="s">
        <v>21391</v>
      </c>
      <c r="N7502">
        <v>5.3341666659999998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3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7.0047364836425992</v>
      </c>
      <c r="AC7502">
        <v>0</v>
      </c>
      <c r="AD7502">
        <v>0</v>
      </c>
      <c r="AE7502">
        <v>7.0047364836425992</v>
      </c>
    </row>
    <row r="7503" spans="1:31" x14ac:dyDescent="0.25">
      <c r="A7503">
        <v>2320839</v>
      </c>
      <c r="B7503">
        <v>1</v>
      </c>
      <c r="C7503" t="s">
        <v>80</v>
      </c>
      <c r="D7503" t="s">
        <v>100</v>
      </c>
      <c r="E7503" t="s">
        <v>153</v>
      </c>
      <c r="F7503" t="s">
        <v>21392</v>
      </c>
      <c r="G7503" t="s">
        <v>155</v>
      </c>
      <c r="H7503" t="s">
        <v>150</v>
      </c>
      <c r="I7503" t="s">
        <v>136</v>
      </c>
      <c r="J7503" t="s">
        <v>137</v>
      </c>
      <c r="K7503" t="s">
        <v>138</v>
      </c>
      <c r="L7503" t="s">
        <v>21393</v>
      </c>
      <c r="M7503" t="s">
        <v>21394</v>
      </c>
      <c r="N7503">
        <v>2.440555555</v>
      </c>
      <c r="O7503">
        <v>0</v>
      </c>
      <c r="P7503">
        <v>0</v>
      </c>
      <c r="Q7503">
        <v>0</v>
      </c>
      <c r="R7503">
        <v>1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4.6486230039058336</v>
      </c>
      <c r="AA7503">
        <v>0</v>
      </c>
      <c r="AB7503">
        <v>0</v>
      </c>
      <c r="AC7503">
        <v>0</v>
      </c>
      <c r="AD7503">
        <v>0</v>
      </c>
      <c r="AE7503">
        <v>4.6486230039058336</v>
      </c>
    </row>
    <row r="7504" spans="1:31" x14ac:dyDescent="0.25">
      <c r="A7504">
        <v>2321140</v>
      </c>
      <c r="B7504">
        <v>1</v>
      </c>
      <c r="C7504" t="s">
        <v>80</v>
      </c>
      <c r="D7504" t="s">
        <v>100</v>
      </c>
      <c r="E7504" t="s">
        <v>153</v>
      </c>
      <c r="F7504" t="s">
        <v>21395</v>
      </c>
      <c r="G7504" t="s">
        <v>155</v>
      </c>
      <c r="H7504" t="s">
        <v>150</v>
      </c>
      <c r="I7504" t="s">
        <v>136</v>
      </c>
      <c r="J7504" t="s">
        <v>137</v>
      </c>
      <c r="K7504" t="s">
        <v>138</v>
      </c>
      <c r="L7504" t="s">
        <v>21396</v>
      </c>
      <c r="M7504" t="s">
        <v>21397</v>
      </c>
      <c r="N7504">
        <v>2.0644444439999998</v>
      </c>
      <c r="O7504">
        <v>0</v>
      </c>
      <c r="P7504">
        <v>3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1.4860929984224334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1.4860929984224334</v>
      </c>
    </row>
    <row r="7505" spans="1:31" x14ac:dyDescent="0.25">
      <c r="A7505">
        <v>2320925</v>
      </c>
      <c r="B7505">
        <v>1</v>
      </c>
      <c r="C7505" t="s">
        <v>81</v>
      </c>
      <c r="D7505" t="s">
        <v>112</v>
      </c>
      <c r="E7505" t="s">
        <v>147</v>
      </c>
      <c r="F7505" t="s">
        <v>21398</v>
      </c>
      <c r="G7505" t="s">
        <v>149</v>
      </c>
      <c r="H7505" t="s">
        <v>150</v>
      </c>
      <c r="I7505" t="s">
        <v>136</v>
      </c>
      <c r="J7505" t="s">
        <v>137</v>
      </c>
      <c r="K7505" t="s">
        <v>138</v>
      </c>
      <c r="L7505" t="s">
        <v>21399</v>
      </c>
      <c r="M7505" t="s">
        <v>21400</v>
      </c>
      <c r="N7505">
        <v>1.5013888879999999</v>
      </c>
      <c r="O7505">
        <v>0</v>
      </c>
      <c r="P7505">
        <v>0</v>
      </c>
      <c r="Q7505">
        <v>0</v>
      </c>
      <c r="R7505">
        <v>12</v>
      </c>
      <c r="S7505">
        <v>0</v>
      </c>
      <c r="T7505">
        <v>3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6.1461144569410555</v>
      </c>
      <c r="AA7505">
        <v>0</v>
      </c>
      <c r="AB7505">
        <v>1.342703430726</v>
      </c>
      <c r="AC7505">
        <v>0</v>
      </c>
      <c r="AD7505">
        <v>0</v>
      </c>
      <c r="AE7505">
        <v>7.4888178876670555</v>
      </c>
    </row>
    <row r="7506" spans="1:31" x14ac:dyDescent="0.25">
      <c r="A7506">
        <v>2320971</v>
      </c>
      <c r="B7506">
        <v>1</v>
      </c>
      <c r="C7506" t="s">
        <v>80</v>
      </c>
      <c r="D7506" t="s">
        <v>93</v>
      </c>
      <c r="E7506" t="s">
        <v>141</v>
      </c>
      <c r="F7506" t="s">
        <v>3469</v>
      </c>
      <c r="G7506" t="s">
        <v>143</v>
      </c>
      <c r="H7506" t="s">
        <v>135</v>
      </c>
      <c r="I7506" t="s">
        <v>136</v>
      </c>
      <c r="J7506" t="s">
        <v>137</v>
      </c>
      <c r="K7506" t="s">
        <v>144</v>
      </c>
      <c r="L7506" t="s">
        <v>21401</v>
      </c>
      <c r="M7506" t="s">
        <v>21402</v>
      </c>
      <c r="N7506">
        <v>9.6316666659999992</v>
      </c>
      <c r="O7506">
        <v>2</v>
      </c>
      <c r="P7506">
        <v>332</v>
      </c>
      <c r="Q7506">
        <v>10</v>
      </c>
      <c r="R7506">
        <v>263</v>
      </c>
      <c r="S7506">
        <v>2</v>
      </c>
      <c r="T7506">
        <v>117</v>
      </c>
      <c r="U7506">
        <v>0</v>
      </c>
      <c r="V7506">
        <v>0</v>
      </c>
      <c r="W7506">
        <v>23.394842869859996</v>
      </c>
      <c r="X7506">
        <v>389.00353884216815</v>
      </c>
      <c r="Y7506">
        <v>449.94087753249744</v>
      </c>
      <c r="Z7506">
        <v>1425.7776559663396</v>
      </c>
      <c r="AA7506">
        <v>26.730219060983917</v>
      </c>
      <c r="AB7506">
        <v>854.99108883598296</v>
      </c>
      <c r="AC7506">
        <v>0</v>
      </c>
      <c r="AD7506">
        <v>0</v>
      </c>
      <c r="AE7506">
        <v>3169.8382231078322</v>
      </c>
    </row>
    <row r="7507" spans="1:31" x14ac:dyDescent="0.25">
      <c r="A7507">
        <v>2321094</v>
      </c>
      <c r="B7507">
        <v>1</v>
      </c>
      <c r="C7507" t="s">
        <v>81</v>
      </c>
      <c r="D7507" t="s">
        <v>119</v>
      </c>
      <c r="E7507" t="s">
        <v>147</v>
      </c>
      <c r="F7507" t="s">
        <v>5829</v>
      </c>
      <c r="G7507" t="s">
        <v>149</v>
      </c>
      <c r="H7507" t="s">
        <v>150</v>
      </c>
      <c r="I7507" t="s">
        <v>136</v>
      </c>
      <c r="J7507" t="s">
        <v>137</v>
      </c>
      <c r="K7507" t="s">
        <v>138</v>
      </c>
      <c r="L7507" t="s">
        <v>21403</v>
      </c>
      <c r="M7507" t="s">
        <v>21404</v>
      </c>
      <c r="N7507">
        <v>4.8222222219999997</v>
      </c>
      <c r="O7507">
        <v>0</v>
      </c>
      <c r="P7507">
        <v>27</v>
      </c>
      <c r="Q7507">
        <v>0</v>
      </c>
      <c r="R7507">
        <v>2</v>
      </c>
      <c r="S7507">
        <v>0</v>
      </c>
      <c r="T7507">
        <v>5</v>
      </c>
      <c r="U7507">
        <v>0</v>
      </c>
      <c r="V7507">
        <v>0</v>
      </c>
      <c r="W7507">
        <v>0</v>
      </c>
      <c r="X7507">
        <v>23.080242798316306</v>
      </c>
      <c r="Y7507">
        <v>0</v>
      </c>
      <c r="Z7507">
        <v>0</v>
      </c>
      <c r="AA7507">
        <v>0</v>
      </c>
      <c r="AB7507">
        <v>14.634775308525333</v>
      </c>
      <c r="AC7507">
        <v>0</v>
      </c>
      <c r="AD7507">
        <v>0</v>
      </c>
      <c r="AE7507">
        <v>37.71501810684164</v>
      </c>
    </row>
    <row r="7508" spans="1:31" x14ac:dyDescent="0.25">
      <c r="A7508">
        <v>2321263</v>
      </c>
      <c r="B7508">
        <v>1</v>
      </c>
      <c r="C7508" t="s">
        <v>80</v>
      </c>
      <c r="D7508" t="s">
        <v>103</v>
      </c>
      <c r="E7508" t="s">
        <v>158</v>
      </c>
      <c r="F7508" t="s">
        <v>21405</v>
      </c>
      <c r="G7508" t="s">
        <v>453</v>
      </c>
      <c r="H7508" t="s">
        <v>150</v>
      </c>
      <c r="I7508" t="s">
        <v>136</v>
      </c>
      <c r="J7508" t="s">
        <v>137</v>
      </c>
      <c r="K7508" t="s">
        <v>138</v>
      </c>
      <c r="L7508" t="s">
        <v>21406</v>
      </c>
      <c r="M7508" t="s">
        <v>21407</v>
      </c>
      <c r="N7508">
        <v>0.458055555</v>
      </c>
      <c r="O7508">
        <v>0</v>
      </c>
      <c r="P7508">
        <v>162</v>
      </c>
      <c r="Q7508">
        <v>0</v>
      </c>
      <c r="R7508">
        <v>2</v>
      </c>
      <c r="S7508">
        <v>0</v>
      </c>
      <c r="T7508">
        <v>31</v>
      </c>
      <c r="U7508">
        <v>0</v>
      </c>
      <c r="V7508">
        <v>0</v>
      </c>
      <c r="W7508">
        <v>0</v>
      </c>
      <c r="X7508">
        <v>10.35146410756667</v>
      </c>
      <c r="Y7508">
        <v>0</v>
      </c>
      <c r="Z7508">
        <v>0.15472510890026669</v>
      </c>
      <c r="AA7508">
        <v>0</v>
      </c>
      <c r="AB7508">
        <v>8.2825457714002511</v>
      </c>
      <c r="AC7508">
        <v>0</v>
      </c>
      <c r="AD7508">
        <v>0</v>
      </c>
      <c r="AE7508">
        <v>18.788734987867187</v>
      </c>
    </row>
    <row r="7509" spans="1:31" x14ac:dyDescent="0.25">
      <c r="A7509">
        <v>2321117</v>
      </c>
      <c r="B7509">
        <v>1</v>
      </c>
      <c r="C7509" t="s">
        <v>81</v>
      </c>
      <c r="D7509" t="s">
        <v>113</v>
      </c>
      <c r="E7509" t="s">
        <v>153</v>
      </c>
      <c r="F7509" t="s">
        <v>21408</v>
      </c>
      <c r="G7509" t="s">
        <v>155</v>
      </c>
      <c r="H7509" t="s">
        <v>150</v>
      </c>
      <c r="I7509" t="s">
        <v>136</v>
      </c>
      <c r="J7509" t="s">
        <v>137</v>
      </c>
      <c r="K7509" t="s">
        <v>138</v>
      </c>
      <c r="L7509" t="s">
        <v>21409</v>
      </c>
      <c r="M7509" t="s">
        <v>21410</v>
      </c>
      <c r="N7509">
        <v>6.8975</v>
      </c>
      <c r="O7509">
        <v>0</v>
      </c>
      <c r="P7509">
        <v>1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1.991391258225375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1.991391258225375</v>
      </c>
    </row>
    <row r="7510" spans="1:31" x14ac:dyDescent="0.25">
      <c r="A7510">
        <v>2321489</v>
      </c>
      <c r="B7510">
        <v>1</v>
      </c>
      <c r="C7510" t="s">
        <v>81</v>
      </c>
      <c r="D7510" t="s">
        <v>115</v>
      </c>
      <c r="E7510" t="s">
        <v>175</v>
      </c>
      <c r="F7510" t="s">
        <v>21411</v>
      </c>
      <c r="G7510" t="s">
        <v>210</v>
      </c>
      <c r="H7510" t="s">
        <v>135</v>
      </c>
      <c r="I7510" t="s">
        <v>136</v>
      </c>
      <c r="J7510" t="s">
        <v>137</v>
      </c>
      <c r="K7510" t="s">
        <v>138</v>
      </c>
      <c r="L7510" t="s">
        <v>21412</v>
      </c>
      <c r="M7510" t="s">
        <v>21413</v>
      </c>
      <c r="N7510">
        <v>2.2027777770000001</v>
      </c>
      <c r="O7510">
        <v>0</v>
      </c>
      <c r="P7510">
        <v>307</v>
      </c>
      <c r="Q7510">
        <v>0</v>
      </c>
      <c r="R7510">
        <v>37</v>
      </c>
      <c r="S7510">
        <v>1</v>
      </c>
      <c r="T7510">
        <v>28</v>
      </c>
      <c r="U7510">
        <v>0</v>
      </c>
      <c r="V7510">
        <v>0</v>
      </c>
      <c r="W7510">
        <v>0</v>
      </c>
      <c r="X7510">
        <v>59.3865094649925</v>
      </c>
      <c r="Y7510">
        <v>0</v>
      </c>
      <c r="Z7510">
        <v>27.444943854415921</v>
      </c>
      <c r="AA7510">
        <v>0</v>
      </c>
      <c r="AB7510">
        <v>9.025133370655734</v>
      </c>
      <c r="AC7510">
        <v>0</v>
      </c>
      <c r="AD7510">
        <v>0</v>
      </c>
      <c r="AE7510">
        <v>95.856586690064162</v>
      </c>
    </row>
    <row r="7511" spans="1:31" x14ac:dyDescent="0.25">
      <c r="A7511">
        <v>2321008</v>
      </c>
      <c r="B7511">
        <v>1</v>
      </c>
      <c r="C7511" t="s">
        <v>80</v>
      </c>
      <c r="D7511" t="s">
        <v>95</v>
      </c>
      <c r="E7511" t="s">
        <v>414</v>
      </c>
      <c r="F7511" t="s">
        <v>10173</v>
      </c>
      <c r="G7511" t="s">
        <v>134</v>
      </c>
      <c r="H7511" t="s">
        <v>135</v>
      </c>
      <c r="I7511" t="s">
        <v>136</v>
      </c>
      <c r="J7511" t="s">
        <v>137</v>
      </c>
      <c r="K7511" t="s">
        <v>138</v>
      </c>
      <c r="L7511" t="s">
        <v>21414</v>
      </c>
      <c r="M7511" t="s">
        <v>21415</v>
      </c>
      <c r="N7511">
        <v>0.66979166599999995</v>
      </c>
      <c r="O7511">
        <v>0</v>
      </c>
      <c r="P7511">
        <v>0</v>
      </c>
      <c r="Q7511">
        <v>0</v>
      </c>
      <c r="R7511">
        <v>0</v>
      </c>
      <c r="S7511">
        <v>3</v>
      </c>
      <c r="T7511">
        <v>0</v>
      </c>
      <c r="U7511">
        <v>1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16.750304602423569</v>
      </c>
      <c r="AB7511">
        <v>0</v>
      </c>
      <c r="AC7511">
        <v>21.488277787706664</v>
      </c>
      <c r="AD7511">
        <v>0</v>
      </c>
      <c r="AE7511">
        <v>38.238582390130233</v>
      </c>
    </row>
    <row r="7512" spans="1:31" x14ac:dyDescent="0.25">
      <c r="A7512">
        <v>2320908</v>
      </c>
      <c r="B7512">
        <v>1</v>
      </c>
      <c r="C7512" t="s">
        <v>81</v>
      </c>
      <c r="D7512" t="s">
        <v>128</v>
      </c>
      <c r="E7512" t="s">
        <v>141</v>
      </c>
      <c r="F7512" t="s">
        <v>21416</v>
      </c>
      <c r="G7512" t="s">
        <v>134</v>
      </c>
      <c r="H7512" t="s">
        <v>135</v>
      </c>
      <c r="I7512" t="s">
        <v>136</v>
      </c>
      <c r="J7512" t="s">
        <v>137</v>
      </c>
      <c r="K7512" t="s">
        <v>138</v>
      </c>
      <c r="L7512" t="s">
        <v>21417</v>
      </c>
      <c r="M7512" t="s">
        <v>21418</v>
      </c>
      <c r="N7512">
        <v>0.52805555500000001</v>
      </c>
      <c r="O7512">
        <v>0</v>
      </c>
      <c r="P7512">
        <v>4649</v>
      </c>
      <c r="Q7512">
        <v>0</v>
      </c>
      <c r="R7512">
        <v>0</v>
      </c>
      <c r="S7512">
        <v>3</v>
      </c>
      <c r="T7512">
        <v>129</v>
      </c>
      <c r="U7512">
        <v>0</v>
      </c>
      <c r="V7512">
        <v>0</v>
      </c>
      <c r="W7512">
        <v>0</v>
      </c>
      <c r="X7512">
        <v>652.22925193936715</v>
      </c>
      <c r="Y7512">
        <v>0</v>
      </c>
      <c r="Z7512">
        <v>0</v>
      </c>
      <c r="AA7512">
        <v>27.097971437503123</v>
      </c>
      <c r="AB7512">
        <v>91.179035716915848</v>
      </c>
      <c r="AC7512">
        <v>0</v>
      </c>
      <c r="AD7512">
        <v>0</v>
      </c>
      <c r="AE7512">
        <v>770.50625909378618</v>
      </c>
    </row>
    <row r="7513" spans="1:31" x14ac:dyDescent="0.25">
      <c r="A7513">
        <v>2321449</v>
      </c>
      <c r="B7513">
        <v>1</v>
      </c>
      <c r="C7513" t="s">
        <v>81</v>
      </c>
      <c r="D7513" t="s">
        <v>113</v>
      </c>
      <c r="E7513" t="s">
        <v>147</v>
      </c>
      <c r="F7513" t="s">
        <v>4089</v>
      </c>
      <c r="G7513" t="s">
        <v>149</v>
      </c>
      <c r="H7513" t="s">
        <v>150</v>
      </c>
      <c r="I7513" t="s">
        <v>136</v>
      </c>
      <c r="J7513" t="s">
        <v>137</v>
      </c>
      <c r="K7513" t="s">
        <v>138</v>
      </c>
      <c r="L7513" t="s">
        <v>21419</v>
      </c>
      <c r="M7513" t="s">
        <v>21420</v>
      </c>
      <c r="N7513">
        <v>5.0208333329999997</v>
      </c>
      <c r="O7513">
        <v>0</v>
      </c>
      <c r="P7513">
        <v>27</v>
      </c>
      <c r="Q7513">
        <v>0</v>
      </c>
      <c r="R7513">
        <v>0</v>
      </c>
      <c r="S7513">
        <v>0</v>
      </c>
      <c r="T7513">
        <v>4</v>
      </c>
      <c r="U7513">
        <v>0</v>
      </c>
      <c r="V7513">
        <v>0</v>
      </c>
      <c r="W7513">
        <v>0</v>
      </c>
      <c r="X7513">
        <v>18.908823977032263</v>
      </c>
      <c r="Y7513">
        <v>0</v>
      </c>
      <c r="Z7513">
        <v>0</v>
      </c>
      <c r="AA7513">
        <v>0</v>
      </c>
      <c r="AB7513">
        <v>5.2078143190100006E-2</v>
      </c>
      <c r="AC7513">
        <v>0</v>
      </c>
      <c r="AD7513">
        <v>0</v>
      </c>
      <c r="AE7513">
        <v>18.960902120222364</v>
      </c>
    </row>
    <row r="7514" spans="1:31" x14ac:dyDescent="0.25">
      <c r="A7514">
        <v>2321220</v>
      </c>
      <c r="B7514">
        <v>1</v>
      </c>
      <c r="C7514" t="s">
        <v>81</v>
      </c>
      <c r="D7514" t="s">
        <v>118</v>
      </c>
      <c r="E7514" t="s">
        <v>175</v>
      </c>
      <c r="F7514" t="s">
        <v>21421</v>
      </c>
      <c r="G7514" t="s">
        <v>210</v>
      </c>
      <c r="H7514" t="s">
        <v>135</v>
      </c>
      <c r="I7514" t="s">
        <v>136</v>
      </c>
      <c r="J7514" t="s">
        <v>137</v>
      </c>
      <c r="K7514" t="s">
        <v>138</v>
      </c>
      <c r="L7514" t="s">
        <v>21422</v>
      </c>
      <c r="M7514" t="s">
        <v>21423</v>
      </c>
      <c r="N7514">
        <v>1.3386111110000001</v>
      </c>
      <c r="O7514">
        <v>0</v>
      </c>
      <c r="P7514">
        <v>0</v>
      </c>
      <c r="Q7514">
        <v>7</v>
      </c>
      <c r="R7514">
        <v>0</v>
      </c>
      <c r="S7514">
        <v>1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51.035451542270131</v>
      </c>
      <c r="Z7514">
        <v>0</v>
      </c>
      <c r="AA7514">
        <v>2.380747154895078</v>
      </c>
      <c r="AB7514">
        <v>0</v>
      </c>
      <c r="AC7514">
        <v>0</v>
      </c>
      <c r="AD7514">
        <v>0</v>
      </c>
      <c r="AE7514">
        <v>53.416198697165207</v>
      </c>
    </row>
    <row r="7515" spans="1:31" x14ac:dyDescent="0.25">
      <c r="A7515">
        <v>2320885</v>
      </c>
      <c r="B7515">
        <v>1</v>
      </c>
      <c r="C7515" t="s">
        <v>80</v>
      </c>
      <c r="D7515" t="s">
        <v>100</v>
      </c>
      <c r="E7515" t="s">
        <v>141</v>
      </c>
      <c r="F7515" t="s">
        <v>8999</v>
      </c>
      <c r="G7515" t="s">
        <v>134</v>
      </c>
      <c r="H7515" t="s">
        <v>135</v>
      </c>
      <c r="I7515" t="s">
        <v>136</v>
      </c>
      <c r="J7515" t="s">
        <v>137</v>
      </c>
      <c r="K7515" t="s">
        <v>138</v>
      </c>
      <c r="L7515" t="s">
        <v>21424</v>
      </c>
      <c r="M7515" t="s">
        <v>21425</v>
      </c>
      <c r="N7515">
        <v>0.36138888800000002</v>
      </c>
      <c r="O7515">
        <v>0</v>
      </c>
      <c r="P7515">
        <v>86</v>
      </c>
      <c r="Q7515">
        <v>3</v>
      </c>
      <c r="R7515">
        <v>20</v>
      </c>
      <c r="S7515">
        <v>10</v>
      </c>
      <c r="T7515">
        <v>114</v>
      </c>
      <c r="U7515">
        <v>2</v>
      </c>
      <c r="V7515">
        <v>0</v>
      </c>
      <c r="W7515">
        <v>0</v>
      </c>
      <c r="X7515">
        <v>11.772201393468192</v>
      </c>
      <c r="Y7515">
        <v>2.3584872479532333</v>
      </c>
      <c r="Z7515">
        <v>3.1020884796777501</v>
      </c>
      <c r="AA7515">
        <v>56.19386794574811</v>
      </c>
      <c r="AB7515">
        <v>85.129159491908993</v>
      </c>
      <c r="AC7515">
        <v>20.916099677370624</v>
      </c>
      <c r="AD7515">
        <v>0</v>
      </c>
      <c r="AE7515">
        <v>179.4719042361269</v>
      </c>
    </row>
    <row r="7516" spans="1:31" x14ac:dyDescent="0.25">
      <c r="A7516">
        <v>2320991</v>
      </c>
      <c r="B7516">
        <v>1</v>
      </c>
      <c r="C7516" t="s">
        <v>80</v>
      </c>
      <c r="D7516" t="s">
        <v>106</v>
      </c>
      <c r="E7516" t="s">
        <v>141</v>
      </c>
      <c r="F7516" t="s">
        <v>5676</v>
      </c>
      <c r="G7516" t="s">
        <v>143</v>
      </c>
      <c r="H7516" t="s">
        <v>135</v>
      </c>
      <c r="I7516" t="s">
        <v>136</v>
      </c>
      <c r="J7516" t="s">
        <v>137</v>
      </c>
      <c r="K7516" t="s">
        <v>144</v>
      </c>
      <c r="L7516" t="s">
        <v>21426</v>
      </c>
      <c r="M7516" t="s">
        <v>21427</v>
      </c>
      <c r="N7516">
        <v>1.4327777770000001</v>
      </c>
      <c r="O7516">
        <v>0</v>
      </c>
      <c r="P7516">
        <v>3</v>
      </c>
      <c r="Q7516">
        <v>29</v>
      </c>
      <c r="R7516">
        <v>134</v>
      </c>
      <c r="S7516">
        <v>5</v>
      </c>
      <c r="T7516">
        <v>34</v>
      </c>
      <c r="U7516">
        <v>0</v>
      </c>
      <c r="V7516">
        <v>0</v>
      </c>
      <c r="W7516">
        <v>0</v>
      </c>
      <c r="X7516">
        <v>2.5218063345535091</v>
      </c>
      <c r="Y7516">
        <v>432.60137268047328</v>
      </c>
      <c r="Z7516">
        <v>1249.8456259319682</v>
      </c>
      <c r="AA7516">
        <v>38.518317477823345</v>
      </c>
      <c r="AB7516">
        <v>128.52126907943523</v>
      </c>
      <c r="AC7516">
        <v>0</v>
      </c>
      <c r="AD7516">
        <v>0</v>
      </c>
      <c r="AE7516">
        <v>1852.0083915042537</v>
      </c>
    </row>
    <row r="7517" spans="1:31" x14ac:dyDescent="0.25">
      <c r="A7517">
        <v>2321077</v>
      </c>
      <c r="B7517">
        <v>1</v>
      </c>
      <c r="C7517" t="s">
        <v>80</v>
      </c>
      <c r="D7517" t="s">
        <v>107</v>
      </c>
      <c r="E7517" t="s">
        <v>153</v>
      </c>
      <c r="F7517" t="s">
        <v>21428</v>
      </c>
      <c r="G7517" t="s">
        <v>254</v>
      </c>
      <c r="H7517" t="s">
        <v>150</v>
      </c>
      <c r="I7517" t="s">
        <v>136</v>
      </c>
      <c r="J7517" t="s">
        <v>137</v>
      </c>
      <c r="K7517" t="s">
        <v>138</v>
      </c>
      <c r="L7517" t="s">
        <v>21429</v>
      </c>
      <c r="M7517" t="s">
        <v>21430</v>
      </c>
      <c r="N7517">
        <v>3.6405555550000002</v>
      </c>
      <c r="O7517">
        <v>0</v>
      </c>
      <c r="P7517">
        <v>1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5.485181573135E-2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5.485181573135E-2</v>
      </c>
    </row>
    <row r="7518" spans="1:31" x14ac:dyDescent="0.25">
      <c r="A7518">
        <v>2321426</v>
      </c>
      <c r="B7518">
        <v>1</v>
      </c>
      <c r="C7518" t="s">
        <v>80</v>
      </c>
      <c r="D7518" t="s">
        <v>84</v>
      </c>
      <c r="E7518" t="s">
        <v>285</v>
      </c>
      <c r="F7518" t="s">
        <v>19614</v>
      </c>
      <c r="G7518" t="s">
        <v>287</v>
      </c>
      <c r="H7518" t="s">
        <v>150</v>
      </c>
      <c r="I7518" t="s">
        <v>136</v>
      </c>
      <c r="J7518" t="s">
        <v>137</v>
      </c>
      <c r="K7518" t="s">
        <v>138</v>
      </c>
      <c r="L7518" t="s">
        <v>21431</v>
      </c>
      <c r="M7518" t="s">
        <v>21432</v>
      </c>
      <c r="N7518">
        <v>1.0422222219999999</v>
      </c>
      <c r="O7518">
        <v>0</v>
      </c>
      <c r="P7518">
        <v>222</v>
      </c>
      <c r="Q7518">
        <v>0</v>
      </c>
      <c r="R7518">
        <v>0</v>
      </c>
      <c r="S7518">
        <v>0</v>
      </c>
      <c r="T7518">
        <v>39</v>
      </c>
      <c r="U7518">
        <v>0</v>
      </c>
      <c r="V7518">
        <v>0</v>
      </c>
      <c r="W7518">
        <v>0</v>
      </c>
      <c r="X7518">
        <v>48.647468320059509</v>
      </c>
      <c r="Y7518">
        <v>0</v>
      </c>
      <c r="Z7518">
        <v>0</v>
      </c>
      <c r="AA7518">
        <v>0</v>
      </c>
      <c r="AB7518">
        <v>37.53591048132899</v>
      </c>
      <c r="AC7518">
        <v>0</v>
      </c>
      <c r="AD7518">
        <v>0</v>
      </c>
      <c r="AE7518">
        <v>86.1833788013885</v>
      </c>
    </row>
    <row r="7519" spans="1:31" x14ac:dyDescent="0.25">
      <c r="A7519">
        <v>2321306</v>
      </c>
      <c r="B7519">
        <v>1</v>
      </c>
      <c r="C7519" t="s">
        <v>81</v>
      </c>
      <c r="D7519" t="s">
        <v>112</v>
      </c>
      <c r="E7519" t="s">
        <v>153</v>
      </c>
      <c r="F7519" t="s">
        <v>21433</v>
      </c>
      <c r="G7519" t="s">
        <v>155</v>
      </c>
      <c r="H7519" t="s">
        <v>150</v>
      </c>
      <c r="I7519" t="s">
        <v>136</v>
      </c>
      <c r="J7519" t="s">
        <v>137</v>
      </c>
      <c r="K7519" t="s">
        <v>138</v>
      </c>
      <c r="L7519" t="s">
        <v>21434</v>
      </c>
      <c r="M7519" t="s">
        <v>21435</v>
      </c>
      <c r="N7519">
        <v>2.4158333330000001</v>
      </c>
      <c r="O7519">
        <v>0</v>
      </c>
      <c r="P7519">
        <v>1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3.2561598737752497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0</v>
      </c>
      <c r="AE7519">
        <v>3.2561598737752497</v>
      </c>
    </row>
    <row r="7520" spans="1:31" x14ac:dyDescent="0.25">
      <c r="A7520">
        <v>2321283</v>
      </c>
      <c r="B7520">
        <v>1</v>
      </c>
      <c r="C7520" t="s">
        <v>80</v>
      </c>
      <c r="D7520" t="s">
        <v>95</v>
      </c>
      <c r="E7520" t="s">
        <v>175</v>
      </c>
      <c r="F7520" t="s">
        <v>21436</v>
      </c>
      <c r="G7520" t="s">
        <v>210</v>
      </c>
      <c r="H7520" t="s">
        <v>135</v>
      </c>
      <c r="I7520" t="s">
        <v>136</v>
      </c>
      <c r="J7520" t="s">
        <v>137</v>
      </c>
      <c r="K7520" t="s">
        <v>138</v>
      </c>
      <c r="L7520" t="s">
        <v>21437</v>
      </c>
      <c r="M7520" t="s">
        <v>21438</v>
      </c>
      <c r="N7520">
        <v>1.282777777</v>
      </c>
      <c r="O7520">
        <v>0</v>
      </c>
      <c r="P7520">
        <v>500</v>
      </c>
      <c r="Q7520">
        <v>0</v>
      </c>
      <c r="R7520">
        <v>2</v>
      </c>
      <c r="S7520">
        <v>2</v>
      </c>
      <c r="T7520">
        <v>46</v>
      </c>
      <c r="U7520">
        <v>0</v>
      </c>
      <c r="V7520">
        <v>0</v>
      </c>
      <c r="W7520">
        <v>0</v>
      </c>
      <c r="X7520">
        <v>155.0507754193126</v>
      </c>
      <c r="Y7520">
        <v>0</v>
      </c>
      <c r="Z7520">
        <v>2.3099605299920336</v>
      </c>
      <c r="AA7520">
        <v>3.9880159088945555</v>
      </c>
      <c r="AB7520">
        <v>44.63452158838836</v>
      </c>
      <c r="AC7520">
        <v>0</v>
      </c>
      <c r="AD7520">
        <v>0</v>
      </c>
      <c r="AE7520">
        <v>205.98327344658756</v>
      </c>
    </row>
    <row r="7521" spans="1:31" x14ac:dyDescent="0.25">
      <c r="A7521">
        <v>2320951</v>
      </c>
      <c r="B7521">
        <v>1</v>
      </c>
      <c r="C7521" t="s">
        <v>80</v>
      </c>
      <c r="D7521" t="s">
        <v>82</v>
      </c>
      <c r="E7521" t="s">
        <v>153</v>
      </c>
      <c r="F7521" t="s">
        <v>21439</v>
      </c>
      <c r="G7521" t="s">
        <v>155</v>
      </c>
      <c r="H7521" t="s">
        <v>150</v>
      </c>
      <c r="I7521" t="s">
        <v>136</v>
      </c>
      <c r="J7521" t="s">
        <v>137</v>
      </c>
      <c r="K7521" t="s">
        <v>138</v>
      </c>
      <c r="L7521" t="s">
        <v>21440</v>
      </c>
      <c r="M7521" t="s">
        <v>21441</v>
      </c>
      <c r="N7521">
        <v>2.926666666</v>
      </c>
      <c r="O7521">
        <v>0</v>
      </c>
      <c r="P7521">
        <v>1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3.4323798183750004E-2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3.4323798183750004E-2</v>
      </c>
    </row>
    <row r="7522" spans="1:31" x14ac:dyDescent="0.25">
      <c r="A7522">
        <v>2320968</v>
      </c>
      <c r="B7522">
        <v>1</v>
      </c>
      <c r="C7522" t="s">
        <v>80</v>
      </c>
      <c r="D7522" t="s">
        <v>105</v>
      </c>
      <c r="E7522" t="s">
        <v>414</v>
      </c>
      <c r="F7522" t="s">
        <v>15339</v>
      </c>
      <c r="G7522" t="s">
        <v>134</v>
      </c>
      <c r="H7522" t="s">
        <v>135</v>
      </c>
      <c r="I7522" t="s">
        <v>136</v>
      </c>
      <c r="J7522" t="s">
        <v>137</v>
      </c>
      <c r="K7522" t="s">
        <v>138</v>
      </c>
      <c r="L7522" t="s">
        <v>21442</v>
      </c>
      <c r="M7522" t="s">
        <v>21443</v>
      </c>
      <c r="N7522">
        <v>0.36</v>
      </c>
      <c r="O7522">
        <v>1</v>
      </c>
      <c r="P7522">
        <v>5531</v>
      </c>
      <c r="Q7522">
        <v>8</v>
      </c>
      <c r="R7522">
        <v>9</v>
      </c>
      <c r="S7522">
        <v>30</v>
      </c>
      <c r="T7522">
        <v>369</v>
      </c>
      <c r="U7522">
        <v>11</v>
      </c>
      <c r="V7522">
        <v>17</v>
      </c>
      <c r="W7522">
        <v>0.17154343727999999</v>
      </c>
      <c r="X7522">
        <v>440.3348086135482</v>
      </c>
      <c r="Y7522">
        <v>33.973805547547201</v>
      </c>
      <c r="Z7522">
        <v>1.4660665982352001</v>
      </c>
      <c r="AA7522">
        <v>151.18270048862638</v>
      </c>
      <c r="AB7522">
        <v>183.65758030023486</v>
      </c>
      <c r="AC7522">
        <v>1408.3937812558729</v>
      </c>
      <c r="AD7522">
        <v>313.67677274113328</v>
      </c>
      <c r="AE7522">
        <v>2532.8570589824781</v>
      </c>
    </row>
    <row r="7523" spans="1:31" x14ac:dyDescent="0.25">
      <c r="A7523">
        <v>2321051</v>
      </c>
      <c r="B7523">
        <v>1</v>
      </c>
      <c r="C7523" t="s">
        <v>80</v>
      </c>
      <c r="D7523" t="s">
        <v>95</v>
      </c>
      <c r="E7523" t="s">
        <v>141</v>
      </c>
      <c r="F7523" t="s">
        <v>21444</v>
      </c>
      <c r="G7523" t="s">
        <v>134</v>
      </c>
      <c r="H7523" t="s">
        <v>135</v>
      </c>
      <c r="I7523" t="s">
        <v>136</v>
      </c>
      <c r="J7523" t="s">
        <v>137</v>
      </c>
      <c r="K7523" t="s">
        <v>138</v>
      </c>
      <c r="L7523" t="s">
        <v>21445</v>
      </c>
      <c r="M7523" t="s">
        <v>21446</v>
      </c>
      <c r="N7523">
        <v>1.7213888879999999</v>
      </c>
      <c r="O7523">
        <v>5</v>
      </c>
      <c r="P7523">
        <v>2424</v>
      </c>
      <c r="Q7523">
        <v>8</v>
      </c>
      <c r="R7523">
        <v>20</v>
      </c>
      <c r="S7523">
        <v>46</v>
      </c>
      <c r="T7523">
        <v>188</v>
      </c>
      <c r="U7523">
        <v>9</v>
      </c>
      <c r="V7523">
        <v>2</v>
      </c>
      <c r="W7523">
        <v>3.4291082147899505</v>
      </c>
      <c r="X7523">
        <v>796.21679492400312</v>
      </c>
      <c r="Y7523">
        <v>209.35822414619102</v>
      </c>
      <c r="Z7523">
        <v>28.1189776065732</v>
      </c>
      <c r="AA7523">
        <v>875.37206124001295</v>
      </c>
      <c r="AB7523">
        <v>340.00550925960056</v>
      </c>
      <c r="AC7523">
        <v>876.84697736469673</v>
      </c>
      <c r="AD7523">
        <v>37.11579573511635</v>
      </c>
      <c r="AE7523">
        <v>3166.4634484909839</v>
      </c>
    </row>
    <row r="7524" spans="1:31" x14ac:dyDescent="0.25">
      <c r="A7524">
        <v>2321300</v>
      </c>
      <c r="B7524">
        <v>1</v>
      </c>
      <c r="C7524" t="s">
        <v>80</v>
      </c>
      <c r="D7524" t="s">
        <v>85</v>
      </c>
      <c r="E7524" t="s">
        <v>153</v>
      </c>
      <c r="F7524" t="s">
        <v>21447</v>
      </c>
      <c r="G7524" t="s">
        <v>203</v>
      </c>
      <c r="H7524" t="s">
        <v>150</v>
      </c>
      <c r="I7524" t="s">
        <v>136</v>
      </c>
      <c r="J7524" t="s">
        <v>137</v>
      </c>
      <c r="K7524" t="s">
        <v>138</v>
      </c>
      <c r="L7524" t="s">
        <v>21448</v>
      </c>
      <c r="M7524" t="s">
        <v>21449</v>
      </c>
      <c r="N7524">
        <v>0.48</v>
      </c>
      <c r="O7524">
        <v>0</v>
      </c>
      <c r="P7524">
        <v>8</v>
      </c>
      <c r="Q7524">
        <v>0</v>
      </c>
      <c r="R7524">
        <v>0</v>
      </c>
      <c r="S7524">
        <v>0</v>
      </c>
      <c r="T7524">
        <v>1</v>
      </c>
      <c r="U7524">
        <v>0</v>
      </c>
      <c r="V7524">
        <v>0</v>
      </c>
      <c r="W7524">
        <v>0</v>
      </c>
      <c r="X7524">
        <v>0.58691745191519995</v>
      </c>
      <c r="Y7524">
        <v>0</v>
      </c>
      <c r="Z7524">
        <v>0</v>
      </c>
      <c r="AA7524">
        <v>0</v>
      </c>
      <c r="AB7524">
        <v>4.5966771647999997E-2</v>
      </c>
      <c r="AC7524">
        <v>0</v>
      </c>
      <c r="AD7524">
        <v>0</v>
      </c>
      <c r="AE7524">
        <v>0.63288422356319995</v>
      </c>
    </row>
    <row r="7525" spans="1:31" x14ac:dyDescent="0.25">
      <c r="A7525">
        <v>2321097</v>
      </c>
      <c r="B7525">
        <v>1</v>
      </c>
      <c r="C7525" t="s">
        <v>80</v>
      </c>
      <c r="D7525" t="s">
        <v>93</v>
      </c>
      <c r="E7525" t="s">
        <v>141</v>
      </c>
      <c r="F7525" t="s">
        <v>1368</v>
      </c>
      <c r="G7525" t="s">
        <v>143</v>
      </c>
      <c r="H7525" t="s">
        <v>135</v>
      </c>
      <c r="I7525" t="s">
        <v>136</v>
      </c>
      <c r="J7525" t="s">
        <v>137</v>
      </c>
      <c r="K7525" t="s">
        <v>144</v>
      </c>
      <c r="L7525" t="s">
        <v>21450</v>
      </c>
      <c r="M7525" t="s">
        <v>21451</v>
      </c>
      <c r="N7525">
        <v>1.4852777770000001</v>
      </c>
      <c r="O7525">
        <v>0</v>
      </c>
      <c r="P7525">
        <v>2388</v>
      </c>
      <c r="Q7525">
        <v>0</v>
      </c>
      <c r="R7525">
        <v>78</v>
      </c>
      <c r="S7525">
        <v>5</v>
      </c>
      <c r="T7525">
        <v>218</v>
      </c>
      <c r="U7525">
        <v>0</v>
      </c>
      <c r="V7525">
        <v>2</v>
      </c>
      <c r="W7525">
        <v>0</v>
      </c>
      <c r="X7525">
        <v>626.6424378620967</v>
      </c>
      <c r="Y7525">
        <v>0</v>
      </c>
      <c r="Z7525">
        <v>250.28860549809028</v>
      </c>
      <c r="AA7525">
        <v>12.669411724008057</v>
      </c>
      <c r="AB7525">
        <v>356.31002409864089</v>
      </c>
      <c r="AC7525">
        <v>0</v>
      </c>
      <c r="AD7525">
        <v>52.538723516674601</v>
      </c>
      <c r="AE7525">
        <v>1298.4492026995106</v>
      </c>
    </row>
    <row r="7526" spans="1:31" x14ac:dyDescent="0.25">
      <c r="A7526">
        <v>2320905</v>
      </c>
      <c r="B7526">
        <v>1</v>
      </c>
      <c r="C7526" t="s">
        <v>81</v>
      </c>
      <c r="D7526" t="s">
        <v>127</v>
      </c>
      <c r="E7526" t="s">
        <v>141</v>
      </c>
      <c r="F7526" t="s">
        <v>21452</v>
      </c>
      <c r="G7526" t="s">
        <v>134</v>
      </c>
      <c r="H7526" t="s">
        <v>135</v>
      </c>
      <c r="I7526" t="s">
        <v>136</v>
      </c>
      <c r="J7526" t="s">
        <v>137</v>
      </c>
      <c r="K7526" t="s">
        <v>138</v>
      </c>
      <c r="L7526" t="s">
        <v>21453</v>
      </c>
      <c r="M7526" t="s">
        <v>21454</v>
      </c>
      <c r="N7526">
        <v>1.410555555</v>
      </c>
      <c r="O7526">
        <v>0</v>
      </c>
      <c r="P7526">
        <v>1606</v>
      </c>
      <c r="Q7526">
        <v>0</v>
      </c>
      <c r="R7526">
        <v>1</v>
      </c>
      <c r="S7526">
        <v>0</v>
      </c>
      <c r="T7526">
        <v>74</v>
      </c>
      <c r="U7526">
        <v>0</v>
      </c>
      <c r="V7526">
        <v>0</v>
      </c>
      <c r="W7526">
        <v>0</v>
      </c>
      <c r="X7526">
        <v>348.39483287581288</v>
      </c>
      <c r="Y7526">
        <v>0</v>
      </c>
      <c r="Z7526">
        <v>1.2383009122916</v>
      </c>
      <c r="AA7526">
        <v>0</v>
      </c>
      <c r="AB7526">
        <v>57.883064572139055</v>
      </c>
      <c r="AC7526">
        <v>0</v>
      </c>
      <c r="AD7526">
        <v>0</v>
      </c>
      <c r="AE7526">
        <v>407.51619836024355</v>
      </c>
    </row>
    <row r="7527" spans="1:31" x14ac:dyDescent="0.25">
      <c r="A7527">
        <v>2320911</v>
      </c>
      <c r="B7527">
        <v>1</v>
      </c>
      <c r="C7527" t="s">
        <v>80</v>
      </c>
      <c r="D7527" t="s">
        <v>82</v>
      </c>
      <c r="E7527" t="s">
        <v>153</v>
      </c>
      <c r="F7527" t="s">
        <v>21455</v>
      </c>
      <c r="G7527" t="s">
        <v>203</v>
      </c>
      <c r="H7527" t="s">
        <v>150</v>
      </c>
      <c r="I7527" t="s">
        <v>136</v>
      </c>
      <c r="J7527" t="s">
        <v>137</v>
      </c>
      <c r="K7527" t="s">
        <v>138</v>
      </c>
      <c r="L7527" t="s">
        <v>21456</v>
      </c>
      <c r="M7527" t="s">
        <v>21457</v>
      </c>
      <c r="N7527">
        <v>2.0080555549999999</v>
      </c>
      <c r="O7527">
        <v>0</v>
      </c>
      <c r="P7527">
        <v>22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7.5897953244003329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7.5897953244003329</v>
      </c>
    </row>
    <row r="7528" spans="1:31" x14ac:dyDescent="0.25">
      <c r="A7528">
        <v>2320868</v>
      </c>
      <c r="B7528">
        <v>1</v>
      </c>
      <c r="C7528" t="s">
        <v>80</v>
      </c>
      <c r="D7528" t="s">
        <v>99</v>
      </c>
      <c r="E7528" t="s">
        <v>147</v>
      </c>
      <c r="F7528" t="s">
        <v>21458</v>
      </c>
      <c r="G7528" t="s">
        <v>336</v>
      </c>
      <c r="H7528" t="s">
        <v>150</v>
      </c>
      <c r="I7528" t="s">
        <v>136</v>
      </c>
      <c r="J7528" t="s">
        <v>137</v>
      </c>
      <c r="K7528" t="s">
        <v>138</v>
      </c>
      <c r="L7528" t="s">
        <v>21459</v>
      </c>
      <c r="M7528" t="s">
        <v>21460</v>
      </c>
      <c r="N7528">
        <v>1.538333333</v>
      </c>
      <c r="O7528">
        <v>0</v>
      </c>
      <c r="P7528">
        <v>12</v>
      </c>
      <c r="Q7528">
        <v>0</v>
      </c>
      <c r="R7528">
        <v>0</v>
      </c>
      <c r="S7528">
        <v>0</v>
      </c>
      <c r="T7528">
        <v>6</v>
      </c>
      <c r="U7528">
        <v>0</v>
      </c>
      <c r="V7528">
        <v>0</v>
      </c>
      <c r="W7528">
        <v>0</v>
      </c>
      <c r="X7528">
        <v>2.9066823455513999</v>
      </c>
      <c r="Y7528">
        <v>0</v>
      </c>
      <c r="Z7528">
        <v>0</v>
      </c>
      <c r="AA7528">
        <v>0</v>
      </c>
      <c r="AB7528">
        <v>8.2189932628647284</v>
      </c>
      <c r="AC7528">
        <v>0</v>
      </c>
      <c r="AD7528">
        <v>0</v>
      </c>
      <c r="AE7528">
        <v>11.125675608416127</v>
      </c>
    </row>
    <row r="7529" spans="1:31" x14ac:dyDescent="0.25">
      <c r="A7529">
        <v>2321011</v>
      </c>
      <c r="B7529">
        <v>1</v>
      </c>
      <c r="C7529" t="s">
        <v>80</v>
      </c>
      <c r="D7529" t="s">
        <v>110</v>
      </c>
      <c r="E7529" t="s">
        <v>158</v>
      </c>
      <c r="F7529" t="s">
        <v>21461</v>
      </c>
      <c r="G7529" t="s">
        <v>143</v>
      </c>
      <c r="H7529" t="s">
        <v>150</v>
      </c>
      <c r="I7529" t="s">
        <v>136</v>
      </c>
      <c r="J7529" t="s">
        <v>137</v>
      </c>
      <c r="K7529" t="s">
        <v>144</v>
      </c>
      <c r="L7529" t="s">
        <v>21462</v>
      </c>
      <c r="M7529" t="s">
        <v>21463</v>
      </c>
      <c r="N7529">
        <v>3.1058333330000001</v>
      </c>
      <c r="O7529">
        <v>0</v>
      </c>
      <c r="P7529">
        <v>92</v>
      </c>
      <c r="Q7529">
        <v>0</v>
      </c>
      <c r="R7529">
        <v>0</v>
      </c>
      <c r="S7529">
        <v>0</v>
      </c>
      <c r="T7529">
        <v>11</v>
      </c>
      <c r="U7529">
        <v>0</v>
      </c>
      <c r="V7529">
        <v>0</v>
      </c>
      <c r="W7529">
        <v>0</v>
      </c>
      <c r="X7529">
        <v>73.270846081830101</v>
      </c>
      <c r="Y7529">
        <v>0</v>
      </c>
      <c r="Z7529">
        <v>0</v>
      </c>
      <c r="AA7529">
        <v>0</v>
      </c>
      <c r="AB7529">
        <v>20.380849452118841</v>
      </c>
      <c r="AC7529">
        <v>0</v>
      </c>
      <c r="AD7529">
        <v>0</v>
      </c>
      <c r="AE7529">
        <v>93.651695533948939</v>
      </c>
    </row>
    <row r="7530" spans="1:31" x14ac:dyDescent="0.25">
      <c r="A7530">
        <v>2320988</v>
      </c>
      <c r="B7530">
        <v>1</v>
      </c>
      <c r="C7530" t="s">
        <v>80</v>
      </c>
      <c r="D7530" t="s">
        <v>103</v>
      </c>
      <c r="E7530" t="s">
        <v>153</v>
      </c>
      <c r="F7530" t="s">
        <v>21464</v>
      </c>
      <c r="G7530" t="s">
        <v>155</v>
      </c>
      <c r="H7530" t="s">
        <v>150</v>
      </c>
      <c r="I7530" t="s">
        <v>136</v>
      </c>
      <c r="J7530" t="s">
        <v>137</v>
      </c>
      <c r="K7530" t="s">
        <v>138</v>
      </c>
      <c r="L7530" t="s">
        <v>21465</v>
      </c>
      <c r="M7530" t="s">
        <v>21466</v>
      </c>
      <c r="N7530">
        <v>2.9566666659999998</v>
      </c>
      <c r="O7530">
        <v>0</v>
      </c>
      <c r="P7530">
        <v>2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0.96113253918739994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0.96113253918739994</v>
      </c>
    </row>
    <row r="7531" spans="1:31" x14ac:dyDescent="0.25">
      <c r="A7531">
        <v>2321409</v>
      </c>
      <c r="B7531">
        <v>1</v>
      </c>
      <c r="C7531" t="s">
        <v>80</v>
      </c>
      <c r="D7531" t="s">
        <v>110</v>
      </c>
      <c r="E7531" t="s">
        <v>285</v>
      </c>
      <c r="F7531" t="s">
        <v>21467</v>
      </c>
      <c r="G7531" t="s">
        <v>384</v>
      </c>
      <c r="H7531" t="s">
        <v>150</v>
      </c>
      <c r="I7531" t="s">
        <v>136</v>
      </c>
      <c r="J7531" t="s">
        <v>137</v>
      </c>
      <c r="K7531" t="s">
        <v>138</v>
      </c>
      <c r="L7531" t="s">
        <v>21468</v>
      </c>
      <c r="M7531" t="s">
        <v>21469</v>
      </c>
      <c r="N7531">
        <v>6.1566666659999996</v>
      </c>
      <c r="O7531">
        <v>0</v>
      </c>
      <c r="P7531">
        <v>12</v>
      </c>
      <c r="Q7531">
        <v>0</v>
      </c>
      <c r="R7531">
        <v>0</v>
      </c>
      <c r="S7531">
        <v>0</v>
      </c>
      <c r="T7531">
        <v>37</v>
      </c>
      <c r="U7531">
        <v>0</v>
      </c>
      <c r="V7531">
        <v>0</v>
      </c>
      <c r="W7531">
        <v>0</v>
      </c>
      <c r="X7531">
        <v>8.0608569862843904</v>
      </c>
      <c r="Y7531">
        <v>0</v>
      </c>
      <c r="Z7531">
        <v>0</v>
      </c>
      <c r="AA7531">
        <v>0</v>
      </c>
      <c r="AB7531">
        <v>97.780086728999237</v>
      </c>
      <c r="AC7531">
        <v>0</v>
      </c>
      <c r="AD7531">
        <v>0</v>
      </c>
      <c r="AE7531">
        <v>105.84094371528363</v>
      </c>
    </row>
    <row r="7532" spans="1:31" x14ac:dyDescent="0.25">
      <c r="A7532">
        <v>2321217</v>
      </c>
      <c r="B7532">
        <v>1</v>
      </c>
      <c r="C7532" t="s">
        <v>81</v>
      </c>
      <c r="D7532" t="s">
        <v>127</v>
      </c>
      <c r="E7532" t="s">
        <v>175</v>
      </c>
      <c r="F7532" t="s">
        <v>21470</v>
      </c>
      <c r="G7532" t="s">
        <v>210</v>
      </c>
      <c r="H7532" t="s">
        <v>135</v>
      </c>
      <c r="I7532" t="s">
        <v>136</v>
      </c>
      <c r="J7532" t="s">
        <v>137</v>
      </c>
      <c r="K7532" t="s">
        <v>138</v>
      </c>
      <c r="L7532" t="s">
        <v>21471</v>
      </c>
      <c r="M7532" t="s">
        <v>21472</v>
      </c>
      <c r="N7532">
        <v>4.8380555550000004</v>
      </c>
      <c r="O7532">
        <v>0</v>
      </c>
      <c r="P7532">
        <v>96</v>
      </c>
      <c r="Q7532">
        <v>0</v>
      </c>
      <c r="R7532">
        <v>4</v>
      </c>
      <c r="S7532">
        <v>0</v>
      </c>
      <c r="T7532">
        <v>9</v>
      </c>
      <c r="U7532">
        <v>0</v>
      </c>
      <c r="V7532">
        <v>0</v>
      </c>
      <c r="W7532">
        <v>0</v>
      </c>
      <c r="X7532">
        <v>65.328652719294496</v>
      </c>
      <c r="Y7532">
        <v>0</v>
      </c>
      <c r="Z7532">
        <v>6.1447459612123945</v>
      </c>
      <c r="AA7532">
        <v>0</v>
      </c>
      <c r="AB7532">
        <v>30.889537245535085</v>
      </c>
      <c r="AC7532">
        <v>0</v>
      </c>
      <c r="AD7532">
        <v>0</v>
      </c>
      <c r="AE7532">
        <v>102.36293592604197</v>
      </c>
    </row>
    <row r="7533" spans="1:31" x14ac:dyDescent="0.25">
      <c r="A7533">
        <v>2321429</v>
      </c>
      <c r="B7533">
        <v>1</v>
      </c>
      <c r="C7533" t="s">
        <v>80</v>
      </c>
      <c r="D7533" t="s">
        <v>96</v>
      </c>
      <c r="E7533" t="s">
        <v>285</v>
      </c>
      <c r="F7533" t="s">
        <v>21473</v>
      </c>
      <c r="G7533" t="s">
        <v>384</v>
      </c>
      <c r="H7533" t="s">
        <v>150</v>
      </c>
      <c r="I7533" t="s">
        <v>136</v>
      </c>
      <c r="J7533" t="s">
        <v>137</v>
      </c>
      <c r="K7533" t="s">
        <v>138</v>
      </c>
      <c r="L7533" t="s">
        <v>21474</v>
      </c>
      <c r="M7533" t="s">
        <v>21475</v>
      </c>
      <c r="N7533">
        <v>3.4436111110000001</v>
      </c>
      <c r="O7533">
        <v>0</v>
      </c>
      <c r="P7533">
        <v>7</v>
      </c>
      <c r="Q7533">
        <v>0</v>
      </c>
      <c r="R7533">
        <v>0</v>
      </c>
      <c r="S7533">
        <v>0</v>
      </c>
      <c r="T7533">
        <v>3</v>
      </c>
      <c r="U7533">
        <v>0</v>
      </c>
      <c r="V7533">
        <v>0</v>
      </c>
      <c r="W7533">
        <v>0</v>
      </c>
      <c r="X7533">
        <v>13.740890221760104</v>
      </c>
      <c r="Y7533">
        <v>0</v>
      </c>
      <c r="Z7533">
        <v>0</v>
      </c>
      <c r="AA7533">
        <v>0</v>
      </c>
      <c r="AB7533">
        <v>11.4963482593826</v>
      </c>
      <c r="AC7533">
        <v>0</v>
      </c>
      <c r="AD7533">
        <v>0</v>
      </c>
      <c r="AE7533">
        <v>25.237238481142704</v>
      </c>
    </row>
    <row r="7534" spans="1:31" x14ac:dyDescent="0.25">
      <c r="A7534">
        <v>2320888</v>
      </c>
      <c r="B7534">
        <v>1</v>
      </c>
      <c r="C7534" t="s">
        <v>81</v>
      </c>
      <c r="D7534" t="s">
        <v>123</v>
      </c>
      <c r="E7534" t="s">
        <v>175</v>
      </c>
      <c r="F7534" t="s">
        <v>8302</v>
      </c>
      <c r="G7534" t="s">
        <v>134</v>
      </c>
      <c r="H7534" t="s">
        <v>135</v>
      </c>
      <c r="I7534" t="s">
        <v>136</v>
      </c>
      <c r="J7534" t="s">
        <v>137</v>
      </c>
      <c r="K7534" t="s">
        <v>138</v>
      </c>
      <c r="L7534" t="s">
        <v>21476</v>
      </c>
      <c r="M7534" t="s">
        <v>21477</v>
      </c>
      <c r="N7534">
        <v>1.115555555</v>
      </c>
      <c r="O7534">
        <v>0</v>
      </c>
      <c r="P7534">
        <v>10</v>
      </c>
      <c r="Q7534">
        <v>0</v>
      </c>
      <c r="R7534">
        <v>40</v>
      </c>
      <c r="S7534">
        <v>15</v>
      </c>
      <c r="T7534">
        <v>394</v>
      </c>
      <c r="U7534">
        <v>14</v>
      </c>
      <c r="V7534">
        <v>14</v>
      </c>
      <c r="W7534">
        <v>0</v>
      </c>
      <c r="X7534">
        <v>3.2575941532220005</v>
      </c>
      <c r="Y7534">
        <v>0</v>
      </c>
      <c r="Z7534">
        <v>26.140307407482588</v>
      </c>
      <c r="AA7534">
        <v>179.16510922657133</v>
      </c>
      <c r="AB7534">
        <v>360.0197819396198</v>
      </c>
      <c r="AC7534">
        <v>1535.8678986618493</v>
      </c>
      <c r="AD7534">
        <v>220.61246055366377</v>
      </c>
      <c r="AE7534">
        <v>2325.0631519424087</v>
      </c>
    </row>
    <row r="7535" spans="1:31" x14ac:dyDescent="0.25">
      <c r="A7535">
        <v>2321023</v>
      </c>
      <c r="B7535">
        <v>1</v>
      </c>
      <c r="C7535" t="s">
        <v>81</v>
      </c>
      <c r="D7535" t="s">
        <v>114</v>
      </c>
      <c r="E7535" t="s">
        <v>132</v>
      </c>
      <c r="F7535" t="s">
        <v>21478</v>
      </c>
      <c r="G7535" t="s">
        <v>177</v>
      </c>
      <c r="H7535" t="s">
        <v>135</v>
      </c>
      <c r="I7535" t="s">
        <v>136</v>
      </c>
      <c r="J7535" t="s">
        <v>137</v>
      </c>
      <c r="K7535" t="s">
        <v>144</v>
      </c>
      <c r="L7535" t="s">
        <v>21479</v>
      </c>
      <c r="M7535" t="s">
        <v>21480</v>
      </c>
      <c r="N7535">
        <v>1.6541666660000001</v>
      </c>
      <c r="O7535">
        <v>0</v>
      </c>
      <c r="P7535">
        <v>664</v>
      </c>
      <c r="Q7535">
        <v>0</v>
      </c>
      <c r="R7535">
        <v>36</v>
      </c>
      <c r="S7535">
        <v>1</v>
      </c>
      <c r="T7535">
        <v>47</v>
      </c>
      <c r="U7535">
        <v>0</v>
      </c>
      <c r="V7535">
        <v>1</v>
      </c>
      <c r="W7535">
        <v>0</v>
      </c>
      <c r="X7535">
        <v>95.361269114183273</v>
      </c>
      <c r="Y7535">
        <v>0</v>
      </c>
      <c r="Z7535">
        <v>8.6243819925913172</v>
      </c>
      <c r="AA7535">
        <v>2.8224681154139781</v>
      </c>
      <c r="AB7535">
        <v>27.945069486606805</v>
      </c>
      <c r="AC7535">
        <v>0</v>
      </c>
      <c r="AD7535">
        <v>0</v>
      </c>
      <c r="AE7535">
        <v>134.75318870879536</v>
      </c>
    </row>
    <row r="7536" spans="1:31" x14ac:dyDescent="0.25">
      <c r="A7536">
        <v>2321000</v>
      </c>
      <c r="B7536">
        <v>1</v>
      </c>
      <c r="C7536" t="s">
        <v>80</v>
      </c>
      <c r="D7536" t="s">
        <v>82</v>
      </c>
      <c r="E7536" t="s">
        <v>147</v>
      </c>
      <c r="F7536" t="s">
        <v>18470</v>
      </c>
      <c r="G7536" t="s">
        <v>149</v>
      </c>
      <c r="H7536" t="s">
        <v>150</v>
      </c>
      <c r="I7536" t="s">
        <v>136</v>
      </c>
      <c r="J7536" t="s">
        <v>137</v>
      </c>
      <c r="K7536" t="s">
        <v>138</v>
      </c>
      <c r="L7536" t="s">
        <v>21481</v>
      </c>
      <c r="M7536" t="s">
        <v>21482</v>
      </c>
      <c r="N7536">
        <v>0.825555555</v>
      </c>
      <c r="O7536">
        <v>0</v>
      </c>
      <c r="P7536">
        <v>92</v>
      </c>
      <c r="Q7536">
        <v>0</v>
      </c>
      <c r="R7536">
        <v>0</v>
      </c>
      <c r="S7536">
        <v>0</v>
      </c>
      <c r="T7536">
        <v>4</v>
      </c>
      <c r="U7536">
        <v>0</v>
      </c>
      <c r="V7536">
        <v>0</v>
      </c>
      <c r="W7536">
        <v>0</v>
      </c>
      <c r="X7536">
        <v>19.355466866377878</v>
      </c>
      <c r="Y7536">
        <v>0</v>
      </c>
      <c r="Z7536">
        <v>0</v>
      </c>
      <c r="AA7536">
        <v>0</v>
      </c>
      <c r="AB7536">
        <v>5.0872813624564008</v>
      </c>
      <c r="AC7536">
        <v>0</v>
      </c>
      <c r="AD7536">
        <v>0</v>
      </c>
      <c r="AE7536">
        <v>24.442748228834279</v>
      </c>
    </row>
    <row r="7537" spans="1:31" x14ac:dyDescent="0.25">
      <c r="A7537">
        <v>2320877</v>
      </c>
      <c r="B7537">
        <v>1</v>
      </c>
      <c r="C7537" t="s">
        <v>81</v>
      </c>
      <c r="D7537" t="s">
        <v>114</v>
      </c>
      <c r="E7537" t="s">
        <v>141</v>
      </c>
      <c r="F7537" t="s">
        <v>3694</v>
      </c>
      <c r="G7537" t="s">
        <v>134</v>
      </c>
      <c r="H7537" t="s">
        <v>135</v>
      </c>
      <c r="I7537" t="s">
        <v>136</v>
      </c>
      <c r="J7537" t="s">
        <v>137</v>
      </c>
      <c r="K7537" t="s">
        <v>138</v>
      </c>
      <c r="L7537" t="s">
        <v>21483</v>
      </c>
      <c r="M7537" t="s">
        <v>21484</v>
      </c>
      <c r="N7537">
        <v>0.120833333</v>
      </c>
      <c r="O7537">
        <v>0</v>
      </c>
      <c r="P7537">
        <v>1817</v>
      </c>
      <c r="Q7537">
        <v>0</v>
      </c>
      <c r="R7537">
        <v>48</v>
      </c>
      <c r="S7537">
        <v>8</v>
      </c>
      <c r="T7537">
        <v>163</v>
      </c>
      <c r="U7537">
        <v>1</v>
      </c>
      <c r="V7537">
        <v>1</v>
      </c>
      <c r="W7537">
        <v>0</v>
      </c>
      <c r="X7537">
        <v>15.670319102552481</v>
      </c>
      <c r="Y7537">
        <v>0</v>
      </c>
      <c r="Z7537">
        <v>0.51203545781058335</v>
      </c>
      <c r="AA7537">
        <v>0.75562690554866663</v>
      </c>
      <c r="AB7537">
        <v>2.6219367450142084</v>
      </c>
      <c r="AC7537">
        <v>9.0519421287653348</v>
      </c>
      <c r="AD7537">
        <v>0</v>
      </c>
      <c r="AE7537">
        <v>28.611860339691276</v>
      </c>
    </row>
    <row r="7538" spans="1:31" x14ac:dyDescent="0.25">
      <c r="A7538">
        <v>2321309</v>
      </c>
      <c r="B7538">
        <v>1</v>
      </c>
      <c r="C7538" t="s">
        <v>80</v>
      </c>
      <c r="D7538" t="s">
        <v>97</v>
      </c>
      <c r="E7538" t="s">
        <v>153</v>
      </c>
      <c r="F7538" t="s">
        <v>13822</v>
      </c>
      <c r="G7538" t="s">
        <v>254</v>
      </c>
      <c r="H7538" t="s">
        <v>150</v>
      </c>
      <c r="I7538" t="s">
        <v>136</v>
      </c>
      <c r="J7538" t="s">
        <v>137</v>
      </c>
      <c r="K7538" t="s">
        <v>138</v>
      </c>
      <c r="L7538" t="s">
        <v>21485</v>
      </c>
      <c r="M7538" t="s">
        <v>21486</v>
      </c>
      <c r="N7538">
        <v>0.81722222200000005</v>
      </c>
      <c r="O7538">
        <v>0</v>
      </c>
      <c r="P7538">
        <v>1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0.17866151746116665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v>0.17866151746116665</v>
      </c>
    </row>
    <row r="7539" spans="1:31" x14ac:dyDescent="0.25">
      <c r="A7539">
        <v>2321286</v>
      </c>
      <c r="B7539">
        <v>1</v>
      </c>
      <c r="C7539" t="s">
        <v>80</v>
      </c>
      <c r="D7539" t="s">
        <v>106</v>
      </c>
      <c r="E7539" t="s">
        <v>141</v>
      </c>
      <c r="F7539" t="s">
        <v>18789</v>
      </c>
      <c r="G7539" t="s">
        <v>134</v>
      </c>
      <c r="H7539" t="s">
        <v>135</v>
      </c>
      <c r="I7539" t="s">
        <v>136</v>
      </c>
      <c r="J7539" t="s">
        <v>137</v>
      </c>
      <c r="K7539" t="s">
        <v>138</v>
      </c>
      <c r="L7539" t="s">
        <v>21487</v>
      </c>
      <c r="M7539" t="s">
        <v>21488</v>
      </c>
      <c r="N7539">
        <v>0.59111111100000002</v>
      </c>
      <c r="O7539">
        <v>2</v>
      </c>
      <c r="P7539">
        <v>1651</v>
      </c>
      <c r="Q7539">
        <v>54</v>
      </c>
      <c r="R7539">
        <v>315</v>
      </c>
      <c r="S7539">
        <v>27</v>
      </c>
      <c r="T7539">
        <v>272</v>
      </c>
      <c r="U7539">
        <v>3</v>
      </c>
      <c r="V7539">
        <v>1</v>
      </c>
      <c r="W7539">
        <v>0.70599275190639987</v>
      </c>
      <c r="X7539">
        <v>157.60197385953569</v>
      </c>
      <c r="Y7539">
        <v>218.1080911266701</v>
      </c>
      <c r="Z7539">
        <v>261.03366193235399</v>
      </c>
      <c r="AA7539">
        <v>57.245796922216236</v>
      </c>
      <c r="AB7539">
        <v>128.8443821187646</v>
      </c>
      <c r="AC7539">
        <v>589.09289333338086</v>
      </c>
      <c r="AD7539">
        <v>97.625170532333954</v>
      </c>
      <c r="AE7539">
        <v>1510.2579625771618</v>
      </c>
    </row>
    <row r="7540" spans="1:31" x14ac:dyDescent="0.25">
      <c r="A7540">
        <v>2321017</v>
      </c>
      <c r="B7540">
        <v>1</v>
      </c>
      <c r="C7540" t="s">
        <v>80</v>
      </c>
      <c r="D7540" t="s">
        <v>94</v>
      </c>
      <c r="E7540" t="s">
        <v>141</v>
      </c>
      <c r="F7540" t="s">
        <v>21489</v>
      </c>
      <c r="G7540" t="s">
        <v>143</v>
      </c>
      <c r="H7540" t="s">
        <v>135</v>
      </c>
      <c r="I7540" t="s">
        <v>136</v>
      </c>
      <c r="J7540" t="s">
        <v>137</v>
      </c>
      <c r="K7540" t="s">
        <v>144</v>
      </c>
      <c r="L7540" t="s">
        <v>21490</v>
      </c>
      <c r="M7540" t="s">
        <v>21491</v>
      </c>
      <c r="N7540">
        <v>8.5050000000000008</v>
      </c>
      <c r="O7540">
        <v>0</v>
      </c>
      <c r="P7540">
        <v>553</v>
      </c>
      <c r="Q7540">
        <v>0</v>
      </c>
      <c r="R7540">
        <v>32</v>
      </c>
      <c r="S7540">
        <v>1</v>
      </c>
      <c r="T7540">
        <v>55</v>
      </c>
      <c r="U7540">
        <v>0</v>
      </c>
      <c r="V7540">
        <v>0</v>
      </c>
      <c r="W7540">
        <v>0</v>
      </c>
      <c r="X7540">
        <v>899.68304518452794</v>
      </c>
      <c r="Y7540">
        <v>0</v>
      </c>
      <c r="Z7540">
        <v>349.09765408226713</v>
      </c>
      <c r="AA7540">
        <v>14.397911834366566</v>
      </c>
      <c r="AB7540">
        <v>308.23342465314573</v>
      </c>
      <c r="AC7540">
        <v>0</v>
      </c>
      <c r="AD7540">
        <v>0</v>
      </c>
      <c r="AE7540">
        <v>1571.4120357543075</v>
      </c>
    </row>
    <row r="7541" spans="1:31" x14ac:dyDescent="0.25">
      <c r="A7541">
        <v>2321063</v>
      </c>
      <c r="B7541">
        <v>1</v>
      </c>
      <c r="C7541" t="s">
        <v>80</v>
      </c>
      <c r="D7541" t="s">
        <v>106</v>
      </c>
      <c r="E7541" t="s">
        <v>132</v>
      </c>
      <c r="F7541" t="s">
        <v>21492</v>
      </c>
      <c r="G7541" t="s">
        <v>134</v>
      </c>
      <c r="H7541" t="s">
        <v>135</v>
      </c>
      <c r="I7541" t="s">
        <v>136</v>
      </c>
      <c r="J7541" t="s">
        <v>137</v>
      </c>
      <c r="K7541" t="s">
        <v>138</v>
      </c>
      <c r="L7541" t="s">
        <v>21493</v>
      </c>
      <c r="M7541" t="s">
        <v>21494</v>
      </c>
      <c r="N7541">
        <v>0.71722222199999996</v>
      </c>
      <c r="O7541">
        <v>0</v>
      </c>
      <c r="P7541">
        <v>354</v>
      </c>
      <c r="Q7541">
        <v>0</v>
      </c>
      <c r="R7541">
        <v>25</v>
      </c>
      <c r="S7541">
        <v>4</v>
      </c>
      <c r="T7541">
        <v>67</v>
      </c>
      <c r="U7541">
        <v>0</v>
      </c>
      <c r="V7541">
        <v>0</v>
      </c>
      <c r="W7541">
        <v>0</v>
      </c>
      <c r="X7541">
        <v>39.959407574114607</v>
      </c>
      <c r="Y7541">
        <v>0</v>
      </c>
      <c r="Z7541">
        <v>9.3175327249490838</v>
      </c>
      <c r="AA7541">
        <v>10.381389803392597</v>
      </c>
      <c r="AB7541">
        <v>21.955440160709021</v>
      </c>
      <c r="AC7541">
        <v>0</v>
      </c>
      <c r="AD7541">
        <v>0</v>
      </c>
      <c r="AE7541">
        <v>81.613770263165307</v>
      </c>
    </row>
    <row r="7542" spans="1:31" x14ac:dyDescent="0.25">
      <c r="A7542">
        <v>2321501</v>
      </c>
      <c r="B7542">
        <v>1</v>
      </c>
      <c r="C7542" t="s">
        <v>81</v>
      </c>
      <c r="D7542" t="s">
        <v>128</v>
      </c>
      <c r="E7542" t="s">
        <v>153</v>
      </c>
      <c r="F7542" t="s">
        <v>21495</v>
      </c>
      <c r="G7542" t="s">
        <v>203</v>
      </c>
      <c r="H7542" t="s">
        <v>150</v>
      </c>
      <c r="I7542" t="s">
        <v>136</v>
      </c>
      <c r="J7542" t="s">
        <v>137</v>
      </c>
      <c r="K7542" t="s">
        <v>138</v>
      </c>
      <c r="L7542" t="s">
        <v>21496</v>
      </c>
      <c r="M7542" t="s">
        <v>21497</v>
      </c>
      <c r="N7542">
        <v>2.0494444440000001</v>
      </c>
      <c r="O7542">
        <v>0</v>
      </c>
      <c r="P7542">
        <v>7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2.4301353974287991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v>2.4301353974287991</v>
      </c>
    </row>
    <row r="7543" spans="1:31" x14ac:dyDescent="0.25">
      <c r="A7543">
        <v>2321249</v>
      </c>
      <c r="B7543">
        <v>1</v>
      </c>
      <c r="C7543" t="s">
        <v>81</v>
      </c>
      <c r="D7543" t="s">
        <v>122</v>
      </c>
      <c r="E7543" t="s">
        <v>285</v>
      </c>
      <c r="F7543" t="s">
        <v>21498</v>
      </c>
      <c r="G7543" t="s">
        <v>384</v>
      </c>
      <c r="H7543" t="s">
        <v>150</v>
      </c>
      <c r="I7543" t="s">
        <v>136</v>
      </c>
      <c r="J7543" t="s">
        <v>137</v>
      </c>
      <c r="K7543" t="s">
        <v>138</v>
      </c>
      <c r="L7543" t="s">
        <v>21499</v>
      </c>
      <c r="M7543" t="s">
        <v>21500</v>
      </c>
      <c r="N7543">
        <v>1.221944444</v>
      </c>
      <c r="O7543">
        <v>0</v>
      </c>
      <c r="P7543">
        <v>73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30.827021235205702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30.827021235205702</v>
      </c>
    </row>
    <row r="7544" spans="1:31" x14ac:dyDescent="0.25">
      <c r="A7544">
        <v>2321203</v>
      </c>
      <c r="B7544">
        <v>1</v>
      </c>
      <c r="C7544" t="s">
        <v>80</v>
      </c>
      <c r="D7544" t="s">
        <v>93</v>
      </c>
      <c r="E7544" t="s">
        <v>147</v>
      </c>
      <c r="F7544" t="s">
        <v>6209</v>
      </c>
      <c r="G7544" t="s">
        <v>258</v>
      </c>
      <c r="H7544" t="s">
        <v>150</v>
      </c>
      <c r="I7544" t="s">
        <v>136</v>
      </c>
      <c r="J7544" t="s">
        <v>137</v>
      </c>
      <c r="K7544" t="s">
        <v>138</v>
      </c>
      <c r="L7544" t="s">
        <v>21501</v>
      </c>
      <c r="M7544" t="s">
        <v>21502</v>
      </c>
      <c r="N7544">
        <v>8.6333333329999995</v>
      </c>
      <c r="O7544">
        <v>0</v>
      </c>
      <c r="P7544">
        <v>39</v>
      </c>
      <c r="Q7544">
        <v>0</v>
      </c>
      <c r="R7544">
        <v>2</v>
      </c>
      <c r="S7544">
        <v>0</v>
      </c>
      <c r="T7544">
        <v>2</v>
      </c>
      <c r="U7544">
        <v>0</v>
      </c>
      <c r="V7544">
        <v>0</v>
      </c>
      <c r="W7544">
        <v>0</v>
      </c>
      <c r="X7544">
        <v>40.153328361557243</v>
      </c>
      <c r="Y7544">
        <v>0</v>
      </c>
      <c r="Z7544">
        <v>1.5339038893802499</v>
      </c>
      <c r="AA7544">
        <v>0</v>
      </c>
      <c r="AB7544">
        <v>2.944468048498059</v>
      </c>
      <c r="AC7544">
        <v>0</v>
      </c>
      <c r="AD7544">
        <v>0</v>
      </c>
      <c r="AE7544">
        <v>44.631700299435551</v>
      </c>
    </row>
    <row r="7545" spans="1:31" x14ac:dyDescent="0.25">
      <c r="A7545">
        <v>2320891</v>
      </c>
      <c r="B7545">
        <v>1</v>
      </c>
      <c r="C7545" t="s">
        <v>80</v>
      </c>
      <c r="D7545" t="s">
        <v>106</v>
      </c>
      <c r="E7545" t="s">
        <v>132</v>
      </c>
      <c r="F7545" t="s">
        <v>21503</v>
      </c>
      <c r="G7545" t="s">
        <v>134</v>
      </c>
      <c r="H7545" t="s">
        <v>135</v>
      </c>
      <c r="I7545" t="s">
        <v>136</v>
      </c>
      <c r="J7545" t="s">
        <v>137</v>
      </c>
      <c r="K7545" t="s">
        <v>138</v>
      </c>
      <c r="L7545" t="s">
        <v>21504</v>
      </c>
      <c r="M7545" t="s">
        <v>21505</v>
      </c>
      <c r="N7545">
        <v>2.5422222219999999</v>
      </c>
      <c r="O7545">
        <v>2</v>
      </c>
      <c r="P7545">
        <v>739</v>
      </c>
      <c r="Q7545">
        <v>86</v>
      </c>
      <c r="R7545">
        <v>160</v>
      </c>
      <c r="S7545">
        <v>11</v>
      </c>
      <c r="T7545">
        <v>109</v>
      </c>
      <c r="U7545">
        <v>1</v>
      </c>
      <c r="V7545">
        <v>0</v>
      </c>
      <c r="W7545">
        <v>0.87585045528499994</v>
      </c>
      <c r="X7545">
        <v>294.77323454057517</v>
      </c>
      <c r="Y7545">
        <v>1002.814335033601</v>
      </c>
      <c r="Z7545">
        <v>865.98827737540023</v>
      </c>
      <c r="AA7545">
        <v>61.320193574804208</v>
      </c>
      <c r="AB7545">
        <v>205.83933435565015</v>
      </c>
      <c r="AC7545">
        <v>1.3904283683460332</v>
      </c>
      <c r="AD7545">
        <v>0</v>
      </c>
      <c r="AE7545">
        <v>2433.0016537036613</v>
      </c>
    </row>
    <row r="7546" spans="1:31" x14ac:dyDescent="0.25">
      <c r="A7546">
        <v>2321057</v>
      </c>
      <c r="B7546">
        <v>1</v>
      </c>
      <c r="C7546" t="s">
        <v>81</v>
      </c>
      <c r="D7546" t="s">
        <v>127</v>
      </c>
      <c r="E7546" t="s">
        <v>141</v>
      </c>
      <c r="F7546" t="s">
        <v>21506</v>
      </c>
      <c r="G7546" t="s">
        <v>143</v>
      </c>
      <c r="H7546" t="s">
        <v>135</v>
      </c>
      <c r="I7546" t="s">
        <v>136</v>
      </c>
      <c r="J7546" t="s">
        <v>137</v>
      </c>
      <c r="K7546" t="s">
        <v>144</v>
      </c>
      <c r="L7546" t="s">
        <v>21507</v>
      </c>
      <c r="M7546" t="s">
        <v>21508</v>
      </c>
      <c r="N7546">
        <v>1.321388888</v>
      </c>
      <c r="O7546">
        <v>0</v>
      </c>
      <c r="P7546">
        <v>402</v>
      </c>
      <c r="Q7546">
        <v>0</v>
      </c>
      <c r="R7546">
        <v>0</v>
      </c>
      <c r="S7546">
        <v>0</v>
      </c>
      <c r="T7546">
        <v>12</v>
      </c>
      <c r="U7546">
        <v>0</v>
      </c>
      <c r="V7546">
        <v>0</v>
      </c>
      <c r="W7546">
        <v>0</v>
      </c>
      <c r="X7546">
        <v>101.52799758892979</v>
      </c>
      <c r="Y7546">
        <v>0</v>
      </c>
      <c r="Z7546">
        <v>0</v>
      </c>
      <c r="AA7546">
        <v>0</v>
      </c>
      <c r="AB7546">
        <v>20.279571591041645</v>
      </c>
      <c r="AC7546">
        <v>0</v>
      </c>
      <c r="AD7546">
        <v>0</v>
      </c>
      <c r="AE7546">
        <v>121.80756917997144</v>
      </c>
    </row>
    <row r="7547" spans="1:31" x14ac:dyDescent="0.25">
      <c r="A7547">
        <v>2321269</v>
      </c>
      <c r="B7547">
        <v>1</v>
      </c>
      <c r="C7547" t="s">
        <v>80</v>
      </c>
      <c r="D7547" t="s">
        <v>84</v>
      </c>
      <c r="E7547" t="s">
        <v>158</v>
      </c>
      <c r="F7547" t="s">
        <v>21509</v>
      </c>
      <c r="G7547" t="s">
        <v>703</v>
      </c>
      <c r="H7547" t="s">
        <v>150</v>
      </c>
      <c r="I7547" t="s">
        <v>136</v>
      </c>
      <c r="J7547" t="s">
        <v>3</v>
      </c>
      <c r="K7547" t="s">
        <v>138</v>
      </c>
      <c r="L7547" t="s">
        <v>21510</v>
      </c>
      <c r="M7547" t="s">
        <v>21511</v>
      </c>
      <c r="N7547">
        <v>0.56916666599999999</v>
      </c>
      <c r="O7547">
        <v>0</v>
      </c>
      <c r="P7547">
        <v>374</v>
      </c>
      <c r="Q7547">
        <v>0</v>
      </c>
      <c r="R7547">
        <v>0</v>
      </c>
      <c r="S7547">
        <v>0</v>
      </c>
      <c r="T7547">
        <v>41</v>
      </c>
      <c r="U7547">
        <v>0</v>
      </c>
      <c r="V7547">
        <v>0</v>
      </c>
      <c r="W7547">
        <v>0</v>
      </c>
      <c r="X7547">
        <v>47.431016940708901</v>
      </c>
      <c r="Y7547">
        <v>0</v>
      </c>
      <c r="Z7547">
        <v>0</v>
      </c>
      <c r="AA7547">
        <v>0</v>
      </c>
      <c r="AB7547">
        <v>71.207610228956895</v>
      </c>
      <c r="AC7547">
        <v>0</v>
      </c>
      <c r="AD7547">
        <v>0</v>
      </c>
      <c r="AE7547">
        <v>118.6386271696658</v>
      </c>
    </row>
    <row r="7548" spans="1:31" x14ac:dyDescent="0.25">
      <c r="A7548">
        <v>2320914</v>
      </c>
      <c r="B7548">
        <v>1</v>
      </c>
      <c r="C7548" t="s">
        <v>81</v>
      </c>
      <c r="D7548" t="s">
        <v>123</v>
      </c>
      <c r="E7548" t="s">
        <v>175</v>
      </c>
      <c r="F7548" t="s">
        <v>4460</v>
      </c>
      <c r="G7548" t="s">
        <v>134</v>
      </c>
      <c r="H7548" t="s">
        <v>135</v>
      </c>
      <c r="I7548" t="s">
        <v>136</v>
      </c>
      <c r="J7548" t="s">
        <v>137</v>
      </c>
      <c r="K7548" t="s">
        <v>138</v>
      </c>
      <c r="L7548" t="s">
        <v>21512</v>
      </c>
      <c r="M7548" t="s">
        <v>21513</v>
      </c>
      <c r="N7548">
        <v>1.3022222219999999</v>
      </c>
      <c r="O7548">
        <v>2</v>
      </c>
      <c r="P7548">
        <v>19</v>
      </c>
      <c r="Q7548">
        <v>93</v>
      </c>
      <c r="R7548">
        <v>18</v>
      </c>
      <c r="S7548">
        <v>7</v>
      </c>
      <c r="T7548">
        <v>25</v>
      </c>
      <c r="U7548">
        <v>0</v>
      </c>
      <c r="V7548">
        <v>0</v>
      </c>
      <c r="W7548">
        <v>0.42931832690651672</v>
      </c>
      <c r="X7548">
        <v>4.5818527069474166</v>
      </c>
      <c r="Y7548">
        <v>105.61885536404503</v>
      </c>
      <c r="Z7548">
        <v>11.651933549308373</v>
      </c>
      <c r="AA7548">
        <v>16.237773087135835</v>
      </c>
      <c r="AB7548">
        <v>2.7290180289831243</v>
      </c>
      <c r="AC7548">
        <v>0</v>
      </c>
      <c r="AD7548">
        <v>0</v>
      </c>
      <c r="AE7548">
        <v>141.2487510633263</v>
      </c>
    </row>
    <row r="7549" spans="1:31" x14ac:dyDescent="0.25">
      <c r="A7549">
        <v>2321412</v>
      </c>
      <c r="B7549">
        <v>1</v>
      </c>
      <c r="C7549" t="s">
        <v>80</v>
      </c>
      <c r="D7549" t="s">
        <v>82</v>
      </c>
      <c r="E7549" t="s">
        <v>153</v>
      </c>
      <c r="F7549" t="s">
        <v>21514</v>
      </c>
      <c r="G7549" t="s">
        <v>155</v>
      </c>
      <c r="H7549" t="s">
        <v>150</v>
      </c>
      <c r="I7549" t="s">
        <v>136</v>
      </c>
      <c r="J7549" t="s">
        <v>137</v>
      </c>
      <c r="K7549" t="s">
        <v>138</v>
      </c>
      <c r="L7549" t="s">
        <v>21515</v>
      </c>
      <c r="M7549" t="s">
        <v>21516</v>
      </c>
      <c r="N7549">
        <v>1.332222222</v>
      </c>
      <c r="O7549">
        <v>0</v>
      </c>
      <c r="P7549">
        <v>2</v>
      </c>
      <c r="Q7549">
        <v>0</v>
      </c>
      <c r="R7549">
        <v>0</v>
      </c>
      <c r="S7549">
        <v>0</v>
      </c>
      <c r="T7549">
        <v>2</v>
      </c>
      <c r="U7549">
        <v>0</v>
      </c>
      <c r="V7549">
        <v>0</v>
      </c>
      <c r="W7549">
        <v>0</v>
      </c>
      <c r="X7549">
        <v>0.62271617602183338</v>
      </c>
      <c r="Y7549">
        <v>0</v>
      </c>
      <c r="Z7549">
        <v>0</v>
      </c>
      <c r="AA7549">
        <v>0</v>
      </c>
      <c r="AB7549">
        <v>3.0730151533721002</v>
      </c>
      <c r="AC7549">
        <v>0</v>
      </c>
      <c r="AD7549">
        <v>0</v>
      </c>
      <c r="AE7549">
        <v>3.6957313293939338</v>
      </c>
    </row>
    <row r="7550" spans="1:31" x14ac:dyDescent="0.25">
      <c r="A7550">
        <v>2320871</v>
      </c>
      <c r="B7550">
        <v>1</v>
      </c>
      <c r="C7550" t="s">
        <v>80</v>
      </c>
      <c r="D7550" t="s">
        <v>95</v>
      </c>
      <c r="E7550" t="s">
        <v>153</v>
      </c>
      <c r="F7550" t="s">
        <v>21517</v>
      </c>
      <c r="G7550" t="s">
        <v>203</v>
      </c>
      <c r="H7550" t="s">
        <v>150</v>
      </c>
      <c r="I7550" t="s">
        <v>136</v>
      </c>
      <c r="J7550" t="s">
        <v>137</v>
      </c>
      <c r="K7550" t="s">
        <v>138</v>
      </c>
      <c r="L7550" t="s">
        <v>21518</v>
      </c>
      <c r="M7550" t="s">
        <v>21519</v>
      </c>
      <c r="N7550">
        <v>0.30555555499999998</v>
      </c>
      <c r="O7550">
        <v>0</v>
      </c>
      <c r="P7550">
        <v>9</v>
      </c>
      <c r="Q7550">
        <v>0</v>
      </c>
      <c r="R7550">
        <v>0</v>
      </c>
      <c r="S7550">
        <v>0</v>
      </c>
      <c r="T7550">
        <v>3</v>
      </c>
      <c r="U7550">
        <v>0</v>
      </c>
      <c r="V7550">
        <v>0</v>
      </c>
      <c r="W7550">
        <v>0</v>
      </c>
      <c r="X7550">
        <v>0.51470619045083355</v>
      </c>
      <c r="Y7550">
        <v>0</v>
      </c>
      <c r="Z7550">
        <v>0</v>
      </c>
      <c r="AA7550">
        <v>0</v>
      </c>
      <c r="AB7550">
        <v>3.0102509129550006</v>
      </c>
      <c r="AC7550">
        <v>0</v>
      </c>
      <c r="AD7550">
        <v>0</v>
      </c>
      <c r="AE7550">
        <v>3.5249571034058342</v>
      </c>
    </row>
    <row r="7551" spans="1:31" x14ac:dyDescent="0.25">
      <c r="A7551">
        <v>2321432</v>
      </c>
      <c r="B7551">
        <v>1</v>
      </c>
      <c r="C7551" t="s">
        <v>81</v>
      </c>
      <c r="D7551" t="s">
        <v>113</v>
      </c>
      <c r="E7551" t="s">
        <v>147</v>
      </c>
      <c r="F7551" t="s">
        <v>21520</v>
      </c>
      <c r="G7551" t="s">
        <v>353</v>
      </c>
      <c r="H7551" t="s">
        <v>150</v>
      </c>
      <c r="I7551" t="s">
        <v>136</v>
      </c>
      <c r="J7551" t="s">
        <v>137</v>
      </c>
      <c r="K7551" t="s">
        <v>138</v>
      </c>
      <c r="L7551" t="s">
        <v>21521</v>
      </c>
      <c r="M7551" t="s">
        <v>21522</v>
      </c>
      <c r="N7551">
        <v>4.255833333</v>
      </c>
      <c r="O7551">
        <v>0</v>
      </c>
      <c r="P7551">
        <v>27</v>
      </c>
      <c r="Q7551">
        <v>0</v>
      </c>
      <c r="R7551">
        <v>15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29.866448608169648</v>
      </c>
      <c r="Y7551">
        <v>0</v>
      </c>
      <c r="Z7551">
        <v>49.534865687843016</v>
      </c>
      <c r="AA7551">
        <v>0</v>
      </c>
      <c r="AB7551">
        <v>0</v>
      </c>
      <c r="AC7551">
        <v>0</v>
      </c>
      <c r="AD7551">
        <v>0</v>
      </c>
      <c r="AE7551">
        <v>79.401314296012657</v>
      </c>
    </row>
    <row r="7552" spans="1:31" x14ac:dyDescent="0.25">
      <c r="A7552">
        <v>2321183</v>
      </c>
      <c r="B7552">
        <v>1</v>
      </c>
      <c r="C7552" t="s">
        <v>80</v>
      </c>
      <c r="D7552" t="s">
        <v>82</v>
      </c>
      <c r="E7552" t="s">
        <v>153</v>
      </c>
      <c r="F7552" t="s">
        <v>21523</v>
      </c>
      <c r="G7552" t="s">
        <v>336</v>
      </c>
      <c r="H7552" t="s">
        <v>150</v>
      </c>
      <c r="I7552" t="s">
        <v>136</v>
      </c>
      <c r="J7552" t="s">
        <v>137</v>
      </c>
      <c r="K7552" t="s">
        <v>138</v>
      </c>
      <c r="L7552" t="s">
        <v>21524</v>
      </c>
      <c r="M7552" t="s">
        <v>21525</v>
      </c>
      <c r="N7552">
        <v>3.025555555</v>
      </c>
      <c r="O7552">
        <v>0</v>
      </c>
      <c r="P7552">
        <v>1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1.1015361842805835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1.1015361842805835</v>
      </c>
    </row>
    <row r="7553" spans="1:31" x14ac:dyDescent="0.25">
      <c r="A7553">
        <v>2320977</v>
      </c>
      <c r="B7553">
        <v>1</v>
      </c>
      <c r="C7553" t="s">
        <v>81</v>
      </c>
      <c r="D7553" t="s">
        <v>116</v>
      </c>
      <c r="E7553" t="s">
        <v>147</v>
      </c>
      <c r="F7553" t="s">
        <v>21065</v>
      </c>
      <c r="G7553" t="s">
        <v>177</v>
      </c>
      <c r="H7553" t="s">
        <v>150</v>
      </c>
      <c r="I7553" t="s">
        <v>136</v>
      </c>
      <c r="J7553" t="s">
        <v>137</v>
      </c>
      <c r="K7553" t="s">
        <v>144</v>
      </c>
      <c r="L7553" t="s">
        <v>21526</v>
      </c>
      <c r="M7553" t="s">
        <v>21527</v>
      </c>
      <c r="N7553">
        <v>8.6199999999999992</v>
      </c>
      <c r="O7553">
        <v>0</v>
      </c>
      <c r="P7553">
        <v>29</v>
      </c>
      <c r="Q7553">
        <v>0</v>
      </c>
      <c r="R7553">
        <v>0</v>
      </c>
      <c r="S7553">
        <v>0</v>
      </c>
      <c r="T7553">
        <v>1</v>
      </c>
      <c r="U7553">
        <v>0</v>
      </c>
      <c r="V7553">
        <v>0</v>
      </c>
      <c r="W7553">
        <v>0</v>
      </c>
      <c r="X7553">
        <v>30.165249786752863</v>
      </c>
      <c r="Y7553">
        <v>0</v>
      </c>
      <c r="Z7553">
        <v>0</v>
      </c>
      <c r="AA7553">
        <v>0</v>
      </c>
      <c r="AB7553">
        <v>0.34712952797250002</v>
      </c>
      <c r="AC7553">
        <v>0</v>
      </c>
      <c r="AD7553">
        <v>0</v>
      </c>
      <c r="AE7553">
        <v>30.512379314725361</v>
      </c>
    </row>
    <row r="7554" spans="1:31" x14ac:dyDescent="0.25">
      <c r="A7554">
        <v>2321226</v>
      </c>
      <c r="B7554">
        <v>1</v>
      </c>
      <c r="C7554" t="s">
        <v>80</v>
      </c>
      <c r="D7554" t="s">
        <v>107</v>
      </c>
      <c r="E7554" t="s">
        <v>153</v>
      </c>
      <c r="F7554" t="s">
        <v>21528</v>
      </c>
      <c r="G7554" t="s">
        <v>254</v>
      </c>
      <c r="H7554" t="s">
        <v>150</v>
      </c>
      <c r="I7554" t="s">
        <v>136</v>
      </c>
      <c r="J7554" t="s">
        <v>137</v>
      </c>
      <c r="K7554" t="s">
        <v>138</v>
      </c>
      <c r="L7554" t="s">
        <v>21529</v>
      </c>
      <c r="M7554" t="s">
        <v>21530</v>
      </c>
      <c r="N7554">
        <v>4.3997222220000003</v>
      </c>
      <c r="O7554">
        <v>0</v>
      </c>
      <c r="P7554">
        <v>1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1.2353120135120002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1.2353120135120002</v>
      </c>
    </row>
    <row r="7555" spans="1:31" x14ac:dyDescent="0.25">
      <c r="A7555">
        <v>2321083</v>
      </c>
      <c r="B7555">
        <v>1</v>
      </c>
      <c r="C7555" t="s">
        <v>80</v>
      </c>
      <c r="D7555" t="s">
        <v>82</v>
      </c>
      <c r="E7555" t="s">
        <v>153</v>
      </c>
      <c r="F7555" t="s">
        <v>21531</v>
      </c>
      <c r="G7555" t="s">
        <v>155</v>
      </c>
      <c r="H7555" t="s">
        <v>150</v>
      </c>
      <c r="I7555" t="s">
        <v>136</v>
      </c>
      <c r="J7555" t="s">
        <v>137</v>
      </c>
      <c r="K7555" t="s">
        <v>138</v>
      </c>
      <c r="L7555" t="s">
        <v>21532</v>
      </c>
      <c r="M7555" t="s">
        <v>21533</v>
      </c>
      <c r="N7555">
        <v>1.508611111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2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>
        <v>0</v>
      </c>
      <c r="AB7555">
        <v>2.833650317692689</v>
      </c>
      <c r="AC7555">
        <v>0</v>
      </c>
      <c r="AD7555">
        <v>0</v>
      </c>
      <c r="AE7555">
        <v>2.833650317692689</v>
      </c>
    </row>
    <row r="7556" spans="1:31" x14ac:dyDescent="0.25">
      <c r="A7556">
        <v>2321126</v>
      </c>
      <c r="B7556">
        <v>1</v>
      </c>
      <c r="C7556" t="s">
        <v>80</v>
      </c>
      <c r="D7556" t="s">
        <v>95</v>
      </c>
      <c r="E7556" t="s">
        <v>175</v>
      </c>
      <c r="F7556" t="s">
        <v>21534</v>
      </c>
      <c r="G7556" t="s">
        <v>217</v>
      </c>
      <c r="H7556" t="s">
        <v>135</v>
      </c>
      <c r="I7556" t="s">
        <v>136</v>
      </c>
      <c r="J7556" t="s">
        <v>137</v>
      </c>
      <c r="K7556" t="s">
        <v>138</v>
      </c>
      <c r="L7556" t="s">
        <v>21535</v>
      </c>
      <c r="M7556" t="s">
        <v>21536</v>
      </c>
      <c r="N7556">
        <v>1.825555555</v>
      </c>
      <c r="O7556">
        <v>0</v>
      </c>
      <c r="P7556">
        <v>114</v>
      </c>
      <c r="Q7556">
        <v>0</v>
      </c>
      <c r="R7556">
        <v>0</v>
      </c>
      <c r="S7556">
        <v>0</v>
      </c>
      <c r="T7556">
        <v>6</v>
      </c>
      <c r="U7556">
        <v>0</v>
      </c>
      <c r="V7556">
        <v>0</v>
      </c>
      <c r="W7556">
        <v>0</v>
      </c>
      <c r="X7556">
        <v>45.411932577952207</v>
      </c>
      <c r="Y7556">
        <v>0</v>
      </c>
      <c r="Z7556">
        <v>0</v>
      </c>
      <c r="AA7556">
        <v>0</v>
      </c>
      <c r="AB7556">
        <v>7.4410266366419338</v>
      </c>
      <c r="AC7556">
        <v>0</v>
      </c>
      <c r="AD7556">
        <v>0</v>
      </c>
      <c r="AE7556">
        <v>52.852959214594144</v>
      </c>
    </row>
    <row r="7557" spans="1:31" x14ac:dyDescent="0.25">
      <c r="A7557">
        <v>2321375</v>
      </c>
      <c r="B7557">
        <v>1</v>
      </c>
      <c r="C7557" t="s">
        <v>80</v>
      </c>
      <c r="D7557" t="s">
        <v>87</v>
      </c>
      <c r="E7557" t="s">
        <v>175</v>
      </c>
      <c r="F7557" t="s">
        <v>21537</v>
      </c>
      <c r="G7557" t="s">
        <v>210</v>
      </c>
      <c r="H7557" t="s">
        <v>135</v>
      </c>
      <c r="I7557" t="s">
        <v>136</v>
      </c>
      <c r="J7557" t="s">
        <v>137</v>
      </c>
      <c r="K7557" t="s">
        <v>138</v>
      </c>
      <c r="L7557" t="s">
        <v>21538</v>
      </c>
      <c r="M7557" t="s">
        <v>21539</v>
      </c>
      <c r="N7557">
        <v>7.7572222220000002</v>
      </c>
      <c r="O7557">
        <v>0</v>
      </c>
      <c r="P7557">
        <v>1</v>
      </c>
      <c r="Q7557">
        <v>0</v>
      </c>
      <c r="R7557">
        <v>0</v>
      </c>
      <c r="S7557">
        <v>0</v>
      </c>
      <c r="T7557">
        <v>8</v>
      </c>
      <c r="U7557">
        <v>0</v>
      </c>
      <c r="V7557">
        <v>1</v>
      </c>
      <c r="W7557">
        <v>0</v>
      </c>
      <c r="X7557">
        <v>0</v>
      </c>
      <c r="Y7557">
        <v>0</v>
      </c>
      <c r="Z7557">
        <v>0</v>
      </c>
      <c r="AA7557">
        <v>0</v>
      </c>
      <c r="AB7557">
        <v>92.012170634395218</v>
      </c>
      <c r="AC7557">
        <v>0</v>
      </c>
      <c r="AD7557">
        <v>66.428577220351741</v>
      </c>
      <c r="AE7557">
        <v>158.44074785474697</v>
      </c>
    </row>
    <row r="7558" spans="1:31" x14ac:dyDescent="0.25">
      <c r="A7558">
        <v>2321120</v>
      </c>
      <c r="B7558">
        <v>1</v>
      </c>
      <c r="C7558" t="s">
        <v>80</v>
      </c>
      <c r="D7558" t="s">
        <v>103</v>
      </c>
      <c r="E7558" t="s">
        <v>153</v>
      </c>
      <c r="F7558" t="s">
        <v>21540</v>
      </c>
      <c r="G7558" t="s">
        <v>203</v>
      </c>
      <c r="H7558" t="s">
        <v>150</v>
      </c>
      <c r="I7558" t="s">
        <v>136</v>
      </c>
      <c r="J7558" t="s">
        <v>137</v>
      </c>
      <c r="K7558" t="s">
        <v>138</v>
      </c>
      <c r="L7558" t="s">
        <v>21541</v>
      </c>
      <c r="M7558" t="s">
        <v>21542</v>
      </c>
      <c r="N7558">
        <v>1.6744444439999999</v>
      </c>
      <c r="O7558">
        <v>0</v>
      </c>
      <c r="P7558">
        <v>5</v>
      </c>
      <c r="Q7558">
        <v>0</v>
      </c>
      <c r="R7558">
        <v>0</v>
      </c>
      <c r="S7558">
        <v>0</v>
      </c>
      <c r="T7558">
        <v>1</v>
      </c>
      <c r="U7558">
        <v>0</v>
      </c>
      <c r="V7558">
        <v>0</v>
      </c>
      <c r="W7558">
        <v>0</v>
      </c>
      <c r="X7558">
        <v>1.5223036173074669</v>
      </c>
      <c r="Y7558">
        <v>0</v>
      </c>
      <c r="Z7558">
        <v>0</v>
      </c>
      <c r="AA7558">
        <v>0</v>
      </c>
      <c r="AB7558">
        <v>3.8351897843333337E-3</v>
      </c>
      <c r="AC7558">
        <v>0</v>
      </c>
      <c r="AD7558">
        <v>0</v>
      </c>
      <c r="AE7558">
        <v>1.5261388070918003</v>
      </c>
    </row>
    <row r="7559" spans="1:31" x14ac:dyDescent="0.25">
      <c r="A7559">
        <v>2321166</v>
      </c>
      <c r="B7559">
        <v>1</v>
      </c>
      <c r="C7559" t="s">
        <v>81</v>
      </c>
      <c r="D7559" t="s">
        <v>128</v>
      </c>
      <c r="E7559" t="s">
        <v>153</v>
      </c>
      <c r="F7559" t="s">
        <v>21543</v>
      </c>
      <c r="G7559" t="s">
        <v>703</v>
      </c>
      <c r="H7559" t="s">
        <v>150</v>
      </c>
      <c r="I7559" t="s">
        <v>136</v>
      </c>
      <c r="J7559" t="s">
        <v>137</v>
      </c>
      <c r="K7559" t="s">
        <v>138</v>
      </c>
      <c r="L7559" t="s">
        <v>21544</v>
      </c>
      <c r="M7559" t="s">
        <v>21545</v>
      </c>
      <c r="N7559">
        <v>0.63249999999999995</v>
      </c>
      <c r="O7559">
        <v>0</v>
      </c>
      <c r="P7559">
        <v>10</v>
      </c>
      <c r="Q7559">
        <v>0</v>
      </c>
      <c r="R7559">
        <v>0</v>
      </c>
      <c r="S7559">
        <v>0</v>
      </c>
      <c r="T7559">
        <v>2</v>
      </c>
      <c r="U7559">
        <v>0</v>
      </c>
      <c r="V7559">
        <v>0</v>
      </c>
      <c r="W7559">
        <v>0</v>
      </c>
      <c r="X7559">
        <v>0.80144850858147476</v>
      </c>
      <c r="Y7559">
        <v>0</v>
      </c>
      <c r="Z7559">
        <v>0</v>
      </c>
      <c r="AA7559">
        <v>0</v>
      </c>
      <c r="AB7559">
        <v>0.28904609069437504</v>
      </c>
      <c r="AC7559">
        <v>0</v>
      </c>
      <c r="AD7559">
        <v>0</v>
      </c>
      <c r="AE7559">
        <v>1.0904945992758499</v>
      </c>
    </row>
    <row r="7560" spans="1:31" x14ac:dyDescent="0.25">
      <c r="A7560">
        <v>2321043</v>
      </c>
      <c r="B7560">
        <v>1</v>
      </c>
      <c r="C7560" t="s">
        <v>80</v>
      </c>
      <c r="D7560" t="s">
        <v>106</v>
      </c>
      <c r="E7560" t="s">
        <v>175</v>
      </c>
      <c r="F7560" t="s">
        <v>21546</v>
      </c>
      <c r="G7560" t="s">
        <v>210</v>
      </c>
      <c r="H7560" t="s">
        <v>135</v>
      </c>
      <c r="I7560" t="s">
        <v>136</v>
      </c>
      <c r="J7560" t="s">
        <v>137</v>
      </c>
      <c r="K7560" t="s">
        <v>138</v>
      </c>
      <c r="L7560" t="s">
        <v>21547</v>
      </c>
      <c r="M7560" t="s">
        <v>21548</v>
      </c>
      <c r="N7560">
        <v>3.2658333329999998</v>
      </c>
      <c r="O7560">
        <v>0</v>
      </c>
      <c r="P7560">
        <v>0</v>
      </c>
      <c r="Q7560">
        <v>0</v>
      </c>
      <c r="R7560">
        <v>4</v>
      </c>
      <c r="S7560">
        <v>0</v>
      </c>
      <c r="T7560">
        <v>1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81.137692141171215</v>
      </c>
      <c r="AA7560">
        <v>0</v>
      </c>
      <c r="AB7560">
        <v>5.3261998536568331</v>
      </c>
      <c r="AC7560">
        <v>0</v>
      </c>
      <c r="AD7560">
        <v>0</v>
      </c>
      <c r="AE7560">
        <v>86.463891994828046</v>
      </c>
    </row>
    <row r="7561" spans="1:31" x14ac:dyDescent="0.25">
      <c r="A7561">
        <v>2321312</v>
      </c>
      <c r="B7561">
        <v>1</v>
      </c>
      <c r="C7561" t="s">
        <v>80</v>
      </c>
      <c r="D7561" t="s">
        <v>106</v>
      </c>
      <c r="E7561" t="s">
        <v>141</v>
      </c>
      <c r="F7561" t="s">
        <v>21549</v>
      </c>
      <c r="G7561" t="s">
        <v>134</v>
      </c>
      <c r="H7561" t="s">
        <v>135</v>
      </c>
      <c r="I7561" t="s">
        <v>136</v>
      </c>
      <c r="J7561" t="s">
        <v>137</v>
      </c>
      <c r="K7561" t="s">
        <v>138</v>
      </c>
      <c r="L7561" t="s">
        <v>21550</v>
      </c>
      <c r="M7561" t="s">
        <v>21551</v>
      </c>
      <c r="N7561">
        <v>0.117222222</v>
      </c>
      <c r="O7561">
        <v>2</v>
      </c>
      <c r="P7561">
        <v>45</v>
      </c>
      <c r="Q7561">
        <v>39</v>
      </c>
      <c r="R7561">
        <v>170</v>
      </c>
      <c r="S7561">
        <v>7</v>
      </c>
      <c r="T7561">
        <v>35</v>
      </c>
      <c r="U7561">
        <v>0</v>
      </c>
      <c r="V7561">
        <v>0</v>
      </c>
      <c r="W7561">
        <v>0.15881223796390001</v>
      </c>
      <c r="X7561">
        <v>3.5710731448034512</v>
      </c>
      <c r="Y7561">
        <v>84.804038855264281</v>
      </c>
      <c r="Z7561">
        <v>70.513325428342966</v>
      </c>
      <c r="AA7561">
        <v>6.9298015713586345</v>
      </c>
      <c r="AB7561">
        <v>11.108163392555339</v>
      </c>
      <c r="AC7561">
        <v>0</v>
      </c>
      <c r="AD7561">
        <v>0</v>
      </c>
      <c r="AE7561">
        <v>177.08521463028856</v>
      </c>
    </row>
    <row r="7562" spans="1:31" x14ac:dyDescent="0.25">
      <c r="A7562">
        <v>2320897</v>
      </c>
      <c r="B7562">
        <v>1</v>
      </c>
      <c r="C7562" t="s">
        <v>81</v>
      </c>
      <c r="D7562" t="s">
        <v>127</v>
      </c>
      <c r="E7562" t="s">
        <v>141</v>
      </c>
      <c r="F7562" t="s">
        <v>21552</v>
      </c>
      <c r="G7562" t="s">
        <v>134</v>
      </c>
      <c r="H7562" t="s">
        <v>135</v>
      </c>
      <c r="I7562" t="s">
        <v>136</v>
      </c>
      <c r="J7562" t="s">
        <v>137</v>
      </c>
      <c r="K7562" t="s">
        <v>138</v>
      </c>
      <c r="L7562" t="s">
        <v>21553</v>
      </c>
      <c r="M7562" t="s">
        <v>21554</v>
      </c>
      <c r="N7562">
        <v>0.84083333299999996</v>
      </c>
      <c r="O7562">
        <v>0</v>
      </c>
      <c r="P7562">
        <v>1404</v>
      </c>
      <c r="Q7562">
        <v>9</v>
      </c>
      <c r="R7562">
        <v>26</v>
      </c>
      <c r="S7562">
        <v>39</v>
      </c>
      <c r="T7562">
        <v>202</v>
      </c>
      <c r="U7562">
        <v>0</v>
      </c>
      <c r="V7562">
        <v>0</v>
      </c>
      <c r="W7562">
        <v>0</v>
      </c>
      <c r="X7562">
        <v>222.35784381126749</v>
      </c>
      <c r="Y7562">
        <v>10.002340803873551</v>
      </c>
      <c r="Z7562">
        <v>11.243838380902409</v>
      </c>
      <c r="AA7562">
        <v>2198.4793293403</v>
      </c>
      <c r="AB7562">
        <v>152.88851288265985</v>
      </c>
      <c r="AC7562">
        <v>0</v>
      </c>
      <c r="AD7562">
        <v>0</v>
      </c>
      <c r="AE7562">
        <v>2594.9718652190036</v>
      </c>
    </row>
    <row r="7563" spans="1:31" x14ac:dyDescent="0.25">
      <c r="A7563">
        <v>2321206</v>
      </c>
      <c r="B7563">
        <v>1</v>
      </c>
      <c r="C7563" t="s">
        <v>80</v>
      </c>
      <c r="D7563" t="s">
        <v>109</v>
      </c>
      <c r="E7563" t="s">
        <v>147</v>
      </c>
      <c r="F7563" t="s">
        <v>4708</v>
      </c>
      <c r="G7563" t="s">
        <v>149</v>
      </c>
      <c r="H7563" t="s">
        <v>150</v>
      </c>
      <c r="I7563" t="s">
        <v>136</v>
      </c>
      <c r="J7563" t="s">
        <v>137</v>
      </c>
      <c r="K7563" t="s">
        <v>138</v>
      </c>
      <c r="L7563" t="s">
        <v>21555</v>
      </c>
      <c r="M7563" t="s">
        <v>21556</v>
      </c>
      <c r="N7563">
        <v>0.77611111099999996</v>
      </c>
      <c r="O7563">
        <v>0</v>
      </c>
      <c r="P7563">
        <v>7</v>
      </c>
      <c r="Q7563">
        <v>0</v>
      </c>
      <c r="R7563">
        <v>7</v>
      </c>
      <c r="S7563">
        <v>0</v>
      </c>
      <c r="T7563">
        <v>9</v>
      </c>
      <c r="U7563">
        <v>0</v>
      </c>
      <c r="V7563">
        <v>0</v>
      </c>
      <c r="W7563">
        <v>0</v>
      </c>
      <c r="X7563">
        <v>0.99246667055886661</v>
      </c>
      <c r="Y7563">
        <v>0</v>
      </c>
      <c r="Z7563">
        <v>8.9618080667829005</v>
      </c>
      <c r="AA7563">
        <v>0</v>
      </c>
      <c r="AB7563">
        <v>9.9027522761126132</v>
      </c>
      <c r="AC7563">
        <v>0</v>
      </c>
      <c r="AD7563">
        <v>0</v>
      </c>
      <c r="AE7563">
        <v>19.857027013454381</v>
      </c>
    </row>
    <row r="7564" spans="1:31" x14ac:dyDescent="0.25">
      <c r="A7564">
        <v>2321060</v>
      </c>
      <c r="B7564">
        <v>1</v>
      </c>
      <c r="C7564" t="s">
        <v>80</v>
      </c>
      <c r="D7564" t="s">
        <v>97</v>
      </c>
      <c r="E7564" t="s">
        <v>147</v>
      </c>
      <c r="F7564" t="s">
        <v>21557</v>
      </c>
      <c r="G7564" t="s">
        <v>336</v>
      </c>
      <c r="H7564" t="s">
        <v>150</v>
      </c>
      <c r="I7564" t="s">
        <v>136</v>
      </c>
      <c r="J7564" t="s">
        <v>137</v>
      </c>
      <c r="K7564" t="s">
        <v>138</v>
      </c>
      <c r="L7564" t="s">
        <v>21558</v>
      </c>
      <c r="M7564" t="s">
        <v>21559</v>
      </c>
      <c r="N7564">
        <v>0.775277777</v>
      </c>
      <c r="O7564">
        <v>0</v>
      </c>
      <c r="P7564">
        <v>3</v>
      </c>
      <c r="Q7564">
        <v>0</v>
      </c>
      <c r="R7564">
        <v>4</v>
      </c>
      <c r="S7564">
        <v>0</v>
      </c>
      <c r="T7564">
        <v>2</v>
      </c>
      <c r="U7564">
        <v>0</v>
      </c>
      <c r="V7564">
        <v>0</v>
      </c>
      <c r="W7564">
        <v>0</v>
      </c>
      <c r="X7564">
        <v>1.5526831455333752</v>
      </c>
      <c r="Y7564">
        <v>0</v>
      </c>
      <c r="Z7564">
        <v>1.3923524082717362</v>
      </c>
      <c r="AA7564">
        <v>0</v>
      </c>
      <c r="AB7564">
        <v>3.7146735218165774</v>
      </c>
      <c r="AC7564">
        <v>0</v>
      </c>
      <c r="AD7564">
        <v>0</v>
      </c>
      <c r="AE7564">
        <v>6.6597090756216888</v>
      </c>
    </row>
    <row r="7565" spans="1:31" x14ac:dyDescent="0.25">
      <c r="A7565">
        <v>2321103</v>
      </c>
      <c r="B7565">
        <v>1</v>
      </c>
      <c r="C7565" t="s">
        <v>80</v>
      </c>
      <c r="D7565" t="s">
        <v>82</v>
      </c>
      <c r="E7565" t="s">
        <v>153</v>
      </c>
      <c r="F7565" t="s">
        <v>21560</v>
      </c>
      <c r="G7565" t="s">
        <v>703</v>
      </c>
      <c r="H7565" t="s">
        <v>150</v>
      </c>
      <c r="I7565" t="s">
        <v>136</v>
      </c>
      <c r="J7565" t="s">
        <v>137</v>
      </c>
      <c r="K7565" t="s">
        <v>138</v>
      </c>
      <c r="L7565" t="s">
        <v>21561</v>
      </c>
      <c r="M7565" t="s">
        <v>21562</v>
      </c>
      <c r="N7565">
        <v>6.4233333330000004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1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1.2330015102405001</v>
      </c>
      <c r="AC7565">
        <v>0</v>
      </c>
      <c r="AD7565">
        <v>0</v>
      </c>
      <c r="AE7565">
        <v>1.2330015102405001</v>
      </c>
    </row>
    <row r="7566" spans="1:31" x14ac:dyDescent="0.25">
      <c r="A7566">
        <v>2320957</v>
      </c>
      <c r="B7566">
        <v>1</v>
      </c>
      <c r="C7566" t="s">
        <v>81</v>
      </c>
      <c r="D7566" t="s">
        <v>122</v>
      </c>
      <c r="E7566" t="s">
        <v>175</v>
      </c>
      <c r="F7566" t="s">
        <v>21563</v>
      </c>
      <c r="G7566" t="s">
        <v>177</v>
      </c>
      <c r="H7566" t="s">
        <v>135</v>
      </c>
      <c r="I7566" t="s">
        <v>136</v>
      </c>
      <c r="J7566" t="s">
        <v>137</v>
      </c>
      <c r="K7566" t="s">
        <v>144</v>
      </c>
      <c r="L7566" t="s">
        <v>21564</v>
      </c>
      <c r="M7566" t="s">
        <v>21565</v>
      </c>
      <c r="N7566">
        <v>3.5169444439999999</v>
      </c>
      <c r="O7566">
        <v>0</v>
      </c>
      <c r="P7566">
        <v>1419</v>
      </c>
      <c r="Q7566">
        <v>0</v>
      </c>
      <c r="R7566">
        <v>3</v>
      </c>
      <c r="S7566">
        <v>4</v>
      </c>
      <c r="T7566">
        <v>96</v>
      </c>
      <c r="U7566">
        <v>0</v>
      </c>
      <c r="V7566">
        <v>0</v>
      </c>
      <c r="W7566">
        <v>0</v>
      </c>
      <c r="X7566">
        <v>1137.0315699483933</v>
      </c>
      <c r="Y7566">
        <v>0</v>
      </c>
      <c r="Z7566">
        <v>7.781514855660002</v>
      </c>
      <c r="AA7566">
        <v>76.679049292667997</v>
      </c>
      <c r="AB7566">
        <v>357.8268040545787</v>
      </c>
      <c r="AC7566">
        <v>0</v>
      </c>
      <c r="AD7566">
        <v>0</v>
      </c>
      <c r="AE7566">
        <v>1579.3189381512998</v>
      </c>
    </row>
    <row r="7567" spans="1:31" x14ac:dyDescent="0.25">
      <c r="A7567">
        <v>2321498</v>
      </c>
      <c r="B7567">
        <v>1</v>
      </c>
      <c r="C7567" t="s">
        <v>80</v>
      </c>
      <c r="D7567" t="s">
        <v>97</v>
      </c>
      <c r="E7567" t="s">
        <v>147</v>
      </c>
      <c r="F7567" t="s">
        <v>21566</v>
      </c>
      <c r="G7567" t="s">
        <v>463</v>
      </c>
      <c r="H7567" t="s">
        <v>150</v>
      </c>
      <c r="I7567" t="s">
        <v>136</v>
      </c>
      <c r="J7567" t="s">
        <v>137</v>
      </c>
      <c r="K7567" t="s">
        <v>138</v>
      </c>
      <c r="L7567" t="s">
        <v>21567</v>
      </c>
      <c r="M7567" t="s">
        <v>21568</v>
      </c>
      <c r="N7567">
        <v>3.028888888</v>
      </c>
      <c r="O7567">
        <v>0</v>
      </c>
      <c r="P7567">
        <v>35</v>
      </c>
      <c r="Q7567">
        <v>0</v>
      </c>
      <c r="R7567">
        <v>0</v>
      </c>
      <c r="S7567">
        <v>0</v>
      </c>
      <c r="T7567">
        <v>2</v>
      </c>
      <c r="U7567">
        <v>0</v>
      </c>
      <c r="V7567">
        <v>0</v>
      </c>
      <c r="W7567">
        <v>0</v>
      </c>
      <c r="X7567">
        <v>27.30098172092546</v>
      </c>
      <c r="Y7567">
        <v>0</v>
      </c>
      <c r="Z7567">
        <v>0</v>
      </c>
      <c r="AA7567">
        <v>0</v>
      </c>
      <c r="AB7567">
        <v>0.11896964392293334</v>
      </c>
      <c r="AC7567">
        <v>0</v>
      </c>
      <c r="AD7567">
        <v>0</v>
      </c>
      <c r="AE7567">
        <v>27.419951364848394</v>
      </c>
    </row>
    <row r="7568" spans="1:31" x14ac:dyDescent="0.25">
      <c r="A7568">
        <v>2321252</v>
      </c>
      <c r="B7568">
        <v>1</v>
      </c>
      <c r="C7568" t="s">
        <v>80</v>
      </c>
      <c r="D7568" t="s">
        <v>93</v>
      </c>
      <c r="E7568" t="s">
        <v>153</v>
      </c>
      <c r="F7568" t="s">
        <v>21569</v>
      </c>
      <c r="G7568" t="s">
        <v>155</v>
      </c>
      <c r="H7568" t="s">
        <v>150</v>
      </c>
      <c r="I7568" t="s">
        <v>136</v>
      </c>
      <c r="J7568" t="s">
        <v>137</v>
      </c>
      <c r="K7568" t="s">
        <v>138</v>
      </c>
      <c r="L7568" t="s">
        <v>21570</v>
      </c>
      <c r="M7568" t="s">
        <v>21571</v>
      </c>
      <c r="N7568">
        <v>1.8091666660000001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1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0</v>
      </c>
      <c r="AB7568">
        <v>3.7300592427525002E-2</v>
      </c>
      <c r="AC7568">
        <v>0</v>
      </c>
      <c r="AD7568">
        <v>0</v>
      </c>
      <c r="AE7568">
        <v>3.7300592427525002E-2</v>
      </c>
    </row>
    <row r="7569" spans="1:31" x14ac:dyDescent="0.25">
      <c r="A7569">
        <v>2320937</v>
      </c>
      <c r="B7569">
        <v>1</v>
      </c>
      <c r="C7569" t="s">
        <v>81</v>
      </c>
      <c r="D7569" t="s">
        <v>118</v>
      </c>
      <c r="E7569" t="s">
        <v>175</v>
      </c>
      <c r="F7569" t="s">
        <v>2670</v>
      </c>
      <c r="G7569" t="s">
        <v>210</v>
      </c>
      <c r="H7569" t="s">
        <v>135</v>
      </c>
      <c r="I7569" t="s">
        <v>136</v>
      </c>
      <c r="J7569" t="s">
        <v>137</v>
      </c>
      <c r="K7569" t="s">
        <v>138</v>
      </c>
      <c r="L7569" t="s">
        <v>21572</v>
      </c>
      <c r="M7569" t="s">
        <v>21573</v>
      </c>
      <c r="N7569">
        <v>3.8824999999999998</v>
      </c>
      <c r="O7569">
        <v>0</v>
      </c>
      <c r="P7569">
        <v>366</v>
      </c>
      <c r="Q7569">
        <v>3</v>
      </c>
      <c r="R7569">
        <v>19</v>
      </c>
      <c r="S7569">
        <v>2</v>
      </c>
      <c r="T7569">
        <v>36</v>
      </c>
      <c r="U7569">
        <v>0</v>
      </c>
      <c r="V7569">
        <v>0</v>
      </c>
      <c r="W7569">
        <v>0</v>
      </c>
      <c r="X7569">
        <v>267.61972369707956</v>
      </c>
      <c r="Y7569">
        <v>50.091835245882599</v>
      </c>
      <c r="Z7569">
        <v>44.47514925389271</v>
      </c>
      <c r="AA7569">
        <v>15.041534399664233</v>
      </c>
      <c r="AB7569">
        <v>37.915826656055557</v>
      </c>
      <c r="AC7569">
        <v>0</v>
      </c>
      <c r="AD7569">
        <v>0</v>
      </c>
      <c r="AE7569">
        <v>415.14406925257464</v>
      </c>
    </row>
    <row r="7570" spans="1:31" x14ac:dyDescent="0.25">
      <c r="A7570">
        <v>2320894</v>
      </c>
      <c r="B7570">
        <v>1</v>
      </c>
      <c r="C7570" t="s">
        <v>80</v>
      </c>
      <c r="D7570" t="s">
        <v>92</v>
      </c>
      <c r="E7570" t="s">
        <v>141</v>
      </c>
      <c r="F7570" t="s">
        <v>9290</v>
      </c>
      <c r="G7570" t="s">
        <v>134</v>
      </c>
      <c r="H7570" t="s">
        <v>135</v>
      </c>
      <c r="I7570" t="s">
        <v>136</v>
      </c>
      <c r="J7570" t="s">
        <v>137</v>
      </c>
      <c r="K7570" t="s">
        <v>138</v>
      </c>
      <c r="L7570" t="s">
        <v>21574</v>
      </c>
      <c r="M7570" t="s">
        <v>21575</v>
      </c>
      <c r="N7570">
        <v>2.0719444440000001</v>
      </c>
      <c r="O7570">
        <v>0</v>
      </c>
      <c r="P7570">
        <v>908</v>
      </c>
      <c r="Q7570">
        <v>2</v>
      </c>
      <c r="R7570">
        <v>318</v>
      </c>
      <c r="S7570">
        <v>7</v>
      </c>
      <c r="T7570">
        <v>90</v>
      </c>
      <c r="U7570">
        <v>0</v>
      </c>
      <c r="V7570">
        <v>1</v>
      </c>
      <c r="W7570">
        <v>0</v>
      </c>
      <c r="X7570">
        <v>313.98242235623673</v>
      </c>
      <c r="Y7570">
        <v>1.2556320879098166</v>
      </c>
      <c r="Z7570">
        <v>213.81211301619996</v>
      </c>
      <c r="AA7570">
        <v>22.137890800014585</v>
      </c>
      <c r="AB7570">
        <v>76.89366561087391</v>
      </c>
      <c r="AC7570">
        <v>0</v>
      </c>
      <c r="AD7570">
        <v>0.2035332304145</v>
      </c>
      <c r="AE7570">
        <v>628.28525710164945</v>
      </c>
    </row>
    <row r="7571" spans="1:31" x14ac:dyDescent="0.25">
      <c r="A7571">
        <v>2320917</v>
      </c>
      <c r="B7571">
        <v>1</v>
      </c>
      <c r="C7571" t="s">
        <v>81</v>
      </c>
      <c r="D7571" t="s">
        <v>116</v>
      </c>
      <c r="E7571" t="s">
        <v>175</v>
      </c>
      <c r="F7571" t="s">
        <v>21576</v>
      </c>
      <c r="G7571" t="s">
        <v>210</v>
      </c>
      <c r="H7571" t="s">
        <v>135</v>
      </c>
      <c r="I7571" t="s">
        <v>136</v>
      </c>
      <c r="J7571" t="s">
        <v>137</v>
      </c>
      <c r="K7571" t="s">
        <v>138</v>
      </c>
      <c r="L7571" t="s">
        <v>21577</v>
      </c>
      <c r="M7571" t="s">
        <v>21578</v>
      </c>
      <c r="N7571">
        <v>1.88</v>
      </c>
      <c r="O7571">
        <v>0</v>
      </c>
      <c r="P7571">
        <v>54</v>
      </c>
      <c r="Q7571">
        <v>0</v>
      </c>
      <c r="R7571">
        <v>0</v>
      </c>
      <c r="S7571">
        <v>0</v>
      </c>
      <c r="T7571">
        <v>2</v>
      </c>
      <c r="U7571">
        <v>0</v>
      </c>
      <c r="V7571">
        <v>0</v>
      </c>
      <c r="W7571">
        <v>0</v>
      </c>
      <c r="X7571">
        <v>7.6763229516274034</v>
      </c>
      <c r="Y7571">
        <v>0</v>
      </c>
      <c r="Z7571">
        <v>0</v>
      </c>
      <c r="AA7571">
        <v>0</v>
      </c>
      <c r="AB7571">
        <v>2.6754308439867667</v>
      </c>
      <c r="AC7571">
        <v>0</v>
      </c>
      <c r="AD7571">
        <v>0</v>
      </c>
      <c r="AE7571">
        <v>10.351753795614171</v>
      </c>
    </row>
    <row r="7572" spans="1:31" x14ac:dyDescent="0.25">
      <c r="A7572">
        <v>2321415</v>
      </c>
      <c r="B7572">
        <v>1</v>
      </c>
      <c r="C7572" t="s">
        <v>81</v>
      </c>
      <c r="D7572" t="s">
        <v>127</v>
      </c>
      <c r="E7572" t="s">
        <v>153</v>
      </c>
      <c r="F7572" t="s">
        <v>21579</v>
      </c>
      <c r="G7572" t="s">
        <v>254</v>
      </c>
      <c r="H7572" t="s">
        <v>150</v>
      </c>
      <c r="I7572" t="s">
        <v>136</v>
      </c>
      <c r="J7572" t="s">
        <v>137</v>
      </c>
      <c r="K7572" t="s">
        <v>138</v>
      </c>
      <c r="L7572" t="s">
        <v>21580</v>
      </c>
      <c r="M7572" t="s">
        <v>21581</v>
      </c>
      <c r="N7572">
        <v>0.705555555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1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1.059976112E-3</v>
      </c>
      <c r="AC7572">
        <v>0</v>
      </c>
      <c r="AD7572">
        <v>0</v>
      </c>
      <c r="AE7572">
        <v>1.059976112E-3</v>
      </c>
    </row>
    <row r="7573" spans="1:31" x14ac:dyDescent="0.25">
      <c r="A7573">
        <v>2321292</v>
      </c>
      <c r="B7573">
        <v>1</v>
      </c>
      <c r="C7573" t="s">
        <v>81</v>
      </c>
      <c r="D7573" t="s">
        <v>115</v>
      </c>
      <c r="E7573" t="s">
        <v>147</v>
      </c>
      <c r="F7573" t="s">
        <v>21582</v>
      </c>
      <c r="G7573" t="s">
        <v>149</v>
      </c>
      <c r="H7573" t="s">
        <v>150</v>
      </c>
      <c r="I7573" t="s">
        <v>136</v>
      </c>
      <c r="J7573" t="s">
        <v>137</v>
      </c>
      <c r="K7573" t="s">
        <v>138</v>
      </c>
      <c r="L7573" t="s">
        <v>21583</v>
      </c>
      <c r="M7573" t="s">
        <v>21584</v>
      </c>
      <c r="N7573">
        <v>2.162222222</v>
      </c>
      <c r="O7573">
        <v>0</v>
      </c>
      <c r="P7573">
        <v>4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0.57437180265952492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0.57437180265952492</v>
      </c>
    </row>
    <row r="7574" spans="1:31" x14ac:dyDescent="0.25">
      <c r="A7574">
        <v>2321372</v>
      </c>
      <c r="B7574">
        <v>1</v>
      </c>
      <c r="C7574" t="s">
        <v>81</v>
      </c>
      <c r="D7574" t="s">
        <v>122</v>
      </c>
      <c r="E7574" t="s">
        <v>132</v>
      </c>
      <c r="F7574" t="s">
        <v>21585</v>
      </c>
      <c r="G7574" t="s">
        <v>850</v>
      </c>
      <c r="H7574" t="s">
        <v>135</v>
      </c>
      <c r="I7574" t="s">
        <v>136</v>
      </c>
      <c r="J7574" t="s">
        <v>137</v>
      </c>
      <c r="K7574" t="s">
        <v>138</v>
      </c>
      <c r="L7574" t="s">
        <v>21586</v>
      </c>
      <c r="M7574" t="s">
        <v>21587</v>
      </c>
      <c r="N7574">
        <v>1.203888888</v>
      </c>
      <c r="O7574">
        <v>1</v>
      </c>
      <c r="P7574">
        <v>510</v>
      </c>
      <c r="Q7574">
        <v>4</v>
      </c>
      <c r="R7574">
        <v>0</v>
      </c>
      <c r="S7574">
        <v>3</v>
      </c>
      <c r="T7574">
        <v>22</v>
      </c>
      <c r="U7574">
        <v>1</v>
      </c>
      <c r="V7574">
        <v>0</v>
      </c>
      <c r="W7574">
        <v>0.16044488646365002</v>
      </c>
      <c r="X7574">
        <v>59.981766923857855</v>
      </c>
      <c r="Y7574">
        <v>4.1464525553000993</v>
      </c>
      <c r="Z7574">
        <v>0</v>
      </c>
      <c r="AA7574">
        <v>11.242562011130261</v>
      </c>
      <c r="AB7574">
        <v>9.23269642211541</v>
      </c>
      <c r="AC7574">
        <v>117.61812449608146</v>
      </c>
      <c r="AD7574">
        <v>0</v>
      </c>
      <c r="AE7574">
        <v>202.38204729494873</v>
      </c>
    </row>
    <row r="7575" spans="1:31" x14ac:dyDescent="0.25">
      <c r="A7575">
        <v>2320874</v>
      </c>
      <c r="B7575">
        <v>1</v>
      </c>
      <c r="C7575" t="s">
        <v>81</v>
      </c>
      <c r="D7575" t="s">
        <v>128</v>
      </c>
      <c r="E7575" t="s">
        <v>285</v>
      </c>
      <c r="F7575" t="s">
        <v>21588</v>
      </c>
      <c r="G7575" t="s">
        <v>384</v>
      </c>
      <c r="H7575" t="s">
        <v>150</v>
      </c>
      <c r="I7575" t="s">
        <v>136</v>
      </c>
      <c r="J7575" t="s">
        <v>137</v>
      </c>
      <c r="K7575" t="s">
        <v>138</v>
      </c>
      <c r="L7575" t="s">
        <v>21589</v>
      </c>
      <c r="M7575" t="s">
        <v>21590</v>
      </c>
      <c r="N7575">
        <v>2.244722222</v>
      </c>
      <c r="O7575">
        <v>0</v>
      </c>
      <c r="P7575">
        <v>56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23.893430324721219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v>0</v>
      </c>
      <c r="AE7575">
        <v>23.893430324721219</v>
      </c>
    </row>
    <row r="7576" spans="1:31" x14ac:dyDescent="0.25">
      <c r="A7576">
        <v>2321080</v>
      </c>
      <c r="B7576">
        <v>1</v>
      </c>
      <c r="C7576" t="s">
        <v>80</v>
      </c>
      <c r="D7576" t="s">
        <v>93</v>
      </c>
      <c r="E7576" t="s">
        <v>147</v>
      </c>
      <c r="F7576" t="s">
        <v>20757</v>
      </c>
      <c r="G7576" t="s">
        <v>149</v>
      </c>
      <c r="H7576" t="s">
        <v>150</v>
      </c>
      <c r="I7576" t="s">
        <v>136</v>
      </c>
      <c r="J7576" t="s">
        <v>137</v>
      </c>
      <c r="K7576" t="s">
        <v>138</v>
      </c>
      <c r="L7576" t="s">
        <v>21591</v>
      </c>
      <c r="M7576" t="s">
        <v>21592</v>
      </c>
      <c r="N7576">
        <v>3.3558333330000001</v>
      </c>
      <c r="O7576">
        <v>0</v>
      </c>
      <c r="P7576">
        <v>2</v>
      </c>
      <c r="Q7576">
        <v>0</v>
      </c>
      <c r="R7576">
        <v>5</v>
      </c>
      <c r="S7576">
        <v>0</v>
      </c>
      <c r="T7576">
        <v>2</v>
      </c>
      <c r="U7576">
        <v>0</v>
      </c>
      <c r="V7576">
        <v>0</v>
      </c>
      <c r="W7576">
        <v>0</v>
      </c>
      <c r="X7576">
        <v>2.287653349442917</v>
      </c>
      <c r="Y7576">
        <v>0</v>
      </c>
      <c r="Z7576">
        <v>111.56701297040163</v>
      </c>
      <c r="AA7576">
        <v>0</v>
      </c>
      <c r="AB7576">
        <v>12.529682509746753</v>
      </c>
      <c r="AC7576">
        <v>0</v>
      </c>
      <c r="AD7576">
        <v>0</v>
      </c>
      <c r="AE7576">
        <v>126.3843488295913</v>
      </c>
    </row>
    <row r="7577" spans="1:31" x14ac:dyDescent="0.25">
      <c r="A7577">
        <v>2321401</v>
      </c>
      <c r="B7577">
        <v>1</v>
      </c>
      <c r="C7577" t="s">
        <v>80</v>
      </c>
      <c r="D7577" t="s">
        <v>107</v>
      </c>
      <c r="E7577" t="s">
        <v>175</v>
      </c>
      <c r="F7577" t="s">
        <v>21593</v>
      </c>
      <c r="G7577" t="s">
        <v>612</v>
      </c>
      <c r="H7577" t="s">
        <v>135</v>
      </c>
      <c r="I7577" t="s">
        <v>136</v>
      </c>
      <c r="J7577" t="s">
        <v>137</v>
      </c>
      <c r="K7577" t="s">
        <v>138</v>
      </c>
      <c r="L7577" t="s">
        <v>21594</v>
      </c>
      <c r="M7577" t="s">
        <v>21595</v>
      </c>
      <c r="N7577">
        <v>2.0980555550000002</v>
      </c>
      <c r="O7577">
        <v>0</v>
      </c>
      <c r="P7577">
        <v>148</v>
      </c>
      <c r="Q7577">
        <v>0</v>
      </c>
      <c r="R7577">
        <v>0</v>
      </c>
      <c r="S7577">
        <v>0</v>
      </c>
      <c r="T7577">
        <v>5</v>
      </c>
      <c r="U7577">
        <v>0</v>
      </c>
      <c r="V7577">
        <v>0</v>
      </c>
      <c r="W7577">
        <v>0</v>
      </c>
      <c r="X7577">
        <v>61.000122081459146</v>
      </c>
      <c r="Y7577">
        <v>0</v>
      </c>
      <c r="Z7577">
        <v>0</v>
      </c>
      <c r="AA7577">
        <v>0</v>
      </c>
      <c r="AB7577">
        <v>8.9805858108672005</v>
      </c>
      <c r="AC7577">
        <v>0</v>
      </c>
      <c r="AD7577">
        <v>0</v>
      </c>
      <c r="AE7577">
        <v>69.98070789232635</v>
      </c>
    </row>
    <row r="7578" spans="1:31" x14ac:dyDescent="0.25">
      <c r="A7578">
        <v>2320900</v>
      </c>
      <c r="B7578">
        <v>1</v>
      </c>
      <c r="C7578" t="s">
        <v>81</v>
      </c>
      <c r="D7578" t="s">
        <v>127</v>
      </c>
      <c r="E7578" t="s">
        <v>414</v>
      </c>
      <c r="F7578" t="s">
        <v>21596</v>
      </c>
      <c r="G7578" t="s">
        <v>134</v>
      </c>
      <c r="H7578" t="s">
        <v>135</v>
      </c>
      <c r="I7578" t="s">
        <v>136</v>
      </c>
      <c r="J7578" t="s">
        <v>137</v>
      </c>
      <c r="K7578" t="s">
        <v>138</v>
      </c>
      <c r="L7578" t="s">
        <v>21597</v>
      </c>
      <c r="M7578" t="s">
        <v>21598</v>
      </c>
      <c r="N7578">
        <v>0.26430361099999999</v>
      </c>
      <c r="O7578">
        <v>0</v>
      </c>
      <c r="P7578">
        <v>1402</v>
      </c>
      <c r="Q7578">
        <v>9</v>
      </c>
      <c r="R7578">
        <v>26</v>
      </c>
      <c r="S7578">
        <v>39</v>
      </c>
      <c r="T7578">
        <v>202</v>
      </c>
      <c r="U7578">
        <v>0</v>
      </c>
      <c r="V7578">
        <v>0</v>
      </c>
      <c r="W7578">
        <v>0</v>
      </c>
      <c r="X7578">
        <v>69.820214616255555</v>
      </c>
      <c r="Y7578">
        <v>3.1432075370841503</v>
      </c>
      <c r="Z7578">
        <v>3.5334577755103922</v>
      </c>
      <c r="AA7578">
        <v>690.93513041352492</v>
      </c>
      <c r="AB7578">
        <v>48.094110748712602</v>
      </c>
      <c r="AC7578">
        <v>0</v>
      </c>
      <c r="AD7578">
        <v>0</v>
      </c>
      <c r="AE7578">
        <v>815.52612109108759</v>
      </c>
    </row>
    <row r="7579" spans="1:31" x14ac:dyDescent="0.25">
      <c r="A7579">
        <v>2321238</v>
      </c>
      <c r="B7579">
        <v>1</v>
      </c>
      <c r="C7579" t="s">
        <v>81</v>
      </c>
      <c r="D7579" t="s">
        <v>118</v>
      </c>
      <c r="E7579" t="s">
        <v>147</v>
      </c>
      <c r="F7579" t="s">
        <v>21599</v>
      </c>
      <c r="G7579" t="s">
        <v>703</v>
      </c>
      <c r="H7579" t="s">
        <v>150</v>
      </c>
      <c r="I7579" t="s">
        <v>136</v>
      </c>
      <c r="J7579" t="s">
        <v>3</v>
      </c>
      <c r="K7579" t="s">
        <v>138</v>
      </c>
      <c r="L7579" t="s">
        <v>21600</v>
      </c>
      <c r="M7579" t="s">
        <v>21601</v>
      </c>
      <c r="N7579">
        <v>3.7425000000000002</v>
      </c>
      <c r="O7579">
        <v>0</v>
      </c>
      <c r="P7579">
        <v>89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71.968640191243168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v>71.968640191243168</v>
      </c>
    </row>
    <row r="7580" spans="1:31" x14ac:dyDescent="0.25">
      <c r="A7580">
        <v>2320923</v>
      </c>
      <c r="B7580">
        <v>1</v>
      </c>
      <c r="C7580" t="s">
        <v>81</v>
      </c>
      <c r="D7580" t="s">
        <v>123</v>
      </c>
      <c r="E7580" t="s">
        <v>132</v>
      </c>
      <c r="F7580" t="s">
        <v>1995</v>
      </c>
      <c r="G7580" t="s">
        <v>134</v>
      </c>
      <c r="H7580" t="s">
        <v>135</v>
      </c>
      <c r="I7580" t="s">
        <v>136</v>
      </c>
      <c r="J7580" t="s">
        <v>137</v>
      </c>
      <c r="K7580" t="s">
        <v>138</v>
      </c>
      <c r="L7580" t="s">
        <v>21602</v>
      </c>
      <c r="M7580" t="s">
        <v>21603</v>
      </c>
      <c r="N7580">
        <v>1.2527777769999999</v>
      </c>
      <c r="O7580">
        <v>3</v>
      </c>
      <c r="P7580">
        <v>37</v>
      </c>
      <c r="Q7580">
        <v>120</v>
      </c>
      <c r="R7580">
        <v>293</v>
      </c>
      <c r="S7580">
        <v>20</v>
      </c>
      <c r="T7580">
        <v>72</v>
      </c>
      <c r="U7580">
        <v>0</v>
      </c>
      <c r="V7580">
        <v>0</v>
      </c>
      <c r="W7580">
        <v>1.9034157095054998</v>
      </c>
      <c r="X7580">
        <v>10.600249404242</v>
      </c>
      <c r="Y7580">
        <v>122.93331023393826</v>
      </c>
      <c r="Z7580">
        <v>159.07521700451048</v>
      </c>
      <c r="AA7580">
        <v>29.504106087105775</v>
      </c>
      <c r="AB7580">
        <v>53.658115880977505</v>
      </c>
      <c r="AC7580">
        <v>0</v>
      </c>
      <c r="AD7580">
        <v>0</v>
      </c>
      <c r="AE7580">
        <v>377.67441432027948</v>
      </c>
    </row>
    <row r="7581" spans="1:31" x14ac:dyDescent="0.25">
      <c r="A7581">
        <v>2320946</v>
      </c>
      <c r="B7581">
        <v>1</v>
      </c>
      <c r="C7581" t="s">
        <v>80</v>
      </c>
      <c r="D7581" t="s">
        <v>85</v>
      </c>
      <c r="E7581" t="s">
        <v>147</v>
      </c>
      <c r="F7581" t="s">
        <v>21604</v>
      </c>
      <c r="G7581" t="s">
        <v>177</v>
      </c>
      <c r="H7581" t="s">
        <v>150</v>
      </c>
      <c r="I7581" t="s">
        <v>136</v>
      </c>
      <c r="J7581" t="s">
        <v>137</v>
      </c>
      <c r="K7581" t="s">
        <v>144</v>
      </c>
      <c r="L7581" t="s">
        <v>21605</v>
      </c>
      <c r="M7581" t="s">
        <v>21606</v>
      </c>
      <c r="N7581">
        <v>5.5674999999999999</v>
      </c>
      <c r="O7581">
        <v>0</v>
      </c>
      <c r="P7581">
        <v>59</v>
      </c>
      <c r="Q7581">
        <v>0</v>
      </c>
      <c r="R7581">
        <v>0</v>
      </c>
      <c r="S7581">
        <v>0</v>
      </c>
      <c r="T7581">
        <v>2</v>
      </c>
      <c r="U7581">
        <v>0</v>
      </c>
      <c r="V7581">
        <v>0</v>
      </c>
      <c r="W7581">
        <v>0</v>
      </c>
      <c r="X7581">
        <v>68.636317784356862</v>
      </c>
      <c r="Y7581">
        <v>0</v>
      </c>
      <c r="Z7581">
        <v>0</v>
      </c>
      <c r="AA7581">
        <v>0</v>
      </c>
      <c r="AB7581">
        <v>0.33645103864102499</v>
      </c>
      <c r="AC7581">
        <v>0</v>
      </c>
      <c r="AD7581">
        <v>0</v>
      </c>
      <c r="AE7581">
        <v>68.972768822997892</v>
      </c>
    </row>
    <row r="7582" spans="1:31" x14ac:dyDescent="0.25">
      <c r="A7582">
        <v>2321109</v>
      </c>
      <c r="B7582">
        <v>1</v>
      </c>
      <c r="C7582" t="s">
        <v>81</v>
      </c>
      <c r="D7582" t="s">
        <v>119</v>
      </c>
      <c r="E7582" t="s">
        <v>147</v>
      </c>
      <c r="F7582" t="s">
        <v>21607</v>
      </c>
      <c r="G7582" t="s">
        <v>149</v>
      </c>
      <c r="H7582" t="s">
        <v>150</v>
      </c>
      <c r="I7582" t="s">
        <v>136</v>
      </c>
      <c r="J7582" t="s">
        <v>137</v>
      </c>
      <c r="K7582" t="s">
        <v>138</v>
      </c>
      <c r="L7582" t="s">
        <v>21608</v>
      </c>
      <c r="M7582" t="s">
        <v>21609</v>
      </c>
      <c r="N7582">
        <v>2.7780555549999999</v>
      </c>
      <c r="O7582">
        <v>0</v>
      </c>
      <c r="P7582">
        <v>68</v>
      </c>
      <c r="Q7582">
        <v>0</v>
      </c>
      <c r="R7582">
        <v>2</v>
      </c>
      <c r="S7582">
        <v>0</v>
      </c>
      <c r="T7582">
        <v>8</v>
      </c>
      <c r="U7582">
        <v>0</v>
      </c>
      <c r="V7582">
        <v>0</v>
      </c>
      <c r="W7582">
        <v>0</v>
      </c>
      <c r="X7582">
        <v>27.833737310647297</v>
      </c>
      <c r="Y7582">
        <v>0</v>
      </c>
      <c r="Z7582">
        <v>4.7458658434437</v>
      </c>
      <c r="AA7582">
        <v>0</v>
      </c>
      <c r="AB7582">
        <v>2.8285064780374833</v>
      </c>
      <c r="AC7582">
        <v>0</v>
      </c>
      <c r="AD7582">
        <v>0</v>
      </c>
      <c r="AE7582">
        <v>35.408109632128479</v>
      </c>
    </row>
    <row r="7583" spans="1:31" x14ac:dyDescent="0.25">
      <c r="A7583">
        <v>2321441</v>
      </c>
      <c r="B7583">
        <v>1</v>
      </c>
      <c r="C7583" t="s">
        <v>80</v>
      </c>
      <c r="D7583" t="s">
        <v>106</v>
      </c>
      <c r="E7583" t="s">
        <v>141</v>
      </c>
      <c r="F7583" t="s">
        <v>5582</v>
      </c>
      <c r="G7583" t="s">
        <v>134</v>
      </c>
      <c r="H7583" t="s">
        <v>135</v>
      </c>
      <c r="I7583" t="s">
        <v>136</v>
      </c>
      <c r="J7583" t="s">
        <v>137</v>
      </c>
      <c r="K7583" t="s">
        <v>138</v>
      </c>
      <c r="L7583" t="s">
        <v>21610</v>
      </c>
      <c r="M7583" t="s">
        <v>21611</v>
      </c>
      <c r="N7583">
        <v>0.63916666600000005</v>
      </c>
      <c r="O7583">
        <v>2</v>
      </c>
      <c r="P7583">
        <v>0</v>
      </c>
      <c r="Q7583">
        <v>24</v>
      </c>
      <c r="R7583">
        <v>226</v>
      </c>
      <c r="S7583">
        <v>13</v>
      </c>
      <c r="T7583">
        <v>60</v>
      </c>
      <c r="U7583">
        <v>0</v>
      </c>
      <c r="V7583">
        <v>0</v>
      </c>
      <c r="W7583">
        <v>0.56425530834269999</v>
      </c>
      <c r="X7583">
        <v>0</v>
      </c>
      <c r="Y7583">
        <v>54.810063294109227</v>
      </c>
      <c r="Z7583">
        <v>571.87905413088333</v>
      </c>
      <c r="AA7583">
        <v>53.650512922172027</v>
      </c>
      <c r="AB7583">
        <v>92.930611192933782</v>
      </c>
      <c r="AC7583">
        <v>0</v>
      </c>
      <c r="AD7583">
        <v>0</v>
      </c>
      <c r="AE7583">
        <v>773.83449684844118</v>
      </c>
    </row>
    <row r="7584" spans="1:31" x14ac:dyDescent="0.25">
      <c r="A7584">
        <v>2320906</v>
      </c>
      <c r="B7584">
        <v>1</v>
      </c>
      <c r="C7584" t="s">
        <v>80</v>
      </c>
      <c r="D7584" t="s">
        <v>92</v>
      </c>
      <c r="E7584" t="s">
        <v>147</v>
      </c>
      <c r="F7584" t="s">
        <v>21612</v>
      </c>
      <c r="G7584" t="s">
        <v>463</v>
      </c>
      <c r="H7584" t="s">
        <v>150</v>
      </c>
      <c r="I7584" t="s">
        <v>136</v>
      </c>
      <c r="J7584" t="s">
        <v>137</v>
      </c>
      <c r="K7584" t="s">
        <v>138</v>
      </c>
      <c r="L7584" t="s">
        <v>21613</v>
      </c>
      <c r="M7584" t="s">
        <v>21614</v>
      </c>
      <c r="N7584">
        <v>2.7947222219999999</v>
      </c>
      <c r="O7584">
        <v>0</v>
      </c>
      <c r="P7584">
        <v>66</v>
      </c>
      <c r="Q7584">
        <v>0</v>
      </c>
      <c r="R7584">
        <v>1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63.610442279512071</v>
      </c>
      <c r="Y7584">
        <v>0</v>
      </c>
      <c r="Z7584">
        <v>0.93820772398325003</v>
      </c>
      <c r="AA7584">
        <v>0</v>
      </c>
      <c r="AB7584">
        <v>0</v>
      </c>
      <c r="AC7584">
        <v>0</v>
      </c>
      <c r="AD7584">
        <v>0</v>
      </c>
      <c r="AE7584">
        <v>64.548650003495325</v>
      </c>
    </row>
    <row r="7585" spans="1:31" x14ac:dyDescent="0.25">
      <c r="A7585">
        <v>2321255</v>
      </c>
      <c r="B7585">
        <v>1</v>
      </c>
      <c r="C7585" t="s">
        <v>80</v>
      </c>
      <c r="D7585" t="s">
        <v>104</v>
      </c>
      <c r="E7585" t="s">
        <v>153</v>
      </c>
      <c r="F7585" t="s">
        <v>21615</v>
      </c>
      <c r="G7585" t="s">
        <v>155</v>
      </c>
      <c r="H7585" t="s">
        <v>150</v>
      </c>
      <c r="I7585" t="s">
        <v>136</v>
      </c>
      <c r="J7585" t="s">
        <v>137</v>
      </c>
      <c r="K7585" t="s">
        <v>138</v>
      </c>
      <c r="L7585" t="s">
        <v>21616</v>
      </c>
      <c r="M7585" t="s">
        <v>21617</v>
      </c>
      <c r="N7585">
        <v>2.7050000000000001</v>
      </c>
      <c r="O7585">
        <v>0</v>
      </c>
      <c r="P7585">
        <v>9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6.7349553430838665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6.7349553430838665</v>
      </c>
    </row>
    <row r="7586" spans="1:31" x14ac:dyDescent="0.25">
      <c r="A7586">
        <v>2321447</v>
      </c>
      <c r="B7586">
        <v>1</v>
      </c>
      <c r="C7586" t="s">
        <v>80</v>
      </c>
      <c r="D7586" t="s">
        <v>107</v>
      </c>
      <c r="E7586" t="s">
        <v>147</v>
      </c>
      <c r="F7586" t="s">
        <v>21618</v>
      </c>
      <c r="G7586" t="s">
        <v>336</v>
      </c>
      <c r="H7586" t="s">
        <v>150</v>
      </c>
      <c r="I7586" t="s">
        <v>136</v>
      </c>
      <c r="J7586" t="s">
        <v>137</v>
      </c>
      <c r="K7586" t="s">
        <v>138</v>
      </c>
      <c r="L7586" t="s">
        <v>21619</v>
      </c>
      <c r="M7586" t="s">
        <v>21620</v>
      </c>
      <c r="N7586">
        <v>0.54444444400000003</v>
      </c>
      <c r="O7586">
        <v>0</v>
      </c>
      <c r="P7586">
        <v>108</v>
      </c>
      <c r="Q7586">
        <v>0</v>
      </c>
      <c r="R7586">
        <v>1</v>
      </c>
      <c r="S7586">
        <v>0</v>
      </c>
      <c r="T7586">
        <v>11</v>
      </c>
      <c r="U7586">
        <v>0</v>
      </c>
      <c r="V7586">
        <v>0</v>
      </c>
      <c r="W7586">
        <v>0</v>
      </c>
      <c r="X7586">
        <v>13.012558603505299</v>
      </c>
      <c r="Y7586">
        <v>0</v>
      </c>
      <c r="Z7586">
        <v>2.3673842487750001E-2</v>
      </c>
      <c r="AA7586">
        <v>0</v>
      </c>
      <c r="AB7586">
        <v>6.1113795427846682</v>
      </c>
      <c r="AC7586">
        <v>0</v>
      </c>
      <c r="AD7586">
        <v>0</v>
      </c>
      <c r="AE7586">
        <v>19.147611988777719</v>
      </c>
    </row>
    <row r="7587" spans="1:31" x14ac:dyDescent="0.25">
      <c r="A7587">
        <v>2321301</v>
      </c>
      <c r="B7587">
        <v>1</v>
      </c>
      <c r="C7587" t="s">
        <v>80</v>
      </c>
      <c r="D7587" t="s">
        <v>90</v>
      </c>
      <c r="E7587" t="s">
        <v>158</v>
      </c>
      <c r="F7587" t="s">
        <v>21621</v>
      </c>
      <c r="G7587" t="s">
        <v>336</v>
      </c>
      <c r="H7587" t="s">
        <v>150</v>
      </c>
      <c r="I7587" t="s">
        <v>136</v>
      </c>
      <c r="J7587" t="s">
        <v>137</v>
      </c>
      <c r="K7587" t="s">
        <v>138</v>
      </c>
      <c r="L7587" t="s">
        <v>21622</v>
      </c>
      <c r="M7587" t="s">
        <v>21623</v>
      </c>
      <c r="N7587">
        <v>0.42</v>
      </c>
      <c r="O7587">
        <v>0</v>
      </c>
      <c r="P7587">
        <v>237</v>
      </c>
      <c r="Q7587">
        <v>0</v>
      </c>
      <c r="R7587">
        <v>0</v>
      </c>
      <c r="S7587">
        <v>0</v>
      </c>
      <c r="T7587">
        <v>17</v>
      </c>
      <c r="U7587">
        <v>0</v>
      </c>
      <c r="V7587">
        <v>0</v>
      </c>
      <c r="W7587">
        <v>0</v>
      </c>
      <c r="X7587">
        <v>22.717611465973192</v>
      </c>
      <c r="Y7587">
        <v>0</v>
      </c>
      <c r="Z7587">
        <v>0</v>
      </c>
      <c r="AA7587">
        <v>0</v>
      </c>
      <c r="AB7587">
        <v>3.2038016342555999</v>
      </c>
      <c r="AC7587">
        <v>0</v>
      </c>
      <c r="AD7587">
        <v>0</v>
      </c>
      <c r="AE7587">
        <v>25.921413100228794</v>
      </c>
    </row>
    <row r="7588" spans="1:31" x14ac:dyDescent="0.25">
      <c r="A7588">
        <v>2321006</v>
      </c>
      <c r="B7588">
        <v>1</v>
      </c>
      <c r="C7588" t="s">
        <v>80</v>
      </c>
      <c r="D7588" t="s">
        <v>100</v>
      </c>
      <c r="E7588" t="s">
        <v>153</v>
      </c>
      <c r="F7588" t="s">
        <v>21624</v>
      </c>
      <c r="G7588" t="s">
        <v>203</v>
      </c>
      <c r="H7588" t="s">
        <v>150</v>
      </c>
      <c r="I7588" t="s">
        <v>136</v>
      </c>
      <c r="J7588" t="s">
        <v>137</v>
      </c>
      <c r="K7588" t="s">
        <v>138</v>
      </c>
      <c r="L7588" t="s">
        <v>21625</v>
      </c>
      <c r="M7588" t="s">
        <v>21626</v>
      </c>
      <c r="N7588">
        <v>0.946111111</v>
      </c>
      <c r="O7588">
        <v>0</v>
      </c>
      <c r="P7588">
        <v>4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0.86846534309167511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0.86846534309167511</v>
      </c>
    </row>
    <row r="7589" spans="1:31" x14ac:dyDescent="0.25">
      <c r="A7589">
        <v>2321318</v>
      </c>
      <c r="B7589">
        <v>1</v>
      </c>
      <c r="C7589" t="s">
        <v>81</v>
      </c>
      <c r="D7589" t="s">
        <v>115</v>
      </c>
      <c r="E7589" t="s">
        <v>141</v>
      </c>
      <c r="F7589" t="s">
        <v>21627</v>
      </c>
      <c r="G7589" t="s">
        <v>134</v>
      </c>
      <c r="H7589" t="s">
        <v>135</v>
      </c>
      <c r="I7589" t="s">
        <v>136</v>
      </c>
      <c r="J7589" t="s">
        <v>137</v>
      </c>
      <c r="K7589" t="s">
        <v>138</v>
      </c>
      <c r="L7589" t="s">
        <v>21628</v>
      </c>
      <c r="M7589" t="s">
        <v>21629</v>
      </c>
      <c r="N7589">
        <v>0.204444444</v>
      </c>
      <c r="O7589">
        <v>0</v>
      </c>
      <c r="P7589">
        <v>3334</v>
      </c>
      <c r="Q7589">
        <v>8</v>
      </c>
      <c r="R7589">
        <v>229</v>
      </c>
      <c r="S7589">
        <v>19</v>
      </c>
      <c r="T7589">
        <v>250</v>
      </c>
      <c r="U7589">
        <v>1</v>
      </c>
      <c r="V7589">
        <v>1</v>
      </c>
      <c r="W7589">
        <v>0</v>
      </c>
      <c r="X7589">
        <v>60.058866926518192</v>
      </c>
      <c r="Y7589">
        <v>2.8072487661462504</v>
      </c>
      <c r="Z7589">
        <v>20.960300572817907</v>
      </c>
      <c r="AA7589">
        <v>5.073592445387602</v>
      </c>
      <c r="AB7589">
        <v>14.0795249696494</v>
      </c>
      <c r="AC7589">
        <v>0.10557677071856666</v>
      </c>
      <c r="AD7589">
        <v>2.6161802306666666E-4</v>
      </c>
      <c r="AE7589">
        <v>103.08537206926098</v>
      </c>
    </row>
    <row r="7590" spans="1:31" x14ac:dyDescent="0.25">
      <c r="A7590">
        <v>2321152</v>
      </c>
      <c r="B7590">
        <v>1</v>
      </c>
      <c r="C7590" t="s">
        <v>80</v>
      </c>
      <c r="D7590" t="s">
        <v>93</v>
      </c>
      <c r="E7590" t="s">
        <v>153</v>
      </c>
      <c r="F7590" t="s">
        <v>21630</v>
      </c>
      <c r="G7590" t="s">
        <v>155</v>
      </c>
      <c r="H7590" t="s">
        <v>150</v>
      </c>
      <c r="I7590" t="s">
        <v>136</v>
      </c>
      <c r="J7590" t="s">
        <v>137</v>
      </c>
      <c r="K7590" t="s">
        <v>138</v>
      </c>
      <c r="L7590" t="s">
        <v>21631</v>
      </c>
      <c r="M7590" t="s">
        <v>21632</v>
      </c>
      <c r="N7590">
        <v>3.29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1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</v>
      </c>
    </row>
    <row r="7591" spans="1:31" x14ac:dyDescent="0.25">
      <c r="A7591">
        <v>2321175</v>
      </c>
      <c r="B7591">
        <v>1</v>
      </c>
      <c r="C7591" t="s">
        <v>80</v>
      </c>
      <c r="D7591" t="s">
        <v>97</v>
      </c>
      <c r="E7591" t="s">
        <v>153</v>
      </c>
      <c r="F7591" t="s">
        <v>21633</v>
      </c>
      <c r="G7591" t="s">
        <v>155</v>
      </c>
      <c r="H7591" t="s">
        <v>150</v>
      </c>
      <c r="I7591" t="s">
        <v>136</v>
      </c>
      <c r="J7591" t="s">
        <v>137</v>
      </c>
      <c r="K7591" t="s">
        <v>138</v>
      </c>
      <c r="L7591" t="s">
        <v>21634</v>
      </c>
      <c r="M7591" t="s">
        <v>21635</v>
      </c>
      <c r="N7591">
        <v>2.0975000000000001</v>
      </c>
      <c r="O7591">
        <v>0</v>
      </c>
      <c r="P7591">
        <v>1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0.60554679438600001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0.60554679438600001</v>
      </c>
    </row>
    <row r="7592" spans="1:31" x14ac:dyDescent="0.25">
      <c r="A7592">
        <v>2320940</v>
      </c>
      <c r="B7592">
        <v>1</v>
      </c>
      <c r="C7592" t="s">
        <v>81</v>
      </c>
      <c r="D7592" t="s">
        <v>127</v>
      </c>
      <c r="E7592" t="s">
        <v>175</v>
      </c>
      <c r="F7592" t="s">
        <v>21636</v>
      </c>
      <c r="G7592" t="s">
        <v>872</v>
      </c>
      <c r="H7592" t="s">
        <v>135</v>
      </c>
      <c r="I7592" t="s">
        <v>136</v>
      </c>
      <c r="J7592" t="s">
        <v>137</v>
      </c>
      <c r="K7592" t="s">
        <v>138</v>
      </c>
      <c r="L7592" t="s">
        <v>21637</v>
      </c>
      <c r="M7592" t="s">
        <v>21638</v>
      </c>
      <c r="N7592">
        <v>4.466388888</v>
      </c>
      <c r="O7592">
        <v>0</v>
      </c>
      <c r="P7592">
        <v>1537</v>
      </c>
      <c r="Q7592">
        <v>0</v>
      </c>
      <c r="R7592">
        <v>0</v>
      </c>
      <c r="S7592">
        <v>0</v>
      </c>
      <c r="T7592">
        <v>148</v>
      </c>
      <c r="U7592">
        <v>0</v>
      </c>
      <c r="V7592">
        <v>0</v>
      </c>
      <c r="W7592">
        <v>0</v>
      </c>
      <c r="X7592">
        <v>1189.1456168187854</v>
      </c>
      <c r="Y7592">
        <v>0</v>
      </c>
      <c r="Z7592">
        <v>0</v>
      </c>
      <c r="AA7592">
        <v>0</v>
      </c>
      <c r="AB7592">
        <v>824.56971027758163</v>
      </c>
      <c r="AC7592">
        <v>0</v>
      </c>
      <c r="AD7592">
        <v>0</v>
      </c>
      <c r="AE7592">
        <v>2013.715327096367</v>
      </c>
    </row>
    <row r="7593" spans="1:31" x14ac:dyDescent="0.25">
      <c r="A7593">
        <v>2321295</v>
      </c>
      <c r="B7593">
        <v>1</v>
      </c>
      <c r="C7593" t="s">
        <v>80</v>
      </c>
      <c r="D7593" t="s">
        <v>105</v>
      </c>
      <c r="E7593" t="s">
        <v>414</v>
      </c>
      <c r="F7593" t="s">
        <v>1180</v>
      </c>
      <c r="G7593" t="s">
        <v>134</v>
      </c>
      <c r="H7593" t="s">
        <v>135</v>
      </c>
      <c r="I7593" t="s">
        <v>136</v>
      </c>
      <c r="J7593" t="s">
        <v>137</v>
      </c>
      <c r="K7593" t="s">
        <v>138</v>
      </c>
      <c r="L7593" t="s">
        <v>21639</v>
      </c>
      <c r="M7593" t="s">
        <v>21640</v>
      </c>
      <c r="N7593">
        <v>0.132393333</v>
      </c>
      <c r="O7593">
        <v>4</v>
      </c>
      <c r="P7593">
        <v>2568</v>
      </c>
      <c r="Q7593">
        <v>6</v>
      </c>
      <c r="R7593">
        <v>4</v>
      </c>
      <c r="S7593">
        <v>36</v>
      </c>
      <c r="T7593">
        <v>346</v>
      </c>
      <c r="U7593">
        <v>23</v>
      </c>
      <c r="V7593">
        <v>40</v>
      </c>
      <c r="W7593">
        <v>2.8171032703701995</v>
      </c>
      <c r="X7593">
        <v>100.98510285734083</v>
      </c>
      <c r="Y7593">
        <v>0.66957157353753338</v>
      </c>
      <c r="Z7593">
        <v>1.6273419471708002</v>
      </c>
      <c r="AA7593">
        <v>28.233118644990935</v>
      </c>
      <c r="AB7593">
        <v>120.93705486081235</v>
      </c>
      <c r="AC7593">
        <v>399.34869202229351</v>
      </c>
      <c r="AD7593">
        <v>411.69235328309094</v>
      </c>
      <c r="AE7593">
        <v>1066.310338459607</v>
      </c>
    </row>
    <row r="7594" spans="1:31" x14ac:dyDescent="0.25">
      <c r="A7594">
        <v>2320989</v>
      </c>
      <c r="B7594">
        <v>1</v>
      </c>
      <c r="C7594" t="s">
        <v>80</v>
      </c>
      <c r="D7594" t="s">
        <v>85</v>
      </c>
      <c r="E7594" t="s">
        <v>158</v>
      </c>
      <c r="F7594" t="s">
        <v>21641</v>
      </c>
      <c r="G7594" t="s">
        <v>7432</v>
      </c>
      <c r="H7594" t="s">
        <v>150</v>
      </c>
      <c r="I7594" t="s">
        <v>136</v>
      </c>
      <c r="J7594" t="s">
        <v>137</v>
      </c>
      <c r="K7594" t="s">
        <v>144</v>
      </c>
      <c r="L7594" t="s">
        <v>21642</v>
      </c>
      <c r="M7594" t="s">
        <v>21643</v>
      </c>
      <c r="N7594">
        <v>3.372222222</v>
      </c>
      <c r="O7594">
        <v>0</v>
      </c>
      <c r="P7594">
        <v>854</v>
      </c>
      <c r="Q7594">
        <v>0</v>
      </c>
      <c r="R7594">
        <v>0</v>
      </c>
      <c r="S7594">
        <v>0</v>
      </c>
      <c r="T7594">
        <v>71</v>
      </c>
      <c r="U7594">
        <v>0</v>
      </c>
      <c r="V7594">
        <v>0</v>
      </c>
      <c r="W7594">
        <v>0</v>
      </c>
      <c r="X7594">
        <v>579.20426123357231</v>
      </c>
      <c r="Y7594">
        <v>0</v>
      </c>
      <c r="Z7594">
        <v>0</v>
      </c>
      <c r="AA7594">
        <v>0</v>
      </c>
      <c r="AB7594">
        <v>163.57624514931382</v>
      </c>
      <c r="AC7594">
        <v>0</v>
      </c>
      <c r="AD7594">
        <v>0</v>
      </c>
      <c r="AE7594">
        <v>742.78050638288619</v>
      </c>
    </row>
    <row r="7595" spans="1:31" x14ac:dyDescent="0.25">
      <c r="A7595">
        <v>2320920</v>
      </c>
      <c r="B7595">
        <v>1</v>
      </c>
      <c r="C7595" t="s">
        <v>80</v>
      </c>
      <c r="D7595" t="s">
        <v>98</v>
      </c>
      <c r="E7595" t="s">
        <v>141</v>
      </c>
      <c r="F7595" t="s">
        <v>21644</v>
      </c>
      <c r="G7595" t="s">
        <v>134</v>
      </c>
      <c r="H7595" t="s">
        <v>135</v>
      </c>
      <c r="I7595" t="s">
        <v>136</v>
      </c>
      <c r="J7595" t="s">
        <v>137</v>
      </c>
      <c r="K7595" t="s">
        <v>138</v>
      </c>
      <c r="L7595" t="s">
        <v>21645</v>
      </c>
      <c r="M7595" t="s">
        <v>21646</v>
      </c>
      <c r="N7595">
        <v>0.40555555500000001</v>
      </c>
      <c r="O7595">
        <v>0</v>
      </c>
      <c r="P7595">
        <v>2308</v>
      </c>
      <c r="Q7595">
        <v>25</v>
      </c>
      <c r="R7595">
        <v>691</v>
      </c>
      <c r="S7595">
        <v>41</v>
      </c>
      <c r="T7595">
        <v>663</v>
      </c>
      <c r="U7595">
        <v>3</v>
      </c>
      <c r="V7595">
        <v>0</v>
      </c>
      <c r="W7595">
        <v>0</v>
      </c>
      <c r="X7595">
        <v>182.9572362464107</v>
      </c>
      <c r="Y7595">
        <v>32.931224657391411</v>
      </c>
      <c r="Z7595">
        <v>332.54881904534409</v>
      </c>
      <c r="AA7595">
        <v>44.340699605613956</v>
      </c>
      <c r="AB7595">
        <v>216.77285366713059</v>
      </c>
      <c r="AC7595">
        <v>152.37777785548383</v>
      </c>
      <c r="AD7595">
        <v>0</v>
      </c>
      <c r="AE7595">
        <v>961.92861107737451</v>
      </c>
    </row>
    <row r="7596" spans="1:31" x14ac:dyDescent="0.25">
      <c r="A7596">
        <v>2321275</v>
      </c>
      <c r="B7596">
        <v>1</v>
      </c>
      <c r="C7596" t="s">
        <v>80</v>
      </c>
      <c r="D7596" t="s">
        <v>105</v>
      </c>
      <c r="E7596" t="s">
        <v>147</v>
      </c>
      <c r="F7596" t="s">
        <v>21647</v>
      </c>
      <c r="G7596" t="s">
        <v>703</v>
      </c>
      <c r="H7596" t="s">
        <v>150</v>
      </c>
      <c r="I7596" t="s">
        <v>136</v>
      </c>
      <c r="J7596" t="s">
        <v>3</v>
      </c>
      <c r="K7596" t="s">
        <v>138</v>
      </c>
      <c r="L7596" t="s">
        <v>21648</v>
      </c>
      <c r="M7596" t="s">
        <v>21649</v>
      </c>
      <c r="N7596">
        <v>1.9127777770000001</v>
      </c>
      <c r="O7596">
        <v>0</v>
      </c>
      <c r="P7596">
        <v>25</v>
      </c>
      <c r="Q7596">
        <v>0</v>
      </c>
      <c r="R7596">
        <v>0</v>
      </c>
      <c r="S7596">
        <v>0</v>
      </c>
      <c r="T7596">
        <v>2</v>
      </c>
      <c r="U7596">
        <v>0</v>
      </c>
      <c r="V7596">
        <v>0</v>
      </c>
      <c r="W7596">
        <v>0</v>
      </c>
      <c r="X7596">
        <v>11.040274691631332</v>
      </c>
      <c r="Y7596">
        <v>0</v>
      </c>
      <c r="Z7596">
        <v>0</v>
      </c>
      <c r="AA7596">
        <v>0</v>
      </c>
      <c r="AB7596">
        <v>5.8622757646936998</v>
      </c>
      <c r="AC7596">
        <v>0</v>
      </c>
      <c r="AD7596">
        <v>0</v>
      </c>
      <c r="AE7596">
        <v>16.902550456325031</v>
      </c>
    </row>
    <row r="7597" spans="1:31" x14ac:dyDescent="0.25">
      <c r="A7597">
        <v>2320883</v>
      </c>
      <c r="B7597">
        <v>1</v>
      </c>
      <c r="C7597" t="s">
        <v>80</v>
      </c>
      <c r="D7597" t="s">
        <v>95</v>
      </c>
      <c r="E7597" t="s">
        <v>132</v>
      </c>
      <c r="F7597" t="s">
        <v>3533</v>
      </c>
      <c r="G7597" t="s">
        <v>134</v>
      </c>
      <c r="H7597" t="s">
        <v>135</v>
      </c>
      <c r="I7597" t="s">
        <v>136</v>
      </c>
      <c r="J7597" t="s">
        <v>137</v>
      </c>
      <c r="K7597" t="s">
        <v>138</v>
      </c>
      <c r="L7597" t="s">
        <v>21650</v>
      </c>
      <c r="M7597" t="s">
        <v>21651</v>
      </c>
      <c r="N7597">
        <v>0.56222222200000005</v>
      </c>
      <c r="O7597">
        <v>1</v>
      </c>
      <c r="P7597">
        <v>181</v>
      </c>
      <c r="Q7597">
        <v>0</v>
      </c>
      <c r="R7597">
        <v>2</v>
      </c>
      <c r="S7597">
        <v>13</v>
      </c>
      <c r="T7597">
        <v>17</v>
      </c>
      <c r="U7597">
        <v>2</v>
      </c>
      <c r="V7597">
        <v>0</v>
      </c>
      <c r="W7597">
        <v>0.14643288990640002</v>
      </c>
      <c r="X7597">
        <v>10.376805464763196</v>
      </c>
      <c r="Y7597">
        <v>0</v>
      </c>
      <c r="Z7597">
        <v>0.72593664611222231</v>
      </c>
      <c r="AA7597">
        <v>6.8286210672862566</v>
      </c>
      <c r="AB7597">
        <v>2.839415278852389</v>
      </c>
      <c r="AC7597">
        <v>18.816019452577997</v>
      </c>
      <c r="AD7597">
        <v>0</v>
      </c>
      <c r="AE7597">
        <v>39.733230799498457</v>
      </c>
    </row>
    <row r="7598" spans="1:31" x14ac:dyDescent="0.25">
      <c r="A7598">
        <v>2320903</v>
      </c>
      <c r="B7598">
        <v>1</v>
      </c>
      <c r="C7598" t="s">
        <v>80</v>
      </c>
      <c r="D7598" t="s">
        <v>104</v>
      </c>
      <c r="E7598" t="s">
        <v>132</v>
      </c>
      <c r="F7598" t="s">
        <v>1510</v>
      </c>
      <c r="G7598" t="s">
        <v>134</v>
      </c>
      <c r="H7598" t="s">
        <v>135</v>
      </c>
      <c r="I7598" t="s">
        <v>136</v>
      </c>
      <c r="J7598" t="s">
        <v>137</v>
      </c>
      <c r="K7598" t="s">
        <v>138</v>
      </c>
      <c r="L7598" t="s">
        <v>21652</v>
      </c>
      <c r="M7598" t="s">
        <v>21653</v>
      </c>
      <c r="N7598">
        <v>1.2355555549999999</v>
      </c>
      <c r="O7598">
        <v>3</v>
      </c>
      <c r="P7598">
        <v>189</v>
      </c>
      <c r="Q7598">
        <v>19</v>
      </c>
      <c r="R7598">
        <v>240</v>
      </c>
      <c r="S7598">
        <v>15</v>
      </c>
      <c r="T7598">
        <v>74</v>
      </c>
      <c r="U7598">
        <v>4</v>
      </c>
      <c r="V7598">
        <v>0</v>
      </c>
      <c r="W7598">
        <v>17.982067656732749</v>
      </c>
      <c r="X7598">
        <v>72.786500862984042</v>
      </c>
      <c r="Y7598">
        <v>18.529706522312736</v>
      </c>
      <c r="Z7598">
        <v>142.38758417356419</v>
      </c>
      <c r="AA7598">
        <v>58.999569368612107</v>
      </c>
      <c r="AB7598">
        <v>76.154404971030758</v>
      </c>
      <c r="AC7598">
        <v>169.59423381688509</v>
      </c>
      <c r="AD7598">
        <v>0</v>
      </c>
      <c r="AE7598">
        <v>556.43406737212172</v>
      </c>
    </row>
    <row r="7599" spans="1:31" x14ac:dyDescent="0.25">
      <c r="A7599">
        <v>2321235</v>
      </c>
      <c r="B7599">
        <v>1</v>
      </c>
      <c r="C7599" t="s">
        <v>80</v>
      </c>
      <c r="D7599" t="s">
        <v>107</v>
      </c>
      <c r="E7599" t="s">
        <v>285</v>
      </c>
      <c r="F7599" t="s">
        <v>21654</v>
      </c>
      <c r="G7599" t="s">
        <v>287</v>
      </c>
      <c r="H7599" t="s">
        <v>150</v>
      </c>
      <c r="I7599" t="s">
        <v>136</v>
      </c>
      <c r="J7599" t="s">
        <v>137</v>
      </c>
      <c r="K7599" t="s">
        <v>138</v>
      </c>
      <c r="L7599" t="s">
        <v>21655</v>
      </c>
      <c r="M7599" t="s">
        <v>21656</v>
      </c>
      <c r="N7599">
        <v>2.821666666</v>
      </c>
      <c r="O7599">
        <v>0</v>
      </c>
      <c r="P7599">
        <v>28</v>
      </c>
      <c r="Q7599">
        <v>0</v>
      </c>
      <c r="R7599">
        <v>0</v>
      </c>
      <c r="S7599">
        <v>0</v>
      </c>
      <c r="T7599">
        <v>1</v>
      </c>
      <c r="U7599">
        <v>0</v>
      </c>
      <c r="V7599">
        <v>0</v>
      </c>
      <c r="W7599">
        <v>0</v>
      </c>
      <c r="X7599">
        <v>11.338333268401319</v>
      </c>
      <c r="Y7599">
        <v>0</v>
      </c>
      <c r="Z7599">
        <v>0</v>
      </c>
      <c r="AA7599">
        <v>0</v>
      </c>
      <c r="AB7599">
        <v>0.95965828282820831</v>
      </c>
      <c r="AC7599">
        <v>0</v>
      </c>
      <c r="AD7599">
        <v>0</v>
      </c>
      <c r="AE7599">
        <v>12.297991551229527</v>
      </c>
    </row>
    <row r="7600" spans="1:31" x14ac:dyDescent="0.25">
      <c r="A7600">
        <v>2320880</v>
      </c>
      <c r="B7600">
        <v>1</v>
      </c>
      <c r="C7600" t="s">
        <v>81</v>
      </c>
      <c r="D7600" t="s">
        <v>123</v>
      </c>
      <c r="E7600" t="s">
        <v>132</v>
      </c>
      <c r="F7600" t="s">
        <v>21657</v>
      </c>
      <c r="G7600" t="s">
        <v>134</v>
      </c>
      <c r="H7600" t="s">
        <v>135</v>
      </c>
      <c r="I7600" t="s">
        <v>136</v>
      </c>
      <c r="J7600" t="s">
        <v>137</v>
      </c>
      <c r="K7600" t="s">
        <v>138</v>
      </c>
      <c r="L7600" t="s">
        <v>21658</v>
      </c>
      <c r="M7600" t="s">
        <v>21659</v>
      </c>
      <c r="N7600">
        <v>1.2455555549999999</v>
      </c>
      <c r="O7600">
        <v>3</v>
      </c>
      <c r="P7600">
        <v>361</v>
      </c>
      <c r="Q7600">
        <v>256</v>
      </c>
      <c r="R7600">
        <v>75</v>
      </c>
      <c r="S7600">
        <v>25</v>
      </c>
      <c r="T7600">
        <v>40</v>
      </c>
      <c r="U7600">
        <v>0</v>
      </c>
      <c r="V7600">
        <v>0</v>
      </c>
      <c r="W7600">
        <v>0.82075250608190009</v>
      </c>
      <c r="X7600">
        <v>59.618952657026867</v>
      </c>
      <c r="Y7600">
        <v>457.96563168448091</v>
      </c>
      <c r="Z7600">
        <v>97.281969367392804</v>
      </c>
      <c r="AA7600">
        <v>21.677922030286471</v>
      </c>
      <c r="AB7600">
        <v>17.808558628392316</v>
      </c>
      <c r="AC7600">
        <v>0</v>
      </c>
      <c r="AD7600">
        <v>0</v>
      </c>
      <c r="AE7600">
        <v>655.17378687366124</v>
      </c>
    </row>
    <row r="7601" spans="1:31" x14ac:dyDescent="0.25">
      <c r="A7601">
        <v>2321258</v>
      </c>
      <c r="B7601">
        <v>1</v>
      </c>
      <c r="C7601" t="s">
        <v>81</v>
      </c>
      <c r="D7601" t="s">
        <v>118</v>
      </c>
      <c r="E7601" t="s">
        <v>175</v>
      </c>
      <c r="F7601" t="s">
        <v>21660</v>
      </c>
      <c r="G7601" t="s">
        <v>210</v>
      </c>
      <c r="H7601" t="s">
        <v>135</v>
      </c>
      <c r="I7601" t="s">
        <v>136</v>
      </c>
      <c r="J7601" t="s">
        <v>137</v>
      </c>
      <c r="K7601" t="s">
        <v>138</v>
      </c>
      <c r="L7601" t="s">
        <v>21661</v>
      </c>
      <c r="M7601" t="s">
        <v>21662</v>
      </c>
      <c r="N7601">
        <v>1.239166666</v>
      </c>
      <c r="O7601">
        <v>0</v>
      </c>
      <c r="P7601">
        <v>0</v>
      </c>
      <c r="Q7601">
        <v>0</v>
      </c>
      <c r="R7601">
        <v>2</v>
      </c>
      <c r="S7601">
        <v>0</v>
      </c>
      <c r="T7601">
        <v>1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20.278358083926502</v>
      </c>
      <c r="AA7601">
        <v>0</v>
      </c>
      <c r="AB7601">
        <v>0</v>
      </c>
      <c r="AC7601">
        <v>0</v>
      </c>
      <c r="AD7601">
        <v>0</v>
      </c>
      <c r="AE7601">
        <v>20.278358083926502</v>
      </c>
    </row>
    <row r="7602" spans="1:31" x14ac:dyDescent="0.25">
      <c r="A7602">
        <v>2320926</v>
      </c>
      <c r="B7602">
        <v>1</v>
      </c>
      <c r="C7602" t="s">
        <v>80</v>
      </c>
      <c r="D7602" t="s">
        <v>98</v>
      </c>
      <c r="E7602" t="s">
        <v>153</v>
      </c>
      <c r="F7602" t="s">
        <v>21663</v>
      </c>
      <c r="G7602" t="s">
        <v>155</v>
      </c>
      <c r="H7602" t="s">
        <v>150</v>
      </c>
      <c r="I7602" t="s">
        <v>136</v>
      </c>
      <c r="J7602" t="s">
        <v>137</v>
      </c>
      <c r="K7602" t="s">
        <v>138</v>
      </c>
      <c r="L7602" t="s">
        <v>21664</v>
      </c>
      <c r="M7602" t="s">
        <v>21665</v>
      </c>
      <c r="N7602">
        <v>1.291111111</v>
      </c>
      <c r="O7602">
        <v>0</v>
      </c>
      <c r="P7602">
        <v>1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1.5864682017266669E-2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1.5864682017266669E-2</v>
      </c>
    </row>
    <row r="7603" spans="1:31" x14ac:dyDescent="0.25">
      <c r="A7603">
        <v>2321003</v>
      </c>
      <c r="B7603">
        <v>1</v>
      </c>
      <c r="C7603" t="s">
        <v>80</v>
      </c>
      <c r="D7603" t="s">
        <v>103</v>
      </c>
      <c r="E7603" t="s">
        <v>141</v>
      </c>
      <c r="F7603" t="s">
        <v>1105</v>
      </c>
      <c r="G7603" t="s">
        <v>134</v>
      </c>
      <c r="H7603" t="s">
        <v>135</v>
      </c>
      <c r="I7603" t="s">
        <v>136</v>
      </c>
      <c r="J7603" t="s">
        <v>137</v>
      </c>
      <c r="K7603" t="s">
        <v>138</v>
      </c>
      <c r="L7603" t="s">
        <v>21666</v>
      </c>
      <c r="M7603" t="s">
        <v>21667</v>
      </c>
      <c r="N7603">
        <v>0.59416666600000001</v>
      </c>
      <c r="O7603">
        <v>0</v>
      </c>
      <c r="P7603">
        <v>0</v>
      </c>
      <c r="Q7603">
        <v>0</v>
      </c>
      <c r="R7603">
        <v>0</v>
      </c>
      <c r="S7603">
        <v>1</v>
      </c>
      <c r="T7603">
        <v>0</v>
      </c>
      <c r="U7603">
        <v>8</v>
      </c>
      <c r="V7603">
        <v>0</v>
      </c>
      <c r="W7603">
        <v>0</v>
      </c>
      <c r="X7603">
        <v>0</v>
      </c>
      <c r="Y7603">
        <v>0</v>
      </c>
      <c r="Z7603">
        <v>0</v>
      </c>
      <c r="AA7603">
        <v>1.3569728983346001</v>
      </c>
      <c r="AB7603">
        <v>0</v>
      </c>
      <c r="AC7603">
        <v>1436.9747502793005</v>
      </c>
      <c r="AD7603">
        <v>0</v>
      </c>
      <c r="AE7603">
        <v>1438.331723177635</v>
      </c>
    </row>
    <row r="7604" spans="1:31" x14ac:dyDescent="0.25">
      <c r="A7604">
        <v>2321049</v>
      </c>
      <c r="B7604">
        <v>1</v>
      </c>
      <c r="C7604" t="s">
        <v>81</v>
      </c>
      <c r="D7604" t="s">
        <v>119</v>
      </c>
      <c r="E7604" t="s">
        <v>147</v>
      </c>
      <c r="F7604" t="s">
        <v>21668</v>
      </c>
      <c r="G7604" t="s">
        <v>149</v>
      </c>
      <c r="H7604" t="s">
        <v>150</v>
      </c>
      <c r="I7604" t="s">
        <v>136</v>
      </c>
      <c r="J7604" t="s">
        <v>137</v>
      </c>
      <c r="K7604" t="s">
        <v>138</v>
      </c>
      <c r="L7604" t="s">
        <v>21669</v>
      </c>
      <c r="M7604" t="s">
        <v>21670</v>
      </c>
      <c r="N7604">
        <v>4.4794444440000003</v>
      </c>
      <c r="O7604">
        <v>0</v>
      </c>
      <c r="P7604">
        <v>1</v>
      </c>
      <c r="Q7604">
        <v>0</v>
      </c>
      <c r="R7604">
        <v>1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1.5662700943055834</v>
      </c>
      <c r="Y7604">
        <v>0</v>
      </c>
      <c r="Z7604">
        <v>21.866233460499103</v>
      </c>
      <c r="AA7604">
        <v>0</v>
      </c>
      <c r="AB7604">
        <v>0</v>
      </c>
      <c r="AC7604">
        <v>0</v>
      </c>
      <c r="AD7604">
        <v>0</v>
      </c>
      <c r="AE7604">
        <v>23.432503554804686</v>
      </c>
    </row>
    <row r="7605" spans="1:31" x14ac:dyDescent="0.25">
      <c r="A7605">
        <v>2321398</v>
      </c>
      <c r="B7605">
        <v>1</v>
      </c>
      <c r="C7605" t="s">
        <v>80</v>
      </c>
      <c r="D7605" t="s">
        <v>85</v>
      </c>
      <c r="E7605" t="s">
        <v>285</v>
      </c>
      <c r="F7605" t="s">
        <v>6230</v>
      </c>
      <c r="G7605" t="s">
        <v>149</v>
      </c>
      <c r="H7605" t="s">
        <v>150</v>
      </c>
      <c r="I7605" t="s">
        <v>136</v>
      </c>
      <c r="J7605" t="s">
        <v>137</v>
      </c>
      <c r="K7605" t="s">
        <v>138</v>
      </c>
      <c r="L7605" t="s">
        <v>21671</v>
      </c>
      <c r="M7605" t="s">
        <v>21672</v>
      </c>
      <c r="N7605">
        <v>1.095555555</v>
      </c>
      <c r="O7605">
        <v>0</v>
      </c>
      <c r="P7605">
        <v>231</v>
      </c>
      <c r="Q7605">
        <v>0</v>
      </c>
      <c r="R7605">
        <v>0</v>
      </c>
      <c r="S7605">
        <v>0</v>
      </c>
      <c r="T7605">
        <v>5</v>
      </c>
      <c r="U7605">
        <v>0</v>
      </c>
      <c r="V7605">
        <v>0</v>
      </c>
      <c r="W7605">
        <v>0</v>
      </c>
      <c r="X7605">
        <v>46.940579507482639</v>
      </c>
      <c r="Y7605">
        <v>0</v>
      </c>
      <c r="Z7605">
        <v>0</v>
      </c>
      <c r="AA7605">
        <v>0</v>
      </c>
      <c r="AB7605">
        <v>0.21226238012000004</v>
      </c>
      <c r="AC7605">
        <v>0</v>
      </c>
      <c r="AD7605">
        <v>0</v>
      </c>
      <c r="AE7605">
        <v>47.152841887602641</v>
      </c>
    </row>
    <row r="7606" spans="1:31" x14ac:dyDescent="0.25">
      <c r="A7606">
        <v>2321298</v>
      </c>
      <c r="B7606">
        <v>1</v>
      </c>
      <c r="C7606" t="s">
        <v>80</v>
      </c>
      <c r="D7606" t="s">
        <v>97</v>
      </c>
      <c r="E7606" t="s">
        <v>153</v>
      </c>
      <c r="F7606" t="s">
        <v>21673</v>
      </c>
      <c r="G7606" t="s">
        <v>254</v>
      </c>
      <c r="H7606" t="s">
        <v>150</v>
      </c>
      <c r="I7606" t="s">
        <v>136</v>
      </c>
      <c r="J7606" t="s">
        <v>137</v>
      </c>
      <c r="K7606" t="s">
        <v>138</v>
      </c>
      <c r="L7606" t="s">
        <v>21674</v>
      </c>
      <c r="M7606" t="s">
        <v>21675</v>
      </c>
      <c r="N7606">
        <v>5.0994444440000004</v>
      </c>
      <c r="O7606">
        <v>0</v>
      </c>
      <c r="P7606">
        <v>1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9.6261168011900003E-2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9.6261168011900003E-2</v>
      </c>
    </row>
    <row r="7607" spans="1:31" x14ac:dyDescent="0.25">
      <c r="A7607">
        <v>2320986</v>
      </c>
      <c r="B7607">
        <v>1</v>
      </c>
      <c r="C7607" t="s">
        <v>81</v>
      </c>
      <c r="D7607" t="s">
        <v>112</v>
      </c>
      <c r="E7607" t="s">
        <v>153</v>
      </c>
      <c r="F7607" t="s">
        <v>21676</v>
      </c>
      <c r="G7607" t="s">
        <v>155</v>
      </c>
      <c r="H7607" t="s">
        <v>150</v>
      </c>
      <c r="I7607" t="s">
        <v>136</v>
      </c>
      <c r="J7607" t="s">
        <v>137</v>
      </c>
      <c r="K7607" t="s">
        <v>138</v>
      </c>
      <c r="L7607" t="s">
        <v>21677</v>
      </c>
      <c r="M7607" t="s">
        <v>21678</v>
      </c>
      <c r="N7607">
        <v>1.9255555550000001</v>
      </c>
      <c r="O7607">
        <v>0</v>
      </c>
      <c r="P7607">
        <v>1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2.2131312071916667E-2</v>
      </c>
      <c r="Y7607">
        <v>0</v>
      </c>
      <c r="Z7607">
        <v>0</v>
      </c>
      <c r="AA7607">
        <v>0</v>
      </c>
      <c r="AB7607">
        <v>0</v>
      </c>
      <c r="AC7607">
        <v>0</v>
      </c>
      <c r="AD7607">
        <v>0</v>
      </c>
      <c r="AE7607">
        <v>2.2131312071916667E-2</v>
      </c>
    </row>
    <row r="7608" spans="1:31" x14ac:dyDescent="0.25">
      <c r="A7608">
        <v>2321009</v>
      </c>
      <c r="B7608">
        <v>1</v>
      </c>
      <c r="C7608" t="s">
        <v>81</v>
      </c>
      <c r="D7608" t="s">
        <v>118</v>
      </c>
      <c r="E7608" t="s">
        <v>132</v>
      </c>
      <c r="F7608" t="s">
        <v>21679</v>
      </c>
      <c r="G7608" t="s">
        <v>143</v>
      </c>
      <c r="H7608" t="s">
        <v>135</v>
      </c>
      <c r="I7608" t="s">
        <v>136</v>
      </c>
      <c r="J7608" t="s">
        <v>137</v>
      </c>
      <c r="K7608" t="s">
        <v>144</v>
      </c>
      <c r="L7608" t="s">
        <v>21680</v>
      </c>
      <c r="M7608" t="s">
        <v>21681</v>
      </c>
      <c r="N7608">
        <v>4.8461111109999999</v>
      </c>
      <c r="O7608">
        <v>0</v>
      </c>
      <c r="P7608">
        <v>1184</v>
      </c>
      <c r="Q7608">
        <v>3</v>
      </c>
      <c r="R7608">
        <v>58</v>
      </c>
      <c r="S7608">
        <v>3</v>
      </c>
      <c r="T7608">
        <v>93</v>
      </c>
      <c r="U7608">
        <v>0</v>
      </c>
      <c r="V7608">
        <v>1</v>
      </c>
      <c r="W7608">
        <v>0</v>
      </c>
      <c r="X7608">
        <v>1107.25503595905</v>
      </c>
      <c r="Y7608">
        <v>153.04236011654609</v>
      </c>
      <c r="Z7608">
        <v>554.04696842044223</v>
      </c>
      <c r="AA7608">
        <v>106.51736215100125</v>
      </c>
      <c r="AB7608">
        <v>296.33509071073854</v>
      </c>
      <c r="AC7608">
        <v>0</v>
      </c>
      <c r="AD7608">
        <v>126.12241187142853</v>
      </c>
      <c r="AE7608">
        <v>2343.3192292292065</v>
      </c>
    </row>
    <row r="7609" spans="1:31" x14ac:dyDescent="0.25">
      <c r="A7609">
        <v>2321341</v>
      </c>
      <c r="B7609">
        <v>1</v>
      </c>
      <c r="C7609" t="s">
        <v>80</v>
      </c>
      <c r="D7609" t="s">
        <v>98</v>
      </c>
      <c r="E7609" t="s">
        <v>147</v>
      </c>
      <c r="F7609" t="s">
        <v>21682</v>
      </c>
      <c r="G7609" t="s">
        <v>149</v>
      </c>
      <c r="H7609" t="s">
        <v>150</v>
      </c>
      <c r="I7609" t="s">
        <v>136</v>
      </c>
      <c r="J7609" t="s">
        <v>137</v>
      </c>
      <c r="K7609" t="s">
        <v>138</v>
      </c>
      <c r="L7609" t="s">
        <v>21683</v>
      </c>
      <c r="M7609" t="s">
        <v>21684</v>
      </c>
      <c r="N7609">
        <v>2.0241666660000002</v>
      </c>
      <c r="O7609">
        <v>0</v>
      </c>
      <c r="P7609">
        <v>0</v>
      </c>
      <c r="Q7609">
        <v>0</v>
      </c>
      <c r="R7609">
        <v>3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18.002691111632998</v>
      </c>
      <c r="AA7609">
        <v>0</v>
      </c>
      <c r="AB7609">
        <v>0</v>
      </c>
      <c r="AC7609">
        <v>0</v>
      </c>
      <c r="AD7609">
        <v>0</v>
      </c>
      <c r="AE7609">
        <v>18.002691111632998</v>
      </c>
    </row>
    <row r="7610" spans="1:31" x14ac:dyDescent="0.25">
      <c r="A7610">
        <v>2321315</v>
      </c>
      <c r="B7610">
        <v>1</v>
      </c>
      <c r="C7610" t="s">
        <v>81</v>
      </c>
      <c r="D7610" t="s">
        <v>122</v>
      </c>
      <c r="E7610" t="s">
        <v>175</v>
      </c>
      <c r="F7610" t="s">
        <v>21685</v>
      </c>
      <c r="G7610" t="s">
        <v>467</v>
      </c>
      <c r="H7610" t="s">
        <v>135</v>
      </c>
      <c r="I7610" t="s">
        <v>468</v>
      </c>
      <c r="J7610" t="s">
        <v>137</v>
      </c>
      <c r="K7610" t="s">
        <v>144</v>
      </c>
      <c r="L7610" t="s">
        <v>21686</v>
      </c>
      <c r="M7610" t="s">
        <v>21687</v>
      </c>
      <c r="N7610">
        <v>2.4722221999999999E-2</v>
      </c>
      <c r="O7610">
        <v>0</v>
      </c>
      <c r="P7610">
        <v>255</v>
      </c>
      <c r="Q7610">
        <v>0</v>
      </c>
      <c r="R7610">
        <v>0</v>
      </c>
      <c r="S7610">
        <v>0</v>
      </c>
      <c r="T7610">
        <v>19</v>
      </c>
      <c r="U7610">
        <v>0</v>
      </c>
      <c r="V7610">
        <v>0</v>
      </c>
      <c r="W7610">
        <v>0</v>
      </c>
      <c r="X7610">
        <v>1.6425994309082586</v>
      </c>
      <c r="Y7610">
        <v>0</v>
      </c>
      <c r="Z7610">
        <v>0</v>
      </c>
      <c r="AA7610">
        <v>0</v>
      </c>
      <c r="AB7610">
        <v>0.59196010664963328</v>
      </c>
      <c r="AC7610">
        <v>0</v>
      </c>
      <c r="AD7610">
        <v>0</v>
      </c>
      <c r="AE7610">
        <v>2.2345595375578919</v>
      </c>
    </row>
    <row r="7611" spans="1:31" x14ac:dyDescent="0.25">
      <c r="A7611">
        <v>2320966</v>
      </c>
      <c r="B7611">
        <v>1</v>
      </c>
      <c r="C7611" t="s">
        <v>81</v>
      </c>
      <c r="D7611" t="s">
        <v>113</v>
      </c>
      <c r="E7611" t="s">
        <v>132</v>
      </c>
      <c r="F7611" t="s">
        <v>21688</v>
      </c>
      <c r="G7611" t="s">
        <v>143</v>
      </c>
      <c r="H7611" t="s">
        <v>135</v>
      </c>
      <c r="I7611" t="s">
        <v>136</v>
      </c>
      <c r="J7611" t="s">
        <v>137</v>
      </c>
      <c r="K7611" t="s">
        <v>144</v>
      </c>
      <c r="L7611" t="s">
        <v>21689</v>
      </c>
      <c r="M7611" t="s">
        <v>21690</v>
      </c>
      <c r="N7611">
        <v>8.0761111109999995</v>
      </c>
      <c r="O7611">
        <v>0</v>
      </c>
      <c r="P7611">
        <v>431</v>
      </c>
      <c r="Q7611">
        <v>2</v>
      </c>
      <c r="R7611">
        <v>30</v>
      </c>
      <c r="S7611">
        <v>7</v>
      </c>
      <c r="T7611">
        <v>12</v>
      </c>
      <c r="U7611">
        <v>0</v>
      </c>
      <c r="V7611">
        <v>0</v>
      </c>
      <c r="W7611">
        <v>0</v>
      </c>
      <c r="X7611">
        <v>392.80464071809831</v>
      </c>
      <c r="Y7611">
        <v>289.17227243143475</v>
      </c>
      <c r="Z7611">
        <v>158.51876494929007</v>
      </c>
      <c r="AA7611">
        <v>79.148581679868045</v>
      </c>
      <c r="AB7611">
        <v>46.898816692191112</v>
      </c>
      <c r="AC7611">
        <v>0</v>
      </c>
      <c r="AD7611">
        <v>0</v>
      </c>
      <c r="AE7611">
        <v>966.54307647088228</v>
      </c>
    </row>
    <row r="7612" spans="1:31" x14ac:dyDescent="0.25">
      <c r="A7612">
        <v>2320943</v>
      </c>
      <c r="B7612">
        <v>1</v>
      </c>
      <c r="C7612" t="s">
        <v>80</v>
      </c>
      <c r="D7612" t="s">
        <v>100</v>
      </c>
      <c r="E7612" t="s">
        <v>141</v>
      </c>
      <c r="F7612" t="s">
        <v>21691</v>
      </c>
      <c r="G7612" t="s">
        <v>134</v>
      </c>
      <c r="H7612" t="s">
        <v>135</v>
      </c>
      <c r="I7612" t="s">
        <v>136</v>
      </c>
      <c r="J7612" t="s">
        <v>137</v>
      </c>
      <c r="K7612" t="s">
        <v>138</v>
      </c>
      <c r="L7612" t="s">
        <v>21692</v>
      </c>
      <c r="M7612" t="s">
        <v>21693</v>
      </c>
      <c r="N7612">
        <v>0.11749999999999999</v>
      </c>
      <c r="O7612">
        <v>0</v>
      </c>
      <c r="P7612">
        <v>1092</v>
      </c>
      <c r="Q7612">
        <v>0</v>
      </c>
      <c r="R7612">
        <v>12</v>
      </c>
      <c r="S7612">
        <v>0</v>
      </c>
      <c r="T7612">
        <v>41</v>
      </c>
      <c r="U7612">
        <v>1</v>
      </c>
      <c r="V7612">
        <v>0</v>
      </c>
      <c r="W7612">
        <v>0</v>
      </c>
      <c r="X7612">
        <v>24.807664895036346</v>
      </c>
      <c r="Y7612">
        <v>0</v>
      </c>
      <c r="Z7612">
        <v>1.6923338207711998</v>
      </c>
      <c r="AA7612">
        <v>0</v>
      </c>
      <c r="AB7612">
        <v>2.8528876000005745</v>
      </c>
      <c r="AC7612">
        <v>3.5523846034542745</v>
      </c>
      <c r="AD7612">
        <v>0</v>
      </c>
      <c r="AE7612">
        <v>32.905270919262392</v>
      </c>
    </row>
    <row r="7613" spans="1:31" x14ac:dyDescent="0.25">
      <c r="A7613">
        <v>2321384</v>
      </c>
      <c r="B7613">
        <v>1</v>
      </c>
      <c r="C7613" t="s">
        <v>80</v>
      </c>
      <c r="D7613" t="s">
        <v>96</v>
      </c>
      <c r="E7613" t="s">
        <v>153</v>
      </c>
      <c r="F7613" t="s">
        <v>21694</v>
      </c>
      <c r="G7613" t="s">
        <v>203</v>
      </c>
      <c r="H7613" t="s">
        <v>150</v>
      </c>
      <c r="I7613" t="s">
        <v>136</v>
      </c>
      <c r="J7613" t="s">
        <v>137</v>
      </c>
      <c r="K7613" t="s">
        <v>138</v>
      </c>
      <c r="L7613" t="s">
        <v>21695</v>
      </c>
      <c r="M7613" t="s">
        <v>21696</v>
      </c>
      <c r="N7613">
        <v>2.2094444439999998</v>
      </c>
      <c r="O7613">
        <v>0</v>
      </c>
      <c r="P7613">
        <v>1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0.1899247251608</v>
      </c>
      <c r="Y7613">
        <v>0</v>
      </c>
      <c r="Z7613">
        <v>0</v>
      </c>
      <c r="AA7613">
        <v>0</v>
      </c>
      <c r="AB7613">
        <v>0</v>
      </c>
      <c r="AC7613">
        <v>0</v>
      </c>
      <c r="AD7613">
        <v>0</v>
      </c>
      <c r="AE7613">
        <v>0.1899247251608</v>
      </c>
    </row>
    <row r="7614" spans="1:31" x14ac:dyDescent="0.25">
      <c r="A7614">
        <v>2321172</v>
      </c>
      <c r="B7614">
        <v>1</v>
      </c>
      <c r="C7614" t="s">
        <v>80</v>
      </c>
      <c r="D7614" t="s">
        <v>82</v>
      </c>
      <c r="E7614" t="s">
        <v>147</v>
      </c>
      <c r="F7614" t="s">
        <v>21697</v>
      </c>
      <c r="G7614" t="s">
        <v>193</v>
      </c>
      <c r="H7614" t="s">
        <v>150</v>
      </c>
      <c r="I7614" t="s">
        <v>136</v>
      </c>
      <c r="J7614" t="s">
        <v>137</v>
      </c>
      <c r="K7614" t="s">
        <v>138</v>
      </c>
      <c r="L7614" t="s">
        <v>21698</v>
      </c>
      <c r="M7614" t="s">
        <v>21699</v>
      </c>
      <c r="N7614">
        <v>2.2280555550000001</v>
      </c>
      <c r="O7614">
        <v>0</v>
      </c>
      <c r="P7614">
        <v>140</v>
      </c>
      <c r="Q7614">
        <v>0</v>
      </c>
      <c r="R7614">
        <v>0</v>
      </c>
      <c r="S7614">
        <v>0</v>
      </c>
      <c r="T7614">
        <v>3</v>
      </c>
      <c r="U7614">
        <v>0</v>
      </c>
      <c r="V7614">
        <v>0</v>
      </c>
      <c r="W7614">
        <v>0</v>
      </c>
      <c r="X7614">
        <v>59.779664326153259</v>
      </c>
      <c r="Y7614">
        <v>0</v>
      </c>
      <c r="Z7614">
        <v>0</v>
      </c>
      <c r="AA7614">
        <v>0</v>
      </c>
      <c r="AB7614">
        <v>7.7261915803795418</v>
      </c>
      <c r="AC7614">
        <v>0</v>
      </c>
      <c r="AD7614">
        <v>0</v>
      </c>
      <c r="AE7614">
        <v>67.505855906532801</v>
      </c>
    </row>
    <row r="7615" spans="1:31" x14ac:dyDescent="0.25">
      <c r="A7615">
        <v>2320952</v>
      </c>
      <c r="B7615">
        <v>1</v>
      </c>
      <c r="C7615" t="s">
        <v>80</v>
      </c>
      <c r="D7615" t="s">
        <v>100</v>
      </c>
      <c r="E7615" t="s">
        <v>153</v>
      </c>
      <c r="F7615" t="s">
        <v>21700</v>
      </c>
      <c r="G7615" t="s">
        <v>155</v>
      </c>
      <c r="H7615" t="s">
        <v>150</v>
      </c>
      <c r="I7615" t="s">
        <v>136</v>
      </c>
      <c r="J7615" t="s">
        <v>137</v>
      </c>
      <c r="K7615" t="s">
        <v>138</v>
      </c>
      <c r="L7615" t="s">
        <v>21701</v>
      </c>
      <c r="M7615" t="s">
        <v>21702</v>
      </c>
      <c r="N7615">
        <v>0.81416666599999998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1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8.0096021429600012E-2</v>
      </c>
      <c r="AC7615">
        <v>0</v>
      </c>
      <c r="AD7615">
        <v>0</v>
      </c>
      <c r="AE7615">
        <v>8.0096021429600012E-2</v>
      </c>
    </row>
    <row r="7616" spans="1:31" x14ac:dyDescent="0.25">
      <c r="A7616">
        <v>2320975</v>
      </c>
      <c r="B7616">
        <v>1</v>
      </c>
      <c r="C7616" t="s">
        <v>81</v>
      </c>
      <c r="D7616" t="s">
        <v>127</v>
      </c>
      <c r="E7616" t="s">
        <v>175</v>
      </c>
      <c r="F7616" t="s">
        <v>21703</v>
      </c>
      <c r="G7616" t="s">
        <v>210</v>
      </c>
      <c r="H7616" t="s">
        <v>135</v>
      </c>
      <c r="I7616" t="s">
        <v>136</v>
      </c>
      <c r="J7616" t="s">
        <v>137</v>
      </c>
      <c r="K7616" t="s">
        <v>138</v>
      </c>
      <c r="L7616" t="s">
        <v>21704</v>
      </c>
      <c r="M7616" t="s">
        <v>21705</v>
      </c>
      <c r="N7616">
        <v>0.50277777700000004</v>
      </c>
      <c r="O7616">
        <v>0</v>
      </c>
      <c r="P7616">
        <v>101</v>
      </c>
      <c r="Q7616">
        <v>0</v>
      </c>
      <c r="R7616">
        <v>2</v>
      </c>
      <c r="S7616">
        <v>0</v>
      </c>
      <c r="T7616">
        <v>6</v>
      </c>
      <c r="U7616">
        <v>0</v>
      </c>
      <c r="V7616">
        <v>0</v>
      </c>
      <c r="W7616">
        <v>0</v>
      </c>
      <c r="X7616">
        <v>6.8073756995648305</v>
      </c>
      <c r="Y7616">
        <v>0</v>
      </c>
      <c r="Z7616">
        <v>0.354883714224</v>
      </c>
      <c r="AA7616">
        <v>0</v>
      </c>
      <c r="AB7616">
        <v>0.63368624429399989</v>
      </c>
      <c r="AC7616">
        <v>0</v>
      </c>
      <c r="AD7616">
        <v>0</v>
      </c>
      <c r="AE7616">
        <v>7.7959456580828306</v>
      </c>
    </row>
    <row r="7617" spans="1:31" x14ac:dyDescent="0.25">
      <c r="A7617">
        <v>2321161</v>
      </c>
      <c r="B7617">
        <v>1</v>
      </c>
      <c r="C7617" t="s">
        <v>80</v>
      </c>
      <c r="D7617" t="s">
        <v>100</v>
      </c>
      <c r="E7617" t="s">
        <v>153</v>
      </c>
      <c r="F7617" t="s">
        <v>21706</v>
      </c>
      <c r="G7617" t="s">
        <v>155</v>
      </c>
      <c r="H7617" t="s">
        <v>150</v>
      </c>
      <c r="I7617" t="s">
        <v>136</v>
      </c>
      <c r="J7617" t="s">
        <v>137</v>
      </c>
      <c r="K7617" t="s">
        <v>138</v>
      </c>
      <c r="L7617" t="s">
        <v>21707</v>
      </c>
      <c r="M7617" t="s">
        <v>21708</v>
      </c>
      <c r="N7617">
        <v>3.2269444439999999</v>
      </c>
      <c r="O7617">
        <v>0</v>
      </c>
      <c r="P7617">
        <v>1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1.1428995318869335</v>
      </c>
      <c r="Y7617">
        <v>0</v>
      </c>
      <c r="Z7617">
        <v>0</v>
      </c>
      <c r="AA7617">
        <v>0</v>
      </c>
      <c r="AB7617">
        <v>0</v>
      </c>
      <c r="AC7617">
        <v>0</v>
      </c>
      <c r="AD7617">
        <v>0</v>
      </c>
      <c r="AE7617">
        <v>1.1428995318869335</v>
      </c>
    </row>
    <row r="7618" spans="1:31" x14ac:dyDescent="0.25">
      <c r="A7618">
        <v>2321261</v>
      </c>
      <c r="B7618">
        <v>1</v>
      </c>
      <c r="C7618" t="s">
        <v>81</v>
      </c>
      <c r="D7618" t="s">
        <v>127</v>
      </c>
      <c r="E7618" t="s">
        <v>175</v>
      </c>
      <c r="F7618" t="s">
        <v>21709</v>
      </c>
      <c r="G7618" t="s">
        <v>134</v>
      </c>
      <c r="H7618" t="s">
        <v>135</v>
      </c>
      <c r="I7618" t="s">
        <v>136</v>
      </c>
      <c r="J7618" t="s">
        <v>137</v>
      </c>
      <c r="K7618" t="s">
        <v>138</v>
      </c>
      <c r="L7618" t="s">
        <v>21710</v>
      </c>
      <c r="M7618" t="s">
        <v>21711</v>
      </c>
      <c r="N7618">
        <v>1.676111111</v>
      </c>
      <c r="O7618">
        <v>0</v>
      </c>
      <c r="P7618">
        <v>403</v>
      </c>
      <c r="Q7618">
        <v>28</v>
      </c>
      <c r="R7618">
        <v>60</v>
      </c>
      <c r="S7618">
        <v>4</v>
      </c>
      <c r="T7618">
        <v>29</v>
      </c>
      <c r="U7618">
        <v>0</v>
      </c>
      <c r="V7618">
        <v>0</v>
      </c>
      <c r="W7618">
        <v>0</v>
      </c>
      <c r="X7618">
        <v>127.03926967468027</v>
      </c>
      <c r="Y7618">
        <v>65.365410611443721</v>
      </c>
      <c r="Z7618">
        <v>126.22638573623132</v>
      </c>
      <c r="AA7618">
        <v>30.861278767592733</v>
      </c>
      <c r="AB7618">
        <v>26.919023987816509</v>
      </c>
      <c r="AC7618">
        <v>0</v>
      </c>
      <c r="AD7618">
        <v>0</v>
      </c>
      <c r="AE7618">
        <v>376.41136877776455</v>
      </c>
    </row>
    <row r="7619" spans="1:31" x14ac:dyDescent="0.25">
      <c r="A7619">
        <v>2321407</v>
      </c>
      <c r="B7619">
        <v>1</v>
      </c>
      <c r="C7619" t="s">
        <v>80</v>
      </c>
      <c r="D7619" t="s">
        <v>94</v>
      </c>
      <c r="E7619" t="s">
        <v>147</v>
      </c>
      <c r="F7619" t="s">
        <v>21712</v>
      </c>
      <c r="G7619" t="s">
        <v>149</v>
      </c>
      <c r="H7619" t="s">
        <v>150</v>
      </c>
      <c r="I7619" t="s">
        <v>136</v>
      </c>
      <c r="J7619" t="s">
        <v>137</v>
      </c>
      <c r="K7619" t="s">
        <v>138</v>
      </c>
      <c r="L7619" t="s">
        <v>21713</v>
      </c>
      <c r="M7619" t="s">
        <v>21714</v>
      </c>
      <c r="N7619">
        <v>1.2075</v>
      </c>
      <c r="O7619">
        <v>0</v>
      </c>
      <c r="P7619">
        <v>21</v>
      </c>
      <c r="Q7619">
        <v>0</v>
      </c>
      <c r="R7619">
        <v>0</v>
      </c>
      <c r="S7619">
        <v>0</v>
      </c>
      <c r="T7619">
        <v>4</v>
      </c>
      <c r="U7619">
        <v>0</v>
      </c>
      <c r="V7619">
        <v>0</v>
      </c>
      <c r="W7619">
        <v>0</v>
      </c>
      <c r="X7619">
        <v>3.2772109707859007</v>
      </c>
      <c r="Y7619">
        <v>0</v>
      </c>
      <c r="Z7619">
        <v>0</v>
      </c>
      <c r="AA7619">
        <v>0</v>
      </c>
      <c r="AB7619">
        <v>5.9218995702811998</v>
      </c>
      <c r="AC7619">
        <v>0</v>
      </c>
      <c r="AD7619">
        <v>0</v>
      </c>
      <c r="AE7619">
        <v>9.1991105410670997</v>
      </c>
    </row>
    <row r="7620" spans="1:31" x14ac:dyDescent="0.25">
      <c r="A7620">
        <v>2321015</v>
      </c>
      <c r="B7620">
        <v>1</v>
      </c>
      <c r="C7620" t="s">
        <v>80</v>
      </c>
      <c r="D7620" t="s">
        <v>93</v>
      </c>
      <c r="E7620" t="s">
        <v>153</v>
      </c>
      <c r="F7620" t="s">
        <v>21715</v>
      </c>
      <c r="G7620" t="s">
        <v>155</v>
      </c>
      <c r="H7620" t="s">
        <v>150</v>
      </c>
      <c r="I7620" t="s">
        <v>136</v>
      </c>
      <c r="J7620" t="s">
        <v>137</v>
      </c>
      <c r="K7620" t="s">
        <v>138</v>
      </c>
      <c r="L7620" t="s">
        <v>21716</v>
      </c>
      <c r="M7620" t="s">
        <v>21717</v>
      </c>
      <c r="N7620">
        <v>1.5013888879999999</v>
      </c>
      <c r="O7620">
        <v>0</v>
      </c>
      <c r="P7620">
        <v>0</v>
      </c>
      <c r="Q7620">
        <v>0</v>
      </c>
      <c r="R7620">
        <v>1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0.32930774330080004</v>
      </c>
      <c r="AA7620">
        <v>0</v>
      </c>
      <c r="AB7620">
        <v>0</v>
      </c>
      <c r="AC7620">
        <v>0</v>
      </c>
      <c r="AD7620">
        <v>0</v>
      </c>
      <c r="AE7620">
        <v>0.32930774330080004</v>
      </c>
    </row>
    <row r="7621" spans="1:31" x14ac:dyDescent="0.25">
      <c r="A7621">
        <v>2321453</v>
      </c>
      <c r="B7621">
        <v>1</v>
      </c>
      <c r="C7621" t="s">
        <v>81</v>
      </c>
      <c r="D7621" t="s">
        <v>118</v>
      </c>
      <c r="E7621" t="s">
        <v>132</v>
      </c>
      <c r="F7621" t="s">
        <v>21718</v>
      </c>
      <c r="G7621" t="s">
        <v>134</v>
      </c>
      <c r="H7621" t="s">
        <v>135</v>
      </c>
      <c r="I7621" t="s">
        <v>136</v>
      </c>
      <c r="J7621" t="s">
        <v>137</v>
      </c>
      <c r="K7621" t="s">
        <v>138</v>
      </c>
      <c r="L7621" t="s">
        <v>21719</v>
      </c>
      <c r="M7621" t="s">
        <v>21720</v>
      </c>
      <c r="N7621">
        <v>0.83194444400000001</v>
      </c>
      <c r="O7621">
        <v>1</v>
      </c>
      <c r="P7621">
        <v>955</v>
      </c>
      <c r="Q7621">
        <v>52</v>
      </c>
      <c r="R7621">
        <v>145</v>
      </c>
      <c r="S7621">
        <v>10</v>
      </c>
      <c r="T7621">
        <v>75</v>
      </c>
      <c r="U7621">
        <v>0</v>
      </c>
      <c r="V7621">
        <v>0</v>
      </c>
      <c r="W7621">
        <v>0.21052157068212501</v>
      </c>
      <c r="X7621">
        <v>102.99296146345274</v>
      </c>
      <c r="Y7621">
        <v>104.98913610478057</v>
      </c>
      <c r="Z7621">
        <v>111.17901971081139</v>
      </c>
      <c r="AA7621">
        <v>9.3476558009727242</v>
      </c>
      <c r="AB7621">
        <v>24.451617093394827</v>
      </c>
      <c r="AC7621">
        <v>0</v>
      </c>
      <c r="AD7621">
        <v>0</v>
      </c>
      <c r="AE7621">
        <v>353.17091174409438</v>
      </c>
    </row>
    <row r="7622" spans="1:31" x14ac:dyDescent="0.25">
      <c r="A7622">
        <v>2320912</v>
      </c>
      <c r="B7622">
        <v>1</v>
      </c>
      <c r="C7622" t="s">
        <v>80</v>
      </c>
      <c r="D7622" t="s">
        <v>103</v>
      </c>
      <c r="E7622" t="s">
        <v>175</v>
      </c>
      <c r="F7622" t="s">
        <v>9491</v>
      </c>
      <c r="G7622" t="s">
        <v>716</v>
      </c>
      <c r="H7622" t="s">
        <v>135</v>
      </c>
      <c r="I7622" t="s">
        <v>136</v>
      </c>
      <c r="J7622" t="s">
        <v>137</v>
      </c>
      <c r="K7622" t="s">
        <v>138</v>
      </c>
      <c r="L7622" t="s">
        <v>21721</v>
      </c>
      <c r="M7622" t="s">
        <v>21722</v>
      </c>
      <c r="N7622">
        <v>2.381388888</v>
      </c>
      <c r="O7622">
        <v>0</v>
      </c>
      <c r="P7622">
        <v>410</v>
      </c>
      <c r="Q7622">
        <v>1</v>
      </c>
      <c r="R7622">
        <v>22</v>
      </c>
      <c r="S7622">
        <v>3</v>
      </c>
      <c r="T7622">
        <v>113</v>
      </c>
      <c r="U7622">
        <v>1</v>
      </c>
      <c r="V7622">
        <v>0</v>
      </c>
      <c r="W7622">
        <v>0</v>
      </c>
      <c r="X7622">
        <v>123.67533808391009</v>
      </c>
      <c r="Y7622">
        <v>2.9451640261142336</v>
      </c>
      <c r="Z7622">
        <v>23.0910163545065</v>
      </c>
      <c r="AA7622">
        <v>7.7150149386939981</v>
      </c>
      <c r="AB7622">
        <v>147.25567801355669</v>
      </c>
      <c r="AC7622">
        <v>303.77388408786425</v>
      </c>
      <c r="AD7622">
        <v>0</v>
      </c>
      <c r="AE7622">
        <v>608.45609550464576</v>
      </c>
    </row>
    <row r="7623" spans="1:31" x14ac:dyDescent="0.25">
      <c r="A7623">
        <v>2321201</v>
      </c>
      <c r="B7623">
        <v>1</v>
      </c>
      <c r="C7623" t="s">
        <v>80</v>
      </c>
      <c r="D7623" t="s">
        <v>106</v>
      </c>
      <c r="E7623" t="s">
        <v>147</v>
      </c>
      <c r="F7623" t="s">
        <v>21723</v>
      </c>
      <c r="G7623" t="s">
        <v>149</v>
      </c>
      <c r="H7623" t="s">
        <v>150</v>
      </c>
      <c r="I7623" t="s">
        <v>136</v>
      </c>
      <c r="J7623" t="s">
        <v>137</v>
      </c>
      <c r="K7623" t="s">
        <v>138</v>
      </c>
      <c r="L7623" t="s">
        <v>21724</v>
      </c>
      <c r="M7623" t="s">
        <v>21725</v>
      </c>
      <c r="N7623">
        <v>1.906666666</v>
      </c>
      <c r="O7623">
        <v>0</v>
      </c>
      <c r="P7623">
        <v>0</v>
      </c>
      <c r="Q7623">
        <v>0</v>
      </c>
      <c r="R7623">
        <v>4</v>
      </c>
      <c r="S7623">
        <v>0</v>
      </c>
      <c r="T7623">
        <v>1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24.299992197119469</v>
      </c>
      <c r="AA7623">
        <v>0</v>
      </c>
      <c r="AB7623">
        <v>6.1963011861426676</v>
      </c>
      <c r="AC7623">
        <v>0</v>
      </c>
      <c r="AD7623">
        <v>0</v>
      </c>
      <c r="AE7623">
        <v>30.496293383262135</v>
      </c>
    </row>
    <row r="7624" spans="1:31" x14ac:dyDescent="0.25">
      <c r="A7624">
        <v>2321224</v>
      </c>
      <c r="B7624">
        <v>1</v>
      </c>
      <c r="C7624" t="s">
        <v>80</v>
      </c>
      <c r="D7624" t="s">
        <v>103</v>
      </c>
      <c r="E7624" t="s">
        <v>147</v>
      </c>
      <c r="F7624" t="s">
        <v>21726</v>
      </c>
      <c r="G7624" t="s">
        <v>149</v>
      </c>
      <c r="H7624" t="s">
        <v>150</v>
      </c>
      <c r="I7624" t="s">
        <v>136</v>
      </c>
      <c r="J7624" t="s">
        <v>137</v>
      </c>
      <c r="K7624" t="s">
        <v>138</v>
      </c>
      <c r="L7624" t="s">
        <v>21727</v>
      </c>
      <c r="M7624" t="s">
        <v>21728</v>
      </c>
      <c r="N7624">
        <v>1.1005555549999999</v>
      </c>
      <c r="O7624">
        <v>0</v>
      </c>
      <c r="P7624">
        <v>7</v>
      </c>
      <c r="Q7624">
        <v>0</v>
      </c>
      <c r="R7624">
        <v>3</v>
      </c>
      <c r="S7624">
        <v>0</v>
      </c>
      <c r="T7624">
        <v>2</v>
      </c>
      <c r="U7624">
        <v>0</v>
      </c>
      <c r="V7624">
        <v>0</v>
      </c>
      <c r="W7624">
        <v>0</v>
      </c>
      <c r="X7624">
        <v>1.6981782812278665</v>
      </c>
      <c r="Y7624">
        <v>0</v>
      </c>
      <c r="Z7624">
        <v>4.4292193272800002</v>
      </c>
      <c r="AA7624">
        <v>0</v>
      </c>
      <c r="AB7624">
        <v>2.1579812587202776</v>
      </c>
      <c r="AC7624">
        <v>0</v>
      </c>
      <c r="AD7624">
        <v>0</v>
      </c>
      <c r="AE7624">
        <v>8.2853788672281432</v>
      </c>
    </row>
    <row r="7625" spans="1:31" x14ac:dyDescent="0.25">
      <c r="A7625">
        <v>2320889</v>
      </c>
      <c r="B7625">
        <v>1</v>
      </c>
      <c r="C7625" t="s">
        <v>80</v>
      </c>
      <c r="D7625" t="s">
        <v>104</v>
      </c>
      <c r="E7625" t="s">
        <v>141</v>
      </c>
      <c r="F7625" t="s">
        <v>21729</v>
      </c>
      <c r="G7625" t="s">
        <v>134</v>
      </c>
      <c r="H7625" t="s">
        <v>135</v>
      </c>
      <c r="I7625" t="s">
        <v>136</v>
      </c>
      <c r="J7625" t="s">
        <v>137</v>
      </c>
      <c r="K7625" t="s">
        <v>138</v>
      </c>
      <c r="L7625" t="s">
        <v>21730</v>
      </c>
      <c r="M7625" t="s">
        <v>21731</v>
      </c>
      <c r="N7625">
        <v>0.45500000000000002</v>
      </c>
      <c r="O7625">
        <v>34</v>
      </c>
      <c r="P7625">
        <v>2034</v>
      </c>
      <c r="Q7625">
        <v>115</v>
      </c>
      <c r="R7625">
        <v>163</v>
      </c>
      <c r="S7625">
        <v>49</v>
      </c>
      <c r="T7625">
        <v>229</v>
      </c>
      <c r="U7625">
        <v>3</v>
      </c>
      <c r="V7625">
        <v>1</v>
      </c>
      <c r="W7625">
        <v>12.886738677540002</v>
      </c>
      <c r="X7625">
        <v>160.40468724311856</v>
      </c>
      <c r="Y7625">
        <v>44.686431391984222</v>
      </c>
      <c r="Z7625">
        <v>41.896160707510205</v>
      </c>
      <c r="AA7625">
        <v>70.878171227481801</v>
      </c>
      <c r="AB7625">
        <v>47.751102641542289</v>
      </c>
      <c r="AC7625">
        <v>4.1718459795012004</v>
      </c>
      <c r="AD7625">
        <v>0.54044097176160011</v>
      </c>
      <c r="AE7625">
        <v>383.21557884043989</v>
      </c>
    </row>
    <row r="7626" spans="1:31" x14ac:dyDescent="0.25">
      <c r="A7626">
        <v>2321012</v>
      </c>
      <c r="B7626">
        <v>1</v>
      </c>
      <c r="C7626" t="s">
        <v>80</v>
      </c>
      <c r="D7626" t="s">
        <v>95</v>
      </c>
      <c r="E7626" t="s">
        <v>141</v>
      </c>
      <c r="F7626" t="s">
        <v>15970</v>
      </c>
      <c r="G7626" t="s">
        <v>134</v>
      </c>
      <c r="H7626" t="s">
        <v>135</v>
      </c>
      <c r="I7626" t="s">
        <v>136</v>
      </c>
      <c r="J7626" t="s">
        <v>137</v>
      </c>
      <c r="K7626" t="s">
        <v>138</v>
      </c>
      <c r="L7626" t="s">
        <v>21732</v>
      </c>
      <c r="M7626" t="s">
        <v>21733</v>
      </c>
      <c r="N7626">
        <v>0.89444444400000001</v>
      </c>
      <c r="O7626">
        <v>0</v>
      </c>
      <c r="P7626">
        <v>527</v>
      </c>
      <c r="Q7626">
        <v>0</v>
      </c>
      <c r="R7626">
        <v>0</v>
      </c>
      <c r="S7626">
        <v>4</v>
      </c>
      <c r="T7626">
        <v>32</v>
      </c>
      <c r="U7626">
        <v>0</v>
      </c>
      <c r="V7626">
        <v>0</v>
      </c>
      <c r="W7626">
        <v>0</v>
      </c>
      <c r="X7626">
        <v>78.334580457956747</v>
      </c>
      <c r="Y7626">
        <v>0</v>
      </c>
      <c r="Z7626">
        <v>0</v>
      </c>
      <c r="AA7626">
        <v>4.272044897615487</v>
      </c>
      <c r="AB7626">
        <v>23.716425974510006</v>
      </c>
      <c r="AC7626">
        <v>0</v>
      </c>
      <c r="AD7626">
        <v>0</v>
      </c>
      <c r="AE7626">
        <v>106.32305133008224</v>
      </c>
    </row>
    <row r="7627" spans="1:31" x14ac:dyDescent="0.25">
      <c r="A7627">
        <v>2321430</v>
      </c>
      <c r="B7627">
        <v>1</v>
      </c>
      <c r="C7627" t="s">
        <v>80</v>
      </c>
      <c r="D7627" t="s">
        <v>82</v>
      </c>
      <c r="E7627" t="s">
        <v>153</v>
      </c>
      <c r="F7627" t="s">
        <v>21734</v>
      </c>
      <c r="G7627" t="s">
        <v>155</v>
      </c>
      <c r="H7627" t="s">
        <v>150</v>
      </c>
      <c r="I7627" t="s">
        <v>136</v>
      </c>
      <c r="J7627" t="s">
        <v>137</v>
      </c>
      <c r="K7627" t="s">
        <v>138</v>
      </c>
      <c r="L7627" t="s">
        <v>21735</v>
      </c>
      <c r="M7627" t="s">
        <v>21736</v>
      </c>
      <c r="N7627">
        <v>3.2980555549999999</v>
      </c>
      <c r="O7627">
        <v>0</v>
      </c>
      <c r="P7627">
        <v>1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0</v>
      </c>
    </row>
    <row r="7628" spans="1:31" x14ac:dyDescent="0.25">
      <c r="A7628">
        <v>2321473</v>
      </c>
      <c r="B7628">
        <v>1</v>
      </c>
      <c r="C7628" t="s">
        <v>80</v>
      </c>
      <c r="D7628" t="s">
        <v>97</v>
      </c>
      <c r="E7628" t="s">
        <v>153</v>
      </c>
      <c r="F7628" t="s">
        <v>21737</v>
      </c>
      <c r="G7628" t="s">
        <v>155</v>
      </c>
      <c r="H7628" t="s">
        <v>150</v>
      </c>
      <c r="I7628" t="s">
        <v>136</v>
      </c>
      <c r="J7628" t="s">
        <v>137</v>
      </c>
      <c r="K7628" t="s">
        <v>138</v>
      </c>
      <c r="L7628" t="s">
        <v>21738</v>
      </c>
      <c r="M7628" t="s">
        <v>21739</v>
      </c>
      <c r="N7628">
        <v>1.430555555</v>
      </c>
      <c r="O7628">
        <v>0</v>
      </c>
      <c r="P7628">
        <v>0</v>
      </c>
      <c r="Q7628">
        <v>0</v>
      </c>
      <c r="R7628">
        <v>0</v>
      </c>
      <c r="S7628">
        <v>0</v>
      </c>
      <c r="T7628">
        <v>1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1.5034099975946669</v>
      </c>
      <c r="AC7628">
        <v>0</v>
      </c>
      <c r="AD7628">
        <v>0</v>
      </c>
      <c r="AE7628">
        <v>1.5034099975946669</v>
      </c>
    </row>
    <row r="7629" spans="1:31" x14ac:dyDescent="0.25">
      <c r="A7629">
        <v>2321496</v>
      </c>
      <c r="B7629">
        <v>1</v>
      </c>
      <c r="C7629" t="s">
        <v>80</v>
      </c>
      <c r="D7629" t="s">
        <v>104</v>
      </c>
      <c r="E7629" t="s">
        <v>132</v>
      </c>
      <c r="F7629" t="s">
        <v>21740</v>
      </c>
      <c r="G7629" t="s">
        <v>134</v>
      </c>
      <c r="H7629" t="s">
        <v>135</v>
      </c>
      <c r="I7629" t="s">
        <v>136</v>
      </c>
      <c r="J7629" t="s">
        <v>137</v>
      </c>
      <c r="K7629" t="s">
        <v>138</v>
      </c>
      <c r="L7629" t="s">
        <v>21741</v>
      </c>
      <c r="M7629" t="s">
        <v>21742</v>
      </c>
      <c r="N7629">
        <v>1.0161111110000001</v>
      </c>
      <c r="O7629">
        <v>1</v>
      </c>
      <c r="P7629">
        <v>96</v>
      </c>
      <c r="Q7629">
        <v>6</v>
      </c>
      <c r="R7629">
        <v>11</v>
      </c>
      <c r="S7629">
        <v>4</v>
      </c>
      <c r="T7629">
        <v>39</v>
      </c>
      <c r="U7629">
        <v>0</v>
      </c>
      <c r="V7629">
        <v>0</v>
      </c>
      <c r="W7629">
        <v>0.56256795628506673</v>
      </c>
      <c r="X7629">
        <v>28.206888149928847</v>
      </c>
      <c r="Y7629">
        <v>7.6446986455205508</v>
      </c>
      <c r="Z7629">
        <v>12.456272953011501</v>
      </c>
      <c r="AA7629">
        <v>10.068562949911339</v>
      </c>
      <c r="AB7629">
        <v>14.700660286690239</v>
      </c>
      <c r="AC7629">
        <v>0</v>
      </c>
      <c r="AD7629">
        <v>0</v>
      </c>
      <c r="AE7629">
        <v>73.63965094134754</v>
      </c>
    </row>
    <row r="7630" spans="1:31" x14ac:dyDescent="0.25">
      <c r="A7630">
        <v>2321281</v>
      </c>
      <c r="B7630">
        <v>1</v>
      </c>
      <c r="C7630" t="s">
        <v>80</v>
      </c>
      <c r="D7630" t="s">
        <v>93</v>
      </c>
      <c r="E7630" t="s">
        <v>141</v>
      </c>
      <c r="F7630" t="s">
        <v>21743</v>
      </c>
      <c r="G7630" t="s">
        <v>134</v>
      </c>
      <c r="H7630" t="s">
        <v>135</v>
      </c>
      <c r="I7630" t="s">
        <v>136</v>
      </c>
      <c r="J7630" t="s">
        <v>137</v>
      </c>
      <c r="K7630" t="s">
        <v>138</v>
      </c>
      <c r="L7630" t="s">
        <v>21744</v>
      </c>
      <c r="M7630" t="s">
        <v>21745</v>
      </c>
      <c r="N7630">
        <v>0.60166666599999996</v>
      </c>
      <c r="O7630">
        <v>0</v>
      </c>
      <c r="P7630">
        <v>1533</v>
      </c>
      <c r="Q7630">
        <v>0</v>
      </c>
      <c r="R7630">
        <v>86</v>
      </c>
      <c r="S7630">
        <v>1</v>
      </c>
      <c r="T7630">
        <v>363</v>
      </c>
      <c r="U7630">
        <v>0</v>
      </c>
      <c r="V7630">
        <v>1</v>
      </c>
      <c r="W7630">
        <v>0</v>
      </c>
      <c r="X7630">
        <v>155.11134857332007</v>
      </c>
      <c r="Y7630">
        <v>0</v>
      </c>
      <c r="Z7630">
        <v>62.66111188906261</v>
      </c>
      <c r="AA7630">
        <v>0.94686202751710002</v>
      </c>
      <c r="AB7630">
        <v>184.05705228461224</v>
      </c>
      <c r="AC7630">
        <v>0</v>
      </c>
      <c r="AD7630">
        <v>16.785832206117483</v>
      </c>
      <c r="AE7630">
        <v>419.56220698062958</v>
      </c>
    </row>
    <row r="7631" spans="1:31" x14ac:dyDescent="0.25">
      <c r="A7631">
        <v>2320949</v>
      </c>
      <c r="B7631">
        <v>1</v>
      </c>
      <c r="C7631" t="s">
        <v>80</v>
      </c>
      <c r="D7631" t="s">
        <v>93</v>
      </c>
      <c r="E7631" t="s">
        <v>147</v>
      </c>
      <c r="F7631" t="s">
        <v>20757</v>
      </c>
      <c r="G7631" t="s">
        <v>149</v>
      </c>
      <c r="H7631" t="s">
        <v>150</v>
      </c>
      <c r="I7631" t="s">
        <v>136</v>
      </c>
      <c r="J7631" t="s">
        <v>137</v>
      </c>
      <c r="K7631" t="s">
        <v>138</v>
      </c>
      <c r="L7631" t="s">
        <v>21746</v>
      </c>
      <c r="M7631" t="s">
        <v>21747</v>
      </c>
      <c r="N7631">
        <v>1.099722222</v>
      </c>
      <c r="O7631">
        <v>0</v>
      </c>
      <c r="P7631">
        <v>2</v>
      </c>
      <c r="Q7631">
        <v>0</v>
      </c>
      <c r="R7631">
        <v>5</v>
      </c>
      <c r="S7631">
        <v>0</v>
      </c>
      <c r="T7631">
        <v>2</v>
      </c>
      <c r="U7631">
        <v>0</v>
      </c>
      <c r="V7631">
        <v>0</v>
      </c>
      <c r="W7631">
        <v>0</v>
      </c>
      <c r="X7631">
        <v>0.71077046065333327</v>
      </c>
      <c r="Y7631">
        <v>0</v>
      </c>
      <c r="Z7631">
        <v>34.895328615153069</v>
      </c>
      <c r="AA7631">
        <v>0</v>
      </c>
      <c r="AB7631">
        <v>3.5387653470896248</v>
      </c>
      <c r="AC7631">
        <v>0</v>
      </c>
      <c r="AD7631">
        <v>0</v>
      </c>
      <c r="AE7631">
        <v>39.144864422896028</v>
      </c>
    </row>
    <row r="7632" spans="1:31" x14ac:dyDescent="0.25">
      <c r="A7632">
        <v>2320995</v>
      </c>
      <c r="B7632">
        <v>1</v>
      </c>
      <c r="C7632" t="s">
        <v>81</v>
      </c>
      <c r="D7632" t="s">
        <v>114</v>
      </c>
      <c r="E7632" t="s">
        <v>141</v>
      </c>
      <c r="F7632" t="s">
        <v>21748</v>
      </c>
      <c r="G7632" t="s">
        <v>143</v>
      </c>
      <c r="H7632" t="s">
        <v>135</v>
      </c>
      <c r="I7632" t="s">
        <v>136</v>
      </c>
      <c r="J7632" t="s">
        <v>137</v>
      </c>
      <c r="K7632" t="s">
        <v>144</v>
      </c>
      <c r="L7632" t="s">
        <v>21749</v>
      </c>
      <c r="M7632" t="s">
        <v>21750</v>
      </c>
      <c r="N7632">
        <v>7.6172222219999997</v>
      </c>
      <c r="O7632">
        <v>0</v>
      </c>
      <c r="P7632">
        <v>229</v>
      </c>
      <c r="Q7632">
        <v>0</v>
      </c>
      <c r="R7632">
        <v>8</v>
      </c>
      <c r="S7632">
        <v>0</v>
      </c>
      <c r="T7632">
        <v>19</v>
      </c>
      <c r="U7632">
        <v>0</v>
      </c>
      <c r="V7632">
        <v>0</v>
      </c>
      <c r="W7632">
        <v>0</v>
      </c>
      <c r="X7632">
        <v>150.99834823114315</v>
      </c>
      <c r="Y7632">
        <v>0</v>
      </c>
      <c r="Z7632">
        <v>6.3991875474432023</v>
      </c>
      <c r="AA7632">
        <v>0</v>
      </c>
      <c r="AB7632">
        <v>302.21113452055744</v>
      </c>
      <c r="AC7632">
        <v>0</v>
      </c>
      <c r="AD7632">
        <v>0</v>
      </c>
      <c r="AE7632">
        <v>459.6086702991438</v>
      </c>
    </row>
    <row r="7633" spans="1:31" x14ac:dyDescent="0.25">
      <c r="A7633">
        <v>2320972</v>
      </c>
      <c r="B7633">
        <v>1</v>
      </c>
      <c r="C7633" t="s">
        <v>80</v>
      </c>
      <c r="D7633" t="s">
        <v>84</v>
      </c>
      <c r="E7633" t="s">
        <v>175</v>
      </c>
      <c r="F7633" t="s">
        <v>21751</v>
      </c>
      <c r="G7633" t="s">
        <v>143</v>
      </c>
      <c r="H7633" t="s">
        <v>135</v>
      </c>
      <c r="I7633" t="s">
        <v>136</v>
      </c>
      <c r="J7633" t="s">
        <v>137</v>
      </c>
      <c r="K7633" t="s">
        <v>144</v>
      </c>
      <c r="L7633" t="s">
        <v>21752</v>
      </c>
      <c r="M7633" t="s">
        <v>21753</v>
      </c>
      <c r="N7633">
        <v>9.0666666659999997</v>
      </c>
      <c r="O7633">
        <v>0</v>
      </c>
      <c r="P7633">
        <v>4593</v>
      </c>
      <c r="Q7633">
        <v>0</v>
      </c>
      <c r="R7633">
        <v>0</v>
      </c>
      <c r="S7633">
        <v>0</v>
      </c>
      <c r="T7633">
        <v>389</v>
      </c>
      <c r="U7633">
        <v>0</v>
      </c>
      <c r="V7633">
        <v>1</v>
      </c>
      <c r="W7633">
        <v>0</v>
      </c>
      <c r="X7633">
        <v>8635.7650848352405</v>
      </c>
      <c r="Y7633">
        <v>0</v>
      </c>
      <c r="Z7633">
        <v>0</v>
      </c>
      <c r="AA7633">
        <v>0</v>
      </c>
      <c r="AB7633">
        <v>4210.3892123458299</v>
      </c>
      <c r="AC7633">
        <v>0</v>
      </c>
      <c r="AD7633">
        <v>1537.475605660019</v>
      </c>
      <c r="AE7633">
        <v>14383.62990284109</v>
      </c>
    </row>
    <row r="7634" spans="1:31" x14ac:dyDescent="0.25">
      <c r="A7634">
        <v>2320909</v>
      </c>
      <c r="B7634">
        <v>1</v>
      </c>
      <c r="C7634" t="s">
        <v>81</v>
      </c>
      <c r="D7634" t="s">
        <v>128</v>
      </c>
      <c r="E7634" t="s">
        <v>141</v>
      </c>
      <c r="F7634" t="s">
        <v>21754</v>
      </c>
      <c r="G7634" t="s">
        <v>134</v>
      </c>
      <c r="H7634" t="s">
        <v>135</v>
      </c>
      <c r="I7634" t="s">
        <v>136</v>
      </c>
      <c r="J7634" t="s">
        <v>137</v>
      </c>
      <c r="K7634" t="s">
        <v>138</v>
      </c>
      <c r="L7634" t="s">
        <v>21755</v>
      </c>
      <c r="M7634" t="s">
        <v>21756</v>
      </c>
      <c r="N7634">
        <v>0.48388888800000002</v>
      </c>
      <c r="O7634">
        <v>1</v>
      </c>
      <c r="P7634">
        <v>18004</v>
      </c>
      <c r="Q7634">
        <v>5</v>
      </c>
      <c r="R7634">
        <v>71</v>
      </c>
      <c r="S7634">
        <v>11</v>
      </c>
      <c r="T7634">
        <v>947</v>
      </c>
      <c r="U7634">
        <v>1</v>
      </c>
      <c r="V7634">
        <v>1</v>
      </c>
      <c r="W7634">
        <v>6.0940327018783332E-2</v>
      </c>
      <c r="X7634">
        <v>1817.7973700096443</v>
      </c>
      <c r="Y7634">
        <v>5.5575890357463669</v>
      </c>
      <c r="Z7634">
        <v>14.321651803064666</v>
      </c>
      <c r="AA7634">
        <v>104.04005284704915</v>
      </c>
      <c r="AB7634">
        <v>415.91647444527194</v>
      </c>
      <c r="AC7634">
        <v>7.4260511944517171</v>
      </c>
      <c r="AD7634">
        <v>2.9229128826475503</v>
      </c>
      <c r="AE7634">
        <v>2368.043042544894</v>
      </c>
    </row>
    <row r="7635" spans="1:31" x14ac:dyDescent="0.25">
      <c r="A7635">
        <v>2321490</v>
      </c>
      <c r="B7635">
        <v>1</v>
      </c>
      <c r="C7635" t="s">
        <v>80</v>
      </c>
      <c r="D7635" t="s">
        <v>96</v>
      </c>
      <c r="E7635" t="s">
        <v>153</v>
      </c>
      <c r="F7635" t="s">
        <v>21757</v>
      </c>
      <c r="G7635" t="s">
        <v>254</v>
      </c>
      <c r="H7635" t="s">
        <v>150</v>
      </c>
      <c r="I7635" t="s">
        <v>136</v>
      </c>
      <c r="J7635" t="s">
        <v>137</v>
      </c>
      <c r="K7635" t="s">
        <v>138</v>
      </c>
      <c r="L7635" t="s">
        <v>21758</v>
      </c>
      <c r="M7635" t="s">
        <v>21759</v>
      </c>
      <c r="N7635">
        <v>4.12</v>
      </c>
      <c r="O7635">
        <v>0</v>
      </c>
      <c r="P7635">
        <v>1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1.27302416208</v>
      </c>
      <c r="Y7635">
        <v>0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1.27302416208</v>
      </c>
    </row>
    <row r="7636" spans="1:31" x14ac:dyDescent="0.25">
      <c r="A7636">
        <v>2321101</v>
      </c>
      <c r="B7636">
        <v>1</v>
      </c>
      <c r="C7636" t="s">
        <v>80</v>
      </c>
      <c r="D7636" t="s">
        <v>93</v>
      </c>
      <c r="E7636" t="s">
        <v>132</v>
      </c>
      <c r="F7636" t="s">
        <v>21760</v>
      </c>
      <c r="G7636" t="s">
        <v>143</v>
      </c>
      <c r="H7636" t="s">
        <v>135</v>
      </c>
      <c r="I7636" t="s">
        <v>136</v>
      </c>
      <c r="J7636" t="s">
        <v>137</v>
      </c>
      <c r="K7636" t="s">
        <v>144</v>
      </c>
      <c r="L7636" t="s">
        <v>21761</v>
      </c>
      <c r="M7636" t="s">
        <v>21762</v>
      </c>
      <c r="N7636">
        <v>0.49083333299999998</v>
      </c>
      <c r="O7636">
        <v>0</v>
      </c>
      <c r="P7636">
        <v>0</v>
      </c>
      <c r="Q7636">
        <v>32</v>
      </c>
      <c r="R7636">
        <v>0</v>
      </c>
      <c r="S7636">
        <v>5</v>
      </c>
      <c r="T7636">
        <v>1</v>
      </c>
      <c r="U7636">
        <v>0</v>
      </c>
      <c r="V7636">
        <v>0</v>
      </c>
      <c r="W7636">
        <v>0</v>
      </c>
      <c r="X7636">
        <v>0</v>
      </c>
      <c r="Y7636">
        <v>112.2205302610334</v>
      </c>
      <c r="Z7636">
        <v>0</v>
      </c>
      <c r="AA7636">
        <v>4.4531084016063334</v>
      </c>
      <c r="AB7636">
        <v>1.827588667491125</v>
      </c>
      <c r="AC7636">
        <v>0</v>
      </c>
      <c r="AD7636">
        <v>0</v>
      </c>
      <c r="AE7636">
        <v>118.50122733013086</v>
      </c>
    </row>
    <row r="7637" spans="1:31" x14ac:dyDescent="0.25">
      <c r="A7637">
        <v>2321304</v>
      </c>
      <c r="B7637">
        <v>1</v>
      </c>
      <c r="C7637" t="s">
        <v>80</v>
      </c>
      <c r="D7637" t="s">
        <v>85</v>
      </c>
      <c r="E7637" t="s">
        <v>153</v>
      </c>
      <c r="F7637" t="s">
        <v>21763</v>
      </c>
      <c r="G7637" t="s">
        <v>254</v>
      </c>
      <c r="H7637" t="s">
        <v>150</v>
      </c>
      <c r="I7637" t="s">
        <v>136</v>
      </c>
      <c r="J7637" t="s">
        <v>137</v>
      </c>
      <c r="K7637" t="s">
        <v>138</v>
      </c>
      <c r="L7637" t="s">
        <v>21764</v>
      </c>
      <c r="M7637" t="s">
        <v>21765</v>
      </c>
      <c r="N7637">
        <v>1.403611111</v>
      </c>
      <c r="O7637">
        <v>0</v>
      </c>
      <c r="P7637">
        <v>52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16.396390369144498</v>
      </c>
      <c r="Y7637">
        <v>0</v>
      </c>
      <c r="Z7637">
        <v>0</v>
      </c>
      <c r="AA7637">
        <v>0</v>
      </c>
      <c r="AB7637">
        <v>0</v>
      </c>
      <c r="AC7637">
        <v>0</v>
      </c>
      <c r="AD7637">
        <v>0</v>
      </c>
      <c r="AE7637">
        <v>16.396390369144498</v>
      </c>
    </row>
    <row r="7638" spans="1:31" x14ac:dyDescent="0.25">
      <c r="A7638">
        <v>2320955</v>
      </c>
      <c r="B7638">
        <v>1</v>
      </c>
      <c r="C7638" t="s">
        <v>80</v>
      </c>
      <c r="D7638" t="s">
        <v>103</v>
      </c>
      <c r="E7638" t="s">
        <v>414</v>
      </c>
      <c r="F7638" t="s">
        <v>21766</v>
      </c>
      <c r="G7638" t="s">
        <v>134</v>
      </c>
      <c r="H7638" t="s">
        <v>135</v>
      </c>
      <c r="I7638" t="s">
        <v>136</v>
      </c>
      <c r="J7638" t="s">
        <v>137</v>
      </c>
      <c r="K7638" t="s">
        <v>138</v>
      </c>
      <c r="L7638" t="s">
        <v>21767</v>
      </c>
      <c r="M7638" t="s">
        <v>21768</v>
      </c>
      <c r="N7638">
        <v>7.6423055000000004E-2</v>
      </c>
      <c r="O7638">
        <v>0</v>
      </c>
      <c r="P7638">
        <v>5241</v>
      </c>
      <c r="Q7638">
        <v>11</v>
      </c>
      <c r="R7638">
        <v>75</v>
      </c>
      <c r="S7638">
        <v>45</v>
      </c>
      <c r="T7638">
        <v>488</v>
      </c>
      <c r="U7638">
        <v>67</v>
      </c>
      <c r="V7638">
        <v>4</v>
      </c>
      <c r="W7638">
        <v>0</v>
      </c>
      <c r="X7638">
        <v>80.541875205064798</v>
      </c>
      <c r="Y7638">
        <v>4.8570320151527797</v>
      </c>
      <c r="Z7638">
        <v>7.8509679296296921</v>
      </c>
      <c r="AA7638">
        <v>56.833463535734317</v>
      </c>
      <c r="AB7638">
        <v>39.918259236054659</v>
      </c>
      <c r="AC7638">
        <v>546.42150275147867</v>
      </c>
      <c r="AD7638">
        <v>14.128798051155666</v>
      </c>
      <c r="AE7638">
        <v>750.55189872427059</v>
      </c>
    </row>
    <row r="7639" spans="1:31" x14ac:dyDescent="0.25">
      <c r="A7639">
        <v>2321204</v>
      </c>
      <c r="B7639">
        <v>1</v>
      </c>
      <c r="C7639" t="s">
        <v>81</v>
      </c>
      <c r="D7639" t="s">
        <v>128</v>
      </c>
      <c r="E7639" t="s">
        <v>153</v>
      </c>
      <c r="F7639" t="s">
        <v>21769</v>
      </c>
      <c r="G7639" t="s">
        <v>203</v>
      </c>
      <c r="H7639" t="s">
        <v>150</v>
      </c>
      <c r="I7639" t="s">
        <v>136</v>
      </c>
      <c r="J7639" t="s">
        <v>137</v>
      </c>
      <c r="K7639" t="s">
        <v>138</v>
      </c>
      <c r="L7639" t="s">
        <v>21770</v>
      </c>
      <c r="M7639" t="s">
        <v>21771</v>
      </c>
      <c r="N7639">
        <v>1.6016666660000001</v>
      </c>
      <c r="O7639">
        <v>0</v>
      </c>
      <c r="P7639">
        <v>6</v>
      </c>
      <c r="Q7639">
        <v>0</v>
      </c>
      <c r="R7639">
        <v>0</v>
      </c>
      <c r="S7639">
        <v>0</v>
      </c>
      <c r="T7639">
        <v>1</v>
      </c>
      <c r="U7639">
        <v>0</v>
      </c>
      <c r="V7639">
        <v>0</v>
      </c>
      <c r="W7639">
        <v>0</v>
      </c>
      <c r="X7639">
        <v>1.4455078860468169</v>
      </c>
      <c r="Y7639">
        <v>0</v>
      </c>
      <c r="Z7639">
        <v>0</v>
      </c>
      <c r="AA7639">
        <v>0</v>
      </c>
      <c r="AB7639">
        <v>3.1151355618346441</v>
      </c>
      <c r="AC7639">
        <v>0</v>
      </c>
      <c r="AD7639">
        <v>0</v>
      </c>
      <c r="AE7639">
        <v>4.5606434478814606</v>
      </c>
    </row>
    <row r="7640" spans="1:31" x14ac:dyDescent="0.25">
      <c r="A7640">
        <v>2321450</v>
      </c>
      <c r="B7640">
        <v>1</v>
      </c>
      <c r="C7640" t="s">
        <v>80</v>
      </c>
      <c r="D7640" t="s">
        <v>100</v>
      </c>
      <c r="E7640" t="s">
        <v>175</v>
      </c>
      <c r="F7640" t="s">
        <v>21772</v>
      </c>
      <c r="G7640" t="s">
        <v>210</v>
      </c>
      <c r="H7640" t="s">
        <v>135</v>
      </c>
      <c r="I7640" t="s">
        <v>136</v>
      </c>
      <c r="J7640" t="s">
        <v>137</v>
      </c>
      <c r="K7640" t="s">
        <v>138</v>
      </c>
      <c r="L7640" t="s">
        <v>21773</v>
      </c>
      <c r="M7640" t="s">
        <v>21774</v>
      </c>
      <c r="N7640">
        <v>1.6541666660000001</v>
      </c>
      <c r="O7640">
        <v>0</v>
      </c>
      <c r="P7640">
        <v>0</v>
      </c>
      <c r="Q7640">
        <v>0</v>
      </c>
      <c r="R7640">
        <v>0</v>
      </c>
      <c r="S7640">
        <v>6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>
        <v>100.21547754021353</v>
      </c>
      <c r="AB7640">
        <v>0</v>
      </c>
      <c r="AC7640">
        <v>0</v>
      </c>
      <c r="AD7640">
        <v>0</v>
      </c>
      <c r="AE7640">
        <v>100.21547754021353</v>
      </c>
    </row>
    <row r="7641" spans="1:31" x14ac:dyDescent="0.25">
      <c r="A7641">
        <v>2321055</v>
      </c>
      <c r="B7641">
        <v>1</v>
      </c>
      <c r="C7641" t="s">
        <v>80</v>
      </c>
      <c r="D7641" t="s">
        <v>107</v>
      </c>
      <c r="E7641" t="s">
        <v>147</v>
      </c>
      <c r="F7641" t="s">
        <v>21775</v>
      </c>
      <c r="G7641" t="s">
        <v>1130</v>
      </c>
      <c r="H7641" t="s">
        <v>150</v>
      </c>
      <c r="I7641" t="s">
        <v>136</v>
      </c>
      <c r="J7641" t="s">
        <v>137</v>
      </c>
      <c r="K7641" t="s">
        <v>138</v>
      </c>
      <c r="L7641" t="s">
        <v>21776</v>
      </c>
      <c r="M7641" t="s">
        <v>21777</v>
      </c>
      <c r="N7641">
        <v>2.6808333329999998</v>
      </c>
      <c r="O7641">
        <v>0</v>
      </c>
      <c r="P7641">
        <v>19</v>
      </c>
      <c r="Q7641">
        <v>0</v>
      </c>
      <c r="R7641">
        <v>0</v>
      </c>
      <c r="S7641">
        <v>0</v>
      </c>
      <c r="T7641">
        <v>8</v>
      </c>
      <c r="U7641">
        <v>0</v>
      </c>
      <c r="V7641">
        <v>0</v>
      </c>
      <c r="W7641">
        <v>0</v>
      </c>
      <c r="X7641">
        <v>11.599738814343073</v>
      </c>
      <c r="Y7641">
        <v>0</v>
      </c>
      <c r="Z7641">
        <v>0</v>
      </c>
      <c r="AA7641">
        <v>0</v>
      </c>
      <c r="AB7641">
        <v>22.289870936436529</v>
      </c>
      <c r="AC7641">
        <v>0</v>
      </c>
      <c r="AD7641">
        <v>0</v>
      </c>
      <c r="AE7641">
        <v>33.889609750779599</v>
      </c>
    </row>
    <row r="7642" spans="1:31" x14ac:dyDescent="0.25">
      <c r="A7642">
        <v>2321413</v>
      </c>
      <c r="B7642">
        <v>1</v>
      </c>
      <c r="C7642" t="s">
        <v>80</v>
      </c>
      <c r="D7642" t="s">
        <v>96</v>
      </c>
      <c r="E7642" t="s">
        <v>153</v>
      </c>
      <c r="F7642" t="s">
        <v>21778</v>
      </c>
      <c r="G7642" t="s">
        <v>203</v>
      </c>
      <c r="H7642" t="s">
        <v>150</v>
      </c>
      <c r="I7642" t="s">
        <v>136</v>
      </c>
      <c r="J7642" t="s">
        <v>137</v>
      </c>
      <c r="K7642" t="s">
        <v>138</v>
      </c>
      <c r="L7642" t="s">
        <v>21779</v>
      </c>
      <c r="M7642" t="s">
        <v>21780</v>
      </c>
      <c r="N7642">
        <v>2.4411111110000001</v>
      </c>
      <c r="O7642">
        <v>0</v>
      </c>
      <c r="P7642">
        <v>5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1.0862988182336333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1.0862988182336333</v>
      </c>
    </row>
    <row r="7643" spans="1:31" x14ac:dyDescent="0.25">
      <c r="A7643">
        <v>2320892</v>
      </c>
      <c r="B7643">
        <v>1</v>
      </c>
      <c r="C7643" t="s">
        <v>81</v>
      </c>
      <c r="D7643" t="s">
        <v>128</v>
      </c>
      <c r="E7643" t="s">
        <v>132</v>
      </c>
      <c r="F7643" t="s">
        <v>1572</v>
      </c>
      <c r="G7643" t="s">
        <v>134</v>
      </c>
      <c r="H7643" t="s">
        <v>135</v>
      </c>
      <c r="I7643" t="s">
        <v>136</v>
      </c>
      <c r="J7643" t="s">
        <v>137</v>
      </c>
      <c r="K7643" t="s">
        <v>138</v>
      </c>
      <c r="L7643" t="s">
        <v>21781</v>
      </c>
      <c r="M7643" t="s">
        <v>21782</v>
      </c>
      <c r="N7643">
        <v>0.22527777700000001</v>
      </c>
      <c r="O7643">
        <v>7</v>
      </c>
      <c r="P7643">
        <v>1324</v>
      </c>
      <c r="Q7643">
        <v>25</v>
      </c>
      <c r="R7643">
        <v>19</v>
      </c>
      <c r="S7643">
        <v>22</v>
      </c>
      <c r="T7643">
        <v>113</v>
      </c>
      <c r="U7643">
        <v>1</v>
      </c>
      <c r="V7643">
        <v>0</v>
      </c>
      <c r="W7643">
        <v>0.36903516757800003</v>
      </c>
      <c r="X7643">
        <v>30.899841666731469</v>
      </c>
      <c r="Y7643">
        <v>20.847351889142537</v>
      </c>
      <c r="Z7643">
        <v>1.7928430935306447</v>
      </c>
      <c r="AA7643">
        <v>12.089557751457921</v>
      </c>
      <c r="AB7643">
        <v>6.3167909312324459</v>
      </c>
      <c r="AC7643">
        <v>13.506192557798324</v>
      </c>
      <c r="AD7643">
        <v>0</v>
      </c>
      <c r="AE7643">
        <v>85.821613057471353</v>
      </c>
    </row>
    <row r="7644" spans="1:31" x14ac:dyDescent="0.25">
      <c r="A7644">
        <v>2321390</v>
      </c>
      <c r="B7644">
        <v>1</v>
      </c>
      <c r="C7644" t="s">
        <v>81</v>
      </c>
      <c r="D7644" t="s">
        <v>127</v>
      </c>
      <c r="E7644" t="s">
        <v>175</v>
      </c>
      <c r="F7644" t="s">
        <v>21783</v>
      </c>
      <c r="G7644" t="s">
        <v>210</v>
      </c>
      <c r="H7644" t="s">
        <v>135</v>
      </c>
      <c r="I7644" t="s">
        <v>136</v>
      </c>
      <c r="J7644" t="s">
        <v>137</v>
      </c>
      <c r="K7644" t="s">
        <v>138</v>
      </c>
      <c r="L7644" t="s">
        <v>21784</v>
      </c>
      <c r="M7644" t="s">
        <v>21785</v>
      </c>
      <c r="N7644">
        <v>1.568888888</v>
      </c>
      <c r="O7644">
        <v>0</v>
      </c>
      <c r="P7644">
        <v>1</v>
      </c>
      <c r="Q7644">
        <v>0</v>
      </c>
      <c r="R7644">
        <v>2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2.3870561262358252</v>
      </c>
      <c r="Y7644">
        <v>0</v>
      </c>
      <c r="Z7644">
        <v>11.176029644288217</v>
      </c>
      <c r="AA7644">
        <v>0</v>
      </c>
      <c r="AB7644">
        <v>0</v>
      </c>
      <c r="AC7644">
        <v>0</v>
      </c>
      <c r="AD7644">
        <v>0</v>
      </c>
      <c r="AE7644">
        <v>13.563085770524042</v>
      </c>
    </row>
    <row r="7645" spans="1:31" x14ac:dyDescent="0.25">
      <c r="A7645">
        <v>2321035</v>
      </c>
      <c r="B7645">
        <v>1</v>
      </c>
      <c r="C7645" t="s">
        <v>81</v>
      </c>
      <c r="D7645" t="s">
        <v>113</v>
      </c>
      <c r="E7645" t="s">
        <v>158</v>
      </c>
      <c r="F7645" t="s">
        <v>14238</v>
      </c>
      <c r="G7645" t="s">
        <v>503</v>
      </c>
      <c r="H7645" t="s">
        <v>150</v>
      </c>
      <c r="I7645" t="s">
        <v>136</v>
      </c>
      <c r="J7645" t="s">
        <v>137</v>
      </c>
      <c r="K7645" t="s">
        <v>138</v>
      </c>
      <c r="L7645" t="s">
        <v>21786</v>
      </c>
      <c r="M7645" t="s">
        <v>21787</v>
      </c>
      <c r="N7645">
        <v>1.497222222</v>
      </c>
      <c r="O7645">
        <v>0</v>
      </c>
      <c r="P7645">
        <v>3</v>
      </c>
      <c r="Q7645">
        <v>0</v>
      </c>
      <c r="R7645">
        <v>10</v>
      </c>
      <c r="S7645">
        <v>0</v>
      </c>
      <c r="T7645">
        <v>42</v>
      </c>
      <c r="U7645">
        <v>0</v>
      </c>
      <c r="V7645">
        <v>0</v>
      </c>
      <c r="W7645">
        <v>0</v>
      </c>
      <c r="X7645">
        <v>1.2869222664829998</v>
      </c>
      <c r="Y7645">
        <v>0</v>
      </c>
      <c r="Z7645">
        <v>60.337051938640982</v>
      </c>
      <c r="AA7645">
        <v>0</v>
      </c>
      <c r="AB7645">
        <v>25.509449700237216</v>
      </c>
      <c r="AC7645">
        <v>0</v>
      </c>
      <c r="AD7645">
        <v>0</v>
      </c>
      <c r="AE7645">
        <v>87.133423905361198</v>
      </c>
    </row>
    <row r="7646" spans="1:31" x14ac:dyDescent="0.25">
      <c r="A7646">
        <v>2321198</v>
      </c>
      <c r="B7646">
        <v>1</v>
      </c>
      <c r="C7646" t="s">
        <v>81</v>
      </c>
      <c r="D7646" t="s">
        <v>120</v>
      </c>
      <c r="E7646" t="s">
        <v>158</v>
      </c>
      <c r="F7646" t="s">
        <v>21788</v>
      </c>
      <c r="G7646" t="s">
        <v>453</v>
      </c>
      <c r="H7646" t="s">
        <v>150</v>
      </c>
      <c r="I7646" t="s">
        <v>136</v>
      </c>
      <c r="J7646" t="s">
        <v>137</v>
      </c>
      <c r="K7646" t="s">
        <v>138</v>
      </c>
      <c r="L7646" t="s">
        <v>21789</v>
      </c>
      <c r="M7646" t="s">
        <v>21790</v>
      </c>
      <c r="N7646">
        <v>1.165277777</v>
      </c>
      <c r="O7646">
        <v>0</v>
      </c>
      <c r="P7646">
        <v>123</v>
      </c>
      <c r="Q7646">
        <v>0</v>
      </c>
      <c r="R7646">
        <v>11</v>
      </c>
      <c r="S7646">
        <v>0</v>
      </c>
      <c r="T7646">
        <v>13</v>
      </c>
      <c r="U7646">
        <v>0</v>
      </c>
      <c r="V7646">
        <v>0</v>
      </c>
      <c r="W7646">
        <v>0</v>
      </c>
      <c r="X7646">
        <v>20.54020886768302</v>
      </c>
      <c r="Y7646">
        <v>0</v>
      </c>
      <c r="Z7646">
        <v>1.2761274581913333</v>
      </c>
      <c r="AA7646">
        <v>0</v>
      </c>
      <c r="AB7646">
        <v>5.388415899149078</v>
      </c>
      <c r="AC7646">
        <v>0</v>
      </c>
      <c r="AD7646">
        <v>0</v>
      </c>
      <c r="AE7646">
        <v>27.20475222502343</v>
      </c>
    </row>
    <row r="7647" spans="1:31" x14ac:dyDescent="0.25">
      <c r="A7647">
        <v>2321364</v>
      </c>
      <c r="B7647">
        <v>1</v>
      </c>
      <c r="C7647" t="s">
        <v>80</v>
      </c>
      <c r="D7647" t="s">
        <v>96</v>
      </c>
      <c r="E7647" t="s">
        <v>153</v>
      </c>
      <c r="F7647" t="s">
        <v>21791</v>
      </c>
      <c r="G7647" t="s">
        <v>254</v>
      </c>
      <c r="H7647" t="s">
        <v>150</v>
      </c>
      <c r="I7647" t="s">
        <v>136</v>
      </c>
      <c r="J7647" t="s">
        <v>137</v>
      </c>
      <c r="K7647" t="s">
        <v>138</v>
      </c>
      <c r="L7647" t="s">
        <v>21792</v>
      </c>
      <c r="M7647" t="s">
        <v>21793</v>
      </c>
      <c r="N7647">
        <v>2.9838888880000001</v>
      </c>
      <c r="O7647">
        <v>0</v>
      </c>
      <c r="P7647">
        <v>1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9.4031270773911668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9.4031270773911668</v>
      </c>
    </row>
    <row r="7648" spans="1:31" x14ac:dyDescent="0.25">
      <c r="A7648">
        <v>2320992</v>
      </c>
      <c r="B7648">
        <v>1</v>
      </c>
      <c r="C7648" t="s">
        <v>80</v>
      </c>
      <c r="D7648" t="s">
        <v>99</v>
      </c>
      <c r="E7648" t="s">
        <v>153</v>
      </c>
      <c r="F7648" t="s">
        <v>10892</v>
      </c>
      <c r="G7648" t="s">
        <v>155</v>
      </c>
      <c r="H7648" t="s">
        <v>150</v>
      </c>
      <c r="I7648" t="s">
        <v>136</v>
      </c>
      <c r="J7648" t="s">
        <v>137</v>
      </c>
      <c r="K7648" t="s">
        <v>138</v>
      </c>
      <c r="L7648" t="s">
        <v>21794</v>
      </c>
      <c r="M7648" t="s">
        <v>21795</v>
      </c>
      <c r="N7648">
        <v>0.76694444399999995</v>
      </c>
      <c r="O7648">
        <v>0</v>
      </c>
      <c r="P7648">
        <v>1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1.3318858499741666E-2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1.3318858499741666E-2</v>
      </c>
    </row>
    <row r="7649" spans="1:31" x14ac:dyDescent="0.25">
      <c r="A7649">
        <v>2320886</v>
      </c>
      <c r="B7649">
        <v>1</v>
      </c>
      <c r="C7649" t="s">
        <v>81</v>
      </c>
      <c r="D7649" t="s">
        <v>112</v>
      </c>
      <c r="E7649" t="s">
        <v>132</v>
      </c>
      <c r="F7649" t="s">
        <v>21796</v>
      </c>
      <c r="G7649" t="s">
        <v>134</v>
      </c>
      <c r="H7649" t="s">
        <v>135</v>
      </c>
      <c r="I7649" t="s">
        <v>468</v>
      </c>
      <c r="J7649" t="s">
        <v>137</v>
      </c>
      <c r="K7649" t="s">
        <v>138</v>
      </c>
      <c r="L7649" t="s">
        <v>21797</v>
      </c>
      <c r="M7649" t="s">
        <v>21798</v>
      </c>
      <c r="N7649">
        <v>5.5555550000000002E-3</v>
      </c>
      <c r="O7649">
        <v>0</v>
      </c>
      <c r="P7649">
        <v>2300</v>
      </c>
      <c r="Q7649">
        <v>271</v>
      </c>
      <c r="R7649">
        <v>250</v>
      </c>
      <c r="S7649">
        <v>31</v>
      </c>
      <c r="T7649">
        <v>285</v>
      </c>
      <c r="U7649">
        <v>4</v>
      </c>
      <c r="V7649">
        <v>2</v>
      </c>
      <c r="W7649">
        <v>0</v>
      </c>
      <c r="X7649">
        <v>1.4019187231158314</v>
      </c>
      <c r="Y7649">
        <v>0.56588875968388919</v>
      </c>
      <c r="Z7649">
        <v>0.30058677926044458</v>
      </c>
      <c r="AA7649">
        <v>0.11024263698594446</v>
      </c>
      <c r="AB7649">
        <v>0.25749134476894442</v>
      </c>
      <c r="AC7649">
        <v>0.44728727726100004</v>
      </c>
      <c r="AD7649">
        <v>0.38241271376177771</v>
      </c>
      <c r="AE7649">
        <v>3.465828234837832</v>
      </c>
    </row>
    <row r="7650" spans="1:31" x14ac:dyDescent="0.25">
      <c r="A7650">
        <v>2321184</v>
      </c>
      <c r="B7650">
        <v>1</v>
      </c>
      <c r="C7650" t="s">
        <v>80</v>
      </c>
      <c r="D7650" t="s">
        <v>87</v>
      </c>
      <c r="E7650" t="s">
        <v>147</v>
      </c>
      <c r="F7650" t="s">
        <v>21799</v>
      </c>
      <c r="G7650" t="s">
        <v>1130</v>
      </c>
      <c r="H7650" t="s">
        <v>150</v>
      </c>
      <c r="I7650" t="s">
        <v>136</v>
      </c>
      <c r="J7650" t="s">
        <v>137</v>
      </c>
      <c r="K7650" t="s">
        <v>138</v>
      </c>
      <c r="L7650" t="s">
        <v>21800</v>
      </c>
      <c r="M7650" t="s">
        <v>21801</v>
      </c>
      <c r="N7650">
        <v>0.93166666600000003</v>
      </c>
      <c r="O7650">
        <v>0</v>
      </c>
      <c r="P7650">
        <v>32</v>
      </c>
      <c r="Q7650">
        <v>0</v>
      </c>
      <c r="R7650">
        <v>0</v>
      </c>
      <c r="S7650">
        <v>0</v>
      </c>
      <c r="T7650">
        <v>2</v>
      </c>
      <c r="U7650">
        <v>0</v>
      </c>
      <c r="V7650">
        <v>0</v>
      </c>
      <c r="W7650">
        <v>0</v>
      </c>
      <c r="X7650">
        <v>6.0533890100943513</v>
      </c>
      <c r="Y7650">
        <v>0</v>
      </c>
      <c r="Z7650">
        <v>0</v>
      </c>
      <c r="AA7650">
        <v>0</v>
      </c>
      <c r="AB7650">
        <v>2.0562000513341112</v>
      </c>
      <c r="AC7650">
        <v>0</v>
      </c>
      <c r="AD7650">
        <v>0</v>
      </c>
      <c r="AE7650">
        <v>8.109589061428462</v>
      </c>
    </row>
    <row r="7651" spans="1:31" x14ac:dyDescent="0.25">
      <c r="A7651">
        <v>2321427</v>
      </c>
      <c r="B7651">
        <v>1</v>
      </c>
      <c r="C7651" t="s">
        <v>80</v>
      </c>
      <c r="D7651" t="s">
        <v>108</v>
      </c>
      <c r="E7651" t="s">
        <v>147</v>
      </c>
      <c r="F7651" t="s">
        <v>21802</v>
      </c>
      <c r="G7651" t="s">
        <v>149</v>
      </c>
      <c r="H7651" t="s">
        <v>150</v>
      </c>
      <c r="I7651" t="s">
        <v>136</v>
      </c>
      <c r="J7651" t="s">
        <v>137</v>
      </c>
      <c r="K7651" t="s">
        <v>138</v>
      </c>
      <c r="L7651" t="s">
        <v>21803</v>
      </c>
      <c r="M7651" t="s">
        <v>21804</v>
      </c>
      <c r="N7651">
        <v>2.2966666660000001</v>
      </c>
      <c r="O7651">
        <v>0</v>
      </c>
      <c r="P7651">
        <v>11</v>
      </c>
      <c r="Q7651">
        <v>0</v>
      </c>
      <c r="R7651">
        <v>2</v>
      </c>
      <c r="S7651">
        <v>0</v>
      </c>
      <c r="T7651">
        <v>2</v>
      </c>
      <c r="U7651">
        <v>0</v>
      </c>
      <c r="V7651">
        <v>0</v>
      </c>
      <c r="W7651">
        <v>0</v>
      </c>
      <c r="X7651">
        <v>4.9148695579631498</v>
      </c>
      <c r="Y7651">
        <v>0</v>
      </c>
      <c r="Z7651">
        <v>7.2806689638700003E-2</v>
      </c>
      <c r="AA7651">
        <v>0</v>
      </c>
      <c r="AB7651">
        <v>0.15021684240450001</v>
      </c>
      <c r="AC7651">
        <v>0</v>
      </c>
      <c r="AD7651">
        <v>0</v>
      </c>
      <c r="AE7651">
        <v>5.13789309000635</v>
      </c>
    </row>
    <row r="7652" spans="1:31" x14ac:dyDescent="0.25">
      <c r="A7652">
        <v>2321470</v>
      </c>
      <c r="B7652">
        <v>1</v>
      </c>
      <c r="C7652" t="s">
        <v>81</v>
      </c>
      <c r="D7652" t="s">
        <v>115</v>
      </c>
      <c r="E7652" t="s">
        <v>153</v>
      </c>
      <c r="F7652" t="s">
        <v>21805</v>
      </c>
      <c r="G7652" t="s">
        <v>155</v>
      </c>
      <c r="H7652" t="s">
        <v>150</v>
      </c>
      <c r="I7652" t="s">
        <v>136</v>
      </c>
      <c r="J7652" t="s">
        <v>137</v>
      </c>
      <c r="K7652" t="s">
        <v>138</v>
      </c>
      <c r="L7652" t="s">
        <v>21806</v>
      </c>
      <c r="M7652" t="s">
        <v>21807</v>
      </c>
      <c r="N7652">
        <v>1.1202777770000001</v>
      </c>
      <c r="O7652">
        <v>0</v>
      </c>
      <c r="P7652">
        <v>1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9.1704719202666665E-2</v>
      </c>
      <c r="Y7652">
        <v>0</v>
      </c>
      <c r="Z7652">
        <v>0</v>
      </c>
      <c r="AA7652">
        <v>0</v>
      </c>
      <c r="AB7652">
        <v>0</v>
      </c>
      <c r="AC7652">
        <v>0</v>
      </c>
      <c r="AD7652">
        <v>0</v>
      </c>
      <c r="AE7652">
        <v>9.1704719202666665E-2</v>
      </c>
    </row>
    <row r="7653" spans="1:31" x14ac:dyDescent="0.25">
      <c r="A7653">
        <v>2321044</v>
      </c>
      <c r="B7653">
        <v>1</v>
      </c>
      <c r="C7653" t="s">
        <v>80</v>
      </c>
      <c r="D7653" t="s">
        <v>82</v>
      </c>
      <c r="E7653" t="s">
        <v>147</v>
      </c>
      <c r="F7653" t="s">
        <v>18273</v>
      </c>
      <c r="G7653" t="s">
        <v>177</v>
      </c>
      <c r="H7653" t="s">
        <v>150</v>
      </c>
      <c r="I7653" t="s">
        <v>136</v>
      </c>
      <c r="J7653" t="s">
        <v>137</v>
      </c>
      <c r="K7653" t="s">
        <v>144</v>
      </c>
      <c r="L7653" t="s">
        <v>21808</v>
      </c>
      <c r="M7653" t="s">
        <v>21809</v>
      </c>
      <c r="N7653">
        <v>6.7377777769999998</v>
      </c>
      <c r="O7653">
        <v>0</v>
      </c>
      <c r="P7653">
        <v>64</v>
      </c>
      <c r="Q7653">
        <v>0</v>
      </c>
      <c r="R7653">
        <v>0</v>
      </c>
      <c r="S7653">
        <v>0</v>
      </c>
      <c r="T7653">
        <v>2</v>
      </c>
      <c r="U7653">
        <v>0</v>
      </c>
      <c r="V7653">
        <v>0</v>
      </c>
      <c r="W7653">
        <v>0</v>
      </c>
      <c r="X7653">
        <v>88.155563203505338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88.155563203505338</v>
      </c>
    </row>
    <row r="7654" spans="1:31" x14ac:dyDescent="0.25">
      <c r="A7654">
        <v>2321190</v>
      </c>
      <c r="B7654">
        <v>1</v>
      </c>
      <c r="C7654" t="s">
        <v>81</v>
      </c>
      <c r="D7654" t="s">
        <v>113</v>
      </c>
      <c r="E7654" t="s">
        <v>158</v>
      </c>
      <c r="F7654" t="s">
        <v>21810</v>
      </c>
      <c r="G7654" t="s">
        <v>453</v>
      </c>
      <c r="H7654" t="s">
        <v>150</v>
      </c>
      <c r="I7654" t="s">
        <v>136</v>
      </c>
      <c r="J7654" t="s">
        <v>137</v>
      </c>
      <c r="K7654" t="s">
        <v>138</v>
      </c>
      <c r="L7654" t="s">
        <v>21811</v>
      </c>
      <c r="M7654" t="s">
        <v>21812</v>
      </c>
      <c r="N7654">
        <v>7.085555555</v>
      </c>
      <c r="O7654">
        <v>0</v>
      </c>
      <c r="P7654">
        <v>2</v>
      </c>
      <c r="Q7654">
        <v>0</v>
      </c>
      <c r="R7654">
        <v>16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6.0548109642637336</v>
      </c>
      <c r="Y7654">
        <v>0</v>
      </c>
      <c r="Z7654">
        <v>317.47049703299211</v>
      </c>
      <c r="AA7654">
        <v>0</v>
      </c>
      <c r="AB7654">
        <v>0</v>
      </c>
      <c r="AC7654">
        <v>0</v>
      </c>
      <c r="AD7654">
        <v>0</v>
      </c>
      <c r="AE7654">
        <v>323.52530799725582</v>
      </c>
    </row>
    <row r="7655" spans="1:31" x14ac:dyDescent="0.25">
      <c r="A7655">
        <v>2321253</v>
      </c>
      <c r="B7655">
        <v>1</v>
      </c>
      <c r="C7655" t="s">
        <v>80</v>
      </c>
      <c r="D7655" t="s">
        <v>88</v>
      </c>
      <c r="E7655" t="s">
        <v>147</v>
      </c>
      <c r="F7655" t="s">
        <v>21813</v>
      </c>
      <c r="G7655" t="s">
        <v>149</v>
      </c>
      <c r="H7655" t="s">
        <v>150</v>
      </c>
      <c r="I7655" t="s">
        <v>136</v>
      </c>
      <c r="J7655" t="s">
        <v>137</v>
      </c>
      <c r="K7655" t="s">
        <v>138</v>
      </c>
      <c r="L7655" t="s">
        <v>21814</v>
      </c>
      <c r="M7655" t="s">
        <v>21815</v>
      </c>
      <c r="N7655">
        <v>0.93944444400000005</v>
      </c>
      <c r="O7655">
        <v>0</v>
      </c>
      <c r="P7655">
        <v>48</v>
      </c>
      <c r="Q7655">
        <v>0</v>
      </c>
      <c r="R7655">
        <v>0</v>
      </c>
      <c r="S7655">
        <v>0</v>
      </c>
      <c r="T7655">
        <v>17</v>
      </c>
      <c r="U7655">
        <v>0</v>
      </c>
      <c r="V7655">
        <v>0</v>
      </c>
      <c r="W7655">
        <v>0</v>
      </c>
      <c r="X7655">
        <v>10.187839004129103</v>
      </c>
      <c r="Y7655">
        <v>0</v>
      </c>
      <c r="Z7655">
        <v>0</v>
      </c>
      <c r="AA7655">
        <v>0</v>
      </c>
      <c r="AB7655">
        <v>18.575259090676308</v>
      </c>
      <c r="AC7655">
        <v>0</v>
      </c>
      <c r="AD7655">
        <v>0</v>
      </c>
      <c r="AE7655">
        <v>28.763098094805411</v>
      </c>
    </row>
    <row r="7656" spans="1:31" x14ac:dyDescent="0.25">
      <c r="A7656">
        <v>2320898</v>
      </c>
      <c r="B7656">
        <v>1</v>
      </c>
      <c r="C7656" t="s">
        <v>81</v>
      </c>
      <c r="D7656" t="s">
        <v>127</v>
      </c>
      <c r="E7656" t="s">
        <v>141</v>
      </c>
      <c r="F7656" t="s">
        <v>21816</v>
      </c>
      <c r="G7656" t="s">
        <v>134</v>
      </c>
      <c r="H7656" t="s">
        <v>135</v>
      </c>
      <c r="I7656" t="s">
        <v>136</v>
      </c>
      <c r="J7656" t="s">
        <v>137</v>
      </c>
      <c r="K7656" t="s">
        <v>138</v>
      </c>
      <c r="L7656" t="s">
        <v>21817</v>
      </c>
      <c r="M7656" t="s">
        <v>21818</v>
      </c>
      <c r="N7656">
        <v>0.59333333300000002</v>
      </c>
      <c r="O7656">
        <v>0</v>
      </c>
      <c r="P7656">
        <v>966</v>
      </c>
      <c r="Q7656">
        <v>0</v>
      </c>
      <c r="R7656">
        <v>11</v>
      </c>
      <c r="S7656">
        <v>3</v>
      </c>
      <c r="T7656">
        <v>192</v>
      </c>
      <c r="U7656">
        <v>5</v>
      </c>
      <c r="V7656">
        <v>5</v>
      </c>
      <c r="W7656">
        <v>0</v>
      </c>
      <c r="X7656">
        <v>102.44916596164396</v>
      </c>
      <c r="Y7656">
        <v>0</v>
      </c>
      <c r="Z7656">
        <v>1.730700261130184</v>
      </c>
      <c r="AA7656">
        <v>1.8119500395095389</v>
      </c>
      <c r="AB7656">
        <v>105.66082882743973</v>
      </c>
      <c r="AC7656">
        <v>66.848687516296934</v>
      </c>
      <c r="AD7656">
        <v>5.7283146569573171</v>
      </c>
      <c r="AE7656">
        <v>284.22964726297766</v>
      </c>
    </row>
    <row r="7657" spans="1:31" x14ac:dyDescent="0.25">
      <c r="A7657">
        <v>2321207</v>
      </c>
      <c r="B7657">
        <v>1</v>
      </c>
      <c r="C7657" t="s">
        <v>80</v>
      </c>
      <c r="D7657" t="s">
        <v>107</v>
      </c>
      <c r="E7657" t="s">
        <v>147</v>
      </c>
      <c r="F7657" t="s">
        <v>21819</v>
      </c>
      <c r="G7657" t="s">
        <v>1130</v>
      </c>
      <c r="H7657" t="s">
        <v>150</v>
      </c>
      <c r="I7657" t="s">
        <v>136</v>
      </c>
      <c r="J7657" t="s">
        <v>137</v>
      </c>
      <c r="K7657" t="s">
        <v>138</v>
      </c>
      <c r="L7657" t="s">
        <v>21820</v>
      </c>
      <c r="M7657" t="s">
        <v>21821</v>
      </c>
      <c r="N7657">
        <v>0.99277777700000003</v>
      </c>
      <c r="O7657">
        <v>0</v>
      </c>
      <c r="P7657">
        <v>7</v>
      </c>
      <c r="Q7657">
        <v>0</v>
      </c>
      <c r="R7657">
        <v>0</v>
      </c>
      <c r="S7657">
        <v>0</v>
      </c>
      <c r="T7657">
        <v>3</v>
      </c>
      <c r="U7657">
        <v>0</v>
      </c>
      <c r="V7657">
        <v>0</v>
      </c>
      <c r="W7657">
        <v>0</v>
      </c>
      <c r="X7657">
        <v>0.69145512305025003</v>
      </c>
      <c r="Y7657">
        <v>0</v>
      </c>
      <c r="Z7657">
        <v>0</v>
      </c>
      <c r="AA7657">
        <v>0</v>
      </c>
      <c r="AB7657">
        <v>4.5314884868498444</v>
      </c>
      <c r="AC7657">
        <v>0</v>
      </c>
      <c r="AD7657">
        <v>0</v>
      </c>
      <c r="AE7657">
        <v>5.2229436099000948</v>
      </c>
    </row>
    <row r="7658" spans="1:31" x14ac:dyDescent="0.25">
      <c r="A7658">
        <v>2321061</v>
      </c>
      <c r="B7658">
        <v>1</v>
      </c>
      <c r="C7658" t="s">
        <v>80</v>
      </c>
      <c r="D7658" t="s">
        <v>101</v>
      </c>
      <c r="E7658" t="s">
        <v>147</v>
      </c>
      <c r="F7658" t="s">
        <v>6943</v>
      </c>
      <c r="G7658" t="s">
        <v>503</v>
      </c>
      <c r="H7658" t="s">
        <v>150</v>
      </c>
      <c r="I7658" t="s">
        <v>136</v>
      </c>
      <c r="J7658" t="s">
        <v>137</v>
      </c>
      <c r="K7658" t="s">
        <v>138</v>
      </c>
      <c r="L7658" t="s">
        <v>21822</v>
      </c>
      <c r="M7658" t="s">
        <v>21823</v>
      </c>
      <c r="N7658">
        <v>1.308888888</v>
      </c>
      <c r="O7658">
        <v>0</v>
      </c>
      <c r="P7658">
        <v>26</v>
      </c>
      <c r="Q7658">
        <v>0</v>
      </c>
      <c r="R7658">
        <v>8</v>
      </c>
      <c r="S7658">
        <v>0</v>
      </c>
      <c r="T7658">
        <v>3</v>
      </c>
      <c r="U7658">
        <v>0</v>
      </c>
      <c r="V7658">
        <v>0</v>
      </c>
      <c r="W7658">
        <v>0</v>
      </c>
      <c r="X7658">
        <v>6.7813950878897025</v>
      </c>
      <c r="Y7658">
        <v>0</v>
      </c>
      <c r="Z7658">
        <v>5.5236118781677783</v>
      </c>
      <c r="AA7658">
        <v>0</v>
      </c>
      <c r="AB7658">
        <v>2.941914740977567</v>
      </c>
      <c r="AC7658">
        <v>0</v>
      </c>
      <c r="AD7658">
        <v>0</v>
      </c>
      <c r="AE7658">
        <v>15.246921707035046</v>
      </c>
    </row>
    <row r="7659" spans="1:31" x14ac:dyDescent="0.25">
      <c r="A7659">
        <v>2321393</v>
      </c>
      <c r="B7659">
        <v>1</v>
      </c>
      <c r="C7659" t="s">
        <v>80</v>
      </c>
      <c r="D7659" t="s">
        <v>104</v>
      </c>
      <c r="E7659" t="s">
        <v>175</v>
      </c>
      <c r="F7659" t="s">
        <v>21824</v>
      </c>
      <c r="G7659" t="s">
        <v>210</v>
      </c>
      <c r="H7659" t="s">
        <v>135</v>
      </c>
      <c r="I7659" t="s">
        <v>136</v>
      </c>
      <c r="J7659" t="s">
        <v>137</v>
      </c>
      <c r="K7659" t="s">
        <v>138</v>
      </c>
      <c r="L7659" t="s">
        <v>21825</v>
      </c>
      <c r="M7659" t="s">
        <v>21826</v>
      </c>
      <c r="N7659">
        <v>3.736388888</v>
      </c>
      <c r="O7659">
        <v>0</v>
      </c>
      <c r="P7659">
        <v>0</v>
      </c>
      <c r="Q7659">
        <v>2</v>
      </c>
      <c r="R7659">
        <v>0</v>
      </c>
      <c r="S7659">
        <v>1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10.240677350156034</v>
      </c>
      <c r="Z7659">
        <v>0</v>
      </c>
      <c r="AA7659">
        <v>4.8176675239773781</v>
      </c>
      <c r="AB7659">
        <v>0</v>
      </c>
      <c r="AC7659">
        <v>0</v>
      </c>
      <c r="AD7659">
        <v>0</v>
      </c>
      <c r="AE7659">
        <v>15.058344874133411</v>
      </c>
    </row>
    <row r="7660" spans="1:31" x14ac:dyDescent="0.25">
      <c r="A7660">
        <v>2321499</v>
      </c>
      <c r="B7660">
        <v>1</v>
      </c>
      <c r="C7660" t="s">
        <v>80</v>
      </c>
      <c r="D7660" t="s">
        <v>93</v>
      </c>
      <c r="E7660" t="s">
        <v>147</v>
      </c>
      <c r="F7660" t="s">
        <v>21827</v>
      </c>
      <c r="G7660" t="s">
        <v>353</v>
      </c>
      <c r="H7660" t="s">
        <v>150</v>
      </c>
      <c r="I7660" t="s">
        <v>136</v>
      </c>
      <c r="J7660" t="s">
        <v>137</v>
      </c>
      <c r="K7660" t="s">
        <v>138</v>
      </c>
      <c r="L7660" t="s">
        <v>21828</v>
      </c>
      <c r="M7660" t="s">
        <v>21829</v>
      </c>
      <c r="N7660">
        <v>4.4400000000000004</v>
      </c>
      <c r="O7660">
        <v>0</v>
      </c>
      <c r="P7660">
        <v>2</v>
      </c>
      <c r="Q7660">
        <v>0</v>
      </c>
      <c r="R7660">
        <v>5</v>
      </c>
      <c r="S7660">
        <v>0</v>
      </c>
      <c r="T7660">
        <v>2</v>
      </c>
      <c r="U7660">
        <v>0</v>
      </c>
      <c r="V7660">
        <v>0</v>
      </c>
      <c r="W7660">
        <v>0</v>
      </c>
      <c r="X7660">
        <v>0.65434947119100006</v>
      </c>
      <c r="Y7660">
        <v>0</v>
      </c>
      <c r="Z7660">
        <v>3.1105770535822503</v>
      </c>
      <c r="AA7660">
        <v>0</v>
      </c>
      <c r="AB7660">
        <v>3.0187261592251331</v>
      </c>
      <c r="AC7660">
        <v>0</v>
      </c>
      <c r="AD7660">
        <v>0</v>
      </c>
      <c r="AE7660">
        <v>6.7836526839983833</v>
      </c>
    </row>
    <row r="7661" spans="1:31" x14ac:dyDescent="0.25">
      <c r="A7661">
        <v>2321150</v>
      </c>
      <c r="B7661">
        <v>1</v>
      </c>
      <c r="C7661" t="s">
        <v>80</v>
      </c>
      <c r="D7661" t="s">
        <v>107</v>
      </c>
      <c r="E7661" t="s">
        <v>153</v>
      </c>
      <c r="F7661" t="s">
        <v>21830</v>
      </c>
      <c r="G7661" t="s">
        <v>155</v>
      </c>
      <c r="H7661" t="s">
        <v>150</v>
      </c>
      <c r="I7661" t="s">
        <v>136</v>
      </c>
      <c r="J7661" t="s">
        <v>137</v>
      </c>
      <c r="K7661" t="s">
        <v>138</v>
      </c>
      <c r="L7661" t="s">
        <v>21831</v>
      </c>
      <c r="M7661" t="s">
        <v>21832</v>
      </c>
      <c r="N7661">
        <v>6.3763888880000001</v>
      </c>
      <c r="O7661">
        <v>0</v>
      </c>
      <c r="P7661">
        <v>1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0.22010690247912501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0.22010690247912501</v>
      </c>
    </row>
    <row r="7662" spans="1:31" x14ac:dyDescent="0.25">
      <c r="A7662">
        <v>2320958</v>
      </c>
      <c r="B7662">
        <v>1</v>
      </c>
      <c r="C7662" t="s">
        <v>80</v>
      </c>
      <c r="D7662" t="s">
        <v>96</v>
      </c>
      <c r="E7662" t="s">
        <v>158</v>
      </c>
      <c r="F7662" t="s">
        <v>21833</v>
      </c>
      <c r="G7662" t="s">
        <v>143</v>
      </c>
      <c r="H7662" t="s">
        <v>150</v>
      </c>
      <c r="I7662" t="s">
        <v>136</v>
      </c>
      <c r="J7662" t="s">
        <v>137</v>
      </c>
      <c r="K7662" t="s">
        <v>144</v>
      </c>
      <c r="L7662" t="s">
        <v>21834</v>
      </c>
      <c r="M7662" t="s">
        <v>21835</v>
      </c>
      <c r="N7662">
        <v>5.9294444439999996</v>
      </c>
      <c r="O7662">
        <v>0</v>
      </c>
      <c r="P7662">
        <v>188</v>
      </c>
      <c r="Q7662">
        <v>0</v>
      </c>
      <c r="R7662">
        <v>2</v>
      </c>
      <c r="S7662">
        <v>0</v>
      </c>
      <c r="T7662">
        <v>20</v>
      </c>
      <c r="U7662">
        <v>0</v>
      </c>
      <c r="V7662">
        <v>0</v>
      </c>
      <c r="W7662">
        <v>0</v>
      </c>
      <c r="X7662">
        <v>287.82441670001947</v>
      </c>
      <c r="Y7662">
        <v>0</v>
      </c>
      <c r="Z7662">
        <v>0.95431834729560017</v>
      </c>
      <c r="AA7662">
        <v>0</v>
      </c>
      <c r="AB7662">
        <v>131.73363350085984</v>
      </c>
      <c r="AC7662">
        <v>0</v>
      </c>
      <c r="AD7662">
        <v>0</v>
      </c>
      <c r="AE7662">
        <v>420.51236854817489</v>
      </c>
    </row>
    <row r="7663" spans="1:31" x14ac:dyDescent="0.25">
      <c r="A7663">
        <v>2321399</v>
      </c>
      <c r="B7663">
        <v>1</v>
      </c>
      <c r="C7663" t="s">
        <v>81</v>
      </c>
      <c r="D7663" t="s">
        <v>113</v>
      </c>
      <c r="E7663" t="s">
        <v>175</v>
      </c>
      <c r="F7663" t="s">
        <v>13255</v>
      </c>
      <c r="G7663" t="s">
        <v>134</v>
      </c>
      <c r="H7663" t="s">
        <v>135</v>
      </c>
      <c r="I7663" t="s">
        <v>136</v>
      </c>
      <c r="J7663" t="s">
        <v>137</v>
      </c>
      <c r="K7663" t="s">
        <v>138</v>
      </c>
      <c r="L7663" t="s">
        <v>21836</v>
      </c>
      <c r="M7663" t="s">
        <v>21837</v>
      </c>
      <c r="N7663">
        <v>0.60444444399999997</v>
      </c>
      <c r="O7663">
        <v>0</v>
      </c>
      <c r="P7663">
        <v>760</v>
      </c>
      <c r="Q7663">
        <v>1</v>
      </c>
      <c r="R7663">
        <v>28</v>
      </c>
      <c r="S7663">
        <v>1</v>
      </c>
      <c r="T7663">
        <v>104</v>
      </c>
      <c r="U7663">
        <v>1</v>
      </c>
      <c r="V7663">
        <v>0</v>
      </c>
      <c r="W7663">
        <v>0</v>
      </c>
      <c r="X7663">
        <v>64.673599132394585</v>
      </c>
      <c r="Y7663">
        <v>8.0965569097287009</v>
      </c>
      <c r="Z7663">
        <v>7.8609974678606109</v>
      </c>
      <c r="AA7663">
        <v>0.82385488559888898</v>
      </c>
      <c r="AB7663">
        <v>29.103278855645335</v>
      </c>
      <c r="AC7663">
        <v>97.233620930207991</v>
      </c>
      <c r="AD7663">
        <v>0</v>
      </c>
      <c r="AE7663">
        <v>207.79190818143613</v>
      </c>
    </row>
    <row r="7664" spans="1:31" x14ac:dyDescent="0.25">
      <c r="A7664">
        <v>2320961</v>
      </c>
      <c r="B7664">
        <v>1</v>
      </c>
      <c r="C7664" t="s">
        <v>80</v>
      </c>
      <c r="D7664" t="s">
        <v>91</v>
      </c>
      <c r="E7664" t="s">
        <v>141</v>
      </c>
      <c r="F7664" t="s">
        <v>13497</v>
      </c>
      <c r="G7664" t="s">
        <v>177</v>
      </c>
      <c r="H7664" t="s">
        <v>135</v>
      </c>
      <c r="I7664" t="s">
        <v>136</v>
      </c>
      <c r="J7664" t="s">
        <v>137</v>
      </c>
      <c r="K7664" t="s">
        <v>144</v>
      </c>
      <c r="L7664" t="s">
        <v>21838</v>
      </c>
      <c r="M7664" t="s">
        <v>21839</v>
      </c>
      <c r="N7664">
        <v>2.9411111110000001</v>
      </c>
      <c r="O7664">
        <v>29</v>
      </c>
      <c r="P7664">
        <v>1387</v>
      </c>
      <c r="Q7664">
        <v>59</v>
      </c>
      <c r="R7664">
        <v>120</v>
      </c>
      <c r="S7664">
        <v>27</v>
      </c>
      <c r="T7664">
        <v>204</v>
      </c>
      <c r="U7664">
        <v>6</v>
      </c>
      <c r="V7664">
        <v>1</v>
      </c>
      <c r="W7664">
        <v>36.566181253555314</v>
      </c>
      <c r="X7664">
        <v>735.05080053545976</v>
      </c>
      <c r="Y7664">
        <v>230.70737628175291</v>
      </c>
      <c r="Z7664">
        <v>226.78567258446506</v>
      </c>
      <c r="AA7664">
        <v>280.35582062527425</v>
      </c>
      <c r="AB7664">
        <v>502.68888496775736</v>
      </c>
      <c r="AC7664">
        <v>367.46451414702318</v>
      </c>
      <c r="AD7664">
        <v>178.03523807648281</v>
      </c>
      <c r="AE7664">
        <v>2557.6544884717705</v>
      </c>
    </row>
    <row r="7665" spans="1:31" x14ac:dyDescent="0.25">
      <c r="A7665">
        <v>2320938</v>
      </c>
      <c r="B7665">
        <v>1</v>
      </c>
      <c r="C7665" t="s">
        <v>80</v>
      </c>
      <c r="D7665" t="s">
        <v>105</v>
      </c>
      <c r="E7665" t="s">
        <v>414</v>
      </c>
      <c r="F7665" t="s">
        <v>1180</v>
      </c>
      <c r="G7665" t="s">
        <v>134</v>
      </c>
      <c r="H7665" t="s">
        <v>135</v>
      </c>
      <c r="I7665" t="s">
        <v>136</v>
      </c>
      <c r="J7665" t="s">
        <v>137</v>
      </c>
      <c r="K7665" t="s">
        <v>138</v>
      </c>
      <c r="L7665" t="s">
        <v>21840</v>
      </c>
      <c r="M7665" t="s">
        <v>21841</v>
      </c>
      <c r="N7665">
        <v>0.42166666600000002</v>
      </c>
      <c r="O7665">
        <v>4</v>
      </c>
      <c r="P7665">
        <v>2568</v>
      </c>
      <c r="Q7665">
        <v>6</v>
      </c>
      <c r="R7665">
        <v>4</v>
      </c>
      <c r="S7665">
        <v>36</v>
      </c>
      <c r="T7665">
        <v>346</v>
      </c>
      <c r="U7665">
        <v>23</v>
      </c>
      <c r="V7665">
        <v>40</v>
      </c>
      <c r="W7665">
        <v>7.5386300151954018</v>
      </c>
      <c r="X7665">
        <v>281.22211084430234</v>
      </c>
      <c r="Y7665">
        <v>1.91203160030355</v>
      </c>
      <c r="Z7665">
        <v>4.5616710276522001</v>
      </c>
      <c r="AA7665">
        <v>79.094483755754126</v>
      </c>
      <c r="AB7665">
        <v>312.7020593692381</v>
      </c>
      <c r="AC7665">
        <v>1256.756015872593</v>
      </c>
      <c r="AD7665">
        <v>1183.2470619889286</v>
      </c>
      <c r="AE7665">
        <v>3127.0340644739672</v>
      </c>
    </row>
    <row r="7666" spans="1:31" x14ac:dyDescent="0.25">
      <c r="A7666">
        <v>2320918</v>
      </c>
      <c r="B7666">
        <v>1</v>
      </c>
      <c r="C7666" t="s">
        <v>80</v>
      </c>
      <c r="D7666" t="s">
        <v>83</v>
      </c>
      <c r="E7666" t="s">
        <v>158</v>
      </c>
      <c r="F7666" t="s">
        <v>2543</v>
      </c>
      <c r="G7666" t="s">
        <v>453</v>
      </c>
      <c r="H7666" t="s">
        <v>150</v>
      </c>
      <c r="I7666" t="s">
        <v>136</v>
      </c>
      <c r="J7666" t="s">
        <v>137</v>
      </c>
      <c r="K7666" t="s">
        <v>138</v>
      </c>
      <c r="L7666" t="s">
        <v>21842</v>
      </c>
      <c r="M7666" t="s">
        <v>21843</v>
      </c>
      <c r="N7666">
        <v>1.0308333329999999</v>
      </c>
      <c r="O7666">
        <v>0</v>
      </c>
      <c r="P7666">
        <v>1</v>
      </c>
      <c r="Q7666">
        <v>0</v>
      </c>
      <c r="R7666">
        <v>0</v>
      </c>
      <c r="S7666">
        <v>0</v>
      </c>
      <c r="T7666">
        <v>10</v>
      </c>
      <c r="U7666">
        <v>0</v>
      </c>
      <c r="V7666">
        <v>3</v>
      </c>
      <c r="W7666">
        <v>0</v>
      </c>
      <c r="X7666">
        <v>0.48369879024719997</v>
      </c>
      <c r="Y7666">
        <v>0</v>
      </c>
      <c r="Z7666">
        <v>0</v>
      </c>
      <c r="AA7666">
        <v>0</v>
      </c>
      <c r="AB7666">
        <v>55.383691997883396</v>
      </c>
      <c r="AC7666">
        <v>0</v>
      </c>
      <c r="AD7666">
        <v>58.574425101973993</v>
      </c>
      <c r="AE7666">
        <v>114.44181589010459</v>
      </c>
    </row>
    <row r="7667" spans="1:31" x14ac:dyDescent="0.25">
      <c r="A7667">
        <v>2321416</v>
      </c>
      <c r="B7667">
        <v>1</v>
      </c>
      <c r="C7667" t="s">
        <v>80</v>
      </c>
      <c r="D7667" t="s">
        <v>90</v>
      </c>
      <c r="E7667" t="s">
        <v>153</v>
      </c>
      <c r="F7667" t="s">
        <v>21844</v>
      </c>
      <c r="G7667" t="s">
        <v>155</v>
      </c>
      <c r="H7667" t="s">
        <v>150</v>
      </c>
      <c r="I7667" t="s">
        <v>136</v>
      </c>
      <c r="J7667" t="s">
        <v>137</v>
      </c>
      <c r="K7667" t="s">
        <v>138</v>
      </c>
      <c r="L7667" t="s">
        <v>21845</v>
      </c>
      <c r="M7667" t="s">
        <v>21846</v>
      </c>
      <c r="N7667">
        <v>0.775277777</v>
      </c>
      <c r="O7667">
        <v>0</v>
      </c>
      <c r="P7667">
        <v>3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0.56167580124853334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0.56167580124853334</v>
      </c>
    </row>
    <row r="7668" spans="1:31" x14ac:dyDescent="0.25">
      <c r="A7668">
        <v>2321316</v>
      </c>
      <c r="B7668">
        <v>1</v>
      </c>
      <c r="C7668" t="s">
        <v>80</v>
      </c>
      <c r="D7668" t="s">
        <v>105</v>
      </c>
      <c r="E7668" t="s">
        <v>158</v>
      </c>
      <c r="F7668" t="s">
        <v>21847</v>
      </c>
      <c r="G7668" t="s">
        <v>703</v>
      </c>
      <c r="H7668" t="s">
        <v>150</v>
      </c>
      <c r="I7668" t="s">
        <v>136</v>
      </c>
      <c r="J7668" t="s">
        <v>3</v>
      </c>
      <c r="K7668" t="s">
        <v>138</v>
      </c>
      <c r="L7668" t="s">
        <v>21848</v>
      </c>
      <c r="M7668" t="s">
        <v>21849</v>
      </c>
      <c r="N7668">
        <v>3.250277777</v>
      </c>
      <c r="O7668">
        <v>0</v>
      </c>
      <c r="P7668">
        <v>159</v>
      </c>
      <c r="Q7668">
        <v>0</v>
      </c>
      <c r="R7668">
        <v>0</v>
      </c>
      <c r="S7668">
        <v>0</v>
      </c>
      <c r="T7668">
        <v>11</v>
      </c>
      <c r="U7668">
        <v>0</v>
      </c>
      <c r="V7668">
        <v>0</v>
      </c>
      <c r="W7668">
        <v>0</v>
      </c>
      <c r="X7668">
        <v>131.22982295682439</v>
      </c>
      <c r="Y7668">
        <v>0</v>
      </c>
      <c r="Z7668">
        <v>0</v>
      </c>
      <c r="AA7668">
        <v>0</v>
      </c>
      <c r="AB7668">
        <v>19.673422868167222</v>
      </c>
      <c r="AC7668">
        <v>0</v>
      </c>
      <c r="AD7668">
        <v>0</v>
      </c>
      <c r="AE7668">
        <v>150.90324582499161</v>
      </c>
    </row>
    <row r="7669" spans="1:31" x14ac:dyDescent="0.25">
      <c r="A7669">
        <v>2321459</v>
      </c>
      <c r="B7669">
        <v>1</v>
      </c>
      <c r="C7669" t="s">
        <v>81</v>
      </c>
      <c r="D7669" t="s">
        <v>128</v>
      </c>
      <c r="E7669" t="s">
        <v>141</v>
      </c>
      <c r="F7669" t="s">
        <v>21850</v>
      </c>
      <c r="G7669" t="s">
        <v>134</v>
      </c>
      <c r="H7669" t="s">
        <v>135</v>
      </c>
      <c r="I7669" t="s">
        <v>136</v>
      </c>
      <c r="J7669" t="s">
        <v>137</v>
      </c>
      <c r="K7669" t="s">
        <v>138</v>
      </c>
      <c r="L7669" t="s">
        <v>21851</v>
      </c>
      <c r="M7669" t="s">
        <v>21852</v>
      </c>
      <c r="N7669">
        <v>1.2113888880000001</v>
      </c>
      <c r="O7669">
        <v>0</v>
      </c>
      <c r="P7669">
        <v>8</v>
      </c>
      <c r="Q7669">
        <v>0</v>
      </c>
      <c r="R7669">
        <v>0</v>
      </c>
      <c r="S7669">
        <v>0</v>
      </c>
      <c r="T7669">
        <v>0</v>
      </c>
      <c r="U7669">
        <v>1</v>
      </c>
      <c r="V7669">
        <v>0</v>
      </c>
      <c r="W7669">
        <v>0</v>
      </c>
      <c r="X7669">
        <v>3.5176960705548339</v>
      </c>
      <c r="Y7669">
        <v>0</v>
      </c>
      <c r="Z7669">
        <v>0</v>
      </c>
      <c r="AA7669">
        <v>0</v>
      </c>
      <c r="AB7669">
        <v>0</v>
      </c>
      <c r="AC7669">
        <v>58.468236484244997</v>
      </c>
      <c r="AD7669">
        <v>0</v>
      </c>
      <c r="AE7669">
        <v>61.985932554799831</v>
      </c>
    </row>
    <row r="7670" spans="1:31" x14ac:dyDescent="0.25">
      <c r="A7670">
        <v>2321436</v>
      </c>
      <c r="B7670">
        <v>1</v>
      </c>
      <c r="C7670" t="s">
        <v>80</v>
      </c>
      <c r="D7670" t="s">
        <v>104</v>
      </c>
      <c r="E7670" t="s">
        <v>175</v>
      </c>
      <c r="F7670" t="s">
        <v>21853</v>
      </c>
      <c r="G7670" t="s">
        <v>210</v>
      </c>
      <c r="H7670" t="s">
        <v>135</v>
      </c>
      <c r="I7670" t="s">
        <v>136</v>
      </c>
      <c r="J7670" t="s">
        <v>137</v>
      </c>
      <c r="K7670" t="s">
        <v>138</v>
      </c>
      <c r="L7670" t="s">
        <v>21854</v>
      </c>
      <c r="M7670" t="s">
        <v>21855</v>
      </c>
      <c r="N7670">
        <v>3.5386111109999998</v>
      </c>
      <c r="O7670">
        <v>0</v>
      </c>
      <c r="P7670">
        <v>3</v>
      </c>
      <c r="Q7670">
        <v>0</v>
      </c>
      <c r="R7670">
        <v>7</v>
      </c>
      <c r="S7670">
        <v>0</v>
      </c>
      <c r="T7670">
        <v>1</v>
      </c>
      <c r="U7670">
        <v>0</v>
      </c>
      <c r="V7670">
        <v>0</v>
      </c>
      <c r="W7670">
        <v>0</v>
      </c>
      <c r="X7670">
        <v>1.2603134923033501</v>
      </c>
      <c r="Y7670">
        <v>0</v>
      </c>
      <c r="Z7670">
        <v>11.248378469367223</v>
      </c>
      <c r="AA7670">
        <v>0</v>
      </c>
      <c r="AB7670">
        <v>0.59998549686239999</v>
      </c>
      <c r="AC7670">
        <v>0</v>
      </c>
      <c r="AD7670">
        <v>0</v>
      </c>
      <c r="AE7670">
        <v>13.108677458532974</v>
      </c>
    </row>
    <row r="7671" spans="1:31" x14ac:dyDescent="0.25">
      <c r="A7671">
        <v>2320895</v>
      </c>
      <c r="B7671">
        <v>1</v>
      </c>
      <c r="C7671" t="s">
        <v>81</v>
      </c>
      <c r="D7671" t="s">
        <v>118</v>
      </c>
      <c r="E7671" t="s">
        <v>175</v>
      </c>
      <c r="F7671" t="s">
        <v>21856</v>
      </c>
      <c r="G7671" t="s">
        <v>210</v>
      </c>
      <c r="H7671" t="s">
        <v>135</v>
      </c>
      <c r="I7671" t="s">
        <v>136</v>
      </c>
      <c r="J7671" t="s">
        <v>137</v>
      </c>
      <c r="K7671" t="s">
        <v>138</v>
      </c>
      <c r="L7671" t="s">
        <v>21857</v>
      </c>
      <c r="M7671" t="s">
        <v>21858</v>
      </c>
      <c r="N7671">
        <v>0.93805555500000004</v>
      </c>
      <c r="O7671">
        <v>0</v>
      </c>
      <c r="P7671">
        <v>0</v>
      </c>
      <c r="Q7671">
        <v>0</v>
      </c>
      <c r="R7671">
        <v>8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20.39622958964917</v>
      </c>
      <c r="AA7671">
        <v>0</v>
      </c>
      <c r="AB7671">
        <v>0</v>
      </c>
      <c r="AC7671">
        <v>0</v>
      </c>
      <c r="AD7671">
        <v>0</v>
      </c>
      <c r="AE7671">
        <v>20.39622958964917</v>
      </c>
    </row>
    <row r="7672" spans="1:31" x14ac:dyDescent="0.25">
      <c r="A7672">
        <v>2321230</v>
      </c>
      <c r="B7672">
        <v>1</v>
      </c>
      <c r="C7672" t="s">
        <v>80</v>
      </c>
      <c r="D7672" t="s">
        <v>96</v>
      </c>
      <c r="E7672" t="s">
        <v>153</v>
      </c>
      <c r="F7672" t="s">
        <v>21859</v>
      </c>
      <c r="G7672" t="s">
        <v>254</v>
      </c>
      <c r="H7672" t="s">
        <v>150</v>
      </c>
      <c r="I7672" t="s">
        <v>136</v>
      </c>
      <c r="J7672" t="s">
        <v>137</v>
      </c>
      <c r="K7672" t="s">
        <v>138</v>
      </c>
      <c r="L7672" t="s">
        <v>21860</v>
      </c>
      <c r="M7672" t="s">
        <v>21861</v>
      </c>
      <c r="N7672">
        <v>5.6802777769999997</v>
      </c>
      <c r="O7672">
        <v>0</v>
      </c>
      <c r="P7672">
        <v>1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4.7918501969666671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v>0</v>
      </c>
      <c r="AE7672">
        <v>4.7918501969666671</v>
      </c>
    </row>
    <row r="7673" spans="1:31" x14ac:dyDescent="0.25">
      <c r="A7673">
        <v>2321273</v>
      </c>
      <c r="B7673">
        <v>1</v>
      </c>
      <c r="C7673" t="s">
        <v>80</v>
      </c>
      <c r="D7673" t="s">
        <v>99</v>
      </c>
      <c r="E7673" t="s">
        <v>153</v>
      </c>
      <c r="F7673" t="s">
        <v>21862</v>
      </c>
      <c r="G7673" t="s">
        <v>155</v>
      </c>
      <c r="H7673" t="s">
        <v>150</v>
      </c>
      <c r="I7673" t="s">
        <v>136</v>
      </c>
      <c r="J7673" t="s">
        <v>137</v>
      </c>
      <c r="K7673" t="s">
        <v>138</v>
      </c>
      <c r="L7673" t="s">
        <v>21863</v>
      </c>
      <c r="M7673" t="s">
        <v>21864</v>
      </c>
      <c r="N7673">
        <v>1.6875</v>
      </c>
      <c r="O7673">
        <v>0</v>
      </c>
      <c r="P7673">
        <v>2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0.21877355182000002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0.21877355182000002</v>
      </c>
    </row>
    <row r="7674" spans="1:31" x14ac:dyDescent="0.25">
      <c r="A7674">
        <v>2321310</v>
      </c>
      <c r="B7674">
        <v>1</v>
      </c>
      <c r="C7674" t="s">
        <v>80</v>
      </c>
      <c r="D7674" t="s">
        <v>93</v>
      </c>
      <c r="E7674" t="s">
        <v>147</v>
      </c>
      <c r="F7674" t="s">
        <v>21865</v>
      </c>
      <c r="G7674" t="s">
        <v>622</v>
      </c>
      <c r="H7674" t="s">
        <v>150</v>
      </c>
      <c r="I7674" t="s">
        <v>136</v>
      </c>
      <c r="J7674" t="s">
        <v>137</v>
      </c>
      <c r="K7674" t="s">
        <v>138</v>
      </c>
      <c r="L7674" t="s">
        <v>21866</v>
      </c>
      <c r="M7674" t="s">
        <v>21867</v>
      </c>
      <c r="N7674">
        <v>4.9705555549999998</v>
      </c>
      <c r="O7674">
        <v>0</v>
      </c>
      <c r="P7674">
        <v>1</v>
      </c>
      <c r="Q7674">
        <v>0</v>
      </c>
      <c r="R7674">
        <v>0</v>
      </c>
      <c r="S7674">
        <v>0</v>
      </c>
      <c r="T7674">
        <v>1</v>
      </c>
      <c r="U7674">
        <v>0</v>
      </c>
      <c r="V7674">
        <v>0</v>
      </c>
      <c r="W7674">
        <v>0</v>
      </c>
      <c r="X7674">
        <v>2.1879746726850002E-2</v>
      </c>
      <c r="Y7674">
        <v>0</v>
      </c>
      <c r="Z7674">
        <v>0</v>
      </c>
      <c r="AA7674">
        <v>0</v>
      </c>
      <c r="AB7674">
        <v>1.9466296220420001</v>
      </c>
      <c r="AC7674">
        <v>0</v>
      </c>
      <c r="AD7674">
        <v>0</v>
      </c>
      <c r="AE7674">
        <v>1.9685093687688502</v>
      </c>
    </row>
    <row r="7675" spans="1:31" x14ac:dyDescent="0.25">
      <c r="A7675">
        <v>2321041</v>
      </c>
      <c r="B7675">
        <v>1</v>
      </c>
      <c r="C7675" t="s">
        <v>80</v>
      </c>
      <c r="D7675" t="s">
        <v>97</v>
      </c>
      <c r="E7675" t="s">
        <v>153</v>
      </c>
      <c r="F7675" t="s">
        <v>21868</v>
      </c>
      <c r="G7675" t="s">
        <v>254</v>
      </c>
      <c r="H7675" t="s">
        <v>150</v>
      </c>
      <c r="I7675" t="s">
        <v>136</v>
      </c>
      <c r="J7675" t="s">
        <v>137</v>
      </c>
      <c r="K7675" t="s">
        <v>138</v>
      </c>
      <c r="L7675" t="s">
        <v>21869</v>
      </c>
      <c r="M7675" t="s">
        <v>21870</v>
      </c>
      <c r="N7675">
        <v>3.6375000000000002</v>
      </c>
      <c r="O7675">
        <v>0</v>
      </c>
      <c r="P7675">
        <v>0</v>
      </c>
      <c r="Q7675">
        <v>0</v>
      </c>
      <c r="R7675">
        <v>1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0.48854399982509999</v>
      </c>
      <c r="AA7675">
        <v>0</v>
      </c>
      <c r="AB7675">
        <v>0</v>
      </c>
      <c r="AC7675">
        <v>0</v>
      </c>
      <c r="AD7675">
        <v>0</v>
      </c>
      <c r="AE7675">
        <v>0.48854399982509999</v>
      </c>
    </row>
    <row r="7676" spans="1:31" x14ac:dyDescent="0.25">
      <c r="A7676">
        <v>2321018</v>
      </c>
      <c r="B7676">
        <v>1</v>
      </c>
      <c r="C7676" t="s">
        <v>80</v>
      </c>
      <c r="D7676" t="s">
        <v>103</v>
      </c>
      <c r="E7676" t="s">
        <v>147</v>
      </c>
      <c r="F7676" t="s">
        <v>21871</v>
      </c>
      <c r="G7676" t="s">
        <v>149</v>
      </c>
      <c r="H7676" t="s">
        <v>150</v>
      </c>
      <c r="I7676" t="s">
        <v>136</v>
      </c>
      <c r="J7676" t="s">
        <v>137</v>
      </c>
      <c r="K7676" t="s">
        <v>138</v>
      </c>
      <c r="L7676" t="s">
        <v>21872</v>
      </c>
      <c r="M7676" t="s">
        <v>21873</v>
      </c>
      <c r="N7676">
        <v>1.390833333</v>
      </c>
      <c r="O7676">
        <v>0</v>
      </c>
      <c r="P7676">
        <v>2</v>
      </c>
      <c r="Q7676">
        <v>0</v>
      </c>
      <c r="R7676">
        <v>0</v>
      </c>
      <c r="S7676">
        <v>0</v>
      </c>
      <c r="T7676">
        <v>13</v>
      </c>
      <c r="U7676">
        <v>0</v>
      </c>
      <c r="V7676">
        <v>0</v>
      </c>
      <c r="W7676">
        <v>0</v>
      </c>
      <c r="X7676">
        <v>0.36958911101455838</v>
      </c>
      <c r="Y7676">
        <v>0</v>
      </c>
      <c r="Z7676">
        <v>0</v>
      </c>
      <c r="AA7676">
        <v>0</v>
      </c>
      <c r="AB7676">
        <v>27.940704336517339</v>
      </c>
      <c r="AC7676">
        <v>0</v>
      </c>
      <c r="AD7676">
        <v>0</v>
      </c>
      <c r="AE7676">
        <v>28.310293447531897</v>
      </c>
    </row>
    <row r="7677" spans="1:31" x14ac:dyDescent="0.25">
      <c r="A7677">
        <v>2321064</v>
      </c>
      <c r="B7677">
        <v>1</v>
      </c>
      <c r="C7677" t="s">
        <v>80</v>
      </c>
      <c r="D7677" t="s">
        <v>100</v>
      </c>
      <c r="E7677" t="s">
        <v>147</v>
      </c>
      <c r="F7677" t="s">
        <v>21874</v>
      </c>
      <c r="G7677" t="s">
        <v>149</v>
      </c>
      <c r="H7677" t="s">
        <v>150</v>
      </c>
      <c r="I7677" t="s">
        <v>136</v>
      </c>
      <c r="J7677" t="s">
        <v>137</v>
      </c>
      <c r="K7677" t="s">
        <v>138</v>
      </c>
      <c r="L7677" t="s">
        <v>21875</v>
      </c>
      <c r="M7677" t="s">
        <v>21876</v>
      </c>
      <c r="N7677">
        <v>0.53194444399999996</v>
      </c>
      <c r="O7677">
        <v>0</v>
      </c>
      <c r="P7677">
        <v>4</v>
      </c>
      <c r="Q7677">
        <v>0</v>
      </c>
      <c r="R7677">
        <v>1</v>
      </c>
      <c r="S7677">
        <v>0</v>
      </c>
      <c r="T7677">
        <v>1</v>
      </c>
      <c r="U7677">
        <v>0</v>
      </c>
      <c r="V7677">
        <v>0</v>
      </c>
      <c r="W7677">
        <v>0</v>
      </c>
      <c r="X7677">
        <v>1.1896201886383251</v>
      </c>
      <c r="Y7677">
        <v>0</v>
      </c>
      <c r="Z7677">
        <v>7.2282069498816659E-2</v>
      </c>
      <c r="AA7677">
        <v>0</v>
      </c>
      <c r="AB7677">
        <v>0.29959211288460003</v>
      </c>
      <c r="AC7677">
        <v>0</v>
      </c>
      <c r="AD7677">
        <v>0</v>
      </c>
      <c r="AE7677">
        <v>1.5614943710217417</v>
      </c>
    </row>
    <row r="7678" spans="1:31" x14ac:dyDescent="0.25">
      <c r="A7678">
        <v>2321001</v>
      </c>
      <c r="B7678">
        <v>1</v>
      </c>
      <c r="C7678" t="s">
        <v>81</v>
      </c>
      <c r="D7678" t="s">
        <v>118</v>
      </c>
      <c r="E7678" t="s">
        <v>175</v>
      </c>
      <c r="F7678" t="s">
        <v>21877</v>
      </c>
      <c r="G7678" t="s">
        <v>210</v>
      </c>
      <c r="H7678" t="s">
        <v>135</v>
      </c>
      <c r="I7678" t="s">
        <v>136</v>
      </c>
      <c r="J7678" t="s">
        <v>137</v>
      </c>
      <c r="K7678" t="s">
        <v>138</v>
      </c>
      <c r="L7678" t="s">
        <v>21878</v>
      </c>
      <c r="M7678" t="s">
        <v>21879</v>
      </c>
      <c r="N7678">
        <v>4.0716666659999996</v>
      </c>
      <c r="O7678">
        <v>0</v>
      </c>
      <c r="P7678">
        <v>0</v>
      </c>
      <c r="Q7678">
        <v>0</v>
      </c>
      <c r="R7678">
        <v>2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139.83445446499434</v>
      </c>
      <c r="AA7678">
        <v>0</v>
      </c>
      <c r="AB7678">
        <v>0</v>
      </c>
      <c r="AC7678">
        <v>0</v>
      </c>
      <c r="AD7678">
        <v>0</v>
      </c>
      <c r="AE7678">
        <v>139.83445446499434</v>
      </c>
    </row>
    <row r="7679" spans="1:31" x14ac:dyDescent="0.25">
      <c r="A7679">
        <v>2321247</v>
      </c>
      <c r="B7679">
        <v>1</v>
      </c>
      <c r="C7679" t="s">
        <v>81</v>
      </c>
      <c r="D7679" t="s">
        <v>122</v>
      </c>
      <c r="E7679" t="s">
        <v>141</v>
      </c>
      <c r="F7679" t="s">
        <v>21880</v>
      </c>
      <c r="G7679" t="s">
        <v>143</v>
      </c>
      <c r="H7679" t="s">
        <v>135</v>
      </c>
      <c r="I7679" t="s">
        <v>136</v>
      </c>
      <c r="J7679" t="s">
        <v>137</v>
      </c>
      <c r="K7679" t="s">
        <v>144</v>
      </c>
      <c r="L7679" t="s">
        <v>21881</v>
      </c>
      <c r="M7679" t="s">
        <v>21882</v>
      </c>
      <c r="N7679">
        <v>1.928055555</v>
      </c>
      <c r="O7679">
        <v>26</v>
      </c>
      <c r="P7679">
        <v>1847</v>
      </c>
      <c r="Q7679">
        <v>287</v>
      </c>
      <c r="R7679">
        <v>59</v>
      </c>
      <c r="S7679">
        <v>58</v>
      </c>
      <c r="T7679">
        <v>186</v>
      </c>
      <c r="U7679">
        <v>8</v>
      </c>
      <c r="V7679">
        <v>3</v>
      </c>
      <c r="W7679">
        <v>12.37880163211315</v>
      </c>
      <c r="X7679">
        <v>522.79490297504356</v>
      </c>
      <c r="Y7679">
        <v>639.87106318316785</v>
      </c>
      <c r="Z7679">
        <v>78.734725252543996</v>
      </c>
      <c r="AA7679">
        <v>280.60831487493277</v>
      </c>
      <c r="AB7679">
        <v>176.44379357216053</v>
      </c>
      <c r="AC7679">
        <v>1380.4750388564987</v>
      </c>
      <c r="AD7679">
        <v>341.65450173859222</v>
      </c>
      <c r="AE7679">
        <v>3432.9611420850524</v>
      </c>
    </row>
    <row r="7680" spans="1:31" x14ac:dyDescent="0.25">
      <c r="A7680">
        <v>2320915</v>
      </c>
      <c r="B7680">
        <v>1</v>
      </c>
      <c r="C7680" t="s">
        <v>80</v>
      </c>
      <c r="D7680" t="s">
        <v>103</v>
      </c>
      <c r="E7680" t="s">
        <v>147</v>
      </c>
      <c r="F7680" t="s">
        <v>21883</v>
      </c>
      <c r="G7680" t="s">
        <v>149</v>
      </c>
      <c r="H7680" t="s">
        <v>150</v>
      </c>
      <c r="I7680" t="s">
        <v>136</v>
      </c>
      <c r="J7680" t="s">
        <v>137</v>
      </c>
      <c r="K7680" t="s">
        <v>138</v>
      </c>
      <c r="L7680" t="s">
        <v>2152</v>
      </c>
      <c r="M7680" t="s">
        <v>21884</v>
      </c>
      <c r="N7680">
        <v>1.477777777</v>
      </c>
      <c r="O7680">
        <v>0</v>
      </c>
      <c r="P7680">
        <v>31</v>
      </c>
      <c r="Q7680">
        <v>0</v>
      </c>
      <c r="R7680">
        <v>3</v>
      </c>
      <c r="S7680">
        <v>0</v>
      </c>
      <c r="T7680">
        <v>6</v>
      </c>
      <c r="U7680">
        <v>0</v>
      </c>
      <c r="V7680">
        <v>0</v>
      </c>
      <c r="W7680">
        <v>0</v>
      </c>
      <c r="X7680">
        <v>8.8126172007008066</v>
      </c>
      <c r="Y7680">
        <v>0</v>
      </c>
      <c r="Z7680">
        <v>12.694636950198085</v>
      </c>
      <c r="AA7680">
        <v>0</v>
      </c>
      <c r="AB7680">
        <v>1.2021121765061498</v>
      </c>
      <c r="AC7680">
        <v>0</v>
      </c>
      <c r="AD7680">
        <v>0</v>
      </c>
      <c r="AE7680">
        <v>22.709366327405043</v>
      </c>
    </row>
    <row r="7681" spans="1:31" x14ac:dyDescent="0.25">
      <c r="A7681">
        <v>2321270</v>
      </c>
      <c r="B7681">
        <v>1</v>
      </c>
      <c r="C7681" t="s">
        <v>81</v>
      </c>
      <c r="D7681" t="s">
        <v>114</v>
      </c>
      <c r="E7681" t="s">
        <v>132</v>
      </c>
      <c r="F7681" t="s">
        <v>21885</v>
      </c>
      <c r="G7681" t="s">
        <v>134</v>
      </c>
      <c r="H7681" t="s">
        <v>135</v>
      </c>
      <c r="I7681" t="s">
        <v>136</v>
      </c>
      <c r="J7681" t="s">
        <v>137</v>
      </c>
      <c r="K7681" t="s">
        <v>138</v>
      </c>
      <c r="L7681" t="s">
        <v>21886</v>
      </c>
      <c r="M7681" t="s">
        <v>21887</v>
      </c>
      <c r="N7681">
        <v>0.41777777700000002</v>
      </c>
      <c r="O7681">
        <v>0</v>
      </c>
      <c r="P7681">
        <v>1112</v>
      </c>
      <c r="Q7681">
        <v>2</v>
      </c>
      <c r="R7681">
        <v>78</v>
      </c>
      <c r="S7681">
        <v>7</v>
      </c>
      <c r="T7681">
        <v>165</v>
      </c>
      <c r="U7681">
        <v>0</v>
      </c>
      <c r="V7681">
        <v>0</v>
      </c>
      <c r="W7681">
        <v>0</v>
      </c>
      <c r="X7681">
        <v>55.28096959160937</v>
      </c>
      <c r="Y7681">
        <v>0.39924928784986674</v>
      </c>
      <c r="Z7681">
        <v>11.466157628438133</v>
      </c>
      <c r="AA7681">
        <v>5.0188928376741337</v>
      </c>
      <c r="AB7681">
        <v>30.644648814695994</v>
      </c>
      <c r="AC7681">
        <v>0</v>
      </c>
      <c r="AD7681">
        <v>0</v>
      </c>
      <c r="AE7681">
        <v>102.8099181602675</v>
      </c>
    </row>
    <row r="7682" spans="1:31" x14ac:dyDescent="0.25">
      <c r="A7682">
        <v>2320941</v>
      </c>
      <c r="B7682">
        <v>1</v>
      </c>
      <c r="C7682" t="s">
        <v>80</v>
      </c>
      <c r="D7682" t="s">
        <v>107</v>
      </c>
      <c r="E7682" t="s">
        <v>147</v>
      </c>
      <c r="F7682" t="s">
        <v>21888</v>
      </c>
      <c r="G7682" t="s">
        <v>703</v>
      </c>
      <c r="H7682" t="s">
        <v>150</v>
      </c>
      <c r="I7682" t="s">
        <v>136</v>
      </c>
      <c r="J7682" t="s">
        <v>3</v>
      </c>
      <c r="K7682" t="s">
        <v>138</v>
      </c>
      <c r="L7682" t="s">
        <v>21889</v>
      </c>
      <c r="M7682" t="s">
        <v>21890</v>
      </c>
      <c r="N7682">
        <v>1.1391666659999999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2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1.4901007885119002</v>
      </c>
      <c r="AC7682">
        <v>0</v>
      </c>
      <c r="AD7682">
        <v>0</v>
      </c>
      <c r="AE7682">
        <v>1.4901007885119002</v>
      </c>
    </row>
    <row r="7683" spans="1:31" x14ac:dyDescent="0.25">
      <c r="A7683">
        <v>2321439</v>
      </c>
      <c r="B7683">
        <v>1</v>
      </c>
      <c r="C7683" t="s">
        <v>80</v>
      </c>
      <c r="D7683" t="s">
        <v>82</v>
      </c>
      <c r="E7683" t="s">
        <v>153</v>
      </c>
      <c r="F7683" t="s">
        <v>21891</v>
      </c>
      <c r="G7683" t="s">
        <v>155</v>
      </c>
      <c r="H7683" t="s">
        <v>150</v>
      </c>
      <c r="I7683" t="s">
        <v>136</v>
      </c>
      <c r="J7683" t="s">
        <v>137</v>
      </c>
      <c r="K7683" t="s">
        <v>138</v>
      </c>
      <c r="L7683" t="s">
        <v>21892</v>
      </c>
      <c r="M7683" t="s">
        <v>21893</v>
      </c>
      <c r="N7683">
        <v>2.0886111110000001</v>
      </c>
      <c r="O7683">
        <v>0</v>
      </c>
      <c r="P7683">
        <v>7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3.4979439619096002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3.4979439619096002</v>
      </c>
    </row>
    <row r="7684" spans="1:31" x14ac:dyDescent="0.25">
      <c r="A7684">
        <v>2321419</v>
      </c>
      <c r="B7684">
        <v>1</v>
      </c>
      <c r="C7684" t="s">
        <v>81</v>
      </c>
      <c r="D7684" t="s">
        <v>117</v>
      </c>
      <c r="E7684" t="s">
        <v>141</v>
      </c>
      <c r="F7684" t="s">
        <v>402</v>
      </c>
      <c r="G7684" t="s">
        <v>134</v>
      </c>
      <c r="H7684" t="s">
        <v>135</v>
      </c>
      <c r="I7684" t="s">
        <v>136</v>
      </c>
      <c r="J7684" t="s">
        <v>137</v>
      </c>
      <c r="K7684" t="s">
        <v>138</v>
      </c>
      <c r="L7684" t="s">
        <v>21894</v>
      </c>
      <c r="M7684" t="s">
        <v>21895</v>
      </c>
      <c r="N7684">
        <v>0.123055555</v>
      </c>
      <c r="O7684">
        <v>1</v>
      </c>
      <c r="P7684">
        <v>2399</v>
      </c>
      <c r="Q7684">
        <v>38</v>
      </c>
      <c r="R7684">
        <v>83</v>
      </c>
      <c r="S7684">
        <v>18</v>
      </c>
      <c r="T7684">
        <v>232</v>
      </c>
      <c r="U7684">
        <v>8</v>
      </c>
      <c r="V7684">
        <v>1</v>
      </c>
      <c r="W7684">
        <v>2.8934253749649998E-2</v>
      </c>
      <c r="X7684">
        <v>38.275026088258507</v>
      </c>
      <c r="Y7684">
        <v>34.725104031710373</v>
      </c>
      <c r="Z7684">
        <v>4.4794486142933732</v>
      </c>
      <c r="AA7684">
        <v>8.53987560320763</v>
      </c>
      <c r="AB7684">
        <v>11.672017705739963</v>
      </c>
      <c r="AC7684">
        <v>61.878243694265599</v>
      </c>
      <c r="AD7684">
        <v>0.24862450639522499</v>
      </c>
      <c r="AE7684">
        <v>159.84727449762033</v>
      </c>
    </row>
    <row r="7685" spans="1:31" x14ac:dyDescent="0.25">
      <c r="A7685">
        <v>2320921</v>
      </c>
      <c r="B7685">
        <v>1</v>
      </c>
      <c r="C7685" t="s">
        <v>80</v>
      </c>
      <c r="D7685" t="s">
        <v>105</v>
      </c>
      <c r="E7685" t="s">
        <v>175</v>
      </c>
      <c r="F7685" t="s">
        <v>21896</v>
      </c>
      <c r="G7685" t="s">
        <v>210</v>
      </c>
      <c r="H7685" t="s">
        <v>135</v>
      </c>
      <c r="I7685" t="s">
        <v>136</v>
      </c>
      <c r="J7685" t="s">
        <v>137</v>
      </c>
      <c r="K7685" t="s">
        <v>138</v>
      </c>
      <c r="L7685" t="s">
        <v>21897</v>
      </c>
      <c r="M7685" t="s">
        <v>21898</v>
      </c>
      <c r="N7685">
        <v>3.753333333</v>
      </c>
      <c r="O7685">
        <v>0</v>
      </c>
      <c r="P7685">
        <v>0</v>
      </c>
      <c r="Q7685">
        <v>0</v>
      </c>
      <c r="R7685">
        <v>0</v>
      </c>
      <c r="S7685">
        <v>1</v>
      </c>
      <c r="T7685">
        <v>0</v>
      </c>
      <c r="U7685">
        <v>1</v>
      </c>
      <c r="V7685">
        <v>0</v>
      </c>
      <c r="W7685">
        <v>0</v>
      </c>
      <c r="X7685">
        <v>0</v>
      </c>
      <c r="Y7685">
        <v>0</v>
      </c>
      <c r="Z7685">
        <v>0</v>
      </c>
      <c r="AA7685">
        <v>29.445208351659801</v>
      </c>
      <c r="AB7685">
        <v>0</v>
      </c>
      <c r="AC7685">
        <v>136.9745691258924</v>
      </c>
      <c r="AD7685">
        <v>0</v>
      </c>
      <c r="AE7685">
        <v>166.4197774775522</v>
      </c>
    </row>
    <row r="7686" spans="1:31" x14ac:dyDescent="0.25">
      <c r="A7686">
        <v>2321170</v>
      </c>
      <c r="B7686">
        <v>1</v>
      </c>
      <c r="C7686" t="s">
        <v>80</v>
      </c>
      <c r="D7686" t="s">
        <v>110</v>
      </c>
      <c r="E7686" t="s">
        <v>158</v>
      </c>
      <c r="F7686" t="s">
        <v>21899</v>
      </c>
      <c r="G7686" t="s">
        <v>143</v>
      </c>
      <c r="H7686" t="s">
        <v>150</v>
      </c>
      <c r="I7686" t="s">
        <v>136</v>
      </c>
      <c r="J7686" t="s">
        <v>137</v>
      </c>
      <c r="K7686" t="s">
        <v>144</v>
      </c>
      <c r="L7686" t="s">
        <v>21900</v>
      </c>
      <c r="M7686" t="s">
        <v>21901</v>
      </c>
      <c r="N7686">
        <v>3.1772222220000002</v>
      </c>
      <c r="O7686">
        <v>0</v>
      </c>
      <c r="P7686">
        <v>147</v>
      </c>
      <c r="Q7686">
        <v>0</v>
      </c>
      <c r="R7686">
        <v>0</v>
      </c>
      <c r="S7686">
        <v>0</v>
      </c>
      <c r="T7686">
        <v>7</v>
      </c>
      <c r="U7686">
        <v>0</v>
      </c>
      <c r="V7686">
        <v>0</v>
      </c>
      <c r="W7686">
        <v>0</v>
      </c>
      <c r="X7686">
        <v>115.93358173995979</v>
      </c>
      <c r="Y7686">
        <v>0</v>
      </c>
      <c r="Z7686">
        <v>0</v>
      </c>
      <c r="AA7686">
        <v>0</v>
      </c>
      <c r="AB7686">
        <v>31.178894539387752</v>
      </c>
      <c r="AC7686">
        <v>0</v>
      </c>
      <c r="AD7686">
        <v>0</v>
      </c>
      <c r="AE7686">
        <v>147.11247627934753</v>
      </c>
    </row>
    <row r="7687" spans="1:31" x14ac:dyDescent="0.25">
      <c r="A7687">
        <v>2321084</v>
      </c>
      <c r="B7687">
        <v>1</v>
      </c>
      <c r="C7687" t="s">
        <v>80</v>
      </c>
      <c r="D7687" t="s">
        <v>84</v>
      </c>
      <c r="E7687" t="s">
        <v>414</v>
      </c>
      <c r="F7687" t="s">
        <v>21902</v>
      </c>
      <c r="G7687" t="s">
        <v>703</v>
      </c>
      <c r="H7687" t="s">
        <v>135</v>
      </c>
      <c r="I7687" t="s">
        <v>136</v>
      </c>
      <c r="J7687" t="s">
        <v>137</v>
      </c>
      <c r="K7687" t="s">
        <v>138</v>
      </c>
      <c r="L7687" t="s">
        <v>21903</v>
      </c>
      <c r="M7687" t="s">
        <v>21904</v>
      </c>
      <c r="N7687">
        <v>0.92</v>
      </c>
      <c r="O7687">
        <v>0</v>
      </c>
      <c r="P7687">
        <v>5177</v>
      </c>
      <c r="Q7687">
        <v>0</v>
      </c>
      <c r="R7687">
        <v>0</v>
      </c>
      <c r="S7687">
        <v>3</v>
      </c>
      <c r="T7687">
        <v>238</v>
      </c>
      <c r="U7687">
        <v>0</v>
      </c>
      <c r="V7687">
        <v>0</v>
      </c>
      <c r="W7687">
        <v>0</v>
      </c>
      <c r="X7687">
        <v>969.9995269811302</v>
      </c>
      <c r="Y7687">
        <v>0</v>
      </c>
      <c r="Z7687">
        <v>0</v>
      </c>
      <c r="AA7687">
        <v>24.351736039312005</v>
      </c>
      <c r="AB7687">
        <v>274.89821892120017</v>
      </c>
      <c r="AC7687">
        <v>0</v>
      </c>
      <c r="AD7687">
        <v>0</v>
      </c>
      <c r="AE7687">
        <v>1269.2494819416424</v>
      </c>
    </row>
    <row r="7688" spans="1:31" x14ac:dyDescent="0.25">
      <c r="A7688">
        <v>2320935</v>
      </c>
      <c r="B7688">
        <v>1</v>
      </c>
      <c r="C7688" t="s">
        <v>81</v>
      </c>
      <c r="D7688" t="s">
        <v>122</v>
      </c>
      <c r="E7688" t="s">
        <v>175</v>
      </c>
      <c r="F7688" t="s">
        <v>21563</v>
      </c>
      <c r="G7688" t="s">
        <v>143</v>
      </c>
      <c r="H7688" t="s">
        <v>135</v>
      </c>
      <c r="I7688" t="s">
        <v>136</v>
      </c>
      <c r="J7688" t="s">
        <v>137</v>
      </c>
      <c r="K7688" t="s">
        <v>144</v>
      </c>
      <c r="L7688" t="s">
        <v>21905</v>
      </c>
      <c r="M7688" t="s">
        <v>21906</v>
      </c>
      <c r="N7688">
        <v>0.36305555499999997</v>
      </c>
      <c r="O7688">
        <v>0</v>
      </c>
      <c r="P7688">
        <v>1419</v>
      </c>
      <c r="Q7688">
        <v>0</v>
      </c>
      <c r="R7688">
        <v>3</v>
      </c>
      <c r="S7688">
        <v>4</v>
      </c>
      <c r="T7688">
        <v>96</v>
      </c>
      <c r="U7688">
        <v>0</v>
      </c>
      <c r="V7688">
        <v>0</v>
      </c>
      <c r="W7688">
        <v>0</v>
      </c>
      <c r="X7688">
        <v>107.58144958836583</v>
      </c>
      <c r="Y7688">
        <v>0</v>
      </c>
      <c r="Z7688">
        <v>0.73176940746000008</v>
      </c>
      <c r="AA7688">
        <v>6.4374334785073444</v>
      </c>
      <c r="AB7688">
        <v>28.614864906392306</v>
      </c>
      <c r="AC7688">
        <v>0</v>
      </c>
      <c r="AD7688">
        <v>0</v>
      </c>
      <c r="AE7688">
        <v>143.36551738072549</v>
      </c>
    </row>
    <row r="7689" spans="1:31" x14ac:dyDescent="0.25">
      <c r="A7689">
        <v>2320984</v>
      </c>
      <c r="B7689">
        <v>1</v>
      </c>
      <c r="C7689" t="s">
        <v>81</v>
      </c>
      <c r="D7689" t="s">
        <v>113</v>
      </c>
      <c r="E7689" t="s">
        <v>132</v>
      </c>
      <c r="F7689" t="s">
        <v>21907</v>
      </c>
      <c r="G7689" t="s">
        <v>143</v>
      </c>
      <c r="H7689" t="s">
        <v>135</v>
      </c>
      <c r="I7689" t="s">
        <v>136</v>
      </c>
      <c r="J7689" t="s">
        <v>137</v>
      </c>
      <c r="K7689" t="s">
        <v>144</v>
      </c>
      <c r="L7689" t="s">
        <v>21908</v>
      </c>
      <c r="M7689" t="s">
        <v>21909</v>
      </c>
      <c r="N7689">
        <v>7.7658333329999998</v>
      </c>
      <c r="O7689">
        <v>0</v>
      </c>
      <c r="P7689">
        <v>726</v>
      </c>
      <c r="Q7689">
        <v>0</v>
      </c>
      <c r="R7689">
        <v>92</v>
      </c>
      <c r="S7689">
        <v>0</v>
      </c>
      <c r="T7689">
        <v>74</v>
      </c>
      <c r="U7689">
        <v>0</v>
      </c>
      <c r="V7689">
        <v>0</v>
      </c>
      <c r="W7689">
        <v>0</v>
      </c>
      <c r="X7689">
        <v>912.47475316133853</v>
      </c>
      <c r="Y7689">
        <v>0</v>
      </c>
      <c r="Z7689">
        <v>942.61406969359689</v>
      </c>
      <c r="AA7689">
        <v>0</v>
      </c>
      <c r="AB7689">
        <v>515.59787923651686</v>
      </c>
      <c r="AC7689">
        <v>0</v>
      </c>
      <c r="AD7689">
        <v>0</v>
      </c>
      <c r="AE7689">
        <v>2370.6867020914524</v>
      </c>
    </row>
    <row r="7690" spans="1:31" x14ac:dyDescent="0.25">
      <c r="A7690">
        <v>2321227</v>
      </c>
      <c r="B7690">
        <v>1</v>
      </c>
      <c r="C7690" t="s">
        <v>81</v>
      </c>
      <c r="D7690" t="s">
        <v>112</v>
      </c>
      <c r="E7690" t="s">
        <v>158</v>
      </c>
      <c r="F7690" t="s">
        <v>21910</v>
      </c>
      <c r="G7690" t="s">
        <v>453</v>
      </c>
      <c r="H7690" t="s">
        <v>150</v>
      </c>
      <c r="I7690" t="s">
        <v>136</v>
      </c>
      <c r="J7690" t="s">
        <v>137</v>
      </c>
      <c r="K7690" t="s">
        <v>138</v>
      </c>
      <c r="L7690" t="s">
        <v>21911</v>
      </c>
      <c r="M7690" t="s">
        <v>21912</v>
      </c>
      <c r="N7690">
        <v>3.2055555550000001</v>
      </c>
      <c r="O7690">
        <v>0</v>
      </c>
      <c r="P7690">
        <v>129</v>
      </c>
      <c r="Q7690">
        <v>0</v>
      </c>
      <c r="R7690">
        <v>30</v>
      </c>
      <c r="S7690">
        <v>0</v>
      </c>
      <c r="T7690">
        <v>7</v>
      </c>
      <c r="U7690">
        <v>0</v>
      </c>
      <c r="V7690">
        <v>0</v>
      </c>
      <c r="W7690">
        <v>0</v>
      </c>
      <c r="X7690">
        <v>60.263366821417804</v>
      </c>
      <c r="Y7690">
        <v>0</v>
      </c>
      <c r="Z7690">
        <v>31.338995348040193</v>
      </c>
      <c r="AA7690">
        <v>0</v>
      </c>
      <c r="AB7690">
        <v>8.109772448625348</v>
      </c>
      <c r="AC7690">
        <v>0</v>
      </c>
      <c r="AD7690">
        <v>0</v>
      </c>
      <c r="AE7690">
        <v>99.71213461808334</v>
      </c>
    </row>
    <row r="7691" spans="1:31" x14ac:dyDescent="0.25">
      <c r="A7691">
        <v>2320904</v>
      </c>
      <c r="B7691">
        <v>1</v>
      </c>
      <c r="C7691" t="s">
        <v>80</v>
      </c>
      <c r="D7691" t="s">
        <v>94</v>
      </c>
      <c r="E7691" t="s">
        <v>175</v>
      </c>
      <c r="F7691" t="s">
        <v>21913</v>
      </c>
      <c r="G7691" t="s">
        <v>210</v>
      </c>
      <c r="H7691" t="s">
        <v>135</v>
      </c>
      <c r="I7691" t="s">
        <v>136</v>
      </c>
      <c r="J7691" t="s">
        <v>137</v>
      </c>
      <c r="K7691" t="s">
        <v>138</v>
      </c>
      <c r="L7691" t="s">
        <v>21914</v>
      </c>
      <c r="M7691" t="s">
        <v>21915</v>
      </c>
      <c r="N7691">
        <v>2.6491666660000002</v>
      </c>
      <c r="O7691">
        <v>1</v>
      </c>
      <c r="P7691">
        <v>0</v>
      </c>
      <c r="Q7691">
        <v>13</v>
      </c>
      <c r="R7691">
        <v>0</v>
      </c>
      <c r="S7691">
        <v>3</v>
      </c>
      <c r="T7691">
        <v>0</v>
      </c>
      <c r="U7691">
        <v>0</v>
      </c>
      <c r="V7691">
        <v>0</v>
      </c>
      <c r="W7691">
        <v>1.524793548506</v>
      </c>
      <c r="X7691">
        <v>0</v>
      </c>
      <c r="Y7691">
        <v>120.90842706349274</v>
      </c>
      <c r="Z7691">
        <v>0</v>
      </c>
      <c r="AA7691">
        <v>8.6335702717599005</v>
      </c>
      <c r="AB7691">
        <v>0</v>
      </c>
      <c r="AC7691">
        <v>0</v>
      </c>
      <c r="AD7691">
        <v>0</v>
      </c>
      <c r="AE7691">
        <v>131.06679088375864</v>
      </c>
    </row>
    <row r="7692" spans="1:31" x14ac:dyDescent="0.25">
      <c r="A7692">
        <v>2321282</v>
      </c>
      <c r="B7692">
        <v>1</v>
      </c>
      <c r="C7692" t="s">
        <v>81</v>
      </c>
      <c r="D7692" t="s">
        <v>127</v>
      </c>
      <c r="E7692" t="s">
        <v>175</v>
      </c>
      <c r="F7692" t="s">
        <v>21916</v>
      </c>
      <c r="G7692" t="s">
        <v>210</v>
      </c>
      <c r="H7692" t="s">
        <v>135</v>
      </c>
      <c r="I7692" t="s">
        <v>136</v>
      </c>
      <c r="J7692" t="s">
        <v>137</v>
      </c>
      <c r="K7692" t="s">
        <v>138</v>
      </c>
      <c r="L7692" t="s">
        <v>21917</v>
      </c>
      <c r="M7692" t="s">
        <v>21918</v>
      </c>
      <c r="N7692">
        <v>2.1277777769999999</v>
      </c>
      <c r="O7692">
        <v>0</v>
      </c>
      <c r="P7692">
        <v>0</v>
      </c>
      <c r="Q7692">
        <v>2</v>
      </c>
      <c r="R7692">
        <v>0</v>
      </c>
      <c r="S7692">
        <v>3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6.3161827548848342</v>
      </c>
      <c r="Z7692">
        <v>0</v>
      </c>
      <c r="AA7692">
        <v>6.3795075047922225</v>
      </c>
      <c r="AB7692">
        <v>0</v>
      </c>
      <c r="AC7692">
        <v>0</v>
      </c>
      <c r="AD7692">
        <v>0</v>
      </c>
      <c r="AE7692">
        <v>12.695690259677058</v>
      </c>
    </row>
    <row r="7693" spans="1:31" x14ac:dyDescent="0.25">
      <c r="A7693">
        <v>2320950</v>
      </c>
      <c r="B7693">
        <v>1</v>
      </c>
      <c r="C7693" t="s">
        <v>81</v>
      </c>
      <c r="D7693" t="s">
        <v>112</v>
      </c>
      <c r="E7693" t="s">
        <v>153</v>
      </c>
      <c r="F7693" t="s">
        <v>21919</v>
      </c>
      <c r="G7693" t="s">
        <v>155</v>
      </c>
      <c r="H7693" t="s">
        <v>150</v>
      </c>
      <c r="I7693" t="s">
        <v>136</v>
      </c>
      <c r="J7693" t="s">
        <v>137</v>
      </c>
      <c r="K7693" t="s">
        <v>138</v>
      </c>
      <c r="L7693" t="s">
        <v>21920</v>
      </c>
      <c r="M7693" t="s">
        <v>21921</v>
      </c>
      <c r="N7693">
        <v>1.460555555</v>
      </c>
      <c r="O7693">
        <v>0</v>
      </c>
      <c r="P7693">
        <v>1</v>
      </c>
      <c r="Q7693">
        <v>0</v>
      </c>
      <c r="R7693">
        <v>1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6.885025738440001E-2</v>
      </c>
      <c r="AA7693">
        <v>0</v>
      </c>
      <c r="AB7693">
        <v>0</v>
      </c>
      <c r="AC7693">
        <v>0</v>
      </c>
      <c r="AD7693">
        <v>0</v>
      </c>
      <c r="AE7693">
        <v>6.885025738440001E-2</v>
      </c>
    </row>
    <row r="7694" spans="1:31" x14ac:dyDescent="0.25">
      <c r="A7694">
        <v>2321359</v>
      </c>
      <c r="B7694">
        <v>1</v>
      </c>
      <c r="C7694" t="s">
        <v>80</v>
      </c>
      <c r="D7694" t="s">
        <v>108</v>
      </c>
      <c r="E7694" t="s">
        <v>132</v>
      </c>
      <c r="F7694" t="s">
        <v>21922</v>
      </c>
      <c r="G7694" t="s">
        <v>134</v>
      </c>
      <c r="H7694" t="s">
        <v>135</v>
      </c>
      <c r="I7694" t="s">
        <v>468</v>
      </c>
      <c r="J7694" t="s">
        <v>137</v>
      </c>
      <c r="K7694" t="s">
        <v>138</v>
      </c>
      <c r="L7694" t="s">
        <v>21923</v>
      </c>
      <c r="M7694" t="s">
        <v>21924</v>
      </c>
      <c r="N7694">
        <v>4.1111110999999999E-2</v>
      </c>
      <c r="O7694">
        <v>0</v>
      </c>
      <c r="P7694">
        <v>808</v>
      </c>
      <c r="Q7694">
        <v>5</v>
      </c>
      <c r="R7694">
        <v>97</v>
      </c>
      <c r="S7694">
        <v>2</v>
      </c>
      <c r="T7694">
        <v>150</v>
      </c>
      <c r="U7694">
        <v>1</v>
      </c>
      <c r="V7694">
        <v>0</v>
      </c>
      <c r="W7694">
        <v>0</v>
      </c>
      <c r="X7694">
        <v>7.3960668298849948</v>
      </c>
      <c r="Y7694">
        <v>1.0189490281074223</v>
      </c>
      <c r="Z7694">
        <v>3.8120888692979453</v>
      </c>
      <c r="AA7694">
        <v>0.6628920095509333</v>
      </c>
      <c r="AB7694">
        <v>4.7282965727544335</v>
      </c>
      <c r="AC7694">
        <v>0.82192922471466656</v>
      </c>
      <c r="AD7694">
        <v>0</v>
      </c>
      <c r="AE7694">
        <v>18.440222534310394</v>
      </c>
    </row>
    <row r="7695" spans="1:31" x14ac:dyDescent="0.25">
      <c r="A7695">
        <v>2321050</v>
      </c>
      <c r="B7695">
        <v>1</v>
      </c>
      <c r="C7695" t="s">
        <v>80</v>
      </c>
      <c r="D7695" t="s">
        <v>82</v>
      </c>
      <c r="E7695" t="s">
        <v>153</v>
      </c>
      <c r="F7695" t="s">
        <v>21925</v>
      </c>
      <c r="G7695" t="s">
        <v>336</v>
      </c>
      <c r="H7695" t="s">
        <v>150</v>
      </c>
      <c r="I7695" t="s">
        <v>136</v>
      </c>
      <c r="J7695" t="s">
        <v>137</v>
      </c>
      <c r="K7695" t="s">
        <v>138</v>
      </c>
      <c r="L7695" t="s">
        <v>21926</v>
      </c>
      <c r="M7695" t="s">
        <v>21927</v>
      </c>
      <c r="N7695">
        <v>2.3422222220000002</v>
      </c>
      <c r="O7695">
        <v>0</v>
      </c>
      <c r="P7695">
        <v>3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1.3137185659094002</v>
      </c>
      <c r="Y7695">
        <v>0</v>
      </c>
      <c r="Z7695">
        <v>0</v>
      </c>
      <c r="AA7695">
        <v>0</v>
      </c>
      <c r="AB7695">
        <v>0</v>
      </c>
      <c r="AC7695">
        <v>0</v>
      </c>
      <c r="AD7695">
        <v>0</v>
      </c>
      <c r="AE7695">
        <v>1.3137185659094002</v>
      </c>
    </row>
    <row r="7696" spans="1:31" x14ac:dyDescent="0.25">
      <c r="A7696">
        <v>2321405</v>
      </c>
      <c r="B7696">
        <v>1</v>
      </c>
      <c r="C7696" t="s">
        <v>81</v>
      </c>
      <c r="D7696" t="s">
        <v>118</v>
      </c>
      <c r="E7696" t="s">
        <v>175</v>
      </c>
      <c r="F7696" t="s">
        <v>6843</v>
      </c>
      <c r="G7696" t="s">
        <v>716</v>
      </c>
      <c r="H7696" t="s">
        <v>135</v>
      </c>
      <c r="I7696" t="s">
        <v>136</v>
      </c>
      <c r="J7696" t="s">
        <v>137</v>
      </c>
      <c r="K7696" t="s">
        <v>138</v>
      </c>
      <c r="L7696" t="s">
        <v>21928</v>
      </c>
      <c r="M7696" t="s">
        <v>21929</v>
      </c>
      <c r="N7696">
        <v>3.5336111109999999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1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6.4899678698920837</v>
      </c>
      <c r="AC7696">
        <v>0</v>
      </c>
      <c r="AD7696">
        <v>0</v>
      </c>
      <c r="AE7696">
        <v>6.4899678698920837</v>
      </c>
    </row>
    <row r="7697" spans="1:31" x14ac:dyDescent="0.25">
      <c r="A7697">
        <v>2321342</v>
      </c>
      <c r="B7697">
        <v>1</v>
      </c>
      <c r="C7697" t="s">
        <v>81</v>
      </c>
      <c r="D7697" t="s">
        <v>113</v>
      </c>
      <c r="E7697" t="s">
        <v>158</v>
      </c>
      <c r="F7697" t="s">
        <v>21930</v>
      </c>
      <c r="G7697" t="s">
        <v>453</v>
      </c>
      <c r="H7697" t="s">
        <v>150</v>
      </c>
      <c r="I7697" t="s">
        <v>136</v>
      </c>
      <c r="J7697" t="s">
        <v>137</v>
      </c>
      <c r="K7697" t="s">
        <v>138</v>
      </c>
      <c r="L7697" t="s">
        <v>21931</v>
      </c>
      <c r="M7697" t="s">
        <v>2214</v>
      </c>
      <c r="N7697">
        <v>3.7169444440000001</v>
      </c>
      <c r="O7697">
        <v>0</v>
      </c>
      <c r="P7697">
        <v>25</v>
      </c>
      <c r="Q7697">
        <v>0</v>
      </c>
      <c r="R7697">
        <v>23</v>
      </c>
      <c r="S7697">
        <v>0</v>
      </c>
      <c r="T7697">
        <v>2</v>
      </c>
      <c r="U7697">
        <v>0</v>
      </c>
      <c r="V7697">
        <v>0</v>
      </c>
      <c r="W7697">
        <v>0</v>
      </c>
      <c r="X7697">
        <v>16.731949093782532</v>
      </c>
      <c r="Y7697">
        <v>0</v>
      </c>
      <c r="Z7697">
        <v>68.725503294196386</v>
      </c>
      <c r="AA7697">
        <v>0</v>
      </c>
      <c r="AB7697">
        <v>6.457208823520344</v>
      </c>
      <c r="AC7697">
        <v>0</v>
      </c>
      <c r="AD7697">
        <v>0</v>
      </c>
      <c r="AE7697">
        <v>91.914661211499265</v>
      </c>
    </row>
    <row r="7698" spans="1:31" x14ac:dyDescent="0.25">
      <c r="A7698">
        <v>2321010</v>
      </c>
      <c r="B7698">
        <v>1</v>
      </c>
      <c r="C7698" t="s">
        <v>81</v>
      </c>
      <c r="D7698" t="s">
        <v>113</v>
      </c>
      <c r="E7698" t="s">
        <v>153</v>
      </c>
      <c r="F7698" t="s">
        <v>21932</v>
      </c>
      <c r="G7698" t="s">
        <v>155</v>
      </c>
      <c r="H7698" t="s">
        <v>150</v>
      </c>
      <c r="I7698" t="s">
        <v>136</v>
      </c>
      <c r="J7698" t="s">
        <v>137</v>
      </c>
      <c r="K7698" t="s">
        <v>138</v>
      </c>
      <c r="L7698" t="s">
        <v>21933</v>
      </c>
      <c r="M7698" t="s">
        <v>21934</v>
      </c>
      <c r="N7698">
        <v>1.551111111</v>
      </c>
      <c r="O7698">
        <v>0</v>
      </c>
      <c r="P7698">
        <v>0</v>
      </c>
      <c r="Q7698">
        <v>0</v>
      </c>
      <c r="R7698">
        <v>1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2.6313551580916666E-2</v>
      </c>
      <c r="AA7698">
        <v>0</v>
      </c>
      <c r="AB7698">
        <v>0</v>
      </c>
      <c r="AC7698">
        <v>0</v>
      </c>
      <c r="AD7698">
        <v>0</v>
      </c>
      <c r="AE7698">
        <v>2.6313551580916666E-2</v>
      </c>
    </row>
    <row r="7699" spans="1:31" x14ac:dyDescent="0.25">
      <c r="A7699">
        <v>2320867</v>
      </c>
      <c r="B7699">
        <v>1</v>
      </c>
      <c r="C7699" t="s">
        <v>80</v>
      </c>
      <c r="D7699" t="s">
        <v>99</v>
      </c>
      <c r="E7699" t="s">
        <v>147</v>
      </c>
      <c r="F7699" t="s">
        <v>21935</v>
      </c>
      <c r="G7699" t="s">
        <v>336</v>
      </c>
      <c r="H7699" t="s">
        <v>150</v>
      </c>
      <c r="I7699" t="s">
        <v>136</v>
      </c>
      <c r="J7699" t="s">
        <v>137</v>
      </c>
      <c r="K7699" t="s">
        <v>138</v>
      </c>
      <c r="L7699" t="s">
        <v>21936</v>
      </c>
      <c r="M7699" t="s">
        <v>21937</v>
      </c>
      <c r="N7699">
        <v>2.1427777770000001</v>
      </c>
      <c r="O7699">
        <v>0</v>
      </c>
      <c r="P7699">
        <v>14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4.9393102768162409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4.9393102768162409</v>
      </c>
    </row>
    <row r="7700" spans="1:31" x14ac:dyDescent="0.25">
      <c r="A7700">
        <v>2320987</v>
      </c>
      <c r="B7700">
        <v>1</v>
      </c>
      <c r="C7700" t="s">
        <v>80</v>
      </c>
      <c r="D7700" t="s">
        <v>102</v>
      </c>
      <c r="E7700" t="s">
        <v>141</v>
      </c>
      <c r="F7700" t="s">
        <v>21938</v>
      </c>
      <c r="G7700" t="s">
        <v>217</v>
      </c>
      <c r="H7700" t="s">
        <v>135</v>
      </c>
      <c r="I7700" t="s">
        <v>136</v>
      </c>
      <c r="J7700" t="s">
        <v>137</v>
      </c>
      <c r="K7700" t="s">
        <v>138</v>
      </c>
      <c r="L7700" t="s">
        <v>21939</v>
      </c>
      <c r="M7700" t="s">
        <v>21940</v>
      </c>
      <c r="N7700">
        <v>1.6358333329999999</v>
      </c>
      <c r="O7700">
        <v>0</v>
      </c>
      <c r="P7700">
        <v>49</v>
      </c>
      <c r="Q7700">
        <v>0</v>
      </c>
      <c r="R7700">
        <v>9</v>
      </c>
      <c r="S7700">
        <v>4</v>
      </c>
      <c r="T7700">
        <v>5</v>
      </c>
      <c r="U7700">
        <v>2</v>
      </c>
      <c r="V7700">
        <v>0</v>
      </c>
      <c r="W7700">
        <v>0</v>
      </c>
      <c r="X7700">
        <v>14.559114639419699</v>
      </c>
      <c r="Y7700">
        <v>0</v>
      </c>
      <c r="Z7700">
        <v>23.595591225447848</v>
      </c>
      <c r="AA7700">
        <v>49.496559758082967</v>
      </c>
      <c r="AB7700">
        <v>1.1900230651155002</v>
      </c>
      <c r="AC7700">
        <v>43.088410674755991</v>
      </c>
      <c r="AD7700">
        <v>0</v>
      </c>
      <c r="AE7700">
        <v>131.92969936282202</v>
      </c>
    </row>
    <row r="7701" spans="1:31" x14ac:dyDescent="0.25">
      <c r="A7701">
        <v>2320967</v>
      </c>
      <c r="B7701">
        <v>1</v>
      </c>
      <c r="C7701" t="s">
        <v>80</v>
      </c>
      <c r="D7701" t="s">
        <v>83</v>
      </c>
      <c r="E7701" t="s">
        <v>158</v>
      </c>
      <c r="F7701" t="s">
        <v>21941</v>
      </c>
      <c r="G7701" t="s">
        <v>177</v>
      </c>
      <c r="H7701" t="s">
        <v>150</v>
      </c>
      <c r="I7701" t="s">
        <v>136</v>
      </c>
      <c r="J7701" t="s">
        <v>137</v>
      </c>
      <c r="K7701" t="s">
        <v>144</v>
      </c>
      <c r="L7701" t="s">
        <v>21942</v>
      </c>
      <c r="M7701" t="s">
        <v>21943</v>
      </c>
      <c r="N7701">
        <v>3.6516666660000001</v>
      </c>
      <c r="O7701">
        <v>0</v>
      </c>
      <c r="P7701">
        <v>570</v>
      </c>
      <c r="Q7701">
        <v>0</v>
      </c>
      <c r="R7701">
        <v>0</v>
      </c>
      <c r="S7701">
        <v>0</v>
      </c>
      <c r="T7701">
        <v>25</v>
      </c>
      <c r="U7701">
        <v>0</v>
      </c>
      <c r="V7701">
        <v>0</v>
      </c>
      <c r="W7701">
        <v>0</v>
      </c>
      <c r="X7701">
        <v>434.10423502918263</v>
      </c>
      <c r="Y7701">
        <v>0</v>
      </c>
      <c r="Z7701">
        <v>0</v>
      </c>
      <c r="AA7701">
        <v>0</v>
      </c>
      <c r="AB7701">
        <v>106.02604888822246</v>
      </c>
      <c r="AC7701">
        <v>0</v>
      </c>
      <c r="AD7701">
        <v>0</v>
      </c>
      <c r="AE7701">
        <v>540.13028391740511</v>
      </c>
    </row>
    <row r="7702" spans="1:31" x14ac:dyDescent="0.25">
      <c r="A7702">
        <v>2320944</v>
      </c>
      <c r="B7702">
        <v>1</v>
      </c>
      <c r="C7702" t="s">
        <v>80</v>
      </c>
      <c r="D7702" t="s">
        <v>108</v>
      </c>
      <c r="E7702" t="s">
        <v>147</v>
      </c>
      <c r="F7702" t="s">
        <v>21944</v>
      </c>
      <c r="G7702" t="s">
        <v>503</v>
      </c>
      <c r="H7702" t="s">
        <v>150</v>
      </c>
      <c r="I7702" t="s">
        <v>136</v>
      </c>
      <c r="J7702" t="s">
        <v>137</v>
      </c>
      <c r="K7702" t="s">
        <v>138</v>
      </c>
      <c r="L7702" t="s">
        <v>21945</v>
      </c>
      <c r="M7702" t="s">
        <v>21946</v>
      </c>
      <c r="N7702">
        <v>2.798611111</v>
      </c>
      <c r="O7702">
        <v>0</v>
      </c>
      <c r="P7702">
        <v>18</v>
      </c>
      <c r="Q7702">
        <v>0</v>
      </c>
      <c r="R7702">
        <v>7</v>
      </c>
      <c r="S7702">
        <v>0</v>
      </c>
      <c r="T7702">
        <v>5</v>
      </c>
      <c r="U7702">
        <v>0</v>
      </c>
      <c r="V7702">
        <v>0</v>
      </c>
      <c r="W7702">
        <v>0</v>
      </c>
      <c r="X7702">
        <v>16.374658134692204</v>
      </c>
      <c r="Y7702">
        <v>0</v>
      </c>
      <c r="Z7702">
        <v>36.771733888794053</v>
      </c>
      <c r="AA7702">
        <v>0</v>
      </c>
      <c r="AB7702">
        <v>23.007207038783093</v>
      </c>
      <c r="AC7702">
        <v>0</v>
      </c>
      <c r="AD7702">
        <v>0</v>
      </c>
      <c r="AE7702">
        <v>76.15359906226935</v>
      </c>
    </row>
    <row r="7703" spans="1:31" x14ac:dyDescent="0.25">
      <c r="A7703">
        <v>2321136</v>
      </c>
      <c r="B7703">
        <v>1</v>
      </c>
      <c r="C7703" t="s">
        <v>80</v>
      </c>
      <c r="D7703" t="s">
        <v>107</v>
      </c>
      <c r="E7703" t="s">
        <v>175</v>
      </c>
      <c r="F7703" t="s">
        <v>21947</v>
      </c>
      <c r="G7703" t="s">
        <v>2528</v>
      </c>
      <c r="H7703" t="s">
        <v>135</v>
      </c>
      <c r="I7703" t="s">
        <v>136</v>
      </c>
      <c r="J7703" t="s">
        <v>137</v>
      </c>
      <c r="K7703" t="s">
        <v>138</v>
      </c>
      <c r="L7703" t="s">
        <v>21948</v>
      </c>
      <c r="M7703" t="s">
        <v>21949</v>
      </c>
      <c r="N7703">
        <v>4.4355555549999997</v>
      </c>
      <c r="O7703">
        <v>0</v>
      </c>
      <c r="P7703">
        <v>899</v>
      </c>
      <c r="Q7703">
        <v>0</v>
      </c>
      <c r="R7703">
        <v>0</v>
      </c>
      <c r="S7703">
        <v>0</v>
      </c>
      <c r="T7703">
        <v>30</v>
      </c>
      <c r="U7703">
        <v>0</v>
      </c>
      <c r="V7703">
        <v>0</v>
      </c>
      <c r="W7703">
        <v>0</v>
      </c>
      <c r="X7703">
        <v>729.40202917940849</v>
      </c>
      <c r="Y7703">
        <v>0</v>
      </c>
      <c r="Z7703">
        <v>0</v>
      </c>
      <c r="AA7703">
        <v>0</v>
      </c>
      <c r="AB7703">
        <v>164.72321470796047</v>
      </c>
      <c r="AC7703">
        <v>0</v>
      </c>
      <c r="AD7703">
        <v>0</v>
      </c>
      <c r="AE7703">
        <v>894.12524388736892</v>
      </c>
    </row>
    <row r="7704" spans="1:31" x14ac:dyDescent="0.25">
      <c r="A7704">
        <v>2320887</v>
      </c>
      <c r="B7704">
        <v>1</v>
      </c>
      <c r="C7704" t="s">
        <v>80</v>
      </c>
      <c r="D7704" t="s">
        <v>82</v>
      </c>
      <c r="E7704" t="s">
        <v>153</v>
      </c>
      <c r="F7704" t="s">
        <v>21950</v>
      </c>
      <c r="G7704" t="s">
        <v>155</v>
      </c>
      <c r="H7704" t="s">
        <v>150</v>
      </c>
      <c r="I7704" t="s">
        <v>136</v>
      </c>
      <c r="J7704" t="s">
        <v>137</v>
      </c>
      <c r="K7704" t="s">
        <v>138</v>
      </c>
      <c r="L7704" t="s">
        <v>21951</v>
      </c>
      <c r="M7704" t="s">
        <v>21952</v>
      </c>
      <c r="N7704">
        <v>1.680555555</v>
      </c>
      <c r="O7704">
        <v>0</v>
      </c>
      <c r="P7704">
        <v>1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6.6047916605000007E-2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6.6047916605000007E-2</v>
      </c>
    </row>
    <row r="7705" spans="1:31" x14ac:dyDescent="0.25">
      <c r="A7705">
        <v>2321073</v>
      </c>
      <c r="B7705">
        <v>1</v>
      </c>
      <c r="C7705" t="s">
        <v>80</v>
      </c>
      <c r="D7705" t="s">
        <v>88</v>
      </c>
      <c r="E7705" t="s">
        <v>147</v>
      </c>
      <c r="F7705" t="s">
        <v>21953</v>
      </c>
      <c r="G7705" t="s">
        <v>149</v>
      </c>
      <c r="H7705" t="s">
        <v>150</v>
      </c>
      <c r="I7705" t="s">
        <v>136</v>
      </c>
      <c r="J7705" t="s">
        <v>137</v>
      </c>
      <c r="K7705" t="s">
        <v>138</v>
      </c>
      <c r="L7705" t="s">
        <v>21954</v>
      </c>
      <c r="M7705" t="s">
        <v>21955</v>
      </c>
      <c r="N7705">
        <v>3.4302777770000001</v>
      </c>
      <c r="O7705">
        <v>0</v>
      </c>
      <c r="P7705">
        <v>40</v>
      </c>
      <c r="Q7705">
        <v>0</v>
      </c>
      <c r="R7705">
        <v>0</v>
      </c>
      <c r="S7705">
        <v>0</v>
      </c>
      <c r="T7705">
        <v>10</v>
      </c>
      <c r="U7705">
        <v>0</v>
      </c>
      <c r="V7705">
        <v>0</v>
      </c>
      <c r="W7705">
        <v>0</v>
      </c>
      <c r="X7705">
        <v>29.757559045970389</v>
      </c>
      <c r="Y7705">
        <v>0</v>
      </c>
      <c r="Z7705">
        <v>0</v>
      </c>
      <c r="AA7705">
        <v>0</v>
      </c>
      <c r="AB7705">
        <v>27.929289297367735</v>
      </c>
      <c r="AC7705">
        <v>0</v>
      </c>
      <c r="AD7705">
        <v>0</v>
      </c>
      <c r="AE7705">
        <v>57.686848343338127</v>
      </c>
    </row>
    <row r="7706" spans="1:31" x14ac:dyDescent="0.25">
      <c r="A7706">
        <v>2321179</v>
      </c>
      <c r="B7706">
        <v>1</v>
      </c>
      <c r="C7706" t="s">
        <v>81</v>
      </c>
      <c r="D7706" t="s">
        <v>126</v>
      </c>
      <c r="E7706" t="s">
        <v>147</v>
      </c>
      <c r="F7706" t="s">
        <v>21956</v>
      </c>
      <c r="G7706" t="s">
        <v>149</v>
      </c>
      <c r="H7706" t="s">
        <v>150</v>
      </c>
      <c r="I7706" t="s">
        <v>136</v>
      </c>
      <c r="J7706" t="s">
        <v>137</v>
      </c>
      <c r="K7706" t="s">
        <v>138</v>
      </c>
      <c r="L7706" t="s">
        <v>21957</v>
      </c>
      <c r="M7706" t="s">
        <v>21958</v>
      </c>
      <c r="N7706">
        <v>2.372777777</v>
      </c>
      <c r="O7706">
        <v>0</v>
      </c>
      <c r="P7706">
        <v>7</v>
      </c>
      <c r="Q7706">
        <v>0</v>
      </c>
      <c r="R7706">
        <v>12</v>
      </c>
      <c r="S7706">
        <v>0</v>
      </c>
      <c r="T7706">
        <v>1</v>
      </c>
      <c r="U7706">
        <v>0</v>
      </c>
      <c r="V7706">
        <v>0</v>
      </c>
      <c r="W7706">
        <v>0</v>
      </c>
      <c r="X7706">
        <v>1.0761570889910834</v>
      </c>
      <c r="Y7706">
        <v>0</v>
      </c>
      <c r="Z7706">
        <v>13.000306263994</v>
      </c>
      <c r="AA7706">
        <v>0</v>
      </c>
      <c r="AB7706">
        <v>0.74614740573625005</v>
      </c>
      <c r="AC7706">
        <v>0</v>
      </c>
      <c r="AD7706">
        <v>0</v>
      </c>
      <c r="AE7706">
        <v>14.822610758721334</v>
      </c>
    </row>
    <row r="7707" spans="1:31" x14ac:dyDescent="0.25">
      <c r="A7707">
        <v>2321428</v>
      </c>
      <c r="B7707">
        <v>1</v>
      </c>
      <c r="C7707" t="s">
        <v>81</v>
      </c>
      <c r="D7707" t="s">
        <v>113</v>
      </c>
      <c r="E7707" t="s">
        <v>153</v>
      </c>
      <c r="F7707" t="s">
        <v>21959</v>
      </c>
      <c r="G7707" t="s">
        <v>155</v>
      </c>
      <c r="H7707" t="s">
        <v>150</v>
      </c>
      <c r="I7707" t="s">
        <v>136</v>
      </c>
      <c r="J7707" t="s">
        <v>137</v>
      </c>
      <c r="K7707" t="s">
        <v>138</v>
      </c>
      <c r="L7707" t="s">
        <v>21960</v>
      </c>
      <c r="M7707" t="s">
        <v>21961</v>
      </c>
      <c r="N7707">
        <v>4.2969444440000002</v>
      </c>
      <c r="O7707">
        <v>0</v>
      </c>
      <c r="P7707">
        <v>1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0.88979741242490018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0.88979741242490018</v>
      </c>
    </row>
    <row r="7708" spans="1:31" x14ac:dyDescent="0.25">
      <c r="A7708">
        <v>2321422</v>
      </c>
      <c r="B7708">
        <v>1</v>
      </c>
      <c r="C7708" t="s">
        <v>80</v>
      </c>
      <c r="D7708" t="s">
        <v>100</v>
      </c>
      <c r="E7708" t="s">
        <v>158</v>
      </c>
      <c r="F7708" t="s">
        <v>21962</v>
      </c>
      <c r="G7708" t="s">
        <v>453</v>
      </c>
      <c r="H7708" t="s">
        <v>150</v>
      </c>
      <c r="I7708" t="s">
        <v>136</v>
      </c>
      <c r="J7708" t="s">
        <v>137</v>
      </c>
      <c r="K7708" t="s">
        <v>138</v>
      </c>
      <c r="L7708" t="s">
        <v>21963</v>
      </c>
      <c r="M7708" t="s">
        <v>21964</v>
      </c>
      <c r="N7708">
        <v>0.76722222200000001</v>
      </c>
      <c r="O7708">
        <v>0</v>
      </c>
      <c r="P7708">
        <v>224</v>
      </c>
      <c r="Q7708">
        <v>0</v>
      </c>
      <c r="R7708">
        <v>0</v>
      </c>
      <c r="S7708">
        <v>0</v>
      </c>
      <c r="T7708">
        <v>4</v>
      </c>
      <c r="U7708">
        <v>0</v>
      </c>
      <c r="V7708">
        <v>0</v>
      </c>
      <c r="W7708">
        <v>0</v>
      </c>
      <c r="X7708">
        <v>35.436769267183422</v>
      </c>
      <c r="Y7708">
        <v>0</v>
      </c>
      <c r="Z7708">
        <v>0</v>
      </c>
      <c r="AA7708">
        <v>0</v>
      </c>
      <c r="AB7708">
        <v>1.2798215584733335</v>
      </c>
      <c r="AC7708">
        <v>0</v>
      </c>
      <c r="AD7708">
        <v>0</v>
      </c>
      <c r="AE7708">
        <v>36.716590825656752</v>
      </c>
    </row>
    <row r="7709" spans="1:31" x14ac:dyDescent="0.25">
      <c r="A7709">
        <v>2321130</v>
      </c>
      <c r="B7709">
        <v>1</v>
      </c>
      <c r="C7709" t="s">
        <v>80</v>
      </c>
      <c r="D7709" t="s">
        <v>92</v>
      </c>
      <c r="E7709" t="s">
        <v>153</v>
      </c>
      <c r="F7709" t="s">
        <v>21965</v>
      </c>
      <c r="G7709" t="s">
        <v>155</v>
      </c>
      <c r="H7709" t="s">
        <v>150</v>
      </c>
      <c r="I7709" t="s">
        <v>136</v>
      </c>
      <c r="J7709" t="s">
        <v>137</v>
      </c>
      <c r="K7709" t="s">
        <v>138</v>
      </c>
      <c r="L7709" t="s">
        <v>21966</v>
      </c>
      <c r="M7709" t="s">
        <v>21967</v>
      </c>
      <c r="N7709">
        <v>1.356666666</v>
      </c>
      <c r="O7709">
        <v>0</v>
      </c>
      <c r="P7709">
        <v>1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0.39724664233326673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0.39724664233326673</v>
      </c>
    </row>
    <row r="7710" spans="1:31" x14ac:dyDescent="0.25">
      <c r="A7710">
        <v>2320881</v>
      </c>
      <c r="B7710">
        <v>1</v>
      </c>
      <c r="C7710" t="s">
        <v>81</v>
      </c>
      <c r="D7710" t="s">
        <v>113</v>
      </c>
      <c r="E7710" t="s">
        <v>147</v>
      </c>
      <c r="F7710" t="s">
        <v>16126</v>
      </c>
      <c r="G7710" t="s">
        <v>149</v>
      </c>
      <c r="H7710" t="s">
        <v>150</v>
      </c>
      <c r="I7710" t="s">
        <v>136</v>
      </c>
      <c r="J7710" t="s">
        <v>137</v>
      </c>
      <c r="K7710" t="s">
        <v>138</v>
      </c>
      <c r="L7710" t="s">
        <v>21968</v>
      </c>
      <c r="M7710" t="s">
        <v>21969</v>
      </c>
      <c r="N7710">
        <v>1.7327777769999999</v>
      </c>
      <c r="O7710">
        <v>0</v>
      </c>
      <c r="P7710">
        <v>8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1.4652539404825</v>
      </c>
      <c r="Y7710">
        <v>0</v>
      </c>
      <c r="Z7710">
        <v>0</v>
      </c>
      <c r="AA7710">
        <v>0</v>
      </c>
      <c r="AB7710">
        <v>0</v>
      </c>
      <c r="AC7710">
        <v>0</v>
      </c>
      <c r="AD7710">
        <v>0</v>
      </c>
      <c r="AE7710">
        <v>1.4652539404825</v>
      </c>
    </row>
    <row r="7711" spans="1:31" x14ac:dyDescent="0.25">
      <c r="A7711">
        <v>2321425</v>
      </c>
      <c r="B7711">
        <v>1</v>
      </c>
      <c r="C7711" t="s">
        <v>80</v>
      </c>
      <c r="D7711" t="s">
        <v>100</v>
      </c>
      <c r="E7711" t="s">
        <v>153</v>
      </c>
      <c r="F7711" t="s">
        <v>21970</v>
      </c>
      <c r="G7711" t="s">
        <v>155</v>
      </c>
      <c r="H7711" t="s">
        <v>150</v>
      </c>
      <c r="I7711" t="s">
        <v>136</v>
      </c>
      <c r="J7711" t="s">
        <v>137</v>
      </c>
      <c r="K7711" t="s">
        <v>138</v>
      </c>
      <c r="L7711" t="s">
        <v>21971</v>
      </c>
      <c r="M7711" t="s">
        <v>21972</v>
      </c>
      <c r="N7711">
        <v>0.94666666600000005</v>
      </c>
      <c r="O7711">
        <v>0</v>
      </c>
      <c r="P7711">
        <v>1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0.17681457745080001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0.17681457745080001</v>
      </c>
    </row>
    <row r="7712" spans="1:31" x14ac:dyDescent="0.25">
      <c r="A7712">
        <v>2321402</v>
      </c>
      <c r="B7712">
        <v>1</v>
      </c>
      <c r="C7712" t="s">
        <v>80</v>
      </c>
      <c r="D7712" t="s">
        <v>100</v>
      </c>
      <c r="E7712" t="s">
        <v>153</v>
      </c>
      <c r="F7712" t="s">
        <v>21973</v>
      </c>
      <c r="G7712" t="s">
        <v>155</v>
      </c>
      <c r="H7712" t="s">
        <v>150</v>
      </c>
      <c r="I7712" t="s">
        <v>136</v>
      </c>
      <c r="J7712" t="s">
        <v>137</v>
      </c>
      <c r="K7712" t="s">
        <v>138</v>
      </c>
      <c r="L7712" t="s">
        <v>21974</v>
      </c>
      <c r="M7712" t="s">
        <v>21975</v>
      </c>
      <c r="N7712">
        <v>1.6950000000000001</v>
      </c>
      <c r="O7712">
        <v>0</v>
      </c>
      <c r="P7712">
        <v>1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5.0807758970000004E-3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5.0807758970000004E-3</v>
      </c>
    </row>
    <row r="7713" spans="1:31" x14ac:dyDescent="0.25">
      <c r="A7713">
        <v>2321047</v>
      </c>
      <c r="B7713">
        <v>1</v>
      </c>
      <c r="C7713" t="s">
        <v>80</v>
      </c>
      <c r="D7713" t="s">
        <v>105</v>
      </c>
      <c r="E7713" t="s">
        <v>141</v>
      </c>
      <c r="F7713" t="s">
        <v>21976</v>
      </c>
      <c r="G7713" t="s">
        <v>134</v>
      </c>
      <c r="H7713" t="s">
        <v>135</v>
      </c>
      <c r="I7713" t="s">
        <v>136</v>
      </c>
      <c r="J7713" t="s">
        <v>137</v>
      </c>
      <c r="K7713" t="s">
        <v>138</v>
      </c>
      <c r="L7713" t="s">
        <v>21977</v>
      </c>
      <c r="M7713" t="s">
        <v>21978</v>
      </c>
      <c r="N7713">
        <v>1.0761111109999999</v>
      </c>
      <c r="O7713">
        <v>0</v>
      </c>
      <c r="P7713">
        <v>1097</v>
      </c>
      <c r="Q7713">
        <v>4</v>
      </c>
      <c r="R7713">
        <v>1</v>
      </c>
      <c r="S7713">
        <v>14</v>
      </c>
      <c r="T7713">
        <v>97</v>
      </c>
      <c r="U7713">
        <v>5</v>
      </c>
      <c r="V7713">
        <v>0</v>
      </c>
      <c r="W7713">
        <v>0</v>
      </c>
      <c r="X7713">
        <v>400.22319479211234</v>
      </c>
      <c r="Y7713">
        <v>12.751613448158768</v>
      </c>
      <c r="Z7713">
        <v>5.9415945955300004E-2</v>
      </c>
      <c r="AA7713">
        <v>231.2296051930883</v>
      </c>
      <c r="AB7713">
        <v>152.34308078820214</v>
      </c>
      <c r="AC7713">
        <v>8767.8275577438671</v>
      </c>
      <c r="AD7713">
        <v>0</v>
      </c>
      <c r="AE7713">
        <v>9564.4344679113838</v>
      </c>
    </row>
    <row r="7714" spans="1:31" x14ac:dyDescent="0.25">
      <c r="A7714">
        <v>2320901</v>
      </c>
      <c r="B7714">
        <v>1</v>
      </c>
      <c r="C7714" t="s">
        <v>80</v>
      </c>
      <c r="D7714" t="s">
        <v>98</v>
      </c>
      <c r="E7714" t="s">
        <v>141</v>
      </c>
      <c r="F7714" t="s">
        <v>21979</v>
      </c>
      <c r="G7714" t="s">
        <v>134</v>
      </c>
      <c r="H7714" t="s">
        <v>135</v>
      </c>
      <c r="I7714" t="s">
        <v>136</v>
      </c>
      <c r="J7714" t="s">
        <v>137</v>
      </c>
      <c r="K7714" t="s">
        <v>138</v>
      </c>
      <c r="L7714" t="s">
        <v>21980</v>
      </c>
      <c r="M7714" t="s">
        <v>21981</v>
      </c>
      <c r="N7714">
        <v>1.2725</v>
      </c>
      <c r="O7714">
        <v>0</v>
      </c>
      <c r="P7714">
        <v>86</v>
      </c>
      <c r="Q7714">
        <v>0</v>
      </c>
      <c r="R7714">
        <v>201</v>
      </c>
      <c r="S7714">
        <v>4</v>
      </c>
      <c r="T7714">
        <v>118</v>
      </c>
      <c r="U7714">
        <v>0</v>
      </c>
      <c r="V7714">
        <v>0</v>
      </c>
      <c r="W7714">
        <v>0</v>
      </c>
      <c r="X7714">
        <v>33.18031386380023</v>
      </c>
      <c r="Y7714">
        <v>0</v>
      </c>
      <c r="Z7714">
        <v>211.37672659490403</v>
      </c>
      <c r="AA7714">
        <v>3.7744454805687249</v>
      </c>
      <c r="AB7714">
        <v>125.08544138742758</v>
      </c>
      <c r="AC7714">
        <v>0</v>
      </c>
      <c r="AD7714">
        <v>0</v>
      </c>
      <c r="AE7714">
        <v>373.41692732670055</v>
      </c>
    </row>
    <row r="7715" spans="1:31" x14ac:dyDescent="0.25">
      <c r="A7715">
        <v>2321262</v>
      </c>
      <c r="B7715">
        <v>1</v>
      </c>
      <c r="C7715" t="s">
        <v>81</v>
      </c>
      <c r="D7715" t="s">
        <v>112</v>
      </c>
      <c r="E7715" t="s">
        <v>153</v>
      </c>
      <c r="F7715" t="s">
        <v>21982</v>
      </c>
      <c r="G7715" t="s">
        <v>155</v>
      </c>
      <c r="H7715" t="s">
        <v>150</v>
      </c>
      <c r="I7715" t="s">
        <v>136</v>
      </c>
      <c r="J7715" t="s">
        <v>137</v>
      </c>
      <c r="K7715" t="s">
        <v>138</v>
      </c>
      <c r="L7715" t="s">
        <v>21983</v>
      </c>
      <c r="M7715" t="s">
        <v>21984</v>
      </c>
      <c r="N7715">
        <v>2.4133333330000002</v>
      </c>
      <c r="O7715">
        <v>0</v>
      </c>
      <c r="P7715">
        <v>1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0.53204808236922507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0</v>
      </c>
      <c r="AE7715">
        <v>0.53204808236922507</v>
      </c>
    </row>
    <row r="7716" spans="1:31" x14ac:dyDescent="0.25">
      <c r="A7716">
        <v>2320924</v>
      </c>
      <c r="B7716">
        <v>1</v>
      </c>
      <c r="C7716" t="s">
        <v>80</v>
      </c>
      <c r="D7716" t="s">
        <v>103</v>
      </c>
      <c r="E7716" t="s">
        <v>132</v>
      </c>
      <c r="F7716" t="s">
        <v>21985</v>
      </c>
      <c r="G7716" t="s">
        <v>134</v>
      </c>
      <c r="H7716" t="s">
        <v>135</v>
      </c>
      <c r="I7716" t="s">
        <v>136</v>
      </c>
      <c r="J7716" t="s">
        <v>137</v>
      </c>
      <c r="K7716" t="s">
        <v>138</v>
      </c>
      <c r="L7716" t="s">
        <v>21986</v>
      </c>
      <c r="M7716" t="s">
        <v>21987</v>
      </c>
      <c r="N7716">
        <v>1.018333333</v>
      </c>
      <c r="O7716">
        <v>0</v>
      </c>
      <c r="P7716">
        <v>0</v>
      </c>
      <c r="Q7716">
        <v>0</v>
      </c>
      <c r="R7716">
        <v>0</v>
      </c>
      <c r="S7716">
        <v>2</v>
      </c>
      <c r="T7716">
        <v>29</v>
      </c>
      <c r="U7716">
        <v>4</v>
      </c>
      <c r="V7716">
        <v>4</v>
      </c>
      <c r="W7716">
        <v>0</v>
      </c>
      <c r="X7716">
        <v>0</v>
      </c>
      <c r="Y7716">
        <v>0</v>
      </c>
      <c r="Z7716">
        <v>0</v>
      </c>
      <c r="AA7716">
        <v>153.97964339388949</v>
      </c>
      <c r="AB7716">
        <v>54.409034884197673</v>
      </c>
      <c r="AC7716">
        <v>2575.6748054442446</v>
      </c>
      <c r="AD7716">
        <v>289.6696779421984</v>
      </c>
      <c r="AE7716">
        <v>3073.7331616645306</v>
      </c>
    </row>
    <row r="7717" spans="1:31" x14ac:dyDescent="0.25">
      <c r="A7717">
        <v>2320947</v>
      </c>
      <c r="B7717">
        <v>1</v>
      </c>
      <c r="C7717" t="s">
        <v>81</v>
      </c>
      <c r="D7717" t="s">
        <v>127</v>
      </c>
      <c r="E7717" t="s">
        <v>158</v>
      </c>
      <c r="F7717" t="s">
        <v>21988</v>
      </c>
      <c r="G7717" t="s">
        <v>453</v>
      </c>
      <c r="H7717" t="s">
        <v>150</v>
      </c>
      <c r="I7717" t="s">
        <v>136</v>
      </c>
      <c r="J7717" t="s">
        <v>137</v>
      </c>
      <c r="K7717" t="s">
        <v>138</v>
      </c>
      <c r="L7717" t="s">
        <v>21989</v>
      </c>
      <c r="M7717" t="s">
        <v>21990</v>
      </c>
      <c r="N7717">
        <v>2.716388888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53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>
        <v>0</v>
      </c>
      <c r="AB7717">
        <v>268.55277440479267</v>
      </c>
      <c r="AC7717">
        <v>0</v>
      </c>
      <c r="AD7717">
        <v>0</v>
      </c>
      <c r="AE7717">
        <v>268.55277440479267</v>
      </c>
    </row>
    <row r="7718" spans="1:31" x14ac:dyDescent="0.25">
      <c r="A7718">
        <v>2320970</v>
      </c>
      <c r="B7718">
        <v>1</v>
      </c>
      <c r="C7718" t="s">
        <v>80</v>
      </c>
      <c r="D7718" t="s">
        <v>100</v>
      </c>
      <c r="E7718" t="s">
        <v>147</v>
      </c>
      <c r="F7718" t="s">
        <v>21991</v>
      </c>
      <c r="G7718" t="s">
        <v>177</v>
      </c>
      <c r="H7718" t="s">
        <v>150</v>
      </c>
      <c r="I7718" t="s">
        <v>136</v>
      </c>
      <c r="J7718" t="s">
        <v>137</v>
      </c>
      <c r="K7718" t="s">
        <v>144</v>
      </c>
      <c r="L7718" t="s">
        <v>21992</v>
      </c>
      <c r="M7718" t="s">
        <v>21993</v>
      </c>
      <c r="N7718">
        <v>8.5205555549999996</v>
      </c>
      <c r="O7718">
        <v>0</v>
      </c>
      <c r="P7718">
        <v>42</v>
      </c>
      <c r="Q7718">
        <v>0</v>
      </c>
      <c r="R7718">
        <v>15</v>
      </c>
      <c r="S7718">
        <v>0</v>
      </c>
      <c r="T7718">
        <v>5</v>
      </c>
      <c r="U7718">
        <v>0</v>
      </c>
      <c r="V7718">
        <v>0</v>
      </c>
      <c r="W7718">
        <v>0</v>
      </c>
      <c r="X7718">
        <v>68.691192214263168</v>
      </c>
      <c r="Y7718">
        <v>0</v>
      </c>
      <c r="Z7718">
        <v>16.671499494681605</v>
      </c>
      <c r="AA7718">
        <v>0</v>
      </c>
      <c r="AB7718">
        <v>51.985278264867567</v>
      </c>
      <c r="AC7718">
        <v>0</v>
      </c>
      <c r="AD7718">
        <v>0</v>
      </c>
      <c r="AE7718">
        <v>137.34796997381233</v>
      </c>
    </row>
    <row r="7719" spans="1:31" x14ac:dyDescent="0.25">
      <c r="A7719">
        <v>2321239</v>
      </c>
      <c r="B7719">
        <v>1</v>
      </c>
      <c r="C7719" t="s">
        <v>80</v>
      </c>
      <c r="D7719" t="s">
        <v>94</v>
      </c>
      <c r="E7719" t="s">
        <v>141</v>
      </c>
      <c r="F7719" t="s">
        <v>21994</v>
      </c>
      <c r="G7719" t="s">
        <v>134</v>
      </c>
      <c r="H7719" t="s">
        <v>135</v>
      </c>
      <c r="I7719" t="s">
        <v>136</v>
      </c>
      <c r="J7719" t="s">
        <v>137</v>
      </c>
      <c r="K7719" t="s">
        <v>138</v>
      </c>
      <c r="L7719" t="s">
        <v>21995</v>
      </c>
      <c r="M7719" t="s">
        <v>21996</v>
      </c>
      <c r="N7719">
        <v>9.1111110999999995E-2</v>
      </c>
      <c r="O7719">
        <v>0</v>
      </c>
      <c r="P7719">
        <v>1263</v>
      </c>
      <c r="Q7719">
        <v>10</v>
      </c>
      <c r="R7719">
        <v>62</v>
      </c>
      <c r="S7719">
        <v>13</v>
      </c>
      <c r="T7719">
        <v>139</v>
      </c>
      <c r="U7719">
        <v>8</v>
      </c>
      <c r="V7719">
        <v>0</v>
      </c>
      <c r="W7719">
        <v>0</v>
      </c>
      <c r="X7719">
        <v>20.397825805597929</v>
      </c>
      <c r="Y7719">
        <v>5.4103282680846227</v>
      </c>
      <c r="Z7719">
        <v>5.8260232936976895</v>
      </c>
      <c r="AA7719">
        <v>16.012369110419002</v>
      </c>
      <c r="AB7719">
        <v>8.1916136039550018</v>
      </c>
      <c r="AC7719">
        <v>103.03867725082569</v>
      </c>
      <c r="AD7719">
        <v>0</v>
      </c>
      <c r="AE7719">
        <v>158.87683733257992</v>
      </c>
    </row>
    <row r="7720" spans="1:31" x14ac:dyDescent="0.25">
      <c r="A7720">
        <v>2321256</v>
      </c>
      <c r="B7720">
        <v>1</v>
      </c>
      <c r="C7720" t="s">
        <v>80</v>
      </c>
      <c r="D7720" t="s">
        <v>97</v>
      </c>
      <c r="E7720" t="s">
        <v>153</v>
      </c>
      <c r="F7720" t="s">
        <v>21997</v>
      </c>
      <c r="G7720" t="s">
        <v>254</v>
      </c>
      <c r="H7720" t="s">
        <v>150</v>
      </c>
      <c r="I7720" t="s">
        <v>136</v>
      </c>
      <c r="J7720" t="s">
        <v>137</v>
      </c>
      <c r="K7720" t="s">
        <v>138</v>
      </c>
      <c r="L7720" t="s">
        <v>21998</v>
      </c>
      <c r="M7720" t="s">
        <v>21999</v>
      </c>
      <c r="N7720">
        <v>4.1405555549999997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1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>
        <v>0</v>
      </c>
      <c r="AB7720">
        <v>6.7504162910031331</v>
      </c>
      <c r="AC7720">
        <v>0</v>
      </c>
      <c r="AD7720">
        <v>0</v>
      </c>
      <c r="AE7720">
        <v>6.7504162910031331</v>
      </c>
    </row>
    <row r="7721" spans="1:31" x14ac:dyDescent="0.25">
      <c r="A7721">
        <v>2320964</v>
      </c>
      <c r="B7721">
        <v>1</v>
      </c>
      <c r="C7721" t="s">
        <v>81</v>
      </c>
      <c r="D7721" t="s">
        <v>113</v>
      </c>
      <c r="E7721" t="s">
        <v>158</v>
      </c>
      <c r="F7721" t="s">
        <v>19342</v>
      </c>
      <c r="G7721" t="s">
        <v>177</v>
      </c>
      <c r="H7721" t="s">
        <v>150</v>
      </c>
      <c r="I7721" t="s">
        <v>136</v>
      </c>
      <c r="J7721" t="s">
        <v>137</v>
      </c>
      <c r="K7721" t="s">
        <v>144</v>
      </c>
      <c r="L7721" t="s">
        <v>22000</v>
      </c>
      <c r="M7721" t="s">
        <v>22001</v>
      </c>
      <c r="N7721">
        <v>8.3972222219999999</v>
      </c>
      <c r="O7721">
        <v>0</v>
      </c>
      <c r="P7721">
        <v>234</v>
      </c>
      <c r="Q7721">
        <v>0</v>
      </c>
      <c r="R7721">
        <v>3</v>
      </c>
      <c r="S7721">
        <v>0</v>
      </c>
      <c r="T7721">
        <v>16</v>
      </c>
      <c r="U7721">
        <v>0</v>
      </c>
      <c r="V7721">
        <v>0</v>
      </c>
      <c r="W7721">
        <v>0</v>
      </c>
      <c r="X7721">
        <v>375.45541832962965</v>
      </c>
      <c r="Y7721">
        <v>0</v>
      </c>
      <c r="Z7721">
        <v>5.649727257187199</v>
      </c>
      <c r="AA7721">
        <v>0</v>
      </c>
      <c r="AB7721">
        <v>41.177707591348586</v>
      </c>
      <c r="AC7721">
        <v>0</v>
      </c>
      <c r="AD7721">
        <v>0</v>
      </c>
      <c r="AE7721">
        <v>422.2828531781654</v>
      </c>
    </row>
    <row r="7722" spans="1:31" x14ac:dyDescent="0.25">
      <c r="A7722">
        <v>2321319</v>
      </c>
      <c r="B7722">
        <v>1</v>
      </c>
      <c r="C7722" t="s">
        <v>80</v>
      </c>
      <c r="D7722" t="s">
        <v>106</v>
      </c>
      <c r="E7722" t="s">
        <v>132</v>
      </c>
      <c r="F7722" t="s">
        <v>22002</v>
      </c>
      <c r="G7722" t="s">
        <v>134</v>
      </c>
      <c r="H7722" t="s">
        <v>135</v>
      </c>
      <c r="I7722" t="s">
        <v>136</v>
      </c>
      <c r="J7722" t="s">
        <v>137</v>
      </c>
      <c r="K7722" t="s">
        <v>138</v>
      </c>
      <c r="L7722" t="s">
        <v>22003</v>
      </c>
      <c r="M7722" t="s">
        <v>22004</v>
      </c>
      <c r="N7722">
        <v>0.29722222199999998</v>
      </c>
      <c r="O7722">
        <v>0</v>
      </c>
      <c r="P7722">
        <v>38</v>
      </c>
      <c r="Q7722">
        <v>20</v>
      </c>
      <c r="R7722">
        <v>11</v>
      </c>
      <c r="S7722">
        <v>1</v>
      </c>
      <c r="T7722">
        <v>17</v>
      </c>
      <c r="U7722">
        <v>0</v>
      </c>
      <c r="V7722">
        <v>0</v>
      </c>
      <c r="W7722">
        <v>0</v>
      </c>
      <c r="X7722">
        <v>2.1781130330780338</v>
      </c>
      <c r="Y7722">
        <v>60.278344409876539</v>
      </c>
      <c r="Z7722">
        <v>2.8591408271567</v>
      </c>
      <c r="AA7722">
        <v>6.5973307670466677E-2</v>
      </c>
      <c r="AB7722">
        <v>5.4372562253583352</v>
      </c>
      <c r="AC7722">
        <v>0</v>
      </c>
      <c r="AD7722">
        <v>0</v>
      </c>
      <c r="AE7722">
        <v>70.818827803140067</v>
      </c>
    </row>
    <row r="7723" spans="1:31" x14ac:dyDescent="0.25">
      <c r="A7723">
        <v>2320990</v>
      </c>
      <c r="B7723">
        <v>1</v>
      </c>
      <c r="C7723" t="s">
        <v>80</v>
      </c>
      <c r="D7723" t="s">
        <v>82</v>
      </c>
      <c r="E7723" t="s">
        <v>158</v>
      </c>
      <c r="F7723" t="s">
        <v>4165</v>
      </c>
      <c r="G7723" t="s">
        <v>177</v>
      </c>
      <c r="H7723" t="s">
        <v>150</v>
      </c>
      <c r="I7723" t="s">
        <v>136</v>
      </c>
      <c r="J7723" t="s">
        <v>137</v>
      </c>
      <c r="K7723" t="s">
        <v>144</v>
      </c>
      <c r="L7723" t="s">
        <v>22005</v>
      </c>
      <c r="M7723" t="s">
        <v>22006</v>
      </c>
      <c r="N7723">
        <v>9.4774999999999991</v>
      </c>
      <c r="O7723">
        <v>0</v>
      </c>
      <c r="P7723">
        <v>772</v>
      </c>
      <c r="Q7723">
        <v>0</v>
      </c>
      <c r="R7723">
        <v>0</v>
      </c>
      <c r="S7723">
        <v>0</v>
      </c>
      <c r="T7723">
        <v>82</v>
      </c>
      <c r="U7723">
        <v>0</v>
      </c>
      <c r="V7723">
        <v>0</v>
      </c>
      <c r="W7723">
        <v>0</v>
      </c>
      <c r="X7723">
        <v>1657.2809959645599</v>
      </c>
      <c r="Y7723">
        <v>0</v>
      </c>
      <c r="Z7723">
        <v>0</v>
      </c>
      <c r="AA7723">
        <v>0</v>
      </c>
      <c r="AB7723">
        <v>743.05456275957954</v>
      </c>
      <c r="AC7723">
        <v>0</v>
      </c>
      <c r="AD7723">
        <v>0</v>
      </c>
      <c r="AE7723">
        <v>2400.3355587241394</v>
      </c>
    </row>
    <row r="7724" spans="1:31" x14ac:dyDescent="0.25">
      <c r="A7724">
        <v>2321027</v>
      </c>
      <c r="B7724">
        <v>1</v>
      </c>
      <c r="C7724" t="s">
        <v>80</v>
      </c>
      <c r="D7724" t="s">
        <v>82</v>
      </c>
      <c r="E7724" t="s">
        <v>147</v>
      </c>
      <c r="F7724" t="s">
        <v>22007</v>
      </c>
      <c r="G7724" t="s">
        <v>177</v>
      </c>
      <c r="H7724" t="s">
        <v>150</v>
      </c>
      <c r="I7724" t="s">
        <v>136</v>
      </c>
      <c r="J7724" t="s">
        <v>137</v>
      </c>
      <c r="K7724" t="s">
        <v>144</v>
      </c>
      <c r="L7724" t="s">
        <v>22008</v>
      </c>
      <c r="M7724" t="s">
        <v>22009</v>
      </c>
      <c r="N7724">
        <v>7.2094444439999998</v>
      </c>
      <c r="O7724">
        <v>0</v>
      </c>
      <c r="P7724">
        <v>345</v>
      </c>
      <c r="Q7724">
        <v>0</v>
      </c>
      <c r="R7724">
        <v>0</v>
      </c>
      <c r="S7724">
        <v>0</v>
      </c>
      <c r="T7724">
        <v>10</v>
      </c>
      <c r="U7724">
        <v>0</v>
      </c>
      <c r="V7724">
        <v>0</v>
      </c>
      <c r="W7724">
        <v>0</v>
      </c>
      <c r="X7724">
        <v>547.65628558534877</v>
      </c>
      <c r="Y7724">
        <v>0</v>
      </c>
      <c r="Z7724">
        <v>0</v>
      </c>
      <c r="AA7724">
        <v>0</v>
      </c>
      <c r="AB7724">
        <v>81.66497288448177</v>
      </c>
      <c r="AC7724">
        <v>0</v>
      </c>
      <c r="AD7724">
        <v>0</v>
      </c>
      <c r="AE7724">
        <v>629.32125846983058</v>
      </c>
    </row>
    <row r="7725" spans="1:31" x14ac:dyDescent="0.25">
      <c r="A7725">
        <v>2321219</v>
      </c>
      <c r="B7725">
        <v>1</v>
      </c>
      <c r="C7725" t="s">
        <v>80</v>
      </c>
      <c r="D7725" t="s">
        <v>106</v>
      </c>
      <c r="E7725" t="s">
        <v>147</v>
      </c>
      <c r="F7725" t="s">
        <v>22010</v>
      </c>
      <c r="G7725" t="s">
        <v>149</v>
      </c>
      <c r="H7725" t="s">
        <v>150</v>
      </c>
      <c r="I7725" t="s">
        <v>136</v>
      </c>
      <c r="J7725" t="s">
        <v>137</v>
      </c>
      <c r="K7725" t="s">
        <v>138</v>
      </c>
      <c r="L7725" t="s">
        <v>22011</v>
      </c>
      <c r="M7725" t="s">
        <v>22012</v>
      </c>
      <c r="N7725">
        <v>2.9583333330000001</v>
      </c>
      <c r="O7725">
        <v>0</v>
      </c>
      <c r="P7725">
        <v>40</v>
      </c>
      <c r="Q7725">
        <v>0</v>
      </c>
      <c r="R7725">
        <v>1</v>
      </c>
      <c r="S7725">
        <v>0</v>
      </c>
      <c r="T7725">
        <v>2</v>
      </c>
      <c r="U7725">
        <v>0</v>
      </c>
      <c r="V7725">
        <v>0</v>
      </c>
      <c r="W7725">
        <v>0</v>
      </c>
      <c r="X7725">
        <v>18.757856058878499</v>
      </c>
      <c r="Y7725">
        <v>0</v>
      </c>
      <c r="Z7725">
        <v>5.8605780419429996</v>
      </c>
      <c r="AA7725">
        <v>0</v>
      </c>
      <c r="AB7725">
        <v>7.0175930394378341</v>
      </c>
      <c r="AC7725">
        <v>0</v>
      </c>
      <c r="AD7725">
        <v>0</v>
      </c>
      <c r="AE7725">
        <v>31.636027140259333</v>
      </c>
    </row>
    <row r="7726" spans="1:31" x14ac:dyDescent="0.25">
      <c r="A7726">
        <v>2321468</v>
      </c>
      <c r="B7726">
        <v>1</v>
      </c>
      <c r="C7726" t="s">
        <v>80</v>
      </c>
      <c r="D7726" t="s">
        <v>84</v>
      </c>
      <c r="E7726" t="s">
        <v>175</v>
      </c>
      <c r="F7726" t="s">
        <v>22013</v>
      </c>
      <c r="G7726" t="s">
        <v>134</v>
      </c>
      <c r="H7726" t="s">
        <v>135</v>
      </c>
      <c r="I7726" t="s">
        <v>136</v>
      </c>
      <c r="J7726" t="s">
        <v>137</v>
      </c>
      <c r="K7726" t="s">
        <v>138</v>
      </c>
      <c r="L7726" t="s">
        <v>22014</v>
      </c>
      <c r="M7726" t="s">
        <v>22015</v>
      </c>
      <c r="N7726">
        <v>0.383333333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0</v>
      </c>
      <c r="U7726">
        <v>1</v>
      </c>
      <c r="V7726">
        <v>0</v>
      </c>
      <c r="W7726">
        <v>0</v>
      </c>
      <c r="X7726">
        <v>0</v>
      </c>
      <c r="Y7726">
        <v>0</v>
      </c>
      <c r="Z7726">
        <v>0</v>
      </c>
      <c r="AA7726">
        <v>0</v>
      </c>
      <c r="AB7726">
        <v>0</v>
      </c>
      <c r="AC7726">
        <v>35.126889126102277</v>
      </c>
      <c r="AD7726">
        <v>0</v>
      </c>
      <c r="AE7726">
        <v>35.126889126102277</v>
      </c>
    </row>
    <row r="7727" spans="1:31" x14ac:dyDescent="0.25">
      <c r="A7727">
        <v>2321382</v>
      </c>
      <c r="B7727">
        <v>1</v>
      </c>
      <c r="C7727" t="s">
        <v>80</v>
      </c>
      <c r="D7727" t="s">
        <v>96</v>
      </c>
      <c r="E7727" t="s">
        <v>153</v>
      </c>
      <c r="F7727" t="s">
        <v>22016</v>
      </c>
      <c r="G7727" t="s">
        <v>155</v>
      </c>
      <c r="H7727" t="s">
        <v>150</v>
      </c>
      <c r="I7727" t="s">
        <v>136</v>
      </c>
      <c r="J7727" t="s">
        <v>137</v>
      </c>
      <c r="K7727" t="s">
        <v>138</v>
      </c>
      <c r="L7727" t="s">
        <v>22017</v>
      </c>
      <c r="M7727" t="s">
        <v>22018</v>
      </c>
      <c r="N7727">
        <v>4.9641666659999997</v>
      </c>
      <c r="O7727">
        <v>0</v>
      </c>
      <c r="P7727">
        <v>7</v>
      </c>
      <c r="Q7727">
        <v>0</v>
      </c>
      <c r="R7727">
        <v>0</v>
      </c>
      <c r="S7727">
        <v>0</v>
      </c>
      <c r="T7727">
        <v>1</v>
      </c>
      <c r="U7727">
        <v>0</v>
      </c>
      <c r="V7727">
        <v>0</v>
      </c>
      <c r="W7727">
        <v>0</v>
      </c>
      <c r="X7727">
        <v>7.0819508745215982</v>
      </c>
      <c r="Y7727">
        <v>0</v>
      </c>
      <c r="Z7727">
        <v>0</v>
      </c>
      <c r="AA7727">
        <v>0</v>
      </c>
      <c r="AB7727">
        <v>6.1996652795636003</v>
      </c>
      <c r="AC7727">
        <v>0</v>
      </c>
      <c r="AD7727">
        <v>0</v>
      </c>
      <c r="AE7727">
        <v>13.281616154085199</v>
      </c>
    </row>
    <row r="7728" spans="1:31" x14ac:dyDescent="0.25">
      <c r="A7728">
        <v>2320884</v>
      </c>
      <c r="B7728">
        <v>1</v>
      </c>
      <c r="C7728" t="s">
        <v>81</v>
      </c>
      <c r="D7728" t="s">
        <v>115</v>
      </c>
      <c r="E7728" t="s">
        <v>141</v>
      </c>
      <c r="F7728" t="s">
        <v>22019</v>
      </c>
      <c r="G7728" t="s">
        <v>134</v>
      </c>
      <c r="H7728" t="s">
        <v>135</v>
      </c>
      <c r="I7728" t="s">
        <v>468</v>
      </c>
      <c r="J7728" t="s">
        <v>137</v>
      </c>
      <c r="K7728" t="s">
        <v>138</v>
      </c>
      <c r="L7728" t="s">
        <v>22020</v>
      </c>
      <c r="M7728" t="s">
        <v>22021</v>
      </c>
      <c r="N7728">
        <v>4.3611111000000001E-2</v>
      </c>
      <c r="O7728">
        <v>0</v>
      </c>
      <c r="P7728">
        <v>3183</v>
      </c>
      <c r="Q7728">
        <v>0</v>
      </c>
      <c r="R7728">
        <v>54</v>
      </c>
      <c r="S7728">
        <v>12</v>
      </c>
      <c r="T7728">
        <v>410</v>
      </c>
      <c r="U7728">
        <v>0</v>
      </c>
      <c r="V7728">
        <v>1</v>
      </c>
      <c r="W7728">
        <v>0</v>
      </c>
      <c r="X7728">
        <v>14.054796441625548</v>
      </c>
      <c r="Y7728">
        <v>0</v>
      </c>
      <c r="Z7728">
        <v>1.087067803181311</v>
      </c>
      <c r="AA7728">
        <v>2.453065917135488</v>
      </c>
      <c r="AB7728">
        <v>5.7639839259007504</v>
      </c>
      <c r="AC7728">
        <v>0</v>
      </c>
      <c r="AD7728">
        <v>2.9558003583732555</v>
      </c>
      <c r="AE7728">
        <v>26.314714446216353</v>
      </c>
    </row>
    <row r="7729" spans="1:31" x14ac:dyDescent="0.25">
      <c r="A7729">
        <v>2320973</v>
      </c>
      <c r="B7729">
        <v>1</v>
      </c>
      <c r="C7729" t="s">
        <v>80</v>
      </c>
      <c r="D7729" t="s">
        <v>92</v>
      </c>
      <c r="E7729" t="s">
        <v>132</v>
      </c>
      <c r="F7729" t="s">
        <v>12781</v>
      </c>
      <c r="G7729" t="s">
        <v>143</v>
      </c>
      <c r="H7729" t="s">
        <v>135</v>
      </c>
      <c r="I7729" t="s">
        <v>136</v>
      </c>
      <c r="J7729" t="s">
        <v>137</v>
      </c>
      <c r="K7729" t="s">
        <v>144</v>
      </c>
      <c r="L7729" t="s">
        <v>22022</v>
      </c>
      <c r="M7729" t="s">
        <v>22023</v>
      </c>
      <c r="N7729">
        <v>8.1522222220000007</v>
      </c>
      <c r="O7729">
        <v>0</v>
      </c>
      <c r="P7729">
        <v>2956</v>
      </c>
      <c r="Q7729">
        <v>1</v>
      </c>
      <c r="R7729">
        <v>2</v>
      </c>
      <c r="S7729">
        <v>9</v>
      </c>
      <c r="T7729">
        <v>136</v>
      </c>
      <c r="U7729">
        <v>1</v>
      </c>
      <c r="V7729">
        <v>2</v>
      </c>
      <c r="W7729">
        <v>0</v>
      </c>
      <c r="X7729">
        <v>5724.2657850197393</v>
      </c>
      <c r="Y7729">
        <v>21.512307640268201</v>
      </c>
      <c r="Z7729">
        <v>0.54583316006533344</v>
      </c>
      <c r="AA7729">
        <v>1372.9747048505972</v>
      </c>
      <c r="AB7729">
        <v>1550.0254072976165</v>
      </c>
      <c r="AC7729">
        <v>295.40367300786329</v>
      </c>
      <c r="AD7729">
        <v>5.9508135593706672</v>
      </c>
      <c r="AE7729">
        <v>8970.6785245355204</v>
      </c>
    </row>
    <row r="7730" spans="1:31" x14ac:dyDescent="0.25">
      <c r="A7730">
        <v>2321305</v>
      </c>
      <c r="B7730">
        <v>1</v>
      </c>
      <c r="C7730" t="s">
        <v>80</v>
      </c>
      <c r="D7730" t="s">
        <v>95</v>
      </c>
      <c r="E7730" t="s">
        <v>153</v>
      </c>
      <c r="F7730" t="s">
        <v>22024</v>
      </c>
      <c r="G7730" t="s">
        <v>254</v>
      </c>
      <c r="H7730" t="s">
        <v>150</v>
      </c>
      <c r="I7730" t="s">
        <v>136</v>
      </c>
      <c r="J7730" t="s">
        <v>137</v>
      </c>
      <c r="K7730" t="s">
        <v>138</v>
      </c>
      <c r="L7730" t="s">
        <v>22025</v>
      </c>
      <c r="M7730" t="s">
        <v>22026</v>
      </c>
      <c r="N7730">
        <v>2.1924999999999999</v>
      </c>
      <c r="O7730">
        <v>0</v>
      </c>
      <c r="P7730">
        <v>5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2.0186529668172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0</v>
      </c>
      <c r="AE7730">
        <v>2.0186529668172</v>
      </c>
    </row>
    <row r="7731" spans="1:31" x14ac:dyDescent="0.25">
      <c r="A7731">
        <v>2321019</v>
      </c>
      <c r="B7731">
        <v>1</v>
      </c>
      <c r="C7731" t="s">
        <v>81</v>
      </c>
      <c r="D7731" t="s">
        <v>122</v>
      </c>
      <c r="E7731" t="s">
        <v>132</v>
      </c>
      <c r="F7731" t="s">
        <v>189</v>
      </c>
      <c r="G7731" t="s">
        <v>143</v>
      </c>
      <c r="H7731" t="s">
        <v>135</v>
      </c>
      <c r="I7731" t="s">
        <v>136</v>
      </c>
      <c r="J7731" t="s">
        <v>137</v>
      </c>
      <c r="K7731" t="s">
        <v>144</v>
      </c>
      <c r="L7731" t="s">
        <v>22027</v>
      </c>
      <c r="M7731" t="s">
        <v>22028</v>
      </c>
      <c r="N7731">
        <v>8.2191666659999996</v>
      </c>
      <c r="O7731">
        <v>1</v>
      </c>
      <c r="P7731">
        <v>510</v>
      </c>
      <c r="Q7731">
        <v>4</v>
      </c>
      <c r="R7731">
        <v>0</v>
      </c>
      <c r="S7731">
        <v>3</v>
      </c>
      <c r="T7731">
        <v>22</v>
      </c>
      <c r="U7731">
        <v>1</v>
      </c>
      <c r="V7731">
        <v>0</v>
      </c>
      <c r="W7731">
        <v>1.0056845391121501</v>
      </c>
      <c r="X7731">
        <v>406.90714374356384</v>
      </c>
      <c r="Y7731">
        <v>28.783116952387655</v>
      </c>
      <c r="Z7731">
        <v>0</v>
      </c>
      <c r="AA7731">
        <v>94.101162043548314</v>
      </c>
      <c r="AB7731">
        <v>77.994818419940344</v>
      </c>
      <c r="AC7731">
        <v>1243.6588981333941</v>
      </c>
      <c r="AD7731">
        <v>0</v>
      </c>
      <c r="AE7731">
        <v>1852.4508238319463</v>
      </c>
    </row>
    <row r="7732" spans="1:31" x14ac:dyDescent="0.25">
      <c r="A7732">
        <v>2320996</v>
      </c>
      <c r="B7732">
        <v>1</v>
      </c>
      <c r="C7732" t="s">
        <v>80</v>
      </c>
      <c r="D7732" t="s">
        <v>84</v>
      </c>
      <c r="E7732" t="s">
        <v>153</v>
      </c>
      <c r="F7732" t="s">
        <v>22029</v>
      </c>
      <c r="G7732" t="s">
        <v>254</v>
      </c>
      <c r="H7732" t="s">
        <v>150</v>
      </c>
      <c r="I7732" t="s">
        <v>136</v>
      </c>
      <c r="J7732" t="s">
        <v>137</v>
      </c>
      <c r="K7732" t="s">
        <v>138</v>
      </c>
      <c r="L7732" t="s">
        <v>22030</v>
      </c>
      <c r="M7732" t="s">
        <v>22031</v>
      </c>
      <c r="N7732">
        <v>8.1930555550000008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1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>
        <v>0</v>
      </c>
      <c r="AB7732">
        <v>15.238803683295377</v>
      </c>
      <c r="AC7732">
        <v>0</v>
      </c>
      <c r="AD7732">
        <v>0</v>
      </c>
      <c r="AE7732">
        <v>15.238803683295377</v>
      </c>
    </row>
    <row r="7733" spans="1:31" x14ac:dyDescent="0.25">
      <c r="A7733">
        <v>2321311</v>
      </c>
      <c r="B7733">
        <v>1</v>
      </c>
      <c r="C7733" t="s">
        <v>80</v>
      </c>
      <c r="D7733" t="s">
        <v>90</v>
      </c>
      <c r="E7733" t="s">
        <v>158</v>
      </c>
      <c r="F7733" t="s">
        <v>22032</v>
      </c>
      <c r="G7733" t="s">
        <v>703</v>
      </c>
      <c r="H7733" t="s">
        <v>150</v>
      </c>
      <c r="I7733" t="s">
        <v>136</v>
      </c>
      <c r="J7733" t="s">
        <v>137</v>
      </c>
      <c r="K7733" t="s">
        <v>138</v>
      </c>
      <c r="L7733" t="s">
        <v>22033</v>
      </c>
      <c r="M7733" t="s">
        <v>22034</v>
      </c>
      <c r="N7733">
        <v>2.0419444439999999</v>
      </c>
      <c r="O7733">
        <v>0</v>
      </c>
      <c r="P7733">
        <v>317</v>
      </c>
      <c r="Q7733">
        <v>0</v>
      </c>
      <c r="R7733">
        <v>0</v>
      </c>
      <c r="S7733">
        <v>0</v>
      </c>
      <c r="T7733">
        <v>3</v>
      </c>
      <c r="U7733">
        <v>0</v>
      </c>
      <c r="V7733">
        <v>0</v>
      </c>
      <c r="W7733">
        <v>0</v>
      </c>
      <c r="X7733">
        <v>142.12046279006026</v>
      </c>
      <c r="Y7733">
        <v>0</v>
      </c>
      <c r="Z7733">
        <v>0</v>
      </c>
      <c r="AA7733">
        <v>0</v>
      </c>
      <c r="AB7733">
        <v>4.8224015198799997</v>
      </c>
      <c r="AC7733">
        <v>0</v>
      </c>
      <c r="AD7733">
        <v>0</v>
      </c>
      <c r="AE7733">
        <v>146.94286430994026</v>
      </c>
    </row>
    <row r="7734" spans="1:31" x14ac:dyDescent="0.25">
      <c r="A7734">
        <v>2321142</v>
      </c>
      <c r="B7734">
        <v>1</v>
      </c>
      <c r="C7734" t="s">
        <v>80</v>
      </c>
      <c r="D7734" t="s">
        <v>103</v>
      </c>
      <c r="E7734" t="s">
        <v>158</v>
      </c>
      <c r="F7734" t="s">
        <v>6425</v>
      </c>
      <c r="G7734" t="s">
        <v>453</v>
      </c>
      <c r="H7734" t="s">
        <v>150</v>
      </c>
      <c r="I7734" t="s">
        <v>136</v>
      </c>
      <c r="J7734" t="s">
        <v>137</v>
      </c>
      <c r="K7734" t="s">
        <v>138</v>
      </c>
      <c r="L7734" t="s">
        <v>22035</v>
      </c>
      <c r="M7734" t="s">
        <v>22036</v>
      </c>
      <c r="N7734">
        <v>0.69138888799999998</v>
      </c>
      <c r="O7734">
        <v>0</v>
      </c>
      <c r="P7734">
        <v>134</v>
      </c>
      <c r="Q7734">
        <v>0</v>
      </c>
      <c r="R7734">
        <v>1</v>
      </c>
      <c r="S7734">
        <v>0</v>
      </c>
      <c r="T7734">
        <v>37</v>
      </c>
      <c r="U7734">
        <v>0</v>
      </c>
      <c r="V7734">
        <v>0</v>
      </c>
      <c r="W7734">
        <v>0</v>
      </c>
      <c r="X7734">
        <v>20.272751193530983</v>
      </c>
      <c r="Y7734">
        <v>0</v>
      </c>
      <c r="Z7734">
        <v>0</v>
      </c>
      <c r="AA7734">
        <v>0</v>
      </c>
      <c r="AB7734">
        <v>25.178730722719862</v>
      </c>
      <c r="AC7734">
        <v>0</v>
      </c>
      <c r="AD7734">
        <v>0</v>
      </c>
      <c r="AE7734">
        <v>45.451481916250842</v>
      </c>
    </row>
    <row r="7735" spans="1:31" x14ac:dyDescent="0.25">
      <c r="A7735">
        <v>2321205</v>
      </c>
      <c r="B7735">
        <v>1</v>
      </c>
      <c r="C7735" t="s">
        <v>81</v>
      </c>
      <c r="D7735" t="s">
        <v>117</v>
      </c>
      <c r="E7735" t="s">
        <v>153</v>
      </c>
      <c r="F7735" t="s">
        <v>22037</v>
      </c>
      <c r="G7735" t="s">
        <v>203</v>
      </c>
      <c r="H7735" t="s">
        <v>150</v>
      </c>
      <c r="I7735" t="s">
        <v>136</v>
      </c>
      <c r="J7735" t="s">
        <v>137</v>
      </c>
      <c r="K7735" t="s">
        <v>138</v>
      </c>
      <c r="L7735" t="s">
        <v>22038</v>
      </c>
      <c r="M7735" t="s">
        <v>22039</v>
      </c>
      <c r="N7735">
        <v>1.998888888</v>
      </c>
      <c r="O7735">
        <v>0</v>
      </c>
      <c r="P7735">
        <v>1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0.48247735847272499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0.48247735847272499</v>
      </c>
    </row>
    <row r="7736" spans="1:31" x14ac:dyDescent="0.25">
      <c r="A7736">
        <v>2321351</v>
      </c>
      <c r="B7736">
        <v>1</v>
      </c>
      <c r="C7736" t="s">
        <v>80</v>
      </c>
      <c r="D7736" t="s">
        <v>105</v>
      </c>
      <c r="E7736" t="s">
        <v>153</v>
      </c>
      <c r="F7736" t="s">
        <v>22040</v>
      </c>
      <c r="G7736" t="s">
        <v>703</v>
      </c>
      <c r="H7736" t="s">
        <v>150</v>
      </c>
      <c r="I7736" t="s">
        <v>136</v>
      </c>
      <c r="J7736" t="s">
        <v>3</v>
      </c>
      <c r="K7736" t="s">
        <v>138</v>
      </c>
      <c r="L7736" t="s">
        <v>22041</v>
      </c>
      <c r="M7736" t="s">
        <v>22042</v>
      </c>
      <c r="N7736">
        <v>2.5697222219999998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2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>
        <v>0</v>
      </c>
      <c r="AB7736">
        <v>13.195064574232504</v>
      </c>
      <c r="AC7736">
        <v>0</v>
      </c>
      <c r="AD7736">
        <v>0</v>
      </c>
      <c r="AE7736">
        <v>13.195064574232504</v>
      </c>
    </row>
    <row r="7737" spans="1:31" x14ac:dyDescent="0.25">
      <c r="A7737">
        <v>2321056</v>
      </c>
      <c r="B7737">
        <v>1</v>
      </c>
      <c r="C7737" t="s">
        <v>80</v>
      </c>
      <c r="D7737" t="s">
        <v>109</v>
      </c>
      <c r="E7737" t="s">
        <v>147</v>
      </c>
      <c r="F7737" t="s">
        <v>22043</v>
      </c>
      <c r="G7737" t="s">
        <v>149</v>
      </c>
      <c r="H7737" t="s">
        <v>150</v>
      </c>
      <c r="I7737" t="s">
        <v>136</v>
      </c>
      <c r="J7737" t="s">
        <v>137</v>
      </c>
      <c r="K7737" t="s">
        <v>138</v>
      </c>
      <c r="L7737" t="s">
        <v>22044</v>
      </c>
      <c r="M7737" t="s">
        <v>22045</v>
      </c>
      <c r="N7737">
        <v>1.695277777</v>
      </c>
      <c r="O7737">
        <v>0</v>
      </c>
      <c r="P7737">
        <v>11</v>
      </c>
      <c r="Q7737">
        <v>0</v>
      </c>
      <c r="R7737">
        <v>9</v>
      </c>
      <c r="S7737">
        <v>0</v>
      </c>
      <c r="T7737">
        <v>2</v>
      </c>
      <c r="U7737">
        <v>0</v>
      </c>
      <c r="V7737">
        <v>0</v>
      </c>
      <c r="W7737">
        <v>0</v>
      </c>
      <c r="X7737">
        <v>2.0102322392164003</v>
      </c>
      <c r="Y7737">
        <v>0</v>
      </c>
      <c r="Z7737">
        <v>4.881716305524499</v>
      </c>
      <c r="AA7737">
        <v>0</v>
      </c>
      <c r="AB7737">
        <v>0.45945197002100008</v>
      </c>
      <c r="AC7737">
        <v>0</v>
      </c>
      <c r="AD7737">
        <v>0</v>
      </c>
      <c r="AE7737">
        <v>7.3514005147618988</v>
      </c>
    </row>
    <row r="7738" spans="1:31" x14ac:dyDescent="0.25">
      <c r="A7738">
        <v>2321497</v>
      </c>
      <c r="B7738">
        <v>1</v>
      </c>
      <c r="C7738" t="s">
        <v>80</v>
      </c>
      <c r="D7738" t="s">
        <v>104</v>
      </c>
      <c r="E7738" t="s">
        <v>132</v>
      </c>
      <c r="F7738" t="s">
        <v>11852</v>
      </c>
      <c r="G7738" t="s">
        <v>134</v>
      </c>
      <c r="H7738" t="s">
        <v>135</v>
      </c>
      <c r="I7738" t="s">
        <v>136</v>
      </c>
      <c r="J7738" t="s">
        <v>137</v>
      </c>
      <c r="K7738" t="s">
        <v>138</v>
      </c>
      <c r="L7738" t="s">
        <v>22046</v>
      </c>
      <c r="M7738" t="s">
        <v>22047</v>
      </c>
      <c r="N7738">
        <v>0.883611111</v>
      </c>
      <c r="O7738">
        <v>0</v>
      </c>
      <c r="P7738">
        <v>456</v>
      </c>
      <c r="Q7738">
        <v>5</v>
      </c>
      <c r="R7738">
        <v>10</v>
      </c>
      <c r="S7738">
        <v>5</v>
      </c>
      <c r="T7738">
        <v>110</v>
      </c>
      <c r="U7738">
        <v>1</v>
      </c>
      <c r="V7738">
        <v>0</v>
      </c>
      <c r="W7738">
        <v>0</v>
      </c>
      <c r="X7738">
        <v>116.82427029337774</v>
      </c>
      <c r="Y7738">
        <v>21.606516224300155</v>
      </c>
      <c r="Z7738">
        <v>25.545584623056229</v>
      </c>
      <c r="AA7738">
        <v>75.473521909335233</v>
      </c>
      <c r="AB7738">
        <v>65.547243033635624</v>
      </c>
      <c r="AC7738">
        <v>78.565555340954134</v>
      </c>
      <c r="AD7738">
        <v>0</v>
      </c>
      <c r="AE7738">
        <v>383.56269142465908</v>
      </c>
    </row>
    <row r="7739" spans="1:31" x14ac:dyDescent="0.25">
      <c r="A7739">
        <v>2320956</v>
      </c>
      <c r="B7739">
        <v>1</v>
      </c>
      <c r="C7739" t="s">
        <v>80</v>
      </c>
      <c r="D7739" t="s">
        <v>95</v>
      </c>
      <c r="E7739" t="s">
        <v>132</v>
      </c>
      <c r="F7739" t="s">
        <v>7536</v>
      </c>
      <c r="G7739" t="s">
        <v>134</v>
      </c>
      <c r="H7739" t="s">
        <v>135</v>
      </c>
      <c r="I7739" t="s">
        <v>136</v>
      </c>
      <c r="J7739" t="s">
        <v>137</v>
      </c>
      <c r="K7739" t="s">
        <v>138</v>
      </c>
      <c r="L7739" t="s">
        <v>22048</v>
      </c>
      <c r="M7739" t="s">
        <v>22049</v>
      </c>
      <c r="N7739">
        <v>0.35777777700000002</v>
      </c>
      <c r="O7739">
        <v>0</v>
      </c>
      <c r="P7739">
        <v>0</v>
      </c>
      <c r="Q7739">
        <v>0</v>
      </c>
      <c r="R7739">
        <v>0</v>
      </c>
      <c r="S7739">
        <v>17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>
        <v>41.219288487767862</v>
      </c>
      <c r="AB7739">
        <v>0</v>
      </c>
      <c r="AC7739">
        <v>0</v>
      </c>
      <c r="AD7739">
        <v>0</v>
      </c>
      <c r="AE7739">
        <v>41.219288487767862</v>
      </c>
    </row>
    <row r="7740" spans="1:31" x14ac:dyDescent="0.25">
      <c r="A7740">
        <v>2320916</v>
      </c>
      <c r="B7740">
        <v>1</v>
      </c>
      <c r="C7740" t="s">
        <v>80</v>
      </c>
      <c r="D7740" t="s">
        <v>102</v>
      </c>
      <c r="E7740" t="s">
        <v>147</v>
      </c>
      <c r="F7740" t="s">
        <v>22050</v>
      </c>
      <c r="G7740" t="s">
        <v>149</v>
      </c>
      <c r="H7740" t="s">
        <v>150</v>
      </c>
      <c r="I7740" t="s">
        <v>136</v>
      </c>
      <c r="J7740" t="s">
        <v>137</v>
      </c>
      <c r="K7740" t="s">
        <v>138</v>
      </c>
      <c r="L7740" t="s">
        <v>22051</v>
      </c>
      <c r="M7740" t="s">
        <v>22052</v>
      </c>
      <c r="N7740">
        <v>1.141388888</v>
      </c>
      <c r="O7740">
        <v>0</v>
      </c>
      <c r="P7740">
        <v>0</v>
      </c>
      <c r="Q7740">
        <v>0</v>
      </c>
      <c r="R7740">
        <v>7</v>
      </c>
      <c r="S7740">
        <v>0</v>
      </c>
      <c r="T7740">
        <v>3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19.017282565012216</v>
      </c>
      <c r="AA7740">
        <v>0</v>
      </c>
      <c r="AB7740">
        <v>1.8537692032318667</v>
      </c>
      <c r="AC7740">
        <v>0</v>
      </c>
      <c r="AD7740">
        <v>0</v>
      </c>
      <c r="AE7740">
        <v>20.871051768244083</v>
      </c>
    </row>
    <row r="7741" spans="1:31" x14ac:dyDescent="0.25">
      <c r="A7741">
        <v>2321391</v>
      </c>
      <c r="B7741">
        <v>1</v>
      </c>
      <c r="C7741" t="s">
        <v>80</v>
      </c>
      <c r="D7741" t="s">
        <v>82</v>
      </c>
      <c r="E7741" t="s">
        <v>153</v>
      </c>
      <c r="F7741" t="s">
        <v>22053</v>
      </c>
      <c r="G7741" t="s">
        <v>203</v>
      </c>
      <c r="H7741" t="s">
        <v>150</v>
      </c>
      <c r="I7741" t="s">
        <v>136</v>
      </c>
      <c r="J7741" t="s">
        <v>137</v>
      </c>
      <c r="K7741" t="s">
        <v>138</v>
      </c>
      <c r="L7741" t="s">
        <v>22054</v>
      </c>
      <c r="M7741" t="s">
        <v>22055</v>
      </c>
      <c r="N7741">
        <v>3.6769444440000001</v>
      </c>
      <c r="O7741">
        <v>0</v>
      </c>
      <c r="P7741">
        <v>13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8.9774416960958359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8.9774416960958359</v>
      </c>
    </row>
    <row r="7742" spans="1:31" x14ac:dyDescent="0.25">
      <c r="A7742">
        <v>2321059</v>
      </c>
      <c r="B7742">
        <v>1</v>
      </c>
      <c r="C7742" t="s">
        <v>81</v>
      </c>
      <c r="D7742" t="s">
        <v>127</v>
      </c>
      <c r="E7742" t="s">
        <v>158</v>
      </c>
      <c r="F7742" t="s">
        <v>22056</v>
      </c>
      <c r="G7742" t="s">
        <v>143</v>
      </c>
      <c r="H7742" t="s">
        <v>150</v>
      </c>
      <c r="I7742" t="s">
        <v>136</v>
      </c>
      <c r="J7742" t="s">
        <v>137</v>
      </c>
      <c r="K7742" t="s">
        <v>144</v>
      </c>
      <c r="L7742" t="s">
        <v>22057</v>
      </c>
      <c r="M7742" t="s">
        <v>22058</v>
      </c>
      <c r="N7742">
        <v>6.8044444439999996</v>
      </c>
      <c r="O7742">
        <v>0</v>
      </c>
      <c r="P7742">
        <v>52</v>
      </c>
      <c r="Q7742">
        <v>0</v>
      </c>
      <c r="R7742">
        <v>5</v>
      </c>
      <c r="S7742">
        <v>0</v>
      </c>
      <c r="T7742">
        <v>1</v>
      </c>
      <c r="U7742">
        <v>0</v>
      </c>
      <c r="V7742">
        <v>0</v>
      </c>
      <c r="W7742">
        <v>0</v>
      </c>
      <c r="X7742">
        <v>95.591117504982975</v>
      </c>
      <c r="Y7742">
        <v>0</v>
      </c>
      <c r="Z7742">
        <v>171.94023466785231</v>
      </c>
      <c r="AA7742">
        <v>0</v>
      </c>
      <c r="AB7742">
        <v>1.928040064975733</v>
      </c>
      <c r="AC7742">
        <v>0</v>
      </c>
      <c r="AD7742">
        <v>0</v>
      </c>
      <c r="AE7742">
        <v>269.45939223781102</v>
      </c>
    </row>
    <row r="7743" spans="1:31" x14ac:dyDescent="0.25">
      <c r="A7743">
        <v>2321036</v>
      </c>
      <c r="B7743">
        <v>1</v>
      </c>
      <c r="C7743" t="s">
        <v>80</v>
      </c>
      <c r="D7743" t="s">
        <v>107</v>
      </c>
      <c r="E7743" t="s">
        <v>153</v>
      </c>
      <c r="F7743" t="s">
        <v>22059</v>
      </c>
      <c r="G7743" t="s">
        <v>155</v>
      </c>
      <c r="H7743" t="s">
        <v>150</v>
      </c>
      <c r="I7743" t="s">
        <v>136</v>
      </c>
      <c r="J7743" t="s">
        <v>137</v>
      </c>
      <c r="K7743" t="s">
        <v>138</v>
      </c>
      <c r="L7743" t="s">
        <v>22060</v>
      </c>
      <c r="M7743" t="s">
        <v>22061</v>
      </c>
      <c r="N7743">
        <v>1.2866666659999999</v>
      </c>
      <c r="O7743">
        <v>0</v>
      </c>
      <c r="P7743">
        <v>1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0.26915297402145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E7743">
        <v>0.26915297402145</v>
      </c>
    </row>
    <row r="7744" spans="1:31" x14ac:dyDescent="0.25">
      <c r="A7744">
        <v>2321434</v>
      </c>
      <c r="B7744">
        <v>1</v>
      </c>
      <c r="C7744" t="s">
        <v>81</v>
      </c>
      <c r="D7744" t="s">
        <v>116</v>
      </c>
      <c r="E7744" t="s">
        <v>147</v>
      </c>
      <c r="F7744" t="s">
        <v>22062</v>
      </c>
      <c r="G7744" t="s">
        <v>149</v>
      </c>
      <c r="H7744" t="s">
        <v>150</v>
      </c>
      <c r="I7744" t="s">
        <v>136</v>
      </c>
      <c r="J7744" t="s">
        <v>137</v>
      </c>
      <c r="K7744" t="s">
        <v>138</v>
      </c>
      <c r="L7744" t="s">
        <v>22063</v>
      </c>
      <c r="M7744" t="s">
        <v>22064</v>
      </c>
      <c r="N7744">
        <v>1.973333333</v>
      </c>
      <c r="O7744">
        <v>0</v>
      </c>
      <c r="P7744">
        <v>70</v>
      </c>
      <c r="Q7744">
        <v>0</v>
      </c>
      <c r="R7744">
        <v>0</v>
      </c>
      <c r="S7744">
        <v>0</v>
      </c>
      <c r="T7744">
        <v>5</v>
      </c>
      <c r="U7744">
        <v>0</v>
      </c>
      <c r="V7744">
        <v>0</v>
      </c>
      <c r="W7744">
        <v>0</v>
      </c>
      <c r="X7744">
        <v>24.691980155635235</v>
      </c>
      <c r="Y7744">
        <v>0</v>
      </c>
      <c r="Z7744">
        <v>0</v>
      </c>
      <c r="AA7744">
        <v>0</v>
      </c>
      <c r="AB7744">
        <v>1.4280565778292</v>
      </c>
      <c r="AC7744">
        <v>0</v>
      </c>
      <c r="AD7744">
        <v>0</v>
      </c>
      <c r="AE7744">
        <v>26.120036733464435</v>
      </c>
    </row>
    <row r="7745" spans="1:31" x14ac:dyDescent="0.25">
      <c r="A7745">
        <v>2321457</v>
      </c>
      <c r="B7745">
        <v>1</v>
      </c>
      <c r="C7745" t="s">
        <v>81</v>
      </c>
      <c r="D7745" t="s">
        <v>119</v>
      </c>
      <c r="E7745" t="s">
        <v>158</v>
      </c>
      <c r="F7745" t="s">
        <v>22065</v>
      </c>
      <c r="G7745" t="s">
        <v>453</v>
      </c>
      <c r="H7745" t="s">
        <v>150</v>
      </c>
      <c r="I7745" t="s">
        <v>136</v>
      </c>
      <c r="J7745" t="s">
        <v>137</v>
      </c>
      <c r="K7745" t="s">
        <v>138</v>
      </c>
      <c r="L7745" t="s">
        <v>22066</v>
      </c>
      <c r="M7745" t="s">
        <v>22067</v>
      </c>
      <c r="N7745">
        <v>1.976388888</v>
      </c>
      <c r="O7745">
        <v>0</v>
      </c>
      <c r="P7745">
        <v>0</v>
      </c>
      <c r="Q7745">
        <v>0</v>
      </c>
      <c r="R7745">
        <v>9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147.67309786490858</v>
      </c>
      <c r="AA7745">
        <v>0</v>
      </c>
      <c r="AB7745">
        <v>0</v>
      </c>
      <c r="AC7745">
        <v>0</v>
      </c>
      <c r="AD7745">
        <v>0</v>
      </c>
      <c r="AE7745">
        <v>147.67309786490858</v>
      </c>
    </row>
    <row r="7746" spans="1:31" x14ac:dyDescent="0.25">
      <c r="A7746">
        <v>2321265</v>
      </c>
      <c r="B7746">
        <v>1</v>
      </c>
      <c r="C7746" t="s">
        <v>80</v>
      </c>
      <c r="D7746" t="s">
        <v>97</v>
      </c>
      <c r="E7746" t="s">
        <v>153</v>
      </c>
      <c r="F7746" t="s">
        <v>22068</v>
      </c>
      <c r="G7746" t="s">
        <v>254</v>
      </c>
      <c r="H7746" t="s">
        <v>150</v>
      </c>
      <c r="I7746" t="s">
        <v>136</v>
      </c>
      <c r="J7746" t="s">
        <v>137</v>
      </c>
      <c r="K7746" t="s">
        <v>138</v>
      </c>
      <c r="L7746" t="s">
        <v>22069</v>
      </c>
      <c r="M7746" t="s">
        <v>22070</v>
      </c>
      <c r="N7746">
        <v>1.3905555549999999</v>
      </c>
      <c r="O7746">
        <v>0</v>
      </c>
      <c r="P7746">
        <v>1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0.5764122985354001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0.5764122985354001</v>
      </c>
    </row>
    <row r="7747" spans="1:31" x14ac:dyDescent="0.25">
      <c r="A7747">
        <v>2321371</v>
      </c>
      <c r="B7747">
        <v>1</v>
      </c>
      <c r="C7747" t="s">
        <v>80</v>
      </c>
      <c r="D7747" t="s">
        <v>110</v>
      </c>
      <c r="E7747" t="s">
        <v>285</v>
      </c>
      <c r="F7747" t="s">
        <v>21467</v>
      </c>
      <c r="G7747" t="s">
        <v>149</v>
      </c>
      <c r="H7747" t="s">
        <v>150</v>
      </c>
      <c r="I7747" t="s">
        <v>136</v>
      </c>
      <c r="J7747" t="s">
        <v>137</v>
      </c>
      <c r="K7747" t="s">
        <v>138</v>
      </c>
      <c r="L7747" t="s">
        <v>22071</v>
      </c>
      <c r="M7747" t="s">
        <v>22072</v>
      </c>
      <c r="N7747">
        <v>0.66972222199999998</v>
      </c>
      <c r="O7747">
        <v>0</v>
      </c>
      <c r="P7747">
        <v>12</v>
      </c>
      <c r="Q7747">
        <v>0</v>
      </c>
      <c r="R7747">
        <v>0</v>
      </c>
      <c r="S7747">
        <v>0</v>
      </c>
      <c r="T7747">
        <v>37</v>
      </c>
      <c r="U7747">
        <v>0</v>
      </c>
      <c r="V7747">
        <v>0</v>
      </c>
      <c r="W7747">
        <v>0</v>
      </c>
      <c r="X7747">
        <v>1.0808615756574671</v>
      </c>
      <c r="Y7747">
        <v>0</v>
      </c>
      <c r="Z7747">
        <v>0</v>
      </c>
      <c r="AA7747">
        <v>0</v>
      </c>
      <c r="AB7747">
        <v>15.570467654297369</v>
      </c>
      <c r="AC7747">
        <v>0</v>
      </c>
      <c r="AD7747">
        <v>0</v>
      </c>
      <c r="AE7747">
        <v>16.651329229954836</v>
      </c>
    </row>
    <row r="7748" spans="1:31" x14ac:dyDescent="0.25">
      <c r="A7748">
        <v>2320873</v>
      </c>
      <c r="B7748">
        <v>1</v>
      </c>
      <c r="C7748" t="s">
        <v>80</v>
      </c>
      <c r="D7748" t="s">
        <v>82</v>
      </c>
      <c r="E7748" t="s">
        <v>141</v>
      </c>
      <c r="F7748" t="s">
        <v>21214</v>
      </c>
      <c r="G7748" t="s">
        <v>467</v>
      </c>
      <c r="H7748" t="s">
        <v>135</v>
      </c>
      <c r="I7748" t="s">
        <v>136</v>
      </c>
      <c r="J7748" t="s">
        <v>137</v>
      </c>
      <c r="K7748" t="s">
        <v>144</v>
      </c>
      <c r="L7748" t="s">
        <v>22073</v>
      </c>
      <c r="M7748" t="s">
        <v>22074</v>
      </c>
      <c r="N7748">
        <v>0.101666666</v>
      </c>
      <c r="O7748">
        <v>0</v>
      </c>
      <c r="P7748">
        <v>1416</v>
      </c>
      <c r="Q7748">
        <v>0</v>
      </c>
      <c r="R7748">
        <v>0</v>
      </c>
      <c r="S7748">
        <v>0</v>
      </c>
      <c r="T7748">
        <v>161</v>
      </c>
      <c r="U7748">
        <v>0</v>
      </c>
      <c r="V7748">
        <v>0</v>
      </c>
      <c r="W7748">
        <v>0</v>
      </c>
      <c r="X7748">
        <v>28.731701852808797</v>
      </c>
      <c r="Y7748">
        <v>0</v>
      </c>
      <c r="Z7748">
        <v>0</v>
      </c>
      <c r="AA7748">
        <v>0</v>
      </c>
      <c r="AB7748">
        <v>8.338909164547001</v>
      </c>
      <c r="AC7748">
        <v>0</v>
      </c>
      <c r="AD7748">
        <v>0</v>
      </c>
      <c r="AE7748">
        <v>37.070611017355802</v>
      </c>
    </row>
    <row r="7749" spans="1:31" x14ac:dyDescent="0.25">
      <c r="A7749">
        <v>2321228</v>
      </c>
      <c r="B7749">
        <v>1</v>
      </c>
      <c r="C7749" t="s">
        <v>80</v>
      </c>
      <c r="D7749" t="s">
        <v>92</v>
      </c>
      <c r="E7749" t="s">
        <v>153</v>
      </c>
      <c r="F7749" t="s">
        <v>22075</v>
      </c>
      <c r="G7749" t="s">
        <v>155</v>
      </c>
      <c r="H7749" t="s">
        <v>150</v>
      </c>
      <c r="I7749" t="s">
        <v>136</v>
      </c>
      <c r="J7749" t="s">
        <v>137</v>
      </c>
      <c r="K7749" t="s">
        <v>138</v>
      </c>
      <c r="L7749" t="s">
        <v>22076</v>
      </c>
      <c r="M7749" t="s">
        <v>22077</v>
      </c>
      <c r="N7749">
        <v>1.2013888880000001</v>
      </c>
      <c r="O7749">
        <v>0</v>
      </c>
      <c r="P7749">
        <v>2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1.1956664396885002</v>
      </c>
      <c r="Y7749">
        <v>0</v>
      </c>
      <c r="Z7749">
        <v>0</v>
      </c>
      <c r="AA7749">
        <v>0</v>
      </c>
      <c r="AB7749">
        <v>0</v>
      </c>
      <c r="AC7749">
        <v>0</v>
      </c>
      <c r="AD7749">
        <v>0</v>
      </c>
      <c r="AE7749">
        <v>1.1956664396885002</v>
      </c>
    </row>
    <row r="7750" spans="1:31" x14ac:dyDescent="0.25">
      <c r="A7750">
        <v>2321079</v>
      </c>
      <c r="B7750">
        <v>1</v>
      </c>
      <c r="C7750" t="s">
        <v>80</v>
      </c>
      <c r="D7750" t="s">
        <v>85</v>
      </c>
      <c r="E7750" t="s">
        <v>153</v>
      </c>
      <c r="F7750" t="s">
        <v>22078</v>
      </c>
      <c r="G7750" t="s">
        <v>193</v>
      </c>
      <c r="H7750" t="s">
        <v>150</v>
      </c>
      <c r="I7750" t="s">
        <v>136</v>
      </c>
      <c r="J7750" t="s">
        <v>137</v>
      </c>
      <c r="K7750" t="s">
        <v>138</v>
      </c>
      <c r="L7750" t="s">
        <v>22079</v>
      </c>
      <c r="M7750" t="s">
        <v>22080</v>
      </c>
      <c r="N7750">
        <v>1.6958333329999999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1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>
        <v>0.97249334509880003</v>
      </c>
      <c r="AC7750">
        <v>0</v>
      </c>
      <c r="AD7750">
        <v>0</v>
      </c>
      <c r="AE7750">
        <v>0.97249334509880003</v>
      </c>
    </row>
    <row r="7751" spans="1:31" x14ac:dyDescent="0.25">
      <c r="A7751">
        <v>2320976</v>
      </c>
      <c r="B7751">
        <v>1</v>
      </c>
      <c r="C7751" t="s">
        <v>80</v>
      </c>
      <c r="D7751" t="s">
        <v>98</v>
      </c>
      <c r="E7751" t="s">
        <v>141</v>
      </c>
      <c r="F7751" t="s">
        <v>3914</v>
      </c>
      <c r="G7751" t="s">
        <v>134</v>
      </c>
      <c r="H7751" t="s">
        <v>135</v>
      </c>
      <c r="I7751" t="s">
        <v>136</v>
      </c>
      <c r="J7751" t="s">
        <v>137</v>
      </c>
      <c r="K7751" t="s">
        <v>138</v>
      </c>
      <c r="L7751" t="s">
        <v>22081</v>
      </c>
      <c r="M7751" t="s">
        <v>22082</v>
      </c>
      <c r="N7751">
        <v>0.16916666599999999</v>
      </c>
      <c r="O7751">
        <v>0</v>
      </c>
      <c r="P7751">
        <v>21</v>
      </c>
      <c r="Q7751">
        <v>29</v>
      </c>
      <c r="R7751">
        <v>188</v>
      </c>
      <c r="S7751">
        <v>11</v>
      </c>
      <c r="T7751">
        <v>65</v>
      </c>
      <c r="U7751">
        <v>2</v>
      </c>
      <c r="V7751">
        <v>0</v>
      </c>
      <c r="W7751">
        <v>0</v>
      </c>
      <c r="X7751">
        <v>1.5143537466088499</v>
      </c>
      <c r="Y7751">
        <v>44.482137324027192</v>
      </c>
      <c r="Z7751">
        <v>114.05002460818328</v>
      </c>
      <c r="AA7751">
        <v>13.564206639364148</v>
      </c>
      <c r="AB7751">
        <v>31.1137788093342</v>
      </c>
      <c r="AC7751">
        <v>37.913154882497999</v>
      </c>
      <c r="AD7751">
        <v>0</v>
      </c>
      <c r="AE7751">
        <v>242.63765601001569</v>
      </c>
    </row>
    <row r="7752" spans="1:31" x14ac:dyDescent="0.25">
      <c r="A7752">
        <v>2321331</v>
      </c>
      <c r="B7752">
        <v>1</v>
      </c>
      <c r="C7752" t="s">
        <v>80</v>
      </c>
      <c r="D7752" t="s">
        <v>92</v>
      </c>
      <c r="E7752" t="s">
        <v>158</v>
      </c>
      <c r="F7752" t="s">
        <v>22083</v>
      </c>
      <c r="G7752" t="s">
        <v>453</v>
      </c>
      <c r="H7752" t="s">
        <v>150</v>
      </c>
      <c r="I7752" t="s">
        <v>136</v>
      </c>
      <c r="J7752" t="s">
        <v>137</v>
      </c>
      <c r="K7752" t="s">
        <v>138</v>
      </c>
      <c r="L7752" t="s">
        <v>22084</v>
      </c>
      <c r="M7752" t="s">
        <v>22085</v>
      </c>
      <c r="N7752">
        <v>0.90916666599999996</v>
      </c>
      <c r="O7752">
        <v>0</v>
      </c>
      <c r="P7752">
        <v>58</v>
      </c>
      <c r="Q7752">
        <v>0</v>
      </c>
      <c r="R7752">
        <v>0</v>
      </c>
      <c r="S7752">
        <v>0</v>
      </c>
      <c r="T7752">
        <v>1</v>
      </c>
      <c r="U7752">
        <v>0</v>
      </c>
      <c r="V7752">
        <v>1</v>
      </c>
      <c r="W7752">
        <v>0</v>
      </c>
      <c r="X7752">
        <v>13.527044665483048</v>
      </c>
      <c r="Y7752">
        <v>0</v>
      </c>
      <c r="Z7752">
        <v>0</v>
      </c>
      <c r="AA7752">
        <v>0</v>
      </c>
      <c r="AB7752">
        <v>4.3675853642099999E-2</v>
      </c>
      <c r="AC7752">
        <v>0</v>
      </c>
      <c r="AD7752">
        <v>0.19172826806070001</v>
      </c>
      <c r="AE7752">
        <v>13.762448787185848</v>
      </c>
    </row>
    <row r="7753" spans="1:31" x14ac:dyDescent="0.25">
      <c r="A7753">
        <v>2332899</v>
      </c>
      <c r="B7753">
        <v>1</v>
      </c>
      <c r="C7753" t="s">
        <v>80</v>
      </c>
      <c r="D7753" t="s">
        <v>85</v>
      </c>
      <c r="E7753" t="s">
        <v>158</v>
      </c>
      <c r="F7753" t="s">
        <v>22086</v>
      </c>
      <c r="G7753" t="s">
        <v>384</v>
      </c>
      <c r="H7753" t="s">
        <v>150</v>
      </c>
      <c r="I7753" t="s">
        <v>136</v>
      </c>
      <c r="J7753" t="s">
        <v>137</v>
      </c>
      <c r="K7753" t="s">
        <v>138</v>
      </c>
      <c r="L7753" t="s">
        <v>22087</v>
      </c>
      <c r="M7753" t="s">
        <v>22088</v>
      </c>
      <c r="N7753">
        <v>7.1108333330000004</v>
      </c>
      <c r="O7753">
        <v>0</v>
      </c>
      <c r="P7753">
        <v>262</v>
      </c>
      <c r="Q7753">
        <v>0</v>
      </c>
      <c r="R7753">
        <v>0</v>
      </c>
      <c r="S7753">
        <v>0</v>
      </c>
      <c r="T7753">
        <v>13</v>
      </c>
      <c r="U7753">
        <v>0</v>
      </c>
      <c r="V7753">
        <v>0</v>
      </c>
      <c r="W7753">
        <v>0</v>
      </c>
      <c r="X7753">
        <v>392.16370046891058</v>
      </c>
      <c r="Y7753">
        <v>0</v>
      </c>
      <c r="Z7753">
        <v>0</v>
      </c>
      <c r="AA7753">
        <v>0</v>
      </c>
      <c r="AB7753">
        <v>77.522516317081354</v>
      </c>
      <c r="AC7753">
        <v>0</v>
      </c>
      <c r="AD7753">
        <v>0</v>
      </c>
      <c r="AE7753">
        <v>469.68621678599192</v>
      </c>
    </row>
    <row r="7754" spans="1:31" x14ac:dyDescent="0.25">
      <c r="A7754">
        <v>2333114</v>
      </c>
      <c r="B7754">
        <v>1</v>
      </c>
      <c r="C7754" t="s">
        <v>80</v>
      </c>
      <c r="D7754" t="s">
        <v>85</v>
      </c>
      <c r="E7754" t="s">
        <v>147</v>
      </c>
      <c r="F7754" t="s">
        <v>6458</v>
      </c>
      <c r="G7754" t="s">
        <v>177</v>
      </c>
      <c r="H7754" t="s">
        <v>150</v>
      </c>
      <c r="I7754" t="s">
        <v>136</v>
      </c>
      <c r="J7754" t="s">
        <v>137</v>
      </c>
      <c r="K7754" t="s">
        <v>144</v>
      </c>
      <c r="L7754" t="s">
        <v>22089</v>
      </c>
      <c r="M7754" t="s">
        <v>22090</v>
      </c>
      <c r="N7754">
        <v>7.8</v>
      </c>
      <c r="O7754">
        <v>0</v>
      </c>
      <c r="P7754">
        <v>11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13.98890748799553</v>
      </c>
      <c r="Y7754">
        <v>0</v>
      </c>
      <c r="Z7754">
        <v>0</v>
      </c>
      <c r="AA7754">
        <v>0</v>
      </c>
      <c r="AB7754">
        <v>0</v>
      </c>
      <c r="AC7754">
        <v>0</v>
      </c>
      <c r="AD7754">
        <v>0</v>
      </c>
      <c r="AE7754">
        <v>13.98890748799553</v>
      </c>
    </row>
    <row r="7755" spans="1:31" x14ac:dyDescent="0.25">
      <c r="A7755">
        <v>2333586</v>
      </c>
      <c r="B7755">
        <v>1</v>
      </c>
      <c r="C7755" t="s">
        <v>81</v>
      </c>
      <c r="D7755" t="s">
        <v>118</v>
      </c>
      <c r="E7755" t="s">
        <v>147</v>
      </c>
      <c r="F7755" t="s">
        <v>22091</v>
      </c>
      <c r="G7755" t="s">
        <v>149</v>
      </c>
      <c r="H7755" t="s">
        <v>150</v>
      </c>
      <c r="I7755" t="s">
        <v>136</v>
      </c>
      <c r="J7755" t="s">
        <v>137</v>
      </c>
      <c r="K7755" t="s">
        <v>138</v>
      </c>
      <c r="L7755" t="s">
        <v>22092</v>
      </c>
      <c r="M7755" t="s">
        <v>22093</v>
      </c>
      <c r="N7755">
        <v>2.6327777769999998</v>
      </c>
      <c r="O7755">
        <v>0</v>
      </c>
      <c r="P7755">
        <v>16</v>
      </c>
      <c r="Q7755">
        <v>0</v>
      </c>
      <c r="R7755">
        <v>2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4.4764680599210003</v>
      </c>
      <c r="Y7755">
        <v>0</v>
      </c>
      <c r="Z7755">
        <v>7.0767362783250007E-2</v>
      </c>
      <c r="AA7755">
        <v>0</v>
      </c>
      <c r="AB7755">
        <v>0</v>
      </c>
      <c r="AC7755">
        <v>0</v>
      </c>
      <c r="AD7755">
        <v>0</v>
      </c>
      <c r="AE7755">
        <v>4.54723542270425</v>
      </c>
    </row>
    <row r="7756" spans="1:31" x14ac:dyDescent="0.25">
      <c r="A7756">
        <v>2333609</v>
      </c>
      <c r="B7756">
        <v>1</v>
      </c>
      <c r="C7756" t="s">
        <v>80</v>
      </c>
      <c r="D7756" t="s">
        <v>102</v>
      </c>
      <c r="E7756" t="s">
        <v>147</v>
      </c>
      <c r="F7756" t="s">
        <v>22094</v>
      </c>
      <c r="G7756" t="s">
        <v>149</v>
      </c>
      <c r="H7756" t="s">
        <v>150</v>
      </c>
      <c r="I7756" t="s">
        <v>136</v>
      </c>
      <c r="J7756" t="s">
        <v>137</v>
      </c>
      <c r="K7756" t="s">
        <v>138</v>
      </c>
      <c r="L7756" t="s">
        <v>22095</v>
      </c>
      <c r="M7756" t="s">
        <v>22096</v>
      </c>
      <c r="N7756">
        <v>2.2336111110000001</v>
      </c>
      <c r="O7756">
        <v>0</v>
      </c>
      <c r="P7756">
        <v>1</v>
      </c>
      <c r="Q7756">
        <v>0</v>
      </c>
      <c r="R7756">
        <v>3</v>
      </c>
      <c r="S7756">
        <v>0</v>
      </c>
      <c r="T7756">
        <v>4</v>
      </c>
      <c r="U7756">
        <v>0</v>
      </c>
      <c r="V7756">
        <v>0</v>
      </c>
      <c r="W7756">
        <v>0</v>
      </c>
      <c r="X7756">
        <v>0.85631576441107493</v>
      </c>
      <c r="Y7756">
        <v>0</v>
      </c>
      <c r="Z7756">
        <v>4.8712944178372757</v>
      </c>
      <c r="AA7756">
        <v>0</v>
      </c>
      <c r="AB7756">
        <v>1.1179190151581999</v>
      </c>
      <c r="AC7756">
        <v>0</v>
      </c>
      <c r="AD7756">
        <v>0</v>
      </c>
      <c r="AE7756">
        <v>6.8455291974065506</v>
      </c>
    </row>
    <row r="7757" spans="1:31" x14ac:dyDescent="0.25">
      <c r="A7757">
        <v>2333068</v>
      </c>
      <c r="B7757">
        <v>1</v>
      </c>
      <c r="C7757" t="s">
        <v>81</v>
      </c>
      <c r="D7757" t="s">
        <v>112</v>
      </c>
      <c r="E7757" t="s">
        <v>158</v>
      </c>
      <c r="F7757" t="s">
        <v>22097</v>
      </c>
      <c r="G7757" t="s">
        <v>3723</v>
      </c>
      <c r="H7757" t="s">
        <v>150</v>
      </c>
      <c r="I7757" t="s">
        <v>136</v>
      </c>
      <c r="J7757" t="s">
        <v>137</v>
      </c>
      <c r="K7757" t="s">
        <v>138</v>
      </c>
      <c r="L7757" t="s">
        <v>22098</v>
      </c>
      <c r="M7757" t="s">
        <v>22099</v>
      </c>
      <c r="N7757">
        <v>6.2258333329999997</v>
      </c>
      <c r="O7757">
        <v>0</v>
      </c>
      <c r="P7757">
        <v>21</v>
      </c>
      <c r="Q7757">
        <v>0</v>
      </c>
      <c r="R7757">
        <v>58</v>
      </c>
      <c r="S7757">
        <v>0</v>
      </c>
      <c r="T7757">
        <v>2</v>
      </c>
      <c r="U7757">
        <v>0</v>
      </c>
      <c r="V7757">
        <v>0</v>
      </c>
      <c r="W7757">
        <v>0</v>
      </c>
      <c r="X7757">
        <v>18.728648345610921</v>
      </c>
      <c r="Y7757">
        <v>0</v>
      </c>
      <c r="Z7757">
        <v>75.60766378821107</v>
      </c>
      <c r="AA7757">
        <v>0</v>
      </c>
      <c r="AB7757">
        <v>29.319729495721496</v>
      </c>
      <c r="AC7757">
        <v>0</v>
      </c>
      <c r="AD7757">
        <v>0</v>
      </c>
      <c r="AE7757">
        <v>123.65604162954349</v>
      </c>
    </row>
    <row r="7758" spans="1:31" x14ac:dyDescent="0.25">
      <c r="A7758">
        <v>2333300</v>
      </c>
      <c r="B7758">
        <v>1</v>
      </c>
      <c r="C7758" t="s">
        <v>81</v>
      </c>
      <c r="D7758" t="s">
        <v>128</v>
      </c>
      <c r="E7758" t="s">
        <v>132</v>
      </c>
      <c r="F7758" t="s">
        <v>22100</v>
      </c>
      <c r="G7758" t="s">
        <v>134</v>
      </c>
      <c r="H7758" t="s">
        <v>135</v>
      </c>
      <c r="I7758" t="s">
        <v>136</v>
      </c>
      <c r="J7758" t="s">
        <v>137</v>
      </c>
      <c r="K7758" t="s">
        <v>138</v>
      </c>
      <c r="L7758" t="s">
        <v>22101</v>
      </c>
      <c r="M7758" t="s">
        <v>22102</v>
      </c>
      <c r="N7758">
        <v>1.8277777770000001</v>
      </c>
      <c r="O7758">
        <v>0</v>
      </c>
      <c r="P7758">
        <v>0</v>
      </c>
      <c r="Q7758">
        <v>0</v>
      </c>
      <c r="R7758">
        <v>0</v>
      </c>
      <c r="S7758">
        <v>5</v>
      </c>
      <c r="T7758">
        <v>0</v>
      </c>
      <c r="U7758">
        <v>6</v>
      </c>
      <c r="V7758">
        <v>0</v>
      </c>
      <c r="W7758">
        <v>0</v>
      </c>
      <c r="X7758">
        <v>0</v>
      </c>
      <c r="Y7758">
        <v>0</v>
      </c>
      <c r="Z7758">
        <v>0</v>
      </c>
      <c r="AA7758">
        <v>46.384728310603442</v>
      </c>
      <c r="AB7758">
        <v>0</v>
      </c>
      <c r="AC7758">
        <v>1595.7774924134935</v>
      </c>
      <c r="AD7758">
        <v>0</v>
      </c>
      <c r="AE7758">
        <v>1642.1622207240969</v>
      </c>
    </row>
    <row r="7759" spans="1:31" x14ac:dyDescent="0.25">
      <c r="A7759">
        <v>2332905</v>
      </c>
      <c r="B7759">
        <v>1</v>
      </c>
      <c r="C7759" t="s">
        <v>80</v>
      </c>
      <c r="D7759" t="s">
        <v>105</v>
      </c>
      <c r="E7759" t="s">
        <v>132</v>
      </c>
      <c r="F7759" t="s">
        <v>22103</v>
      </c>
      <c r="G7759" t="s">
        <v>134</v>
      </c>
      <c r="H7759" t="s">
        <v>135</v>
      </c>
      <c r="I7759" t="s">
        <v>136</v>
      </c>
      <c r="J7759" t="s">
        <v>137</v>
      </c>
      <c r="K7759" t="s">
        <v>138</v>
      </c>
      <c r="L7759" t="s">
        <v>22104</v>
      </c>
      <c r="M7759" t="s">
        <v>22105</v>
      </c>
      <c r="N7759">
        <v>0.89472222199999996</v>
      </c>
      <c r="O7759">
        <v>2</v>
      </c>
      <c r="P7759">
        <v>1481</v>
      </c>
      <c r="Q7759">
        <v>6</v>
      </c>
      <c r="R7759">
        <v>109</v>
      </c>
      <c r="S7759">
        <v>7</v>
      </c>
      <c r="T7759">
        <v>137</v>
      </c>
      <c r="U7759">
        <v>1</v>
      </c>
      <c r="V7759">
        <v>0</v>
      </c>
      <c r="W7759">
        <v>1.8847766628375751</v>
      </c>
      <c r="X7759">
        <v>188.41108586879506</v>
      </c>
      <c r="Y7759">
        <v>89.552102725616166</v>
      </c>
      <c r="Z7759">
        <v>65.125084519360556</v>
      </c>
      <c r="AA7759">
        <v>28.9833710353561</v>
      </c>
      <c r="AB7759">
        <v>39.529446852757822</v>
      </c>
      <c r="AC7759">
        <v>5.186100319660067</v>
      </c>
      <c r="AD7759">
        <v>0</v>
      </c>
      <c r="AE7759">
        <v>418.67196798438334</v>
      </c>
    </row>
    <row r="7760" spans="1:31" x14ac:dyDescent="0.25">
      <c r="A7760">
        <v>2333151</v>
      </c>
      <c r="B7760">
        <v>1</v>
      </c>
      <c r="C7760" t="s">
        <v>80</v>
      </c>
      <c r="D7760" t="s">
        <v>96</v>
      </c>
      <c r="E7760" t="s">
        <v>153</v>
      </c>
      <c r="F7760" t="s">
        <v>22106</v>
      </c>
      <c r="G7760" t="s">
        <v>155</v>
      </c>
      <c r="H7760" t="s">
        <v>150</v>
      </c>
      <c r="I7760" t="s">
        <v>136</v>
      </c>
      <c r="J7760" t="s">
        <v>137</v>
      </c>
      <c r="K7760" t="s">
        <v>138</v>
      </c>
      <c r="L7760" t="s">
        <v>22107</v>
      </c>
      <c r="M7760" t="s">
        <v>22108</v>
      </c>
      <c r="N7760">
        <v>7.0641666660000002</v>
      </c>
      <c r="O7760">
        <v>0</v>
      </c>
      <c r="P7760">
        <v>1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3.4863239964095261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3.4863239964095261</v>
      </c>
    </row>
    <row r="7761" spans="1:31" x14ac:dyDescent="0.25">
      <c r="A7761">
        <v>2333343</v>
      </c>
      <c r="B7761">
        <v>1</v>
      </c>
      <c r="C7761" t="s">
        <v>81</v>
      </c>
      <c r="D7761" t="s">
        <v>128</v>
      </c>
      <c r="E7761" t="s">
        <v>153</v>
      </c>
      <c r="F7761" t="s">
        <v>22109</v>
      </c>
      <c r="G7761" t="s">
        <v>155</v>
      </c>
      <c r="H7761" t="s">
        <v>150</v>
      </c>
      <c r="I7761" t="s">
        <v>136</v>
      </c>
      <c r="J7761" t="s">
        <v>137</v>
      </c>
      <c r="K7761" t="s">
        <v>138</v>
      </c>
      <c r="L7761" t="s">
        <v>22110</v>
      </c>
      <c r="M7761" t="s">
        <v>22111</v>
      </c>
      <c r="N7761">
        <v>8.24</v>
      </c>
      <c r="O7761">
        <v>0</v>
      </c>
      <c r="P7761">
        <v>1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1.8586825748299747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1.8586825748299747</v>
      </c>
    </row>
    <row r="7762" spans="1:31" x14ac:dyDescent="0.25">
      <c r="A7762">
        <v>2333652</v>
      </c>
      <c r="B7762">
        <v>1</v>
      </c>
      <c r="C7762" t="s">
        <v>81</v>
      </c>
      <c r="D7762" t="s">
        <v>112</v>
      </c>
      <c r="E7762" t="s">
        <v>153</v>
      </c>
      <c r="F7762" t="s">
        <v>22112</v>
      </c>
      <c r="G7762" t="s">
        <v>336</v>
      </c>
      <c r="H7762" t="s">
        <v>150</v>
      </c>
      <c r="I7762" t="s">
        <v>136</v>
      </c>
      <c r="J7762" t="s">
        <v>137</v>
      </c>
      <c r="K7762" t="s">
        <v>138</v>
      </c>
      <c r="L7762" t="s">
        <v>22113</v>
      </c>
      <c r="M7762" t="s">
        <v>22114</v>
      </c>
      <c r="N7762">
        <v>0.66277777699999996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2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>
        <v>0</v>
      </c>
      <c r="AB7762">
        <v>2.2364267501333336E-3</v>
      </c>
      <c r="AC7762">
        <v>0</v>
      </c>
      <c r="AD7762">
        <v>0</v>
      </c>
      <c r="AE7762">
        <v>2.2364267501333336E-3</v>
      </c>
    </row>
    <row r="7763" spans="1:31" x14ac:dyDescent="0.25">
      <c r="A7763">
        <v>2332988</v>
      </c>
      <c r="B7763">
        <v>1</v>
      </c>
      <c r="C7763" t="s">
        <v>81</v>
      </c>
      <c r="D7763" t="s">
        <v>119</v>
      </c>
      <c r="E7763" t="s">
        <v>141</v>
      </c>
      <c r="F7763" t="s">
        <v>22115</v>
      </c>
      <c r="G7763" t="s">
        <v>143</v>
      </c>
      <c r="H7763" t="s">
        <v>135</v>
      </c>
      <c r="I7763" t="s">
        <v>136</v>
      </c>
      <c r="J7763" t="s">
        <v>137</v>
      </c>
      <c r="K7763" t="s">
        <v>144</v>
      </c>
      <c r="L7763" t="s">
        <v>22116</v>
      </c>
      <c r="M7763" t="s">
        <v>22117</v>
      </c>
      <c r="N7763">
        <v>9.2255555549999997</v>
      </c>
      <c r="O7763">
        <v>4</v>
      </c>
      <c r="P7763">
        <v>2472</v>
      </c>
      <c r="Q7763">
        <v>269</v>
      </c>
      <c r="R7763">
        <v>429</v>
      </c>
      <c r="S7763">
        <v>18</v>
      </c>
      <c r="T7763">
        <v>164</v>
      </c>
      <c r="U7763">
        <v>0</v>
      </c>
      <c r="V7763">
        <v>1</v>
      </c>
      <c r="W7763">
        <v>3.5481700299686669</v>
      </c>
      <c r="X7763">
        <v>2959.9784608293535</v>
      </c>
      <c r="Y7763">
        <v>8377.2169804187197</v>
      </c>
      <c r="Z7763">
        <v>4670.8800610254821</v>
      </c>
      <c r="AA7763">
        <v>471.90395718258293</v>
      </c>
      <c r="AB7763">
        <v>1221.0046883790824</v>
      </c>
      <c r="AC7763">
        <v>0</v>
      </c>
      <c r="AD7763">
        <v>1547.0240288566958</v>
      </c>
      <c r="AE7763">
        <v>19251.556346721885</v>
      </c>
    </row>
    <row r="7764" spans="1:31" x14ac:dyDescent="0.25">
      <c r="A7764">
        <v>2333529</v>
      </c>
      <c r="B7764">
        <v>1</v>
      </c>
      <c r="C7764" t="s">
        <v>80</v>
      </c>
      <c r="D7764" t="s">
        <v>82</v>
      </c>
      <c r="E7764" t="s">
        <v>153</v>
      </c>
      <c r="F7764" t="s">
        <v>22118</v>
      </c>
      <c r="G7764" t="s">
        <v>155</v>
      </c>
      <c r="H7764" t="s">
        <v>150</v>
      </c>
      <c r="I7764" t="s">
        <v>136</v>
      </c>
      <c r="J7764" t="s">
        <v>137</v>
      </c>
      <c r="K7764" t="s">
        <v>138</v>
      </c>
      <c r="L7764" t="s">
        <v>22119</v>
      </c>
      <c r="M7764" t="s">
        <v>22120</v>
      </c>
      <c r="N7764">
        <v>1.2283333329999999</v>
      </c>
      <c r="O7764">
        <v>0</v>
      </c>
      <c r="P7764">
        <v>2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0.76380449295040009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  <c r="AE7764">
        <v>0.76380449295040009</v>
      </c>
    </row>
    <row r="7765" spans="1:31" x14ac:dyDescent="0.25">
      <c r="A7765">
        <v>2333025</v>
      </c>
      <c r="B7765">
        <v>1</v>
      </c>
      <c r="C7765" t="s">
        <v>80</v>
      </c>
      <c r="D7765" t="s">
        <v>83</v>
      </c>
      <c r="E7765" t="s">
        <v>153</v>
      </c>
      <c r="F7765" t="s">
        <v>22121</v>
      </c>
      <c r="G7765" t="s">
        <v>703</v>
      </c>
      <c r="H7765" t="s">
        <v>150</v>
      </c>
      <c r="I7765" t="s">
        <v>136</v>
      </c>
      <c r="J7765" t="s">
        <v>137</v>
      </c>
      <c r="K7765" t="s">
        <v>138</v>
      </c>
      <c r="L7765" t="s">
        <v>22122</v>
      </c>
      <c r="M7765" t="s">
        <v>22123</v>
      </c>
      <c r="N7765">
        <v>3.3113888880000002</v>
      </c>
      <c r="O7765">
        <v>0</v>
      </c>
      <c r="P7765">
        <v>5</v>
      </c>
      <c r="Q7765">
        <v>0</v>
      </c>
      <c r="R7765">
        <v>0</v>
      </c>
      <c r="S7765">
        <v>0</v>
      </c>
      <c r="T7765">
        <v>1</v>
      </c>
      <c r="U7765">
        <v>0</v>
      </c>
      <c r="V7765">
        <v>0</v>
      </c>
      <c r="W7765">
        <v>0</v>
      </c>
      <c r="X7765">
        <v>3.4519962429933755</v>
      </c>
      <c r="Y7765">
        <v>0</v>
      </c>
      <c r="Z7765">
        <v>0</v>
      </c>
      <c r="AA7765">
        <v>0</v>
      </c>
      <c r="AB7765">
        <v>0</v>
      </c>
      <c r="AC7765">
        <v>0</v>
      </c>
      <c r="AD7765">
        <v>0</v>
      </c>
      <c r="AE7765">
        <v>3.4519962429933755</v>
      </c>
    </row>
    <row r="7766" spans="1:31" x14ac:dyDescent="0.25">
      <c r="A7766">
        <v>2332882</v>
      </c>
      <c r="B7766">
        <v>1</v>
      </c>
      <c r="C7766" t="s">
        <v>81</v>
      </c>
      <c r="D7766" t="s">
        <v>112</v>
      </c>
      <c r="E7766" t="s">
        <v>147</v>
      </c>
      <c r="F7766" t="s">
        <v>22124</v>
      </c>
      <c r="G7766" t="s">
        <v>258</v>
      </c>
      <c r="H7766" t="s">
        <v>150</v>
      </c>
      <c r="I7766" t="s">
        <v>136</v>
      </c>
      <c r="J7766" t="s">
        <v>137</v>
      </c>
      <c r="K7766" t="s">
        <v>138</v>
      </c>
      <c r="L7766" t="s">
        <v>22125</v>
      </c>
      <c r="M7766" t="s">
        <v>22126</v>
      </c>
      <c r="N7766">
        <v>2.0047222219999998</v>
      </c>
      <c r="O7766">
        <v>0</v>
      </c>
      <c r="P7766">
        <v>35</v>
      </c>
      <c r="Q7766">
        <v>0</v>
      </c>
      <c r="R7766">
        <v>0</v>
      </c>
      <c r="S7766">
        <v>0</v>
      </c>
      <c r="T7766">
        <v>3</v>
      </c>
      <c r="U7766">
        <v>0</v>
      </c>
      <c r="V7766">
        <v>0</v>
      </c>
      <c r="W7766">
        <v>0</v>
      </c>
      <c r="X7766">
        <v>10.633480325831018</v>
      </c>
      <c r="Y7766">
        <v>0</v>
      </c>
      <c r="Z7766">
        <v>0</v>
      </c>
      <c r="AA7766">
        <v>0</v>
      </c>
      <c r="AB7766">
        <v>9.5741403347325019E-2</v>
      </c>
      <c r="AC7766">
        <v>0</v>
      </c>
      <c r="AD7766">
        <v>0</v>
      </c>
      <c r="AE7766">
        <v>10.729221729178343</v>
      </c>
    </row>
    <row r="7767" spans="1:31" x14ac:dyDescent="0.25">
      <c r="A7767">
        <v>2333280</v>
      </c>
      <c r="B7767">
        <v>1</v>
      </c>
      <c r="C7767" t="s">
        <v>80</v>
      </c>
      <c r="D7767" t="s">
        <v>85</v>
      </c>
      <c r="E7767" t="s">
        <v>285</v>
      </c>
      <c r="F7767" t="s">
        <v>22127</v>
      </c>
      <c r="G7767" t="s">
        <v>336</v>
      </c>
      <c r="H7767" t="s">
        <v>150</v>
      </c>
      <c r="I7767" t="s">
        <v>136</v>
      </c>
      <c r="J7767" t="s">
        <v>137</v>
      </c>
      <c r="K7767" t="s">
        <v>138</v>
      </c>
      <c r="L7767" t="s">
        <v>22128</v>
      </c>
      <c r="M7767" t="s">
        <v>22129</v>
      </c>
      <c r="N7767">
        <v>0.256111111</v>
      </c>
      <c r="O7767">
        <v>0</v>
      </c>
      <c r="P7767">
        <v>28</v>
      </c>
      <c r="Q7767">
        <v>0</v>
      </c>
      <c r="R7767">
        <v>0</v>
      </c>
      <c r="S7767">
        <v>0</v>
      </c>
      <c r="T7767">
        <v>8</v>
      </c>
      <c r="U7767">
        <v>0</v>
      </c>
      <c r="V7767">
        <v>0</v>
      </c>
      <c r="W7767">
        <v>0</v>
      </c>
      <c r="X7767">
        <v>1.3686696922894837</v>
      </c>
      <c r="Y7767">
        <v>0</v>
      </c>
      <c r="Z7767">
        <v>0</v>
      </c>
      <c r="AA7767">
        <v>0</v>
      </c>
      <c r="AB7767">
        <v>1.5144564977808002</v>
      </c>
      <c r="AC7767">
        <v>0</v>
      </c>
      <c r="AD7767">
        <v>0</v>
      </c>
      <c r="AE7767">
        <v>2.8831261900702838</v>
      </c>
    </row>
    <row r="7768" spans="1:31" x14ac:dyDescent="0.25">
      <c r="A7768">
        <v>2333672</v>
      </c>
      <c r="B7768">
        <v>1</v>
      </c>
      <c r="C7768" t="s">
        <v>81</v>
      </c>
      <c r="D7768" t="s">
        <v>123</v>
      </c>
      <c r="E7768" t="s">
        <v>147</v>
      </c>
      <c r="F7768" t="s">
        <v>22130</v>
      </c>
      <c r="G7768" t="s">
        <v>149</v>
      </c>
      <c r="H7768" t="s">
        <v>150</v>
      </c>
      <c r="I7768" t="s">
        <v>136</v>
      </c>
      <c r="J7768" t="s">
        <v>137</v>
      </c>
      <c r="K7768" t="s">
        <v>138</v>
      </c>
      <c r="L7768" t="s">
        <v>22131</v>
      </c>
      <c r="M7768" t="s">
        <v>22132</v>
      </c>
      <c r="N7768">
        <v>0.83888888800000005</v>
      </c>
      <c r="O7768">
        <v>0</v>
      </c>
      <c r="P7768">
        <v>21</v>
      </c>
      <c r="Q7768">
        <v>0</v>
      </c>
      <c r="R7768">
        <v>0</v>
      </c>
      <c r="S7768">
        <v>0</v>
      </c>
      <c r="T7768">
        <v>11</v>
      </c>
      <c r="U7768">
        <v>0</v>
      </c>
      <c r="V7768">
        <v>0</v>
      </c>
      <c r="W7768">
        <v>0</v>
      </c>
      <c r="X7768">
        <v>3.155430837060067</v>
      </c>
      <c r="Y7768">
        <v>0</v>
      </c>
      <c r="Z7768">
        <v>0</v>
      </c>
      <c r="AA7768">
        <v>0</v>
      </c>
      <c r="AB7768">
        <v>3.1842607431219787</v>
      </c>
      <c r="AC7768">
        <v>0</v>
      </c>
      <c r="AD7768">
        <v>0</v>
      </c>
      <c r="AE7768">
        <v>6.3396915801820457</v>
      </c>
    </row>
    <row r="7769" spans="1:31" x14ac:dyDescent="0.25">
      <c r="A7769">
        <v>2333140</v>
      </c>
      <c r="B7769">
        <v>1</v>
      </c>
      <c r="C7769" t="s">
        <v>80</v>
      </c>
      <c r="D7769" t="s">
        <v>107</v>
      </c>
      <c r="E7769" t="s">
        <v>141</v>
      </c>
      <c r="F7769" t="s">
        <v>22133</v>
      </c>
      <c r="G7769" t="s">
        <v>850</v>
      </c>
      <c r="H7769" t="s">
        <v>135</v>
      </c>
      <c r="I7769" t="s">
        <v>136</v>
      </c>
      <c r="J7769" t="s">
        <v>5</v>
      </c>
      <c r="K7769" t="s">
        <v>138</v>
      </c>
      <c r="L7769" t="s">
        <v>22134</v>
      </c>
      <c r="M7769" t="s">
        <v>22135</v>
      </c>
      <c r="N7769">
        <v>0.52222222200000001</v>
      </c>
      <c r="O7769">
        <v>16</v>
      </c>
      <c r="P7769">
        <v>8784</v>
      </c>
      <c r="Q7769">
        <v>21</v>
      </c>
      <c r="R7769">
        <v>85</v>
      </c>
      <c r="S7769">
        <v>32</v>
      </c>
      <c r="T7769">
        <v>577</v>
      </c>
      <c r="U7769">
        <v>0</v>
      </c>
      <c r="V7769">
        <v>11</v>
      </c>
      <c r="W7769">
        <v>161.71083231244501</v>
      </c>
      <c r="X7769">
        <v>775.17588427921874</v>
      </c>
      <c r="Y7769">
        <v>7.3752641558868</v>
      </c>
      <c r="Z7769">
        <v>45.400610742710789</v>
      </c>
      <c r="AA7769">
        <v>110.14512612035863</v>
      </c>
      <c r="AB7769">
        <v>385.26962650819223</v>
      </c>
      <c r="AC7769">
        <v>0</v>
      </c>
      <c r="AD7769">
        <v>30.985953273467267</v>
      </c>
      <c r="AE7769">
        <v>1516.0632973922795</v>
      </c>
    </row>
    <row r="7770" spans="1:31" x14ac:dyDescent="0.25">
      <c r="A7770">
        <v>2333495</v>
      </c>
      <c r="B7770">
        <v>1</v>
      </c>
      <c r="C7770" t="s">
        <v>81</v>
      </c>
      <c r="D7770" t="s">
        <v>127</v>
      </c>
      <c r="E7770" t="s">
        <v>175</v>
      </c>
      <c r="F7770" t="s">
        <v>22136</v>
      </c>
      <c r="G7770" t="s">
        <v>134</v>
      </c>
      <c r="H7770" t="s">
        <v>135</v>
      </c>
      <c r="I7770" t="s">
        <v>136</v>
      </c>
      <c r="J7770" t="s">
        <v>137</v>
      </c>
      <c r="K7770" t="s">
        <v>138</v>
      </c>
      <c r="L7770" t="s">
        <v>22137</v>
      </c>
      <c r="M7770" t="s">
        <v>22138</v>
      </c>
      <c r="N7770">
        <v>3.4844444440000002</v>
      </c>
      <c r="O7770">
        <v>0</v>
      </c>
      <c r="P7770">
        <v>379</v>
      </c>
      <c r="Q7770">
        <v>1</v>
      </c>
      <c r="R7770">
        <v>35</v>
      </c>
      <c r="S7770">
        <v>1</v>
      </c>
      <c r="T7770">
        <v>62</v>
      </c>
      <c r="U7770">
        <v>0</v>
      </c>
      <c r="V7770">
        <v>0</v>
      </c>
      <c r="W7770">
        <v>0</v>
      </c>
      <c r="X7770">
        <v>256.58878259501012</v>
      </c>
      <c r="Y7770">
        <v>16.695304106062618</v>
      </c>
      <c r="Z7770">
        <v>114.27172724325449</v>
      </c>
      <c r="AA7770">
        <v>4.8405347180223224</v>
      </c>
      <c r="AB7770">
        <v>138.97529135710747</v>
      </c>
      <c r="AC7770">
        <v>0</v>
      </c>
      <c r="AD7770">
        <v>0</v>
      </c>
      <c r="AE7770">
        <v>531.371640019457</v>
      </c>
    </row>
    <row r="7771" spans="1:31" x14ac:dyDescent="0.25">
      <c r="A7771">
        <v>2333309</v>
      </c>
      <c r="B7771">
        <v>1</v>
      </c>
      <c r="C7771" t="s">
        <v>80</v>
      </c>
      <c r="D7771" t="s">
        <v>82</v>
      </c>
      <c r="E7771" t="s">
        <v>158</v>
      </c>
      <c r="F7771" t="s">
        <v>22139</v>
      </c>
      <c r="G7771" t="s">
        <v>453</v>
      </c>
      <c r="H7771" t="s">
        <v>150</v>
      </c>
      <c r="I7771" t="s">
        <v>136</v>
      </c>
      <c r="J7771" t="s">
        <v>137</v>
      </c>
      <c r="K7771" t="s">
        <v>138</v>
      </c>
      <c r="L7771" t="s">
        <v>22140</v>
      </c>
      <c r="M7771" t="s">
        <v>22141</v>
      </c>
      <c r="N7771">
        <v>1.513055555</v>
      </c>
      <c r="O7771">
        <v>0</v>
      </c>
      <c r="P7771">
        <v>251</v>
      </c>
      <c r="Q7771">
        <v>0</v>
      </c>
      <c r="R7771">
        <v>0</v>
      </c>
      <c r="S7771">
        <v>0</v>
      </c>
      <c r="T7771">
        <v>14</v>
      </c>
      <c r="U7771">
        <v>0</v>
      </c>
      <c r="V7771">
        <v>0</v>
      </c>
      <c r="W7771">
        <v>0</v>
      </c>
      <c r="X7771">
        <v>93.248924911005901</v>
      </c>
      <c r="Y7771">
        <v>0</v>
      </c>
      <c r="Z7771">
        <v>0</v>
      </c>
      <c r="AA7771">
        <v>0</v>
      </c>
      <c r="AB7771">
        <v>13.841750972842187</v>
      </c>
      <c r="AC7771">
        <v>0</v>
      </c>
      <c r="AD7771">
        <v>0</v>
      </c>
      <c r="AE7771">
        <v>107.09067588384809</v>
      </c>
    </row>
    <row r="7772" spans="1:31" x14ac:dyDescent="0.25">
      <c r="A7772">
        <v>2332948</v>
      </c>
      <c r="B7772">
        <v>1</v>
      </c>
      <c r="C7772" t="s">
        <v>80</v>
      </c>
      <c r="D7772" t="s">
        <v>104</v>
      </c>
      <c r="E7772" t="s">
        <v>175</v>
      </c>
      <c r="F7772" t="s">
        <v>22142</v>
      </c>
      <c r="G7772" t="s">
        <v>210</v>
      </c>
      <c r="H7772" t="s">
        <v>135</v>
      </c>
      <c r="I7772" t="s">
        <v>136</v>
      </c>
      <c r="J7772" t="s">
        <v>137</v>
      </c>
      <c r="K7772" t="s">
        <v>138</v>
      </c>
      <c r="L7772" t="s">
        <v>22143</v>
      </c>
      <c r="M7772" t="s">
        <v>22144</v>
      </c>
      <c r="N7772">
        <v>2.9072222220000001</v>
      </c>
      <c r="O7772">
        <v>0</v>
      </c>
      <c r="P7772">
        <v>0</v>
      </c>
      <c r="Q7772">
        <v>0</v>
      </c>
      <c r="R7772">
        <v>11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20.990430878745489</v>
      </c>
      <c r="AA7772">
        <v>0</v>
      </c>
      <c r="AB7772">
        <v>0</v>
      </c>
      <c r="AC7772">
        <v>0</v>
      </c>
      <c r="AD7772">
        <v>0</v>
      </c>
      <c r="AE7772">
        <v>20.990430878745489</v>
      </c>
    </row>
    <row r="7773" spans="1:31" x14ac:dyDescent="0.25">
      <c r="A7773">
        <v>2333017</v>
      </c>
      <c r="B7773">
        <v>1</v>
      </c>
      <c r="C7773" t="s">
        <v>80</v>
      </c>
      <c r="D7773" t="s">
        <v>84</v>
      </c>
      <c r="E7773" t="s">
        <v>132</v>
      </c>
      <c r="F7773" t="s">
        <v>22145</v>
      </c>
      <c r="G7773" t="s">
        <v>177</v>
      </c>
      <c r="H7773" t="s">
        <v>135</v>
      </c>
      <c r="I7773" t="s">
        <v>136</v>
      </c>
      <c r="J7773" t="s">
        <v>137</v>
      </c>
      <c r="K7773" t="s">
        <v>144</v>
      </c>
      <c r="L7773" t="s">
        <v>22146</v>
      </c>
      <c r="M7773" t="s">
        <v>22147</v>
      </c>
      <c r="N7773">
        <v>8.6422222219999991</v>
      </c>
      <c r="O7773">
        <v>6</v>
      </c>
      <c r="P7773">
        <v>1361</v>
      </c>
      <c r="Q7773">
        <v>13</v>
      </c>
      <c r="R7773">
        <v>282</v>
      </c>
      <c r="S7773">
        <v>30</v>
      </c>
      <c r="T7773">
        <v>247</v>
      </c>
      <c r="U7773">
        <v>1</v>
      </c>
      <c r="V7773">
        <v>0</v>
      </c>
      <c r="W7773">
        <v>36.976084619351894</v>
      </c>
      <c r="X7773">
        <v>3309.9307488851791</v>
      </c>
      <c r="Y7773">
        <v>230.87464188370703</v>
      </c>
      <c r="Z7773">
        <v>1084.7100388309514</v>
      </c>
      <c r="AA7773">
        <v>1750.0028723272405</v>
      </c>
      <c r="AB7773">
        <v>2210.3557797451967</v>
      </c>
      <c r="AC7773">
        <v>163.94095958066401</v>
      </c>
      <c r="AD7773">
        <v>0</v>
      </c>
      <c r="AE7773">
        <v>8786.7911258722925</v>
      </c>
    </row>
    <row r="7774" spans="1:31" x14ac:dyDescent="0.25">
      <c r="A7774">
        <v>2333263</v>
      </c>
      <c r="B7774">
        <v>1</v>
      </c>
      <c r="C7774" t="s">
        <v>80</v>
      </c>
      <c r="D7774" t="s">
        <v>84</v>
      </c>
      <c r="E7774" t="s">
        <v>158</v>
      </c>
      <c r="F7774" t="s">
        <v>9104</v>
      </c>
      <c r="G7774" t="s">
        <v>1915</v>
      </c>
      <c r="H7774" t="s">
        <v>150</v>
      </c>
      <c r="I7774" t="s">
        <v>136</v>
      </c>
      <c r="J7774" t="s">
        <v>137</v>
      </c>
      <c r="K7774" t="s">
        <v>138</v>
      </c>
      <c r="L7774" t="s">
        <v>22148</v>
      </c>
      <c r="M7774" t="s">
        <v>22149</v>
      </c>
      <c r="N7774">
        <v>0.33916666600000001</v>
      </c>
      <c r="O7774">
        <v>0</v>
      </c>
      <c r="P7774">
        <v>563</v>
      </c>
      <c r="Q7774">
        <v>0</v>
      </c>
      <c r="R7774">
        <v>0</v>
      </c>
      <c r="S7774">
        <v>0</v>
      </c>
      <c r="T7774">
        <v>31</v>
      </c>
      <c r="U7774">
        <v>0</v>
      </c>
      <c r="V7774">
        <v>0</v>
      </c>
      <c r="W7774">
        <v>0</v>
      </c>
      <c r="X7774">
        <v>38.457523015739312</v>
      </c>
      <c r="Y7774">
        <v>0</v>
      </c>
      <c r="Z7774">
        <v>0</v>
      </c>
      <c r="AA7774">
        <v>0</v>
      </c>
      <c r="AB7774">
        <v>19.582332820649224</v>
      </c>
      <c r="AC7774">
        <v>0</v>
      </c>
      <c r="AD7774">
        <v>0</v>
      </c>
      <c r="AE7774">
        <v>58.03985583638854</v>
      </c>
    </row>
    <row r="7775" spans="1:31" x14ac:dyDescent="0.25">
      <c r="A7775">
        <v>2333117</v>
      </c>
      <c r="B7775">
        <v>1</v>
      </c>
      <c r="C7775" t="s">
        <v>80</v>
      </c>
      <c r="D7775" t="s">
        <v>85</v>
      </c>
      <c r="E7775" t="s">
        <v>147</v>
      </c>
      <c r="F7775" t="s">
        <v>22150</v>
      </c>
      <c r="G7775" t="s">
        <v>177</v>
      </c>
      <c r="H7775" t="s">
        <v>150</v>
      </c>
      <c r="I7775" t="s">
        <v>136</v>
      </c>
      <c r="J7775" t="s">
        <v>137</v>
      </c>
      <c r="K7775" t="s">
        <v>144</v>
      </c>
      <c r="L7775" t="s">
        <v>22151</v>
      </c>
      <c r="M7775" t="s">
        <v>22152</v>
      </c>
      <c r="N7775">
        <v>5.3847222219999997</v>
      </c>
      <c r="O7775">
        <v>0</v>
      </c>
      <c r="P7775">
        <v>191</v>
      </c>
      <c r="Q7775">
        <v>0</v>
      </c>
      <c r="R7775">
        <v>0</v>
      </c>
      <c r="S7775">
        <v>0</v>
      </c>
      <c r="T7775">
        <v>13</v>
      </c>
      <c r="U7775">
        <v>0</v>
      </c>
      <c r="V7775">
        <v>0</v>
      </c>
      <c r="W7775">
        <v>0</v>
      </c>
      <c r="X7775">
        <v>209.51925193849706</v>
      </c>
      <c r="Y7775">
        <v>0</v>
      </c>
      <c r="Z7775">
        <v>0</v>
      </c>
      <c r="AA7775">
        <v>0</v>
      </c>
      <c r="AB7775">
        <v>24.906233775438395</v>
      </c>
      <c r="AC7775">
        <v>0</v>
      </c>
      <c r="AD7775">
        <v>0</v>
      </c>
      <c r="AE7775">
        <v>234.42548571393547</v>
      </c>
    </row>
    <row r="7776" spans="1:31" x14ac:dyDescent="0.25">
      <c r="A7776">
        <v>2333157</v>
      </c>
      <c r="B7776">
        <v>1</v>
      </c>
      <c r="C7776" t="s">
        <v>80</v>
      </c>
      <c r="D7776" t="s">
        <v>93</v>
      </c>
      <c r="E7776" t="s">
        <v>175</v>
      </c>
      <c r="F7776" t="s">
        <v>22153</v>
      </c>
      <c r="G7776" t="s">
        <v>210</v>
      </c>
      <c r="H7776" t="s">
        <v>135</v>
      </c>
      <c r="I7776" t="s">
        <v>136</v>
      </c>
      <c r="J7776" t="s">
        <v>137</v>
      </c>
      <c r="K7776" t="s">
        <v>138</v>
      </c>
      <c r="L7776" t="s">
        <v>22154</v>
      </c>
      <c r="M7776" t="s">
        <v>22155</v>
      </c>
      <c r="N7776">
        <v>1.116666666</v>
      </c>
      <c r="O7776">
        <v>0</v>
      </c>
      <c r="P7776">
        <v>14</v>
      </c>
      <c r="Q7776">
        <v>0</v>
      </c>
      <c r="R7776">
        <v>31</v>
      </c>
      <c r="S7776">
        <v>0</v>
      </c>
      <c r="T7776">
        <v>28</v>
      </c>
      <c r="U7776">
        <v>0</v>
      </c>
      <c r="V7776">
        <v>0</v>
      </c>
      <c r="W7776">
        <v>0</v>
      </c>
      <c r="X7776">
        <v>4.6708850833948006</v>
      </c>
      <c r="Y7776">
        <v>0</v>
      </c>
      <c r="Z7776">
        <v>80.109140144353262</v>
      </c>
      <c r="AA7776">
        <v>0</v>
      </c>
      <c r="AB7776">
        <v>53.458060399552771</v>
      </c>
      <c r="AC7776">
        <v>0</v>
      </c>
      <c r="AD7776">
        <v>0</v>
      </c>
      <c r="AE7776">
        <v>138.23808562730085</v>
      </c>
    </row>
    <row r="7777" spans="1:31" x14ac:dyDescent="0.25">
      <c r="A7777">
        <v>2333641</v>
      </c>
      <c r="B7777">
        <v>1</v>
      </c>
      <c r="C7777" t="s">
        <v>80</v>
      </c>
      <c r="D7777" t="s">
        <v>96</v>
      </c>
      <c r="E7777" t="s">
        <v>175</v>
      </c>
      <c r="F7777" t="s">
        <v>22156</v>
      </c>
      <c r="G7777" t="s">
        <v>716</v>
      </c>
      <c r="H7777" t="s">
        <v>135</v>
      </c>
      <c r="I7777" t="s">
        <v>136</v>
      </c>
      <c r="J7777" t="s">
        <v>137</v>
      </c>
      <c r="K7777" t="s">
        <v>138</v>
      </c>
      <c r="L7777" t="s">
        <v>22157</v>
      </c>
      <c r="M7777" t="s">
        <v>22158</v>
      </c>
      <c r="N7777">
        <v>3.4819444439999998</v>
      </c>
      <c r="O7777">
        <v>0</v>
      </c>
      <c r="P7777">
        <v>85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63.017522193696642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63.017522193696642</v>
      </c>
    </row>
    <row r="7778" spans="1:31" x14ac:dyDescent="0.25">
      <c r="A7778">
        <v>2333203</v>
      </c>
      <c r="B7778">
        <v>1</v>
      </c>
      <c r="C7778" t="s">
        <v>81</v>
      </c>
      <c r="D7778" t="s">
        <v>112</v>
      </c>
      <c r="E7778" t="s">
        <v>153</v>
      </c>
      <c r="F7778" t="s">
        <v>22159</v>
      </c>
      <c r="G7778" t="s">
        <v>155</v>
      </c>
      <c r="H7778" t="s">
        <v>150</v>
      </c>
      <c r="I7778" t="s">
        <v>136</v>
      </c>
      <c r="J7778" t="s">
        <v>137</v>
      </c>
      <c r="K7778" t="s">
        <v>138</v>
      </c>
      <c r="L7778" t="s">
        <v>22160</v>
      </c>
      <c r="M7778" t="s">
        <v>22161</v>
      </c>
      <c r="N7778">
        <v>2.1602777770000001</v>
      </c>
      <c r="O7778">
        <v>0</v>
      </c>
      <c r="P7778">
        <v>0</v>
      </c>
      <c r="Q7778">
        <v>0</v>
      </c>
      <c r="R7778">
        <v>0</v>
      </c>
      <c r="S7778">
        <v>0</v>
      </c>
      <c r="T7778">
        <v>1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</v>
      </c>
      <c r="AB7778">
        <v>1.063121712269925</v>
      </c>
      <c r="AC7778">
        <v>0</v>
      </c>
      <c r="AD7778">
        <v>0</v>
      </c>
      <c r="AE7778">
        <v>1.063121712269925</v>
      </c>
    </row>
    <row r="7779" spans="1:31" x14ac:dyDescent="0.25">
      <c r="A7779">
        <v>2333449</v>
      </c>
      <c r="B7779">
        <v>1</v>
      </c>
      <c r="C7779" t="s">
        <v>80</v>
      </c>
      <c r="D7779" t="s">
        <v>93</v>
      </c>
      <c r="E7779" t="s">
        <v>147</v>
      </c>
      <c r="F7779" t="s">
        <v>22162</v>
      </c>
      <c r="G7779" t="s">
        <v>149</v>
      </c>
      <c r="H7779" t="s">
        <v>150</v>
      </c>
      <c r="I7779" t="s">
        <v>136</v>
      </c>
      <c r="J7779" t="s">
        <v>137</v>
      </c>
      <c r="K7779" t="s">
        <v>138</v>
      </c>
      <c r="L7779" t="s">
        <v>22163</v>
      </c>
      <c r="M7779" t="s">
        <v>22164</v>
      </c>
      <c r="N7779">
        <v>3.4980555550000001</v>
      </c>
      <c r="O7779">
        <v>0</v>
      </c>
      <c r="P7779">
        <v>6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0</v>
      </c>
      <c r="AC7779">
        <v>0</v>
      </c>
      <c r="AD7779">
        <v>0</v>
      </c>
      <c r="AE7779">
        <v>0</v>
      </c>
    </row>
    <row r="7780" spans="1:31" x14ac:dyDescent="0.25">
      <c r="A7780">
        <v>2333057</v>
      </c>
      <c r="B7780">
        <v>1</v>
      </c>
      <c r="C7780" t="s">
        <v>80</v>
      </c>
      <c r="D7780" t="s">
        <v>94</v>
      </c>
      <c r="E7780" t="s">
        <v>414</v>
      </c>
      <c r="F7780" t="s">
        <v>13537</v>
      </c>
      <c r="G7780" t="s">
        <v>2424</v>
      </c>
      <c r="H7780" t="s">
        <v>2425</v>
      </c>
      <c r="I7780" t="s">
        <v>136</v>
      </c>
      <c r="J7780" t="s">
        <v>137</v>
      </c>
      <c r="K7780" t="s">
        <v>144</v>
      </c>
      <c r="L7780" t="s">
        <v>22165</v>
      </c>
      <c r="M7780" t="s">
        <v>22166</v>
      </c>
      <c r="N7780">
        <v>9.0374999999999996</v>
      </c>
      <c r="O7780">
        <v>1</v>
      </c>
      <c r="P7780">
        <v>3153</v>
      </c>
      <c r="Q7780">
        <v>49</v>
      </c>
      <c r="R7780">
        <v>103</v>
      </c>
      <c r="S7780">
        <v>38</v>
      </c>
      <c r="T7780">
        <v>704</v>
      </c>
      <c r="U7780">
        <v>17</v>
      </c>
      <c r="V7780">
        <v>0</v>
      </c>
      <c r="W7780">
        <v>7.2254148880680003</v>
      </c>
      <c r="X7780">
        <v>4425.6895446600975</v>
      </c>
      <c r="Y7780">
        <v>408.67171546357844</v>
      </c>
      <c r="Z7780">
        <v>475.96608963253442</v>
      </c>
      <c r="AA7780">
        <v>3185.3104679027883</v>
      </c>
      <c r="AB7780">
        <v>3504.2372588895687</v>
      </c>
      <c r="AC7780">
        <v>14730.689966015738</v>
      </c>
      <c r="AD7780">
        <v>0</v>
      </c>
      <c r="AE7780">
        <v>26737.790457452371</v>
      </c>
    </row>
    <row r="7781" spans="1:31" x14ac:dyDescent="0.25">
      <c r="A7781">
        <v>2332891</v>
      </c>
      <c r="B7781">
        <v>1</v>
      </c>
      <c r="C7781" t="s">
        <v>81</v>
      </c>
      <c r="D7781" t="s">
        <v>128</v>
      </c>
      <c r="E7781" t="s">
        <v>285</v>
      </c>
      <c r="F7781" t="s">
        <v>22167</v>
      </c>
      <c r="G7781" t="s">
        <v>149</v>
      </c>
      <c r="H7781" t="s">
        <v>150</v>
      </c>
      <c r="I7781" t="s">
        <v>136</v>
      </c>
      <c r="J7781" t="s">
        <v>137</v>
      </c>
      <c r="K7781" t="s">
        <v>138</v>
      </c>
      <c r="L7781" t="s">
        <v>22168</v>
      </c>
      <c r="M7781" t="s">
        <v>22169</v>
      </c>
      <c r="N7781">
        <v>1.920555555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2</v>
      </c>
      <c r="U7781">
        <v>0</v>
      </c>
      <c r="V7781">
        <v>1</v>
      </c>
      <c r="W7781">
        <v>0</v>
      </c>
      <c r="X7781">
        <v>0</v>
      </c>
      <c r="Y7781">
        <v>0</v>
      </c>
      <c r="Z7781">
        <v>0</v>
      </c>
      <c r="AA7781">
        <v>0</v>
      </c>
      <c r="AB7781">
        <v>49.814968301666198</v>
      </c>
      <c r="AC7781">
        <v>0</v>
      </c>
      <c r="AD7781">
        <v>7.2158118643629994</v>
      </c>
      <c r="AE7781">
        <v>57.030780166029196</v>
      </c>
    </row>
    <row r="7782" spans="1:31" x14ac:dyDescent="0.25">
      <c r="A7782">
        <v>2333555</v>
      </c>
      <c r="B7782">
        <v>1</v>
      </c>
      <c r="C7782" t="s">
        <v>80</v>
      </c>
      <c r="D7782" t="s">
        <v>93</v>
      </c>
      <c r="E7782" t="s">
        <v>147</v>
      </c>
      <c r="F7782" t="s">
        <v>1590</v>
      </c>
      <c r="G7782" t="s">
        <v>149</v>
      </c>
      <c r="H7782" t="s">
        <v>150</v>
      </c>
      <c r="I7782" t="s">
        <v>136</v>
      </c>
      <c r="J7782" t="s">
        <v>137</v>
      </c>
      <c r="K7782" t="s">
        <v>138</v>
      </c>
      <c r="L7782" t="s">
        <v>22170</v>
      </c>
      <c r="M7782" t="s">
        <v>22171</v>
      </c>
      <c r="N7782">
        <v>1.8544444440000001</v>
      </c>
      <c r="O7782">
        <v>0</v>
      </c>
      <c r="P7782">
        <v>0</v>
      </c>
      <c r="Q7782">
        <v>0</v>
      </c>
      <c r="R7782">
        <v>7</v>
      </c>
      <c r="S7782">
        <v>0</v>
      </c>
      <c r="T7782">
        <v>1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9.6860249338021873</v>
      </c>
      <c r="AA7782">
        <v>0</v>
      </c>
      <c r="AB7782">
        <v>1.4332316265963334</v>
      </c>
      <c r="AC7782">
        <v>0</v>
      </c>
      <c r="AD7782">
        <v>0</v>
      </c>
      <c r="AE7782">
        <v>11.119256560398521</v>
      </c>
    </row>
    <row r="7783" spans="1:31" x14ac:dyDescent="0.25">
      <c r="A7783">
        <v>2333246</v>
      </c>
      <c r="B7783">
        <v>1</v>
      </c>
      <c r="C7783" t="s">
        <v>81</v>
      </c>
      <c r="D7783" t="s">
        <v>128</v>
      </c>
      <c r="E7783" t="s">
        <v>132</v>
      </c>
      <c r="F7783" t="s">
        <v>22172</v>
      </c>
      <c r="G7783" t="s">
        <v>134</v>
      </c>
      <c r="H7783" t="s">
        <v>135</v>
      </c>
      <c r="I7783" t="s">
        <v>136</v>
      </c>
      <c r="J7783" t="s">
        <v>137</v>
      </c>
      <c r="K7783" t="s">
        <v>138</v>
      </c>
      <c r="L7783" t="s">
        <v>22173</v>
      </c>
      <c r="M7783" t="s">
        <v>22174</v>
      </c>
      <c r="N7783">
        <v>1.244722222</v>
      </c>
      <c r="O7783">
        <v>0</v>
      </c>
      <c r="P7783">
        <v>0</v>
      </c>
      <c r="Q7783">
        <v>1</v>
      </c>
      <c r="R7783">
        <v>0</v>
      </c>
      <c r="S7783">
        <v>10</v>
      </c>
      <c r="T7783">
        <v>0</v>
      </c>
      <c r="U7783">
        <v>20</v>
      </c>
      <c r="V7783">
        <v>0</v>
      </c>
      <c r="W7783">
        <v>0</v>
      </c>
      <c r="X7783">
        <v>0</v>
      </c>
      <c r="Y7783">
        <v>2.005736614134717</v>
      </c>
      <c r="Z7783">
        <v>0</v>
      </c>
      <c r="AA7783">
        <v>123.78414786198663</v>
      </c>
      <c r="AB7783">
        <v>0</v>
      </c>
      <c r="AC7783">
        <v>3114.0711618350465</v>
      </c>
      <c r="AD7783">
        <v>0</v>
      </c>
      <c r="AE7783">
        <v>3239.8610463111677</v>
      </c>
    </row>
    <row r="7784" spans="1:31" x14ac:dyDescent="0.25">
      <c r="A7784">
        <v>2333512</v>
      </c>
      <c r="B7784">
        <v>1</v>
      </c>
      <c r="C7784" t="s">
        <v>80</v>
      </c>
      <c r="D7784" t="s">
        <v>84</v>
      </c>
      <c r="E7784" t="s">
        <v>175</v>
      </c>
      <c r="F7784" t="s">
        <v>13908</v>
      </c>
      <c r="G7784" t="s">
        <v>1721</v>
      </c>
      <c r="H7784" t="s">
        <v>135</v>
      </c>
      <c r="I7784" t="s">
        <v>136</v>
      </c>
      <c r="J7784" t="s">
        <v>137</v>
      </c>
      <c r="K7784" t="s">
        <v>138</v>
      </c>
      <c r="L7784" t="s">
        <v>22175</v>
      </c>
      <c r="M7784" t="s">
        <v>22176</v>
      </c>
      <c r="N7784">
        <v>5.4288888880000004</v>
      </c>
      <c r="O7784">
        <v>0</v>
      </c>
      <c r="P7784">
        <v>124</v>
      </c>
      <c r="Q7784">
        <v>0</v>
      </c>
      <c r="R7784">
        <v>2</v>
      </c>
      <c r="S7784">
        <v>0</v>
      </c>
      <c r="T7784">
        <v>5</v>
      </c>
      <c r="U7784">
        <v>0</v>
      </c>
      <c r="V7784">
        <v>0</v>
      </c>
      <c r="W7784">
        <v>0</v>
      </c>
      <c r="X7784">
        <v>183.28385370963949</v>
      </c>
      <c r="Y7784">
        <v>0</v>
      </c>
      <c r="Z7784">
        <v>4.6337438743216</v>
      </c>
      <c r="AA7784">
        <v>0</v>
      </c>
      <c r="AB7784">
        <v>22.786265979733198</v>
      </c>
      <c r="AC7784">
        <v>0</v>
      </c>
      <c r="AD7784">
        <v>0</v>
      </c>
      <c r="AE7784">
        <v>210.70386356369428</v>
      </c>
    </row>
    <row r="7785" spans="1:31" x14ac:dyDescent="0.25">
      <c r="A7785">
        <v>2332991</v>
      </c>
      <c r="B7785">
        <v>1</v>
      </c>
      <c r="C7785" t="s">
        <v>80</v>
      </c>
      <c r="D7785" t="s">
        <v>84</v>
      </c>
      <c r="E7785" t="s">
        <v>175</v>
      </c>
      <c r="F7785" t="s">
        <v>22177</v>
      </c>
      <c r="G7785" t="s">
        <v>143</v>
      </c>
      <c r="H7785" t="s">
        <v>135</v>
      </c>
      <c r="I7785" t="s">
        <v>136</v>
      </c>
      <c r="J7785" t="s">
        <v>137</v>
      </c>
      <c r="K7785" t="s">
        <v>144</v>
      </c>
      <c r="L7785" t="s">
        <v>22178</v>
      </c>
      <c r="M7785" t="s">
        <v>22179</v>
      </c>
      <c r="N7785">
        <v>9.3727777769999996</v>
      </c>
      <c r="O7785">
        <v>0</v>
      </c>
      <c r="P7785">
        <v>11051</v>
      </c>
      <c r="Q7785">
        <v>0</v>
      </c>
      <c r="R7785">
        <v>13</v>
      </c>
      <c r="S7785">
        <v>0</v>
      </c>
      <c r="T7785">
        <v>838</v>
      </c>
      <c r="U7785">
        <v>0</v>
      </c>
      <c r="V7785">
        <v>1</v>
      </c>
      <c r="W7785">
        <v>0</v>
      </c>
      <c r="X7785">
        <v>24294.605853081135</v>
      </c>
      <c r="Y7785">
        <v>0</v>
      </c>
      <c r="Z7785">
        <v>61.93884117848247</v>
      </c>
      <c r="AA7785">
        <v>0</v>
      </c>
      <c r="AB7785">
        <v>10612.386469069508</v>
      </c>
      <c r="AC7785">
        <v>0</v>
      </c>
      <c r="AD7785">
        <v>351.20797589775088</v>
      </c>
      <c r="AE7785">
        <v>35320.139139226871</v>
      </c>
    </row>
    <row r="7786" spans="1:31" x14ac:dyDescent="0.25">
      <c r="A7786">
        <v>2333183</v>
      </c>
      <c r="B7786">
        <v>1</v>
      </c>
      <c r="C7786" t="s">
        <v>81</v>
      </c>
      <c r="D7786" t="s">
        <v>128</v>
      </c>
      <c r="E7786" t="s">
        <v>132</v>
      </c>
      <c r="F7786" t="s">
        <v>18417</v>
      </c>
      <c r="G7786" t="s">
        <v>134</v>
      </c>
      <c r="H7786" t="s">
        <v>135</v>
      </c>
      <c r="I7786" t="s">
        <v>136</v>
      </c>
      <c r="J7786" t="s">
        <v>137</v>
      </c>
      <c r="K7786" t="s">
        <v>138</v>
      </c>
      <c r="L7786" t="s">
        <v>22180</v>
      </c>
      <c r="M7786" t="s">
        <v>22181</v>
      </c>
      <c r="N7786">
        <v>0.57388888800000004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0</v>
      </c>
      <c r="U7786">
        <v>1</v>
      </c>
      <c r="V7786">
        <v>0</v>
      </c>
      <c r="W7786">
        <v>0</v>
      </c>
      <c r="X7786">
        <v>0</v>
      </c>
      <c r="Y7786">
        <v>0</v>
      </c>
      <c r="Z7786">
        <v>0</v>
      </c>
      <c r="AA7786">
        <v>0</v>
      </c>
      <c r="AB7786">
        <v>0</v>
      </c>
      <c r="AC7786">
        <v>9.1054326771026659</v>
      </c>
      <c r="AD7786">
        <v>0</v>
      </c>
      <c r="AE7786">
        <v>9.1054326771026659</v>
      </c>
    </row>
    <row r="7787" spans="1:31" x14ac:dyDescent="0.25">
      <c r="A7787">
        <v>2333077</v>
      </c>
      <c r="B7787">
        <v>1</v>
      </c>
      <c r="C7787" t="s">
        <v>81</v>
      </c>
      <c r="D7787" t="s">
        <v>127</v>
      </c>
      <c r="E7787" t="s">
        <v>141</v>
      </c>
      <c r="F7787" t="s">
        <v>22182</v>
      </c>
      <c r="G7787" t="s">
        <v>134</v>
      </c>
      <c r="H7787" t="s">
        <v>135</v>
      </c>
      <c r="I7787" t="s">
        <v>136</v>
      </c>
      <c r="J7787" t="s">
        <v>137</v>
      </c>
      <c r="K7787" t="s">
        <v>138</v>
      </c>
      <c r="L7787" t="s">
        <v>22183</v>
      </c>
      <c r="M7787" t="s">
        <v>22184</v>
      </c>
      <c r="N7787">
        <v>1.5194444439999999</v>
      </c>
      <c r="O7787">
        <v>0</v>
      </c>
      <c r="P7787">
        <v>11162</v>
      </c>
      <c r="Q7787">
        <v>0</v>
      </c>
      <c r="R7787">
        <v>25</v>
      </c>
      <c r="S7787">
        <v>4</v>
      </c>
      <c r="T7787">
        <v>872</v>
      </c>
      <c r="U7787">
        <v>5</v>
      </c>
      <c r="V7787">
        <v>7</v>
      </c>
      <c r="W7787">
        <v>0</v>
      </c>
      <c r="X7787">
        <v>3365.4195000071272</v>
      </c>
      <c r="Y7787">
        <v>0</v>
      </c>
      <c r="Z7787">
        <v>15.127461449457153</v>
      </c>
      <c r="AA7787">
        <v>47.773406306596627</v>
      </c>
      <c r="AB7787">
        <v>1569.7016390441795</v>
      </c>
      <c r="AC7787">
        <v>349.74623524709983</v>
      </c>
      <c r="AD7787">
        <v>306.32026238877529</v>
      </c>
      <c r="AE7787">
        <v>5654.0885044432371</v>
      </c>
    </row>
    <row r="7788" spans="1:31" x14ac:dyDescent="0.25">
      <c r="A7788">
        <v>2333618</v>
      </c>
      <c r="B7788">
        <v>1</v>
      </c>
      <c r="C7788" t="s">
        <v>81</v>
      </c>
      <c r="D7788" t="s">
        <v>116</v>
      </c>
      <c r="E7788" t="s">
        <v>153</v>
      </c>
      <c r="F7788" t="s">
        <v>22185</v>
      </c>
      <c r="G7788" t="s">
        <v>155</v>
      </c>
      <c r="H7788" t="s">
        <v>150</v>
      </c>
      <c r="I7788" t="s">
        <v>136</v>
      </c>
      <c r="J7788" t="s">
        <v>137</v>
      </c>
      <c r="K7788" t="s">
        <v>138</v>
      </c>
      <c r="L7788" t="s">
        <v>22186</v>
      </c>
      <c r="M7788" t="s">
        <v>22187</v>
      </c>
      <c r="N7788">
        <v>0.59750000000000003</v>
      </c>
      <c r="O7788">
        <v>0</v>
      </c>
      <c r="P7788">
        <v>1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2.3301703412999999E-3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2.3301703412999999E-3</v>
      </c>
    </row>
    <row r="7789" spans="1:31" x14ac:dyDescent="0.25">
      <c r="A7789">
        <v>2332934</v>
      </c>
      <c r="B7789">
        <v>1</v>
      </c>
      <c r="C7789" t="s">
        <v>81</v>
      </c>
      <c r="D7789" t="s">
        <v>114</v>
      </c>
      <c r="E7789" t="s">
        <v>175</v>
      </c>
      <c r="F7789" t="s">
        <v>22188</v>
      </c>
      <c r="G7789" t="s">
        <v>210</v>
      </c>
      <c r="H7789" t="s">
        <v>135</v>
      </c>
      <c r="I7789" t="s">
        <v>136</v>
      </c>
      <c r="J7789" t="s">
        <v>137</v>
      </c>
      <c r="K7789" t="s">
        <v>138</v>
      </c>
      <c r="L7789" t="s">
        <v>22189</v>
      </c>
      <c r="M7789" t="s">
        <v>22190</v>
      </c>
      <c r="N7789">
        <v>3.7819444440000001</v>
      </c>
      <c r="O7789">
        <v>0</v>
      </c>
      <c r="P7789">
        <v>69</v>
      </c>
      <c r="Q7789">
        <v>0</v>
      </c>
      <c r="R7789">
        <v>2</v>
      </c>
      <c r="S7789">
        <v>0</v>
      </c>
      <c r="T7789">
        <v>2</v>
      </c>
      <c r="U7789">
        <v>0</v>
      </c>
      <c r="V7789">
        <v>1</v>
      </c>
      <c r="W7789">
        <v>0</v>
      </c>
      <c r="X7789">
        <v>21.151779196486803</v>
      </c>
      <c r="Y7789">
        <v>0</v>
      </c>
      <c r="Z7789">
        <v>2.6086188602243254</v>
      </c>
      <c r="AA7789">
        <v>0</v>
      </c>
      <c r="AB7789">
        <v>0.49258919402632506</v>
      </c>
      <c r="AC7789">
        <v>0</v>
      </c>
      <c r="AD7789">
        <v>0</v>
      </c>
      <c r="AE7789">
        <v>24.252987250737455</v>
      </c>
    </row>
    <row r="7790" spans="1:31" x14ac:dyDescent="0.25">
      <c r="A7790">
        <v>2333306</v>
      </c>
      <c r="B7790">
        <v>1</v>
      </c>
      <c r="C7790" t="s">
        <v>80</v>
      </c>
      <c r="D7790" t="s">
        <v>92</v>
      </c>
      <c r="E7790" t="s">
        <v>175</v>
      </c>
      <c r="F7790" t="s">
        <v>22191</v>
      </c>
      <c r="G7790" t="s">
        <v>210</v>
      </c>
      <c r="H7790" t="s">
        <v>135</v>
      </c>
      <c r="I7790" t="s">
        <v>136</v>
      </c>
      <c r="J7790" t="s">
        <v>137</v>
      </c>
      <c r="K7790" t="s">
        <v>138</v>
      </c>
      <c r="L7790" t="s">
        <v>22192</v>
      </c>
      <c r="M7790" t="s">
        <v>22193</v>
      </c>
      <c r="N7790">
        <v>0.82388888800000004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3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>
        <v>0</v>
      </c>
      <c r="AB7790">
        <v>18.919307815506599</v>
      </c>
      <c r="AC7790">
        <v>0</v>
      </c>
      <c r="AD7790">
        <v>0</v>
      </c>
      <c r="AE7790">
        <v>18.919307815506599</v>
      </c>
    </row>
    <row r="7791" spans="1:31" x14ac:dyDescent="0.25">
      <c r="A7791">
        <v>2333638</v>
      </c>
      <c r="B7791">
        <v>1</v>
      </c>
      <c r="C7791" t="s">
        <v>80</v>
      </c>
      <c r="D7791" t="s">
        <v>92</v>
      </c>
      <c r="E7791" t="s">
        <v>153</v>
      </c>
      <c r="F7791" t="s">
        <v>22194</v>
      </c>
      <c r="G7791" t="s">
        <v>203</v>
      </c>
      <c r="H7791" t="s">
        <v>150</v>
      </c>
      <c r="I7791" t="s">
        <v>136</v>
      </c>
      <c r="J7791" t="s">
        <v>137</v>
      </c>
      <c r="K7791" t="s">
        <v>138</v>
      </c>
      <c r="L7791" t="s">
        <v>22195</v>
      </c>
      <c r="M7791" t="s">
        <v>22196</v>
      </c>
      <c r="N7791">
        <v>0.85583333299999997</v>
      </c>
      <c r="O7791">
        <v>0</v>
      </c>
      <c r="P7791">
        <v>2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0.38330879727889999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E7791">
        <v>0.38330879727889999</v>
      </c>
    </row>
    <row r="7792" spans="1:31" x14ac:dyDescent="0.25">
      <c r="A7792">
        <v>2332997</v>
      </c>
      <c r="B7792">
        <v>1</v>
      </c>
      <c r="C7792" t="s">
        <v>80</v>
      </c>
      <c r="D7792" t="s">
        <v>92</v>
      </c>
      <c r="E7792" t="s">
        <v>153</v>
      </c>
      <c r="F7792" t="s">
        <v>22197</v>
      </c>
      <c r="G7792" t="s">
        <v>254</v>
      </c>
      <c r="H7792" t="s">
        <v>150</v>
      </c>
      <c r="I7792" t="s">
        <v>136</v>
      </c>
      <c r="J7792" t="s">
        <v>137</v>
      </c>
      <c r="K7792" t="s">
        <v>138</v>
      </c>
      <c r="L7792" t="s">
        <v>22198</v>
      </c>
      <c r="M7792" t="s">
        <v>22199</v>
      </c>
      <c r="N7792">
        <v>6.8480555550000002</v>
      </c>
      <c r="O7792">
        <v>0</v>
      </c>
      <c r="P7792">
        <v>1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2.7218257307553002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0</v>
      </c>
      <c r="AE7792">
        <v>2.7218257307553002</v>
      </c>
    </row>
    <row r="7793" spans="1:31" x14ac:dyDescent="0.25">
      <c r="A7793">
        <v>2332928</v>
      </c>
      <c r="B7793">
        <v>1</v>
      </c>
      <c r="C7793" t="s">
        <v>81</v>
      </c>
      <c r="D7793" t="s">
        <v>128</v>
      </c>
      <c r="E7793" t="s">
        <v>153</v>
      </c>
      <c r="F7793" t="s">
        <v>22200</v>
      </c>
      <c r="G7793" t="s">
        <v>203</v>
      </c>
      <c r="H7793" t="s">
        <v>150</v>
      </c>
      <c r="I7793" t="s">
        <v>136</v>
      </c>
      <c r="J7793" t="s">
        <v>137</v>
      </c>
      <c r="K7793" t="s">
        <v>138</v>
      </c>
      <c r="L7793" t="s">
        <v>22201</v>
      </c>
      <c r="M7793" t="s">
        <v>22202</v>
      </c>
      <c r="N7793">
        <v>1.2561111110000001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3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>
        <v>0</v>
      </c>
      <c r="AB7793">
        <v>4.9281922749979339</v>
      </c>
      <c r="AC7793">
        <v>0</v>
      </c>
      <c r="AD7793">
        <v>0</v>
      </c>
      <c r="AE7793">
        <v>4.9281922749979339</v>
      </c>
    </row>
    <row r="7794" spans="1:31" x14ac:dyDescent="0.25">
      <c r="A7794">
        <v>2332951</v>
      </c>
      <c r="B7794">
        <v>1</v>
      </c>
      <c r="C7794" t="s">
        <v>80</v>
      </c>
      <c r="D7794" t="s">
        <v>100</v>
      </c>
      <c r="E7794" t="s">
        <v>141</v>
      </c>
      <c r="F7794" t="s">
        <v>22203</v>
      </c>
      <c r="G7794" t="s">
        <v>475</v>
      </c>
      <c r="H7794" t="s">
        <v>135</v>
      </c>
      <c r="I7794" t="s">
        <v>136</v>
      </c>
      <c r="J7794" t="s">
        <v>137</v>
      </c>
      <c r="K7794" t="s">
        <v>138</v>
      </c>
      <c r="L7794" t="s">
        <v>22204</v>
      </c>
      <c r="M7794" t="s">
        <v>22205</v>
      </c>
      <c r="N7794">
        <v>0.31583333299999999</v>
      </c>
      <c r="O7794">
        <v>5</v>
      </c>
      <c r="P7794">
        <v>320</v>
      </c>
      <c r="Q7794">
        <v>4</v>
      </c>
      <c r="R7794">
        <v>56</v>
      </c>
      <c r="S7794">
        <v>16</v>
      </c>
      <c r="T7794">
        <v>86</v>
      </c>
      <c r="U7794">
        <v>4</v>
      </c>
      <c r="V7794">
        <v>1</v>
      </c>
      <c r="W7794">
        <v>0.54611295850257502</v>
      </c>
      <c r="X7794">
        <v>34.463778773933171</v>
      </c>
      <c r="Y7794">
        <v>1.6052513501878503</v>
      </c>
      <c r="Z7794">
        <v>15.931002416302476</v>
      </c>
      <c r="AA7794">
        <v>20.565127299536996</v>
      </c>
      <c r="AB7794">
        <v>18.543625019357883</v>
      </c>
      <c r="AC7794">
        <v>80.370958997209954</v>
      </c>
      <c r="AD7794">
        <v>46.549421135068911</v>
      </c>
      <c r="AE7794">
        <v>218.5752779500998</v>
      </c>
    </row>
    <row r="7795" spans="1:31" x14ac:dyDescent="0.25">
      <c r="A7795">
        <v>2333615</v>
      </c>
      <c r="B7795">
        <v>1</v>
      </c>
      <c r="C7795" t="s">
        <v>81</v>
      </c>
      <c r="D7795" t="s">
        <v>113</v>
      </c>
      <c r="E7795" t="s">
        <v>147</v>
      </c>
      <c r="F7795" t="s">
        <v>22206</v>
      </c>
      <c r="G7795" t="s">
        <v>149</v>
      </c>
      <c r="H7795" t="s">
        <v>150</v>
      </c>
      <c r="I7795" t="s">
        <v>136</v>
      </c>
      <c r="J7795" t="s">
        <v>137</v>
      </c>
      <c r="K7795" t="s">
        <v>138</v>
      </c>
      <c r="L7795" t="s">
        <v>22207</v>
      </c>
      <c r="M7795" t="s">
        <v>22208</v>
      </c>
      <c r="N7795">
        <v>1.63</v>
      </c>
      <c r="O7795">
        <v>0</v>
      </c>
      <c r="P7795">
        <v>50</v>
      </c>
      <c r="Q7795">
        <v>0</v>
      </c>
      <c r="R7795">
        <v>1</v>
      </c>
      <c r="S7795">
        <v>0</v>
      </c>
      <c r="T7795">
        <v>3</v>
      </c>
      <c r="U7795">
        <v>0</v>
      </c>
      <c r="V7795">
        <v>0</v>
      </c>
      <c r="W7795">
        <v>0</v>
      </c>
      <c r="X7795">
        <v>17.568564684833252</v>
      </c>
      <c r="Y7795">
        <v>0</v>
      </c>
      <c r="Z7795">
        <v>0.87900361293600004</v>
      </c>
      <c r="AA7795">
        <v>0</v>
      </c>
      <c r="AB7795">
        <v>0.49758662324475</v>
      </c>
      <c r="AC7795">
        <v>0</v>
      </c>
      <c r="AD7795">
        <v>0</v>
      </c>
      <c r="AE7795">
        <v>18.945154921014002</v>
      </c>
    </row>
    <row r="7796" spans="1:31" x14ac:dyDescent="0.25">
      <c r="A7796">
        <v>2333137</v>
      </c>
      <c r="B7796">
        <v>1</v>
      </c>
      <c r="C7796" t="s">
        <v>81</v>
      </c>
      <c r="D7796" t="s">
        <v>123</v>
      </c>
      <c r="E7796" t="s">
        <v>132</v>
      </c>
      <c r="F7796" t="s">
        <v>3291</v>
      </c>
      <c r="G7796" t="s">
        <v>134</v>
      </c>
      <c r="H7796" t="s">
        <v>135</v>
      </c>
      <c r="I7796" t="s">
        <v>136</v>
      </c>
      <c r="J7796" t="s">
        <v>137</v>
      </c>
      <c r="K7796" t="s">
        <v>138</v>
      </c>
      <c r="L7796" t="s">
        <v>22209</v>
      </c>
      <c r="M7796" t="s">
        <v>22210</v>
      </c>
      <c r="N7796">
        <v>0.92916666599999997</v>
      </c>
      <c r="O7796">
        <v>0</v>
      </c>
      <c r="P7796">
        <v>361</v>
      </c>
      <c r="Q7796">
        <v>137</v>
      </c>
      <c r="R7796">
        <v>53</v>
      </c>
      <c r="S7796">
        <v>15</v>
      </c>
      <c r="T7796">
        <v>36</v>
      </c>
      <c r="U7796">
        <v>0</v>
      </c>
      <c r="V7796">
        <v>0</v>
      </c>
      <c r="W7796">
        <v>0</v>
      </c>
      <c r="X7796">
        <v>58.031449218104612</v>
      </c>
      <c r="Y7796">
        <v>334.84763800002008</v>
      </c>
      <c r="Z7796">
        <v>76.656739167936507</v>
      </c>
      <c r="AA7796">
        <v>24.042614870447665</v>
      </c>
      <c r="AB7796">
        <v>22.774042488479893</v>
      </c>
      <c r="AC7796">
        <v>0</v>
      </c>
      <c r="AD7796">
        <v>0</v>
      </c>
      <c r="AE7796">
        <v>516.35248374498883</v>
      </c>
    </row>
    <row r="7797" spans="1:31" x14ac:dyDescent="0.25">
      <c r="A7797">
        <v>2333120</v>
      </c>
      <c r="B7797">
        <v>1</v>
      </c>
      <c r="C7797" t="s">
        <v>80</v>
      </c>
      <c r="D7797" t="s">
        <v>102</v>
      </c>
      <c r="E7797" t="s">
        <v>175</v>
      </c>
      <c r="F7797" t="s">
        <v>22211</v>
      </c>
      <c r="G7797" t="s">
        <v>177</v>
      </c>
      <c r="H7797" t="s">
        <v>135</v>
      </c>
      <c r="I7797" t="s">
        <v>136</v>
      </c>
      <c r="J7797" t="s">
        <v>137</v>
      </c>
      <c r="K7797" t="s">
        <v>144</v>
      </c>
      <c r="L7797" t="s">
        <v>22212</v>
      </c>
      <c r="M7797" t="s">
        <v>22213</v>
      </c>
      <c r="N7797">
        <v>6.4811111109999997</v>
      </c>
      <c r="O7797">
        <v>0</v>
      </c>
      <c r="P7797">
        <v>103</v>
      </c>
      <c r="Q7797">
        <v>0</v>
      </c>
      <c r="R7797">
        <v>27</v>
      </c>
      <c r="S7797">
        <v>0</v>
      </c>
      <c r="T7797">
        <v>18</v>
      </c>
      <c r="U7797">
        <v>0</v>
      </c>
      <c r="V7797">
        <v>0</v>
      </c>
      <c r="W7797">
        <v>0</v>
      </c>
      <c r="X7797">
        <v>102.67652030744665</v>
      </c>
      <c r="Y7797">
        <v>0</v>
      </c>
      <c r="Z7797">
        <v>100.01231140097815</v>
      </c>
      <c r="AA7797">
        <v>0</v>
      </c>
      <c r="AB7797">
        <v>140.75865747447801</v>
      </c>
      <c r="AC7797">
        <v>0</v>
      </c>
      <c r="AD7797">
        <v>0</v>
      </c>
      <c r="AE7797">
        <v>343.44748918290281</v>
      </c>
    </row>
    <row r="7798" spans="1:31" x14ac:dyDescent="0.25">
      <c r="A7798">
        <v>2333538</v>
      </c>
      <c r="B7798">
        <v>1</v>
      </c>
      <c r="C7798" t="s">
        <v>80</v>
      </c>
      <c r="D7798" t="s">
        <v>84</v>
      </c>
      <c r="E7798" t="s">
        <v>153</v>
      </c>
      <c r="F7798" t="s">
        <v>22214</v>
      </c>
      <c r="G7798" t="s">
        <v>703</v>
      </c>
      <c r="H7798" t="s">
        <v>150</v>
      </c>
      <c r="I7798" t="s">
        <v>136</v>
      </c>
      <c r="J7798" t="s">
        <v>137</v>
      </c>
      <c r="K7798" t="s">
        <v>138</v>
      </c>
      <c r="L7798" t="s">
        <v>22215</v>
      </c>
      <c r="M7798" t="s">
        <v>22216</v>
      </c>
      <c r="N7798">
        <v>2.968611111</v>
      </c>
      <c r="O7798">
        <v>0</v>
      </c>
      <c r="P7798">
        <v>1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0.19267938549397501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0.19267938549397501</v>
      </c>
    </row>
    <row r="7799" spans="1:31" x14ac:dyDescent="0.25">
      <c r="A7799">
        <v>2333014</v>
      </c>
      <c r="B7799">
        <v>1</v>
      </c>
      <c r="C7799" t="s">
        <v>80</v>
      </c>
      <c r="D7799" t="s">
        <v>108</v>
      </c>
      <c r="E7799" t="s">
        <v>175</v>
      </c>
      <c r="F7799" t="s">
        <v>22217</v>
      </c>
      <c r="G7799" t="s">
        <v>1463</v>
      </c>
      <c r="H7799" t="s">
        <v>135</v>
      </c>
      <c r="I7799" t="s">
        <v>136</v>
      </c>
      <c r="J7799" t="s">
        <v>137</v>
      </c>
      <c r="K7799" t="s">
        <v>138</v>
      </c>
      <c r="L7799" t="s">
        <v>22218</v>
      </c>
      <c r="M7799" t="s">
        <v>22219</v>
      </c>
      <c r="N7799">
        <v>1.4597222219999999</v>
      </c>
      <c r="O7799">
        <v>0</v>
      </c>
      <c r="P7799">
        <v>17</v>
      </c>
      <c r="Q7799">
        <v>0</v>
      </c>
      <c r="R7799">
        <v>33</v>
      </c>
      <c r="S7799">
        <v>0</v>
      </c>
      <c r="T7799">
        <v>15</v>
      </c>
      <c r="U7799">
        <v>0</v>
      </c>
      <c r="V7799">
        <v>0</v>
      </c>
      <c r="W7799">
        <v>0</v>
      </c>
      <c r="X7799">
        <v>9.2063496925803747</v>
      </c>
      <c r="Y7799">
        <v>0</v>
      </c>
      <c r="Z7799">
        <v>135.49678574165128</v>
      </c>
      <c r="AA7799">
        <v>0</v>
      </c>
      <c r="AB7799">
        <v>43.497051628412926</v>
      </c>
      <c r="AC7799">
        <v>0</v>
      </c>
      <c r="AD7799">
        <v>0</v>
      </c>
      <c r="AE7799">
        <v>188.20018706264457</v>
      </c>
    </row>
    <row r="7800" spans="1:31" x14ac:dyDescent="0.25">
      <c r="A7800">
        <v>2333552</v>
      </c>
      <c r="B7800">
        <v>1</v>
      </c>
      <c r="C7800" t="s">
        <v>81</v>
      </c>
      <c r="D7800" t="s">
        <v>118</v>
      </c>
      <c r="E7800" t="s">
        <v>132</v>
      </c>
      <c r="F7800" t="s">
        <v>4331</v>
      </c>
      <c r="G7800" t="s">
        <v>134</v>
      </c>
      <c r="H7800" t="s">
        <v>135</v>
      </c>
      <c r="I7800" t="s">
        <v>136</v>
      </c>
      <c r="J7800" t="s">
        <v>137</v>
      </c>
      <c r="K7800" t="s">
        <v>138</v>
      </c>
      <c r="L7800" t="s">
        <v>22220</v>
      </c>
      <c r="M7800" t="s">
        <v>22221</v>
      </c>
      <c r="N7800">
        <v>1.438055555</v>
      </c>
      <c r="O7800">
        <v>3</v>
      </c>
      <c r="P7800">
        <v>60</v>
      </c>
      <c r="Q7800">
        <v>41</v>
      </c>
      <c r="R7800">
        <v>96</v>
      </c>
      <c r="S7800">
        <v>2</v>
      </c>
      <c r="T7800">
        <v>26</v>
      </c>
      <c r="U7800">
        <v>0</v>
      </c>
      <c r="V7800">
        <v>0</v>
      </c>
      <c r="W7800">
        <v>6.0453833505701988</v>
      </c>
      <c r="X7800">
        <v>22.524759583123195</v>
      </c>
      <c r="Y7800">
        <v>107.97445921456124</v>
      </c>
      <c r="Z7800">
        <v>301.62021820916999</v>
      </c>
      <c r="AA7800">
        <v>3.9510312507190219</v>
      </c>
      <c r="AB7800">
        <v>47.932514021662222</v>
      </c>
      <c r="AC7800">
        <v>0</v>
      </c>
      <c r="AD7800">
        <v>0</v>
      </c>
      <c r="AE7800">
        <v>490.04836562980586</v>
      </c>
    </row>
    <row r="7801" spans="1:31" x14ac:dyDescent="0.25">
      <c r="A7801">
        <v>2332911</v>
      </c>
      <c r="B7801">
        <v>1</v>
      </c>
      <c r="C7801" t="s">
        <v>80</v>
      </c>
      <c r="D7801" t="s">
        <v>103</v>
      </c>
      <c r="E7801" t="s">
        <v>141</v>
      </c>
      <c r="F7801" t="s">
        <v>22222</v>
      </c>
      <c r="G7801" t="s">
        <v>134</v>
      </c>
      <c r="H7801" t="s">
        <v>135</v>
      </c>
      <c r="I7801" t="s">
        <v>136</v>
      </c>
      <c r="J7801" t="s">
        <v>137</v>
      </c>
      <c r="K7801" t="s">
        <v>138</v>
      </c>
      <c r="L7801" t="s">
        <v>22223</v>
      </c>
      <c r="M7801" t="s">
        <v>22224</v>
      </c>
      <c r="N7801">
        <v>8.0555555000000001E-2</v>
      </c>
      <c r="O7801">
        <v>0</v>
      </c>
      <c r="P7801">
        <v>0</v>
      </c>
      <c r="Q7801">
        <v>1</v>
      </c>
      <c r="R7801">
        <v>22</v>
      </c>
      <c r="S7801">
        <v>1</v>
      </c>
      <c r="T7801">
        <v>10</v>
      </c>
      <c r="U7801">
        <v>1</v>
      </c>
      <c r="V7801">
        <v>0</v>
      </c>
      <c r="W7801">
        <v>0</v>
      </c>
      <c r="X7801">
        <v>0</v>
      </c>
      <c r="Y7801">
        <v>8.6275404139166664E-2</v>
      </c>
      <c r="Z7801">
        <v>9.3866122678033346</v>
      </c>
      <c r="AA7801">
        <v>5.3780849643333337E-2</v>
      </c>
      <c r="AB7801">
        <v>1.2997886279180837</v>
      </c>
      <c r="AC7801">
        <v>5.9295394537607775</v>
      </c>
      <c r="AD7801">
        <v>0</v>
      </c>
      <c r="AE7801">
        <v>16.755996603264695</v>
      </c>
    </row>
    <row r="7802" spans="1:31" x14ac:dyDescent="0.25">
      <c r="A7802">
        <v>2333452</v>
      </c>
      <c r="B7802">
        <v>1</v>
      </c>
      <c r="C7802" t="s">
        <v>80</v>
      </c>
      <c r="D7802" t="s">
        <v>85</v>
      </c>
      <c r="E7802" t="s">
        <v>153</v>
      </c>
      <c r="F7802" t="s">
        <v>22225</v>
      </c>
      <c r="G7802" t="s">
        <v>203</v>
      </c>
      <c r="H7802" t="s">
        <v>150</v>
      </c>
      <c r="I7802" t="s">
        <v>136</v>
      </c>
      <c r="J7802" t="s">
        <v>137</v>
      </c>
      <c r="K7802" t="s">
        <v>138</v>
      </c>
      <c r="L7802" t="s">
        <v>22226</v>
      </c>
      <c r="M7802" t="s">
        <v>22227</v>
      </c>
      <c r="N7802">
        <v>1.7008333330000001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1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>
        <v>0</v>
      </c>
      <c r="AB7802">
        <v>2.8865922715796222</v>
      </c>
      <c r="AC7802">
        <v>0</v>
      </c>
      <c r="AD7802">
        <v>0</v>
      </c>
      <c r="AE7802">
        <v>2.8865922715796222</v>
      </c>
    </row>
    <row r="7803" spans="1:31" x14ac:dyDescent="0.25">
      <c r="A7803">
        <v>2333598</v>
      </c>
      <c r="B7803">
        <v>1</v>
      </c>
      <c r="C7803" t="s">
        <v>80</v>
      </c>
      <c r="D7803" t="s">
        <v>97</v>
      </c>
      <c r="E7803" t="s">
        <v>153</v>
      </c>
      <c r="F7803" t="s">
        <v>22228</v>
      </c>
      <c r="G7803" t="s">
        <v>155</v>
      </c>
      <c r="H7803" t="s">
        <v>150</v>
      </c>
      <c r="I7803" t="s">
        <v>136</v>
      </c>
      <c r="J7803" t="s">
        <v>137</v>
      </c>
      <c r="K7803" t="s">
        <v>138</v>
      </c>
      <c r="L7803" t="s">
        <v>22229</v>
      </c>
      <c r="M7803" t="s">
        <v>22230</v>
      </c>
      <c r="N7803">
        <v>2.4022222219999998</v>
      </c>
      <c r="O7803">
        <v>0</v>
      </c>
      <c r="P7803">
        <v>0</v>
      </c>
      <c r="Q7803">
        <v>0</v>
      </c>
      <c r="R7803">
        <v>1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0.35348230509</v>
      </c>
      <c r="AA7803">
        <v>0</v>
      </c>
      <c r="AB7803">
        <v>0</v>
      </c>
      <c r="AC7803">
        <v>0</v>
      </c>
      <c r="AD7803">
        <v>0</v>
      </c>
      <c r="AE7803">
        <v>0.35348230509</v>
      </c>
    </row>
    <row r="7804" spans="1:31" x14ac:dyDescent="0.25">
      <c r="A7804">
        <v>2333011</v>
      </c>
      <c r="B7804">
        <v>1</v>
      </c>
      <c r="C7804" t="s">
        <v>80</v>
      </c>
      <c r="D7804" t="s">
        <v>93</v>
      </c>
      <c r="E7804" t="s">
        <v>141</v>
      </c>
      <c r="F7804" t="s">
        <v>12826</v>
      </c>
      <c r="G7804" t="s">
        <v>143</v>
      </c>
      <c r="H7804" t="s">
        <v>135</v>
      </c>
      <c r="I7804" t="s">
        <v>136</v>
      </c>
      <c r="J7804" t="s">
        <v>137</v>
      </c>
      <c r="K7804" t="s">
        <v>144</v>
      </c>
      <c r="L7804" t="s">
        <v>22231</v>
      </c>
      <c r="M7804" t="s">
        <v>22232</v>
      </c>
      <c r="N7804">
        <v>7.7024999999999997</v>
      </c>
      <c r="O7804">
        <v>0</v>
      </c>
      <c r="P7804">
        <v>262</v>
      </c>
      <c r="Q7804">
        <v>5</v>
      </c>
      <c r="R7804">
        <v>165</v>
      </c>
      <c r="S7804">
        <v>2</v>
      </c>
      <c r="T7804">
        <v>59</v>
      </c>
      <c r="U7804">
        <v>0</v>
      </c>
      <c r="V7804">
        <v>0</v>
      </c>
      <c r="W7804">
        <v>0</v>
      </c>
      <c r="X7804">
        <v>344.1475480370363</v>
      </c>
      <c r="Y7804">
        <v>107.2947458575471</v>
      </c>
      <c r="Z7804">
        <v>3652.5340663532534</v>
      </c>
      <c r="AA7804">
        <v>59.966236400603265</v>
      </c>
      <c r="AB7804">
        <v>749.02187636688768</v>
      </c>
      <c r="AC7804">
        <v>0</v>
      </c>
      <c r="AD7804">
        <v>0</v>
      </c>
      <c r="AE7804">
        <v>4912.9644730153286</v>
      </c>
    </row>
    <row r="7805" spans="1:31" x14ac:dyDescent="0.25">
      <c r="A7805">
        <v>2333243</v>
      </c>
      <c r="B7805">
        <v>1</v>
      </c>
      <c r="C7805" t="s">
        <v>80</v>
      </c>
      <c r="D7805" t="s">
        <v>93</v>
      </c>
      <c r="E7805" t="s">
        <v>147</v>
      </c>
      <c r="F7805" t="s">
        <v>22233</v>
      </c>
      <c r="G7805" t="s">
        <v>149</v>
      </c>
      <c r="H7805" t="s">
        <v>150</v>
      </c>
      <c r="I7805" t="s">
        <v>136</v>
      </c>
      <c r="J7805" t="s">
        <v>137</v>
      </c>
      <c r="K7805" t="s">
        <v>138</v>
      </c>
      <c r="L7805" t="s">
        <v>22234</v>
      </c>
      <c r="M7805" t="s">
        <v>22235</v>
      </c>
      <c r="N7805">
        <v>1.618055555</v>
      </c>
      <c r="O7805">
        <v>0</v>
      </c>
      <c r="P7805">
        <v>2</v>
      </c>
      <c r="Q7805">
        <v>0</v>
      </c>
      <c r="R7805">
        <v>2</v>
      </c>
      <c r="S7805">
        <v>0</v>
      </c>
      <c r="T7805">
        <v>3</v>
      </c>
      <c r="U7805">
        <v>0</v>
      </c>
      <c r="V7805">
        <v>0</v>
      </c>
      <c r="W7805">
        <v>0</v>
      </c>
      <c r="X7805">
        <v>0.46385960849927499</v>
      </c>
      <c r="Y7805">
        <v>0</v>
      </c>
      <c r="Z7805">
        <v>26.432100438183824</v>
      </c>
      <c r="AA7805">
        <v>0</v>
      </c>
      <c r="AB7805">
        <v>1.5272439182781001</v>
      </c>
      <c r="AC7805">
        <v>0</v>
      </c>
      <c r="AD7805">
        <v>0</v>
      </c>
      <c r="AE7805">
        <v>28.423203964961196</v>
      </c>
    </row>
    <row r="7806" spans="1:31" x14ac:dyDescent="0.25">
      <c r="A7806">
        <v>2333535</v>
      </c>
      <c r="B7806">
        <v>1</v>
      </c>
      <c r="C7806" t="s">
        <v>80</v>
      </c>
      <c r="D7806" t="s">
        <v>97</v>
      </c>
      <c r="E7806" t="s">
        <v>147</v>
      </c>
      <c r="F7806" t="s">
        <v>22236</v>
      </c>
      <c r="G7806" t="s">
        <v>503</v>
      </c>
      <c r="H7806" t="s">
        <v>150</v>
      </c>
      <c r="I7806" t="s">
        <v>136</v>
      </c>
      <c r="J7806" t="s">
        <v>137</v>
      </c>
      <c r="K7806" t="s">
        <v>138</v>
      </c>
      <c r="L7806" t="s">
        <v>22237</v>
      </c>
      <c r="M7806" t="s">
        <v>22238</v>
      </c>
      <c r="N7806">
        <v>1.217222222</v>
      </c>
      <c r="O7806">
        <v>0</v>
      </c>
      <c r="P7806">
        <v>6</v>
      </c>
      <c r="Q7806">
        <v>0</v>
      </c>
      <c r="R7806">
        <v>0</v>
      </c>
      <c r="S7806">
        <v>0</v>
      </c>
      <c r="T7806">
        <v>1</v>
      </c>
      <c r="U7806">
        <v>0</v>
      </c>
      <c r="V7806">
        <v>0</v>
      </c>
      <c r="W7806">
        <v>0</v>
      </c>
      <c r="X7806">
        <v>1.29238280469075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1.29238280469075</v>
      </c>
    </row>
    <row r="7807" spans="1:31" x14ac:dyDescent="0.25">
      <c r="A7807">
        <v>2333074</v>
      </c>
      <c r="B7807">
        <v>1</v>
      </c>
      <c r="C7807" t="s">
        <v>81</v>
      </c>
      <c r="D7807" t="s">
        <v>128</v>
      </c>
      <c r="E7807" t="s">
        <v>132</v>
      </c>
      <c r="F7807" t="s">
        <v>18417</v>
      </c>
      <c r="G7807" t="s">
        <v>134</v>
      </c>
      <c r="H7807" t="s">
        <v>135</v>
      </c>
      <c r="I7807" t="s">
        <v>136</v>
      </c>
      <c r="J7807" t="s">
        <v>137</v>
      </c>
      <c r="K7807" t="s">
        <v>138</v>
      </c>
      <c r="L7807" t="s">
        <v>22239</v>
      </c>
      <c r="M7807" t="s">
        <v>22240</v>
      </c>
      <c r="N7807">
        <v>0.95666666600000005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>
        <v>1</v>
      </c>
      <c r="V7807">
        <v>0</v>
      </c>
      <c r="W7807">
        <v>0</v>
      </c>
      <c r="X7807">
        <v>0</v>
      </c>
      <c r="Y7807">
        <v>0</v>
      </c>
      <c r="Z7807">
        <v>0</v>
      </c>
      <c r="AA7807">
        <v>0</v>
      </c>
      <c r="AB7807">
        <v>0</v>
      </c>
      <c r="AC7807">
        <v>15.504689774992</v>
      </c>
      <c r="AD7807">
        <v>0</v>
      </c>
      <c r="AE7807">
        <v>15.504689774992</v>
      </c>
    </row>
    <row r="7808" spans="1:31" x14ac:dyDescent="0.25">
      <c r="A7808">
        <v>2333037</v>
      </c>
      <c r="B7808">
        <v>1</v>
      </c>
      <c r="C7808" t="s">
        <v>80</v>
      </c>
      <c r="D7808" t="s">
        <v>103</v>
      </c>
      <c r="E7808" t="s">
        <v>175</v>
      </c>
      <c r="F7808" t="s">
        <v>22241</v>
      </c>
      <c r="G7808" t="s">
        <v>143</v>
      </c>
      <c r="H7808" t="s">
        <v>135</v>
      </c>
      <c r="I7808" t="s">
        <v>136</v>
      </c>
      <c r="J7808" t="s">
        <v>137</v>
      </c>
      <c r="K7808" t="s">
        <v>144</v>
      </c>
      <c r="L7808" t="s">
        <v>22242</v>
      </c>
      <c r="M7808" t="s">
        <v>22243</v>
      </c>
      <c r="N7808">
        <v>7.7024999999999997</v>
      </c>
      <c r="O7808">
        <v>0</v>
      </c>
      <c r="P7808">
        <v>122</v>
      </c>
      <c r="Q7808">
        <v>0</v>
      </c>
      <c r="R7808">
        <v>2</v>
      </c>
      <c r="S7808">
        <v>0</v>
      </c>
      <c r="T7808">
        <v>31</v>
      </c>
      <c r="U7808">
        <v>0</v>
      </c>
      <c r="V7808">
        <v>0</v>
      </c>
      <c r="W7808">
        <v>0</v>
      </c>
      <c r="X7808">
        <v>167.38768156010849</v>
      </c>
      <c r="Y7808">
        <v>0</v>
      </c>
      <c r="Z7808">
        <v>2.3650370202754165</v>
      </c>
      <c r="AA7808">
        <v>0</v>
      </c>
      <c r="AB7808">
        <v>126.4651209282154</v>
      </c>
      <c r="AC7808">
        <v>0</v>
      </c>
      <c r="AD7808">
        <v>0</v>
      </c>
      <c r="AE7808">
        <v>296.2178395085993</v>
      </c>
    </row>
    <row r="7809" spans="1:31" x14ac:dyDescent="0.25">
      <c r="A7809">
        <v>2332888</v>
      </c>
      <c r="B7809">
        <v>1</v>
      </c>
      <c r="C7809" t="s">
        <v>81</v>
      </c>
      <c r="D7809" t="s">
        <v>112</v>
      </c>
      <c r="E7809" t="s">
        <v>153</v>
      </c>
      <c r="F7809" t="s">
        <v>22244</v>
      </c>
      <c r="G7809" t="s">
        <v>155</v>
      </c>
      <c r="H7809" t="s">
        <v>150</v>
      </c>
      <c r="I7809" t="s">
        <v>136</v>
      </c>
      <c r="J7809" t="s">
        <v>137</v>
      </c>
      <c r="K7809" t="s">
        <v>138</v>
      </c>
      <c r="L7809" t="s">
        <v>22245</v>
      </c>
      <c r="M7809" t="s">
        <v>22246</v>
      </c>
      <c r="N7809">
        <v>1.051666666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1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0.40959733531235004</v>
      </c>
      <c r="AC7809">
        <v>0</v>
      </c>
      <c r="AD7809">
        <v>0</v>
      </c>
      <c r="AE7809">
        <v>0.40959733531235004</v>
      </c>
    </row>
    <row r="7810" spans="1:31" x14ac:dyDescent="0.25">
      <c r="A7810">
        <v>2332931</v>
      </c>
      <c r="B7810">
        <v>1</v>
      </c>
      <c r="C7810" t="s">
        <v>80</v>
      </c>
      <c r="D7810" t="s">
        <v>104</v>
      </c>
      <c r="E7810" t="s">
        <v>132</v>
      </c>
      <c r="F7810" t="s">
        <v>16078</v>
      </c>
      <c r="G7810" t="s">
        <v>134</v>
      </c>
      <c r="H7810" t="s">
        <v>135</v>
      </c>
      <c r="I7810" t="s">
        <v>136</v>
      </c>
      <c r="J7810" t="s">
        <v>137</v>
      </c>
      <c r="K7810" t="s">
        <v>138</v>
      </c>
      <c r="L7810" t="s">
        <v>22247</v>
      </c>
      <c r="M7810" t="s">
        <v>22248</v>
      </c>
      <c r="N7810">
        <v>0.84944444399999997</v>
      </c>
      <c r="O7810">
        <v>0</v>
      </c>
      <c r="P7810">
        <v>259</v>
      </c>
      <c r="Q7810">
        <v>3</v>
      </c>
      <c r="R7810">
        <v>13</v>
      </c>
      <c r="S7810">
        <v>1</v>
      </c>
      <c r="T7810">
        <v>27</v>
      </c>
      <c r="U7810">
        <v>1</v>
      </c>
      <c r="V7810">
        <v>0</v>
      </c>
      <c r="W7810">
        <v>0</v>
      </c>
      <c r="X7810">
        <v>40.500934947384998</v>
      </c>
      <c r="Y7810">
        <v>29.929628492511554</v>
      </c>
      <c r="Z7810">
        <v>3.4944664331076503</v>
      </c>
      <c r="AA7810">
        <v>14.593269091797001</v>
      </c>
      <c r="AB7810">
        <v>11.4619150499865</v>
      </c>
      <c r="AC7810">
        <v>63.609617951748</v>
      </c>
      <c r="AD7810">
        <v>0</v>
      </c>
      <c r="AE7810">
        <v>163.58983196653571</v>
      </c>
    </row>
    <row r="7811" spans="1:31" x14ac:dyDescent="0.25">
      <c r="A7811">
        <v>2333180</v>
      </c>
      <c r="B7811">
        <v>1</v>
      </c>
      <c r="C7811" t="s">
        <v>81</v>
      </c>
      <c r="D7811" t="s">
        <v>112</v>
      </c>
      <c r="E7811" t="s">
        <v>153</v>
      </c>
      <c r="F7811" t="s">
        <v>22249</v>
      </c>
      <c r="G7811" t="s">
        <v>155</v>
      </c>
      <c r="H7811" t="s">
        <v>150</v>
      </c>
      <c r="I7811" t="s">
        <v>136</v>
      </c>
      <c r="J7811" t="s">
        <v>137</v>
      </c>
      <c r="K7811" t="s">
        <v>138</v>
      </c>
      <c r="L7811" t="s">
        <v>22250</v>
      </c>
      <c r="M7811" t="s">
        <v>22251</v>
      </c>
      <c r="N7811">
        <v>2.7147222219999998</v>
      </c>
      <c r="O7811">
        <v>0</v>
      </c>
      <c r="P7811">
        <v>1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0.21137036128538336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0</v>
      </c>
      <c r="AE7811">
        <v>0.21137036128538336</v>
      </c>
    </row>
    <row r="7812" spans="1:31" x14ac:dyDescent="0.25">
      <c r="A7812">
        <v>2333031</v>
      </c>
      <c r="B7812">
        <v>1</v>
      </c>
      <c r="C7812" t="s">
        <v>80</v>
      </c>
      <c r="D7812" t="s">
        <v>83</v>
      </c>
      <c r="E7812" t="s">
        <v>158</v>
      </c>
      <c r="F7812" t="s">
        <v>22252</v>
      </c>
      <c r="G7812" t="s">
        <v>453</v>
      </c>
      <c r="H7812" t="s">
        <v>150</v>
      </c>
      <c r="I7812" t="s">
        <v>136</v>
      </c>
      <c r="J7812" t="s">
        <v>137</v>
      </c>
      <c r="K7812" t="s">
        <v>138</v>
      </c>
      <c r="L7812" t="s">
        <v>22253</v>
      </c>
      <c r="M7812" t="s">
        <v>22254</v>
      </c>
      <c r="N7812">
        <v>1.0141666659999999</v>
      </c>
      <c r="O7812">
        <v>0</v>
      </c>
      <c r="P7812">
        <v>894</v>
      </c>
      <c r="Q7812">
        <v>0</v>
      </c>
      <c r="R7812">
        <v>0</v>
      </c>
      <c r="S7812">
        <v>0</v>
      </c>
      <c r="T7812">
        <v>43</v>
      </c>
      <c r="U7812">
        <v>0</v>
      </c>
      <c r="V7812">
        <v>0</v>
      </c>
      <c r="W7812">
        <v>0</v>
      </c>
      <c r="X7812">
        <v>201.01249093228697</v>
      </c>
      <c r="Y7812">
        <v>0</v>
      </c>
      <c r="Z7812">
        <v>0</v>
      </c>
      <c r="AA7812">
        <v>0</v>
      </c>
      <c r="AB7812">
        <v>37.482423305453629</v>
      </c>
      <c r="AC7812">
        <v>0</v>
      </c>
      <c r="AD7812">
        <v>0</v>
      </c>
      <c r="AE7812">
        <v>238.4949142377406</v>
      </c>
    </row>
    <row r="7813" spans="1:31" x14ac:dyDescent="0.25">
      <c r="A7813">
        <v>2333046</v>
      </c>
      <c r="B7813">
        <v>1</v>
      </c>
      <c r="C7813" t="s">
        <v>81</v>
      </c>
      <c r="D7813" t="s">
        <v>117</v>
      </c>
      <c r="E7813" t="s">
        <v>147</v>
      </c>
      <c r="F7813" t="s">
        <v>22255</v>
      </c>
      <c r="G7813" t="s">
        <v>149</v>
      </c>
      <c r="H7813" t="s">
        <v>150</v>
      </c>
      <c r="I7813" t="s">
        <v>136</v>
      </c>
      <c r="J7813" t="s">
        <v>137</v>
      </c>
      <c r="K7813" t="s">
        <v>138</v>
      </c>
      <c r="L7813" t="s">
        <v>22256</v>
      </c>
      <c r="M7813" t="s">
        <v>22257</v>
      </c>
      <c r="N7813">
        <v>2.1741666660000001</v>
      </c>
      <c r="O7813">
        <v>0</v>
      </c>
      <c r="P7813">
        <v>31</v>
      </c>
      <c r="Q7813">
        <v>0</v>
      </c>
      <c r="R7813">
        <v>0</v>
      </c>
      <c r="S7813">
        <v>0</v>
      </c>
      <c r="T7813">
        <v>1</v>
      </c>
      <c r="U7813">
        <v>0</v>
      </c>
      <c r="V7813">
        <v>0</v>
      </c>
      <c r="W7813">
        <v>0</v>
      </c>
      <c r="X7813">
        <v>8.5025920051987196</v>
      </c>
      <c r="Y7813">
        <v>0</v>
      </c>
      <c r="Z7813">
        <v>0</v>
      </c>
      <c r="AA7813">
        <v>0</v>
      </c>
      <c r="AB7813">
        <v>7.3182640828266671E-2</v>
      </c>
      <c r="AC7813">
        <v>0</v>
      </c>
      <c r="AD7813">
        <v>0</v>
      </c>
      <c r="AE7813">
        <v>8.5757746460269857</v>
      </c>
    </row>
    <row r="7814" spans="1:31" x14ac:dyDescent="0.25">
      <c r="A7814">
        <v>2333664</v>
      </c>
      <c r="B7814">
        <v>1</v>
      </c>
      <c r="C7814" t="s">
        <v>80</v>
      </c>
      <c r="D7814" t="s">
        <v>96</v>
      </c>
      <c r="E7814" t="s">
        <v>414</v>
      </c>
      <c r="F7814" t="s">
        <v>5240</v>
      </c>
      <c r="G7814" t="s">
        <v>134</v>
      </c>
      <c r="H7814" t="s">
        <v>135</v>
      </c>
      <c r="I7814" t="s">
        <v>136</v>
      </c>
      <c r="J7814" t="s">
        <v>137</v>
      </c>
      <c r="K7814" t="s">
        <v>138</v>
      </c>
      <c r="L7814" t="s">
        <v>22258</v>
      </c>
      <c r="M7814" t="s">
        <v>22259</v>
      </c>
      <c r="N7814">
        <v>9.2386111000000007E-2</v>
      </c>
      <c r="O7814">
        <v>0</v>
      </c>
      <c r="P7814">
        <v>1614</v>
      </c>
      <c r="Q7814">
        <v>1</v>
      </c>
      <c r="R7814">
        <v>37</v>
      </c>
      <c r="S7814">
        <v>4</v>
      </c>
      <c r="T7814">
        <v>18</v>
      </c>
      <c r="U7814">
        <v>0</v>
      </c>
      <c r="V7814">
        <v>0</v>
      </c>
      <c r="W7814">
        <v>0</v>
      </c>
      <c r="X7814">
        <v>46.240895913176878</v>
      </c>
      <c r="Y7814">
        <v>0.20537948566349998</v>
      </c>
      <c r="Z7814">
        <v>0.76272746637333344</v>
      </c>
      <c r="AA7814">
        <v>5.1326301025201664</v>
      </c>
      <c r="AB7814">
        <v>4.299311762936088</v>
      </c>
      <c r="AC7814">
        <v>0</v>
      </c>
      <c r="AD7814">
        <v>0</v>
      </c>
      <c r="AE7814">
        <v>56.640944730669965</v>
      </c>
    </row>
    <row r="7815" spans="1:31" x14ac:dyDescent="0.25">
      <c r="A7815">
        <v>2333000</v>
      </c>
      <c r="B7815">
        <v>1</v>
      </c>
      <c r="C7815" t="s">
        <v>80</v>
      </c>
      <c r="D7815" t="s">
        <v>90</v>
      </c>
      <c r="E7815" t="s">
        <v>147</v>
      </c>
      <c r="F7815" t="s">
        <v>12889</v>
      </c>
      <c r="G7815" t="s">
        <v>177</v>
      </c>
      <c r="H7815" t="s">
        <v>150</v>
      </c>
      <c r="I7815" t="s">
        <v>136</v>
      </c>
      <c r="J7815" t="s">
        <v>137</v>
      </c>
      <c r="K7815" t="s">
        <v>144</v>
      </c>
      <c r="L7815" t="s">
        <v>22260</v>
      </c>
      <c r="M7815" t="s">
        <v>22261</v>
      </c>
      <c r="N7815">
        <v>7.6619444440000004</v>
      </c>
      <c r="O7815">
        <v>0</v>
      </c>
      <c r="P7815">
        <v>165</v>
      </c>
      <c r="Q7815">
        <v>0</v>
      </c>
      <c r="R7815">
        <v>0</v>
      </c>
      <c r="S7815">
        <v>0</v>
      </c>
      <c r="T7815">
        <v>22</v>
      </c>
      <c r="U7815">
        <v>0</v>
      </c>
      <c r="V7815">
        <v>0</v>
      </c>
      <c r="W7815">
        <v>0</v>
      </c>
      <c r="X7815">
        <v>295.23984666239221</v>
      </c>
      <c r="Y7815">
        <v>0</v>
      </c>
      <c r="Z7815">
        <v>0</v>
      </c>
      <c r="AA7815">
        <v>0</v>
      </c>
      <c r="AB7815">
        <v>169.04656845395962</v>
      </c>
      <c r="AC7815">
        <v>0</v>
      </c>
      <c r="AD7815">
        <v>0</v>
      </c>
      <c r="AE7815">
        <v>464.2864151163518</v>
      </c>
    </row>
    <row r="7816" spans="1:31" x14ac:dyDescent="0.25">
      <c r="A7816">
        <v>2333063</v>
      </c>
      <c r="B7816">
        <v>1</v>
      </c>
      <c r="C7816" t="s">
        <v>80</v>
      </c>
      <c r="D7816" t="s">
        <v>92</v>
      </c>
      <c r="E7816" t="s">
        <v>153</v>
      </c>
      <c r="F7816" t="s">
        <v>22262</v>
      </c>
      <c r="G7816" t="s">
        <v>155</v>
      </c>
      <c r="H7816" t="s">
        <v>150</v>
      </c>
      <c r="I7816" t="s">
        <v>136</v>
      </c>
      <c r="J7816" t="s">
        <v>137</v>
      </c>
      <c r="K7816" t="s">
        <v>138</v>
      </c>
      <c r="L7816" t="s">
        <v>22263</v>
      </c>
      <c r="M7816" t="s">
        <v>22264</v>
      </c>
      <c r="N7816">
        <v>7.4013888879999996</v>
      </c>
      <c r="O7816">
        <v>0</v>
      </c>
      <c r="P7816">
        <v>5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10.021904536630498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10.021904536630498</v>
      </c>
    </row>
    <row r="7817" spans="1:31" x14ac:dyDescent="0.25">
      <c r="A7817">
        <v>2333455</v>
      </c>
      <c r="B7817">
        <v>1</v>
      </c>
      <c r="C7817" t="s">
        <v>81</v>
      </c>
      <c r="D7817" t="s">
        <v>113</v>
      </c>
      <c r="E7817" t="s">
        <v>175</v>
      </c>
      <c r="F7817" t="s">
        <v>22265</v>
      </c>
      <c r="G7817" t="s">
        <v>716</v>
      </c>
      <c r="H7817" t="s">
        <v>135</v>
      </c>
      <c r="I7817" t="s">
        <v>136</v>
      </c>
      <c r="J7817" t="s">
        <v>137</v>
      </c>
      <c r="K7817" t="s">
        <v>138</v>
      </c>
      <c r="L7817" t="s">
        <v>22266</v>
      </c>
      <c r="M7817" t="s">
        <v>22267</v>
      </c>
      <c r="N7817">
        <v>3.7311111110000001</v>
      </c>
      <c r="O7817">
        <v>0</v>
      </c>
      <c r="P7817">
        <v>57</v>
      </c>
      <c r="Q7817">
        <v>0</v>
      </c>
      <c r="R7817">
        <v>20</v>
      </c>
      <c r="S7817">
        <v>0</v>
      </c>
      <c r="T7817">
        <v>7</v>
      </c>
      <c r="U7817">
        <v>0</v>
      </c>
      <c r="V7817">
        <v>0</v>
      </c>
      <c r="W7817">
        <v>0</v>
      </c>
      <c r="X7817">
        <v>40.852714689885715</v>
      </c>
      <c r="Y7817">
        <v>0</v>
      </c>
      <c r="Z7817">
        <v>73.507470914524419</v>
      </c>
      <c r="AA7817">
        <v>0</v>
      </c>
      <c r="AB7817">
        <v>25.933361995032598</v>
      </c>
      <c r="AC7817">
        <v>0</v>
      </c>
      <c r="AD7817">
        <v>0</v>
      </c>
      <c r="AE7817">
        <v>140.29354759944272</v>
      </c>
    </row>
    <row r="7818" spans="1:31" x14ac:dyDescent="0.25">
      <c r="A7818">
        <v>2332960</v>
      </c>
      <c r="B7818">
        <v>1</v>
      </c>
      <c r="C7818" t="s">
        <v>81</v>
      </c>
      <c r="D7818" t="s">
        <v>127</v>
      </c>
      <c r="E7818" t="s">
        <v>132</v>
      </c>
      <c r="F7818" t="s">
        <v>19489</v>
      </c>
      <c r="G7818" t="s">
        <v>134</v>
      </c>
      <c r="H7818" t="s">
        <v>135</v>
      </c>
      <c r="I7818" t="s">
        <v>136</v>
      </c>
      <c r="J7818" t="s">
        <v>137</v>
      </c>
      <c r="K7818" t="s">
        <v>138</v>
      </c>
      <c r="L7818" t="s">
        <v>22268</v>
      </c>
      <c r="M7818" t="s">
        <v>22269</v>
      </c>
      <c r="N7818">
        <v>0.93</v>
      </c>
      <c r="O7818">
        <v>0</v>
      </c>
      <c r="P7818">
        <v>127</v>
      </c>
      <c r="Q7818">
        <v>35</v>
      </c>
      <c r="R7818">
        <v>44</v>
      </c>
      <c r="S7818">
        <v>0</v>
      </c>
      <c r="T7818">
        <v>23</v>
      </c>
      <c r="U7818">
        <v>0</v>
      </c>
      <c r="V7818">
        <v>0</v>
      </c>
      <c r="W7818">
        <v>0</v>
      </c>
      <c r="X7818">
        <v>21.622551090112911</v>
      </c>
      <c r="Y7818">
        <v>55.630196288737309</v>
      </c>
      <c r="Z7818">
        <v>63.150489911288602</v>
      </c>
      <c r="AA7818">
        <v>0</v>
      </c>
      <c r="AB7818">
        <v>12.157039348734068</v>
      </c>
      <c r="AC7818">
        <v>0</v>
      </c>
      <c r="AD7818">
        <v>0</v>
      </c>
      <c r="AE7818">
        <v>152.56027663887286</v>
      </c>
    </row>
    <row r="7819" spans="1:31" x14ac:dyDescent="0.25">
      <c r="A7819">
        <v>2333249</v>
      </c>
      <c r="B7819">
        <v>1</v>
      </c>
      <c r="C7819" t="s">
        <v>80</v>
      </c>
      <c r="D7819" t="s">
        <v>109</v>
      </c>
      <c r="E7819" t="s">
        <v>147</v>
      </c>
      <c r="F7819" t="s">
        <v>20044</v>
      </c>
      <c r="G7819" t="s">
        <v>149</v>
      </c>
      <c r="H7819" t="s">
        <v>150</v>
      </c>
      <c r="I7819" t="s">
        <v>136</v>
      </c>
      <c r="J7819" t="s">
        <v>137</v>
      </c>
      <c r="K7819" t="s">
        <v>138</v>
      </c>
      <c r="L7819" t="s">
        <v>22270</v>
      </c>
      <c r="M7819" t="s">
        <v>22271</v>
      </c>
      <c r="N7819">
        <v>3.4288888879999999</v>
      </c>
      <c r="O7819">
        <v>0</v>
      </c>
      <c r="P7819">
        <v>8</v>
      </c>
      <c r="Q7819">
        <v>0</v>
      </c>
      <c r="R7819">
        <v>5</v>
      </c>
      <c r="S7819">
        <v>0</v>
      </c>
      <c r="T7819">
        <v>6</v>
      </c>
      <c r="U7819">
        <v>0</v>
      </c>
      <c r="V7819">
        <v>0</v>
      </c>
      <c r="W7819">
        <v>0</v>
      </c>
      <c r="X7819">
        <v>2.6743294558552924</v>
      </c>
      <c r="Y7819">
        <v>0</v>
      </c>
      <c r="Z7819">
        <v>0.74074039052230023</v>
      </c>
      <c r="AA7819">
        <v>0</v>
      </c>
      <c r="AB7819">
        <v>21.0219664441845</v>
      </c>
      <c r="AC7819">
        <v>0</v>
      </c>
      <c r="AD7819">
        <v>0</v>
      </c>
      <c r="AE7819">
        <v>24.437036290562091</v>
      </c>
    </row>
    <row r="7820" spans="1:31" x14ac:dyDescent="0.25">
      <c r="A7820">
        <v>2332940</v>
      </c>
      <c r="B7820">
        <v>1</v>
      </c>
      <c r="C7820" t="s">
        <v>80</v>
      </c>
      <c r="D7820" t="s">
        <v>104</v>
      </c>
      <c r="E7820" t="s">
        <v>132</v>
      </c>
      <c r="F7820" t="s">
        <v>6660</v>
      </c>
      <c r="G7820" t="s">
        <v>134</v>
      </c>
      <c r="H7820" t="s">
        <v>135</v>
      </c>
      <c r="I7820" t="s">
        <v>136</v>
      </c>
      <c r="J7820" t="s">
        <v>137</v>
      </c>
      <c r="K7820" t="s">
        <v>138</v>
      </c>
      <c r="L7820" t="s">
        <v>22272</v>
      </c>
      <c r="M7820" t="s">
        <v>22273</v>
      </c>
      <c r="N7820">
        <v>0.74333333300000004</v>
      </c>
      <c r="O7820">
        <v>0</v>
      </c>
      <c r="P7820">
        <v>29</v>
      </c>
      <c r="Q7820">
        <v>0</v>
      </c>
      <c r="R7820">
        <v>61</v>
      </c>
      <c r="S7820">
        <v>1</v>
      </c>
      <c r="T7820">
        <v>12</v>
      </c>
      <c r="U7820">
        <v>4</v>
      </c>
      <c r="V7820">
        <v>0</v>
      </c>
      <c r="W7820">
        <v>0</v>
      </c>
      <c r="X7820">
        <v>6.1433779155814987</v>
      </c>
      <c r="Y7820">
        <v>0</v>
      </c>
      <c r="Z7820">
        <v>24.972183388449999</v>
      </c>
      <c r="AA7820">
        <v>24.869175971039997</v>
      </c>
      <c r="AB7820">
        <v>5.9885302467865005</v>
      </c>
      <c r="AC7820">
        <v>575.40245881105341</v>
      </c>
      <c r="AD7820">
        <v>0</v>
      </c>
      <c r="AE7820">
        <v>637.37572633291143</v>
      </c>
    </row>
    <row r="7821" spans="1:31" x14ac:dyDescent="0.25">
      <c r="A7821">
        <v>2333269</v>
      </c>
      <c r="B7821">
        <v>1</v>
      </c>
      <c r="C7821" t="s">
        <v>80</v>
      </c>
      <c r="D7821" t="s">
        <v>109</v>
      </c>
      <c r="E7821" t="s">
        <v>141</v>
      </c>
      <c r="F7821" t="s">
        <v>22274</v>
      </c>
      <c r="G7821" t="s">
        <v>143</v>
      </c>
      <c r="H7821" t="s">
        <v>135</v>
      </c>
      <c r="I7821" t="s">
        <v>136</v>
      </c>
      <c r="J7821" t="s">
        <v>137</v>
      </c>
      <c r="K7821" t="s">
        <v>144</v>
      </c>
      <c r="L7821" t="s">
        <v>22275</v>
      </c>
      <c r="M7821" t="s">
        <v>22276</v>
      </c>
      <c r="N7821">
        <v>3.221944444</v>
      </c>
      <c r="O7821">
        <v>0</v>
      </c>
      <c r="P7821">
        <v>399</v>
      </c>
      <c r="Q7821">
        <v>0</v>
      </c>
      <c r="R7821">
        <v>55</v>
      </c>
      <c r="S7821">
        <v>0</v>
      </c>
      <c r="T7821">
        <v>71</v>
      </c>
      <c r="U7821">
        <v>2</v>
      </c>
      <c r="V7821">
        <v>0</v>
      </c>
      <c r="W7821">
        <v>0</v>
      </c>
      <c r="X7821">
        <v>167.42722437829167</v>
      </c>
      <c r="Y7821">
        <v>0</v>
      </c>
      <c r="Z7821">
        <v>127.57217074212966</v>
      </c>
      <c r="AA7821">
        <v>0</v>
      </c>
      <c r="AB7821">
        <v>166.57532263667454</v>
      </c>
      <c r="AC7821">
        <v>611.05514553550188</v>
      </c>
      <c r="AD7821">
        <v>0</v>
      </c>
      <c r="AE7821">
        <v>1072.6298632925977</v>
      </c>
    </row>
    <row r="7822" spans="1:31" x14ac:dyDescent="0.25">
      <c r="A7822">
        <v>2333604</v>
      </c>
      <c r="B7822">
        <v>1</v>
      </c>
      <c r="C7822" t="s">
        <v>80</v>
      </c>
      <c r="D7822" t="s">
        <v>100</v>
      </c>
      <c r="E7822" t="s">
        <v>147</v>
      </c>
      <c r="F7822" t="s">
        <v>22277</v>
      </c>
      <c r="G7822" t="s">
        <v>149</v>
      </c>
      <c r="H7822" t="s">
        <v>150</v>
      </c>
      <c r="I7822" t="s">
        <v>136</v>
      </c>
      <c r="J7822" t="s">
        <v>137</v>
      </c>
      <c r="K7822" t="s">
        <v>138</v>
      </c>
      <c r="L7822" t="s">
        <v>22278</v>
      </c>
      <c r="M7822" t="s">
        <v>22279</v>
      </c>
      <c r="N7822">
        <v>0.78888888800000001</v>
      </c>
      <c r="O7822">
        <v>0</v>
      </c>
      <c r="P7822">
        <v>35</v>
      </c>
      <c r="Q7822">
        <v>0</v>
      </c>
      <c r="R7822">
        <v>6</v>
      </c>
      <c r="S7822">
        <v>0</v>
      </c>
      <c r="T7822">
        <v>6</v>
      </c>
      <c r="U7822">
        <v>0</v>
      </c>
      <c r="V7822">
        <v>0</v>
      </c>
      <c r="W7822">
        <v>0</v>
      </c>
      <c r="X7822">
        <v>15.095121340725296</v>
      </c>
      <c r="Y7822">
        <v>0</v>
      </c>
      <c r="Z7822">
        <v>2.9606947620720172</v>
      </c>
      <c r="AA7822">
        <v>0</v>
      </c>
      <c r="AB7822">
        <v>2.7183527846012669</v>
      </c>
      <c r="AC7822">
        <v>0</v>
      </c>
      <c r="AD7822">
        <v>0</v>
      </c>
      <c r="AE7822">
        <v>20.774168887398581</v>
      </c>
    </row>
    <row r="7823" spans="1:31" x14ac:dyDescent="0.25">
      <c r="A7823">
        <v>2332914</v>
      </c>
      <c r="B7823">
        <v>1</v>
      </c>
      <c r="C7823" t="s">
        <v>80</v>
      </c>
      <c r="D7823" t="s">
        <v>97</v>
      </c>
      <c r="E7823" t="s">
        <v>175</v>
      </c>
      <c r="F7823" t="s">
        <v>675</v>
      </c>
      <c r="G7823" t="s">
        <v>210</v>
      </c>
      <c r="H7823" t="s">
        <v>135</v>
      </c>
      <c r="I7823" t="s">
        <v>136</v>
      </c>
      <c r="J7823" t="s">
        <v>137</v>
      </c>
      <c r="K7823" t="s">
        <v>138</v>
      </c>
      <c r="L7823" t="s">
        <v>22280</v>
      </c>
      <c r="M7823" t="s">
        <v>22281</v>
      </c>
      <c r="N7823">
        <v>2.4894444440000001</v>
      </c>
      <c r="O7823">
        <v>0</v>
      </c>
      <c r="P7823">
        <v>41</v>
      </c>
      <c r="Q7823">
        <v>0</v>
      </c>
      <c r="R7823">
        <v>83</v>
      </c>
      <c r="S7823">
        <v>0</v>
      </c>
      <c r="T7823">
        <v>21</v>
      </c>
      <c r="U7823">
        <v>0</v>
      </c>
      <c r="V7823">
        <v>0</v>
      </c>
      <c r="W7823">
        <v>0</v>
      </c>
      <c r="X7823">
        <v>77.673520288035704</v>
      </c>
      <c r="Y7823">
        <v>0</v>
      </c>
      <c r="Z7823">
        <v>76.857202717917104</v>
      </c>
      <c r="AA7823">
        <v>0</v>
      </c>
      <c r="AB7823">
        <v>47.780044189655598</v>
      </c>
      <c r="AC7823">
        <v>0</v>
      </c>
      <c r="AD7823">
        <v>0</v>
      </c>
      <c r="AE7823">
        <v>202.31076719560841</v>
      </c>
    </row>
    <row r="7824" spans="1:31" x14ac:dyDescent="0.25">
      <c r="A7824">
        <v>2333481</v>
      </c>
      <c r="B7824">
        <v>1</v>
      </c>
      <c r="C7824" t="s">
        <v>81</v>
      </c>
      <c r="D7824" t="s">
        <v>120</v>
      </c>
      <c r="E7824" t="s">
        <v>147</v>
      </c>
      <c r="F7824" t="s">
        <v>22282</v>
      </c>
      <c r="G7824" t="s">
        <v>149</v>
      </c>
      <c r="H7824" t="s">
        <v>150</v>
      </c>
      <c r="I7824" t="s">
        <v>136</v>
      </c>
      <c r="J7824" t="s">
        <v>137</v>
      </c>
      <c r="K7824" t="s">
        <v>138</v>
      </c>
      <c r="L7824" t="s">
        <v>22283</v>
      </c>
      <c r="M7824" t="s">
        <v>22284</v>
      </c>
      <c r="N7824">
        <v>1.9472222219999999</v>
      </c>
      <c r="O7824">
        <v>0</v>
      </c>
      <c r="P7824">
        <v>5</v>
      </c>
      <c r="Q7824">
        <v>0</v>
      </c>
      <c r="R7824">
        <v>2</v>
      </c>
      <c r="S7824">
        <v>0</v>
      </c>
      <c r="T7824">
        <v>1</v>
      </c>
      <c r="U7824">
        <v>0</v>
      </c>
      <c r="V7824">
        <v>0</v>
      </c>
      <c r="W7824">
        <v>0</v>
      </c>
      <c r="X7824">
        <v>2.1950952803820503</v>
      </c>
      <c r="Y7824">
        <v>0</v>
      </c>
      <c r="Z7824">
        <v>0.2525308838832</v>
      </c>
      <c r="AA7824">
        <v>0</v>
      </c>
      <c r="AB7824">
        <v>3.176320893066667E-2</v>
      </c>
      <c r="AC7824">
        <v>0</v>
      </c>
      <c r="AD7824">
        <v>0</v>
      </c>
      <c r="AE7824">
        <v>2.4793893731959171</v>
      </c>
    </row>
    <row r="7825" spans="1:31" x14ac:dyDescent="0.25">
      <c r="A7825">
        <v>2332920</v>
      </c>
      <c r="B7825">
        <v>1</v>
      </c>
      <c r="C7825" t="s">
        <v>80</v>
      </c>
      <c r="D7825" t="s">
        <v>103</v>
      </c>
      <c r="E7825" t="s">
        <v>132</v>
      </c>
      <c r="F7825" t="s">
        <v>22285</v>
      </c>
      <c r="G7825" t="s">
        <v>134</v>
      </c>
      <c r="H7825" t="s">
        <v>135</v>
      </c>
      <c r="I7825" t="s">
        <v>136</v>
      </c>
      <c r="J7825" t="s">
        <v>137</v>
      </c>
      <c r="K7825" t="s">
        <v>138</v>
      </c>
      <c r="L7825" t="s">
        <v>22286</v>
      </c>
      <c r="M7825" t="s">
        <v>22287</v>
      </c>
      <c r="N7825">
        <v>1.1016666660000001</v>
      </c>
      <c r="O7825">
        <v>0</v>
      </c>
      <c r="P7825">
        <v>0</v>
      </c>
      <c r="Q7825">
        <v>0</v>
      </c>
      <c r="R7825">
        <v>0</v>
      </c>
      <c r="S7825">
        <v>25</v>
      </c>
      <c r="T7825">
        <v>0</v>
      </c>
      <c r="U7825">
        <v>39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121.53792956066441</v>
      </c>
      <c r="AB7825">
        <v>0</v>
      </c>
      <c r="AC7825">
        <v>3172.0970476729713</v>
      </c>
      <c r="AD7825">
        <v>0</v>
      </c>
      <c r="AE7825">
        <v>3293.6349772336357</v>
      </c>
    </row>
    <row r="7826" spans="1:31" x14ac:dyDescent="0.25">
      <c r="A7826">
        <v>2333040</v>
      </c>
      <c r="B7826">
        <v>1</v>
      </c>
      <c r="C7826" t="s">
        <v>80</v>
      </c>
      <c r="D7826" t="s">
        <v>96</v>
      </c>
      <c r="E7826" t="s">
        <v>153</v>
      </c>
      <c r="F7826" t="s">
        <v>22288</v>
      </c>
      <c r="G7826" t="s">
        <v>336</v>
      </c>
      <c r="H7826" t="s">
        <v>150</v>
      </c>
      <c r="I7826" t="s">
        <v>136</v>
      </c>
      <c r="J7826" t="s">
        <v>137</v>
      </c>
      <c r="K7826" t="s">
        <v>138</v>
      </c>
      <c r="L7826" t="s">
        <v>22289</v>
      </c>
      <c r="M7826" t="s">
        <v>22290</v>
      </c>
      <c r="N7826">
        <v>0.79416666599999997</v>
      </c>
      <c r="O7826">
        <v>0</v>
      </c>
      <c r="P7826">
        <v>2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1.070056342052125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1.070056342052125</v>
      </c>
    </row>
    <row r="7827" spans="1:31" x14ac:dyDescent="0.25">
      <c r="A7827">
        <v>2333226</v>
      </c>
      <c r="B7827">
        <v>1</v>
      </c>
      <c r="C7827" t="s">
        <v>80</v>
      </c>
      <c r="D7827" t="s">
        <v>99</v>
      </c>
      <c r="E7827" t="s">
        <v>153</v>
      </c>
      <c r="F7827" t="s">
        <v>22291</v>
      </c>
      <c r="G7827" t="s">
        <v>703</v>
      </c>
      <c r="H7827" t="s">
        <v>150</v>
      </c>
      <c r="I7827" t="s">
        <v>136</v>
      </c>
      <c r="J7827" t="s">
        <v>137</v>
      </c>
      <c r="K7827" t="s">
        <v>138</v>
      </c>
      <c r="L7827" t="s">
        <v>22292</v>
      </c>
      <c r="M7827" t="s">
        <v>22293</v>
      </c>
      <c r="N7827">
        <v>4.8708333330000002</v>
      </c>
      <c r="O7827">
        <v>0</v>
      </c>
      <c r="P7827">
        <v>1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0.52635328851599994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0.52635328851599994</v>
      </c>
    </row>
    <row r="7828" spans="1:31" x14ac:dyDescent="0.25">
      <c r="A7828">
        <v>2332983</v>
      </c>
      <c r="B7828">
        <v>1</v>
      </c>
      <c r="C7828" t="s">
        <v>80</v>
      </c>
      <c r="D7828" t="s">
        <v>84</v>
      </c>
      <c r="E7828" t="s">
        <v>153</v>
      </c>
      <c r="F7828" t="s">
        <v>22294</v>
      </c>
      <c r="G7828" t="s">
        <v>203</v>
      </c>
      <c r="H7828" t="s">
        <v>150</v>
      </c>
      <c r="I7828" t="s">
        <v>136</v>
      </c>
      <c r="J7828" t="s">
        <v>137</v>
      </c>
      <c r="K7828" t="s">
        <v>138</v>
      </c>
      <c r="L7828" t="s">
        <v>22295</v>
      </c>
      <c r="M7828" t="s">
        <v>22296</v>
      </c>
      <c r="N7828">
        <v>1.727222222</v>
      </c>
      <c r="O7828">
        <v>0</v>
      </c>
      <c r="P7828">
        <v>8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2.0791924444342831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2.0791924444342831</v>
      </c>
    </row>
    <row r="7829" spans="1:31" x14ac:dyDescent="0.25">
      <c r="A7829">
        <v>2333232</v>
      </c>
      <c r="B7829">
        <v>1</v>
      </c>
      <c r="C7829" t="s">
        <v>80</v>
      </c>
      <c r="D7829" t="s">
        <v>100</v>
      </c>
      <c r="E7829" t="s">
        <v>153</v>
      </c>
      <c r="F7829" t="s">
        <v>22297</v>
      </c>
      <c r="G7829" t="s">
        <v>336</v>
      </c>
      <c r="H7829" t="s">
        <v>150</v>
      </c>
      <c r="I7829" t="s">
        <v>136</v>
      </c>
      <c r="J7829" t="s">
        <v>137</v>
      </c>
      <c r="K7829" t="s">
        <v>138</v>
      </c>
      <c r="L7829" t="s">
        <v>22298</v>
      </c>
      <c r="M7829" t="s">
        <v>22299</v>
      </c>
      <c r="N7829">
        <v>0.95750000000000002</v>
      </c>
      <c r="O7829">
        <v>0</v>
      </c>
      <c r="P7829">
        <v>1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0.17923257718777502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0.17923257718777502</v>
      </c>
    </row>
    <row r="7830" spans="1:31" x14ac:dyDescent="0.25">
      <c r="A7830">
        <v>2333083</v>
      </c>
      <c r="B7830">
        <v>1</v>
      </c>
      <c r="C7830" t="s">
        <v>80</v>
      </c>
      <c r="D7830" t="s">
        <v>92</v>
      </c>
      <c r="E7830" t="s">
        <v>132</v>
      </c>
      <c r="F7830" t="s">
        <v>22300</v>
      </c>
      <c r="G7830" t="s">
        <v>134</v>
      </c>
      <c r="H7830" t="s">
        <v>135</v>
      </c>
      <c r="I7830" t="s">
        <v>468</v>
      </c>
      <c r="J7830" t="s">
        <v>137</v>
      </c>
      <c r="K7830" t="s">
        <v>138</v>
      </c>
      <c r="L7830" t="s">
        <v>22301</v>
      </c>
      <c r="M7830" t="s">
        <v>22302</v>
      </c>
      <c r="N7830">
        <v>3.8888888000000003E-2</v>
      </c>
      <c r="O7830">
        <v>14</v>
      </c>
      <c r="P7830">
        <v>2725</v>
      </c>
      <c r="Q7830">
        <v>3</v>
      </c>
      <c r="R7830">
        <v>26</v>
      </c>
      <c r="S7830">
        <v>15</v>
      </c>
      <c r="T7830">
        <v>214</v>
      </c>
      <c r="U7830">
        <v>1</v>
      </c>
      <c r="V7830">
        <v>1</v>
      </c>
      <c r="W7830">
        <v>7.1258860996925009</v>
      </c>
      <c r="X7830">
        <v>22.056411233804212</v>
      </c>
      <c r="Y7830">
        <v>0.21201406412200002</v>
      </c>
      <c r="Z7830">
        <v>0.28849074816216669</v>
      </c>
      <c r="AA7830">
        <v>2.6568638573575001</v>
      </c>
      <c r="AB7830">
        <v>6.4738742236781741</v>
      </c>
      <c r="AC7830">
        <v>3.5071664940666665E-2</v>
      </c>
      <c r="AD7830">
        <v>0</v>
      </c>
      <c r="AE7830">
        <v>38.848611891757216</v>
      </c>
    </row>
    <row r="7831" spans="1:31" x14ac:dyDescent="0.25">
      <c r="A7831">
        <v>2333275</v>
      </c>
      <c r="B7831">
        <v>1</v>
      </c>
      <c r="C7831" t="s">
        <v>81</v>
      </c>
      <c r="D7831" t="s">
        <v>118</v>
      </c>
      <c r="E7831" t="s">
        <v>141</v>
      </c>
      <c r="F7831" t="s">
        <v>22303</v>
      </c>
      <c r="G7831" t="s">
        <v>177</v>
      </c>
      <c r="H7831" t="s">
        <v>135</v>
      </c>
      <c r="I7831" t="s">
        <v>136</v>
      </c>
      <c r="J7831" t="s">
        <v>137</v>
      </c>
      <c r="K7831" t="s">
        <v>144</v>
      </c>
      <c r="L7831" t="s">
        <v>22304</v>
      </c>
      <c r="M7831" t="s">
        <v>22305</v>
      </c>
      <c r="N7831">
        <v>3.304444444</v>
      </c>
      <c r="O7831">
        <v>0</v>
      </c>
      <c r="P7831">
        <v>5011</v>
      </c>
      <c r="Q7831">
        <v>1</v>
      </c>
      <c r="R7831">
        <v>71</v>
      </c>
      <c r="S7831">
        <v>59</v>
      </c>
      <c r="T7831">
        <v>268</v>
      </c>
      <c r="U7831">
        <v>2</v>
      </c>
      <c r="V7831">
        <v>1</v>
      </c>
      <c r="W7831">
        <v>0</v>
      </c>
      <c r="X7831">
        <v>3447.1828047191366</v>
      </c>
      <c r="Y7831">
        <v>0</v>
      </c>
      <c r="Z7831">
        <v>220.57969204656658</v>
      </c>
      <c r="AA7831">
        <v>1998.8206637793407</v>
      </c>
      <c r="AB7831">
        <v>1231.2024717459117</v>
      </c>
      <c r="AC7831">
        <v>609.92927011175675</v>
      </c>
      <c r="AD7831">
        <v>7.4389352264668007</v>
      </c>
      <c r="AE7831">
        <v>7515.1538376291792</v>
      </c>
    </row>
    <row r="7832" spans="1:31" x14ac:dyDescent="0.25">
      <c r="A7832">
        <v>2333544</v>
      </c>
      <c r="B7832">
        <v>1</v>
      </c>
      <c r="C7832" t="s">
        <v>80</v>
      </c>
      <c r="D7832" t="s">
        <v>82</v>
      </c>
      <c r="E7832" t="s">
        <v>153</v>
      </c>
      <c r="F7832" t="s">
        <v>22306</v>
      </c>
      <c r="G7832" t="s">
        <v>155</v>
      </c>
      <c r="H7832" t="s">
        <v>150</v>
      </c>
      <c r="I7832" t="s">
        <v>136</v>
      </c>
      <c r="J7832" t="s">
        <v>137</v>
      </c>
      <c r="K7832" t="s">
        <v>138</v>
      </c>
      <c r="L7832" t="s">
        <v>22307</v>
      </c>
      <c r="M7832" t="s">
        <v>22308</v>
      </c>
      <c r="N7832">
        <v>3.5274999999999999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1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1.7517778385820419</v>
      </c>
      <c r="AC7832">
        <v>0</v>
      </c>
      <c r="AD7832">
        <v>0</v>
      </c>
      <c r="AE7832">
        <v>1.7517778385820419</v>
      </c>
    </row>
    <row r="7833" spans="1:31" x14ac:dyDescent="0.25">
      <c r="A7833">
        <v>2333644</v>
      </c>
      <c r="B7833">
        <v>1</v>
      </c>
      <c r="C7833" t="s">
        <v>81</v>
      </c>
      <c r="D7833" t="s">
        <v>118</v>
      </c>
      <c r="E7833" t="s">
        <v>132</v>
      </c>
      <c r="F7833" t="s">
        <v>4331</v>
      </c>
      <c r="G7833" t="s">
        <v>134</v>
      </c>
      <c r="H7833" t="s">
        <v>135</v>
      </c>
      <c r="I7833" t="s">
        <v>136</v>
      </c>
      <c r="J7833" t="s">
        <v>137</v>
      </c>
      <c r="K7833" t="s">
        <v>138</v>
      </c>
      <c r="L7833" t="s">
        <v>22309</v>
      </c>
      <c r="M7833" t="s">
        <v>22310</v>
      </c>
      <c r="N7833">
        <v>0.81416666599999998</v>
      </c>
      <c r="O7833">
        <v>3</v>
      </c>
      <c r="P7833">
        <v>60</v>
      </c>
      <c r="Q7833">
        <v>41</v>
      </c>
      <c r="R7833">
        <v>96</v>
      </c>
      <c r="S7833">
        <v>2</v>
      </c>
      <c r="T7833">
        <v>26</v>
      </c>
      <c r="U7833">
        <v>0</v>
      </c>
      <c r="V7833">
        <v>0</v>
      </c>
      <c r="W7833">
        <v>3.5758394489821499</v>
      </c>
      <c r="X7833">
        <v>12.589676061585168</v>
      </c>
      <c r="Y7833">
        <v>52.110575214969103</v>
      </c>
      <c r="Z7833">
        <v>146.12656884573747</v>
      </c>
      <c r="AA7833">
        <v>1.9645970071283332</v>
      </c>
      <c r="AB7833">
        <v>19.183167540635946</v>
      </c>
      <c r="AC7833">
        <v>0</v>
      </c>
      <c r="AD7833">
        <v>0</v>
      </c>
      <c r="AE7833">
        <v>235.55042411903815</v>
      </c>
    </row>
    <row r="7834" spans="1:31" x14ac:dyDescent="0.25">
      <c r="A7834">
        <v>2332897</v>
      </c>
      <c r="B7834">
        <v>1</v>
      </c>
      <c r="C7834" t="s">
        <v>80</v>
      </c>
      <c r="D7834" t="s">
        <v>100</v>
      </c>
      <c r="E7834" t="s">
        <v>147</v>
      </c>
      <c r="F7834" t="s">
        <v>22311</v>
      </c>
      <c r="G7834" t="s">
        <v>463</v>
      </c>
      <c r="H7834" t="s">
        <v>150</v>
      </c>
      <c r="I7834" t="s">
        <v>136</v>
      </c>
      <c r="J7834" t="s">
        <v>137</v>
      </c>
      <c r="K7834" t="s">
        <v>138</v>
      </c>
      <c r="L7834" t="s">
        <v>22312</v>
      </c>
      <c r="M7834" t="s">
        <v>22313</v>
      </c>
      <c r="N7834">
        <v>2.5605555550000001</v>
      </c>
      <c r="O7834">
        <v>0</v>
      </c>
      <c r="P7834">
        <v>2</v>
      </c>
      <c r="Q7834">
        <v>0</v>
      </c>
      <c r="R7834">
        <v>6</v>
      </c>
      <c r="S7834">
        <v>0</v>
      </c>
      <c r="T7834">
        <v>1</v>
      </c>
      <c r="U7834">
        <v>0</v>
      </c>
      <c r="V7834">
        <v>0</v>
      </c>
      <c r="W7834">
        <v>0</v>
      </c>
      <c r="X7834">
        <v>0.81837901648607492</v>
      </c>
      <c r="Y7834">
        <v>0</v>
      </c>
      <c r="Z7834">
        <v>21.506265463951305</v>
      </c>
      <c r="AA7834">
        <v>0</v>
      </c>
      <c r="AB7834">
        <v>0.86721515305033336</v>
      </c>
      <c r="AC7834">
        <v>0</v>
      </c>
      <c r="AD7834">
        <v>0</v>
      </c>
      <c r="AE7834">
        <v>23.191859633487713</v>
      </c>
    </row>
    <row r="7835" spans="1:31" x14ac:dyDescent="0.25">
      <c r="A7835">
        <v>2333003</v>
      </c>
      <c r="B7835">
        <v>1</v>
      </c>
      <c r="C7835" t="s">
        <v>80</v>
      </c>
      <c r="D7835" t="s">
        <v>95</v>
      </c>
      <c r="E7835" t="s">
        <v>175</v>
      </c>
      <c r="F7835" t="s">
        <v>22314</v>
      </c>
      <c r="G7835" t="s">
        <v>143</v>
      </c>
      <c r="H7835" t="s">
        <v>135</v>
      </c>
      <c r="I7835" t="s">
        <v>136</v>
      </c>
      <c r="J7835" t="s">
        <v>137</v>
      </c>
      <c r="K7835" t="s">
        <v>144</v>
      </c>
      <c r="L7835" t="s">
        <v>22315</v>
      </c>
      <c r="M7835" t="s">
        <v>22316</v>
      </c>
      <c r="N7835">
        <v>1.964444444</v>
      </c>
      <c r="O7835">
        <v>1</v>
      </c>
      <c r="P7835">
        <v>285</v>
      </c>
      <c r="Q7835">
        <v>0</v>
      </c>
      <c r="R7835">
        <v>3</v>
      </c>
      <c r="S7835">
        <v>1</v>
      </c>
      <c r="T7835">
        <v>10</v>
      </c>
      <c r="U7835">
        <v>0</v>
      </c>
      <c r="V7835">
        <v>0</v>
      </c>
      <c r="W7835">
        <v>22.86862005885396</v>
      </c>
      <c r="X7835">
        <v>112.11813244494458</v>
      </c>
      <c r="Y7835">
        <v>0</v>
      </c>
      <c r="Z7835">
        <v>0.29685263834553338</v>
      </c>
      <c r="AA7835">
        <v>3.0152869582189505</v>
      </c>
      <c r="AB7835">
        <v>22.123833741434488</v>
      </c>
      <c r="AC7835">
        <v>0</v>
      </c>
      <c r="AD7835">
        <v>0</v>
      </c>
      <c r="AE7835">
        <v>160.4227258417975</v>
      </c>
    </row>
    <row r="7836" spans="1:31" x14ac:dyDescent="0.25">
      <c r="A7836">
        <v>2333060</v>
      </c>
      <c r="B7836">
        <v>1</v>
      </c>
      <c r="C7836" t="s">
        <v>80</v>
      </c>
      <c r="D7836" t="s">
        <v>88</v>
      </c>
      <c r="E7836" t="s">
        <v>147</v>
      </c>
      <c r="F7836" t="s">
        <v>22317</v>
      </c>
      <c r="G7836" t="s">
        <v>177</v>
      </c>
      <c r="H7836" t="s">
        <v>150</v>
      </c>
      <c r="I7836" t="s">
        <v>136</v>
      </c>
      <c r="J7836" t="s">
        <v>137</v>
      </c>
      <c r="K7836" t="s">
        <v>144</v>
      </c>
      <c r="L7836" t="s">
        <v>22318</v>
      </c>
      <c r="M7836" t="s">
        <v>22319</v>
      </c>
      <c r="N7836">
        <v>0.79527777700000002</v>
      </c>
      <c r="O7836">
        <v>0</v>
      </c>
      <c r="P7836">
        <v>70</v>
      </c>
      <c r="Q7836">
        <v>0</v>
      </c>
      <c r="R7836">
        <v>0</v>
      </c>
      <c r="S7836">
        <v>0</v>
      </c>
      <c r="T7836">
        <v>26</v>
      </c>
      <c r="U7836">
        <v>0</v>
      </c>
      <c r="V7836">
        <v>0</v>
      </c>
      <c r="W7836">
        <v>0</v>
      </c>
      <c r="X7836">
        <v>11.08734345527445</v>
      </c>
      <c r="Y7836">
        <v>0</v>
      </c>
      <c r="Z7836">
        <v>0</v>
      </c>
      <c r="AA7836">
        <v>0</v>
      </c>
      <c r="AB7836">
        <v>50.900702024712039</v>
      </c>
      <c r="AC7836">
        <v>0</v>
      </c>
      <c r="AD7836">
        <v>0</v>
      </c>
      <c r="AE7836">
        <v>61.988045479986489</v>
      </c>
    </row>
    <row r="7837" spans="1:31" x14ac:dyDescent="0.25">
      <c r="A7837">
        <v>2333106</v>
      </c>
      <c r="B7837">
        <v>1</v>
      </c>
      <c r="C7837" t="s">
        <v>80</v>
      </c>
      <c r="D7837" t="s">
        <v>85</v>
      </c>
      <c r="E7837" t="s">
        <v>153</v>
      </c>
      <c r="F7837" t="s">
        <v>22320</v>
      </c>
      <c r="G7837" t="s">
        <v>203</v>
      </c>
      <c r="H7837" t="s">
        <v>150</v>
      </c>
      <c r="I7837" t="s">
        <v>136</v>
      </c>
      <c r="J7837" t="s">
        <v>137</v>
      </c>
      <c r="K7837" t="s">
        <v>138</v>
      </c>
      <c r="L7837" t="s">
        <v>22321</v>
      </c>
      <c r="M7837" t="s">
        <v>22322</v>
      </c>
      <c r="N7837">
        <v>3.3691666659999999</v>
      </c>
      <c r="O7837">
        <v>0</v>
      </c>
      <c r="P7837">
        <v>16</v>
      </c>
      <c r="Q7837">
        <v>0</v>
      </c>
      <c r="R7837">
        <v>0</v>
      </c>
      <c r="S7837">
        <v>0</v>
      </c>
      <c r="T7837">
        <v>7</v>
      </c>
      <c r="U7837">
        <v>0</v>
      </c>
      <c r="V7837">
        <v>0</v>
      </c>
      <c r="W7837">
        <v>0</v>
      </c>
      <c r="X7837">
        <v>14.105898911966653</v>
      </c>
      <c r="Y7837">
        <v>0</v>
      </c>
      <c r="Z7837">
        <v>0</v>
      </c>
      <c r="AA7837">
        <v>0</v>
      </c>
      <c r="AB7837">
        <v>40.84940479646847</v>
      </c>
      <c r="AC7837">
        <v>0</v>
      </c>
      <c r="AD7837">
        <v>0</v>
      </c>
      <c r="AE7837">
        <v>54.955303708435125</v>
      </c>
    </row>
    <row r="7838" spans="1:31" x14ac:dyDescent="0.25">
      <c r="A7838">
        <v>2333252</v>
      </c>
      <c r="B7838">
        <v>1</v>
      </c>
      <c r="C7838" t="s">
        <v>80</v>
      </c>
      <c r="D7838" t="s">
        <v>93</v>
      </c>
      <c r="E7838" t="s">
        <v>153</v>
      </c>
      <c r="F7838" t="s">
        <v>22323</v>
      </c>
      <c r="G7838" t="s">
        <v>155</v>
      </c>
      <c r="H7838" t="s">
        <v>150</v>
      </c>
      <c r="I7838" t="s">
        <v>136</v>
      </c>
      <c r="J7838" t="s">
        <v>137</v>
      </c>
      <c r="K7838" t="s">
        <v>138</v>
      </c>
      <c r="L7838" t="s">
        <v>22324</v>
      </c>
      <c r="M7838" t="s">
        <v>22325</v>
      </c>
      <c r="N7838">
        <v>1.118055555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1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2.1504017913780222</v>
      </c>
      <c r="AC7838">
        <v>0</v>
      </c>
      <c r="AD7838">
        <v>0</v>
      </c>
      <c r="AE7838">
        <v>2.1504017913780222</v>
      </c>
    </row>
    <row r="7839" spans="1:31" x14ac:dyDescent="0.25">
      <c r="A7839">
        <v>2332937</v>
      </c>
      <c r="B7839">
        <v>1</v>
      </c>
      <c r="C7839" t="s">
        <v>80</v>
      </c>
      <c r="D7839" t="s">
        <v>92</v>
      </c>
      <c r="E7839" t="s">
        <v>175</v>
      </c>
      <c r="F7839" t="s">
        <v>22326</v>
      </c>
      <c r="G7839" t="s">
        <v>134</v>
      </c>
      <c r="H7839" t="s">
        <v>135</v>
      </c>
      <c r="I7839" t="s">
        <v>136</v>
      </c>
      <c r="J7839" t="s">
        <v>137</v>
      </c>
      <c r="K7839" t="s">
        <v>138</v>
      </c>
      <c r="L7839" t="s">
        <v>22327</v>
      </c>
      <c r="M7839" t="s">
        <v>22328</v>
      </c>
      <c r="N7839">
        <v>0.56916666599999999</v>
      </c>
      <c r="O7839">
        <v>1</v>
      </c>
      <c r="P7839">
        <v>3033</v>
      </c>
      <c r="Q7839">
        <v>0</v>
      </c>
      <c r="R7839">
        <v>315</v>
      </c>
      <c r="S7839">
        <v>11</v>
      </c>
      <c r="T7839">
        <v>370</v>
      </c>
      <c r="U7839">
        <v>1</v>
      </c>
      <c r="V7839">
        <v>0</v>
      </c>
      <c r="W7839">
        <v>0</v>
      </c>
      <c r="X7839">
        <v>376.46183549464052</v>
      </c>
      <c r="Y7839">
        <v>0</v>
      </c>
      <c r="Z7839">
        <v>58.582637573643211</v>
      </c>
      <c r="AA7839">
        <v>167.97199432549502</v>
      </c>
      <c r="AB7839">
        <v>247.52220719050115</v>
      </c>
      <c r="AC7839">
        <v>0.55803685103775014</v>
      </c>
      <c r="AD7839">
        <v>0</v>
      </c>
      <c r="AE7839">
        <v>851.09671143531773</v>
      </c>
    </row>
    <row r="7840" spans="1:31" x14ac:dyDescent="0.25">
      <c r="A7840">
        <v>2333601</v>
      </c>
      <c r="B7840">
        <v>1</v>
      </c>
      <c r="C7840" t="s">
        <v>80</v>
      </c>
      <c r="D7840" t="s">
        <v>100</v>
      </c>
      <c r="E7840" t="s">
        <v>153</v>
      </c>
      <c r="F7840" t="s">
        <v>22329</v>
      </c>
      <c r="G7840" t="s">
        <v>155</v>
      </c>
      <c r="H7840" t="s">
        <v>150</v>
      </c>
      <c r="I7840" t="s">
        <v>136</v>
      </c>
      <c r="J7840" t="s">
        <v>137</v>
      </c>
      <c r="K7840" t="s">
        <v>138</v>
      </c>
      <c r="L7840" t="s">
        <v>22330</v>
      </c>
      <c r="M7840" t="s">
        <v>22331</v>
      </c>
      <c r="N7840">
        <v>0.84583333299999997</v>
      </c>
      <c r="O7840">
        <v>0</v>
      </c>
      <c r="P7840">
        <v>2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0.22165633159174999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0.22165633159174999</v>
      </c>
    </row>
    <row r="7841" spans="1:31" x14ac:dyDescent="0.25">
      <c r="A7841">
        <v>2333627</v>
      </c>
      <c r="B7841">
        <v>1</v>
      </c>
      <c r="C7841" t="s">
        <v>81</v>
      </c>
      <c r="D7841" t="s">
        <v>113</v>
      </c>
      <c r="E7841" t="s">
        <v>147</v>
      </c>
      <c r="F7841" t="s">
        <v>22332</v>
      </c>
      <c r="G7841" t="s">
        <v>353</v>
      </c>
      <c r="H7841" t="s">
        <v>150</v>
      </c>
      <c r="I7841" t="s">
        <v>136</v>
      </c>
      <c r="J7841" t="s">
        <v>137</v>
      </c>
      <c r="K7841" t="s">
        <v>138</v>
      </c>
      <c r="L7841" t="s">
        <v>22333</v>
      </c>
      <c r="M7841" t="s">
        <v>22334</v>
      </c>
      <c r="N7841">
        <v>3.528888888</v>
      </c>
      <c r="O7841">
        <v>0</v>
      </c>
      <c r="P7841">
        <v>15</v>
      </c>
      <c r="Q7841">
        <v>0</v>
      </c>
      <c r="R7841">
        <v>0</v>
      </c>
      <c r="S7841">
        <v>0</v>
      </c>
      <c r="T7841">
        <v>1</v>
      </c>
      <c r="U7841">
        <v>0</v>
      </c>
      <c r="V7841">
        <v>0</v>
      </c>
      <c r="W7841">
        <v>0</v>
      </c>
      <c r="X7841">
        <v>3.8469793523852753</v>
      </c>
      <c r="Y7841">
        <v>0</v>
      </c>
      <c r="Z7841">
        <v>0</v>
      </c>
      <c r="AA7841">
        <v>0</v>
      </c>
      <c r="AB7841">
        <v>0.45849604860832505</v>
      </c>
      <c r="AC7841">
        <v>0</v>
      </c>
      <c r="AD7841">
        <v>0</v>
      </c>
      <c r="AE7841">
        <v>4.3054754009936005</v>
      </c>
    </row>
    <row r="7842" spans="1:31" x14ac:dyDescent="0.25">
      <c r="A7842">
        <v>2333607</v>
      </c>
      <c r="B7842">
        <v>1</v>
      </c>
      <c r="C7842" t="s">
        <v>80</v>
      </c>
      <c r="D7842" t="s">
        <v>84</v>
      </c>
      <c r="E7842" t="s">
        <v>153</v>
      </c>
      <c r="F7842" t="s">
        <v>22335</v>
      </c>
      <c r="G7842" t="s">
        <v>203</v>
      </c>
      <c r="H7842" t="s">
        <v>150</v>
      </c>
      <c r="I7842" t="s">
        <v>136</v>
      </c>
      <c r="J7842" t="s">
        <v>137</v>
      </c>
      <c r="K7842" t="s">
        <v>138</v>
      </c>
      <c r="L7842" t="s">
        <v>22336</v>
      </c>
      <c r="M7842" t="s">
        <v>22337</v>
      </c>
      <c r="N7842">
        <v>1.5874999999999999</v>
      </c>
      <c r="O7842">
        <v>0</v>
      </c>
      <c r="P7842">
        <v>2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0.40877098883291668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0.40877098883291668</v>
      </c>
    </row>
    <row r="7843" spans="1:31" x14ac:dyDescent="0.25">
      <c r="A7843">
        <v>2333521</v>
      </c>
      <c r="B7843">
        <v>1</v>
      </c>
      <c r="C7843" t="s">
        <v>81</v>
      </c>
      <c r="D7843" t="s">
        <v>112</v>
      </c>
      <c r="E7843" t="s">
        <v>147</v>
      </c>
      <c r="F7843" t="s">
        <v>22338</v>
      </c>
      <c r="G7843" t="s">
        <v>149</v>
      </c>
      <c r="H7843" t="s">
        <v>150</v>
      </c>
      <c r="I7843" t="s">
        <v>136</v>
      </c>
      <c r="J7843" t="s">
        <v>137</v>
      </c>
      <c r="K7843" t="s">
        <v>138</v>
      </c>
      <c r="L7843" t="s">
        <v>22339</v>
      </c>
      <c r="M7843" t="s">
        <v>22340</v>
      </c>
      <c r="N7843">
        <v>1.7594444440000001</v>
      </c>
      <c r="O7843">
        <v>0</v>
      </c>
      <c r="P7843">
        <v>12</v>
      </c>
      <c r="Q7843">
        <v>0</v>
      </c>
      <c r="R7843">
        <v>14</v>
      </c>
      <c r="S7843">
        <v>0</v>
      </c>
      <c r="T7843">
        <v>4</v>
      </c>
      <c r="U7843">
        <v>0</v>
      </c>
      <c r="V7843">
        <v>0</v>
      </c>
      <c r="W7843">
        <v>0</v>
      </c>
      <c r="X7843">
        <v>3.3322080166481669</v>
      </c>
      <c r="Y7843">
        <v>0</v>
      </c>
      <c r="Z7843">
        <v>6.8561448407859888</v>
      </c>
      <c r="AA7843">
        <v>0</v>
      </c>
      <c r="AB7843">
        <v>0.25643845600724996</v>
      </c>
      <c r="AC7843">
        <v>0</v>
      </c>
      <c r="AD7843">
        <v>0</v>
      </c>
      <c r="AE7843">
        <v>10.444791313441407</v>
      </c>
    </row>
    <row r="7844" spans="1:31" x14ac:dyDescent="0.25">
      <c r="A7844">
        <v>2333129</v>
      </c>
      <c r="B7844">
        <v>1</v>
      </c>
      <c r="C7844" t="s">
        <v>80</v>
      </c>
      <c r="D7844" t="s">
        <v>97</v>
      </c>
      <c r="E7844" t="s">
        <v>132</v>
      </c>
      <c r="F7844" t="s">
        <v>22341</v>
      </c>
      <c r="G7844" t="s">
        <v>134</v>
      </c>
      <c r="H7844" t="s">
        <v>135</v>
      </c>
      <c r="I7844" t="s">
        <v>136</v>
      </c>
      <c r="J7844" t="s">
        <v>137</v>
      </c>
      <c r="K7844" t="s">
        <v>138</v>
      </c>
      <c r="L7844" t="s">
        <v>22342</v>
      </c>
      <c r="M7844" t="s">
        <v>22343</v>
      </c>
      <c r="N7844">
        <v>0.79527777700000002</v>
      </c>
      <c r="O7844">
        <v>4</v>
      </c>
      <c r="P7844">
        <v>721</v>
      </c>
      <c r="Q7844">
        <v>3</v>
      </c>
      <c r="R7844">
        <v>77</v>
      </c>
      <c r="S7844">
        <v>5</v>
      </c>
      <c r="T7844">
        <v>129</v>
      </c>
      <c r="U7844">
        <v>0</v>
      </c>
      <c r="V7844">
        <v>0</v>
      </c>
      <c r="W7844">
        <v>3.3424138269983752</v>
      </c>
      <c r="X7844">
        <v>150.61768386018184</v>
      </c>
      <c r="Y7844">
        <v>3.1670258270312672</v>
      </c>
      <c r="Z7844">
        <v>24.00858805461003</v>
      </c>
      <c r="AA7844">
        <v>50.687492964569167</v>
      </c>
      <c r="AB7844">
        <v>107.0877085523954</v>
      </c>
      <c r="AC7844">
        <v>0</v>
      </c>
      <c r="AD7844">
        <v>0</v>
      </c>
      <c r="AE7844">
        <v>338.91091308578609</v>
      </c>
    </row>
    <row r="7845" spans="1:31" x14ac:dyDescent="0.25">
      <c r="A7845">
        <v>2333670</v>
      </c>
      <c r="B7845">
        <v>1</v>
      </c>
      <c r="C7845" t="s">
        <v>80</v>
      </c>
      <c r="D7845" t="s">
        <v>93</v>
      </c>
      <c r="E7845" t="s">
        <v>153</v>
      </c>
      <c r="F7845" t="s">
        <v>22344</v>
      </c>
      <c r="G7845" t="s">
        <v>203</v>
      </c>
      <c r="H7845" t="s">
        <v>150</v>
      </c>
      <c r="I7845" t="s">
        <v>136</v>
      </c>
      <c r="J7845" t="s">
        <v>137</v>
      </c>
      <c r="K7845" t="s">
        <v>138</v>
      </c>
      <c r="L7845" t="s">
        <v>22345</v>
      </c>
      <c r="M7845" t="s">
        <v>22346</v>
      </c>
      <c r="N7845">
        <v>0.96361111099999996</v>
      </c>
      <c r="O7845">
        <v>0</v>
      </c>
      <c r="P7845">
        <v>1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6.3786485600000005E-5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0</v>
      </c>
      <c r="AE7845">
        <v>6.3786485600000005E-5</v>
      </c>
    </row>
    <row r="7846" spans="1:31" x14ac:dyDescent="0.25">
      <c r="A7846">
        <v>2333069</v>
      </c>
      <c r="B7846">
        <v>1</v>
      </c>
      <c r="C7846" t="s">
        <v>81</v>
      </c>
      <c r="D7846" t="s">
        <v>120</v>
      </c>
      <c r="E7846" t="s">
        <v>153</v>
      </c>
      <c r="F7846" t="s">
        <v>22347</v>
      </c>
      <c r="G7846" t="s">
        <v>203</v>
      </c>
      <c r="H7846" t="s">
        <v>150</v>
      </c>
      <c r="I7846" t="s">
        <v>136</v>
      </c>
      <c r="J7846" t="s">
        <v>137</v>
      </c>
      <c r="K7846" t="s">
        <v>138</v>
      </c>
      <c r="L7846" t="s">
        <v>22348</v>
      </c>
      <c r="M7846" t="s">
        <v>22349</v>
      </c>
      <c r="N7846">
        <v>1.3330555550000001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1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>
        <v>0</v>
      </c>
      <c r="AB7846">
        <v>0.14169714303352501</v>
      </c>
      <c r="AC7846">
        <v>0</v>
      </c>
      <c r="AD7846">
        <v>0</v>
      </c>
      <c r="AE7846">
        <v>0.14169714303352501</v>
      </c>
    </row>
    <row r="7847" spans="1:31" x14ac:dyDescent="0.25">
      <c r="A7847">
        <v>2333610</v>
      </c>
      <c r="B7847">
        <v>1</v>
      </c>
      <c r="C7847" t="s">
        <v>80</v>
      </c>
      <c r="D7847" t="s">
        <v>110</v>
      </c>
      <c r="E7847" t="s">
        <v>153</v>
      </c>
      <c r="F7847" t="s">
        <v>22350</v>
      </c>
      <c r="G7847" t="s">
        <v>155</v>
      </c>
      <c r="H7847" t="s">
        <v>150</v>
      </c>
      <c r="I7847" t="s">
        <v>136</v>
      </c>
      <c r="J7847" t="s">
        <v>137</v>
      </c>
      <c r="K7847" t="s">
        <v>138</v>
      </c>
      <c r="L7847" t="s">
        <v>22351</v>
      </c>
      <c r="M7847" t="s">
        <v>22352</v>
      </c>
      <c r="N7847">
        <v>4.1816666659999999</v>
      </c>
      <c r="O7847">
        <v>0</v>
      </c>
      <c r="P7847">
        <v>1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0.72724719945700012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0.72724719945700012</v>
      </c>
    </row>
    <row r="7848" spans="1:31" x14ac:dyDescent="0.25">
      <c r="A7848">
        <v>2333115</v>
      </c>
      <c r="B7848">
        <v>1</v>
      </c>
      <c r="C7848" t="s">
        <v>80</v>
      </c>
      <c r="D7848" t="s">
        <v>97</v>
      </c>
      <c r="E7848" t="s">
        <v>285</v>
      </c>
      <c r="F7848" t="s">
        <v>22353</v>
      </c>
      <c r="G7848" t="s">
        <v>336</v>
      </c>
      <c r="H7848" t="s">
        <v>150</v>
      </c>
      <c r="I7848" t="s">
        <v>136</v>
      </c>
      <c r="J7848" t="s">
        <v>137</v>
      </c>
      <c r="K7848" t="s">
        <v>138</v>
      </c>
      <c r="L7848" t="s">
        <v>22354</v>
      </c>
      <c r="M7848" t="s">
        <v>22355</v>
      </c>
      <c r="N7848">
        <v>1.4316666659999999</v>
      </c>
      <c r="O7848">
        <v>0</v>
      </c>
      <c r="P7848">
        <v>10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33.719976927450503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33.719976927450503</v>
      </c>
    </row>
    <row r="7849" spans="1:31" x14ac:dyDescent="0.25">
      <c r="A7849">
        <v>2333633</v>
      </c>
      <c r="B7849">
        <v>1</v>
      </c>
      <c r="C7849" t="s">
        <v>81</v>
      </c>
      <c r="D7849" t="s">
        <v>123</v>
      </c>
      <c r="E7849" t="s">
        <v>147</v>
      </c>
      <c r="F7849" t="s">
        <v>22356</v>
      </c>
      <c r="G7849" t="s">
        <v>353</v>
      </c>
      <c r="H7849" t="s">
        <v>150</v>
      </c>
      <c r="I7849" t="s">
        <v>136</v>
      </c>
      <c r="J7849" t="s">
        <v>137</v>
      </c>
      <c r="K7849" t="s">
        <v>138</v>
      </c>
      <c r="L7849" t="s">
        <v>22357</v>
      </c>
      <c r="M7849" t="s">
        <v>22358</v>
      </c>
      <c r="N7849">
        <v>1.905277777</v>
      </c>
      <c r="O7849">
        <v>0</v>
      </c>
      <c r="P7849">
        <v>36</v>
      </c>
      <c r="Q7849">
        <v>0</v>
      </c>
      <c r="R7849">
        <v>0</v>
      </c>
      <c r="S7849">
        <v>0</v>
      </c>
      <c r="T7849">
        <v>5</v>
      </c>
      <c r="U7849">
        <v>0</v>
      </c>
      <c r="V7849">
        <v>0</v>
      </c>
      <c r="W7849">
        <v>0</v>
      </c>
      <c r="X7849">
        <v>12.912368101947823</v>
      </c>
      <c r="Y7849">
        <v>0</v>
      </c>
      <c r="Z7849">
        <v>0</v>
      </c>
      <c r="AA7849">
        <v>0</v>
      </c>
      <c r="AB7849">
        <v>16.563651601870049</v>
      </c>
      <c r="AC7849">
        <v>0</v>
      </c>
      <c r="AD7849">
        <v>0</v>
      </c>
      <c r="AE7849">
        <v>29.476019703817872</v>
      </c>
    </row>
    <row r="7850" spans="1:31" x14ac:dyDescent="0.25">
      <c r="A7850">
        <v>2333092</v>
      </c>
      <c r="B7850">
        <v>1</v>
      </c>
      <c r="C7850" t="s">
        <v>80</v>
      </c>
      <c r="D7850" t="s">
        <v>110</v>
      </c>
      <c r="E7850" t="s">
        <v>158</v>
      </c>
      <c r="F7850" t="s">
        <v>2521</v>
      </c>
      <c r="G7850" t="s">
        <v>143</v>
      </c>
      <c r="H7850" t="s">
        <v>150</v>
      </c>
      <c r="I7850" t="s">
        <v>136</v>
      </c>
      <c r="J7850" t="s">
        <v>137</v>
      </c>
      <c r="K7850" t="s">
        <v>144</v>
      </c>
      <c r="L7850" t="s">
        <v>22359</v>
      </c>
      <c r="M7850" t="s">
        <v>22360</v>
      </c>
      <c r="N7850">
        <v>3.633611111</v>
      </c>
      <c r="O7850">
        <v>0</v>
      </c>
      <c r="P7850">
        <v>334</v>
      </c>
      <c r="Q7850">
        <v>0</v>
      </c>
      <c r="R7850">
        <v>0</v>
      </c>
      <c r="S7850">
        <v>0</v>
      </c>
      <c r="T7850">
        <v>19</v>
      </c>
      <c r="U7850">
        <v>0</v>
      </c>
      <c r="V7850">
        <v>0</v>
      </c>
      <c r="W7850">
        <v>0</v>
      </c>
      <c r="X7850">
        <v>321.06571687318012</v>
      </c>
      <c r="Y7850">
        <v>0</v>
      </c>
      <c r="Z7850">
        <v>0</v>
      </c>
      <c r="AA7850">
        <v>0</v>
      </c>
      <c r="AB7850">
        <v>177.95398809813551</v>
      </c>
      <c r="AC7850">
        <v>0</v>
      </c>
      <c r="AD7850">
        <v>0</v>
      </c>
      <c r="AE7850">
        <v>499.0197049713156</v>
      </c>
    </row>
    <row r="7851" spans="1:31" x14ac:dyDescent="0.25">
      <c r="A7851">
        <v>2333407</v>
      </c>
      <c r="B7851">
        <v>1</v>
      </c>
      <c r="C7851" t="s">
        <v>80</v>
      </c>
      <c r="D7851" t="s">
        <v>94</v>
      </c>
      <c r="E7851" t="s">
        <v>147</v>
      </c>
      <c r="F7851" t="s">
        <v>22361</v>
      </c>
      <c r="G7851" t="s">
        <v>353</v>
      </c>
      <c r="H7851" t="s">
        <v>150</v>
      </c>
      <c r="I7851" t="s">
        <v>136</v>
      </c>
      <c r="J7851" t="s">
        <v>137</v>
      </c>
      <c r="K7851" t="s">
        <v>138</v>
      </c>
      <c r="L7851" t="s">
        <v>22362</v>
      </c>
      <c r="M7851" t="s">
        <v>22363</v>
      </c>
      <c r="N7851">
        <v>3.1688888880000001</v>
      </c>
      <c r="O7851">
        <v>0</v>
      </c>
      <c r="P7851">
        <v>45</v>
      </c>
      <c r="Q7851">
        <v>0</v>
      </c>
      <c r="R7851">
        <v>0</v>
      </c>
      <c r="S7851">
        <v>0</v>
      </c>
      <c r="T7851">
        <v>1</v>
      </c>
      <c r="U7851">
        <v>0</v>
      </c>
      <c r="V7851">
        <v>0</v>
      </c>
      <c r="W7851">
        <v>0</v>
      </c>
      <c r="X7851">
        <v>34.506061479808189</v>
      </c>
      <c r="Y7851">
        <v>0</v>
      </c>
      <c r="Z7851">
        <v>0</v>
      </c>
      <c r="AA7851">
        <v>0</v>
      </c>
      <c r="AB7851">
        <v>5.4620155935962442</v>
      </c>
      <c r="AC7851">
        <v>0</v>
      </c>
      <c r="AD7851">
        <v>0</v>
      </c>
      <c r="AE7851">
        <v>39.96807707340443</v>
      </c>
    </row>
    <row r="7852" spans="1:31" x14ac:dyDescent="0.25">
      <c r="A7852">
        <v>2333052</v>
      </c>
      <c r="B7852">
        <v>1</v>
      </c>
      <c r="C7852" t="s">
        <v>80</v>
      </c>
      <c r="D7852" t="s">
        <v>110</v>
      </c>
      <c r="E7852" t="s">
        <v>175</v>
      </c>
      <c r="F7852" t="s">
        <v>22364</v>
      </c>
      <c r="G7852" t="s">
        <v>134</v>
      </c>
      <c r="H7852" t="s">
        <v>135</v>
      </c>
      <c r="I7852" t="s">
        <v>136</v>
      </c>
      <c r="J7852" t="s">
        <v>137</v>
      </c>
      <c r="K7852" t="s">
        <v>138</v>
      </c>
      <c r="L7852" t="s">
        <v>22365</v>
      </c>
      <c r="M7852" t="s">
        <v>22366</v>
      </c>
      <c r="N7852">
        <v>0.12805555499999999</v>
      </c>
      <c r="O7852">
        <v>0</v>
      </c>
      <c r="P7852">
        <v>4745</v>
      </c>
      <c r="Q7852">
        <v>0</v>
      </c>
      <c r="R7852">
        <v>0</v>
      </c>
      <c r="S7852">
        <v>1</v>
      </c>
      <c r="T7852">
        <v>429</v>
      </c>
      <c r="U7852">
        <v>0</v>
      </c>
      <c r="V7852">
        <v>0</v>
      </c>
      <c r="W7852">
        <v>0</v>
      </c>
      <c r="X7852">
        <v>145.06252286691597</v>
      </c>
      <c r="Y7852">
        <v>0</v>
      </c>
      <c r="Z7852">
        <v>0</v>
      </c>
      <c r="AA7852">
        <v>0.2000252349129</v>
      </c>
      <c r="AB7852">
        <v>45.719203222611426</v>
      </c>
      <c r="AC7852">
        <v>0</v>
      </c>
      <c r="AD7852">
        <v>0</v>
      </c>
      <c r="AE7852">
        <v>190.98175132444032</v>
      </c>
    </row>
    <row r="7853" spans="1:31" x14ac:dyDescent="0.25">
      <c r="A7853">
        <v>2333155</v>
      </c>
      <c r="B7853">
        <v>1</v>
      </c>
      <c r="C7853" t="s">
        <v>81</v>
      </c>
      <c r="D7853" t="s">
        <v>127</v>
      </c>
      <c r="E7853" t="s">
        <v>141</v>
      </c>
      <c r="F7853" t="s">
        <v>22367</v>
      </c>
      <c r="G7853" t="s">
        <v>134</v>
      </c>
      <c r="H7853" t="s">
        <v>135</v>
      </c>
      <c r="I7853" t="s">
        <v>136</v>
      </c>
      <c r="J7853" t="s">
        <v>137</v>
      </c>
      <c r="K7853" t="s">
        <v>138</v>
      </c>
      <c r="L7853" t="s">
        <v>22368</v>
      </c>
      <c r="M7853" t="s">
        <v>22369</v>
      </c>
      <c r="N7853">
        <v>1.928055555</v>
      </c>
      <c r="O7853">
        <v>0</v>
      </c>
      <c r="P7853">
        <v>2618</v>
      </c>
      <c r="Q7853">
        <v>0</v>
      </c>
      <c r="R7853">
        <v>0</v>
      </c>
      <c r="S7853">
        <v>1</v>
      </c>
      <c r="T7853">
        <v>113</v>
      </c>
      <c r="U7853">
        <v>0</v>
      </c>
      <c r="V7853">
        <v>0</v>
      </c>
      <c r="W7853">
        <v>0</v>
      </c>
      <c r="X7853">
        <v>967.9827237059111</v>
      </c>
      <c r="Y7853">
        <v>0</v>
      </c>
      <c r="Z7853">
        <v>0</v>
      </c>
      <c r="AA7853">
        <v>3.2978358027462553</v>
      </c>
      <c r="AB7853">
        <v>576.35204470640451</v>
      </c>
      <c r="AC7853">
        <v>0</v>
      </c>
      <c r="AD7853">
        <v>0</v>
      </c>
      <c r="AE7853">
        <v>1547.6326042150617</v>
      </c>
    </row>
    <row r="7854" spans="1:31" x14ac:dyDescent="0.25">
      <c r="A7854">
        <v>2332906</v>
      </c>
      <c r="B7854">
        <v>1</v>
      </c>
      <c r="C7854" t="s">
        <v>80</v>
      </c>
      <c r="D7854" t="s">
        <v>82</v>
      </c>
      <c r="E7854" t="s">
        <v>153</v>
      </c>
      <c r="F7854" t="s">
        <v>22370</v>
      </c>
      <c r="G7854" t="s">
        <v>203</v>
      </c>
      <c r="H7854" t="s">
        <v>150</v>
      </c>
      <c r="I7854" t="s">
        <v>136</v>
      </c>
      <c r="J7854" t="s">
        <v>137</v>
      </c>
      <c r="K7854" t="s">
        <v>138</v>
      </c>
      <c r="L7854" t="s">
        <v>22371</v>
      </c>
      <c r="M7854" t="s">
        <v>22372</v>
      </c>
      <c r="N7854">
        <v>1.760277777</v>
      </c>
      <c r="O7854">
        <v>0</v>
      </c>
      <c r="P7854">
        <v>9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2.9892685527396581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  <c r="AE7854">
        <v>2.9892685527396581</v>
      </c>
    </row>
    <row r="7855" spans="1:31" x14ac:dyDescent="0.25">
      <c r="A7855">
        <v>2333255</v>
      </c>
      <c r="B7855">
        <v>1</v>
      </c>
      <c r="C7855" t="s">
        <v>80</v>
      </c>
      <c r="D7855" t="s">
        <v>88</v>
      </c>
      <c r="E7855" t="s">
        <v>175</v>
      </c>
      <c r="F7855" t="s">
        <v>22373</v>
      </c>
      <c r="G7855" t="s">
        <v>134</v>
      </c>
      <c r="H7855" t="s">
        <v>135</v>
      </c>
      <c r="I7855" t="s">
        <v>136</v>
      </c>
      <c r="J7855" t="s">
        <v>137</v>
      </c>
      <c r="K7855" t="s">
        <v>138</v>
      </c>
      <c r="L7855" t="s">
        <v>22374</v>
      </c>
      <c r="M7855" t="s">
        <v>22375</v>
      </c>
      <c r="N7855">
        <v>2.1888888880000001</v>
      </c>
      <c r="O7855">
        <v>0</v>
      </c>
      <c r="P7855">
        <v>4647</v>
      </c>
      <c r="Q7855">
        <v>0</v>
      </c>
      <c r="R7855">
        <v>1</v>
      </c>
      <c r="S7855">
        <v>1</v>
      </c>
      <c r="T7855">
        <v>740</v>
      </c>
      <c r="U7855">
        <v>0</v>
      </c>
      <c r="V7855">
        <v>7</v>
      </c>
      <c r="W7855">
        <v>0</v>
      </c>
      <c r="X7855">
        <v>2521.5180818421077</v>
      </c>
      <c r="Y7855">
        <v>0</v>
      </c>
      <c r="Z7855">
        <v>5.8364032033000002E-2</v>
      </c>
      <c r="AA7855">
        <v>41.460353975796998</v>
      </c>
      <c r="AB7855">
        <v>2531.7837024375217</v>
      </c>
      <c r="AC7855">
        <v>0</v>
      </c>
      <c r="AD7855">
        <v>182.54236127179931</v>
      </c>
      <c r="AE7855">
        <v>5277.3628635592586</v>
      </c>
    </row>
    <row r="7856" spans="1:31" x14ac:dyDescent="0.25">
      <c r="A7856">
        <v>2333593</v>
      </c>
      <c r="B7856">
        <v>1</v>
      </c>
      <c r="C7856" t="s">
        <v>80</v>
      </c>
      <c r="D7856" t="s">
        <v>99</v>
      </c>
      <c r="E7856" t="s">
        <v>153</v>
      </c>
      <c r="F7856" t="s">
        <v>22376</v>
      </c>
      <c r="G7856" t="s">
        <v>155</v>
      </c>
      <c r="H7856" t="s">
        <v>150</v>
      </c>
      <c r="I7856" t="s">
        <v>136</v>
      </c>
      <c r="J7856" t="s">
        <v>137</v>
      </c>
      <c r="K7856" t="s">
        <v>138</v>
      </c>
      <c r="L7856" t="s">
        <v>22377</v>
      </c>
      <c r="M7856" t="s">
        <v>22378</v>
      </c>
      <c r="N7856">
        <v>2.5613888880000002</v>
      </c>
      <c r="O7856">
        <v>0</v>
      </c>
      <c r="P7856">
        <v>1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0.73937135049974989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0</v>
      </c>
      <c r="AE7856">
        <v>0.73937135049974989</v>
      </c>
    </row>
    <row r="7857" spans="1:31" x14ac:dyDescent="0.25">
      <c r="A7857">
        <v>2333301</v>
      </c>
      <c r="B7857">
        <v>1</v>
      </c>
      <c r="C7857" t="s">
        <v>81</v>
      </c>
      <c r="D7857" t="s">
        <v>128</v>
      </c>
      <c r="E7857" t="s">
        <v>132</v>
      </c>
      <c r="F7857" t="s">
        <v>19503</v>
      </c>
      <c r="G7857" t="s">
        <v>134</v>
      </c>
      <c r="H7857" t="s">
        <v>135</v>
      </c>
      <c r="I7857" t="s">
        <v>136</v>
      </c>
      <c r="J7857" t="s">
        <v>137</v>
      </c>
      <c r="K7857" t="s">
        <v>138</v>
      </c>
      <c r="L7857" t="s">
        <v>22379</v>
      </c>
      <c r="M7857" t="s">
        <v>22380</v>
      </c>
      <c r="N7857">
        <v>1.363888888</v>
      </c>
      <c r="O7857">
        <v>5</v>
      </c>
      <c r="P7857">
        <v>298</v>
      </c>
      <c r="Q7857">
        <v>2</v>
      </c>
      <c r="R7857">
        <v>17</v>
      </c>
      <c r="S7857">
        <v>14</v>
      </c>
      <c r="T7857">
        <v>15</v>
      </c>
      <c r="U7857">
        <v>0</v>
      </c>
      <c r="V7857">
        <v>0</v>
      </c>
      <c r="W7857">
        <v>1.3603519366922669</v>
      </c>
      <c r="X7857">
        <v>91.779682308936216</v>
      </c>
      <c r="Y7857">
        <v>4.1629188968752002</v>
      </c>
      <c r="Z7857">
        <v>14.482518711233343</v>
      </c>
      <c r="AA7857">
        <v>124.81365133761241</v>
      </c>
      <c r="AB7857">
        <v>11.181275202535376</v>
      </c>
      <c r="AC7857">
        <v>0</v>
      </c>
      <c r="AD7857">
        <v>0</v>
      </c>
      <c r="AE7857">
        <v>247.78039839388481</v>
      </c>
    </row>
    <row r="7858" spans="1:31" x14ac:dyDescent="0.25">
      <c r="A7858">
        <v>2333006</v>
      </c>
      <c r="B7858">
        <v>1</v>
      </c>
      <c r="C7858" t="s">
        <v>81</v>
      </c>
      <c r="D7858" t="s">
        <v>127</v>
      </c>
      <c r="E7858" t="s">
        <v>132</v>
      </c>
      <c r="F7858" t="s">
        <v>22381</v>
      </c>
      <c r="G7858" t="s">
        <v>143</v>
      </c>
      <c r="H7858" t="s">
        <v>135</v>
      </c>
      <c r="I7858" t="s">
        <v>136</v>
      </c>
      <c r="J7858" t="s">
        <v>137</v>
      </c>
      <c r="K7858" t="s">
        <v>144</v>
      </c>
      <c r="L7858" t="s">
        <v>22382</v>
      </c>
      <c r="M7858" t="s">
        <v>22383</v>
      </c>
      <c r="N7858">
        <v>7.8886111110000003</v>
      </c>
      <c r="O7858">
        <v>0</v>
      </c>
      <c r="P7858">
        <v>1</v>
      </c>
      <c r="Q7858">
        <v>0</v>
      </c>
      <c r="R7858">
        <v>9</v>
      </c>
      <c r="S7858">
        <v>0</v>
      </c>
      <c r="T7858">
        <v>1</v>
      </c>
      <c r="U7858">
        <v>0</v>
      </c>
      <c r="V7858">
        <v>0</v>
      </c>
      <c r="W7858">
        <v>0</v>
      </c>
      <c r="X7858">
        <v>6.8364542342774257</v>
      </c>
      <c r="Y7858">
        <v>0</v>
      </c>
      <c r="Z7858">
        <v>81.226493356470002</v>
      </c>
      <c r="AA7858">
        <v>0</v>
      </c>
      <c r="AB7858">
        <v>5.0938946791194999</v>
      </c>
      <c r="AC7858">
        <v>0</v>
      </c>
      <c r="AD7858">
        <v>0</v>
      </c>
      <c r="AE7858">
        <v>93.156842269866928</v>
      </c>
    </row>
    <row r="7859" spans="1:31" x14ac:dyDescent="0.25">
      <c r="A7859">
        <v>2333530</v>
      </c>
      <c r="B7859">
        <v>1</v>
      </c>
      <c r="C7859" t="s">
        <v>80</v>
      </c>
      <c r="D7859" t="s">
        <v>83</v>
      </c>
      <c r="E7859" t="s">
        <v>153</v>
      </c>
      <c r="F7859" t="s">
        <v>22384</v>
      </c>
      <c r="G7859" t="s">
        <v>155</v>
      </c>
      <c r="H7859" t="s">
        <v>150</v>
      </c>
      <c r="I7859" t="s">
        <v>136</v>
      </c>
      <c r="J7859" t="s">
        <v>137</v>
      </c>
      <c r="K7859" t="s">
        <v>138</v>
      </c>
      <c r="L7859" t="s">
        <v>22385</v>
      </c>
      <c r="M7859" t="s">
        <v>22386</v>
      </c>
      <c r="N7859">
        <v>2.4611111110000001</v>
      </c>
      <c r="O7859">
        <v>0</v>
      </c>
      <c r="P7859">
        <v>2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1.2974412026506668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1.2974412026506668</v>
      </c>
    </row>
    <row r="7860" spans="1:31" x14ac:dyDescent="0.25">
      <c r="A7860">
        <v>2333553</v>
      </c>
      <c r="B7860">
        <v>1</v>
      </c>
      <c r="C7860" t="s">
        <v>80</v>
      </c>
      <c r="D7860" t="s">
        <v>100</v>
      </c>
      <c r="E7860" t="s">
        <v>141</v>
      </c>
      <c r="F7860" t="s">
        <v>2845</v>
      </c>
      <c r="G7860" t="s">
        <v>134</v>
      </c>
      <c r="H7860" t="s">
        <v>135</v>
      </c>
      <c r="I7860" t="s">
        <v>136</v>
      </c>
      <c r="J7860" t="s">
        <v>137</v>
      </c>
      <c r="K7860" t="s">
        <v>138</v>
      </c>
      <c r="L7860" t="s">
        <v>22387</v>
      </c>
      <c r="M7860" t="s">
        <v>22388</v>
      </c>
      <c r="N7860">
        <v>1.321666666</v>
      </c>
      <c r="O7860">
        <v>4</v>
      </c>
      <c r="P7860">
        <v>1646</v>
      </c>
      <c r="Q7860">
        <v>4</v>
      </c>
      <c r="R7860">
        <v>101</v>
      </c>
      <c r="S7860">
        <v>9</v>
      </c>
      <c r="T7860">
        <v>74</v>
      </c>
      <c r="U7860">
        <v>0</v>
      </c>
      <c r="V7860">
        <v>0</v>
      </c>
      <c r="W7860">
        <v>161.54250285274418</v>
      </c>
      <c r="X7860">
        <v>523.48139411975819</v>
      </c>
      <c r="Y7860">
        <v>12.385743069853126</v>
      </c>
      <c r="Z7860">
        <v>43.882264687676276</v>
      </c>
      <c r="AA7860">
        <v>134.0357844320948</v>
      </c>
      <c r="AB7860">
        <v>71.037920747448851</v>
      </c>
      <c r="AC7860">
        <v>0</v>
      </c>
      <c r="AD7860">
        <v>0</v>
      </c>
      <c r="AE7860">
        <v>946.36560990957548</v>
      </c>
    </row>
    <row r="7861" spans="1:31" x14ac:dyDescent="0.25">
      <c r="A7861">
        <v>2333653</v>
      </c>
      <c r="B7861">
        <v>1</v>
      </c>
      <c r="C7861" t="s">
        <v>80</v>
      </c>
      <c r="D7861" t="s">
        <v>92</v>
      </c>
      <c r="E7861" t="s">
        <v>153</v>
      </c>
      <c r="F7861" t="s">
        <v>22389</v>
      </c>
      <c r="G7861" t="s">
        <v>155</v>
      </c>
      <c r="H7861" t="s">
        <v>150</v>
      </c>
      <c r="I7861" t="s">
        <v>136</v>
      </c>
      <c r="J7861" t="s">
        <v>137</v>
      </c>
      <c r="K7861" t="s">
        <v>138</v>
      </c>
      <c r="L7861" t="s">
        <v>22390</v>
      </c>
      <c r="M7861" t="s">
        <v>22391</v>
      </c>
      <c r="N7861">
        <v>0.93055555499999998</v>
      </c>
      <c r="O7861">
        <v>0</v>
      </c>
      <c r="P7861">
        <v>1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4.5703612605799998E-2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0</v>
      </c>
      <c r="AE7861">
        <v>4.5703612605799998E-2</v>
      </c>
    </row>
    <row r="7862" spans="1:31" x14ac:dyDescent="0.25">
      <c r="A7862">
        <v>2333630</v>
      </c>
      <c r="B7862">
        <v>1</v>
      </c>
      <c r="C7862" t="s">
        <v>80</v>
      </c>
      <c r="D7862" t="s">
        <v>98</v>
      </c>
      <c r="E7862" t="s">
        <v>153</v>
      </c>
      <c r="F7862" t="s">
        <v>22392</v>
      </c>
      <c r="G7862" t="s">
        <v>155</v>
      </c>
      <c r="H7862" t="s">
        <v>150</v>
      </c>
      <c r="I7862" t="s">
        <v>136</v>
      </c>
      <c r="J7862" t="s">
        <v>137</v>
      </c>
      <c r="K7862" t="s">
        <v>138</v>
      </c>
      <c r="L7862" t="s">
        <v>22393</v>
      </c>
      <c r="M7862" t="s">
        <v>22394</v>
      </c>
      <c r="N7862">
        <v>2.315555555</v>
      </c>
      <c r="O7862">
        <v>0</v>
      </c>
      <c r="P7862">
        <v>1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0.91539884529980009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0.91539884529980009</v>
      </c>
    </row>
    <row r="7863" spans="1:31" x14ac:dyDescent="0.25">
      <c r="A7863">
        <v>2333361</v>
      </c>
      <c r="B7863">
        <v>1</v>
      </c>
      <c r="C7863" t="s">
        <v>80</v>
      </c>
      <c r="D7863" t="s">
        <v>104</v>
      </c>
      <c r="E7863" t="s">
        <v>175</v>
      </c>
      <c r="F7863" t="s">
        <v>22395</v>
      </c>
      <c r="G7863" t="s">
        <v>210</v>
      </c>
      <c r="H7863" t="s">
        <v>135</v>
      </c>
      <c r="I7863" t="s">
        <v>136</v>
      </c>
      <c r="J7863" t="s">
        <v>137</v>
      </c>
      <c r="K7863" t="s">
        <v>138</v>
      </c>
      <c r="L7863" t="s">
        <v>22396</v>
      </c>
      <c r="M7863" t="s">
        <v>22397</v>
      </c>
      <c r="N7863">
        <v>2.315555555</v>
      </c>
      <c r="O7863">
        <v>0</v>
      </c>
      <c r="P7863">
        <v>5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4.0971457383229994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0</v>
      </c>
      <c r="AE7863">
        <v>4.0971457383229994</v>
      </c>
    </row>
    <row r="7864" spans="1:31" x14ac:dyDescent="0.25">
      <c r="A7864">
        <v>2333510</v>
      </c>
      <c r="B7864">
        <v>1</v>
      </c>
      <c r="C7864" t="s">
        <v>80</v>
      </c>
      <c r="D7864" t="s">
        <v>90</v>
      </c>
      <c r="E7864" t="s">
        <v>153</v>
      </c>
      <c r="F7864" t="s">
        <v>22398</v>
      </c>
      <c r="G7864" t="s">
        <v>254</v>
      </c>
      <c r="H7864" t="s">
        <v>150</v>
      </c>
      <c r="I7864" t="s">
        <v>136</v>
      </c>
      <c r="J7864" t="s">
        <v>137</v>
      </c>
      <c r="K7864" t="s">
        <v>138</v>
      </c>
      <c r="L7864" t="s">
        <v>22399</v>
      </c>
      <c r="M7864" t="s">
        <v>22400</v>
      </c>
      <c r="N7864">
        <v>2.9994444439999999</v>
      </c>
      <c r="O7864">
        <v>0</v>
      </c>
      <c r="P7864">
        <v>17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10.422582288355569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  <c r="AE7864">
        <v>10.422582288355569</v>
      </c>
    </row>
    <row r="7865" spans="1:31" x14ac:dyDescent="0.25">
      <c r="A7865">
        <v>2333573</v>
      </c>
      <c r="B7865">
        <v>1</v>
      </c>
      <c r="C7865" t="s">
        <v>80</v>
      </c>
      <c r="D7865" t="s">
        <v>93</v>
      </c>
      <c r="E7865" t="s">
        <v>141</v>
      </c>
      <c r="F7865" t="s">
        <v>5143</v>
      </c>
      <c r="G7865" t="s">
        <v>134</v>
      </c>
      <c r="H7865" t="s">
        <v>135</v>
      </c>
      <c r="I7865" t="s">
        <v>136</v>
      </c>
      <c r="J7865" t="s">
        <v>137</v>
      </c>
      <c r="K7865" t="s">
        <v>138</v>
      </c>
      <c r="L7865" t="s">
        <v>22401</v>
      </c>
      <c r="M7865" t="s">
        <v>22402</v>
      </c>
      <c r="N7865">
        <v>0.326944444</v>
      </c>
      <c r="O7865">
        <v>3</v>
      </c>
      <c r="P7865">
        <v>4</v>
      </c>
      <c r="Q7865">
        <v>38</v>
      </c>
      <c r="R7865">
        <v>1</v>
      </c>
      <c r="S7865">
        <v>9</v>
      </c>
      <c r="T7865">
        <v>12</v>
      </c>
      <c r="U7865">
        <v>1</v>
      </c>
      <c r="V7865">
        <v>0</v>
      </c>
      <c r="W7865">
        <v>0.92021979569625001</v>
      </c>
      <c r="X7865">
        <v>1.3408003644816002</v>
      </c>
      <c r="Y7865">
        <v>61.955451605820741</v>
      </c>
      <c r="Z7865">
        <v>0.55348517520372231</v>
      </c>
      <c r="AA7865">
        <v>9.4266160572676814</v>
      </c>
      <c r="AB7865">
        <v>4.8222132416592336</v>
      </c>
      <c r="AC7865">
        <v>5.9970971743899995</v>
      </c>
      <c r="AD7865">
        <v>0</v>
      </c>
      <c r="AE7865">
        <v>85.015883414519209</v>
      </c>
    </row>
    <row r="7866" spans="1:31" x14ac:dyDescent="0.25">
      <c r="A7866">
        <v>2333218</v>
      </c>
      <c r="B7866">
        <v>1</v>
      </c>
      <c r="C7866" t="s">
        <v>80</v>
      </c>
      <c r="D7866" t="s">
        <v>100</v>
      </c>
      <c r="E7866" t="s">
        <v>153</v>
      </c>
      <c r="F7866" t="s">
        <v>22403</v>
      </c>
      <c r="G7866" t="s">
        <v>155</v>
      </c>
      <c r="H7866" t="s">
        <v>150</v>
      </c>
      <c r="I7866" t="s">
        <v>136</v>
      </c>
      <c r="J7866" t="s">
        <v>137</v>
      </c>
      <c r="K7866" t="s">
        <v>138</v>
      </c>
      <c r="L7866" t="s">
        <v>22404</v>
      </c>
      <c r="M7866" t="s">
        <v>22405</v>
      </c>
      <c r="N7866">
        <v>1.3122222219999999</v>
      </c>
      <c r="O7866">
        <v>0</v>
      </c>
      <c r="P7866">
        <v>1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1.48158143189E-2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1.48158143189E-2</v>
      </c>
    </row>
    <row r="7867" spans="1:31" x14ac:dyDescent="0.25">
      <c r="A7867">
        <v>2333467</v>
      </c>
      <c r="B7867">
        <v>1</v>
      </c>
      <c r="C7867" t="s">
        <v>80</v>
      </c>
      <c r="D7867" t="s">
        <v>105</v>
      </c>
      <c r="E7867" t="s">
        <v>175</v>
      </c>
      <c r="F7867" t="s">
        <v>22406</v>
      </c>
      <c r="G7867" t="s">
        <v>177</v>
      </c>
      <c r="H7867" t="s">
        <v>135</v>
      </c>
      <c r="I7867" t="s">
        <v>136</v>
      </c>
      <c r="J7867" t="s">
        <v>137</v>
      </c>
      <c r="K7867" t="s">
        <v>144</v>
      </c>
      <c r="L7867" t="s">
        <v>22407</v>
      </c>
      <c r="M7867" t="s">
        <v>22408</v>
      </c>
      <c r="N7867">
        <v>3.571666666</v>
      </c>
      <c r="O7867">
        <v>1</v>
      </c>
      <c r="P7867">
        <v>7</v>
      </c>
      <c r="Q7867">
        <v>1</v>
      </c>
      <c r="R7867">
        <v>2</v>
      </c>
      <c r="S7867">
        <v>6</v>
      </c>
      <c r="T7867">
        <v>10</v>
      </c>
      <c r="U7867">
        <v>1</v>
      </c>
      <c r="V7867">
        <v>0</v>
      </c>
      <c r="W7867">
        <v>61.237143221172005</v>
      </c>
      <c r="X7867">
        <v>23.766152119012503</v>
      </c>
      <c r="Y7867">
        <v>6.1675730855099999</v>
      </c>
      <c r="Z7867">
        <v>40.130263979862576</v>
      </c>
      <c r="AA7867">
        <v>231.61851387765137</v>
      </c>
      <c r="AB7867">
        <v>45.173378546344544</v>
      </c>
      <c r="AC7867">
        <v>222.61640473582068</v>
      </c>
      <c r="AD7867">
        <v>0</v>
      </c>
      <c r="AE7867">
        <v>630.70942956537374</v>
      </c>
    </row>
    <row r="7868" spans="1:31" x14ac:dyDescent="0.25">
      <c r="A7868">
        <v>2333381</v>
      </c>
      <c r="B7868">
        <v>1</v>
      </c>
      <c r="C7868" t="s">
        <v>81</v>
      </c>
      <c r="D7868" t="s">
        <v>113</v>
      </c>
      <c r="E7868" t="s">
        <v>153</v>
      </c>
      <c r="F7868" t="s">
        <v>22409</v>
      </c>
      <c r="G7868" t="s">
        <v>155</v>
      </c>
      <c r="H7868" t="s">
        <v>150</v>
      </c>
      <c r="I7868" t="s">
        <v>136</v>
      </c>
      <c r="J7868" t="s">
        <v>137</v>
      </c>
      <c r="K7868" t="s">
        <v>138</v>
      </c>
      <c r="L7868" t="s">
        <v>22410</v>
      </c>
      <c r="M7868" t="s">
        <v>22411</v>
      </c>
      <c r="N7868">
        <v>3.4622222219999998</v>
      </c>
      <c r="O7868">
        <v>0</v>
      </c>
      <c r="P7868">
        <v>1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0</v>
      </c>
    </row>
    <row r="7869" spans="1:31" x14ac:dyDescent="0.25">
      <c r="A7869">
        <v>2333132</v>
      </c>
      <c r="B7869">
        <v>1</v>
      </c>
      <c r="C7869" t="s">
        <v>80</v>
      </c>
      <c r="D7869" t="s">
        <v>102</v>
      </c>
      <c r="E7869" t="s">
        <v>147</v>
      </c>
      <c r="F7869" t="s">
        <v>22412</v>
      </c>
      <c r="G7869" t="s">
        <v>177</v>
      </c>
      <c r="H7869" t="s">
        <v>150</v>
      </c>
      <c r="I7869" t="s">
        <v>136</v>
      </c>
      <c r="J7869" t="s">
        <v>137</v>
      </c>
      <c r="K7869" t="s">
        <v>144</v>
      </c>
      <c r="L7869" t="s">
        <v>22413</v>
      </c>
      <c r="M7869" t="s">
        <v>22414</v>
      </c>
      <c r="N7869">
        <v>0.45583333300000001</v>
      </c>
      <c r="O7869">
        <v>0</v>
      </c>
      <c r="P7869">
        <v>11</v>
      </c>
      <c r="Q7869">
        <v>0</v>
      </c>
      <c r="R7869">
        <v>29</v>
      </c>
      <c r="S7869">
        <v>0</v>
      </c>
      <c r="T7869">
        <v>6</v>
      </c>
      <c r="U7869">
        <v>0</v>
      </c>
      <c r="V7869">
        <v>0</v>
      </c>
      <c r="W7869">
        <v>0</v>
      </c>
      <c r="X7869">
        <v>1.3761925822904755</v>
      </c>
      <c r="Y7869">
        <v>0</v>
      </c>
      <c r="Z7869">
        <v>8.8980053124315273</v>
      </c>
      <c r="AA7869">
        <v>0</v>
      </c>
      <c r="AB7869">
        <v>3.9151362639468754</v>
      </c>
      <c r="AC7869">
        <v>0</v>
      </c>
      <c r="AD7869">
        <v>0</v>
      </c>
      <c r="AE7869">
        <v>14.189334158668878</v>
      </c>
    </row>
    <row r="7870" spans="1:31" x14ac:dyDescent="0.25">
      <c r="A7870">
        <v>2332903</v>
      </c>
      <c r="B7870">
        <v>1</v>
      </c>
      <c r="C7870" t="s">
        <v>81</v>
      </c>
      <c r="D7870" t="s">
        <v>119</v>
      </c>
      <c r="E7870" t="s">
        <v>141</v>
      </c>
      <c r="F7870" t="s">
        <v>4150</v>
      </c>
      <c r="G7870" t="s">
        <v>134</v>
      </c>
      <c r="H7870" t="s">
        <v>135</v>
      </c>
      <c r="I7870" t="s">
        <v>136</v>
      </c>
      <c r="J7870" t="s">
        <v>137</v>
      </c>
      <c r="K7870" t="s">
        <v>138</v>
      </c>
      <c r="L7870" t="s">
        <v>22415</v>
      </c>
      <c r="M7870" t="s">
        <v>22416</v>
      </c>
      <c r="N7870">
        <v>0.10722222200000001</v>
      </c>
      <c r="O7870">
        <v>0</v>
      </c>
      <c r="P7870">
        <v>1005</v>
      </c>
      <c r="Q7870">
        <v>18</v>
      </c>
      <c r="R7870">
        <v>240</v>
      </c>
      <c r="S7870">
        <v>3</v>
      </c>
      <c r="T7870">
        <v>67</v>
      </c>
      <c r="U7870">
        <v>0</v>
      </c>
      <c r="V7870">
        <v>0</v>
      </c>
      <c r="W7870">
        <v>0</v>
      </c>
      <c r="X7870">
        <v>13.530052861268645</v>
      </c>
      <c r="Y7870">
        <v>6.2260593323041116</v>
      </c>
      <c r="Z7870">
        <v>50.364996863383666</v>
      </c>
      <c r="AA7870">
        <v>0.30041973374733333</v>
      </c>
      <c r="AB7870">
        <v>2.0245274858860167</v>
      </c>
      <c r="AC7870">
        <v>0</v>
      </c>
      <c r="AD7870">
        <v>0</v>
      </c>
      <c r="AE7870">
        <v>72.446056276589772</v>
      </c>
    </row>
    <row r="7871" spans="1:31" x14ac:dyDescent="0.25">
      <c r="A7871">
        <v>2332949</v>
      </c>
      <c r="B7871">
        <v>1</v>
      </c>
      <c r="C7871" t="s">
        <v>80</v>
      </c>
      <c r="D7871" t="s">
        <v>98</v>
      </c>
      <c r="E7871" t="s">
        <v>158</v>
      </c>
      <c r="F7871" t="s">
        <v>22417</v>
      </c>
      <c r="G7871" t="s">
        <v>1612</v>
      </c>
      <c r="H7871" t="s">
        <v>150</v>
      </c>
      <c r="I7871" t="s">
        <v>136</v>
      </c>
      <c r="J7871" t="s">
        <v>137</v>
      </c>
      <c r="K7871" t="s">
        <v>138</v>
      </c>
      <c r="L7871" t="s">
        <v>22418</v>
      </c>
      <c r="M7871" t="s">
        <v>22419</v>
      </c>
      <c r="N7871">
        <v>3.6872222219999999</v>
      </c>
      <c r="O7871">
        <v>0</v>
      </c>
      <c r="P7871">
        <v>0</v>
      </c>
      <c r="Q7871">
        <v>0</v>
      </c>
      <c r="R7871">
        <v>1</v>
      </c>
      <c r="S7871">
        <v>0</v>
      </c>
      <c r="T7871">
        <v>2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10.628980005971384</v>
      </c>
      <c r="AA7871">
        <v>0</v>
      </c>
      <c r="AB7871">
        <v>94.556982969824574</v>
      </c>
      <c r="AC7871">
        <v>0</v>
      </c>
      <c r="AD7871">
        <v>0</v>
      </c>
      <c r="AE7871">
        <v>105.18596297579596</v>
      </c>
    </row>
    <row r="7872" spans="1:31" x14ac:dyDescent="0.25">
      <c r="A7872">
        <v>2332926</v>
      </c>
      <c r="B7872">
        <v>1</v>
      </c>
      <c r="C7872" t="s">
        <v>80</v>
      </c>
      <c r="D7872" t="s">
        <v>100</v>
      </c>
      <c r="E7872" t="s">
        <v>132</v>
      </c>
      <c r="F7872" t="s">
        <v>6248</v>
      </c>
      <c r="G7872" t="s">
        <v>134</v>
      </c>
      <c r="H7872" t="s">
        <v>135</v>
      </c>
      <c r="I7872" t="s">
        <v>136</v>
      </c>
      <c r="J7872" t="s">
        <v>137</v>
      </c>
      <c r="K7872" t="s">
        <v>138</v>
      </c>
      <c r="L7872" t="s">
        <v>22420</v>
      </c>
      <c r="M7872" t="s">
        <v>22421</v>
      </c>
      <c r="N7872">
        <v>0.21583333299999999</v>
      </c>
      <c r="O7872">
        <v>0</v>
      </c>
      <c r="P7872">
        <v>959</v>
      </c>
      <c r="Q7872">
        <v>0</v>
      </c>
      <c r="R7872">
        <v>8</v>
      </c>
      <c r="S7872">
        <v>0</v>
      </c>
      <c r="T7872">
        <v>57</v>
      </c>
      <c r="U7872">
        <v>0</v>
      </c>
      <c r="V7872">
        <v>0</v>
      </c>
      <c r="W7872">
        <v>0</v>
      </c>
      <c r="X7872">
        <v>33.40842783734454</v>
      </c>
      <c r="Y7872">
        <v>0</v>
      </c>
      <c r="Z7872">
        <v>0.82592808344425006</v>
      </c>
      <c r="AA7872">
        <v>0</v>
      </c>
      <c r="AB7872">
        <v>13.01512907488782</v>
      </c>
      <c r="AC7872">
        <v>0</v>
      </c>
      <c r="AD7872">
        <v>0</v>
      </c>
      <c r="AE7872">
        <v>47.24948499567661</v>
      </c>
    </row>
    <row r="7873" spans="1:31" x14ac:dyDescent="0.25">
      <c r="A7873">
        <v>2333072</v>
      </c>
      <c r="B7873">
        <v>1</v>
      </c>
      <c r="C7873" t="s">
        <v>80</v>
      </c>
      <c r="D7873" t="s">
        <v>82</v>
      </c>
      <c r="E7873" t="s">
        <v>153</v>
      </c>
      <c r="F7873" t="s">
        <v>22422</v>
      </c>
      <c r="G7873" t="s">
        <v>203</v>
      </c>
      <c r="H7873" t="s">
        <v>150</v>
      </c>
      <c r="I7873" t="s">
        <v>136</v>
      </c>
      <c r="J7873" t="s">
        <v>137</v>
      </c>
      <c r="K7873" t="s">
        <v>138</v>
      </c>
      <c r="L7873" t="s">
        <v>22423</v>
      </c>
      <c r="M7873" t="s">
        <v>22424</v>
      </c>
      <c r="N7873">
        <v>1.778611111</v>
      </c>
      <c r="O7873">
        <v>0</v>
      </c>
      <c r="P7873">
        <v>21</v>
      </c>
      <c r="Q7873">
        <v>0</v>
      </c>
      <c r="R7873">
        <v>0</v>
      </c>
      <c r="S7873">
        <v>0</v>
      </c>
      <c r="T7873">
        <v>3</v>
      </c>
      <c r="U7873">
        <v>0</v>
      </c>
      <c r="V7873">
        <v>0</v>
      </c>
      <c r="W7873">
        <v>0</v>
      </c>
      <c r="X7873">
        <v>13.064568603323336</v>
      </c>
      <c r="Y7873">
        <v>0</v>
      </c>
      <c r="Z7873">
        <v>0</v>
      </c>
      <c r="AA7873">
        <v>0</v>
      </c>
      <c r="AB7873">
        <v>43.18568308352917</v>
      </c>
      <c r="AC7873">
        <v>0</v>
      </c>
      <c r="AD7873">
        <v>0</v>
      </c>
      <c r="AE7873">
        <v>56.250251686852508</v>
      </c>
    </row>
    <row r="7874" spans="1:31" x14ac:dyDescent="0.25">
      <c r="A7874">
        <v>2333089</v>
      </c>
      <c r="B7874">
        <v>1</v>
      </c>
      <c r="C7874" t="s">
        <v>81</v>
      </c>
      <c r="D7874" t="s">
        <v>126</v>
      </c>
      <c r="E7874" t="s">
        <v>175</v>
      </c>
      <c r="F7874" t="s">
        <v>22425</v>
      </c>
      <c r="G7874" t="s">
        <v>134</v>
      </c>
      <c r="H7874" t="s">
        <v>135</v>
      </c>
      <c r="I7874" t="s">
        <v>136</v>
      </c>
      <c r="J7874" t="s">
        <v>137</v>
      </c>
      <c r="K7874" t="s">
        <v>138</v>
      </c>
      <c r="L7874" t="s">
        <v>22426</v>
      </c>
      <c r="M7874" t="s">
        <v>22427</v>
      </c>
      <c r="N7874">
        <v>0.71833333300000002</v>
      </c>
      <c r="O7874">
        <v>0</v>
      </c>
      <c r="P7874">
        <v>1454</v>
      </c>
      <c r="Q7874">
        <v>23</v>
      </c>
      <c r="R7874">
        <v>109</v>
      </c>
      <c r="S7874">
        <v>4</v>
      </c>
      <c r="T7874">
        <v>312</v>
      </c>
      <c r="U7874">
        <v>0</v>
      </c>
      <c r="V7874">
        <v>1</v>
      </c>
      <c r="W7874">
        <v>0</v>
      </c>
      <c r="X7874">
        <v>130.96381212506481</v>
      </c>
      <c r="Y7874">
        <v>28.953922164028295</v>
      </c>
      <c r="Z7874">
        <v>57.156764108337299</v>
      </c>
      <c r="AA7874">
        <v>5.6791689445739157</v>
      </c>
      <c r="AB7874">
        <v>171.58656595842891</v>
      </c>
      <c r="AC7874">
        <v>0</v>
      </c>
      <c r="AD7874">
        <v>11.078201025439995</v>
      </c>
      <c r="AE7874">
        <v>405.41843432587314</v>
      </c>
    </row>
    <row r="7875" spans="1:31" x14ac:dyDescent="0.25">
      <c r="A7875">
        <v>2333636</v>
      </c>
      <c r="B7875">
        <v>1</v>
      </c>
      <c r="C7875" t="s">
        <v>80</v>
      </c>
      <c r="D7875" t="s">
        <v>95</v>
      </c>
      <c r="E7875" t="s">
        <v>153</v>
      </c>
      <c r="F7875" t="s">
        <v>22428</v>
      </c>
      <c r="G7875" t="s">
        <v>254</v>
      </c>
      <c r="H7875" t="s">
        <v>150</v>
      </c>
      <c r="I7875" t="s">
        <v>136</v>
      </c>
      <c r="J7875" t="s">
        <v>137</v>
      </c>
      <c r="K7875" t="s">
        <v>138</v>
      </c>
      <c r="L7875" t="s">
        <v>22429</v>
      </c>
      <c r="M7875" t="s">
        <v>22430</v>
      </c>
      <c r="N7875">
        <v>3.7961111110000001</v>
      </c>
      <c r="O7875">
        <v>0</v>
      </c>
      <c r="P7875">
        <v>9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4.1363580486066667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4.1363580486066667</v>
      </c>
    </row>
    <row r="7876" spans="1:31" x14ac:dyDescent="0.25">
      <c r="A7876">
        <v>2333490</v>
      </c>
      <c r="B7876">
        <v>1</v>
      </c>
      <c r="C7876" t="s">
        <v>80</v>
      </c>
      <c r="D7876" t="s">
        <v>88</v>
      </c>
      <c r="E7876" t="s">
        <v>153</v>
      </c>
      <c r="F7876" t="s">
        <v>22431</v>
      </c>
      <c r="G7876" t="s">
        <v>203</v>
      </c>
      <c r="H7876" t="s">
        <v>150</v>
      </c>
      <c r="I7876" t="s">
        <v>136</v>
      </c>
      <c r="J7876" t="s">
        <v>137</v>
      </c>
      <c r="K7876" t="s">
        <v>138</v>
      </c>
      <c r="L7876" t="s">
        <v>22432</v>
      </c>
      <c r="M7876" t="s">
        <v>22433</v>
      </c>
      <c r="N7876">
        <v>2.4302777770000001</v>
      </c>
      <c r="O7876">
        <v>0</v>
      </c>
      <c r="P7876">
        <v>9</v>
      </c>
      <c r="Q7876">
        <v>0</v>
      </c>
      <c r="R7876">
        <v>0</v>
      </c>
      <c r="S7876">
        <v>0</v>
      </c>
      <c r="T7876">
        <v>1</v>
      </c>
      <c r="U7876">
        <v>0</v>
      </c>
      <c r="V7876">
        <v>0</v>
      </c>
      <c r="W7876">
        <v>0</v>
      </c>
      <c r="X7876">
        <v>5.6676286527925521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5.6676286527925521</v>
      </c>
    </row>
    <row r="7877" spans="1:31" x14ac:dyDescent="0.25">
      <c r="A7877">
        <v>2333404</v>
      </c>
      <c r="B7877">
        <v>1</v>
      </c>
      <c r="C7877" t="s">
        <v>80</v>
      </c>
      <c r="D7877" t="s">
        <v>104</v>
      </c>
      <c r="E7877" t="s">
        <v>175</v>
      </c>
      <c r="F7877" t="s">
        <v>22434</v>
      </c>
      <c r="G7877" t="s">
        <v>210</v>
      </c>
      <c r="H7877" t="s">
        <v>135</v>
      </c>
      <c r="I7877" t="s">
        <v>136</v>
      </c>
      <c r="J7877" t="s">
        <v>137</v>
      </c>
      <c r="K7877" t="s">
        <v>138</v>
      </c>
      <c r="L7877" t="s">
        <v>22435</v>
      </c>
      <c r="M7877" t="s">
        <v>22436</v>
      </c>
      <c r="N7877">
        <v>2.6611111109999999</v>
      </c>
      <c r="O7877">
        <v>0</v>
      </c>
      <c r="P7877">
        <v>301</v>
      </c>
      <c r="Q7877">
        <v>0</v>
      </c>
      <c r="R7877">
        <v>7</v>
      </c>
      <c r="S7877">
        <v>0</v>
      </c>
      <c r="T7877">
        <v>28</v>
      </c>
      <c r="U7877">
        <v>0</v>
      </c>
      <c r="V7877">
        <v>0</v>
      </c>
      <c r="W7877">
        <v>0</v>
      </c>
      <c r="X7877">
        <v>253.66930008794742</v>
      </c>
      <c r="Y7877">
        <v>0</v>
      </c>
      <c r="Z7877">
        <v>7.1326769085420008</v>
      </c>
      <c r="AA7877">
        <v>0</v>
      </c>
      <c r="AB7877">
        <v>107.36179451700445</v>
      </c>
      <c r="AC7877">
        <v>0</v>
      </c>
      <c r="AD7877">
        <v>0</v>
      </c>
      <c r="AE7877">
        <v>368.16377151349388</v>
      </c>
    </row>
    <row r="7878" spans="1:31" x14ac:dyDescent="0.25">
      <c r="A7878">
        <v>2332986</v>
      </c>
      <c r="B7878">
        <v>1</v>
      </c>
      <c r="C7878" t="s">
        <v>81</v>
      </c>
      <c r="D7878" t="s">
        <v>114</v>
      </c>
      <c r="E7878" t="s">
        <v>141</v>
      </c>
      <c r="F7878" t="s">
        <v>22437</v>
      </c>
      <c r="G7878" t="s">
        <v>143</v>
      </c>
      <c r="H7878" t="s">
        <v>135</v>
      </c>
      <c r="I7878" t="s">
        <v>136</v>
      </c>
      <c r="J7878" t="s">
        <v>137</v>
      </c>
      <c r="K7878" t="s">
        <v>144</v>
      </c>
      <c r="L7878" t="s">
        <v>22438</v>
      </c>
      <c r="M7878" t="s">
        <v>22439</v>
      </c>
      <c r="N7878">
        <v>7.8986111110000001</v>
      </c>
      <c r="O7878">
        <v>0</v>
      </c>
      <c r="P7878">
        <v>1817</v>
      </c>
      <c r="Q7878">
        <v>0</v>
      </c>
      <c r="R7878">
        <v>48</v>
      </c>
      <c r="S7878">
        <v>8</v>
      </c>
      <c r="T7878">
        <v>163</v>
      </c>
      <c r="U7878">
        <v>1</v>
      </c>
      <c r="V7878">
        <v>1</v>
      </c>
      <c r="W7878">
        <v>0</v>
      </c>
      <c r="X7878">
        <v>1285.8851527014954</v>
      </c>
      <c r="Y7878">
        <v>0</v>
      </c>
      <c r="Z7878">
        <v>57.533425194703511</v>
      </c>
      <c r="AA7878">
        <v>83.835323049335145</v>
      </c>
      <c r="AB7878">
        <v>339.0592717016479</v>
      </c>
      <c r="AC7878">
        <v>1219.8831269392476</v>
      </c>
      <c r="AD7878">
        <v>0</v>
      </c>
      <c r="AE7878">
        <v>2986.1962995864296</v>
      </c>
    </row>
    <row r="7879" spans="1:31" x14ac:dyDescent="0.25">
      <c r="A7879">
        <v>2333507</v>
      </c>
      <c r="B7879">
        <v>1</v>
      </c>
      <c r="C7879" t="s">
        <v>81</v>
      </c>
      <c r="D7879" t="s">
        <v>113</v>
      </c>
      <c r="E7879" t="s">
        <v>141</v>
      </c>
      <c r="F7879" t="s">
        <v>5946</v>
      </c>
      <c r="G7879" t="s">
        <v>134</v>
      </c>
      <c r="H7879" t="s">
        <v>135</v>
      </c>
      <c r="I7879" t="s">
        <v>136</v>
      </c>
      <c r="J7879" t="s">
        <v>137</v>
      </c>
      <c r="K7879" t="s">
        <v>138</v>
      </c>
      <c r="L7879" t="s">
        <v>22440</v>
      </c>
      <c r="M7879" t="s">
        <v>22441</v>
      </c>
      <c r="N7879">
        <v>0.119722222</v>
      </c>
      <c r="O7879">
        <v>0</v>
      </c>
      <c r="P7879">
        <v>18</v>
      </c>
      <c r="Q7879">
        <v>1</v>
      </c>
      <c r="R7879">
        <v>15</v>
      </c>
      <c r="S7879">
        <v>15</v>
      </c>
      <c r="T7879">
        <v>295</v>
      </c>
      <c r="U7879">
        <v>12</v>
      </c>
      <c r="V7879">
        <v>5</v>
      </c>
      <c r="W7879">
        <v>0</v>
      </c>
      <c r="X7879">
        <v>0.40154319770614172</v>
      </c>
      <c r="Y7879">
        <v>0.14683990257915</v>
      </c>
      <c r="Z7879">
        <v>0.8125633245643914</v>
      </c>
      <c r="AA7879">
        <v>75.014602218141832</v>
      </c>
      <c r="AB7879">
        <v>27.424960305887694</v>
      </c>
      <c r="AC7879">
        <v>169.33065059032569</v>
      </c>
      <c r="AD7879">
        <v>1.7970068654166749</v>
      </c>
      <c r="AE7879">
        <v>274.92816640462155</v>
      </c>
    </row>
    <row r="7880" spans="1:31" x14ac:dyDescent="0.25">
      <c r="A7880">
        <v>2333009</v>
      </c>
      <c r="B7880">
        <v>1</v>
      </c>
      <c r="C7880" t="s">
        <v>80</v>
      </c>
      <c r="D7880" t="s">
        <v>109</v>
      </c>
      <c r="E7880" t="s">
        <v>141</v>
      </c>
      <c r="F7880" t="s">
        <v>22442</v>
      </c>
      <c r="G7880" t="s">
        <v>143</v>
      </c>
      <c r="H7880" t="s">
        <v>135</v>
      </c>
      <c r="I7880" t="s">
        <v>136</v>
      </c>
      <c r="J7880" t="s">
        <v>137</v>
      </c>
      <c r="K7880" t="s">
        <v>144</v>
      </c>
      <c r="L7880" t="s">
        <v>22443</v>
      </c>
      <c r="M7880" t="s">
        <v>22444</v>
      </c>
      <c r="N7880">
        <v>3.0663888880000001</v>
      </c>
      <c r="O7880">
        <v>0</v>
      </c>
      <c r="P7880">
        <v>109</v>
      </c>
      <c r="Q7880">
        <v>5</v>
      </c>
      <c r="R7880">
        <v>83</v>
      </c>
      <c r="S7880">
        <v>1</v>
      </c>
      <c r="T7880">
        <v>61</v>
      </c>
      <c r="U7880">
        <v>2</v>
      </c>
      <c r="V7880">
        <v>0</v>
      </c>
      <c r="W7880">
        <v>0</v>
      </c>
      <c r="X7880">
        <v>97.034862139008936</v>
      </c>
      <c r="Y7880">
        <v>18.993021001812373</v>
      </c>
      <c r="Z7880">
        <v>273.24661045600214</v>
      </c>
      <c r="AA7880">
        <v>0</v>
      </c>
      <c r="AB7880">
        <v>161.63337916346015</v>
      </c>
      <c r="AC7880">
        <v>521.71898683228142</v>
      </c>
      <c r="AD7880">
        <v>0</v>
      </c>
      <c r="AE7880">
        <v>1072.6268595925649</v>
      </c>
    </row>
    <row r="7881" spans="1:31" x14ac:dyDescent="0.25">
      <c r="A7881">
        <v>2333341</v>
      </c>
      <c r="B7881">
        <v>1</v>
      </c>
      <c r="C7881" t="s">
        <v>80</v>
      </c>
      <c r="D7881" t="s">
        <v>93</v>
      </c>
      <c r="E7881" t="s">
        <v>141</v>
      </c>
      <c r="F7881" t="s">
        <v>22445</v>
      </c>
      <c r="G7881" t="s">
        <v>134</v>
      </c>
      <c r="H7881" t="s">
        <v>135</v>
      </c>
      <c r="I7881" t="s">
        <v>136</v>
      </c>
      <c r="J7881" t="s">
        <v>137</v>
      </c>
      <c r="K7881" t="s">
        <v>138</v>
      </c>
      <c r="L7881" t="s">
        <v>22446</v>
      </c>
      <c r="M7881" t="s">
        <v>22447</v>
      </c>
      <c r="N7881">
        <v>0.962777777</v>
      </c>
      <c r="O7881">
        <v>0</v>
      </c>
      <c r="P7881">
        <v>4026</v>
      </c>
      <c r="Q7881">
        <v>0</v>
      </c>
      <c r="R7881">
        <v>0</v>
      </c>
      <c r="S7881">
        <v>0</v>
      </c>
      <c r="T7881">
        <v>1232</v>
      </c>
      <c r="U7881">
        <v>0</v>
      </c>
      <c r="V7881">
        <v>0</v>
      </c>
      <c r="W7881">
        <v>0</v>
      </c>
      <c r="X7881">
        <v>720.07978961630488</v>
      </c>
      <c r="Y7881">
        <v>0</v>
      </c>
      <c r="Z7881">
        <v>0</v>
      </c>
      <c r="AA7881">
        <v>0</v>
      </c>
      <c r="AB7881">
        <v>1128.0528737375594</v>
      </c>
      <c r="AC7881">
        <v>0</v>
      </c>
      <c r="AD7881">
        <v>0</v>
      </c>
      <c r="AE7881">
        <v>1848.1326633538642</v>
      </c>
    </row>
    <row r="7882" spans="1:31" x14ac:dyDescent="0.25">
      <c r="A7882">
        <v>2333464</v>
      </c>
      <c r="B7882">
        <v>1</v>
      </c>
      <c r="C7882" t="s">
        <v>81</v>
      </c>
      <c r="D7882" t="s">
        <v>115</v>
      </c>
      <c r="E7882" t="s">
        <v>147</v>
      </c>
      <c r="F7882" t="s">
        <v>22448</v>
      </c>
      <c r="G7882" t="s">
        <v>149</v>
      </c>
      <c r="H7882" t="s">
        <v>150</v>
      </c>
      <c r="I7882" t="s">
        <v>136</v>
      </c>
      <c r="J7882" t="s">
        <v>137</v>
      </c>
      <c r="K7882" t="s">
        <v>138</v>
      </c>
      <c r="L7882" t="s">
        <v>22449</v>
      </c>
      <c r="M7882" t="s">
        <v>22450</v>
      </c>
      <c r="N7882">
        <v>1.3788888880000001</v>
      </c>
      <c r="O7882">
        <v>0</v>
      </c>
      <c r="P7882">
        <v>61</v>
      </c>
      <c r="Q7882">
        <v>0</v>
      </c>
      <c r="R7882">
        <v>5</v>
      </c>
      <c r="S7882">
        <v>0</v>
      </c>
      <c r="T7882">
        <v>3</v>
      </c>
      <c r="U7882">
        <v>0</v>
      </c>
      <c r="V7882">
        <v>0</v>
      </c>
      <c r="W7882">
        <v>0</v>
      </c>
      <c r="X7882">
        <v>5.2193119764904301</v>
      </c>
      <c r="Y7882">
        <v>0</v>
      </c>
      <c r="Z7882">
        <v>0.21090412471836667</v>
      </c>
      <c r="AA7882">
        <v>0</v>
      </c>
      <c r="AB7882">
        <v>6.3228292606000006E-2</v>
      </c>
      <c r="AC7882">
        <v>0</v>
      </c>
      <c r="AD7882">
        <v>0</v>
      </c>
      <c r="AE7882">
        <v>5.493444393814797</v>
      </c>
    </row>
    <row r="7883" spans="1:31" x14ac:dyDescent="0.25">
      <c r="A7883">
        <v>2332886</v>
      </c>
      <c r="B7883">
        <v>1</v>
      </c>
      <c r="C7883" t="s">
        <v>80</v>
      </c>
      <c r="D7883" t="s">
        <v>97</v>
      </c>
      <c r="E7883" t="s">
        <v>175</v>
      </c>
      <c r="F7883" t="s">
        <v>22451</v>
      </c>
      <c r="G7883" t="s">
        <v>467</v>
      </c>
      <c r="H7883" t="s">
        <v>135</v>
      </c>
      <c r="I7883" t="s">
        <v>136</v>
      </c>
      <c r="J7883" t="s">
        <v>137</v>
      </c>
      <c r="K7883" t="s">
        <v>138</v>
      </c>
      <c r="L7883" t="s">
        <v>22452</v>
      </c>
      <c r="M7883" t="s">
        <v>22453</v>
      </c>
      <c r="N7883">
        <v>0.66611111099999998</v>
      </c>
      <c r="O7883">
        <v>0</v>
      </c>
      <c r="P7883">
        <v>849</v>
      </c>
      <c r="Q7883">
        <v>0</v>
      </c>
      <c r="R7883">
        <v>6</v>
      </c>
      <c r="S7883">
        <v>0</v>
      </c>
      <c r="T7883">
        <v>86</v>
      </c>
      <c r="U7883">
        <v>0</v>
      </c>
      <c r="V7883">
        <v>0</v>
      </c>
      <c r="W7883">
        <v>0</v>
      </c>
      <c r="X7883">
        <v>130.01756680574616</v>
      </c>
      <c r="Y7883">
        <v>0</v>
      </c>
      <c r="Z7883">
        <v>0.41712171782895835</v>
      </c>
      <c r="AA7883">
        <v>0</v>
      </c>
      <c r="AB7883">
        <v>38.070092272332573</v>
      </c>
      <c r="AC7883">
        <v>0</v>
      </c>
      <c r="AD7883">
        <v>0</v>
      </c>
      <c r="AE7883">
        <v>168.50478079590769</v>
      </c>
    </row>
    <row r="7884" spans="1:31" x14ac:dyDescent="0.25">
      <c r="A7884">
        <v>2333384</v>
      </c>
      <c r="B7884">
        <v>1</v>
      </c>
      <c r="C7884" t="s">
        <v>81</v>
      </c>
      <c r="D7884" t="s">
        <v>115</v>
      </c>
      <c r="E7884" t="s">
        <v>175</v>
      </c>
      <c r="F7884" t="s">
        <v>22454</v>
      </c>
      <c r="G7884" t="s">
        <v>210</v>
      </c>
      <c r="H7884" t="s">
        <v>135</v>
      </c>
      <c r="I7884" t="s">
        <v>136</v>
      </c>
      <c r="J7884" t="s">
        <v>137</v>
      </c>
      <c r="K7884" t="s">
        <v>138</v>
      </c>
      <c r="L7884" t="s">
        <v>22455</v>
      </c>
      <c r="M7884" t="s">
        <v>22456</v>
      </c>
      <c r="N7884">
        <v>1.956111111</v>
      </c>
      <c r="O7884">
        <v>0</v>
      </c>
      <c r="P7884">
        <v>28</v>
      </c>
      <c r="Q7884">
        <v>0</v>
      </c>
      <c r="R7884">
        <v>3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3.5922239349376013</v>
      </c>
      <c r="Y7884">
        <v>0</v>
      </c>
      <c r="Z7884">
        <v>15.1763524626885</v>
      </c>
      <c r="AA7884">
        <v>0</v>
      </c>
      <c r="AB7884">
        <v>0</v>
      </c>
      <c r="AC7884">
        <v>0</v>
      </c>
      <c r="AD7884">
        <v>0</v>
      </c>
      <c r="AE7884">
        <v>18.768576397626102</v>
      </c>
    </row>
    <row r="7885" spans="1:31" x14ac:dyDescent="0.25">
      <c r="A7885">
        <v>2333029</v>
      </c>
      <c r="B7885">
        <v>1</v>
      </c>
      <c r="C7885" t="s">
        <v>80</v>
      </c>
      <c r="D7885" t="s">
        <v>105</v>
      </c>
      <c r="E7885" t="s">
        <v>175</v>
      </c>
      <c r="F7885" t="s">
        <v>20192</v>
      </c>
      <c r="G7885" t="s">
        <v>210</v>
      </c>
      <c r="H7885" t="s">
        <v>135</v>
      </c>
      <c r="I7885" t="s">
        <v>136</v>
      </c>
      <c r="J7885" t="s">
        <v>137</v>
      </c>
      <c r="K7885" t="s">
        <v>138</v>
      </c>
      <c r="L7885" t="s">
        <v>22457</v>
      </c>
      <c r="M7885" t="s">
        <v>22458</v>
      </c>
      <c r="N7885">
        <v>3.318888888</v>
      </c>
      <c r="O7885">
        <v>1</v>
      </c>
      <c r="P7885">
        <v>0</v>
      </c>
      <c r="Q7885">
        <v>7</v>
      </c>
      <c r="R7885">
        <v>0</v>
      </c>
      <c r="S7885">
        <v>5</v>
      </c>
      <c r="T7885">
        <v>0</v>
      </c>
      <c r="U7885">
        <v>1</v>
      </c>
      <c r="V7885">
        <v>0</v>
      </c>
      <c r="W7885">
        <v>1.7019755033833335</v>
      </c>
      <c r="X7885">
        <v>0</v>
      </c>
      <c r="Y7885">
        <v>55.86709830130345</v>
      </c>
      <c r="Z7885">
        <v>0</v>
      </c>
      <c r="AA7885">
        <v>83.137082992000032</v>
      </c>
      <c r="AB7885">
        <v>0</v>
      </c>
      <c r="AC7885">
        <v>515.62127521244952</v>
      </c>
      <c r="AD7885">
        <v>0</v>
      </c>
      <c r="AE7885">
        <v>656.32743200913637</v>
      </c>
    </row>
    <row r="7886" spans="1:31" x14ac:dyDescent="0.25">
      <c r="A7886">
        <v>2333278</v>
      </c>
      <c r="B7886">
        <v>1</v>
      </c>
      <c r="C7886" t="s">
        <v>81</v>
      </c>
      <c r="D7886" t="s">
        <v>114</v>
      </c>
      <c r="E7886" t="s">
        <v>175</v>
      </c>
      <c r="F7886" t="s">
        <v>18371</v>
      </c>
      <c r="G7886" t="s">
        <v>210</v>
      </c>
      <c r="H7886" t="s">
        <v>135</v>
      </c>
      <c r="I7886" t="s">
        <v>136</v>
      </c>
      <c r="J7886" t="s">
        <v>137</v>
      </c>
      <c r="K7886" t="s">
        <v>138</v>
      </c>
      <c r="L7886" t="s">
        <v>22459</v>
      </c>
      <c r="M7886" t="s">
        <v>22460</v>
      </c>
      <c r="N7886">
        <v>0.91694444399999997</v>
      </c>
      <c r="O7886">
        <v>0</v>
      </c>
      <c r="P7886">
        <v>156</v>
      </c>
      <c r="Q7886">
        <v>1</v>
      </c>
      <c r="R7886">
        <v>18</v>
      </c>
      <c r="S7886">
        <v>2</v>
      </c>
      <c r="T7886">
        <v>14</v>
      </c>
      <c r="U7886">
        <v>0</v>
      </c>
      <c r="V7886">
        <v>0</v>
      </c>
      <c r="W7886">
        <v>0</v>
      </c>
      <c r="X7886">
        <v>12.897333625986287</v>
      </c>
      <c r="Y7886">
        <v>4.9392662213676255</v>
      </c>
      <c r="Z7886">
        <v>2.6530763239406254</v>
      </c>
      <c r="AA7886">
        <v>7.0427951282688728</v>
      </c>
      <c r="AB7886">
        <v>10.351350543195437</v>
      </c>
      <c r="AC7886">
        <v>0</v>
      </c>
      <c r="AD7886">
        <v>0</v>
      </c>
      <c r="AE7886">
        <v>37.883821842758849</v>
      </c>
    </row>
    <row r="7887" spans="1:31" x14ac:dyDescent="0.25">
      <c r="A7887">
        <v>2333178</v>
      </c>
      <c r="B7887">
        <v>1</v>
      </c>
      <c r="C7887" t="s">
        <v>80</v>
      </c>
      <c r="D7887" t="s">
        <v>85</v>
      </c>
      <c r="E7887" t="s">
        <v>153</v>
      </c>
      <c r="F7887" t="s">
        <v>22461</v>
      </c>
      <c r="G7887" t="s">
        <v>287</v>
      </c>
      <c r="H7887" t="s">
        <v>150</v>
      </c>
      <c r="I7887" t="s">
        <v>136</v>
      </c>
      <c r="J7887" t="s">
        <v>137</v>
      </c>
      <c r="K7887" t="s">
        <v>138</v>
      </c>
      <c r="L7887" t="s">
        <v>22462</v>
      </c>
      <c r="M7887" t="s">
        <v>22463</v>
      </c>
      <c r="N7887">
        <v>3.3430555549999998</v>
      </c>
      <c r="O7887">
        <v>0</v>
      </c>
      <c r="P7887">
        <v>2</v>
      </c>
      <c r="Q7887">
        <v>0</v>
      </c>
      <c r="R7887">
        <v>0</v>
      </c>
      <c r="S7887">
        <v>0</v>
      </c>
      <c r="T7887">
        <v>3</v>
      </c>
      <c r="U7887">
        <v>0</v>
      </c>
      <c r="V7887">
        <v>0</v>
      </c>
      <c r="W7887">
        <v>0</v>
      </c>
      <c r="X7887">
        <v>0.8857654230772668</v>
      </c>
      <c r="Y7887">
        <v>0</v>
      </c>
      <c r="Z7887">
        <v>0</v>
      </c>
      <c r="AA7887">
        <v>0</v>
      </c>
      <c r="AB7887">
        <v>2.6648099544038004</v>
      </c>
      <c r="AC7887">
        <v>0</v>
      </c>
      <c r="AD7887">
        <v>0</v>
      </c>
      <c r="AE7887">
        <v>3.5505753774810671</v>
      </c>
    </row>
    <row r="7888" spans="1:31" x14ac:dyDescent="0.25">
      <c r="A7888">
        <v>2332998</v>
      </c>
      <c r="B7888">
        <v>1</v>
      </c>
      <c r="C7888" t="s">
        <v>80</v>
      </c>
      <c r="D7888" t="s">
        <v>84</v>
      </c>
      <c r="E7888" t="s">
        <v>175</v>
      </c>
      <c r="F7888" t="s">
        <v>22464</v>
      </c>
      <c r="G7888" t="s">
        <v>143</v>
      </c>
      <c r="H7888" t="s">
        <v>135</v>
      </c>
      <c r="I7888" t="s">
        <v>136</v>
      </c>
      <c r="J7888" t="s">
        <v>137</v>
      </c>
      <c r="K7888" t="s">
        <v>144</v>
      </c>
      <c r="L7888" t="s">
        <v>22465</v>
      </c>
      <c r="M7888" t="s">
        <v>22466</v>
      </c>
      <c r="N7888">
        <v>9.9763888880000007</v>
      </c>
      <c r="O7888">
        <v>0</v>
      </c>
      <c r="P7888">
        <v>2521</v>
      </c>
      <c r="Q7888">
        <v>0</v>
      </c>
      <c r="R7888">
        <v>0</v>
      </c>
      <c r="S7888">
        <v>0</v>
      </c>
      <c r="T7888">
        <v>285</v>
      </c>
      <c r="U7888">
        <v>1</v>
      </c>
      <c r="V7888">
        <v>0</v>
      </c>
      <c r="W7888">
        <v>0</v>
      </c>
      <c r="X7888">
        <v>6281.225204533016</v>
      </c>
      <c r="Y7888">
        <v>0</v>
      </c>
      <c r="Z7888">
        <v>0</v>
      </c>
      <c r="AA7888">
        <v>0</v>
      </c>
      <c r="AB7888">
        <v>3723.9590780485605</v>
      </c>
      <c r="AC7888">
        <v>1461.9211898573074</v>
      </c>
      <c r="AD7888">
        <v>0</v>
      </c>
      <c r="AE7888">
        <v>11467.105472438883</v>
      </c>
    </row>
    <row r="7889" spans="1:31" x14ac:dyDescent="0.25">
      <c r="A7889">
        <v>2332952</v>
      </c>
      <c r="B7889">
        <v>1</v>
      </c>
      <c r="C7889" t="s">
        <v>80</v>
      </c>
      <c r="D7889" t="s">
        <v>98</v>
      </c>
      <c r="E7889" t="s">
        <v>132</v>
      </c>
      <c r="F7889" t="s">
        <v>3804</v>
      </c>
      <c r="G7889" t="s">
        <v>210</v>
      </c>
      <c r="H7889" t="s">
        <v>135</v>
      </c>
      <c r="I7889" t="s">
        <v>136</v>
      </c>
      <c r="J7889" t="s">
        <v>137</v>
      </c>
      <c r="K7889" t="s">
        <v>138</v>
      </c>
      <c r="L7889" t="s">
        <v>22467</v>
      </c>
      <c r="M7889" t="s">
        <v>22468</v>
      </c>
      <c r="N7889">
        <v>1.6675</v>
      </c>
      <c r="O7889">
        <v>0</v>
      </c>
      <c r="P7889">
        <v>440</v>
      </c>
      <c r="Q7889">
        <v>22</v>
      </c>
      <c r="R7889">
        <v>48</v>
      </c>
      <c r="S7889">
        <v>7</v>
      </c>
      <c r="T7889">
        <v>130</v>
      </c>
      <c r="U7889">
        <v>1</v>
      </c>
      <c r="V7889">
        <v>0</v>
      </c>
      <c r="W7889">
        <v>0</v>
      </c>
      <c r="X7889">
        <v>156.56914190786276</v>
      </c>
      <c r="Y7889">
        <v>104.05019190358173</v>
      </c>
      <c r="Z7889">
        <v>85.830574536943132</v>
      </c>
      <c r="AA7889">
        <v>29.122297296140562</v>
      </c>
      <c r="AB7889">
        <v>205.24336291331372</v>
      </c>
      <c r="AC7889">
        <v>12.740054954866665</v>
      </c>
      <c r="AD7889">
        <v>0</v>
      </c>
      <c r="AE7889">
        <v>593.55562351270862</v>
      </c>
    </row>
    <row r="7890" spans="1:31" x14ac:dyDescent="0.25">
      <c r="A7890">
        <v>2333639</v>
      </c>
      <c r="B7890">
        <v>1</v>
      </c>
      <c r="C7890" t="s">
        <v>80</v>
      </c>
      <c r="D7890" t="s">
        <v>98</v>
      </c>
      <c r="E7890" t="s">
        <v>158</v>
      </c>
      <c r="F7890" t="s">
        <v>22469</v>
      </c>
      <c r="G7890" t="s">
        <v>336</v>
      </c>
      <c r="H7890" t="s">
        <v>150</v>
      </c>
      <c r="I7890" t="s">
        <v>136</v>
      </c>
      <c r="J7890" t="s">
        <v>137</v>
      </c>
      <c r="K7890" t="s">
        <v>138</v>
      </c>
      <c r="L7890" t="s">
        <v>22470</v>
      </c>
      <c r="M7890" t="s">
        <v>22471</v>
      </c>
      <c r="N7890">
        <v>0.40694444400000002</v>
      </c>
      <c r="O7890">
        <v>0</v>
      </c>
      <c r="P7890">
        <v>119</v>
      </c>
      <c r="Q7890">
        <v>0</v>
      </c>
      <c r="R7890">
        <v>4</v>
      </c>
      <c r="S7890">
        <v>0</v>
      </c>
      <c r="T7890">
        <v>41</v>
      </c>
      <c r="U7890">
        <v>0</v>
      </c>
      <c r="V7890">
        <v>0</v>
      </c>
      <c r="W7890">
        <v>0</v>
      </c>
      <c r="X7890">
        <v>8.3655425828988701</v>
      </c>
      <c r="Y7890">
        <v>0</v>
      </c>
      <c r="Z7890">
        <v>0.15431863406958338</v>
      </c>
      <c r="AA7890">
        <v>0</v>
      </c>
      <c r="AB7890">
        <v>3.8953729695193751</v>
      </c>
      <c r="AC7890">
        <v>0</v>
      </c>
      <c r="AD7890">
        <v>0</v>
      </c>
      <c r="AE7890">
        <v>12.415234186487828</v>
      </c>
    </row>
    <row r="7891" spans="1:31" x14ac:dyDescent="0.25">
      <c r="A7891">
        <v>2333144</v>
      </c>
      <c r="B7891">
        <v>1</v>
      </c>
      <c r="C7891" t="s">
        <v>80</v>
      </c>
      <c r="D7891" t="s">
        <v>83</v>
      </c>
      <c r="E7891" t="s">
        <v>175</v>
      </c>
      <c r="F7891" t="s">
        <v>22472</v>
      </c>
      <c r="G7891" t="s">
        <v>134</v>
      </c>
      <c r="H7891" t="s">
        <v>135</v>
      </c>
      <c r="I7891" t="s">
        <v>136</v>
      </c>
      <c r="J7891" t="s">
        <v>137</v>
      </c>
      <c r="K7891" t="s">
        <v>138</v>
      </c>
      <c r="L7891" t="s">
        <v>22473</v>
      </c>
      <c r="M7891" t="s">
        <v>22474</v>
      </c>
      <c r="N7891">
        <v>0.36749999999999999</v>
      </c>
      <c r="O7891">
        <v>0</v>
      </c>
      <c r="P7891">
        <v>58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6.5574168998196836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  <c r="AE7891">
        <v>6.5574168998196836</v>
      </c>
    </row>
    <row r="7892" spans="1:31" x14ac:dyDescent="0.25">
      <c r="A7892">
        <v>2333015</v>
      </c>
      <c r="B7892">
        <v>1</v>
      </c>
      <c r="C7892" t="s">
        <v>80</v>
      </c>
      <c r="D7892" t="s">
        <v>101</v>
      </c>
      <c r="E7892" t="s">
        <v>175</v>
      </c>
      <c r="F7892" t="s">
        <v>22475</v>
      </c>
      <c r="G7892" t="s">
        <v>210</v>
      </c>
      <c r="H7892" t="s">
        <v>135</v>
      </c>
      <c r="I7892" t="s">
        <v>136</v>
      </c>
      <c r="J7892" t="s">
        <v>137</v>
      </c>
      <c r="K7892" t="s">
        <v>138</v>
      </c>
      <c r="L7892" t="s">
        <v>22476</v>
      </c>
      <c r="M7892" t="s">
        <v>22477</v>
      </c>
      <c r="N7892">
        <v>5.9366666659999998</v>
      </c>
      <c r="O7892">
        <v>1</v>
      </c>
      <c r="P7892">
        <v>0</v>
      </c>
      <c r="Q7892">
        <v>0</v>
      </c>
      <c r="R7892">
        <v>0</v>
      </c>
      <c r="S7892">
        <v>1</v>
      </c>
      <c r="T7892">
        <v>0</v>
      </c>
      <c r="U7892">
        <v>0</v>
      </c>
      <c r="V7892">
        <v>0</v>
      </c>
      <c r="W7892">
        <v>2.0228075933727001</v>
      </c>
      <c r="X7892">
        <v>0</v>
      </c>
      <c r="Y7892">
        <v>0</v>
      </c>
      <c r="Z7892">
        <v>0</v>
      </c>
      <c r="AA7892">
        <v>5.7873267492722</v>
      </c>
      <c r="AB7892">
        <v>0</v>
      </c>
      <c r="AC7892">
        <v>0</v>
      </c>
      <c r="AD7892">
        <v>0</v>
      </c>
      <c r="AE7892">
        <v>7.8101343426449006</v>
      </c>
    </row>
    <row r="7893" spans="1:31" x14ac:dyDescent="0.25">
      <c r="A7893">
        <v>2333207</v>
      </c>
      <c r="B7893">
        <v>1</v>
      </c>
      <c r="C7893" t="s">
        <v>80</v>
      </c>
      <c r="D7893" t="s">
        <v>93</v>
      </c>
      <c r="E7893" t="s">
        <v>147</v>
      </c>
      <c r="F7893" t="s">
        <v>22478</v>
      </c>
      <c r="G7893" t="s">
        <v>149</v>
      </c>
      <c r="H7893" t="s">
        <v>150</v>
      </c>
      <c r="I7893" t="s">
        <v>136</v>
      </c>
      <c r="J7893" t="s">
        <v>137</v>
      </c>
      <c r="K7893" t="s">
        <v>138</v>
      </c>
      <c r="L7893" t="s">
        <v>22479</v>
      </c>
      <c r="M7893" t="s">
        <v>22480</v>
      </c>
      <c r="N7893">
        <v>2.2155555549999999</v>
      </c>
      <c r="O7893">
        <v>0</v>
      </c>
      <c r="P7893">
        <v>4</v>
      </c>
      <c r="Q7893">
        <v>0</v>
      </c>
      <c r="R7893">
        <v>11</v>
      </c>
      <c r="S7893">
        <v>0</v>
      </c>
      <c r="T7893">
        <v>5</v>
      </c>
      <c r="U7893">
        <v>0</v>
      </c>
      <c r="V7893">
        <v>0</v>
      </c>
      <c r="W7893">
        <v>0</v>
      </c>
      <c r="X7893">
        <v>5.0476651466318003</v>
      </c>
      <c r="Y7893">
        <v>0</v>
      </c>
      <c r="Z7893">
        <v>53.543367470793008</v>
      </c>
      <c r="AA7893">
        <v>0</v>
      </c>
      <c r="AB7893">
        <v>31.712461345672658</v>
      </c>
      <c r="AC7893">
        <v>0</v>
      </c>
      <c r="AD7893">
        <v>0</v>
      </c>
      <c r="AE7893">
        <v>90.303493963097466</v>
      </c>
    </row>
    <row r="7894" spans="1:31" x14ac:dyDescent="0.25">
      <c r="A7894">
        <v>2333061</v>
      </c>
      <c r="B7894">
        <v>1</v>
      </c>
      <c r="C7894" t="s">
        <v>81</v>
      </c>
      <c r="D7894" t="s">
        <v>128</v>
      </c>
      <c r="E7894" t="s">
        <v>175</v>
      </c>
      <c r="F7894" t="s">
        <v>22481</v>
      </c>
      <c r="G7894" t="s">
        <v>134</v>
      </c>
      <c r="H7894" t="s">
        <v>135</v>
      </c>
      <c r="I7894" t="s">
        <v>136</v>
      </c>
      <c r="J7894" t="s">
        <v>137</v>
      </c>
      <c r="K7894" t="s">
        <v>138</v>
      </c>
      <c r="L7894" t="s">
        <v>22482</v>
      </c>
      <c r="M7894" t="s">
        <v>22483</v>
      </c>
      <c r="N7894">
        <v>2.028611111</v>
      </c>
      <c r="O7894">
        <v>0</v>
      </c>
      <c r="P7894">
        <v>152</v>
      </c>
      <c r="Q7894">
        <v>2</v>
      </c>
      <c r="R7894">
        <v>6</v>
      </c>
      <c r="S7894">
        <v>1</v>
      </c>
      <c r="T7894">
        <v>27</v>
      </c>
      <c r="U7894">
        <v>1</v>
      </c>
      <c r="V7894">
        <v>0</v>
      </c>
      <c r="W7894">
        <v>0</v>
      </c>
      <c r="X7894">
        <v>51.676695483264851</v>
      </c>
      <c r="Y7894">
        <v>11.124281807659534</v>
      </c>
      <c r="Z7894">
        <v>13.606859205362053</v>
      </c>
      <c r="AA7894">
        <v>18.066762976938001</v>
      </c>
      <c r="AB7894">
        <v>83.215849026128211</v>
      </c>
      <c r="AC7894">
        <v>8.4746300715077751</v>
      </c>
      <c r="AD7894">
        <v>0</v>
      </c>
      <c r="AE7894">
        <v>186.16507857086043</v>
      </c>
    </row>
    <row r="7895" spans="1:31" x14ac:dyDescent="0.25">
      <c r="A7895">
        <v>2333098</v>
      </c>
      <c r="B7895">
        <v>1</v>
      </c>
      <c r="C7895" t="s">
        <v>81</v>
      </c>
      <c r="D7895" t="s">
        <v>120</v>
      </c>
      <c r="E7895" t="s">
        <v>132</v>
      </c>
      <c r="F7895" t="s">
        <v>696</v>
      </c>
      <c r="G7895" t="s">
        <v>134</v>
      </c>
      <c r="H7895" t="s">
        <v>135</v>
      </c>
      <c r="I7895" t="s">
        <v>136</v>
      </c>
      <c r="J7895" t="s">
        <v>137</v>
      </c>
      <c r="K7895" t="s">
        <v>138</v>
      </c>
      <c r="L7895" t="s">
        <v>22484</v>
      </c>
      <c r="M7895" t="s">
        <v>22485</v>
      </c>
      <c r="N7895">
        <v>1.244722222</v>
      </c>
      <c r="O7895">
        <v>0</v>
      </c>
      <c r="P7895">
        <v>496</v>
      </c>
      <c r="Q7895">
        <v>31</v>
      </c>
      <c r="R7895">
        <v>56</v>
      </c>
      <c r="S7895">
        <v>4</v>
      </c>
      <c r="T7895">
        <v>27</v>
      </c>
      <c r="U7895">
        <v>0</v>
      </c>
      <c r="V7895">
        <v>1</v>
      </c>
      <c r="W7895">
        <v>0</v>
      </c>
      <c r="X7895">
        <v>129.86538613746038</v>
      </c>
      <c r="Y7895">
        <v>122.58937096835992</v>
      </c>
      <c r="Z7895">
        <v>55.453646522485528</v>
      </c>
      <c r="AA7895">
        <v>9.921721124168533</v>
      </c>
      <c r="AB7895">
        <v>19.03557746895352</v>
      </c>
      <c r="AC7895">
        <v>0</v>
      </c>
      <c r="AD7895">
        <v>222.42793979260517</v>
      </c>
      <c r="AE7895">
        <v>559.29364201403314</v>
      </c>
    </row>
    <row r="7896" spans="1:31" x14ac:dyDescent="0.25">
      <c r="A7896">
        <v>2332912</v>
      </c>
      <c r="B7896">
        <v>1</v>
      </c>
      <c r="C7896" t="s">
        <v>80</v>
      </c>
      <c r="D7896" t="s">
        <v>100</v>
      </c>
      <c r="E7896" t="s">
        <v>141</v>
      </c>
      <c r="F7896" t="s">
        <v>2845</v>
      </c>
      <c r="G7896" t="s">
        <v>134</v>
      </c>
      <c r="H7896" t="s">
        <v>135</v>
      </c>
      <c r="I7896" t="s">
        <v>136</v>
      </c>
      <c r="J7896" t="s">
        <v>137</v>
      </c>
      <c r="K7896" t="s">
        <v>138</v>
      </c>
      <c r="L7896" t="s">
        <v>22486</v>
      </c>
      <c r="M7896" t="s">
        <v>22487</v>
      </c>
      <c r="N7896">
        <v>0.15722222199999999</v>
      </c>
      <c r="O7896">
        <v>4</v>
      </c>
      <c r="P7896">
        <v>1646</v>
      </c>
      <c r="Q7896">
        <v>4</v>
      </c>
      <c r="R7896">
        <v>101</v>
      </c>
      <c r="S7896">
        <v>9</v>
      </c>
      <c r="T7896">
        <v>74</v>
      </c>
      <c r="U7896">
        <v>0</v>
      </c>
      <c r="V7896">
        <v>0</v>
      </c>
      <c r="W7896">
        <v>11.304919704723867</v>
      </c>
      <c r="X7896">
        <v>45.899389617525173</v>
      </c>
      <c r="Y7896">
        <v>1.0357127040822918</v>
      </c>
      <c r="Z7896">
        <v>4.2257508415831095</v>
      </c>
      <c r="AA7896">
        <v>11.159676953319881</v>
      </c>
      <c r="AB7896">
        <v>5.1985135673608962</v>
      </c>
      <c r="AC7896">
        <v>0</v>
      </c>
      <c r="AD7896">
        <v>0</v>
      </c>
      <c r="AE7896">
        <v>78.823963388595217</v>
      </c>
    </row>
    <row r="7897" spans="1:31" x14ac:dyDescent="0.25">
      <c r="A7897">
        <v>2333493</v>
      </c>
      <c r="B7897">
        <v>1</v>
      </c>
      <c r="C7897" t="s">
        <v>81</v>
      </c>
      <c r="D7897" t="s">
        <v>116</v>
      </c>
      <c r="E7897" t="s">
        <v>147</v>
      </c>
      <c r="F7897" t="s">
        <v>22488</v>
      </c>
      <c r="G7897" t="s">
        <v>703</v>
      </c>
      <c r="H7897" t="s">
        <v>150</v>
      </c>
      <c r="I7897" t="s">
        <v>136</v>
      </c>
      <c r="J7897" t="s">
        <v>137</v>
      </c>
      <c r="K7897" t="s">
        <v>138</v>
      </c>
      <c r="L7897" t="s">
        <v>22489</v>
      </c>
      <c r="M7897" t="s">
        <v>22490</v>
      </c>
      <c r="N7897">
        <v>0.56055555499999998</v>
      </c>
      <c r="O7897">
        <v>0</v>
      </c>
      <c r="P7897">
        <v>94</v>
      </c>
      <c r="Q7897">
        <v>0</v>
      </c>
      <c r="R7897">
        <v>0</v>
      </c>
      <c r="S7897">
        <v>0</v>
      </c>
      <c r="T7897">
        <v>2</v>
      </c>
      <c r="U7897">
        <v>0</v>
      </c>
      <c r="V7897">
        <v>0</v>
      </c>
      <c r="W7897">
        <v>0</v>
      </c>
      <c r="X7897">
        <v>9.1314093468694111</v>
      </c>
      <c r="Y7897">
        <v>0</v>
      </c>
      <c r="Z7897">
        <v>0</v>
      </c>
      <c r="AA7897">
        <v>0</v>
      </c>
      <c r="AB7897">
        <v>2.6329643413333334E-3</v>
      </c>
      <c r="AC7897">
        <v>0</v>
      </c>
      <c r="AD7897">
        <v>0</v>
      </c>
      <c r="AE7897">
        <v>9.1340423112107452</v>
      </c>
    </row>
    <row r="7898" spans="1:31" x14ac:dyDescent="0.25">
      <c r="A7898">
        <v>2332958</v>
      </c>
      <c r="B7898">
        <v>1</v>
      </c>
      <c r="C7898" t="s">
        <v>81</v>
      </c>
      <c r="D7898" t="s">
        <v>116</v>
      </c>
      <c r="E7898" t="s">
        <v>153</v>
      </c>
      <c r="F7898" t="s">
        <v>22491</v>
      </c>
      <c r="G7898" t="s">
        <v>155</v>
      </c>
      <c r="H7898" t="s">
        <v>150</v>
      </c>
      <c r="I7898" t="s">
        <v>136</v>
      </c>
      <c r="J7898" t="s">
        <v>137</v>
      </c>
      <c r="K7898" t="s">
        <v>138</v>
      </c>
      <c r="L7898" t="s">
        <v>22492</v>
      </c>
      <c r="M7898" t="s">
        <v>22493</v>
      </c>
      <c r="N7898">
        <v>1.7483333329999999</v>
      </c>
      <c r="O7898">
        <v>0</v>
      </c>
      <c r="P7898">
        <v>1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0.18946785811508338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0.18946785811508338</v>
      </c>
    </row>
    <row r="7899" spans="1:31" x14ac:dyDescent="0.25">
      <c r="A7899">
        <v>2333201</v>
      </c>
      <c r="B7899">
        <v>1</v>
      </c>
      <c r="C7899" t="s">
        <v>80</v>
      </c>
      <c r="D7899" t="s">
        <v>96</v>
      </c>
      <c r="E7899" t="s">
        <v>175</v>
      </c>
      <c r="F7899" t="s">
        <v>22494</v>
      </c>
      <c r="G7899" t="s">
        <v>143</v>
      </c>
      <c r="H7899" t="s">
        <v>135</v>
      </c>
      <c r="I7899" t="s">
        <v>136</v>
      </c>
      <c r="J7899" t="s">
        <v>137</v>
      </c>
      <c r="K7899" t="s">
        <v>144</v>
      </c>
      <c r="L7899" t="s">
        <v>22495</v>
      </c>
      <c r="M7899" t="s">
        <v>22496</v>
      </c>
      <c r="N7899">
        <v>7.0666666659999997</v>
      </c>
      <c r="O7899">
        <v>0</v>
      </c>
      <c r="P7899">
        <v>1847</v>
      </c>
      <c r="Q7899">
        <v>2</v>
      </c>
      <c r="R7899">
        <v>62</v>
      </c>
      <c r="S7899">
        <v>2</v>
      </c>
      <c r="T7899">
        <v>293</v>
      </c>
      <c r="U7899">
        <v>0</v>
      </c>
      <c r="V7899">
        <v>0</v>
      </c>
      <c r="W7899">
        <v>0</v>
      </c>
      <c r="X7899">
        <v>8276.9513682273973</v>
      </c>
      <c r="Y7899">
        <v>20.109998519064</v>
      </c>
      <c r="Z7899">
        <v>772.21661640657578</v>
      </c>
      <c r="AA7899">
        <v>459.84563725225229</v>
      </c>
      <c r="AB7899">
        <v>5884.4890482141236</v>
      </c>
      <c r="AC7899">
        <v>0</v>
      </c>
      <c r="AD7899">
        <v>0</v>
      </c>
      <c r="AE7899">
        <v>15413.612668619415</v>
      </c>
    </row>
    <row r="7900" spans="1:31" x14ac:dyDescent="0.25">
      <c r="A7900">
        <v>2333224</v>
      </c>
      <c r="B7900">
        <v>1</v>
      </c>
      <c r="C7900" t="s">
        <v>80</v>
      </c>
      <c r="D7900" t="s">
        <v>96</v>
      </c>
      <c r="E7900" t="s">
        <v>153</v>
      </c>
      <c r="F7900" t="s">
        <v>22497</v>
      </c>
      <c r="G7900" t="s">
        <v>703</v>
      </c>
      <c r="H7900" t="s">
        <v>150</v>
      </c>
      <c r="I7900" t="s">
        <v>136</v>
      </c>
      <c r="J7900" t="s">
        <v>137</v>
      </c>
      <c r="K7900" t="s">
        <v>138</v>
      </c>
      <c r="L7900" t="s">
        <v>22498</v>
      </c>
      <c r="M7900" t="s">
        <v>22499</v>
      </c>
      <c r="N7900">
        <v>6.7633333330000003</v>
      </c>
      <c r="O7900">
        <v>0</v>
      </c>
      <c r="P7900">
        <v>1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3.1218288410298753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  <c r="AE7900">
        <v>3.1218288410298753</v>
      </c>
    </row>
    <row r="7901" spans="1:31" x14ac:dyDescent="0.25">
      <c r="A7901">
        <v>2332889</v>
      </c>
      <c r="B7901">
        <v>1</v>
      </c>
      <c r="C7901" t="s">
        <v>81</v>
      </c>
      <c r="D7901" t="s">
        <v>127</v>
      </c>
      <c r="E7901" t="s">
        <v>147</v>
      </c>
      <c r="F7901" t="s">
        <v>22500</v>
      </c>
      <c r="G7901" t="s">
        <v>149</v>
      </c>
      <c r="H7901" t="s">
        <v>150</v>
      </c>
      <c r="I7901" t="s">
        <v>136</v>
      </c>
      <c r="J7901" t="s">
        <v>137</v>
      </c>
      <c r="K7901" t="s">
        <v>138</v>
      </c>
      <c r="L7901" t="s">
        <v>22501</v>
      </c>
      <c r="M7901" t="s">
        <v>22502</v>
      </c>
      <c r="N7901">
        <v>0.96444444399999996</v>
      </c>
      <c r="O7901">
        <v>0</v>
      </c>
      <c r="P7901">
        <v>41</v>
      </c>
      <c r="Q7901">
        <v>0</v>
      </c>
      <c r="R7901">
        <v>0</v>
      </c>
      <c r="S7901">
        <v>0</v>
      </c>
      <c r="T7901">
        <v>1</v>
      </c>
      <c r="U7901">
        <v>0</v>
      </c>
      <c r="V7901">
        <v>0</v>
      </c>
      <c r="W7901">
        <v>0</v>
      </c>
      <c r="X7901">
        <v>5.9316414017387977</v>
      </c>
      <c r="Y7901">
        <v>0</v>
      </c>
      <c r="Z7901">
        <v>0</v>
      </c>
      <c r="AA7901">
        <v>0</v>
      </c>
      <c r="AB7901">
        <v>0.82478653086791109</v>
      </c>
      <c r="AC7901">
        <v>0</v>
      </c>
      <c r="AD7901">
        <v>0</v>
      </c>
      <c r="AE7901">
        <v>6.7564279326067087</v>
      </c>
    </row>
    <row r="7902" spans="1:31" x14ac:dyDescent="0.25">
      <c r="A7902">
        <v>2333410</v>
      </c>
      <c r="B7902">
        <v>1</v>
      </c>
      <c r="C7902" t="s">
        <v>81</v>
      </c>
      <c r="D7902" t="s">
        <v>128</v>
      </c>
      <c r="E7902" t="s">
        <v>147</v>
      </c>
      <c r="F7902" t="s">
        <v>22503</v>
      </c>
      <c r="G7902" t="s">
        <v>149</v>
      </c>
      <c r="H7902" t="s">
        <v>150</v>
      </c>
      <c r="I7902" t="s">
        <v>136</v>
      </c>
      <c r="J7902" t="s">
        <v>137</v>
      </c>
      <c r="K7902" t="s">
        <v>138</v>
      </c>
      <c r="L7902" t="s">
        <v>22504</v>
      </c>
      <c r="M7902" t="s">
        <v>22505</v>
      </c>
      <c r="N7902">
        <v>6.4130555549999997</v>
      </c>
      <c r="O7902">
        <v>0</v>
      </c>
      <c r="P7902">
        <v>3</v>
      </c>
      <c r="Q7902">
        <v>0</v>
      </c>
      <c r="R7902">
        <v>2</v>
      </c>
      <c r="S7902">
        <v>0</v>
      </c>
      <c r="T7902">
        <v>1</v>
      </c>
      <c r="U7902">
        <v>0</v>
      </c>
      <c r="V7902">
        <v>0</v>
      </c>
      <c r="W7902">
        <v>0</v>
      </c>
      <c r="X7902">
        <v>1.6382859746099001</v>
      </c>
      <c r="Y7902">
        <v>0</v>
      </c>
      <c r="Z7902">
        <v>17.871430414967168</v>
      </c>
      <c r="AA7902">
        <v>0</v>
      </c>
      <c r="AB7902">
        <v>0</v>
      </c>
      <c r="AC7902">
        <v>0</v>
      </c>
      <c r="AD7902">
        <v>0</v>
      </c>
      <c r="AE7902">
        <v>19.509716389577068</v>
      </c>
    </row>
    <row r="7903" spans="1:31" x14ac:dyDescent="0.25">
      <c r="A7903">
        <v>2333244</v>
      </c>
      <c r="B7903">
        <v>1</v>
      </c>
      <c r="C7903" t="s">
        <v>80</v>
      </c>
      <c r="D7903" t="s">
        <v>97</v>
      </c>
      <c r="E7903" t="s">
        <v>147</v>
      </c>
      <c r="F7903" t="s">
        <v>1759</v>
      </c>
      <c r="G7903" t="s">
        <v>149</v>
      </c>
      <c r="H7903" t="s">
        <v>150</v>
      </c>
      <c r="I7903" t="s">
        <v>136</v>
      </c>
      <c r="J7903" t="s">
        <v>137</v>
      </c>
      <c r="K7903" t="s">
        <v>138</v>
      </c>
      <c r="L7903" t="s">
        <v>22506</v>
      </c>
      <c r="M7903" t="s">
        <v>22507</v>
      </c>
      <c r="N7903">
        <v>4.028611111</v>
      </c>
      <c r="O7903">
        <v>0</v>
      </c>
      <c r="P7903">
        <v>78</v>
      </c>
      <c r="Q7903">
        <v>0</v>
      </c>
      <c r="R7903">
        <v>1</v>
      </c>
      <c r="S7903">
        <v>0</v>
      </c>
      <c r="T7903">
        <v>1</v>
      </c>
      <c r="U7903">
        <v>0</v>
      </c>
      <c r="V7903">
        <v>0</v>
      </c>
      <c r="W7903">
        <v>0</v>
      </c>
      <c r="X7903">
        <v>74.053868374837009</v>
      </c>
      <c r="Y7903">
        <v>0</v>
      </c>
      <c r="Z7903">
        <v>9.9778738852750001E-2</v>
      </c>
      <c r="AA7903">
        <v>0</v>
      </c>
      <c r="AB7903">
        <v>7.7473198119438997</v>
      </c>
      <c r="AC7903">
        <v>0</v>
      </c>
      <c r="AD7903">
        <v>0</v>
      </c>
      <c r="AE7903">
        <v>81.900966925633654</v>
      </c>
    </row>
    <row r="7904" spans="1:31" x14ac:dyDescent="0.25">
      <c r="A7904">
        <v>2333536</v>
      </c>
      <c r="B7904">
        <v>1</v>
      </c>
      <c r="C7904" t="s">
        <v>80</v>
      </c>
      <c r="D7904" t="s">
        <v>105</v>
      </c>
      <c r="E7904" t="s">
        <v>175</v>
      </c>
      <c r="F7904" t="s">
        <v>22508</v>
      </c>
      <c r="G7904" t="s">
        <v>210</v>
      </c>
      <c r="H7904" t="s">
        <v>135</v>
      </c>
      <c r="I7904" t="s">
        <v>136</v>
      </c>
      <c r="J7904" t="s">
        <v>137</v>
      </c>
      <c r="K7904" t="s">
        <v>138</v>
      </c>
      <c r="L7904" t="s">
        <v>22509</v>
      </c>
      <c r="M7904" t="s">
        <v>22510</v>
      </c>
      <c r="N7904">
        <v>1.544444444</v>
      </c>
      <c r="O7904">
        <v>0</v>
      </c>
      <c r="P7904">
        <v>0</v>
      </c>
      <c r="Q7904">
        <v>0</v>
      </c>
      <c r="R7904">
        <v>0</v>
      </c>
      <c r="S7904">
        <v>1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11.270239522584935</v>
      </c>
      <c r="AB7904">
        <v>0</v>
      </c>
      <c r="AC7904">
        <v>0</v>
      </c>
      <c r="AD7904">
        <v>0</v>
      </c>
      <c r="AE7904">
        <v>11.270239522584935</v>
      </c>
    </row>
    <row r="7905" spans="1:31" x14ac:dyDescent="0.25">
      <c r="A7905">
        <v>2332895</v>
      </c>
      <c r="B7905">
        <v>1</v>
      </c>
      <c r="C7905" t="s">
        <v>80</v>
      </c>
      <c r="D7905" t="s">
        <v>106</v>
      </c>
      <c r="E7905" t="s">
        <v>141</v>
      </c>
      <c r="F7905" t="s">
        <v>1311</v>
      </c>
      <c r="G7905" t="s">
        <v>134</v>
      </c>
      <c r="H7905" t="s">
        <v>135</v>
      </c>
      <c r="I7905" t="s">
        <v>136</v>
      </c>
      <c r="J7905" t="s">
        <v>137</v>
      </c>
      <c r="K7905" t="s">
        <v>138</v>
      </c>
      <c r="L7905" t="s">
        <v>22511</v>
      </c>
      <c r="M7905" t="s">
        <v>22512</v>
      </c>
      <c r="N7905">
        <v>0.105277777</v>
      </c>
      <c r="O7905">
        <v>0</v>
      </c>
      <c r="P7905">
        <v>4</v>
      </c>
      <c r="Q7905">
        <v>54</v>
      </c>
      <c r="R7905">
        <v>229</v>
      </c>
      <c r="S7905">
        <v>15</v>
      </c>
      <c r="T7905">
        <v>52</v>
      </c>
      <c r="U7905">
        <v>0</v>
      </c>
      <c r="V7905">
        <v>0</v>
      </c>
      <c r="W7905">
        <v>0</v>
      </c>
      <c r="X7905">
        <v>0.34971459694143336</v>
      </c>
      <c r="Y7905">
        <v>52.552154998609161</v>
      </c>
      <c r="Z7905">
        <v>65.236625532688365</v>
      </c>
      <c r="AA7905">
        <v>3.5639958094576087</v>
      </c>
      <c r="AB7905">
        <v>9.3688299520772365</v>
      </c>
      <c r="AC7905">
        <v>0</v>
      </c>
      <c r="AD7905">
        <v>0</v>
      </c>
      <c r="AE7905">
        <v>131.0713208897738</v>
      </c>
    </row>
    <row r="7906" spans="1:31" x14ac:dyDescent="0.25">
      <c r="A7906">
        <v>2333436</v>
      </c>
      <c r="B7906">
        <v>1</v>
      </c>
      <c r="C7906" t="s">
        <v>80</v>
      </c>
      <c r="D7906" t="s">
        <v>92</v>
      </c>
      <c r="E7906" t="s">
        <v>153</v>
      </c>
      <c r="F7906" t="s">
        <v>22513</v>
      </c>
      <c r="G7906" t="s">
        <v>155</v>
      </c>
      <c r="H7906" t="s">
        <v>150</v>
      </c>
      <c r="I7906" t="s">
        <v>136</v>
      </c>
      <c r="J7906" t="s">
        <v>137</v>
      </c>
      <c r="K7906" t="s">
        <v>138</v>
      </c>
      <c r="L7906" t="s">
        <v>22514</v>
      </c>
      <c r="M7906" t="s">
        <v>22515</v>
      </c>
      <c r="N7906">
        <v>1.6158333330000001</v>
      </c>
      <c r="O7906">
        <v>0</v>
      </c>
      <c r="P7906">
        <v>2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0.72826162880639167</v>
      </c>
      <c r="Y7906">
        <v>0</v>
      </c>
      <c r="Z7906">
        <v>0</v>
      </c>
      <c r="AA7906">
        <v>0</v>
      </c>
      <c r="AB7906">
        <v>0</v>
      </c>
      <c r="AC7906">
        <v>0</v>
      </c>
      <c r="AD7906">
        <v>0</v>
      </c>
      <c r="AE7906">
        <v>0.72826162880639167</v>
      </c>
    </row>
    <row r="7907" spans="1:31" x14ac:dyDescent="0.25">
      <c r="A7907">
        <v>2333181</v>
      </c>
      <c r="B7907">
        <v>1</v>
      </c>
      <c r="C7907" t="s">
        <v>80</v>
      </c>
      <c r="D7907" t="s">
        <v>93</v>
      </c>
      <c r="E7907" t="s">
        <v>153</v>
      </c>
      <c r="F7907" t="s">
        <v>22516</v>
      </c>
      <c r="G7907" t="s">
        <v>155</v>
      </c>
      <c r="H7907" t="s">
        <v>150</v>
      </c>
      <c r="I7907" t="s">
        <v>136</v>
      </c>
      <c r="J7907" t="s">
        <v>137</v>
      </c>
      <c r="K7907" t="s">
        <v>138</v>
      </c>
      <c r="L7907" t="s">
        <v>22517</v>
      </c>
      <c r="M7907" t="s">
        <v>22518</v>
      </c>
      <c r="N7907">
        <v>1.966388888</v>
      </c>
      <c r="O7907">
        <v>0</v>
      </c>
      <c r="P7907">
        <v>1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0.45464181176360841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  <c r="AE7907">
        <v>0.45464181176360841</v>
      </c>
    </row>
    <row r="7908" spans="1:31" x14ac:dyDescent="0.25">
      <c r="A7908">
        <v>2333124</v>
      </c>
      <c r="B7908">
        <v>1</v>
      </c>
      <c r="C7908" t="s">
        <v>80</v>
      </c>
      <c r="D7908" t="s">
        <v>88</v>
      </c>
      <c r="E7908" t="s">
        <v>414</v>
      </c>
      <c r="F7908" t="s">
        <v>871</v>
      </c>
      <c r="G7908" t="s">
        <v>703</v>
      </c>
      <c r="H7908" t="s">
        <v>135</v>
      </c>
      <c r="I7908" t="s">
        <v>136</v>
      </c>
      <c r="J7908" t="s">
        <v>3</v>
      </c>
      <c r="K7908" t="s">
        <v>138</v>
      </c>
      <c r="L7908" t="s">
        <v>22519</v>
      </c>
      <c r="M7908" t="s">
        <v>22520</v>
      </c>
      <c r="N7908">
        <v>4.1124999999999998</v>
      </c>
      <c r="O7908">
        <v>0</v>
      </c>
      <c r="P7908">
        <v>5073</v>
      </c>
      <c r="Q7908">
        <v>0</v>
      </c>
      <c r="R7908">
        <v>0</v>
      </c>
      <c r="S7908">
        <v>5</v>
      </c>
      <c r="T7908">
        <v>487</v>
      </c>
      <c r="U7908">
        <v>0</v>
      </c>
      <c r="V7908">
        <v>0</v>
      </c>
      <c r="W7908">
        <v>0</v>
      </c>
      <c r="X7908">
        <v>5512.7908025682937</v>
      </c>
      <c r="Y7908">
        <v>0</v>
      </c>
      <c r="Z7908">
        <v>0</v>
      </c>
      <c r="AA7908">
        <v>14051.560844891579</v>
      </c>
      <c r="AB7908">
        <v>3637.6237037168753</v>
      </c>
      <c r="AC7908">
        <v>0</v>
      </c>
      <c r="AD7908">
        <v>0</v>
      </c>
      <c r="AE7908">
        <v>23201.975351176749</v>
      </c>
    </row>
    <row r="7909" spans="1:31" x14ac:dyDescent="0.25">
      <c r="A7909">
        <v>2333038</v>
      </c>
      <c r="B7909">
        <v>1</v>
      </c>
      <c r="C7909" t="s">
        <v>80</v>
      </c>
      <c r="D7909" t="s">
        <v>98</v>
      </c>
      <c r="E7909" t="s">
        <v>132</v>
      </c>
      <c r="F7909" t="s">
        <v>16512</v>
      </c>
      <c r="G7909" t="s">
        <v>467</v>
      </c>
      <c r="H7909" t="s">
        <v>135</v>
      </c>
      <c r="I7909" t="s">
        <v>136</v>
      </c>
      <c r="J7909" t="s">
        <v>137</v>
      </c>
      <c r="K7909" t="s">
        <v>138</v>
      </c>
      <c r="L7909" t="s">
        <v>22521</v>
      </c>
      <c r="M7909" t="s">
        <v>22522</v>
      </c>
      <c r="N7909">
        <v>0.41249999999999998</v>
      </c>
      <c r="O7909">
        <v>0</v>
      </c>
      <c r="P7909">
        <v>441</v>
      </c>
      <c r="Q7909">
        <v>22</v>
      </c>
      <c r="R7909">
        <v>48</v>
      </c>
      <c r="S7909">
        <v>7</v>
      </c>
      <c r="T7909">
        <v>130</v>
      </c>
      <c r="U7909">
        <v>1</v>
      </c>
      <c r="V7909">
        <v>0</v>
      </c>
      <c r="W7909">
        <v>0</v>
      </c>
      <c r="X7909">
        <v>39.557995224153743</v>
      </c>
      <c r="Y7909">
        <v>26.376523408345541</v>
      </c>
      <c r="Z7909">
        <v>21.507831631859219</v>
      </c>
      <c r="AA7909">
        <v>7.5876815661763617</v>
      </c>
      <c r="AB7909">
        <v>53.870123500090322</v>
      </c>
      <c r="AC7909">
        <v>3.3043321745333336</v>
      </c>
      <c r="AD7909">
        <v>0</v>
      </c>
      <c r="AE7909">
        <v>152.20448750515851</v>
      </c>
    </row>
    <row r="7910" spans="1:31" x14ac:dyDescent="0.25">
      <c r="A7910">
        <v>2333516</v>
      </c>
      <c r="B7910">
        <v>1</v>
      </c>
      <c r="C7910" t="s">
        <v>81</v>
      </c>
      <c r="D7910" t="s">
        <v>113</v>
      </c>
      <c r="E7910" t="s">
        <v>141</v>
      </c>
      <c r="F7910" t="s">
        <v>22523</v>
      </c>
      <c r="G7910" t="s">
        <v>134</v>
      </c>
      <c r="H7910" t="s">
        <v>135</v>
      </c>
      <c r="I7910" t="s">
        <v>136</v>
      </c>
      <c r="J7910" t="s">
        <v>137</v>
      </c>
      <c r="K7910" t="s">
        <v>138</v>
      </c>
      <c r="L7910" t="s">
        <v>22524</v>
      </c>
      <c r="M7910" t="s">
        <v>22525</v>
      </c>
      <c r="N7910">
        <v>0.834166666</v>
      </c>
      <c r="O7910">
        <v>2</v>
      </c>
      <c r="P7910">
        <v>117</v>
      </c>
      <c r="Q7910">
        <v>6</v>
      </c>
      <c r="R7910">
        <v>22</v>
      </c>
      <c r="S7910">
        <v>8</v>
      </c>
      <c r="T7910">
        <v>21</v>
      </c>
      <c r="U7910">
        <v>5</v>
      </c>
      <c r="V7910">
        <v>1</v>
      </c>
      <c r="W7910">
        <v>0.60432694862540004</v>
      </c>
      <c r="X7910">
        <v>21.066528684050848</v>
      </c>
      <c r="Y7910">
        <v>26.556868332594597</v>
      </c>
      <c r="Z7910">
        <v>7.8452006500367482</v>
      </c>
      <c r="AA7910">
        <v>271.56507649557955</v>
      </c>
      <c r="AB7910">
        <v>31.443802838848399</v>
      </c>
      <c r="AC7910">
        <v>657.20971598433823</v>
      </c>
      <c r="AD7910">
        <v>3.8282839275680995</v>
      </c>
      <c r="AE7910">
        <v>1020.1198038616418</v>
      </c>
    </row>
    <row r="7911" spans="1:31" x14ac:dyDescent="0.25">
      <c r="A7911">
        <v>2333665</v>
      </c>
      <c r="B7911">
        <v>1</v>
      </c>
      <c r="C7911" t="s">
        <v>80</v>
      </c>
      <c r="D7911" t="s">
        <v>101</v>
      </c>
      <c r="E7911" t="s">
        <v>147</v>
      </c>
      <c r="F7911" t="s">
        <v>22526</v>
      </c>
      <c r="G7911" t="s">
        <v>3723</v>
      </c>
      <c r="H7911" t="s">
        <v>150</v>
      </c>
      <c r="I7911" t="s">
        <v>136</v>
      </c>
      <c r="J7911" t="s">
        <v>137</v>
      </c>
      <c r="K7911" t="s">
        <v>138</v>
      </c>
      <c r="L7911" t="s">
        <v>22527</v>
      </c>
      <c r="M7911" t="s">
        <v>22528</v>
      </c>
      <c r="N7911">
        <v>1.8869444440000001</v>
      </c>
      <c r="O7911">
        <v>0</v>
      </c>
      <c r="P7911">
        <v>13</v>
      </c>
      <c r="Q7911">
        <v>0</v>
      </c>
      <c r="R7911">
        <v>0</v>
      </c>
      <c r="S7911">
        <v>0</v>
      </c>
      <c r="T7911">
        <v>6</v>
      </c>
      <c r="U7911">
        <v>0</v>
      </c>
      <c r="V7911">
        <v>0</v>
      </c>
      <c r="W7911">
        <v>0</v>
      </c>
      <c r="X7911">
        <v>8.9545722636701335</v>
      </c>
      <c r="Y7911">
        <v>0</v>
      </c>
      <c r="Z7911">
        <v>0</v>
      </c>
      <c r="AA7911">
        <v>0</v>
      </c>
      <c r="AB7911">
        <v>7.4183376630774456</v>
      </c>
      <c r="AC7911">
        <v>0</v>
      </c>
      <c r="AD7911">
        <v>0</v>
      </c>
      <c r="AE7911">
        <v>16.372909926747578</v>
      </c>
    </row>
    <row r="7912" spans="1:31" x14ac:dyDescent="0.25">
      <c r="A7912">
        <v>2333473</v>
      </c>
      <c r="B7912">
        <v>1</v>
      </c>
      <c r="C7912" t="s">
        <v>80</v>
      </c>
      <c r="D7912" t="s">
        <v>110</v>
      </c>
      <c r="E7912" t="s">
        <v>158</v>
      </c>
      <c r="F7912" t="s">
        <v>22529</v>
      </c>
      <c r="G7912" t="s">
        <v>143</v>
      </c>
      <c r="H7912" t="s">
        <v>150</v>
      </c>
      <c r="I7912" t="s">
        <v>136</v>
      </c>
      <c r="J7912" t="s">
        <v>137</v>
      </c>
      <c r="K7912" t="s">
        <v>144</v>
      </c>
      <c r="L7912" t="s">
        <v>22530</v>
      </c>
      <c r="M7912" t="s">
        <v>22531</v>
      </c>
      <c r="N7912">
        <v>1.3277777770000001</v>
      </c>
      <c r="O7912">
        <v>0</v>
      </c>
      <c r="P7912">
        <v>234</v>
      </c>
      <c r="Q7912">
        <v>0</v>
      </c>
      <c r="R7912">
        <v>0</v>
      </c>
      <c r="S7912">
        <v>0</v>
      </c>
      <c r="T7912">
        <v>16</v>
      </c>
      <c r="U7912">
        <v>0</v>
      </c>
      <c r="V7912">
        <v>0</v>
      </c>
      <c r="W7912">
        <v>0</v>
      </c>
      <c r="X7912">
        <v>93.052840050823491</v>
      </c>
      <c r="Y7912">
        <v>0</v>
      </c>
      <c r="Z7912">
        <v>0</v>
      </c>
      <c r="AA7912">
        <v>0</v>
      </c>
      <c r="AB7912">
        <v>16.302960073881412</v>
      </c>
      <c r="AC7912">
        <v>0</v>
      </c>
      <c r="AD7912">
        <v>0</v>
      </c>
      <c r="AE7912">
        <v>109.3558001247049</v>
      </c>
    </row>
    <row r="7913" spans="1:31" x14ac:dyDescent="0.25">
      <c r="A7913">
        <v>2332932</v>
      </c>
      <c r="B7913">
        <v>1</v>
      </c>
      <c r="C7913" t="s">
        <v>80</v>
      </c>
      <c r="D7913" t="s">
        <v>82</v>
      </c>
      <c r="E7913" t="s">
        <v>147</v>
      </c>
      <c r="F7913" t="s">
        <v>22532</v>
      </c>
      <c r="G7913" t="s">
        <v>258</v>
      </c>
      <c r="H7913" t="s">
        <v>150</v>
      </c>
      <c r="I7913" t="s">
        <v>136</v>
      </c>
      <c r="J7913" t="s">
        <v>137</v>
      </c>
      <c r="K7913" t="s">
        <v>138</v>
      </c>
      <c r="L7913" t="s">
        <v>22533</v>
      </c>
      <c r="M7913" t="s">
        <v>22534</v>
      </c>
      <c r="N7913">
        <v>2.5811111109999998</v>
      </c>
      <c r="O7913">
        <v>0</v>
      </c>
      <c r="P7913">
        <v>36</v>
      </c>
      <c r="Q7913">
        <v>0</v>
      </c>
      <c r="R7913">
        <v>0</v>
      </c>
      <c r="S7913">
        <v>0</v>
      </c>
      <c r="T7913">
        <v>5</v>
      </c>
      <c r="U7913">
        <v>0</v>
      </c>
      <c r="V7913">
        <v>0</v>
      </c>
      <c r="W7913">
        <v>0</v>
      </c>
      <c r="X7913">
        <v>18.843369902487069</v>
      </c>
      <c r="Y7913">
        <v>0</v>
      </c>
      <c r="Z7913">
        <v>0</v>
      </c>
      <c r="AA7913">
        <v>0</v>
      </c>
      <c r="AB7913">
        <v>3.8545574440293997</v>
      </c>
      <c r="AC7913">
        <v>0</v>
      </c>
      <c r="AD7913">
        <v>0</v>
      </c>
      <c r="AE7913">
        <v>22.697927346516469</v>
      </c>
    </row>
    <row r="7914" spans="1:31" x14ac:dyDescent="0.25">
      <c r="A7914">
        <v>2333164</v>
      </c>
      <c r="B7914">
        <v>1</v>
      </c>
      <c r="C7914" t="s">
        <v>80</v>
      </c>
      <c r="D7914" t="s">
        <v>88</v>
      </c>
      <c r="E7914" t="s">
        <v>175</v>
      </c>
      <c r="F7914" t="s">
        <v>22535</v>
      </c>
      <c r="G7914" t="s">
        <v>134</v>
      </c>
      <c r="H7914" t="s">
        <v>135</v>
      </c>
      <c r="I7914" t="s">
        <v>136</v>
      </c>
      <c r="J7914" t="s">
        <v>137</v>
      </c>
      <c r="K7914" t="s">
        <v>138</v>
      </c>
      <c r="L7914" t="s">
        <v>22536</v>
      </c>
      <c r="M7914" t="s">
        <v>22537</v>
      </c>
      <c r="N7914">
        <v>0.25444444399999999</v>
      </c>
      <c r="O7914">
        <v>0</v>
      </c>
      <c r="P7914">
        <v>0</v>
      </c>
      <c r="Q7914">
        <v>0</v>
      </c>
      <c r="R7914">
        <v>0</v>
      </c>
      <c r="S7914">
        <v>1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28.523407865060868</v>
      </c>
      <c r="AB7914">
        <v>0</v>
      </c>
      <c r="AC7914">
        <v>0</v>
      </c>
      <c r="AD7914">
        <v>0</v>
      </c>
      <c r="AE7914">
        <v>28.523407865060868</v>
      </c>
    </row>
    <row r="7915" spans="1:31" x14ac:dyDescent="0.25">
      <c r="A7915">
        <v>2333519</v>
      </c>
      <c r="B7915">
        <v>1</v>
      </c>
      <c r="C7915" t="s">
        <v>80</v>
      </c>
      <c r="D7915" t="s">
        <v>84</v>
      </c>
      <c r="E7915" t="s">
        <v>147</v>
      </c>
      <c r="F7915" t="s">
        <v>22538</v>
      </c>
      <c r="G7915" t="s">
        <v>149</v>
      </c>
      <c r="H7915" t="s">
        <v>150</v>
      </c>
      <c r="I7915" t="s">
        <v>136</v>
      </c>
      <c r="J7915" t="s">
        <v>137</v>
      </c>
      <c r="K7915" t="s">
        <v>138</v>
      </c>
      <c r="L7915" t="s">
        <v>22539</v>
      </c>
      <c r="M7915" t="s">
        <v>22540</v>
      </c>
      <c r="N7915">
        <v>2.8758333330000001</v>
      </c>
      <c r="O7915">
        <v>0</v>
      </c>
      <c r="P7915">
        <v>37</v>
      </c>
      <c r="Q7915">
        <v>0</v>
      </c>
      <c r="R7915">
        <v>0</v>
      </c>
      <c r="S7915">
        <v>0</v>
      </c>
      <c r="T7915">
        <v>4</v>
      </c>
      <c r="U7915">
        <v>0</v>
      </c>
      <c r="V7915">
        <v>0</v>
      </c>
      <c r="W7915">
        <v>0</v>
      </c>
      <c r="X7915">
        <v>30.843294334458417</v>
      </c>
      <c r="Y7915">
        <v>0</v>
      </c>
      <c r="Z7915">
        <v>0</v>
      </c>
      <c r="AA7915">
        <v>0</v>
      </c>
      <c r="AB7915">
        <v>5.3442591737582665</v>
      </c>
      <c r="AC7915">
        <v>0</v>
      </c>
      <c r="AD7915">
        <v>0</v>
      </c>
      <c r="AE7915">
        <v>36.187553508216681</v>
      </c>
    </row>
    <row r="7916" spans="1:31" x14ac:dyDescent="0.25">
      <c r="A7916">
        <v>2333310</v>
      </c>
      <c r="B7916">
        <v>1</v>
      </c>
      <c r="C7916" t="s">
        <v>81</v>
      </c>
      <c r="D7916" t="s">
        <v>128</v>
      </c>
      <c r="E7916" t="s">
        <v>153</v>
      </c>
      <c r="F7916" t="s">
        <v>22541</v>
      </c>
      <c r="G7916" t="s">
        <v>203</v>
      </c>
      <c r="H7916" t="s">
        <v>150</v>
      </c>
      <c r="I7916" t="s">
        <v>136</v>
      </c>
      <c r="J7916" t="s">
        <v>137</v>
      </c>
      <c r="K7916" t="s">
        <v>138</v>
      </c>
      <c r="L7916" t="s">
        <v>22542</v>
      </c>
      <c r="M7916" t="s">
        <v>22543</v>
      </c>
      <c r="N7916">
        <v>0.995</v>
      </c>
      <c r="O7916">
        <v>0</v>
      </c>
      <c r="P7916">
        <v>0</v>
      </c>
      <c r="Q7916">
        <v>0</v>
      </c>
      <c r="R7916">
        <v>0</v>
      </c>
      <c r="S7916">
        <v>0</v>
      </c>
      <c r="T7916">
        <v>8</v>
      </c>
      <c r="U7916">
        <v>0</v>
      </c>
      <c r="V7916">
        <v>3</v>
      </c>
      <c r="W7916">
        <v>0</v>
      </c>
      <c r="X7916">
        <v>0</v>
      </c>
      <c r="Y7916">
        <v>0</v>
      </c>
      <c r="Z7916">
        <v>0</v>
      </c>
      <c r="AA7916">
        <v>0</v>
      </c>
      <c r="AB7916">
        <v>12.902547726795556</v>
      </c>
      <c r="AC7916">
        <v>0</v>
      </c>
      <c r="AD7916">
        <v>216.96033571680962</v>
      </c>
      <c r="AE7916">
        <v>229.86288344360517</v>
      </c>
    </row>
    <row r="7917" spans="1:31" x14ac:dyDescent="0.25">
      <c r="A7917">
        <v>2332972</v>
      </c>
      <c r="B7917">
        <v>1</v>
      </c>
      <c r="C7917" t="s">
        <v>80</v>
      </c>
      <c r="D7917" t="s">
        <v>83</v>
      </c>
      <c r="E7917" t="s">
        <v>153</v>
      </c>
      <c r="F7917" t="s">
        <v>22544</v>
      </c>
      <c r="G7917" t="s">
        <v>254</v>
      </c>
      <c r="H7917" t="s">
        <v>150</v>
      </c>
      <c r="I7917" t="s">
        <v>136</v>
      </c>
      <c r="J7917" t="s">
        <v>137</v>
      </c>
      <c r="K7917" t="s">
        <v>138</v>
      </c>
      <c r="L7917" t="s">
        <v>22545</v>
      </c>
      <c r="M7917" t="s">
        <v>22546</v>
      </c>
      <c r="N7917">
        <v>4.0844444439999998</v>
      </c>
      <c r="O7917">
        <v>0</v>
      </c>
      <c r="P7917">
        <v>1</v>
      </c>
      <c r="Q7917">
        <v>0</v>
      </c>
      <c r="R7917">
        <v>0</v>
      </c>
      <c r="S7917">
        <v>0</v>
      </c>
      <c r="T7917">
        <v>2</v>
      </c>
      <c r="U7917">
        <v>0</v>
      </c>
      <c r="V7917">
        <v>0</v>
      </c>
      <c r="W7917">
        <v>0</v>
      </c>
      <c r="X7917">
        <v>0.30852028781920005</v>
      </c>
      <c r="Y7917">
        <v>0</v>
      </c>
      <c r="Z7917">
        <v>0</v>
      </c>
      <c r="AA7917">
        <v>0</v>
      </c>
      <c r="AB7917">
        <v>8.2306270274412441</v>
      </c>
      <c r="AC7917">
        <v>0</v>
      </c>
      <c r="AD7917">
        <v>0</v>
      </c>
      <c r="AE7917">
        <v>8.5391473152604433</v>
      </c>
    </row>
    <row r="7918" spans="1:31" x14ac:dyDescent="0.25">
      <c r="A7918">
        <v>2333041</v>
      </c>
      <c r="B7918">
        <v>1</v>
      </c>
      <c r="C7918" t="s">
        <v>80</v>
      </c>
      <c r="D7918" t="s">
        <v>82</v>
      </c>
      <c r="E7918" t="s">
        <v>158</v>
      </c>
      <c r="F7918" t="s">
        <v>22547</v>
      </c>
      <c r="G7918" t="s">
        <v>336</v>
      </c>
      <c r="H7918" t="s">
        <v>150</v>
      </c>
      <c r="I7918" t="s">
        <v>136</v>
      </c>
      <c r="J7918" t="s">
        <v>137</v>
      </c>
      <c r="K7918" t="s">
        <v>138</v>
      </c>
      <c r="L7918" t="s">
        <v>22548</v>
      </c>
      <c r="M7918" t="s">
        <v>22549</v>
      </c>
      <c r="N7918">
        <v>0.319722222</v>
      </c>
      <c r="O7918">
        <v>0</v>
      </c>
      <c r="P7918">
        <v>670</v>
      </c>
      <c r="Q7918">
        <v>0</v>
      </c>
      <c r="R7918">
        <v>0</v>
      </c>
      <c r="S7918">
        <v>0</v>
      </c>
      <c r="T7918">
        <v>180</v>
      </c>
      <c r="U7918">
        <v>0</v>
      </c>
      <c r="V7918">
        <v>0</v>
      </c>
      <c r="W7918">
        <v>0</v>
      </c>
      <c r="X7918">
        <v>38.391736915629259</v>
      </c>
      <c r="Y7918">
        <v>0</v>
      </c>
      <c r="Z7918">
        <v>0</v>
      </c>
      <c r="AA7918">
        <v>0</v>
      </c>
      <c r="AB7918">
        <v>31.531491158454784</v>
      </c>
      <c r="AC7918">
        <v>0</v>
      </c>
      <c r="AD7918">
        <v>0</v>
      </c>
      <c r="AE7918">
        <v>69.923228074084051</v>
      </c>
    </row>
    <row r="7919" spans="1:31" x14ac:dyDescent="0.25">
      <c r="A7919">
        <v>2333287</v>
      </c>
      <c r="B7919">
        <v>1</v>
      </c>
      <c r="C7919" t="s">
        <v>80</v>
      </c>
      <c r="D7919" t="s">
        <v>93</v>
      </c>
      <c r="E7919" t="s">
        <v>147</v>
      </c>
      <c r="F7919" t="s">
        <v>8207</v>
      </c>
      <c r="G7919" t="s">
        <v>149</v>
      </c>
      <c r="H7919" t="s">
        <v>150</v>
      </c>
      <c r="I7919" t="s">
        <v>136</v>
      </c>
      <c r="J7919" t="s">
        <v>137</v>
      </c>
      <c r="K7919" t="s">
        <v>138</v>
      </c>
      <c r="L7919" t="s">
        <v>22550</v>
      </c>
      <c r="M7919" t="s">
        <v>22551</v>
      </c>
      <c r="N7919">
        <v>2.5611111110000002</v>
      </c>
      <c r="O7919">
        <v>0</v>
      </c>
      <c r="P7919">
        <v>6</v>
      </c>
      <c r="Q7919">
        <v>0</v>
      </c>
      <c r="R7919">
        <v>7</v>
      </c>
      <c r="S7919">
        <v>0</v>
      </c>
      <c r="T7919">
        <v>1</v>
      </c>
      <c r="U7919">
        <v>0</v>
      </c>
      <c r="V7919">
        <v>0</v>
      </c>
      <c r="W7919">
        <v>0</v>
      </c>
      <c r="X7919">
        <v>15.508469587378835</v>
      </c>
      <c r="Y7919">
        <v>0</v>
      </c>
      <c r="Z7919">
        <v>95.554732326346993</v>
      </c>
      <c r="AA7919">
        <v>0</v>
      </c>
      <c r="AB7919">
        <v>5.2823651034648673</v>
      </c>
      <c r="AC7919">
        <v>0</v>
      </c>
      <c r="AD7919">
        <v>0</v>
      </c>
      <c r="AE7919">
        <v>116.3455670171907</v>
      </c>
    </row>
    <row r="7920" spans="1:31" x14ac:dyDescent="0.25">
      <c r="A7920">
        <v>2333264</v>
      </c>
      <c r="B7920">
        <v>1</v>
      </c>
      <c r="C7920" t="s">
        <v>80</v>
      </c>
      <c r="D7920" t="s">
        <v>82</v>
      </c>
      <c r="E7920" t="s">
        <v>158</v>
      </c>
      <c r="F7920" t="s">
        <v>22552</v>
      </c>
      <c r="G7920" t="s">
        <v>160</v>
      </c>
      <c r="H7920" t="s">
        <v>150</v>
      </c>
      <c r="I7920" t="s">
        <v>136</v>
      </c>
      <c r="J7920" t="s">
        <v>137</v>
      </c>
      <c r="K7920" t="s">
        <v>138</v>
      </c>
      <c r="L7920" t="s">
        <v>22553</v>
      </c>
      <c r="M7920" t="s">
        <v>22554</v>
      </c>
      <c r="N7920">
        <v>0.80805555500000004</v>
      </c>
      <c r="O7920">
        <v>0</v>
      </c>
      <c r="P7920">
        <v>47</v>
      </c>
      <c r="Q7920">
        <v>0</v>
      </c>
      <c r="R7920">
        <v>0</v>
      </c>
      <c r="S7920">
        <v>0</v>
      </c>
      <c r="T7920">
        <v>153</v>
      </c>
      <c r="U7920">
        <v>0</v>
      </c>
      <c r="V7920">
        <v>4</v>
      </c>
      <c r="W7920">
        <v>0</v>
      </c>
      <c r="X7920">
        <v>5.0945104667358327</v>
      </c>
      <c r="Y7920">
        <v>0</v>
      </c>
      <c r="Z7920">
        <v>0</v>
      </c>
      <c r="AA7920">
        <v>0</v>
      </c>
      <c r="AB7920">
        <v>111.97202285166819</v>
      </c>
      <c r="AC7920">
        <v>0</v>
      </c>
      <c r="AD7920">
        <v>11.093985277417003</v>
      </c>
      <c r="AE7920">
        <v>128.160518595821</v>
      </c>
    </row>
    <row r="7921" spans="1:31" x14ac:dyDescent="0.25">
      <c r="A7921">
        <v>2332909</v>
      </c>
      <c r="B7921">
        <v>1</v>
      </c>
      <c r="C7921" t="s">
        <v>81</v>
      </c>
      <c r="D7921" t="s">
        <v>127</v>
      </c>
      <c r="E7921" t="s">
        <v>175</v>
      </c>
      <c r="F7921" t="s">
        <v>22136</v>
      </c>
      <c r="G7921" t="s">
        <v>134</v>
      </c>
      <c r="H7921" t="s">
        <v>135</v>
      </c>
      <c r="I7921" t="s">
        <v>136</v>
      </c>
      <c r="J7921" t="s">
        <v>137</v>
      </c>
      <c r="K7921" t="s">
        <v>138</v>
      </c>
      <c r="L7921" t="s">
        <v>22555</v>
      </c>
      <c r="M7921" t="s">
        <v>22556</v>
      </c>
      <c r="N7921">
        <v>0.48611111099999998</v>
      </c>
      <c r="O7921">
        <v>0</v>
      </c>
      <c r="P7921">
        <v>379</v>
      </c>
      <c r="Q7921">
        <v>1</v>
      </c>
      <c r="R7921">
        <v>35</v>
      </c>
      <c r="S7921">
        <v>1</v>
      </c>
      <c r="T7921">
        <v>62</v>
      </c>
      <c r="U7921">
        <v>0</v>
      </c>
      <c r="V7921">
        <v>0</v>
      </c>
      <c r="W7921">
        <v>0</v>
      </c>
      <c r="X7921">
        <v>25.612332221502644</v>
      </c>
      <c r="Y7921">
        <v>1.632567441856567</v>
      </c>
      <c r="Z7921">
        <v>11.652967951797452</v>
      </c>
      <c r="AA7921">
        <v>0.46373571687924453</v>
      </c>
      <c r="AB7921">
        <v>11.750570214360932</v>
      </c>
      <c r="AC7921">
        <v>0</v>
      </c>
      <c r="AD7921">
        <v>0</v>
      </c>
      <c r="AE7921">
        <v>51.112173546396839</v>
      </c>
    </row>
    <row r="7922" spans="1:31" x14ac:dyDescent="0.25">
      <c r="A7922">
        <v>2333456</v>
      </c>
      <c r="B7922">
        <v>1</v>
      </c>
      <c r="C7922" t="s">
        <v>81</v>
      </c>
      <c r="D7922" t="s">
        <v>113</v>
      </c>
      <c r="E7922" t="s">
        <v>147</v>
      </c>
      <c r="F7922" t="s">
        <v>22557</v>
      </c>
      <c r="G7922" t="s">
        <v>149</v>
      </c>
      <c r="H7922" t="s">
        <v>150</v>
      </c>
      <c r="I7922" t="s">
        <v>136</v>
      </c>
      <c r="J7922" t="s">
        <v>137</v>
      </c>
      <c r="K7922" t="s">
        <v>138</v>
      </c>
      <c r="L7922" t="s">
        <v>22558</v>
      </c>
      <c r="M7922" t="s">
        <v>22559</v>
      </c>
      <c r="N7922">
        <v>1.1386111109999999</v>
      </c>
      <c r="O7922">
        <v>0</v>
      </c>
      <c r="P7922">
        <v>17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4.1591334577128256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0</v>
      </c>
      <c r="AE7922">
        <v>4.1591334577128256</v>
      </c>
    </row>
    <row r="7923" spans="1:31" x14ac:dyDescent="0.25">
      <c r="A7923">
        <v>2333450</v>
      </c>
      <c r="B7923">
        <v>1</v>
      </c>
      <c r="C7923" t="s">
        <v>81</v>
      </c>
      <c r="D7923" t="s">
        <v>112</v>
      </c>
      <c r="E7923" t="s">
        <v>141</v>
      </c>
      <c r="F7923" t="s">
        <v>22560</v>
      </c>
      <c r="G7923" t="s">
        <v>134</v>
      </c>
      <c r="H7923" t="s">
        <v>135</v>
      </c>
      <c r="I7923" t="s">
        <v>136</v>
      </c>
      <c r="J7923" t="s">
        <v>137</v>
      </c>
      <c r="K7923" t="s">
        <v>138</v>
      </c>
      <c r="L7923" t="s">
        <v>22561</v>
      </c>
      <c r="M7923" t="s">
        <v>22562</v>
      </c>
      <c r="N7923">
        <v>0.509444444</v>
      </c>
      <c r="O7923">
        <v>0</v>
      </c>
      <c r="P7923">
        <v>3339</v>
      </c>
      <c r="Q7923">
        <v>0</v>
      </c>
      <c r="R7923">
        <v>85</v>
      </c>
      <c r="S7923">
        <v>1</v>
      </c>
      <c r="T7923">
        <v>245</v>
      </c>
      <c r="U7923">
        <v>0</v>
      </c>
      <c r="V7923">
        <v>0</v>
      </c>
      <c r="W7923">
        <v>0</v>
      </c>
      <c r="X7923">
        <v>327.4864843437694</v>
      </c>
      <c r="Y7923">
        <v>0</v>
      </c>
      <c r="Z7923">
        <v>13.547771455928</v>
      </c>
      <c r="AA7923">
        <v>7.7650596528172269</v>
      </c>
      <c r="AB7923">
        <v>180.20843711777945</v>
      </c>
      <c r="AC7923">
        <v>0</v>
      </c>
      <c r="AD7923">
        <v>0</v>
      </c>
      <c r="AE7923">
        <v>529.00775257029409</v>
      </c>
    </row>
    <row r="7924" spans="1:31" x14ac:dyDescent="0.25">
      <c r="A7924">
        <v>2333055</v>
      </c>
      <c r="B7924">
        <v>1</v>
      </c>
      <c r="C7924" t="s">
        <v>81</v>
      </c>
      <c r="D7924" t="s">
        <v>115</v>
      </c>
      <c r="E7924" t="s">
        <v>132</v>
      </c>
      <c r="F7924" t="s">
        <v>22563</v>
      </c>
      <c r="G7924" t="s">
        <v>134</v>
      </c>
      <c r="H7924" t="s">
        <v>135</v>
      </c>
      <c r="I7924" t="s">
        <v>136</v>
      </c>
      <c r="J7924" t="s">
        <v>137</v>
      </c>
      <c r="K7924" t="s">
        <v>138</v>
      </c>
      <c r="L7924" t="s">
        <v>22564</v>
      </c>
      <c r="M7924" t="s">
        <v>22565</v>
      </c>
      <c r="N7924">
        <v>1.5261111110000001</v>
      </c>
      <c r="O7924">
        <v>0</v>
      </c>
      <c r="P7924">
        <v>471</v>
      </c>
      <c r="Q7924">
        <v>0</v>
      </c>
      <c r="R7924">
        <v>10</v>
      </c>
      <c r="S7924">
        <v>4</v>
      </c>
      <c r="T7924">
        <v>44</v>
      </c>
      <c r="U7924">
        <v>0</v>
      </c>
      <c r="V7924">
        <v>0</v>
      </c>
      <c r="W7924">
        <v>0</v>
      </c>
      <c r="X7924">
        <v>70.881428560203616</v>
      </c>
      <c r="Y7924">
        <v>0</v>
      </c>
      <c r="Z7924">
        <v>0.20345143723666664</v>
      </c>
      <c r="AA7924">
        <v>17.272016864784</v>
      </c>
      <c r="AB7924">
        <v>40.084748027693983</v>
      </c>
      <c r="AC7924">
        <v>0</v>
      </c>
      <c r="AD7924">
        <v>0</v>
      </c>
      <c r="AE7924">
        <v>128.44164488991828</v>
      </c>
    </row>
    <row r="7925" spans="1:31" x14ac:dyDescent="0.25">
      <c r="A7925">
        <v>2332915</v>
      </c>
      <c r="B7925">
        <v>1</v>
      </c>
      <c r="C7925" t="s">
        <v>81</v>
      </c>
      <c r="D7925" t="s">
        <v>112</v>
      </c>
      <c r="E7925" t="s">
        <v>158</v>
      </c>
      <c r="F7925" t="s">
        <v>22566</v>
      </c>
      <c r="G7925" t="s">
        <v>453</v>
      </c>
      <c r="H7925" t="s">
        <v>150</v>
      </c>
      <c r="I7925" t="s">
        <v>136</v>
      </c>
      <c r="J7925" t="s">
        <v>137</v>
      </c>
      <c r="K7925" t="s">
        <v>138</v>
      </c>
      <c r="L7925" t="s">
        <v>22567</v>
      </c>
      <c r="M7925" t="s">
        <v>22568</v>
      </c>
      <c r="N7925">
        <v>3.8202777769999998</v>
      </c>
      <c r="O7925">
        <v>0</v>
      </c>
      <c r="P7925">
        <v>84</v>
      </c>
      <c r="Q7925">
        <v>0</v>
      </c>
      <c r="R7925">
        <v>3</v>
      </c>
      <c r="S7925">
        <v>0</v>
      </c>
      <c r="T7925">
        <v>6</v>
      </c>
      <c r="U7925">
        <v>0</v>
      </c>
      <c r="V7925">
        <v>2</v>
      </c>
      <c r="W7925">
        <v>0</v>
      </c>
      <c r="X7925">
        <v>49.11084548837745</v>
      </c>
      <c r="Y7925">
        <v>0</v>
      </c>
      <c r="Z7925">
        <v>6.0270517103350993</v>
      </c>
      <c r="AA7925">
        <v>0</v>
      </c>
      <c r="AB7925">
        <v>17.18427534756507</v>
      </c>
      <c r="AC7925">
        <v>0</v>
      </c>
      <c r="AD7925">
        <v>1.8281597975196002</v>
      </c>
      <c r="AE7925">
        <v>74.150332343797217</v>
      </c>
    </row>
    <row r="7926" spans="1:31" x14ac:dyDescent="0.25">
      <c r="A7926">
        <v>2333247</v>
      </c>
      <c r="B7926">
        <v>1</v>
      </c>
      <c r="C7926" t="s">
        <v>81</v>
      </c>
      <c r="D7926" t="s">
        <v>128</v>
      </c>
      <c r="E7926" t="s">
        <v>141</v>
      </c>
      <c r="F7926" t="s">
        <v>22569</v>
      </c>
      <c r="G7926" t="s">
        <v>134</v>
      </c>
      <c r="H7926" t="s">
        <v>135</v>
      </c>
      <c r="I7926" t="s">
        <v>136</v>
      </c>
      <c r="J7926" t="s">
        <v>137</v>
      </c>
      <c r="K7926" t="s">
        <v>138</v>
      </c>
      <c r="L7926" t="s">
        <v>22173</v>
      </c>
      <c r="M7926" t="s">
        <v>22570</v>
      </c>
      <c r="N7926">
        <v>1.333611111</v>
      </c>
      <c r="O7926">
        <v>0</v>
      </c>
      <c r="P7926">
        <v>0</v>
      </c>
      <c r="Q7926">
        <v>0</v>
      </c>
      <c r="R7926">
        <v>0</v>
      </c>
      <c r="S7926">
        <v>13</v>
      </c>
      <c r="T7926">
        <v>40</v>
      </c>
      <c r="U7926">
        <v>7</v>
      </c>
      <c r="V7926">
        <v>43</v>
      </c>
      <c r="W7926">
        <v>0</v>
      </c>
      <c r="X7926">
        <v>0</v>
      </c>
      <c r="Y7926">
        <v>0</v>
      </c>
      <c r="Z7926">
        <v>0</v>
      </c>
      <c r="AA7926">
        <v>859.14415858536665</v>
      </c>
      <c r="AB7926">
        <v>635.94179672402902</v>
      </c>
      <c r="AC7926">
        <v>1858.3265948841072</v>
      </c>
      <c r="AD7926">
        <v>3929.1657205591941</v>
      </c>
      <c r="AE7926">
        <v>7282.5782707526969</v>
      </c>
    </row>
    <row r="7927" spans="1:31" x14ac:dyDescent="0.25">
      <c r="A7927">
        <v>2332892</v>
      </c>
      <c r="B7927">
        <v>1</v>
      </c>
      <c r="C7927" t="s">
        <v>80</v>
      </c>
      <c r="D7927" t="s">
        <v>96</v>
      </c>
      <c r="E7927" t="s">
        <v>153</v>
      </c>
      <c r="F7927" t="s">
        <v>22571</v>
      </c>
      <c r="G7927" t="s">
        <v>203</v>
      </c>
      <c r="H7927" t="s">
        <v>150</v>
      </c>
      <c r="I7927" t="s">
        <v>136</v>
      </c>
      <c r="J7927" t="s">
        <v>137</v>
      </c>
      <c r="K7927" t="s">
        <v>138</v>
      </c>
      <c r="L7927" t="s">
        <v>22572</v>
      </c>
      <c r="M7927" t="s">
        <v>22573</v>
      </c>
      <c r="N7927">
        <v>0.936111111</v>
      </c>
      <c r="O7927">
        <v>0</v>
      </c>
      <c r="P7927">
        <v>5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1.3722261471386001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E7927">
        <v>1.3722261471386001</v>
      </c>
    </row>
    <row r="7928" spans="1:31" x14ac:dyDescent="0.25">
      <c r="A7928">
        <v>2333556</v>
      </c>
      <c r="B7928">
        <v>1</v>
      </c>
      <c r="C7928" t="s">
        <v>81</v>
      </c>
      <c r="D7928" t="s">
        <v>113</v>
      </c>
      <c r="E7928" t="s">
        <v>158</v>
      </c>
      <c r="F7928" t="s">
        <v>7547</v>
      </c>
      <c r="G7928" t="s">
        <v>453</v>
      </c>
      <c r="H7928" t="s">
        <v>150</v>
      </c>
      <c r="I7928" t="s">
        <v>136</v>
      </c>
      <c r="J7928" t="s">
        <v>137</v>
      </c>
      <c r="K7928" t="s">
        <v>138</v>
      </c>
      <c r="L7928" t="s">
        <v>22574</v>
      </c>
      <c r="M7928" t="s">
        <v>22575</v>
      </c>
      <c r="N7928">
        <v>3.3986111110000001</v>
      </c>
      <c r="O7928">
        <v>0</v>
      </c>
      <c r="P7928">
        <v>0</v>
      </c>
      <c r="Q7928">
        <v>0</v>
      </c>
      <c r="R7928">
        <v>20</v>
      </c>
      <c r="S7928">
        <v>0</v>
      </c>
      <c r="T7928">
        <v>1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429.66778756201376</v>
      </c>
      <c r="AA7928">
        <v>0</v>
      </c>
      <c r="AB7928">
        <v>9.1090465831286256</v>
      </c>
      <c r="AC7928">
        <v>0</v>
      </c>
      <c r="AD7928">
        <v>0</v>
      </c>
      <c r="AE7928">
        <v>438.7768341451424</v>
      </c>
    </row>
    <row r="7929" spans="1:31" x14ac:dyDescent="0.25">
      <c r="A7929">
        <v>2333035</v>
      </c>
      <c r="B7929">
        <v>1</v>
      </c>
      <c r="C7929" t="s">
        <v>81</v>
      </c>
      <c r="D7929" t="s">
        <v>118</v>
      </c>
      <c r="E7929" t="s">
        <v>132</v>
      </c>
      <c r="F7929" t="s">
        <v>10754</v>
      </c>
      <c r="G7929" t="s">
        <v>143</v>
      </c>
      <c r="H7929" t="s">
        <v>135</v>
      </c>
      <c r="I7929" t="s">
        <v>136</v>
      </c>
      <c r="J7929" t="s">
        <v>137</v>
      </c>
      <c r="K7929" t="s">
        <v>144</v>
      </c>
      <c r="L7929" t="s">
        <v>22576</v>
      </c>
      <c r="M7929" t="s">
        <v>22577</v>
      </c>
      <c r="N7929">
        <v>7.1597222220000001</v>
      </c>
      <c r="O7929">
        <v>1</v>
      </c>
      <c r="P7929">
        <v>955</v>
      </c>
      <c r="Q7929">
        <v>52</v>
      </c>
      <c r="R7929">
        <v>145</v>
      </c>
      <c r="S7929">
        <v>11</v>
      </c>
      <c r="T7929">
        <v>75</v>
      </c>
      <c r="U7929">
        <v>0</v>
      </c>
      <c r="V7929">
        <v>0</v>
      </c>
      <c r="W7929">
        <v>1.5630950534580665</v>
      </c>
      <c r="X7929">
        <v>809.3852947563812</v>
      </c>
      <c r="Y7929">
        <v>1068.0252180076145</v>
      </c>
      <c r="Z7929">
        <v>1037.8078890519455</v>
      </c>
      <c r="AA7929">
        <v>118.44375326506794</v>
      </c>
      <c r="AB7929">
        <v>338.23152369761721</v>
      </c>
      <c r="AC7929">
        <v>0</v>
      </c>
      <c r="AD7929">
        <v>0</v>
      </c>
      <c r="AE7929">
        <v>3373.4567738320848</v>
      </c>
    </row>
    <row r="7930" spans="1:31" x14ac:dyDescent="0.25">
      <c r="A7930">
        <v>2353264</v>
      </c>
      <c r="B7930">
        <v>1</v>
      </c>
      <c r="C7930" t="s">
        <v>81</v>
      </c>
      <c r="D7930" t="s">
        <v>128</v>
      </c>
      <c r="E7930" t="s">
        <v>132</v>
      </c>
      <c r="F7930" t="s">
        <v>22578</v>
      </c>
      <c r="G7930" t="s">
        <v>134</v>
      </c>
      <c r="H7930" t="s">
        <v>135</v>
      </c>
      <c r="I7930" t="s">
        <v>136</v>
      </c>
      <c r="J7930" t="s">
        <v>137</v>
      </c>
      <c r="K7930" t="s">
        <v>138</v>
      </c>
      <c r="L7930" t="s">
        <v>22579</v>
      </c>
      <c r="M7930" t="s">
        <v>22580</v>
      </c>
      <c r="N7930">
        <v>0.28444444400000002</v>
      </c>
      <c r="O7930">
        <v>0</v>
      </c>
      <c r="P7930">
        <v>0</v>
      </c>
      <c r="Q7930">
        <v>1</v>
      </c>
      <c r="R7930">
        <v>0</v>
      </c>
      <c r="S7930">
        <v>23</v>
      </c>
      <c r="T7930">
        <v>40</v>
      </c>
      <c r="U7930">
        <v>27</v>
      </c>
      <c r="V7930">
        <v>43</v>
      </c>
      <c r="W7930">
        <v>0</v>
      </c>
      <c r="X7930">
        <v>0</v>
      </c>
      <c r="Y7930">
        <v>0.45481845553493339</v>
      </c>
      <c r="Z7930">
        <v>0</v>
      </c>
      <c r="AA7930">
        <v>204.69598840027305</v>
      </c>
      <c r="AB7930">
        <v>114.69607661568287</v>
      </c>
      <c r="AC7930">
        <v>1140.6719456372309</v>
      </c>
      <c r="AD7930">
        <v>848.09732901560631</v>
      </c>
      <c r="AE7930">
        <v>2308.6161581243282</v>
      </c>
    </row>
    <row r="7931" spans="1:31" x14ac:dyDescent="0.25">
      <c r="A7931">
        <v>2333221</v>
      </c>
      <c r="B7931">
        <v>1</v>
      </c>
      <c r="C7931" t="s">
        <v>81</v>
      </c>
      <c r="D7931" t="s">
        <v>128</v>
      </c>
      <c r="E7931" t="s">
        <v>141</v>
      </c>
      <c r="F7931" t="s">
        <v>1320</v>
      </c>
      <c r="G7931" t="s">
        <v>134</v>
      </c>
      <c r="H7931" t="s">
        <v>135</v>
      </c>
      <c r="I7931" t="s">
        <v>136</v>
      </c>
      <c r="J7931" t="s">
        <v>137</v>
      </c>
      <c r="K7931" t="s">
        <v>138</v>
      </c>
      <c r="L7931" t="s">
        <v>22581</v>
      </c>
      <c r="M7931" t="s">
        <v>22582</v>
      </c>
      <c r="N7931">
        <v>0.20944444400000001</v>
      </c>
      <c r="O7931">
        <v>0</v>
      </c>
      <c r="P7931">
        <v>18</v>
      </c>
      <c r="Q7931">
        <v>1</v>
      </c>
      <c r="R7931">
        <v>0</v>
      </c>
      <c r="S7931">
        <v>36</v>
      </c>
      <c r="T7931">
        <v>41</v>
      </c>
      <c r="U7931">
        <v>41</v>
      </c>
      <c r="V7931">
        <v>43</v>
      </c>
      <c r="W7931">
        <v>0</v>
      </c>
      <c r="X7931">
        <v>2.0422542234685501</v>
      </c>
      <c r="Y7931">
        <v>0.33489562057943334</v>
      </c>
      <c r="Z7931">
        <v>0</v>
      </c>
      <c r="AA7931">
        <v>196.34076133400592</v>
      </c>
      <c r="AB7931">
        <v>98.772839163702656</v>
      </c>
      <c r="AC7931">
        <v>1169.0911000387393</v>
      </c>
      <c r="AD7931">
        <v>624.26875442755068</v>
      </c>
      <c r="AE7931">
        <v>2090.8506048080462</v>
      </c>
    </row>
    <row r="7932" spans="1:31" x14ac:dyDescent="0.25">
      <c r="A7932">
        <v>2333290</v>
      </c>
      <c r="B7932">
        <v>1</v>
      </c>
      <c r="C7932" t="s">
        <v>80</v>
      </c>
      <c r="D7932" t="s">
        <v>103</v>
      </c>
      <c r="E7932" t="s">
        <v>147</v>
      </c>
      <c r="F7932" t="s">
        <v>22583</v>
      </c>
      <c r="G7932" t="s">
        <v>149</v>
      </c>
      <c r="H7932" t="s">
        <v>150</v>
      </c>
      <c r="I7932" t="s">
        <v>136</v>
      </c>
      <c r="J7932" t="s">
        <v>137</v>
      </c>
      <c r="K7932" t="s">
        <v>138</v>
      </c>
      <c r="L7932" t="s">
        <v>22584</v>
      </c>
      <c r="M7932" t="s">
        <v>22585</v>
      </c>
      <c r="N7932">
        <v>1.6683333330000001</v>
      </c>
      <c r="O7932">
        <v>0</v>
      </c>
      <c r="P7932">
        <v>0</v>
      </c>
      <c r="Q7932">
        <v>0</v>
      </c>
      <c r="R7932">
        <v>2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2.5091894314702503</v>
      </c>
      <c r="AA7932">
        <v>0</v>
      </c>
      <c r="AB7932">
        <v>0</v>
      </c>
      <c r="AC7932">
        <v>0</v>
      </c>
      <c r="AD7932">
        <v>0</v>
      </c>
      <c r="AE7932">
        <v>2.5091894314702503</v>
      </c>
    </row>
    <row r="7933" spans="1:31" x14ac:dyDescent="0.25">
      <c r="A7933">
        <v>2332992</v>
      </c>
      <c r="B7933">
        <v>1</v>
      </c>
      <c r="C7933" t="s">
        <v>80</v>
      </c>
      <c r="D7933" t="s">
        <v>100</v>
      </c>
      <c r="E7933" t="s">
        <v>141</v>
      </c>
      <c r="F7933" t="s">
        <v>1261</v>
      </c>
      <c r="G7933" t="s">
        <v>134</v>
      </c>
      <c r="H7933" t="s">
        <v>135</v>
      </c>
      <c r="I7933" t="s">
        <v>136</v>
      </c>
      <c r="J7933" t="s">
        <v>137</v>
      </c>
      <c r="K7933" t="s">
        <v>138</v>
      </c>
      <c r="L7933" t="s">
        <v>22586</v>
      </c>
      <c r="M7933" t="s">
        <v>22587</v>
      </c>
      <c r="N7933">
        <v>0.53638888799999995</v>
      </c>
      <c r="O7933">
        <v>6</v>
      </c>
      <c r="P7933">
        <v>13</v>
      </c>
      <c r="Q7933">
        <v>59</v>
      </c>
      <c r="R7933">
        <v>34</v>
      </c>
      <c r="S7933">
        <v>8</v>
      </c>
      <c r="T7933">
        <v>12</v>
      </c>
      <c r="U7933">
        <v>0</v>
      </c>
      <c r="V7933">
        <v>0</v>
      </c>
      <c r="W7933">
        <v>2.4602021393468751</v>
      </c>
      <c r="X7933">
        <v>1.3241429127590751</v>
      </c>
      <c r="Y7933">
        <v>33.260919686110206</v>
      </c>
      <c r="Z7933">
        <v>16.566757116147478</v>
      </c>
      <c r="AA7933">
        <v>7.9652198920339004</v>
      </c>
      <c r="AB7933">
        <v>5.4160749185838162</v>
      </c>
      <c r="AC7933">
        <v>0</v>
      </c>
      <c r="AD7933">
        <v>0</v>
      </c>
      <c r="AE7933">
        <v>66.99331666498135</v>
      </c>
    </row>
    <row r="7934" spans="1:31" x14ac:dyDescent="0.25">
      <c r="A7934">
        <v>2333513</v>
      </c>
      <c r="B7934">
        <v>1</v>
      </c>
      <c r="C7934" t="s">
        <v>80</v>
      </c>
      <c r="D7934" t="s">
        <v>98</v>
      </c>
      <c r="E7934" t="s">
        <v>175</v>
      </c>
      <c r="F7934" t="s">
        <v>22588</v>
      </c>
      <c r="G7934" t="s">
        <v>2528</v>
      </c>
      <c r="H7934" t="s">
        <v>135</v>
      </c>
      <c r="I7934" t="s">
        <v>136</v>
      </c>
      <c r="J7934" t="s">
        <v>137</v>
      </c>
      <c r="K7934" t="s">
        <v>138</v>
      </c>
      <c r="L7934" t="s">
        <v>22589</v>
      </c>
      <c r="M7934" t="s">
        <v>22590</v>
      </c>
      <c r="N7934">
        <v>2.5958333329999999</v>
      </c>
      <c r="O7934">
        <v>0</v>
      </c>
      <c r="P7934">
        <v>0</v>
      </c>
      <c r="Q7934">
        <v>1</v>
      </c>
      <c r="R7934">
        <v>7</v>
      </c>
      <c r="S7934">
        <v>0</v>
      </c>
      <c r="T7934">
        <v>4</v>
      </c>
      <c r="U7934">
        <v>0</v>
      </c>
      <c r="V7934">
        <v>0</v>
      </c>
      <c r="W7934">
        <v>0</v>
      </c>
      <c r="X7934">
        <v>0</v>
      </c>
      <c r="Y7934">
        <v>17.5211051857152</v>
      </c>
      <c r="Z7934">
        <v>36.688968460402023</v>
      </c>
      <c r="AA7934">
        <v>0</v>
      </c>
      <c r="AB7934">
        <v>19.557127012384267</v>
      </c>
      <c r="AC7934">
        <v>0</v>
      </c>
      <c r="AD7934">
        <v>0</v>
      </c>
      <c r="AE7934">
        <v>73.767200658501494</v>
      </c>
    </row>
    <row r="7935" spans="1:31" x14ac:dyDescent="0.25">
      <c r="A7935">
        <v>2333370</v>
      </c>
      <c r="B7935">
        <v>1</v>
      </c>
      <c r="C7935" t="s">
        <v>81</v>
      </c>
      <c r="D7935" t="s">
        <v>118</v>
      </c>
      <c r="E7935" t="s">
        <v>132</v>
      </c>
      <c r="F7935" t="s">
        <v>22591</v>
      </c>
      <c r="G7935" t="s">
        <v>134</v>
      </c>
      <c r="H7935" t="s">
        <v>135</v>
      </c>
      <c r="I7935" t="s">
        <v>136</v>
      </c>
      <c r="J7935" t="s">
        <v>137</v>
      </c>
      <c r="K7935" t="s">
        <v>138</v>
      </c>
      <c r="L7935" t="s">
        <v>22592</v>
      </c>
      <c r="M7935" t="s">
        <v>22593</v>
      </c>
      <c r="N7935">
        <v>1.051388888</v>
      </c>
      <c r="O7935">
        <v>2</v>
      </c>
      <c r="P7935">
        <v>4</v>
      </c>
      <c r="Q7935">
        <v>6</v>
      </c>
      <c r="R7935">
        <v>9</v>
      </c>
      <c r="S7935">
        <v>16</v>
      </c>
      <c r="T7935">
        <v>10</v>
      </c>
      <c r="U7935">
        <v>2</v>
      </c>
      <c r="V7935">
        <v>0</v>
      </c>
      <c r="W7935">
        <v>1.1005072942679166</v>
      </c>
      <c r="X7935">
        <v>0.11361744122633334</v>
      </c>
      <c r="Y7935">
        <v>9.7872004351079589</v>
      </c>
      <c r="Z7935">
        <v>13.628465389516581</v>
      </c>
      <c r="AA7935">
        <v>179.09697223462106</v>
      </c>
      <c r="AB7935">
        <v>46.208674612556422</v>
      </c>
      <c r="AC7935">
        <v>27.426395730610501</v>
      </c>
      <c r="AD7935">
        <v>0</v>
      </c>
      <c r="AE7935">
        <v>277.36183313790679</v>
      </c>
    </row>
    <row r="7936" spans="1:31" x14ac:dyDescent="0.25">
      <c r="A7936">
        <v>2333327</v>
      </c>
      <c r="B7936">
        <v>1</v>
      </c>
      <c r="C7936" t="s">
        <v>80</v>
      </c>
      <c r="D7936" t="s">
        <v>88</v>
      </c>
      <c r="E7936" t="s">
        <v>175</v>
      </c>
      <c r="F7936" t="s">
        <v>22594</v>
      </c>
      <c r="G7936" t="s">
        <v>134</v>
      </c>
      <c r="H7936" t="s">
        <v>135</v>
      </c>
      <c r="I7936" t="s">
        <v>136</v>
      </c>
      <c r="J7936" t="s">
        <v>137</v>
      </c>
      <c r="K7936" t="s">
        <v>138</v>
      </c>
      <c r="L7936" t="s">
        <v>22595</v>
      </c>
      <c r="M7936" t="s">
        <v>22596</v>
      </c>
      <c r="N7936">
        <v>1.7527777769999999</v>
      </c>
      <c r="O7936">
        <v>0</v>
      </c>
      <c r="P7936">
        <v>3463</v>
      </c>
      <c r="Q7936">
        <v>0</v>
      </c>
      <c r="R7936">
        <v>0</v>
      </c>
      <c r="S7936">
        <v>3</v>
      </c>
      <c r="T7936">
        <v>324</v>
      </c>
      <c r="U7936">
        <v>0</v>
      </c>
      <c r="V7936">
        <v>0</v>
      </c>
      <c r="W7936">
        <v>0</v>
      </c>
      <c r="X7936">
        <v>1619.140589202487</v>
      </c>
      <c r="Y7936">
        <v>0</v>
      </c>
      <c r="Z7936">
        <v>0</v>
      </c>
      <c r="AA7936">
        <v>4418.9765241543528</v>
      </c>
      <c r="AB7936">
        <v>1362.1886361235806</v>
      </c>
      <c r="AC7936">
        <v>0</v>
      </c>
      <c r="AD7936">
        <v>0</v>
      </c>
      <c r="AE7936">
        <v>7400.3057494804198</v>
      </c>
    </row>
    <row r="7937" spans="1:31" x14ac:dyDescent="0.25">
      <c r="A7937">
        <v>2333576</v>
      </c>
      <c r="B7937">
        <v>1</v>
      </c>
      <c r="C7937" t="s">
        <v>81</v>
      </c>
      <c r="D7937" t="s">
        <v>113</v>
      </c>
      <c r="E7937" t="s">
        <v>147</v>
      </c>
      <c r="F7937" t="s">
        <v>22597</v>
      </c>
      <c r="G7937" t="s">
        <v>149</v>
      </c>
      <c r="H7937" t="s">
        <v>150</v>
      </c>
      <c r="I7937" t="s">
        <v>136</v>
      </c>
      <c r="J7937" t="s">
        <v>137</v>
      </c>
      <c r="K7937" t="s">
        <v>138</v>
      </c>
      <c r="L7937" t="s">
        <v>22598</v>
      </c>
      <c r="M7937" t="s">
        <v>22599</v>
      </c>
      <c r="N7937">
        <v>1.5747222219999999</v>
      </c>
      <c r="O7937">
        <v>0</v>
      </c>
      <c r="P7937">
        <v>1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0.34643197980833335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  <c r="AE7937">
        <v>0.34643197980833335</v>
      </c>
    </row>
    <row r="7938" spans="1:31" x14ac:dyDescent="0.25">
      <c r="A7938">
        <v>2332978</v>
      </c>
      <c r="B7938">
        <v>1</v>
      </c>
      <c r="C7938" t="s">
        <v>81</v>
      </c>
      <c r="D7938" t="s">
        <v>122</v>
      </c>
      <c r="E7938" t="s">
        <v>175</v>
      </c>
      <c r="F7938" t="s">
        <v>22600</v>
      </c>
      <c r="G7938" t="s">
        <v>143</v>
      </c>
      <c r="H7938" t="s">
        <v>135</v>
      </c>
      <c r="I7938" t="s">
        <v>136</v>
      </c>
      <c r="J7938" t="s">
        <v>137</v>
      </c>
      <c r="K7938" t="s">
        <v>144</v>
      </c>
      <c r="L7938" t="s">
        <v>22601</v>
      </c>
      <c r="M7938" t="s">
        <v>22602</v>
      </c>
      <c r="N7938">
        <v>8.9533333329999998</v>
      </c>
      <c r="O7938">
        <v>0</v>
      </c>
      <c r="P7938">
        <v>18</v>
      </c>
      <c r="Q7938">
        <v>0</v>
      </c>
      <c r="R7938">
        <v>0</v>
      </c>
      <c r="S7938">
        <v>0</v>
      </c>
      <c r="T7938">
        <v>1</v>
      </c>
      <c r="U7938">
        <v>0</v>
      </c>
      <c r="V7938">
        <v>0</v>
      </c>
      <c r="W7938">
        <v>0</v>
      </c>
      <c r="X7938">
        <v>20.758920670630001</v>
      </c>
      <c r="Y7938">
        <v>0</v>
      </c>
      <c r="Z7938">
        <v>0</v>
      </c>
      <c r="AA7938">
        <v>0</v>
      </c>
      <c r="AB7938">
        <v>0.20494232951774999</v>
      </c>
      <c r="AC7938">
        <v>0</v>
      </c>
      <c r="AD7938">
        <v>0</v>
      </c>
      <c r="AE7938">
        <v>20.96386300014775</v>
      </c>
    </row>
    <row r="7939" spans="1:31" x14ac:dyDescent="0.25">
      <c r="A7939">
        <v>2332935</v>
      </c>
      <c r="B7939">
        <v>1</v>
      </c>
      <c r="C7939" t="s">
        <v>80</v>
      </c>
      <c r="D7939" t="s">
        <v>100</v>
      </c>
      <c r="E7939" t="s">
        <v>147</v>
      </c>
      <c r="F7939" t="s">
        <v>22603</v>
      </c>
      <c r="G7939" t="s">
        <v>149</v>
      </c>
      <c r="H7939" t="s">
        <v>150</v>
      </c>
      <c r="I7939" t="s">
        <v>136</v>
      </c>
      <c r="J7939" t="s">
        <v>137</v>
      </c>
      <c r="K7939" t="s">
        <v>138</v>
      </c>
      <c r="L7939" t="s">
        <v>22604</v>
      </c>
      <c r="M7939" t="s">
        <v>22605</v>
      </c>
      <c r="N7939">
        <v>1.1430555549999999</v>
      </c>
      <c r="O7939">
        <v>0</v>
      </c>
      <c r="P7939">
        <v>28</v>
      </c>
      <c r="Q7939">
        <v>0</v>
      </c>
      <c r="R7939">
        <v>3</v>
      </c>
      <c r="S7939">
        <v>0</v>
      </c>
      <c r="T7939">
        <v>1</v>
      </c>
      <c r="U7939">
        <v>0</v>
      </c>
      <c r="V7939">
        <v>0</v>
      </c>
      <c r="W7939">
        <v>0</v>
      </c>
      <c r="X7939">
        <v>10.814579666794428</v>
      </c>
      <c r="Y7939">
        <v>0</v>
      </c>
      <c r="Z7939">
        <v>2.8146302162848755</v>
      </c>
      <c r="AA7939">
        <v>0</v>
      </c>
      <c r="AB7939">
        <v>3.3063887832304504</v>
      </c>
      <c r="AC7939">
        <v>0</v>
      </c>
      <c r="AD7939">
        <v>0</v>
      </c>
      <c r="AE7939">
        <v>16.935598666309755</v>
      </c>
    </row>
    <row r="7940" spans="1:31" x14ac:dyDescent="0.25">
      <c r="A7940">
        <v>2333090</v>
      </c>
      <c r="B7940">
        <v>1</v>
      </c>
      <c r="C7940" t="s">
        <v>80</v>
      </c>
      <c r="D7940" t="s">
        <v>88</v>
      </c>
      <c r="E7940" t="s">
        <v>414</v>
      </c>
      <c r="F7940" t="s">
        <v>2878</v>
      </c>
      <c r="G7940" t="s">
        <v>703</v>
      </c>
      <c r="H7940" t="s">
        <v>135</v>
      </c>
      <c r="I7940" t="s">
        <v>136</v>
      </c>
      <c r="J7940" t="s">
        <v>3</v>
      </c>
      <c r="K7940" t="s">
        <v>138</v>
      </c>
      <c r="L7940" t="s">
        <v>22606</v>
      </c>
      <c r="M7940" t="s">
        <v>22374</v>
      </c>
      <c r="N7940">
        <v>2.0102777770000002</v>
      </c>
      <c r="O7940">
        <v>1</v>
      </c>
      <c r="P7940">
        <v>7945</v>
      </c>
      <c r="Q7940">
        <v>0</v>
      </c>
      <c r="R7940">
        <v>2</v>
      </c>
      <c r="S7940">
        <v>10</v>
      </c>
      <c r="T7940">
        <v>1130</v>
      </c>
      <c r="U7940">
        <v>6</v>
      </c>
      <c r="V7940">
        <v>10</v>
      </c>
      <c r="W7940">
        <v>21.980857187647501</v>
      </c>
      <c r="X7940">
        <v>3709.6882799018736</v>
      </c>
      <c r="Y7940">
        <v>0</v>
      </c>
      <c r="Z7940">
        <v>0.73493003285982506</v>
      </c>
      <c r="AA7940">
        <v>1035.5010269463505</v>
      </c>
      <c r="AB7940">
        <v>3575.9330379163125</v>
      </c>
      <c r="AC7940">
        <v>1561.0069285506588</v>
      </c>
      <c r="AD7940">
        <v>272.76320768254442</v>
      </c>
      <c r="AE7940">
        <v>10177.608268218248</v>
      </c>
    </row>
    <row r="7941" spans="1:31" x14ac:dyDescent="0.25">
      <c r="A7941">
        <v>2333044</v>
      </c>
      <c r="B7941">
        <v>1</v>
      </c>
      <c r="C7941" t="s">
        <v>80</v>
      </c>
      <c r="D7941" t="s">
        <v>110</v>
      </c>
      <c r="E7941" t="s">
        <v>158</v>
      </c>
      <c r="F7941" t="s">
        <v>17847</v>
      </c>
      <c r="G7941" t="s">
        <v>143</v>
      </c>
      <c r="H7941" t="s">
        <v>150</v>
      </c>
      <c r="I7941" t="s">
        <v>136</v>
      </c>
      <c r="J7941" t="s">
        <v>137</v>
      </c>
      <c r="K7941" t="s">
        <v>144</v>
      </c>
      <c r="L7941" t="s">
        <v>22607</v>
      </c>
      <c r="M7941" t="s">
        <v>22608</v>
      </c>
      <c r="N7941">
        <v>11.719722222</v>
      </c>
      <c r="O7941">
        <v>0</v>
      </c>
      <c r="P7941">
        <v>516</v>
      </c>
      <c r="Q7941">
        <v>0</v>
      </c>
      <c r="R7941">
        <v>0</v>
      </c>
      <c r="S7941">
        <v>0</v>
      </c>
      <c r="T7941">
        <v>39</v>
      </c>
      <c r="U7941">
        <v>0</v>
      </c>
      <c r="V7941">
        <v>0</v>
      </c>
      <c r="W7941">
        <v>0</v>
      </c>
      <c r="X7941">
        <v>1565.0792926476004</v>
      </c>
      <c r="Y7941">
        <v>0</v>
      </c>
      <c r="Z7941">
        <v>0</v>
      </c>
      <c r="AA7941">
        <v>0</v>
      </c>
      <c r="AB7941">
        <v>642.23361024357484</v>
      </c>
      <c r="AC7941">
        <v>0</v>
      </c>
      <c r="AD7941">
        <v>0</v>
      </c>
      <c r="AE7941">
        <v>2207.3129028911753</v>
      </c>
    </row>
    <row r="7942" spans="1:31" x14ac:dyDescent="0.25">
      <c r="A7942">
        <v>2333213</v>
      </c>
      <c r="B7942">
        <v>1</v>
      </c>
      <c r="C7942" t="s">
        <v>81</v>
      </c>
      <c r="D7942" t="s">
        <v>116</v>
      </c>
      <c r="E7942" t="s">
        <v>158</v>
      </c>
      <c r="F7942" t="s">
        <v>22609</v>
      </c>
      <c r="G7942" t="s">
        <v>453</v>
      </c>
      <c r="H7942" t="s">
        <v>150</v>
      </c>
      <c r="I7942" t="s">
        <v>136</v>
      </c>
      <c r="J7942" t="s">
        <v>137</v>
      </c>
      <c r="K7942" t="s">
        <v>138</v>
      </c>
      <c r="L7942" t="s">
        <v>22610</v>
      </c>
      <c r="M7942" t="s">
        <v>22611</v>
      </c>
      <c r="N7942">
        <v>6.9344444440000004</v>
      </c>
      <c r="O7942">
        <v>0</v>
      </c>
      <c r="P7942">
        <v>221</v>
      </c>
      <c r="Q7942">
        <v>0</v>
      </c>
      <c r="R7942">
        <v>0</v>
      </c>
      <c r="S7942">
        <v>0</v>
      </c>
      <c r="T7942">
        <v>41</v>
      </c>
      <c r="U7942">
        <v>0</v>
      </c>
      <c r="V7942">
        <v>0</v>
      </c>
      <c r="W7942">
        <v>0</v>
      </c>
      <c r="X7942">
        <v>189.66047632839272</v>
      </c>
      <c r="Y7942">
        <v>0</v>
      </c>
      <c r="Z7942">
        <v>0</v>
      </c>
      <c r="AA7942">
        <v>0</v>
      </c>
      <c r="AB7942">
        <v>106.34636645467369</v>
      </c>
      <c r="AC7942">
        <v>0</v>
      </c>
      <c r="AD7942">
        <v>0</v>
      </c>
      <c r="AE7942">
        <v>296.00684278306642</v>
      </c>
    </row>
    <row r="7943" spans="1:31" x14ac:dyDescent="0.25">
      <c r="A7943">
        <v>2333067</v>
      </c>
      <c r="B7943">
        <v>1</v>
      </c>
      <c r="C7943" t="s">
        <v>80</v>
      </c>
      <c r="D7943" t="s">
        <v>100</v>
      </c>
      <c r="E7943" t="s">
        <v>147</v>
      </c>
      <c r="F7943" t="s">
        <v>22311</v>
      </c>
      <c r="G7943" t="s">
        <v>149</v>
      </c>
      <c r="H7943" t="s">
        <v>150</v>
      </c>
      <c r="I7943" t="s">
        <v>136</v>
      </c>
      <c r="J7943" t="s">
        <v>137</v>
      </c>
      <c r="K7943" t="s">
        <v>138</v>
      </c>
      <c r="L7943" t="s">
        <v>22612</v>
      </c>
      <c r="M7943" t="s">
        <v>22613</v>
      </c>
      <c r="N7943">
        <v>2.3616666660000001</v>
      </c>
      <c r="O7943">
        <v>0</v>
      </c>
      <c r="P7943">
        <v>2</v>
      </c>
      <c r="Q7943">
        <v>0</v>
      </c>
      <c r="R7943">
        <v>6</v>
      </c>
      <c r="S7943">
        <v>0</v>
      </c>
      <c r="T7943">
        <v>1</v>
      </c>
      <c r="U7943">
        <v>0</v>
      </c>
      <c r="V7943">
        <v>0</v>
      </c>
      <c r="W7943">
        <v>0</v>
      </c>
      <c r="X7943">
        <v>0.95792680136875008</v>
      </c>
      <c r="Y7943">
        <v>0</v>
      </c>
      <c r="Z7943">
        <v>25.793320314813737</v>
      </c>
      <c r="AA7943">
        <v>0</v>
      </c>
      <c r="AB7943">
        <v>1.5871004488280001</v>
      </c>
      <c r="AC7943">
        <v>0</v>
      </c>
      <c r="AD7943">
        <v>0</v>
      </c>
      <c r="AE7943">
        <v>28.338347565010487</v>
      </c>
    </row>
    <row r="7944" spans="1:31" x14ac:dyDescent="0.25">
      <c r="A7944">
        <v>2333585</v>
      </c>
      <c r="B7944">
        <v>1</v>
      </c>
      <c r="C7944" t="s">
        <v>80</v>
      </c>
      <c r="D7944" t="s">
        <v>98</v>
      </c>
      <c r="E7944" t="s">
        <v>141</v>
      </c>
      <c r="F7944" t="s">
        <v>21644</v>
      </c>
      <c r="G7944" t="s">
        <v>467</v>
      </c>
      <c r="H7944" t="s">
        <v>135</v>
      </c>
      <c r="I7944" t="s">
        <v>136</v>
      </c>
      <c r="J7944" t="s">
        <v>137</v>
      </c>
      <c r="K7944" t="s">
        <v>138</v>
      </c>
      <c r="L7944" t="s">
        <v>22614</v>
      </c>
      <c r="M7944" t="s">
        <v>22615</v>
      </c>
      <c r="N7944">
        <v>0.74111111100000004</v>
      </c>
      <c r="O7944">
        <v>0</v>
      </c>
      <c r="P7944">
        <v>2310</v>
      </c>
      <c r="Q7944">
        <v>25</v>
      </c>
      <c r="R7944">
        <v>691</v>
      </c>
      <c r="S7944">
        <v>41</v>
      </c>
      <c r="T7944">
        <v>666</v>
      </c>
      <c r="U7944">
        <v>3</v>
      </c>
      <c r="V7944">
        <v>0</v>
      </c>
      <c r="W7944">
        <v>0</v>
      </c>
      <c r="X7944">
        <v>404.00393758665274</v>
      </c>
      <c r="Y7944">
        <v>72.09017021681818</v>
      </c>
      <c r="Z7944">
        <v>670.14031191269532</v>
      </c>
      <c r="AA7944">
        <v>88.686122434155493</v>
      </c>
      <c r="AB7944">
        <v>454.39041807977344</v>
      </c>
      <c r="AC7944">
        <v>222.57001100754388</v>
      </c>
      <c r="AD7944">
        <v>0</v>
      </c>
      <c r="AE7944">
        <v>1911.880971237639</v>
      </c>
    </row>
    <row r="7945" spans="1:31" x14ac:dyDescent="0.25">
      <c r="A7945">
        <v>2332898</v>
      </c>
      <c r="B7945">
        <v>1</v>
      </c>
      <c r="C7945" t="s">
        <v>80</v>
      </c>
      <c r="D7945" t="s">
        <v>97</v>
      </c>
      <c r="E7945" t="s">
        <v>141</v>
      </c>
      <c r="F7945" t="s">
        <v>2737</v>
      </c>
      <c r="G7945" t="s">
        <v>134</v>
      </c>
      <c r="H7945" t="s">
        <v>135</v>
      </c>
      <c r="I7945" t="s">
        <v>136</v>
      </c>
      <c r="J7945" t="s">
        <v>137</v>
      </c>
      <c r="K7945" t="s">
        <v>138</v>
      </c>
      <c r="L7945" t="s">
        <v>22616</v>
      </c>
      <c r="M7945" t="s">
        <v>22617</v>
      </c>
      <c r="N7945">
        <v>0.28111111100000002</v>
      </c>
      <c r="O7945">
        <v>0</v>
      </c>
      <c r="P7945">
        <v>124</v>
      </c>
      <c r="Q7945">
        <v>0</v>
      </c>
      <c r="R7945">
        <v>258</v>
      </c>
      <c r="S7945">
        <v>2</v>
      </c>
      <c r="T7945">
        <v>64</v>
      </c>
      <c r="U7945">
        <v>0</v>
      </c>
      <c r="V7945">
        <v>0</v>
      </c>
      <c r="W7945">
        <v>0</v>
      </c>
      <c r="X7945">
        <v>16.7721981576512</v>
      </c>
      <c r="Y7945">
        <v>0</v>
      </c>
      <c r="Z7945">
        <v>22.284997532063073</v>
      </c>
      <c r="AA7945">
        <v>0.53208039887493319</v>
      </c>
      <c r="AB7945">
        <v>8.3757251984530683</v>
      </c>
      <c r="AC7945">
        <v>0</v>
      </c>
      <c r="AD7945">
        <v>0</v>
      </c>
      <c r="AE7945">
        <v>47.965001287042277</v>
      </c>
    </row>
    <row r="7946" spans="1:31" x14ac:dyDescent="0.25">
      <c r="A7946">
        <v>2333359</v>
      </c>
      <c r="B7946">
        <v>1</v>
      </c>
      <c r="C7946" t="s">
        <v>80</v>
      </c>
      <c r="D7946" t="s">
        <v>102</v>
      </c>
      <c r="E7946" t="s">
        <v>153</v>
      </c>
      <c r="F7946" t="s">
        <v>22618</v>
      </c>
      <c r="G7946" t="s">
        <v>336</v>
      </c>
      <c r="H7946" t="s">
        <v>150</v>
      </c>
      <c r="I7946" t="s">
        <v>136</v>
      </c>
      <c r="J7946" t="s">
        <v>137</v>
      </c>
      <c r="K7946" t="s">
        <v>138</v>
      </c>
      <c r="L7946" t="s">
        <v>22619</v>
      </c>
      <c r="M7946" t="s">
        <v>22620</v>
      </c>
      <c r="N7946">
        <v>4.3619444439999997</v>
      </c>
      <c r="O7946">
        <v>0</v>
      </c>
      <c r="P7946">
        <v>1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0.2528722730868917</v>
      </c>
      <c r="Y7946">
        <v>0</v>
      </c>
      <c r="Z7946">
        <v>0</v>
      </c>
      <c r="AA7946">
        <v>0</v>
      </c>
      <c r="AB7946">
        <v>0</v>
      </c>
      <c r="AC7946">
        <v>0</v>
      </c>
      <c r="AD7946">
        <v>0</v>
      </c>
      <c r="AE7946">
        <v>0.2528722730868917</v>
      </c>
    </row>
    <row r="7947" spans="1:31" x14ac:dyDescent="0.25">
      <c r="A7947">
        <v>2333153</v>
      </c>
      <c r="B7947">
        <v>1</v>
      </c>
      <c r="C7947" t="s">
        <v>80</v>
      </c>
      <c r="D7947" t="s">
        <v>107</v>
      </c>
      <c r="E7947" t="s">
        <v>141</v>
      </c>
      <c r="F7947" t="s">
        <v>22621</v>
      </c>
      <c r="G7947" t="s">
        <v>850</v>
      </c>
      <c r="H7947" t="s">
        <v>135</v>
      </c>
      <c r="I7947" t="s">
        <v>136</v>
      </c>
      <c r="J7947" t="s">
        <v>137</v>
      </c>
      <c r="K7947" t="s">
        <v>138</v>
      </c>
      <c r="L7947" t="s">
        <v>22622</v>
      </c>
      <c r="M7947" t="s">
        <v>22623</v>
      </c>
      <c r="N7947">
        <v>0.386944444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1</v>
      </c>
      <c r="V7947">
        <v>0</v>
      </c>
      <c r="W7947">
        <v>0</v>
      </c>
      <c r="X7947">
        <v>0</v>
      </c>
      <c r="Y7947">
        <v>0</v>
      </c>
      <c r="Z7947">
        <v>0</v>
      </c>
      <c r="AA7947">
        <v>0</v>
      </c>
      <c r="AB7947">
        <v>0</v>
      </c>
      <c r="AC7947">
        <v>1998.8781772357911</v>
      </c>
      <c r="AD7947">
        <v>0</v>
      </c>
      <c r="AE7947">
        <v>1998.8781772357911</v>
      </c>
    </row>
    <row r="7948" spans="1:31" x14ac:dyDescent="0.25">
      <c r="A7948">
        <v>2332961</v>
      </c>
      <c r="B7948">
        <v>1</v>
      </c>
      <c r="C7948" t="s">
        <v>81</v>
      </c>
      <c r="D7948" t="s">
        <v>112</v>
      </c>
      <c r="E7948" t="s">
        <v>153</v>
      </c>
      <c r="F7948" t="s">
        <v>22624</v>
      </c>
      <c r="G7948" t="s">
        <v>155</v>
      </c>
      <c r="H7948" t="s">
        <v>150</v>
      </c>
      <c r="I7948" t="s">
        <v>136</v>
      </c>
      <c r="J7948" t="s">
        <v>137</v>
      </c>
      <c r="K7948" t="s">
        <v>138</v>
      </c>
      <c r="L7948" t="s">
        <v>22625</v>
      </c>
      <c r="M7948" t="s">
        <v>22626</v>
      </c>
      <c r="N7948">
        <v>2.3558333330000001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1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9.5330048169698998</v>
      </c>
      <c r="AC7948">
        <v>0</v>
      </c>
      <c r="AD7948">
        <v>0</v>
      </c>
      <c r="AE7948">
        <v>9.5330048169698998</v>
      </c>
    </row>
    <row r="7949" spans="1:31" x14ac:dyDescent="0.25">
      <c r="A7949">
        <v>2332938</v>
      </c>
      <c r="B7949">
        <v>1</v>
      </c>
      <c r="C7949" t="s">
        <v>80</v>
      </c>
      <c r="D7949" t="s">
        <v>83</v>
      </c>
      <c r="E7949" t="s">
        <v>153</v>
      </c>
      <c r="F7949" t="s">
        <v>22627</v>
      </c>
      <c r="G7949" t="s">
        <v>703</v>
      </c>
      <c r="H7949" t="s">
        <v>150</v>
      </c>
      <c r="I7949" t="s">
        <v>136</v>
      </c>
      <c r="J7949" t="s">
        <v>137</v>
      </c>
      <c r="K7949" t="s">
        <v>138</v>
      </c>
      <c r="L7949" t="s">
        <v>22628</v>
      </c>
      <c r="M7949" t="s">
        <v>22629</v>
      </c>
      <c r="N7949">
        <v>4.26</v>
      </c>
      <c r="O7949">
        <v>0</v>
      </c>
      <c r="P7949">
        <v>5</v>
      </c>
      <c r="Q7949">
        <v>0</v>
      </c>
      <c r="R7949">
        <v>0</v>
      </c>
      <c r="S7949">
        <v>0</v>
      </c>
      <c r="T7949">
        <v>1</v>
      </c>
      <c r="U7949">
        <v>0</v>
      </c>
      <c r="V7949">
        <v>0</v>
      </c>
      <c r="W7949">
        <v>0</v>
      </c>
      <c r="X7949">
        <v>4.6182775719236</v>
      </c>
      <c r="Y7949">
        <v>0</v>
      </c>
      <c r="Z7949">
        <v>0</v>
      </c>
      <c r="AA7949">
        <v>0</v>
      </c>
      <c r="AB7949">
        <v>0.29865809477224997</v>
      </c>
      <c r="AC7949">
        <v>0</v>
      </c>
      <c r="AD7949">
        <v>0</v>
      </c>
      <c r="AE7949">
        <v>4.9169356666958501</v>
      </c>
    </row>
    <row r="7950" spans="1:31" x14ac:dyDescent="0.25">
      <c r="A7950">
        <v>2332918</v>
      </c>
      <c r="B7950">
        <v>1</v>
      </c>
      <c r="C7950" t="s">
        <v>81</v>
      </c>
      <c r="D7950" t="s">
        <v>113</v>
      </c>
      <c r="E7950" t="s">
        <v>158</v>
      </c>
      <c r="F7950" t="s">
        <v>22630</v>
      </c>
      <c r="G7950" t="s">
        <v>453</v>
      </c>
      <c r="H7950" t="s">
        <v>150</v>
      </c>
      <c r="I7950" t="s">
        <v>136</v>
      </c>
      <c r="J7950" t="s">
        <v>137</v>
      </c>
      <c r="K7950" t="s">
        <v>138</v>
      </c>
      <c r="L7950" t="s">
        <v>22631</v>
      </c>
      <c r="M7950" t="s">
        <v>22632</v>
      </c>
      <c r="N7950">
        <v>2.08</v>
      </c>
      <c r="O7950">
        <v>0</v>
      </c>
      <c r="P7950">
        <v>0</v>
      </c>
      <c r="Q7950">
        <v>0</v>
      </c>
      <c r="R7950">
        <v>6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23.638880088003162</v>
      </c>
      <c r="AA7950">
        <v>0</v>
      </c>
      <c r="AB7950">
        <v>0</v>
      </c>
      <c r="AC7950">
        <v>0</v>
      </c>
      <c r="AD7950">
        <v>0</v>
      </c>
      <c r="AE7950">
        <v>23.638880088003162</v>
      </c>
    </row>
    <row r="7951" spans="1:31" x14ac:dyDescent="0.25">
      <c r="A7951">
        <v>2333316</v>
      </c>
      <c r="B7951">
        <v>1</v>
      </c>
      <c r="C7951" t="s">
        <v>80</v>
      </c>
      <c r="D7951" t="s">
        <v>95</v>
      </c>
      <c r="E7951" t="s">
        <v>285</v>
      </c>
      <c r="F7951" t="s">
        <v>22633</v>
      </c>
      <c r="G7951" t="s">
        <v>287</v>
      </c>
      <c r="H7951" t="s">
        <v>150</v>
      </c>
      <c r="I7951" t="s">
        <v>136</v>
      </c>
      <c r="J7951" t="s">
        <v>137</v>
      </c>
      <c r="K7951" t="s">
        <v>138</v>
      </c>
      <c r="L7951" t="s">
        <v>22634</v>
      </c>
      <c r="M7951" t="s">
        <v>22635</v>
      </c>
      <c r="N7951">
        <v>1.1330555550000001</v>
      </c>
      <c r="O7951">
        <v>0</v>
      </c>
      <c r="P7951">
        <v>65</v>
      </c>
      <c r="Q7951">
        <v>0</v>
      </c>
      <c r="R7951">
        <v>0</v>
      </c>
      <c r="S7951">
        <v>0</v>
      </c>
      <c r="T7951">
        <v>41</v>
      </c>
      <c r="U7951">
        <v>0</v>
      </c>
      <c r="V7951">
        <v>0</v>
      </c>
      <c r="W7951">
        <v>0</v>
      </c>
      <c r="X7951">
        <v>15.893347465792628</v>
      </c>
      <c r="Y7951">
        <v>0</v>
      </c>
      <c r="Z7951">
        <v>0</v>
      </c>
      <c r="AA7951">
        <v>0</v>
      </c>
      <c r="AB7951">
        <v>88.209475184943116</v>
      </c>
      <c r="AC7951">
        <v>0</v>
      </c>
      <c r="AD7951">
        <v>0</v>
      </c>
      <c r="AE7951">
        <v>104.10282265073575</v>
      </c>
    </row>
    <row r="7952" spans="1:31" x14ac:dyDescent="0.25">
      <c r="A7952">
        <v>2332944</v>
      </c>
      <c r="B7952">
        <v>1</v>
      </c>
      <c r="C7952" t="s">
        <v>81</v>
      </c>
      <c r="D7952" t="s">
        <v>121</v>
      </c>
      <c r="E7952" t="s">
        <v>175</v>
      </c>
      <c r="F7952" t="s">
        <v>22636</v>
      </c>
      <c r="G7952" t="s">
        <v>210</v>
      </c>
      <c r="H7952" t="s">
        <v>135</v>
      </c>
      <c r="I7952" t="s">
        <v>136</v>
      </c>
      <c r="J7952" t="s">
        <v>137</v>
      </c>
      <c r="K7952" t="s">
        <v>138</v>
      </c>
      <c r="L7952" t="s">
        <v>22637</v>
      </c>
      <c r="M7952" t="s">
        <v>22638</v>
      </c>
      <c r="N7952">
        <v>1.3063888880000001</v>
      </c>
      <c r="O7952">
        <v>0</v>
      </c>
      <c r="P7952">
        <v>515</v>
      </c>
      <c r="Q7952">
        <v>0</v>
      </c>
      <c r="R7952">
        <v>13</v>
      </c>
      <c r="S7952">
        <v>4</v>
      </c>
      <c r="T7952">
        <v>17</v>
      </c>
      <c r="U7952">
        <v>0</v>
      </c>
      <c r="V7952">
        <v>0</v>
      </c>
      <c r="W7952">
        <v>0</v>
      </c>
      <c r="X7952">
        <v>85.874486624472908</v>
      </c>
      <c r="Y7952">
        <v>0</v>
      </c>
      <c r="Z7952">
        <v>10.777702194857566</v>
      </c>
      <c r="AA7952">
        <v>21.409657354286775</v>
      </c>
      <c r="AB7952">
        <v>6.2464847417795699</v>
      </c>
      <c r="AC7952">
        <v>0</v>
      </c>
      <c r="AD7952">
        <v>0</v>
      </c>
      <c r="AE7952">
        <v>124.30833091539682</v>
      </c>
    </row>
    <row r="7953" spans="1:31" x14ac:dyDescent="0.25">
      <c r="A7953">
        <v>2333608</v>
      </c>
      <c r="B7953">
        <v>1</v>
      </c>
      <c r="C7953" t="s">
        <v>80</v>
      </c>
      <c r="D7953" t="s">
        <v>88</v>
      </c>
      <c r="E7953" t="s">
        <v>153</v>
      </c>
      <c r="F7953" t="s">
        <v>22431</v>
      </c>
      <c r="G7953" t="s">
        <v>254</v>
      </c>
      <c r="H7953" t="s">
        <v>150</v>
      </c>
      <c r="I7953" t="s">
        <v>136</v>
      </c>
      <c r="J7953" t="s">
        <v>137</v>
      </c>
      <c r="K7953" t="s">
        <v>138</v>
      </c>
      <c r="L7953" t="s">
        <v>22639</v>
      </c>
      <c r="M7953" t="s">
        <v>22640</v>
      </c>
      <c r="N7953">
        <v>5.7519444440000003</v>
      </c>
      <c r="O7953">
        <v>0</v>
      </c>
      <c r="P7953">
        <v>9</v>
      </c>
      <c r="Q7953">
        <v>0</v>
      </c>
      <c r="R7953">
        <v>0</v>
      </c>
      <c r="S7953">
        <v>0</v>
      </c>
      <c r="T7953">
        <v>1</v>
      </c>
      <c r="U7953">
        <v>0</v>
      </c>
      <c r="V7953">
        <v>0</v>
      </c>
      <c r="W7953">
        <v>0</v>
      </c>
      <c r="X7953">
        <v>12.111174027476574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12.111174027476574</v>
      </c>
    </row>
    <row r="7954" spans="1:31" x14ac:dyDescent="0.25">
      <c r="A7954">
        <v>2332875</v>
      </c>
      <c r="B7954">
        <v>1</v>
      </c>
      <c r="C7954" t="s">
        <v>80</v>
      </c>
      <c r="D7954" t="s">
        <v>97</v>
      </c>
      <c r="E7954" t="s">
        <v>158</v>
      </c>
      <c r="F7954" t="s">
        <v>5448</v>
      </c>
      <c r="G7954" t="s">
        <v>258</v>
      </c>
      <c r="H7954" t="s">
        <v>150</v>
      </c>
      <c r="I7954" t="s">
        <v>136</v>
      </c>
      <c r="J7954" t="s">
        <v>137</v>
      </c>
      <c r="K7954" t="s">
        <v>138</v>
      </c>
      <c r="L7954" t="s">
        <v>22641</v>
      </c>
      <c r="M7954" t="s">
        <v>22642</v>
      </c>
      <c r="N7954">
        <v>1.0294444439999999</v>
      </c>
      <c r="O7954">
        <v>0</v>
      </c>
      <c r="P7954">
        <v>3</v>
      </c>
      <c r="Q7954">
        <v>0</v>
      </c>
      <c r="R7954">
        <v>0</v>
      </c>
      <c r="S7954">
        <v>0</v>
      </c>
      <c r="T7954">
        <v>1</v>
      </c>
      <c r="U7954">
        <v>0</v>
      </c>
      <c r="V7954">
        <v>0</v>
      </c>
      <c r="W7954">
        <v>0</v>
      </c>
      <c r="X7954">
        <v>2.1777409578654168</v>
      </c>
      <c r="Y7954">
        <v>0</v>
      </c>
      <c r="Z7954">
        <v>0</v>
      </c>
      <c r="AA7954">
        <v>0</v>
      </c>
      <c r="AB7954">
        <v>0</v>
      </c>
      <c r="AC7954">
        <v>0</v>
      </c>
      <c r="AD7954">
        <v>0</v>
      </c>
      <c r="AE7954">
        <v>2.1777409578654168</v>
      </c>
    </row>
    <row r="7955" spans="1:31" x14ac:dyDescent="0.25">
      <c r="A7955">
        <v>2333465</v>
      </c>
      <c r="B7955">
        <v>1</v>
      </c>
      <c r="C7955" t="s">
        <v>81</v>
      </c>
      <c r="D7955" t="s">
        <v>115</v>
      </c>
      <c r="E7955" t="s">
        <v>147</v>
      </c>
      <c r="F7955" t="s">
        <v>22643</v>
      </c>
      <c r="G7955" t="s">
        <v>149</v>
      </c>
      <c r="H7955" t="s">
        <v>150</v>
      </c>
      <c r="I7955" t="s">
        <v>136</v>
      </c>
      <c r="J7955" t="s">
        <v>137</v>
      </c>
      <c r="K7955" t="s">
        <v>138</v>
      </c>
      <c r="L7955" t="s">
        <v>22644</v>
      </c>
      <c r="M7955" t="s">
        <v>22645</v>
      </c>
      <c r="N7955">
        <v>2.165277777</v>
      </c>
      <c r="O7955">
        <v>0</v>
      </c>
      <c r="P7955">
        <v>16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4.3546226367962504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4.3546226367962504</v>
      </c>
    </row>
    <row r="7956" spans="1:31" x14ac:dyDescent="0.25">
      <c r="A7956">
        <v>2333479</v>
      </c>
      <c r="B7956">
        <v>1</v>
      </c>
      <c r="C7956" t="s">
        <v>80</v>
      </c>
      <c r="D7956" t="s">
        <v>108</v>
      </c>
      <c r="E7956" t="s">
        <v>147</v>
      </c>
      <c r="F7956" t="s">
        <v>9825</v>
      </c>
      <c r="G7956" t="s">
        <v>149</v>
      </c>
      <c r="H7956" t="s">
        <v>150</v>
      </c>
      <c r="I7956" t="s">
        <v>136</v>
      </c>
      <c r="J7956" t="s">
        <v>137</v>
      </c>
      <c r="K7956" t="s">
        <v>138</v>
      </c>
      <c r="L7956" t="s">
        <v>22646</v>
      </c>
      <c r="M7956" t="s">
        <v>22647</v>
      </c>
      <c r="N7956">
        <v>1.2975000000000001</v>
      </c>
      <c r="O7956">
        <v>0</v>
      </c>
      <c r="P7956">
        <v>10</v>
      </c>
      <c r="Q7956">
        <v>0</v>
      </c>
      <c r="R7956">
        <v>3</v>
      </c>
      <c r="S7956">
        <v>0</v>
      </c>
      <c r="T7956">
        <v>3</v>
      </c>
      <c r="U7956">
        <v>0</v>
      </c>
      <c r="V7956">
        <v>0</v>
      </c>
      <c r="W7956">
        <v>0</v>
      </c>
      <c r="X7956">
        <v>1.7367733936408918</v>
      </c>
      <c r="Y7956">
        <v>0</v>
      </c>
      <c r="Z7956">
        <v>0.69348119925997509</v>
      </c>
      <c r="AA7956">
        <v>0</v>
      </c>
      <c r="AB7956">
        <v>1.3508756055174</v>
      </c>
      <c r="AC7956">
        <v>0</v>
      </c>
      <c r="AD7956">
        <v>0</v>
      </c>
      <c r="AE7956">
        <v>3.7811301984182668</v>
      </c>
    </row>
    <row r="7957" spans="1:31" x14ac:dyDescent="0.25">
      <c r="A7957">
        <v>2333671</v>
      </c>
      <c r="B7957">
        <v>1</v>
      </c>
      <c r="C7957" t="s">
        <v>80</v>
      </c>
      <c r="D7957" t="s">
        <v>110</v>
      </c>
      <c r="E7957" t="s">
        <v>147</v>
      </c>
      <c r="F7957" t="s">
        <v>22648</v>
      </c>
      <c r="G7957" t="s">
        <v>149</v>
      </c>
      <c r="H7957" t="s">
        <v>150</v>
      </c>
      <c r="I7957" t="s">
        <v>136</v>
      </c>
      <c r="J7957" t="s">
        <v>137</v>
      </c>
      <c r="K7957" t="s">
        <v>138</v>
      </c>
      <c r="L7957" t="s">
        <v>22649</v>
      </c>
      <c r="M7957" t="s">
        <v>22650</v>
      </c>
      <c r="N7957">
        <v>1.4025000000000001</v>
      </c>
      <c r="O7957">
        <v>0</v>
      </c>
      <c r="P7957">
        <v>299</v>
      </c>
      <c r="Q7957">
        <v>0</v>
      </c>
      <c r="R7957">
        <v>0</v>
      </c>
      <c r="S7957">
        <v>0</v>
      </c>
      <c r="T7957">
        <v>18</v>
      </c>
      <c r="U7957">
        <v>0</v>
      </c>
      <c r="V7957">
        <v>0</v>
      </c>
      <c r="W7957">
        <v>0</v>
      </c>
      <c r="X7957">
        <v>80.188759430058937</v>
      </c>
      <c r="Y7957">
        <v>0</v>
      </c>
      <c r="Z7957">
        <v>0</v>
      </c>
      <c r="AA7957">
        <v>0</v>
      </c>
      <c r="AB7957">
        <v>16.971471259730475</v>
      </c>
      <c r="AC7957">
        <v>0</v>
      </c>
      <c r="AD7957">
        <v>0</v>
      </c>
      <c r="AE7957">
        <v>97.160230689789415</v>
      </c>
    </row>
    <row r="7958" spans="1:31" x14ac:dyDescent="0.25">
      <c r="A7958">
        <v>2333522</v>
      </c>
      <c r="B7958">
        <v>1</v>
      </c>
      <c r="C7958" t="s">
        <v>80</v>
      </c>
      <c r="D7958" t="s">
        <v>96</v>
      </c>
      <c r="E7958" t="s">
        <v>153</v>
      </c>
      <c r="F7958" t="s">
        <v>22651</v>
      </c>
      <c r="G7958" t="s">
        <v>254</v>
      </c>
      <c r="H7958" t="s">
        <v>150</v>
      </c>
      <c r="I7958" t="s">
        <v>136</v>
      </c>
      <c r="J7958" t="s">
        <v>137</v>
      </c>
      <c r="K7958" t="s">
        <v>138</v>
      </c>
      <c r="L7958" t="s">
        <v>22652</v>
      </c>
      <c r="M7958" t="s">
        <v>22653</v>
      </c>
      <c r="N7958">
        <v>1.977777777</v>
      </c>
      <c r="O7958">
        <v>0</v>
      </c>
      <c r="P7958">
        <v>2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2.551206632465167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0</v>
      </c>
      <c r="AE7958">
        <v>2.551206632465167</v>
      </c>
    </row>
    <row r="7959" spans="1:31" x14ac:dyDescent="0.25">
      <c r="A7959">
        <v>2332981</v>
      </c>
      <c r="B7959">
        <v>1</v>
      </c>
      <c r="C7959" t="s">
        <v>80</v>
      </c>
      <c r="D7959" t="s">
        <v>85</v>
      </c>
      <c r="E7959" t="s">
        <v>158</v>
      </c>
      <c r="F7959" t="s">
        <v>22654</v>
      </c>
      <c r="G7959" t="s">
        <v>336</v>
      </c>
      <c r="H7959" t="s">
        <v>150</v>
      </c>
      <c r="I7959" t="s">
        <v>136</v>
      </c>
      <c r="J7959" t="s">
        <v>137</v>
      </c>
      <c r="K7959" t="s">
        <v>138</v>
      </c>
      <c r="L7959" t="s">
        <v>22655</v>
      </c>
      <c r="M7959" t="s">
        <v>22656</v>
      </c>
      <c r="N7959">
        <v>0.57583333299999995</v>
      </c>
      <c r="O7959">
        <v>0</v>
      </c>
      <c r="P7959">
        <v>417</v>
      </c>
      <c r="Q7959">
        <v>0</v>
      </c>
      <c r="R7959">
        <v>0</v>
      </c>
      <c r="S7959">
        <v>0</v>
      </c>
      <c r="T7959">
        <v>69</v>
      </c>
      <c r="U7959">
        <v>0</v>
      </c>
      <c r="V7959">
        <v>0</v>
      </c>
      <c r="W7959">
        <v>0</v>
      </c>
      <c r="X7959">
        <v>50.594067685919917</v>
      </c>
      <c r="Y7959">
        <v>0</v>
      </c>
      <c r="Z7959">
        <v>0</v>
      </c>
      <c r="AA7959">
        <v>0</v>
      </c>
      <c r="AB7959">
        <v>59.187524240269347</v>
      </c>
      <c r="AC7959">
        <v>0</v>
      </c>
      <c r="AD7959">
        <v>0</v>
      </c>
      <c r="AE7959">
        <v>109.78159192618926</v>
      </c>
    </row>
    <row r="7960" spans="1:31" x14ac:dyDescent="0.25">
      <c r="A7960">
        <v>2333187</v>
      </c>
      <c r="B7960">
        <v>1</v>
      </c>
      <c r="C7960" t="s">
        <v>80</v>
      </c>
      <c r="D7960" t="s">
        <v>105</v>
      </c>
      <c r="E7960" t="s">
        <v>153</v>
      </c>
      <c r="F7960" t="s">
        <v>22657</v>
      </c>
      <c r="G7960" t="s">
        <v>203</v>
      </c>
      <c r="H7960" t="s">
        <v>150</v>
      </c>
      <c r="I7960" t="s">
        <v>136</v>
      </c>
      <c r="J7960" t="s">
        <v>137</v>
      </c>
      <c r="K7960" t="s">
        <v>138</v>
      </c>
      <c r="L7960" t="s">
        <v>22658</v>
      </c>
      <c r="M7960" t="s">
        <v>22659</v>
      </c>
      <c r="N7960">
        <v>1.3180555549999999</v>
      </c>
      <c r="O7960">
        <v>0</v>
      </c>
      <c r="P7960">
        <v>14</v>
      </c>
      <c r="Q7960">
        <v>0</v>
      </c>
      <c r="R7960">
        <v>0</v>
      </c>
      <c r="S7960">
        <v>0</v>
      </c>
      <c r="T7960">
        <v>2</v>
      </c>
      <c r="U7960">
        <v>0</v>
      </c>
      <c r="V7960">
        <v>0</v>
      </c>
      <c r="W7960">
        <v>0</v>
      </c>
      <c r="X7960">
        <v>5.1962015187089658</v>
      </c>
      <c r="Y7960">
        <v>0</v>
      </c>
      <c r="Z7960">
        <v>0</v>
      </c>
      <c r="AA7960">
        <v>0</v>
      </c>
      <c r="AB7960">
        <v>4.9563231708642448</v>
      </c>
      <c r="AC7960">
        <v>0</v>
      </c>
      <c r="AD7960">
        <v>0</v>
      </c>
      <c r="AE7960">
        <v>10.152524689573211</v>
      </c>
    </row>
    <row r="7961" spans="1:31" x14ac:dyDescent="0.25">
      <c r="A7961">
        <v>2333402</v>
      </c>
      <c r="B7961">
        <v>1</v>
      </c>
      <c r="C7961" t="s">
        <v>80</v>
      </c>
      <c r="D7961" t="s">
        <v>95</v>
      </c>
      <c r="E7961" t="s">
        <v>147</v>
      </c>
      <c r="F7961" t="s">
        <v>22660</v>
      </c>
      <c r="G7961" t="s">
        <v>149</v>
      </c>
      <c r="H7961" t="s">
        <v>150</v>
      </c>
      <c r="I7961" t="s">
        <v>136</v>
      </c>
      <c r="J7961" t="s">
        <v>137</v>
      </c>
      <c r="K7961" t="s">
        <v>138</v>
      </c>
      <c r="L7961" t="s">
        <v>22661</v>
      </c>
      <c r="M7961" t="s">
        <v>22662</v>
      </c>
      <c r="N7961">
        <v>1.209166666</v>
      </c>
      <c r="O7961">
        <v>0</v>
      </c>
      <c r="P7961">
        <v>96</v>
      </c>
      <c r="Q7961">
        <v>0</v>
      </c>
      <c r="R7961">
        <v>0</v>
      </c>
      <c r="S7961">
        <v>0</v>
      </c>
      <c r="T7961">
        <v>18</v>
      </c>
      <c r="U7961">
        <v>0</v>
      </c>
      <c r="V7961">
        <v>0</v>
      </c>
      <c r="W7961">
        <v>0</v>
      </c>
      <c r="X7961">
        <v>27.756755486639449</v>
      </c>
      <c r="Y7961">
        <v>0</v>
      </c>
      <c r="Z7961">
        <v>0</v>
      </c>
      <c r="AA7961">
        <v>0</v>
      </c>
      <c r="AB7961">
        <v>8.863550429411017</v>
      </c>
      <c r="AC7961">
        <v>0</v>
      </c>
      <c r="AD7961">
        <v>0</v>
      </c>
      <c r="AE7961">
        <v>36.620305916050469</v>
      </c>
    </row>
    <row r="7962" spans="1:31" x14ac:dyDescent="0.25">
      <c r="A7962">
        <v>2333379</v>
      </c>
      <c r="B7962">
        <v>1</v>
      </c>
      <c r="C7962" t="s">
        <v>80</v>
      </c>
      <c r="D7962" t="s">
        <v>91</v>
      </c>
      <c r="E7962" t="s">
        <v>153</v>
      </c>
      <c r="F7962" t="s">
        <v>22663</v>
      </c>
      <c r="G7962" t="s">
        <v>203</v>
      </c>
      <c r="H7962" t="s">
        <v>150</v>
      </c>
      <c r="I7962" t="s">
        <v>136</v>
      </c>
      <c r="J7962" t="s">
        <v>137</v>
      </c>
      <c r="K7962" t="s">
        <v>138</v>
      </c>
      <c r="L7962" t="s">
        <v>22664</v>
      </c>
      <c r="M7962" t="s">
        <v>22665</v>
      </c>
      <c r="N7962">
        <v>1.4197222220000001</v>
      </c>
      <c r="O7962">
        <v>0</v>
      </c>
      <c r="P7962">
        <v>1</v>
      </c>
      <c r="Q7962">
        <v>0</v>
      </c>
      <c r="R7962">
        <v>0</v>
      </c>
      <c r="S7962">
        <v>0</v>
      </c>
      <c r="T7962">
        <v>3</v>
      </c>
      <c r="U7962">
        <v>0</v>
      </c>
      <c r="V7962">
        <v>0</v>
      </c>
      <c r="W7962">
        <v>0</v>
      </c>
      <c r="X7962">
        <v>0.70759384792583346</v>
      </c>
      <c r="Y7962">
        <v>0</v>
      </c>
      <c r="Z7962">
        <v>0</v>
      </c>
      <c r="AA7962">
        <v>0</v>
      </c>
      <c r="AB7962">
        <v>0.18487613852175</v>
      </c>
      <c r="AC7962">
        <v>0</v>
      </c>
      <c r="AD7962">
        <v>0</v>
      </c>
      <c r="AE7962">
        <v>0.89246998644758346</v>
      </c>
    </row>
    <row r="7963" spans="1:31" x14ac:dyDescent="0.25">
      <c r="A7963">
        <v>2332901</v>
      </c>
      <c r="B7963">
        <v>1</v>
      </c>
      <c r="C7963" t="s">
        <v>81</v>
      </c>
      <c r="D7963" t="s">
        <v>115</v>
      </c>
      <c r="E7963" t="s">
        <v>132</v>
      </c>
      <c r="F7963" t="s">
        <v>22666</v>
      </c>
      <c r="G7963" t="s">
        <v>134</v>
      </c>
      <c r="H7963" t="s">
        <v>135</v>
      </c>
      <c r="I7963" t="s">
        <v>136</v>
      </c>
      <c r="J7963" t="s">
        <v>137</v>
      </c>
      <c r="K7963" t="s">
        <v>138</v>
      </c>
      <c r="L7963" t="s">
        <v>22667</v>
      </c>
      <c r="M7963" t="s">
        <v>22668</v>
      </c>
      <c r="N7963">
        <v>5.5555555E-2</v>
      </c>
      <c r="O7963">
        <v>1</v>
      </c>
      <c r="P7963">
        <v>16241</v>
      </c>
      <c r="Q7963">
        <v>35</v>
      </c>
      <c r="R7963">
        <v>816</v>
      </c>
      <c r="S7963">
        <v>79</v>
      </c>
      <c r="T7963">
        <v>2001</v>
      </c>
      <c r="U7963">
        <v>8</v>
      </c>
      <c r="V7963">
        <v>6</v>
      </c>
      <c r="W7963">
        <v>3.442868706666667E-3</v>
      </c>
      <c r="X7963">
        <v>75.292905036195847</v>
      </c>
      <c r="Y7963">
        <v>6.8430124590000005</v>
      </c>
      <c r="Z7963">
        <v>18.866899100283895</v>
      </c>
      <c r="AA7963">
        <v>10.159187016793336</v>
      </c>
      <c r="AB7963">
        <v>27.65535705252665</v>
      </c>
      <c r="AC7963">
        <v>12.478993249810557</v>
      </c>
      <c r="AD7963">
        <v>7.7184008998999989</v>
      </c>
      <c r="AE7963">
        <v>159.01819768321693</v>
      </c>
    </row>
    <row r="7964" spans="1:31" x14ac:dyDescent="0.25">
      <c r="A7964">
        <v>2333233</v>
      </c>
      <c r="B7964">
        <v>1</v>
      </c>
      <c r="C7964" t="s">
        <v>80</v>
      </c>
      <c r="D7964" t="s">
        <v>96</v>
      </c>
      <c r="E7964" t="s">
        <v>158</v>
      </c>
      <c r="F7964" t="s">
        <v>22669</v>
      </c>
      <c r="G7964" t="s">
        <v>258</v>
      </c>
      <c r="H7964" t="s">
        <v>150</v>
      </c>
      <c r="I7964" t="s">
        <v>136</v>
      </c>
      <c r="J7964" t="s">
        <v>137</v>
      </c>
      <c r="K7964" t="s">
        <v>138</v>
      </c>
      <c r="L7964" t="s">
        <v>22670</v>
      </c>
      <c r="M7964" t="s">
        <v>22671</v>
      </c>
      <c r="N7964">
        <v>2.3824999999999998</v>
      </c>
      <c r="O7964">
        <v>0</v>
      </c>
      <c r="P7964">
        <v>251</v>
      </c>
      <c r="Q7964">
        <v>0</v>
      </c>
      <c r="R7964">
        <v>0</v>
      </c>
      <c r="S7964">
        <v>0</v>
      </c>
      <c r="T7964">
        <v>4</v>
      </c>
      <c r="U7964">
        <v>0</v>
      </c>
      <c r="V7964">
        <v>0</v>
      </c>
      <c r="W7964">
        <v>0</v>
      </c>
      <c r="X7964">
        <v>140.0821518768665</v>
      </c>
      <c r="Y7964">
        <v>0</v>
      </c>
      <c r="Z7964">
        <v>0</v>
      </c>
      <c r="AA7964">
        <v>0</v>
      </c>
      <c r="AB7964">
        <v>4.5971910968328888</v>
      </c>
      <c r="AC7964">
        <v>0</v>
      </c>
      <c r="AD7964">
        <v>0</v>
      </c>
      <c r="AE7964">
        <v>144.67934297369939</v>
      </c>
    </row>
    <row r="7965" spans="1:31" x14ac:dyDescent="0.25">
      <c r="A7965">
        <v>2333588</v>
      </c>
      <c r="B7965">
        <v>1</v>
      </c>
      <c r="C7965" t="s">
        <v>81</v>
      </c>
      <c r="D7965" t="s">
        <v>115</v>
      </c>
      <c r="E7965" t="s">
        <v>147</v>
      </c>
      <c r="F7965" t="s">
        <v>22672</v>
      </c>
      <c r="G7965" t="s">
        <v>149</v>
      </c>
      <c r="H7965" t="s">
        <v>150</v>
      </c>
      <c r="I7965" t="s">
        <v>136</v>
      </c>
      <c r="J7965" t="s">
        <v>137</v>
      </c>
      <c r="K7965" t="s">
        <v>138</v>
      </c>
      <c r="L7965" t="s">
        <v>22673</v>
      </c>
      <c r="M7965" t="s">
        <v>22674</v>
      </c>
      <c r="N7965">
        <v>1.7977777770000001</v>
      </c>
      <c r="O7965">
        <v>0</v>
      </c>
      <c r="P7965">
        <v>0</v>
      </c>
      <c r="Q7965">
        <v>0</v>
      </c>
      <c r="R7965">
        <v>2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1.6504782176051167</v>
      </c>
      <c r="AA7965">
        <v>0</v>
      </c>
      <c r="AB7965">
        <v>0</v>
      </c>
      <c r="AC7965">
        <v>0</v>
      </c>
      <c r="AD7965">
        <v>0</v>
      </c>
      <c r="AE7965">
        <v>1.6504782176051167</v>
      </c>
    </row>
    <row r="7966" spans="1:31" x14ac:dyDescent="0.25">
      <c r="A7966">
        <v>2333502</v>
      </c>
      <c r="B7966">
        <v>1</v>
      </c>
      <c r="C7966" t="s">
        <v>81</v>
      </c>
      <c r="D7966" t="s">
        <v>117</v>
      </c>
      <c r="E7966" t="s">
        <v>175</v>
      </c>
      <c r="F7966" t="s">
        <v>5873</v>
      </c>
      <c r="G7966" t="s">
        <v>1401</v>
      </c>
      <c r="H7966" t="s">
        <v>135</v>
      </c>
      <c r="I7966" t="s">
        <v>136</v>
      </c>
      <c r="J7966" t="s">
        <v>137</v>
      </c>
      <c r="K7966" t="s">
        <v>138</v>
      </c>
      <c r="L7966" t="s">
        <v>22675</v>
      </c>
      <c r="M7966" t="s">
        <v>22676</v>
      </c>
      <c r="N7966">
        <v>2.0463888880000001</v>
      </c>
      <c r="O7966">
        <v>0</v>
      </c>
      <c r="P7966">
        <v>82</v>
      </c>
      <c r="Q7966">
        <v>0</v>
      </c>
      <c r="R7966">
        <v>48</v>
      </c>
      <c r="S7966">
        <v>1</v>
      </c>
      <c r="T7966">
        <v>14</v>
      </c>
      <c r="U7966">
        <v>0</v>
      </c>
      <c r="V7966">
        <v>0</v>
      </c>
      <c r="W7966">
        <v>0</v>
      </c>
      <c r="X7966">
        <v>32.562182485165877</v>
      </c>
      <c r="Y7966">
        <v>0</v>
      </c>
      <c r="Z7966">
        <v>31.146814118590541</v>
      </c>
      <c r="AA7966">
        <v>4.3179139970302174</v>
      </c>
      <c r="AB7966">
        <v>28.994592308284158</v>
      </c>
      <c r="AC7966">
        <v>0</v>
      </c>
      <c r="AD7966">
        <v>0</v>
      </c>
      <c r="AE7966">
        <v>97.02150290907079</v>
      </c>
    </row>
    <row r="7967" spans="1:31" x14ac:dyDescent="0.25">
      <c r="A7967">
        <v>2333064</v>
      </c>
      <c r="B7967">
        <v>1</v>
      </c>
      <c r="C7967" t="s">
        <v>80</v>
      </c>
      <c r="D7967" t="s">
        <v>90</v>
      </c>
      <c r="E7967" t="s">
        <v>147</v>
      </c>
      <c r="F7967" t="s">
        <v>22677</v>
      </c>
      <c r="G7967" t="s">
        <v>149</v>
      </c>
      <c r="H7967" t="s">
        <v>150</v>
      </c>
      <c r="I7967" t="s">
        <v>136</v>
      </c>
      <c r="J7967" t="s">
        <v>137</v>
      </c>
      <c r="K7967" t="s">
        <v>138</v>
      </c>
      <c r="L7967" t="s">
        <v>22678</v>
      </c>
      <c r="M7967" t="s">
        <v>22679</v>
      </c>
      <c r="N7967">
        <v>1.2849999999999999</v>
      </c>
      <c r="O7967">
        <v>0</v>
      </c>
      <c r="P7967">
        <v>153</v>
      </c>
      <c r="Q7967">
        <v>0</v>
      </c>
      <c r="R7967">
        <v>0</v>
      </c>
      <c r="S7967">
        <v>0</v>
      </c>
      <c r="T7967">
        <v>7</v>
      </c>
      <c r="U7967">
        <v>0</v>
      </c>
      <c r="V7967">
        <v>0</v>
      </c>
      <c r="W7967">
        <v>0</v>
      </c>
      <c r="X7967">
        <v>44.506821958642178</v>
      </c>
      <c r="Y7967">
        <v>0</v>
      </c>
      <c r="Z7967">
        <v>0</v>
      </c>
      <c r="AA7967">
        <v>0</v>
      </c>
      <c r="AB7967">
        <v>3.9186076138426005</v>
      </c>
      <c r="AC7967">
        <v>0</v>
      </c>
      <c r="AD7967">
        <v>0</v>
      </c>
      <c r="AE7967">
        <v>48.425429572484781</v>
      </c>
    </row>
    <row r="7968" spans="1:31" x14ac:dyDescent="0.25">
      <c r="A7968">
        <v>2333147</v>
      </c>
      <c r="B7968">
        <v>1</v>
      </c>
      <c r="C7968" t="s">
        <v>80</v>
      </c>
      <c r="D7968" t="s">
        <v>93</v>
      </c>
      <c r="E7968" t="s">
        <v>147</v>
      </c>
      <c r="F7968" t="s">
        <v>18455</v>
      </c>
      <c r="G7968" t="s">
        <v>149</v>
      </c>
      <c r="H7968" t="s">
        <v>150</v>
      </c>
      <c r="I7968" t="s">
        <v>136</v>
      </c>
      <c r="J7968" t="s">
        <v>137</v>
      </c>
      <c r="K7968" t="s">
        <v>138</v>
      </c>
      <c r="L7968" t="s">
        <v>22680</v>
      </c>
      <c r="M7968" t="s">
        <v>22681</v>
      </c>
      <c r="N7968">
        <v>0.94777777699999999</v>
      </c>
      <c r="O7968">
        <v>0</v>
      </c>
      <c r="P7968">
        <v>1</v>
      </c>
      <c r="Q7968">
        <v>0</v>
      </c>
      <c r="R7968">
        <v>7</v>
      </c>
      <c r="S7968">
        <v>0</v>
      </c>
      <c r="T7968">
        <v>2</v>
      </c>
      <c r="U7968">
        <v>0</v>
      </c>
      <c r="V7968">
        <v>0</v>
      </c>
      <c r="W7968">
        <v>0</v>
      </c>
      <c r="X7968">
        <v>2.9854262102424007</v>
      </c>
      <c r="Y7968">
        <v>0</v>
      </c>
      <c r="Z7968">
        <v>14.066945479296969</v>
      </c>
      <c r="AA7968">
        <v>0</v>
      </c>
      <c r="AB7968">
        <v>5.1816183049024005</v>
      </c>
      <c r="AC7968">
        <v>0</v>
      </c>
      <c r="AD7968">
        <v>0</v>
      </c>
      <c r="AE7968">
        <v>22.233989994441771</v>
      </c>
    </row>
    <row r="7969" spans="1:31" x14ac:dyDescent="0.25">
      <c r="A7969">
        <v>2333110</v>
      </c>
      <c r="B7969">
        <v>1</v>
      </c>
      <c r="C7969" t="s">
        <v>80</v>
      </c>
      <c r="D7969" t="s">
        <v>85</v>
      </c>
      <c r="E7969" t="s">
        <v>147</v>
      </c>
      <c r="F7969" t="s">
        <v>6812</v>
      </c>
      <c r="G7969" t="s">
        <v>177</v>
      </c>
      <c r="H7969" t="s">
        <v>150</v>
      </c>
      <c r="I7969" t="s">
        <v>136</v>
      </c>
      <c r="J7969" t="s">
        <v>137</v>
      </c>
      <c r="K7969" t="s">
        <v>144</v>
      </c>
      <c r="L7969" t="s">
        <v>22682</v>
      </c>
      <c r="M7969" t="s">
        <v>22683</v>
      </c>
      <c r="N7969">
        <v>7.778333333</v>
      </c>
      <c r="O7969">
        <v>0</v>
      </c>
      <c r="P7969">
        <v>74</v>
      </c>
      <c r="Q7969">
        <v>0</v>
      </c>
      <c r="R7969">
        <v>0</v>
      </c>
      <c r="S7969">
        <v>0</v>
      </c>
      <c r="T7969">
        <v>9</v>
      </c>
      <c r="U7969">
        <v>0</v>
      </c>
      <c r="V7969">
        <v>0</v>
      </c>
      <c r="W7969">
        <v>0</v>
      </c>
      <c r="X7969">
        <v>131.97747878759236</v>
      </c>
      <c r="Y7969">
        <v>0</v>
      </c>
      <c r="Z7969">
        <v>0</v>
      </c>
      <c r="AA7969">
        <v>0</v>
      </c>
      <c r="AB7969">
        <v>52.107101944424201</v>
      </c>
      <c r="AC7969">
        <v>0</v>
      </c>
      <c r="AD7969">
        <v>0</v>
      </c>
      <c r="AE7969">
        <v>184.08458073201655</v>
      </c>
    </row>
    <row r="7970" spans="1:31" x14ac:dyDescent="0.25">
      <c r="A7970">
        <v>2333442</v>
      </c>
      <c r="B7970">
        <v>1</v>
      </c>
      <c r="C7970" t="s">
        <v>81</v>
      </c>
      <c r="D7970" t="s">
        <v>128</v>
      </c>
      <c r="E7970" t="s">
        <v>153</v>
      </c>
      <c r="F7970" t="s">
        <v>22684</v>
      </c>
      <c r="G7970" t="s">
        <v>155</v>
      </c>
      <c r="H7970" t="s">
        <v>150</v>
      </c>
      <c r="I7970" t="s">
        <v>136</v>
      </c>
      <c r="J7970" t="s">
        <v>137</v>
      </c>
      <c r="K7970" t="s">
        <v>138</v>
      </c>
      <c r="L7970" t="s">
        <v>22685</v>
      </c>
      <c r="M7970" t="s">
        <v>22686</v>
      </c>
      <c r="N7970">
        <v>5.4708333329999999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2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74.736357798766832</v>
      </c>
      <c r="AC7970">
        <v>0</v>
      </c>
      <c r="AD7970">
        <v>0</v>
      </c>
      <c r="AE7970">
        <v>74.736357798766832</v>
      </c>
    </row>
    <row r="7971" spans="1:31" x14ac:dyDescent="0.25">
      <c r="A7971">
        <v>2333001</v>
      </c>
      <c r="B7971">
        <v>1</v>
      </c>
      <c r="C7971" t="s">
        <v>81</v>
      </c>
      <c r="D7971" t="s">
        <v>116</v>
      </c>
      <c r="E7971" t="s">
        <v>158</v>
      </c>
      <c r="F7971" t="s">
        <v>2290</v>
      </c>
      <c r="G7971" t="s">
        <v>177</v>
      </c>
      <c r="H7971" t="s">
        <v>150</v>
      </c>
      <c r="I7971" t="s">
        <v>136</v>
      </c>
      <c r="J7971" t="s">
        <v>137</v>
      </c>
      <c r="K7971" t="s">
        <v>144</v>
      </c>
      <c r="L7971" t="s">
        <v>22687</v>
      </c>
      <c r="M7971" t="s">
        <v>22688</v>
      </c>
      <c r="N7971">
        <v>7.5075000000000003</v>
      </c>
      <c r="O7971">
        <v>0</v>
      </c>
      <c r="P7971">
        <v>121</v>
      </c>
      <c r="Q7971">
        <v>0</v>
      </c>
      <c r="R7971">
        <v>0</v>
      </c>
      <c r="S7971">
        <v>0</v>
      </c>
      <c r="T7971">
        <v>4</v>
      </c>
      <c r="U7971">
        <v>0</v>
      </c>
      <c r="V7971">
        <v>0</v>
      </c>
      <c r="W7971">
        <v>0</v>
      </c>
      <c r="X7971">
        <v>99.552629435762825</v>
      </c>
      <c r="Y7971">
        <v>0</v>
      </c>
      <c r="Z7971">
        <v>0</v>
      </c>
      <c r="AA7971">
        <v>0</v>
      </c>
      <c r="AB7971">
        <v>5.7199271926595756</v>
      </c>
      <c r="AC7971">
        <v>0</v>
      </c>
      <c r="AD7971">
        <v>0</v>
      </c>
      <c r="AE7971">
        <v>105.27255662842239</v>
      </c>
    </row>
    <row r="7972" spans="1:31" x14ac:dyDescent="0.25">
      <c r="A7972">
        <v>2333548</v>
      </c>
      <c r="B7972">
        <v>1</v>
      </c>
      <c r="C7972" t="s">
        <v>81</v>
      </c>
      <c r="D7972" t="s">
        <v>116</v>
      </c>
      <c r="E7972" t="s">
        <v>158</v>
      </c>
      <c r="F7972" t="s">
        <v>22689</v>
      </c>
      <c r="G7972" t="s">
        <v>503</v>
      </c>
      <c r="H7972" t="s">
        <v>150</v>
      </c>
      <c r="I7972" t="s">
        <v>136</v>
      </c>
      <c r="J7972" t="s">
        <v>137</v>
      </c>
      <c r="K7972" t="s">
        <v>138</v>
      </c>
      <c r="L7972" t="s">
        <v>22690</v>
      </c>
      <c r="M7972" t="s">
        <v>22691</v>
      </c>
      <c r="N7972">
        <v>2.6911111110000001</v>
      </c>
      <c r="O7972">
        <v>0</v>
      </c>
      <c r="P7972">
        <v>3</v>
      </c>
      <c r="Q7972">
        <v>0</v>
      </c>
      <c r="R7972">
        <v>0</v>
      </c>
      <c r="S7972">
        <v>0</v>
      </c>
      <c r="T7972">
        <v>3</v>
      </c>
      <c r="U7972">
        <v>0</v>
      </c>
      <c r="V7972">
        <v>0</v>
      </c>
      <c r="W7972">
        <v>0</v>
      </c>
      <c r="X7972">
        <v>1.44005901398475</v>
      </c>
      <c r="Y7972">
        <v>0</v>
      </c>
      <c r="Z7972">
        <v>0</v>
      </c>
      <c r="AA7972">
        <v>0</v>
      </c>
      <c r="AB7972">
        <v>0.81201324070833325</v>
      </c>
      <c r="AC7972">
        <v>0</v>
      </c>
      <c r="AD7972">
        <v>0</v>
      </c>
      <c r="AE7972">
        <v>2.2520722546930831</v>
      </c>
    </row>
    <row r="7973" spans="1:31" x14ac:dyDescent="0.25">
      <c r="A7973">
        <v>2333296</v>
      </c>
      <c r="B7973">
        <v>1</v>
      </c>
      <c r="C7973" t="s">
        <v>80</v>
      </c>
      <c r="D7973" t="s">
        <v>90</v>
      </c>
      <c r="E7973" t="s">
        <v>147</v>
      </c>
      <c r="F7973" t="s">
        <v>22692</v>
      </c>
      <c r="G7973" t="s">
        <v>149</v>
      </c>
      <c r="H7973" t="s">
        <v>150</v>
      </c>
      <c r="I7973" t="s">
        <v>136</v>
      </c>
      <c r="J7973" t="s">
        <v>137</v>
      </c>
      <c r="K7973" t="s">
        <v>138</v>
      </c>
      <c r="L7973" t="s">
        <v>22693</v>
      </c>
      <c r="M7973" t="s">
        <v>22694</v>
      </c>
      <c r="N7973">
        <v>2.4813888880000001</v>
      </c>
      <c r="O7973">
        <v>0</v>
      </c>
      <c r="P7973">
        <v>115</v>
      </c>
      <c r="Q7973">
        <v>0</v>
      </c>
      <c r="R7973">
        <v>0</v>
      </c>
      <c r="S7973">
        <v>0</v>
      </c>
      <c r="T7973">
        <v>31</v>
      </c>
      <c r="U7973">
        <v>0</v>
      </c>
      <c r="V7973">
        <v>0</v>
      </c>
      <c r="W7973">
        <v>0</v>
      </c>
      <c r="X7973">
        <v>69.934027684872575</v>
      </c>
      <c r="Y7973">
        <v>0</v>
      </c>
      <c r="Z7973">
        <v>0</v>
      </c>
      <c r="AA7973">
        <v>0</v>
      </c>
      <c r="AB7973">
        <v>38.193531944331895</v>
      </c>
      <c r="AC7973">
        <v>0</v>
      </c>
      <c r="AD7973">
        <v>0</v>
      </c>
      <c r="AE7973">
        <v>108.12755962920447</v>
      </c>
    </row>
    <row r="7974" spans="1:31" x14ac:dyDescent="0.25">
      <c r="A7974">
        <v>2333605</v>
      </c>
      <c r="B7974">
        <v>1</v>
      </c>
      <c r="C7974" t="s">
        <v>80</v>
      </c>
      <c r="D7974" t="s">
        <v>103</v>
      </c>
      <c r="E7974" t="s">
        <v>147</v>
      </c>
      <c r="F7974" t="s">
        <v>22695</v>
      </c>
      <c r="G7974" t="s">
        <v>149</v>
      </c>
      <c r="H7974" t="s">
        <v>150</v>
      </c>
      <c r="I7974" t="s">
        <v>136</v>
      </c>
      <c r="J7974" t="s">
        <v>137</v>
      </c>
      <c r="K7974" t="s">
        <v>138</v>
      </c>
      <c r="L7974" t="s">
        <v>22696</v>
      </c>
      <c r="M7974" t="s">
        <v>22697</v>
      </c>
      <c r="N7974">
        <v>2.3461111109999999</v>
      </c>
      <c r="O7974">
        <v>0</v>
      </c>
      <c r="P7974">
        <v>49</v>
      </c>
      <c r="Q7974">
        <v>0</v>
      </c>
      <c r="R7974">
        <v>2</v>
      </c>
      <c r="S7974">
        <v>0</v>
      </c>
      <c r="T7974">
        <v>4</v>
      </c>
      <c r="U7974">
        <v>0</v>
      </c>
      <c r="V7974">
        <v>0</v>
      </c>
      <c r="W7974">
        <v>0</v>
      </c>
      <c r="X7974">
        <v>21.047428173860713</v>
      </c>
      <c r="Y7974">
        <v>0</v>
      </c>
      <c r="Z7974">
        <v>1.2358705992537666</v>
      </c>
      <c r="AA7974">
        <v>0</v>
      </c>
      <c r="AB7974">
        <v>1.5361029823923331</v>
      </c>
      <c r="AC7974">
        <v>0</v>
      </c>
      <c r="AD7974">
        <v>0</v>
      </c>
      <c r="AE7974">
        <v>23.81940175550681</v>
      </c>
    </row>
    <row r="7975" spans="1:31" x14ac:dyDescent="0.25">
      <c r="A7975">
        <v>2333482</v>
      </c>
      <c r="B7975">
        <v>1</v>
      </c>
      <c r="C7975" t="s">
        <v>81</v>
      </c>
      <c r="D7975" t="s">
        <v>116</v>
      </c>
      <c r="E7975" t="s">
        <v>153</v>
      </c>
      <c r="F7975" t="s">
        <v>22698</v>
      </c>
      <c r="G7975" t="s">
        <v>203</v>
      </c>
      <c r="H7975" t="s">
        <v>150</v>
      </c>
      <c r="I7975" t="s">
        <v>136</v>
      </c>
      <c r="J7975" t="s">
        <v>137</v>
      </c>
      <c r="K7975" t="s">
        <v>138</v>
      </c>
      <c r="L7975" t="s">
        <v>22699</v>
      </c>
      <c r="M7975" t="s">
        <v>22700</v>
      </c>
      <c r="N7975">
        <v>1.8930555549999999</v>
      </c>
      <c r="O7975">
        <v>0</v>
      </c>
      <c r="P7975">
        <v>1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0.42046919770139163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0.42046919770139163</v>
      </c>
    </row>
    <row r="7976" spans="1:31" x14ac:dyDescent="0.25">
      <c r="A7976">
        <v>2333631</v>
      </c>
      <c r="B7976">
        <v>1</v>
      </c>
      <c r="C7976" t="s">
        <v>80</v>
      </c>
      <c r="D7976" t="s">
        <v>93</v>
      </c>
      <c r="E7976" t="s">
        <v>147</v>
      </c>
      <c r="F7976" t="s">
        <v>22701</v>
      </c>
      <c r="G7976" t="s">
        <v>149</v>
      </c>
      <c r="H7976" t="s">
        <v>150</v>
      </c>
      <c r="I7976" t="s">
        <v>136</v>
      </c>
      <c r="J7976" t="s">
        <v>137</v>
      </c>
      <c r="K7976" t="s">
        <v>138</v>
      </c>
      <c r="L7976" t="s">
        <v>22702</v>
      </c>
      <c r="M7976" t="s">
        <v>22703</v>
      </c>
      <c r="N7976">
        <v>2.9955555550000001</v>
      </c>
      <c r="O7976">
        <v>0</v>
      </c>
      <c r="P7976">
        <v>26</v>
      </c>
      <c r="Q7976">
        <v>0</v>
      </c>
      <c r="R7976">
        <v>4</v>
      </c>
      <c r="S7976">
        <v>0</v>
      </c>
      <c r="T7976">
        <v>1</v>
      </c>
      <c r="U7976">
        <v>0</v>
      </c>
      <c r="V7976">
        <v>0</v>
      </c>
      <c r="W7976">
        <v>0</v>
      </c>
      <c r="X7976">
        <v>16.488868915065655</v>
      </c>
      <c r="Y7976">
        <v>0</v>
      </c>
      <c r="Z7976">
        <v>0.50304799356634999</v>
      </c>
      <c r="AA7976">
        <v>0</v>
      </c>
      <c r="AB7976">
        <v>3.1020126115448998</v>
      </c>
      <c r="AC7976">
        <v>0</v>
      </c>
      <c r="AD7976">
        <v>0</v>
      </c>
      <c r="AE7976">
        <v>20.093929520176907</v>
      </c>
    </row>
    <row r="7977" spans="1:31" x14ac:dyDescent="0.25">
      <c r="A7977">
        <v>2333462</v>
      </c>
      <c r="B7977">
        <v>1</v>
      </c>
      <c r="C7977" t="s">
        <v>80</v>
      </c>
      <c r="D7977" t="s">
        <v>100</v>
      </c>
      <c r="E7977" t="s">
        <v>153</v>
      </c>
      <c r="F7977" t="s">
        <v>22704</v>
      </c>
      <c r="G7977" t="s">
        <v>254</v>
      </c>
      <c r="H7977" t="s">
        <v>150</v>
      </c>
      <c r="I7977" t="s">
        <v>136</v>
      </c>
      <c r="J7977" t="s">
        <v>137</v>
      </c>
      <c r="K7977" t="s">
        <v>138</v>
      </c>
      <c r="L7977" t="s">
        <v>22705</v>
      </c>
      <c r="M7977" t="s">
        <v>22706</v>
      </c>
      <c r="N7977">
        <v>0.55833333299999999</v>
      </c>
      <c r="O7977">
        <v>0</v>
      </c>
      <c r="P7977">
        <v>2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3.8316730500000001E-3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3.8316730500000001E-3</v>
      </c>
    </row>
    <row r="7978" spans="1:31" x14ac:dyDescent="0.25">
      <c r="A7978">
        <v>2333313</v>
      </c>
      <c r="B7978">
        <v>1</v>
      </c>
      <c r="C7978" t="s">
        <v>80</v>
      </c>
      <c r="D7978" t="s">
        <v>102</v>
      </c>
      <c r="E7978" t="s">
        <v>153</v>
      </c>
      <c r="F7978" t="s">
        <v>22707</v>
      </c>
      <c r="G7978" t="s">
        <v>155</v>
      </c>
      <c r="H7978" t="s">
        <v>150</v>
      </c>
      <c r="I7978" t="s">
        <v>136</v>
      </c>
      <c r="J7978" t="s">
        <v>137</v>
      </c>
      <c r="K7978" t="s">
        <v>138</v>
      </c>
      <c r="L7978" t="s">
        <v>22708</v>
      </c>
      <c r="M7978" t="s">
        <v>22709</v>
      </c>
      <c r="N7978">
        <v>6.250277777</v>
      </c>
      <c r="O7978">
        <v>0</v>
      </c>
      <c r="P7978">
        <v>1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1.0890299767971916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1.0890299767971916</v>
      </c>
    </row>
    <row r="7979" spans="1:31" x14ac:dyDescent="0.25">
      <c r="A7979">
        <v>2332921</v>
      </c>
      <c r="B7979">
        <v>1</v>
      </c>
      <c r="C7979" t="s">
        <v>81</v>
      </c>
      <c r="D7979" t="s">
        <v>112</v>
      </c>
      <c r="E7979" t="s">
        <v>175</v>
      </c>
      <c r="F7979" t="s">
        <v>22710</v>
      </c>
      <c r="G7979" t="s">
        <v>217</v>
      </c>
      <c r="H7979" t="s">
        <v>135</v>
      </c>
      <c r="I7979" t="s">
        <v>136</v>
      </c>
      <c r="J7979" t="s">
        <v>137</v>
      </c>
      <c r="K7979" t="s">
        <v>138</v>
      </c>
      <c r="L7979" t="s">
        <v>22711</v>
      </c>
      <c r="M7979" t="s">
        <v>22712</v>
      </c>
      <c r="N7979">
        <v>4.0536111110000004</v>
      </c>
      <c r="O7979">
        <v>0</v>
      </c>
      <c r="P7979">
        <v>26</v>
      </c>
      <c r="Q7979">
        <v>0</v>
      </c>
      <c r="R7979">
        <v>2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5.0261067797987611</v>
      </c>
      <c r="Y7979">
        <v>0</v>
      </c>
      <c r="Z7979">
        <v>3.4183306897416679E-2</v>
      </c>
      <c r="AA7979">
        <v>0</v>
      </c>
      <c r="AB7979">
        <v>0</v>
      </c>
      <c r="AC7979">
        <v>0</v>
      </c>
      <c r="AD7979">
        <v>0</v>
      </c>
      <c r="AE7979">
        <v>5.0602900866961775</v>
      </c>
    </row>
    <row r="7980" spans="1:31" x14ac:dyDescent="0.25">
      <c r="A7980">
        <v>2333562</v>
      </c>
      <c r="B7980">
        <v>1</v>
      </c>
      <c r="C7980" t="s">
        <v>80</v>
      </c>
      <c r="D7980" t="s">
        <v>98</v>
      </c>
      <c r="E7980" t="s">
        <v>147</v>
      </c>
      <c r="F7980" t="s">
        <v>22713</v>
      </c>
      <c r="G7980" t="s">
        <v>258</v>
      </c>
      <c r="H7980" t="s">
        <v>150</v>
      </c>
      <c r="I7980" t="s">
        <v>136</v>
      </c>
      <c r="J7980" t="s">
        <v>137</v>
      </c>
      <c r="K7980" t="s">
        <v>138</v>
      </c>
      <c r="L7980" t="s">
        <v>22714</v>
      </c>
      <c r="M7980" t="s">
        <v>22715</v>
      </c>
      <c r="N7980">
        <v>4</v>
      </c>
      <c r="O7980">
        <v>0</v>
      </c>
      <c r="P7980">
        <v>12</v>
      </c>
      <c r="Q7980">
        <v>0</v>
      </c>
      <c r="R7980">
        <v>4</v>
      </c>
      <c r="S7980">
        <v>0</v>
      </c>
      <c r="T7980">
        <v>12</v>
      </c>
      <c r="U7980">
        <v>0</v>
      </c>
      <c r="V7980">
        <v>0</v>
      </c>
      <c r="W7980">
        <v>0</v>
      </c>
      <c r="X7980">
        <v>49.553460044738657</v>
      </c>
      <c r="Y7980">
        <v>0</v>
      </c>
      <c r="Z7980">
        <v>17.366072064176151</v>
      </c>
      <c r="AA7980">
        <v>0</v>
      </c>
      <c r="AB7980">
        <v>29.426274764828861</v>
      </c>
      <c r="AC7980">
        <v>0</v>
      </c>
      <c r="AD7980">
        <v>0</v>
      </c>
      <c r="AE7980">
        <v>96.345806873743669</v>
      </c>
    </row>
    <row r="7981" spans="1:31" x14ac:dyDescent="0.25">
      <c r="A7981">
        <v>2333027</v>
      </c>
      <c r="B7981">
        <v>1</v>
      </c>
      <c r="C7981" t="s">
        <v>81</v>
      </c>
      <c r="D7981" t="s">
        <v>113</v>
      </c>
      <c r="E7981" t="s">
        <v>158</v>
      </c>
      <c r="F7981" t="s">
        <v>22716</v>
      </c>
      <c r="G7981" t="s">
        <v>177</v>
      </c>
      <c r="H7981" t="s">
        <v>150</v>
      </c>
      <c r="I7981" t="s">
        <v>136</v>
      </c>
      <c r="J7981" t="s">
        <v>137</v>
      </c>
      <c r="K7981" t="s">
        <v>144</v>
      </c>
      <c r="L7981" t="s">
        <v>22717</v>
      </c>
      <c r="M7981" t="s">
        <v>22718</v>
      </c>
      <c r="N7981">
        <v>7.3238888879999999</v>
      </c>
      <c r="O7981">
        <v>0</v>
      </c>
      <c r="P7981">
        <v>227</v>
      </c>
      <c r="Q7981">
        <v>0</v>
      </c>
      <c r="R7981">
        <v>3</v>
      </c>
      <c r="S7981">
        <v>0</v>
      </c>
      <c r="T7981">
        <v>11</v>
      </c>
      <c r="U7981">
        <v>0</v>
      </c>
      <c r="V7981">
        <v>0</v>
      </c>
      <c r="W7981">
        <v>0</v>
      </c>
      <c r="X7981">
        <v>247.87842894343271</v>
      </c>
      <c r="Y7981">
        <v>0</v>
      </c>
      <c r="Z7981">
        <v>42.449817660223815</v>
      </c>
      <c r="AA7981">
        <v>0</v>
      </c>
      <c r="AB7981">
        <v>32.523940782451803</v>
      </c>
      <c r="AC7981">
        <v>0</v>
      </c>
      <c r="AD7981">
        <v>0</v>
      </c>
      <c r="AE7981">
        <v>322.85218738610831</v>
      </c>
    </row>
    <row r="7982" spans="1:31" x14ac:dyDescent="0.25">
      <c r="A7982">
        <v>2333382</v>
      </c>
      <c r="B7982">
        <v>1</v>
      </c>
      <c r="C7982" t="s">
        <v>81</v>
      </c>
      <c r="D7982" t="s">
        <v>118</v>
      </c>
      <c r="E7982" t="s">
        <v>147</v>
      </c>
      <c r="F7982" t="s">
        <v>22719</v>
      </c>
      <c r="G7982" t="s">
        <v>503</v>
      </c>
      <c r="H7982" t="s">
        <v>150</v>
      </c>
      <c r="I7982" t="s">
        <v>136</v>
      </c>
      <c r="J7982" t="s">
        <v>137</v>
      </c>
      <c r="K7982" t="s">
        <v>138</v>
      </c>
      <c r="L7982" t="s">
        <v>22720</v>
      </c>
      <c r="M7982" t="s">
        <v>22102</v>
      </c>
      <c r="N7982">
        <v>1.048888888</v>
      </c>
      <c r="O7982">
        <v>0</v>
      </c>
      <c r="P7982">
        <v>141</v>
      </c>
      <c r="Q7982">
        <v>0</v>
      </c>
      <c r="R7982">
        <v>0</v>
      </c>
      <c r="S7982">
        <v>0</v>
      </c>
      <c r="T7982">
        <v>2</v>
      </c>
      <c r="U7982">
        <v>0</v>
      </c>
      <c r="V7982">
        <v>0</v>
      </c>
      <c r="W7982">
        <v>0</v>
      </c>
      <c r="X7982">
        <v>29.471100825385701</v>
      </c>
      <c r="Y7982">
        <v>0</v>
      </c>
      <c r="Z7982">
        <v>0</v>
      </c>
      <c r="AA7982">
        <v>0</v>
      </c>
      <c r="AB7982">
        <v>0.72857360911041669</v>
      </c>
      <c r="AC7982">
        <v>0</v>
      </c>
      <c r="AD7982">
        <v>0</v>
      </c>
      <c r="AE7982">
        <v>30.199674434496117</v>
      </c>
    </row>
    <row r="7983" spans="1:31" x14ac:dyDescent="0.25">
      <c r="A7983">
        <v>2333084</v>
      </c>
      <c r="B7983">
        <v>1</v>
      </c>
      <c r="C7983" t="s">
        <v>81</v>
      </c>
      <c r="D7983" t="s">
        <v>123</v>
      </c>
      <c r="E7983" t="s">
        <v>147</v>
      </c>
      <c r="F7983" t="s">
        <v>22721</v>
      </c>
      <c r="G7983" t="s">
        <v>149</v>
      </c>
      <c r="H7983" t="s">
        <v>150</v>
      </c>
      <c r="I7983" t="s">
        <v>136</v>
      </c>
      <c r="J7983" t="s">
        <v>137</v>
      </c>
      <c r="K7983" t="s">
        <v>138</v>
      </c>
      <c r="L7983" t="s">
        <v>22722</v>
      </c>
      <c r="M7983" t="s">
        <v>22723</v>
      </c>
      <c r="N7983">
        <v>0.97194444400000002</v>
      </c>
      <c r="O7983">
        <v>0</v>
      </c>
      <c r="P7983">
        <v>0</v>
      </c>
      <c r="Q7983">
        <v>0</v>
      </c>
      <c r="R7983">
        <v>3</v>
      </c>
      <c r="S7983">
        <v>0</v>
      </c>
      <c r="T7983">
        <v>1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2.2803315683970249</v>
      </c>
      <c r="AA7983">
        <v>0</v>
      </c>
      <c r="AB7983">
        <v>7.2479644385333331E-2</v>
      </c>
      <c r="AC7983">
        <v>0</v>
      </c>
      <c r="AD7983">
        <v>0</v>
      </c>
      <c r="AE7983">
        <v>2.3528112127823584</v>
      </c>
    </row>
    <row r="7984" spans="1:31" x14ac:dyDescent="0.25">
      <c r="A7984">
        <v>2333276</v>
      </c>
      <c r="B7984">
        <v>1</v>
      </c>
      <c r="C7984" t="s">
        <v>80</v>
      </c>
      <c r="D7984" t="s">
        <v>99</v>
      </c>
      <c r="E7984" t="s">
        <v>153</v>
      </c>
      <c r="F7984" t="s">
        <v>22724</v>
      </c>
      <c r="G7984" t="s">
        <v>254</v>
      </c>
      <c r="H7984" t="s">
        <v>150</v>
      </c>
      <c r="I7984" t="s">
        <v>136</v>
      </c>
      <c r="J7984" t="s">
        <v>137</v>
      </c>
      <c r="K7984" t="s">
        <v>138</v>
      </c>
      <c r="L7984" t="s">
        <v>22725</v>
      </c>
      <c r="M7984" t="s">
        <v>22726</v>
      </c>
      <c r="N7984">
        <v>2.778611111</v>
      </c>
      <c r="O7984">
        <v>0</v>
      </c>
      <c r="P7984">
        <v>1</v>
      </c>
      <c r="Q7984">
        <v>0</v>
      </c>
      <c r="R7984">
        <v>0</v>
      </c>
      <c r="S7984">
        <v>0</v>
      </c>
      <c r="T7984">
        <v>1</v>
      </c>
      <c r="U7984">
        <v>0</v>
      </c>
      <c r="V7984">
        <v>0</v>
      </c>
      <c r="W7984">
        <v>0</v>
      </c>
      <c r="X7984">
        <v>1.159232408558875</v>
      </c>
      <c r="Y7984">
        <v>0</v>
      </c>
      <c r="Z7984">
        <v>0</v>
      </c>
      <c r="AA7984">
        <v>0</v>
      </c>
      <c r="AB7984">
        <v>3.7490079397833338E-2</v>
      </c>
      <c r="AC7984">
        <v>0</v>
      </c>
      <c r="AD7984">
        <v>0</v>
      </c>
      <c r="AE7984">
        <v>1.1967224879567084</v>
      </c>
    </row>
    <row r="7985" spans="1:31" x14ac:dyDescent="0.25">
      <c r="A7985">
        <v>2333591</v>
      </c>
      <c r="B7985">
        <v>1</v>
      </c>
      <c r="C7985" t="s">
        <v>80</v>
      </c>
      <c r="D7985" t="s">
        <v>82</v>
      </c>
      <c r="E7985" t="s">
        <v>147</v>
      </c>
      <c r="F7985" t="s">
        <v>22727</v>
      </c>
      <c r="G7985" t="s">
        <v>703</v>
      </c>
      <c r="H7985" t="s">
        <v>150</v>
      </c>
      <c r="I7985" t="s">
        <v>136</v>
      </c>
      <c r="J7985" t="s">
        <v>137</v>
      </c>
      <c r="K7985" t="s">
        <v>138</v>
      </c>
      <c r="L7985" t="s">
        <v>22728</v>
      </c>
      <c r="M7985" t="s">
        <v>22729</v>
      </c>
      <c r="N7985">
        <v>1.770277777</v>
      </c>
      <c r="O7985">
        <v>0</v>
      </c>
      <c r="P7985">
        <v>37</v>
      </c>
      <c r="Q7985">
        <v>0</v>
      </c>
      <c r="R7985">
        <v>0</v>
      </c>
      <c r="S7985">
        <v>0</v>
      </c>
      <c r="T7985">
        <v>5</v>
      </c>
      <c r="U7985">
        <v>0</v>
      </c>
      <c r="V7985">
        <v>0</v>
      </c>
      <c r="W7985">
        <v>0</v>
      </c>
      <c r="X7985">
        <v>12.722429433564516</v>
      </c>
      <c r="Y7985">
        <v>0</v>
      </c>
      <c r="Z7985">
        <v>0</v>
      </c>
      <c r="AA7985">
        <v>0</v>
      </c>
      <c r="AB7985">
        <v>2.3206854625521336</v>
      </c>
      <c r="AC7985">
        <v>0</v>
      </c>
      <c r="AD7985">
        <v>0</v>
      </c>
      <c r="AE7985">
        <v>15.043114896116649</v>
      </c>
    </row>
    <row r="7986" spans="1:31" x14ac:dyDescent="0.25">
      <c r="A7986">
        <v>2332904</v>
      </c>
      <c r="B7986">
        <v>1</v>
      </c>
      <c r="C7986" t="s">
        <v>80</v>
      </c>
      <c r="D7986" t="s">
        <v>104</v>
      </c>
      <c r="E7986" t="s">
        <v>175</v>
      </c>
      <c r="F7986" t="s">
        <v>22730</v>
      </c>
      <c r="G7986" t="s">
        <v>134</v>
      </c>
      <c r="H7986" t="s">
        <v>135</v>
      </c>
      <c r="I7986" t="s">
        <v>136</v>
      </c>
      <c r="J7986" t="s">
        <v>137</v>
      </c>
      <c r="K7986" t="s">
        <v>138</v>
      </c>
      <c r="L7986" t="s">
        <v>22731</v>
      </c>
      <c r="M7986" t="s">
        <v>22732</v>
      </c>
      <c r="N7986">
        <v>0.946111111</v>
      </c>
      <c r="O7986">
        <v>3</v>
      </c>
      <c r="P7986">
        <v>1522</v>
      </c>
      <c r="Q7986">
        <v>8</v>
      </c>
      <c r="R7986">
        <v>32</v>
      </c>
      <c r="S7986">
        <v>0</v>
      </c>
      <c r="T7986">
        <v>93</v>
      </c>
      <c r="U7986">
        <v>1</v>
      </c>
      <c r="V7986">
        <v>0</v>
      </c>
      <c r="W7986">
        <v>1.1028026031728611</v>
      </c>
      <c r="X7986">
        <v>236.3986946698524</v>
      </c>
      <c r="Y7986">
        <v>3.0102128558074503</v>
      </c>
      <c r="Z7986">
        <v>11.680158975881945</v>
      </c>
      <c r="AA7986">
        <v>0</v>
      </c>
      <c r="AB7986">
        <v>30.114655272166662</v>
      </c>
      <c r="AC7986">
        <v>70.99254615896659</v>
      </c>
      <c r="AD7986">
        <v>0</v>
      </c>
      <c r="AE7986">
        <v>353.29907053584793</v>
      </c>
    </row>
    <row r="7987" spans="1:31" x14ac:dyDescent="0.25">
      <c r="A7987">
        <v>2333637</v>
      </c>
      <c r="B7987">
        <v>1</v>
      </c>
      <c r="C7987" t="s">
        <v>80</v>
      </c>
      <c r="D7987" t="s">
        <v>96</v>
      </c>
      <c r="E7987" t="s">
        <v>153</v>
      </c>
      <c r="F7987" t="s">
        <v>22733</v>
      </c>
      <c r="G7987" t="s">
        <v>203</v>
      </c>
      <c r="H7987" t="s">
        <v>150</v>
      </c>
      <c r="I7987" t="s">
        <v>136</v>
      </c>
      <c r="J7987" t="s">
        <v>137</v>
      </c>
      <c r="K7987" t="s">
        <v>138</v>
      </c>
      <c r="L7987" t="s">
        <v>22734</v>
      </c>
      <c r="M7987" t="s">
        <v>22735</v>
      </c>
      <c r="N7987">
        <v>1.792777777</v>
      </c>
      <c r="O7987">
        <v>0</v>
      </c>
      <c r="P7987">
        <v>1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0.51333511393099995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E7987">
        <v>0.51333511393099995</v>
      </c>
    </row>
    <row r="7988" spans="1:31" x14ac:dyDescent="0.25">
      <c r="A7988">
        <v>2333305</v>
      </c>
      <c r="B7988">
        <v>1</v>
      </c>
      <c r="C7988" t="s">
        <v>80</v>
      </c>
      <c r="D7988" t="s">
        <v>90</v>
      </c>
      <c r="E7988" t="s">
        <v>147</v>
      </c>
      <c r="F7988" t="s">
        <v>6295</v>
      </c>
      <c r="G7988" t="s">
        <v>149</v>
      </c>
      <c r="H7988" t="s">
        <v>150</v>
      </c>
      <c r="I7988" t="s">
        <v>136</v>
      </c>
      <c r="J7988" t="s">
        <v>137</v>
      </c>
      <c r="K7988" t="s">
        <v>138</v>
      </c>
      <c r="L7988" t="s">
        <v>22736</v>
      </c>
      <c r="M7988" t="s">
        <v>22737</v>
      </c>
      <c r="N7988">
        <v>1.6769444440000001</v>
      </c>
      <c r="O7988">
        <v>0</v>
      </c>
      <c r="P7988">
        <v>49</v>
      </c>
      <c r="Q7988">
        <v>0</v>
      </c>
      <c r="R7988">
        <v>0</v>
      </c>
      <c r="S7988">
        <v>0</v>
      </c>
      <c r="T7988">
        <v>73</v>
      </c>
      <c r="U7988">
        <v>0</v>
      </c>
      <c r="V7988">
        <v>0</v>
      </c>
      <c r="W7988">
        <v>0</v>
      </c>
      <c r="X7988">
        <v>21.354540895780978</v>
      </c>
      <c r="Y7988">
        <v>0</v>
      </c>
      <c r="Z7988">
        <v>0</v>
      </c>
      <c r="AA7988">
        <v>0</v>
      </c>
      <c r="AB7988">
        <v>122.54340391022245</v>
      </c>
      <c r="AC7988">
        <v>0</v>
      </c>
      <c r="AD7988">
        <v>0</v>
      </c>
      <c r="AE7988">
        <v>143.89794480600344</v>
      </c>
    </row>
    <row r="7989" spans="1:31" x14ac:dyDescent="0.25">
      <c r="A7989">
        <v>2333614</v>
      </c>
      <c r="B7989">
        <v>1</v>
      </c>
      <c r="C7989" t="s">
        <v>80</v>
      </c>
      <c r="D7989" t="s">
        <v>96</v>
      </c>
      <c r="E7989" t="s">
        <v>153</v>
      </c>
      <c r="F7989" t="s">
        <v>22738</v>
      </c>
      <c r="G7989" t="s">
        <v>254</v>
      </c>
      <c r="H7989" t="s">
        <v>150</v>
      </c>
      <c r="I7989" t="s">
        <v>136</v>
      </c>
      <c r="J7989" t="s">
        <v>137</v>
      </c>
      <c r="K7989" t="s">
        <v>138</v>
      </c>
      <c r="L7989" t="s">
        <v>22207</v>
      </c>
      <c r="M7989" t="s">
        <v>22739</v>
      </c>
      <c r="N7989">
        <v>3.2780555549999999</v>
      </c>
      <c r="O7989">
        <v>0</v>
      </c>
      <c r="P7989">
        <v>2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2.7429051931869002</v>
      </c>
      <c r="Y7989">
        <v>0</v>
      </c>
      <c r="Z7989">
        <v>0</v>
      </c>
      <c r="AA7989">
        <v>0</v>
      </c>
      <c r="AB7989">
        <v>0</v>
      </c>
      <c r="AC7989">
        <v>0</v>
      </c>
      <c r="AD7989">
        <v>0</v>
      </c>
      <c r="AE7989">
        <v>2.7429051931869002</v>
      </c>
    </row>
    <row r="7990" spans="1:31" x14ac:dyDescent="0.25">
      <c r="A7990">
        <v>2333660</v>
      </c>
      <c r="B7990">
        <v>1</v>
      </c>
      <c r="C7990" t="s">
        <v>80</v>
      </c>
      <c r="D7990" t="s">
        <v>96</v>
      </c>
      <c r="E7990" t="s">
        <v>153</v>
      </c>
      <c r="F7990" t="s">
        <v>22740</v>
      </c>
      <c r="G7990" t="s">
        <v>254</v>
      </c>
      <c r="H7990" t="s">
        <v>150</v>
      </c>
      <c r="I7990" t="s">
        <v>136</v>
      </c>
      <c r="J7990" t="s">
        <v>137</v>
      </c>
      <c r="K7990" t="s">
        <v>138</v>
      </c>
      <c r="L7990" t="s">
        <v>22741</v>
      </c>
      <c r="M7990" t="s">
        <v>22742</v>
      </c>
      <c r="N7990">
        <v>0.78111111099999997</v>
      </c>
      <c r="O7990">
        <v>0</v>
      </c>
      <c r="P7990">
        <v>1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0.11900256659466667</v>
      </c>
      <c r="Y7990">
        <v>0</v>
      </c>
      <c r="Z7990">
        <v>0</v>
      </c>
      <c r="AA7990">
        <v>0</v>
      </c>
      <c r="AB7990">
        <v>0</v>
      </c>
      <c r="AC7990">
        <v>0</v>
      </c>
      <c r="AD7990">
        <v>0</v>
      </c>
      <c r="AE7990">
        <v>0.11900256659466667</v>
      </c>
    </row>
    <row r="7991" spans="1:31" x14ac:dyDescent="0.25">
      <c r="A7991">
        <v>2333597</v>
      </c>
      <c r="B7991">
        <v>1</v>
      </c>
      <c r="C7991" t="s">
        <v>80</v>
      </c>
      <c r="D7991" t="s">
        <v>104</v>
      </c>
      <c r="E7991" t="s">
        <v>153</v>
      </c>
      <c r="F7991" t="s">
        <v>22743</v>
      </c>
      <c r="G7991" t="s">
        <v>203</v>
      </c>
      <c r="H7991" t="s">
        <v>150</v>
      </c>
      <c r="I7991" t="s">
        <v>136</v>
      </c>
      <c r="J7991" t="s">
        <v>137</v>
      </c>
      <c r="K7991" t="s">
        <v>138</v>
      </c>
      <c r="L7991" t="s">
        <v>22744</v>
      </c>
      <c r="M7991" t="s">
        <v>22745</v>
      </c>
      <c r="N7991">
        <v>1.131388888</v>
      </c>
      <c r="O7991">
        <v>0</v>
      </c>
      <c r="P7991">
        <v>0</v>
      </c>
      <c r="Q7991">
        <v>0</v>
      </c>
      <c r="R7991">
        <v>1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1.9996434483180834</v>
      </c>
      <c r="AA7991">
        <v>0</v>
      </c>
      <c r="AB7991">
        <v>0</v>
      </c>
      <c r="AC7991">
        <v>0</v>
      </c>
      <c r="AD7991">
        <v>0</v>
      </c>
      <c r="AE7991">
        <v>1.9996434483180834</v>
      </c>
    </row>
    <row r="7992" spans="1:31" x14ac:dyDescent="0.25">
      <c r="A7992">
        <v>2332910</v>
      </c>
      <c r="B7992">
        <v>1</v>
      </c>
      <c r="C7992" t="s">
        <v>80</v>
      </c>
      <c r="D7992" t="s">
        <v>96</v>
      </c>
      <c r="E7992" t="s">
        <v>147</v>
      </c>
      <c r="F7992" t="s">
        <v>22746</v>
      </c>
      <c r="G7992" t="s">
        <v>384</v>
      </c>
      <c r="H7992" t="s">
        <v>150</v>
      </c>
      <c r="I7992" t="s">
        <v>136</v>
      </c>
      <c r="J7992" t="s">
        <v>137</v>
      </c>
      <c r="K7992" t="s">
        <v>138</v>
      </c>
      <c r="L7992" t="s">
        <v>22747</v>
      </c>
      <c r="M7992" t="s">
        <v>22748</v>
      </c>
      <c r="N7992">
        <v>5.9175000000000004</v>
      </c>
      <c r="O7992">
        <v>0</v>
      </c>
      <c r="P7992">
        <v>58</v>
      </c>
      <c r="Q7992">
        <v>0</v>
      </c>
      <c r="R7992">
        <v>0</v>
      </c>
      <c r="S7992">
        <v>0</v>
      </c>
      <c r="T7992">
        <v>11</v>
      </c>
      <c r="U7992">
        <v>0</v>
      </c>
      <c r="V7992">
        <v>0</v>
      </c>
      <c r="W7992">
        <v>0</v>
      </c>
      <c r="X7992">
        <v>82.51012604954245</v>
      </c>
      <c r="Y7992">
        <v>0</v>
      </c>
      <c r="Z7992">
        <v>0</v>
      </c>
      <c r="AA7992">
        <v>0</v>
      </c>
      <c r="AB7992">
        <v>95.188249350002849</v>
      </c>
      <c r="AC7992">
        <v>0</v>
      </c>
      <c r="AD7992">
        <v>0</v>
      </c>
      <c r="AE7992">
        <v>177.69837539954528</v>
      </c>
    </row>
    <row r="7993" spans="1:31" x14ac:dyDescent="0.25">
      <c r="A7993">
        <v>2333491</v>
      </c>
      <c r="B7993">
        <v>1</v>
      </c>
      <c r="C7993" t="s">
        <v>80</v>
      </c>
      <c r="D7993" t="s">
        <v>92</v>
      </c>
      <c r="E7993" t="s">
        <v>147</v>
      </c>
      <c r="F7993" t="s">
        <v>22749</v>
      </c>
      <c r="G7993" t="s">
        <v>149</v>
      </c>
      <c r="H7993" t="s">
        <v>150</v>
      </c>
      <c r="I7993" t="s">
        <v>136</v>
      </c>
      <c r="J7993" t="s">
        <v>137</v>
      </c>
      <c r="K7993" t="s">
        <v>138</v>
      </c>
      <c r="L7993" t="s">
        <v>22750</v>
      </c>
      <c r="M7993" t="s">
        <v>22751</v>
      </c>
      <c r="N7993">
        <v>0.406388888</v>
      </c>
      <c r="O7993">
        <v>0</v>
      </c>
      <c r="P7993">
        <v>45</v>
      </c>
      <c r="Q7993">
        <v>0</v>
      </c>
      <c r="R7993">
        <v>1</v>
      </c>
      <c r="S7993">
        <v>0</v>
      </c>
      <c r="T7993">
        <v>2</v>
      </c>
      <c r="U7993">
        <v>0</v>
      </c>
      <c r="V7993">
        <v>0</v>
      </c>
      <c r="W7993">
        <v>0</v>
      </c>
      <c r="X7993">
        <v>4.7078579824707072</v>
      </c>
      <c r="Y7993">
        <v>0</v>
      </c>
      <c r="Z7993">
        <v>0</v>
      </c>
      <c r="AA7993">
        <v>0</v>
      </c>
      <c r="AB7993">
        <v>0.74370497847777783</v>
      </c>
      <c r="AC7993">
        <v>0</v>
      </c>
      <c r="AD7993">
        <v>0</v>
      </c>
      <c r="AE7993">
        <v>5.4515629609484852</v>
      </c>
    </row>
    <row r="7994" spans="1:31" x14ac:dyDescent="0.25">
      <c r="A7994">
        <v>2333405</v>
      </c>
      <c r="B7994">
        <v>1</v>
      </c>
      <c r="C7994" t="s">
        <v>81</v>
      </c>
      <c r="D7994" t="s">
        <v>128</v>
      </c>
      <c r="E7994" t="s">
        <v>153</v>
      </c>
      <c r="F7994" t="s">
        <v>22752</v>
      </c>
      <c r="G7994" t="s">
        <v>155</v>
      </c>
      <c r="H7994" t="s">
        <v>150</v>
      </c>
      <c r="I7994" t="s">
        <v>136</v>
      </c>
      <c r="J7994" t="s">
        <v>137</v>
      </c>
      <c r="K7994" t="s">
        <v>138</v>
      </c>
      <c r="L7994" t="s">
        <v>22753</v>
      </c>
      <c r="M7994" t="s">
        <v>22754</v>
      </c>
      <c r="N7994">
        <v>8.5500000000000007</v>
      </c>
      <c r="O7994">
        <v>0</v>
      </c>
      <c r="P7994">
        <v>1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2.3887071596613336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0</v>
      </c>
      <c r="AE7994">
        <v>2.3887071596613336</v>
      </c>
    </row>
    <row r="7995" spans="1:31" x14ac:dyDescent="0.25">
      <c r="A7995">
        <v>2333451</v>
      </c>
      <c r="B7995">
        <v>1</v>
      </c>
      <c r="C7995" t="s">
        <v>81</v>
      </c>
      <c r="D7995" t="s">
        <v>118</v>
      </c>
      <c r="E7995" t="s">
        <v>132</v>
      </c>
      <c r="F7995" t="s">
        <v>4331</v>
      </c>
      <c r="G7995" t="s">
        <v>134</v>
      </c>
      <c r="H7995" t="s">
        <v>135</v>
      </c>
      <c r="I7995" t="s">
        <v>136</v>
      </c>
      <c r="J7995" t="s">
        <v>137</v>
      </c>
      <c r="K7995" t="s">
        <v>138</v>
      </c>
      <c r="L7995" t="s">
        <v>22755</v>
      </c>
      <c r="M7995" t="s">
        <v>22756</v>
      </c>
      <c r="N7995">
        <v>0.97777777700000001</v>
      </c>
      <c r="O7995">
        <v>3</v>
      </c>
      <c r="P7995">
        <v>60</v>
      </c>
      <c r="Q7995">
        <v>41</v>
      </c>
      <c r="R7995">
        <v>96</v>
      </c>
      <c r="S7995">
        <v>2</v>
      </c>
      <c r="T7995">
        <v>26</v>
      </c>
      <c r="U7995">
        <v>0</v>
      </c>
      <c r="V7995">
        <v>0</v>
      </c>
      <c r="W7995">
        <v>3.7314510056082</v>
      </c>
      <c r="X7995">
        <v>15.1231222046182</v>
      </c>
      <c r="Y7995">
        <v>74.469345847521438</v>
      </c>
      <c r="Z7995">
        <v>205.64566473699543</v>
      </c>
      <c r="AA7995">
        <v>3.1112524648137776</v>
      </c>
      <c r="AB7995">
        <v>39.329200741157486</v>
      </c>
      <c r="AC7995">
        <v>0</v>
      </c>
      <c r="AD7995">
        <v>0</v>
      </c>
      <c r="AE7995">
        <v>341.41003700071451</v>
      </c>
    </row>
    <row r="7996" spans="1:31" x14ac:dyDescent="0.25">
      <c r="A7996">
        <v>2333299</v>
      </c>
      <c r="B7996">
        <v>1</v>
      </c>
      <c r="C7996" t="s">
        <v>80</v>
      </c>
      <c r="D7996" t="s">
        <v>88</v>
      </c>
      <c r="E7996" t="s">
        <v>175</v>
      </c>
      <c r="F7996" t="s">
        <v>22757</v>
      </c>
      <c r="G7996" t="s">
        <v>872</v>
      </c>
      <c r="H7996" t="s">
        <v>135</v>
      </c>
      <c r="I7996" t="s">
        <v>136</v>
      </c>
      <c r="J7996" t="s">
        <v>137</v>
      </c>
      <c r="K7996" t="s">
        <v>138</v>
      </c>
      <c r="L7996" t="s">
        <v>22375</v>
      </c>
      <c r="M7996" t="s">
        <v>22758</v>
      </c>
      <c r="N7996">
        <v>4.7808333330000004</v>
      </c>
      <c r="O7996">
        <v>0</v>
      </c>
      <c r="P7996">
        <v>29</v>
      </c>
      <c r="Q7996">
        <v>0</v>
      </c>
      <c r="R7996">
        <v>0</v>
      </c>
      <c r="S7996">
        <v>0</v>
      </c>
      <c r="T7996">
        <v>4</v>
      </c>
      <c r="U7996">
        <v>0</v>
      </c>
      <c r="V7996">
        <v>0</v>
      </c>
      <c r="W7996">
        <v>0</v>
      </c>
      <c r="X7996">
        <v>50.748529533078624</v>
      </c>
      <c r="Y7996">
        <v>0</v>
      </c>
      <c r="Z7996">
        <v>0</v>
      </c>
      <c r="AA7996">
        <v>0</v>
      </c>
      <c r="AB7996">
        <v>1.9411670942713835</v>
      </c>
      <c r="AC7996">
        <v>0</v>
      </c>
      <c r="AD7996">
        <v>0</v>
      </c>
      <c r="AE7996">
        <v>52.68969662735001</v>
      </c>
    </row>
    <row r="7997" spans="1:31" x14ac:dyDescent="0.25">
      <c r="A7997">
        <v>2333056</v>
      </c>
      <c r="B7997">
        <v>1</v>
      </c>
      <c r="C7997" t="s">
        <v>80</v>
      </c>
      <c r="D7997" t="s">
        <v>86</v>
      </c>
      <c r="E7997" t="s">
        <v>153</v>
      </c>
      <c r="F7997" t="s">
        <v>22759</v>
      </c>
      <c r="G7997" t="s">
        <v>703</v>
      </c>
      <c r="H7997" t="s">
        <v>150</v>
      </c>
      <c r="I7997" t="s">
        <v>136</v>
      </c>
      <c r="J7997" t="s">
        <v>3</v>
      </c>
      <c r="K7997" t="s">
        <v>138</v>
      </c>
      <c r="L7997" t="s">
        <v>22760</v>
      </c>
      <c r="M7997" t="s">
        <v>22290</v>
      </c>
      <c r="N7997">
        <v>0.56055555499999998</v>
      </c>
      <c r="O7997">
        <v>0</v>
      </c>
      <c r="P7997">
        <v>13</v>
      </c>
      <c r="Q7997">
        <v>0</v>
      </c>
      <c r="R7997">
        <v>0</v>
      </c>
      <c r="S7997">
        <v>0</v>
      </c>
      <c r="T7997">
        <v>6</v>
      </c>
      <c r="U7997">
        <v>0</v>
      </c>
      <c r="V7997">
        <v>0</v>
      </c>
      <c r="W7997">
        <v>0</v>
      </c>
      <c r="X7997">
        <v>2.6038334344764835</v>
      </c>
      <c r="Y7997">
        <v>0</v>
      </c>
      <c r="Z7997">
        <v>0</v>
      </c>
      <c r="AA7997">
        <v>0</v>
      </c>
      <c r="AB7997">
        <v>1.7937533556989946</v>
      </c>
      <c r="AC7997">
        <v>0</v>
      </c>
      <c r="AD7997">
        <v>0</v>
      </c>
      <c r="AE7997">
        <v>4.3975867901754784</v>
      </c>
    </row>
    <row r="7998" spans="1:31" x14ac:dyDescent="0.25">
      <c r="A7998">
        <v>2333010</v>
      </c>
      <c r="B7998">
        <v>1</v>
      </c>
      <c r="C7998" t="s">
        <v>80</v>
      </c>
      <c r="D7998" t="s">
        <v>98</v>
      </c>
      <c r="E7998" t="s">
        <v>132</v>
      </c>
      <c r="F7998" t="s">
        <v>2248</v>
      </c>
      <c r="G7998" t="s">
        <v>143</v>
      </c>
      <c r="H7998" t="s">
        <v>135</v>
      </c>
      <c r="I7998" t="s">
        <v>136</v>
      </c>
      <c r="J7998" t="s">
        <v>137</v>
      </c>
      <c r="K7998" t="s">
        <v>144</v>
      </c>
      <c r="L7998" t="s">
        <v>22761</v>
      </c>
      <c r="M7998" t="s">
        <v>22762</v>
      </c>
      <c r="N7998">
        <v>7.0091666659999996</v>
      </c>
      <c r="O7998">
        <v>0</v>
      </c>
      <c r="P7998">
        <v>21</v>
      </c>
      <c r="Q7998">
        <v>12</v>
      </c>
      <c r="R7998">
        <v>126</v>
      </c>
      <c r="S7998">
        <v>4</v>
      </c>
      <c r="T7998">
        <v>35</v>
      </c>
      <c r="U7998">
        <v>2</v>
      </c>
      <c r="V7998">
        <v>0</v>
      </c>
      <c r="W7998">
        <v>0</v>
      </c>
      <c r="X7998">
        <v>66.239615140758445</v>
      </c>
      <c r="Y7998">
        <v>1270.8402399693055</v>
      </c>
      <c r="Z7998">
        <v>3939.5153650024649</v>
      </c>
      <c r="AA7998">
        <v>506.40093848887608</v>
      </c>
      <c r="AB7998">
        <v>924.79152729949021</v>
      </c>
      <c r="AC7998">
        <v>1538.525275253658</v>
      </c>
      <c r="AD7998">
        <v>0</v>
      </c>
      <c r="AE7998">
        <v>8246.3129611545537</v>
      </c>
    </row>
    <row r="7999" spans="1:31" x14ac:dyDescent="0.25">
      <c r="A7999">
        <v>2333385</v>
      </c>
      <c r="B7999">
        <v>1</v>
      </c>
      <c r="C7999" t="s">
        <v>80</v>
      </c>
      <c r="D7999" t="s">
        <v>85</v>
      </c>
      <c r="E7999" t="s">
        <v>153</v>
      </c>
      <c r="F7999" t="s">
        <v>22763</v>
      </c>
      <c r="G7999" t="s">
        <v>203</v>
      </c>
      <c r="H7999" t="s">
        <v>150</v>
      </c>
      <c r="I7999" t="s">
        <v>136</v>
      </c>
      <c r="J7999" t="s">
        <v>137</v>
      </c>
      <c r="K7999" t="s">
        <v>138</v>
      </c>
      <c r="L7999" t="s">
        <v>22764</v>
      </c>
      <c r="M7999" t="s">
        <v>22765</v>
      </c>
      <c r="N7999">
        <v>8.1591666660000008</v>
      </c>
      <c r="O7999">
        <v>0</v>
      </c>
      <c r="P7999">
        <v>9</v>
      </c>
      <c r="Q7999">
        <v>0</v>
      </c>
      <c r="R7999">
        <v>0</v>
      </c>
      <c r="S7999">
        <v>0</v>
      </c>
      <c r="T7999">
        <v>4</v>
      </c>
      <c r="U7999">
        <v>0</v>
      </c>
      <c r="V7999">
        <v>0</v>
      </c>
      <c r="W7999">
        <v>0</v>
      </c>
      <c r="X7999">
        <v>11.768205656028954</v>
      </c>
      <c r="Y7999">
        <v>0</v>
      </c>
      <c r="Z7999">
        <v>0</v>
      </c>
      <c r="AA7999">
        <v>0</v>
      </c>
      <c r="AB7999">
        <v>27.797608994527184</v>
      </c>
      <c r="AC7999">
        <v>0</v>
      </c>
      <c r="AD7999">
        <v>0</v>
      </c>
      <c r="AE7999">
        <v>39.565814650556135</v>
      </c>
    </row>
    <row r="8000" spans="1:31" x14ac:dyDescent="0.25">
      <c r="A8000">
        <v>2333534</v>
      </c>
      <c r="B8000">
        <v>1</v>
      </c>
      <c r="C8000" t="s">
        <v>80</v>
      </c>
      <c r="D8000" t="s">
        <v>92</v>
      </c>
      <c r="E8000" t="s">
        <v>153</v>
      </c>
      <c r="F8000" t="s">
        <v>22766</v>
      </c>
      <c r="G8000" t="s">
        <v>336</v>
      </c>
      <c r="H8000" t="s">
        <v>150</v>
      </c>
      <c r="I8000" t="s">
        <v>136</v>
      </c>
      <c r="J8000" t="s">
        <v>137</v>
      </c>
      <c r="K8000" t="s">
        <v>138</v>
      </c>
      <c r="L8000" t="s">
        <v>22767</v>
      </c>
      <c r="M8000" t="s">
        <v>22768</v>
      </c>
      <c r="N8000">
        <v>1.9655555549999999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1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0.25146806401600003</v>
      </c>
      <c r="AC8000">
        <v>0</v>
      </c>
      <c r="AD8000">
        <v>0</v>
      </c>
      <c r="AE8000">
        <v>0.25146806401600003</v>
      </c>
    </row>
    <row r="8001" spans="1:31" x14ac:dyDescent="0.25">
      <c r="A8001">
        <v>2333073</v>
      </c>
      <c r="B8001">
        <v>1</v>
      </c>
      <c r="C8001" t="s">
        <v>81</v>
      </c>
      <c r="D8001" t="s">
        <v>118</v>
      </c>
      <c r="E8001" t="s">
        <v>175</v>
      </c>
      <c r="F8001" t="s">
        <v>22769</v>
      </c>
      <c r="G8001" t="s">
        <v>210</v>
      </c>
      <c r="H8001" t="s">
        <v>135</v>
      </c>
      <c r="I8001" t="s">
        <v>136</v>
      </c>
      <c r="J8001" t="s">
        <v>137</v>
      </c>
      <c r="K8001" t="s">
        <v>138</v>
      </c>
      <c r="L8001" t="s">
        <v>22770</v>
      </c>
      <c r="M8001" t="s">
        <v>22771</v>
      </c>
      <c r="N8001">
        <v>2.7605555549999998</v>
      </c>
      <c r="O8001">
        <v>0</v>
      </c>
      <c r="P8001">
        <v>0</v>
      </c>
      <c r="Q8001">
        <v>0</v>
      </c>
      <c r="R8001">
        <v>6</v>
      </c>
      <c r="S8001">
        <v>1</v>
      </c>
      <c r="T8001">
        <v>1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58.989056247563376</v>
      </c>
      <c r="AA8001">
        <v>0</v>
      </c>
      <c r="AB8001">
        <v>5.0901193050470663</v>
      </c>
      <c r="AC8001">
        <v>0</v>
      </c>
      <c r="AD8001">
        <v>0</v>
      </c>
      <c r="AE8001">
        <v>64.079175552610437</v>
      </c>
    </row>
    <row r="8002" spans="1:31" x14ac:dyDescent="0.25">
      <c r="A8002">
        <v>2333528</v>
      </c>
      <c r="B8002">
        <v>1</v>
      </c>
      <c r="C8002" t="s">
        <v>80</v>
      </c>
      <c r="D8002" t="s">
        <v>100</v>
      </c>
      <c r="E8002" t="s">
        <v>147</v>
      </c>
      <c r="F8002" t="s">
        <v>22772</v>
      </c>
      <c r="G8002" t="s">
        <v>149</v>
      </c>
      <c r="H8002" t="s">
        <v>150</v>
      </c>
      <c r="I8002" t="s">
        <v>136</v>
      </c>
      <c r="J8002" t="s">
        <v>137</v>
      </c>
      <c r="K8002" t="s">
        <v>138</v>
      </c>
      <c r="L8002" t="s">
        <v>22773</v>
      </c>
      <c r="M8002" t="s">
        <v>22774</v>
      </c>
      <c r="N8002">
        <v>1.814444444</v>
      </c>
      <c r="O8002">
        <v>0</v>
      </c>
      <c r="P8002">
        <v>220</v>
      </c>
      <c r="Q8002">
        <v>0</v>
      </c>
      <c r="R8002">
        <v>0</v>
      </c>
      <c r="S8002">
        <v>0</v>
      </c>
      <c r="T8002">
        <v>7</v>
      </c>
      <c r="U8002">
        <v>0</v>
      </c>
      <c r="V8002">
        <v>0</v>
      </c>
      <c r="W8002">
        <v>0</v>
      </c>
      <c r="X8002">
        <v>66.206378714036632</v>
      </c>
      <c r="Y8002">
        <v>0</v>
      </c>
      <c r="Z8002">
        <v>0</v>
      </c>
      <c r="AA8002">
        <v>0</v>
      </c>
      <c r="AB8002">
        <v>2.895235385799467</v>
      </c>
      <c r="AC8002">
        <v>0</v>
      </c>
      <c r="AD8002">
        <v>0</v>
      </c>
      <c r="AE8002">
        <v>69.101614099836098</v>
      </c>
    </row>
    <row r="8003" spans="1:31" x14ac:dyDescent="0.25">
      <c r="A8003">
        <v>2332930</v>
      </c>
      <c r="B8003">
        <v>1</v>
      </c>
      <c r="C8003" t="s">
        <v>80</v>
      </c>
      <c r="D8003" t="s">
        <v>96</v>
      </c>
      <c r="E8003" t="s">
        <v>141</v>
      </c>
      <c r="F8003" t="s">
        <v>22775</v>
      </c>
      <c r="G8003" t="s">
        <v>134</v>
      </c>
      <c r="H8003" t="s">
        <v>135</v>
      </c>
      <c r="I8003" t="s">
        <v>136</v>
      </c>
      <c r="J8003" t="s">
        <v>137</v>
      </c>
      <c r="K8003" t="s">
        <v>138</v>
      </c>
      <c r="L8003" t="s">
        <v>22776</v>
      </c>
      <c r="M8003" t="s">
        <v>22777</v>
      </c>
      <c r="N8003">
        <v>0.328055555</v>
      </c>
      <c r="O8003">
        <v>3</v>
      </c>
      <c r="P8003">
        <v>4423</v>
      </c>
      <c r="Q8003">
        <v>6</v>
      </c>
      <c r="R8003">
        <v>14</v>
      </c>
      <c r="S8003">
        <v>24</v>
      </c>
      <c r="T8003">
        <v>411</v>
      </c>
      <c r="U8003">
        <v>0</v>
      </c>
      <c r="V8003">
        <v>0</v>
      </c>
      <c r="W8003">
        <v>1.9946280158873415</v>
      </c>
      <c r="X8003">
        <v>518.58985112827247</v>
      </c>
      <c r="Y8003">
        <v>4.1673536523373</v>
      </c>
      <c r="Z8003">
        <v>1.6750702749357003</v>
      </c>
      <c r="AA8003">
        <v>362.91623825310268</v>
      </c>
      <c r="AB8003">
        <v>186.02616824424825</v>
      </c>
      <c r="AC8003">
        <v>0</v>
      </c>
      <c r="AD8003">
        <v>0</v>
      </c>
      <c r="AE8003">
        <v>1075.3693095687838</v>
      </c>
    </row>
    <row r="8004" spans="1:31" x14ac:dyDescent="0.25">
      <c r="A8004">
        <v>2333428</v>
      </c>
      <c r="B8004">
        <v>1</v>
      </c>
      <c r="C8004" t="s">
        <v>80</v>
      </c>
      <c r="D8004" t="s">
        <v>96</v>
      </c>
      <c r="E8004" t="s">
        <v>158</v>
      </c>
      <c r="F8004" t="s">
        <v>22778</v>
      </c>
      <c r="G8004" t="s">
        <v>453</v>
      </c>
      <c r="H8004" t="s">
        <v>150</v>
      </c>
      <c r="I8004" t="s">
        <v>136</v>
      </c>
      <c r="J8004" t="s">
        <v>137</v>
      </c>
      <c r="K8004" t="s">
        <v>138</v>
      </c>
      <c r="L8004" t="s">
        <v>22779</v>
      </c>
      <c r="M8004" t="s">
        <v>22780</v>
      </c>
      <c r="N8004">
        <v>4.7525000000000004</v>
      </c>
      <c r="O8004">
        <v>0</v>
      </c>
      <c r="P8004">
        <v>31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51.337318576764893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51.337318576764893</v>
      </c>
    </row>
    <row r="8005" spans="1:31" x14ac:dyDescent="0.25">
      <c r="A8005">
        <v>2333030</v>
      </c>
      <c r="B8005">
        <v>1</v>
      </c>
      <c r="C8005" t="s">
        <v>81</v>
      </c>
      <c r="D8005" t="s">
        <v>122</v>
      </c>
      <c r="E8005" t="s">
        <v>147</v>
      </c>
      <c r="F8005" t="s">
        <v>22781</v>
      </c>
      <c r="G8005" t="s">
        <v>143</v>
      </c>
      <c r="H8005" t="s">
        <v>150</v>
      </c>
      <c r="I8005" t="s">
        <v>136</v>
      </c>
      <c r="J8005" t="s">
        <v>137</v>
      </c>
      <c r="K8005" t="s">
        <v>144</v>
      </c>
      <c r="L8005" t="s">
        <v>22782</v>
      </c>
      <c r="M8005" t="s">
        <v>22783</v>
      </c>
      <c r="N8005">
        <v>1.5491666660000001</v>
      </c>
      <c r="O8005">
        <v>0</v>
      </c>
      <c r="P8005">
        <v>184</v>
      </c>
      <c r="Q8005">
        <v>0</v>
      </c>
      <c r="R8005">
        <v>1</v>
      </c>
      <c r="S8005">
        <v>0</v>
      </c>
      <c r="T8005">
        <v>6</v>
      </c>
      <c r="U8005">
        <v>0</v>
      </c>
      <c r="V8005">
        <v>0</v>
      </c>
      <c r="W8005">
        <v>0</v>
      </c>
      <c r="X8005">
        <v>45.426648266274313</v>
      </c>
      <c r="Y8005">
        <v>0</v>
      </c>
      <c r="Z8005">
        <v>0.2278405791201</v>
      </c>
      <c r="AA8005">
        <v>0</v>
      </c>
      <c r="AB8005">
        <v>1.6212250513841002</v>
      </c>
      <c r="AC8005">
        <v>0</v>
      </c>
      <c r="AD8005">
        <v>0</v>
      </c>
      <c r="AE8005">
        <v>47.275713896778512</v>
      </c>
    </row>
    <row r="8006" spans="1:31" x14ac:dyDescent="0.25">
      <c r="A8006">
        <v>2333611</v>
      </c>
      <c r="B8006">
        <v>1</v>
      </c>
      <c r="C8006" t="s">
        <v>80</v>
      </c>
      <c r="D8006" t="s">
        <v>93</v>
      </c>
      <c r="E8006" t="s">
        <v>141</v>
      </c>
      <c r="F8006" t="s">
        <v>3346</v>
      </c>
      <c r="G8006" t="s">
        <v>134</v>
      </c>
      <c r="H8006" t="s">
        <v>135</v>
      </c>
      <c r="I8006" t="s">
        <v>136</v>
      </c>
      <c r="J8006" t="s">
        <v>137</v>
      </c>
      <c r="K8006" t="s">
        <v>138</v>
      </c>
      <c r="L8006" t="s">
        <v>22784</v>
      </c>
      <c r="M8006" t="s">
        <v>22785</v>
      </c>
      <c r="N8006">
        <v>0.508611111</v>
      </c>
      <c r="O8006">
        <v>1</v>
      </c>
      <c r="P8006">
        <v>99</v>
      </c>
      <c r="Q8006">
        <v>10</v>
      </c>
      <c r="R8006">
        <v>149</v>
      </c>
      <c r="S8006">
        <v>2</v>
      </c>
      <c r="T8006">
        <v>64</v>
      </c>
      <c r="U8006">
        <v>3</v>
      </c>
      <c r="V8006">
        <v>0</v>
      </c>
      <c r="W8006">
        <v>9.60629375486E-2</v>
      </c>
      <c r="X8006">
        <v>22.456378944040779</v>
      </c>
      <c r="Y8006">
        <v>11.137624635875</v>
      </c>
      <c r="Z8006">
        <v>54.496471633932799</v>
      </c>
      <c r="AA8006">
        <v>2.0421332359335556</v>
      </c>
      <c r="AB8006">
        <v>20.019989987336494</v>
      </c>
      <c r="AC8006">
        <v>49.792359733437003</v>
      </c>
      <c r="AD8006">
        <v>0</v>
      </c>
      <c r="AE8006">
        <v>160.04102110810422</v>
      </c>
    </row>
    <row r="8007" spans="1:31" x14ac:dyDescent="0.25">
      <c r="A8007">
        <v>2332947</v>
      </c>
      <c r="B8007">
        <v>1</v>
      </c>
      <c r="C8007" t="s">
        <v>81</v>
      </c>
      <c r="D8007" t="s">
        <v>115</v>
      </c>
      <c r="E8007" t="s">
        <v>175</v>
      </c>
      <c r="F8007" t="s">
        <v>22786</v>
      </c>
      <c r="G8007" t="s">
        <v>210</v>
      </c>
      <c r="H8007" t="s">
        <v>135</v>
      </c>
      <c r="I8007" t="s">
        <v>136</v>
      </c>
      <c r="J8007" t="s">
        <v>137</v>
      </c>
      <c r="K8007" t="s">
        <v>138</v>
      </c>
      <c r="L8007" t="s">
        <v>22787</v>
      </c>
      <c r="M8007" t="s">
        <v>22788</v>
      </c>
      <c r="N8007">
        <v>1.478888888</v>
      </c>
      <c r="O8007">
        <v>0</v>
      </c>
      <c r="P8007">
        <v>81</v>
      </c>
      <c r="Q8007">
        <v>0</v>
      </c>
      <c r="R8007">
        <v>1</v>
      </c>
      <c r="S8007">
        <v>0</v>
      </c>
      <c r="T8007">
        <v>8</v>
      </c>
      <c r="U8007">
        <v>0</v>
      </c>
      <c r="V8007">
        <v>1</v>
      </c>
      <c r="W8007">
        <v>0</v>
      </c>
      <c r="X8007">
        <v>12.918606807613333</v>
      </c>
      <c r="Y8007">
        <v>0</v>
      </c>
      <c r="Z8007">
        <v>1.37019184549E-2</v>
      </c>
      <c r="AA8007">
        <v>0</v>
      </c>
      <c r="AB8007">
        <v>2.4035999411125331</v>
      </c>
      <c r="AC8007">
        <v>0</v>
      </c>
      <c r="AD8007">
        <v>234.70646171698061</v>
      </c>
      <c r="AE8007">
        <v>250.04237038416139</v>
      </c>
    </row>
    <row r="8008" spans="1:31" x14ac:dyDescent="0.25">
      <c r="A8008">
        <v>2333408</v>
      </c>
      <c r="B8008">
        <v>1</v>
      </c>
      <c r="C8008" t="s">
        <v>80</v>
      </c>
      <c r="D8008" t="s">
        <v>96</v>
      </c>
      <c r="E8008" t="s">
        <v>153</v>
      </c>
      <c r="F8008" t="s">
        <v>22789</v>
      </c>
      <c r="G8008" t="s">
        <v>155</v>
      </c>
      <c r="H8008" t="s">
        <v>150</v>
      </c>
      <c r="I8008" t="s">
        <v>136</v>
      </c>
      <c r="J8008" t="s">
        <v>137</v>
      </c>
      <c r="K8008" t="s">
        <v>138</v>
      </c>
      <c r="L8008" t="s">
        <v>22790</v>
      </c>
      <c r="M8008" t="s">
        <v>22791</v>
      </c>
      <c r="N8008">
        <v>6.3802777769999999</v>
      </c>
      <c r="O8008">
        <v>0</v>
      </c>
      <c r="P8008">
        <v>1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</v>
      </c>
    </row>
    <row r="8009" spans="1:31" x14ac:dyDescent="0.25">
      <c r="A8009">
        <v>2333594</v>
      </c>
      <c r="B8009">
        <v>1</v>
      </c>
      <c r="C8009" t="s">
        <v>80</v>
      </c>
      <c r="D8009" t="s">
        <v>93</v>
      </c>
      <c r="E8009" t="s">
        <v>132</v>
      </c>
      <c r="F8009" t="s">
        <v>1956</v>
      </c>
      <c r="G8009" t="s">
        <v>134</v>
      </c>
      <c r="H8009" t="s">
        <v>135</v>
      </c>
      <c r="I8009" t="s">
        <v>136</v>
      </c>
      <c r="J8009" t="s">
        <v>137</v>
      </c>
      <c r="K8009" t="s">
        <v>138</v>
      </c>
      <c r="L8009" t="s">
        <v>22792</v>
      </c>
      <c r="M8009" t="s">
        <v>22793</v>
      </c>
      <c r="N8009">
        <v>1.0227777769999999</v>
      </c>
      <c r="O8009">
        <v>1</v>
      </c>
      <c r="P8009">
        <v>281</v>
      </c>
      <c r="Q8009">
        <v>21</v>
      </c>
      <c r="R8009">
        <v>128</v>
      </c>
      <c r="S8009">
        <v>3</v>
      </c>
      <c r="T8009">
        <v>73</v>
      </c>
      <c r="U8009">
        <v>0</v>
      </c>
      <c r="V8009">
        <v>0</v>
      </c>
      <c r="W8009">
        <v>1.6789935147574748</v>
      </c>
      <c r="X8009">
        <v>64.346721734964021</v>
      </c>
      <c r="Y8009">
        <v>349.20022103065145</v>
      </c>
      <c r="Z8009">
        <v>348.23631501073817</v>
      </c>
      <c r="AA8009">
        <v>4.4970858483864458</v>
      </c>
      <c r="AB8009">
        <v>126.11288792547207</v>
      </c>
      <c r="AC8009">
        <v>0</v>
      </c>
      <c r="AD8009">
        <v>0</v>
      </c>
      <c r="AE8009">
        <v>894.07222506496953</v>
      </c>
    </row>
    <row r="8010" spans="1:31" x14ac:dyDescent="0.25">
      <c r="A8010">
        <v>2333156</v>
      </c>
      <c r="B8010">
        <v>1</v>
      </c>
      <c r="C8010" t="s">
        <v>81</v>
      </c>
      <c r="D8010" t="s">
        <v>127</v>
      </c>
      <c r="E8010" t="s">
        <v>141</v>
      </c>
      <c r="F8010" t="s">
        <v>22794</v>
      </c>
      <c r="G8010" t="s">
        <v>134</v>
      </c>
      <c r="H8010" t="s">
        <v>135</v>
      </c>
      <c r="I8010" t="s">
        <v>136</v>
      </c>
      <c r="J8010" t="s">
        <v>137</v>
      </c>
      <c r="K8010" t="s">
        <v>138</v>
      </c>
      <c r="L8010" t="s">
        <v>22795</v>
      </c>
      <c r="M8010" t="s">
        <v>22796</v>
      </c>
      <c r="N8010">
        <v>0.48888888800000002</v>
      </c>
      <c r="O8010">
        <v>0</v>
      </c>
      <c r="P8010">
        <v>4941</v>
      </c>
      <c r="Q8010">
        <v>0</v>
      </c>
      <c r="R8010">
        <v>14</v>
      </c>
      <c r="S8010">
        <v>0</v>
      </c>
      <c r="T8010">
        <v>280</v>
      </c>
      <c r="U8010">
        <v>0</v>
      </c>
      <c r="V8010">
        <v>0</v>
      </c>
      <c r="W8010">
        <v>0</v>
      </c>
      <c r="X8010">
        <v>517.56547860422916</v>
      </c>
      <c r="Y8010">
        <v>0</v>
      </c>
      <c r="Z8010">
        <v>3.0933383133253329</v>
      </c>
      <c r="AA8010">
        <v>0</v>
      </c>
      <c r="AB8010">
        <v>102.94699999393337</v>
      </c>
      <c r="AC8010">
        <v>0</v>
      </c>
      <c r="AD8010">
        <v>0</v>
      </c>
      <c r="AE8010">
        <v>623.60581691148786</v>
      </c>
    </row>
    <row r="8011" spans="1:31" x14ac:dyDescent="0.25">
      <c r="A8011">
        <v>2333053</v>
      </c>
      <c r="B8011">
        <v>1</v>
      </c>
      <c r="C8011" t="s">
        <v>80</v>
      </c>
      <c r="D8011" t="s">
        <v>105</v>
      </c>
      <c r="E8011" t="s">
        <v>175</v>
      </c>
      <c r="F8011" t="s">
        <v>22797</v>
      </c>
      <c r="G8011" t="s">
        <v>177</v>
      </c>
      <c r="H8011" t="s">
        <v>135</v>
      </c>
      <c r="I8011" t="s">
        <v>136</v>
      </c>
      <c r="J8011" t="s">
        <v>137</v>
      </c>
      <c r="K8011" t="s">
        <v>144</v>
      </c>
      <c r="L8011" t="s">
        <v>22798</v>
      </c>
      <c r="M8011" t="s">
        <v>22799</v>
      </c>
      <c r="N8011">
        <v>7.2716666659999998</v>
      </c>
      <c r="O8011">
        <v>0</v>
      </c>
      <c r="P8011">
        <v>319</v>
      </c>
      <c r="Q8011">
        <v>0</v>
      </c>
      <c r="R8011">
        <v>0</v>
      </c>
      <c r="S8011">
        <v>0</v>
      </c>
      <c r="T8011">
        <v>18</v>
      </c>
      <c r="U8011">
        <v>0</v>
      </c>
      <c r="V8011">
        <v>0</v>
      </c>
      <c r="W8011">
        <v>0</v>
      </c>
      <c r="X8011">
        <v>629.46079163734919</v>
      </c>
      <c r="Y8011">
        <v>0</v>
      </c>
      <c r="Z8011">
        <v>0</v>
      </c>
      <c r="AA8011">
        <v>0</v>
      </c>
      <c r="AB8011">
        <v>192.372548163913</v>
      </c>
      <c r="AC8011">
        <v>0</v>
      </c>
      <c r="AD8011">
        <v>0</v>
      </c>
      <c r="AE8011">
        <v>821.83333980126213</v>
      </c>
    </row>
    <row r="8012" spans="1:31" x14ac:dyDescent="0.25">
      <c r="A8012">
        <v>2332907</v>
      </c>
      <c r="B8012">
        <v>1</v>
      </c>
      <c r="C8012" t="s">
        <v>81</v>
      </c>
      <c r="D8012" t="s">
        <v>121</v>
      </c>
      <c r="E8012" t="s">
        <v>175</v>
      </c>
      <c r="F8012" t="s">
        <v>1246</v>
      </c>
      <c r="G8012" t="s">
        <v>134</v>
      </c>
      <c r="H8012" t="s">
        <v>135</v>
      </c>
      <c r="I8012" t="s">
        <v>136</v>
      </c>
      <c r="J8012" t="s">
        <v>137</v>
      </c>
      <c r="K8012" t="s">
        <v>138</v>
      </c>
      <c r="L8012" t="s">
        <v>22800</v>
      </c>
      <c r="M8012" t="s">
        <v>22801</v>
      </c>
      <c r="N8012">
        <v>1.7925</v>
      </c>
      <c r="O8012">
        <v>0</v>
      </c>
      <c r="P8012">
        <v>1242</v>
      </c>
      <c r="Q8012">
        <v>0</v>
      </c>
      <c r="R8012">
        <v>15</v>
      </c>
      <c r="S8012">
        <v>6</v>
      </c>
      <c r="T8012">
        <v>290</v>
      </c>
      <c r="U8012">
        <v>0</v>
      </c>
      <c r="V8012">
        <v>1</v>
      </c>
      <c r="W8012">
        <v>0</v>
      </c>
      <c r="X8012">
        <v>263.54463935351345</v>
      </c>
      <c r="Y8012">
        <v>0</v>
      </c>
      <c r="Z8012">
        <v>6.9948688812117998</v>
      </c>
      <c r="AA8012">
        <v>139.90119115159962</v>
      </c>
      <c r="AB8012">
        <v>128.39698522577893</v>
      </c>
      <c r="AC8012">
        <v>0</v>
      </c>
      <c r="AD8012">
        <v>167.66106727723201</v>
      </c>
      <c r="AE8012">
        <v>706.49875188933584</v>
      </c>
    </row>
    <row r="8013" spans="1:31" x14ac:dyDescent="0.25">
      <c r="A8013">
        <v>2333448</v>
      </c>
      <c r="B8013">
        <v>1</v>
      </c>
      <c r="C8013" t="s">
        <v>80</v>
      </c>
      <c r="D8013" t="s">
        <v>102</v>
      </c>
      <c r="E8013" t="s">
        <v>153</v>
      </c>
      <c r="F8013" t="s">
        <v>22802</v>
      </c>
      <c r="G8013" t="s">
        <v>155</v>
      </c>
      <c r="H8013" t="s">
        <v>150</v>
      </c>
      <c r="I8013" t="s">
        <v>136</v>
      </c>
      <c r="J8013" t="s">
        <v>137</v>
      </c>
      <c r="K8013" t="s">
        <v>138</v>
      </c>
      <c r="L8013" t="s">
        <v>22803</v>
      </c>
      <c r="M8013" t="s">
        <v>22804</v>
      </c>
      <c r="N8013">
        <v>1.2994444439999999</v>
      </c>
      <c r="O8013">
        <v>0</v>
      </c>
      <c r="P8013">
        <v>1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0.80644109807213327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v>0</v>
      </c>
      <c r="AE8013">
        <v>0.80644109807213327</v>
      </c>
    </row>
    <row r="8014" spans="1:31" x14ac:dyDescent="0.25">
      <c r="A8014">
        <v>2333176</v>
      </c>
      <c r="B8014">
        <v>1</v>
      </c>
      <c r="C8014" t="s">
        <v>80</v>
      </c>
      <c r="D8014" t="s">
        <v>96</v>
      </c>
      <c r="E8014" t="s">
        <v>147</v>
      </c>
      <c r="F8014" t="s">
        <v>22805</v>
      </c>
      <c r="G8014" t="s">
        <v>258</v>
      </c>
      <c r="H8014" t="s">
        <v>150</v>
      </c>
      <c r="I8014" t="s">
        <v>136</v>
      </c>
      <c r="J8014" t="s">
        <v>137</v>
      </c>
      <c r="K8014" t="s">
        <v>138</v>
      </c>
      <c r="L8014" t="s">
        <v>22806</v>
      </c>
      <c r="M8014" t="s">
        <v>22807</v>
      </c>
      <c r="N8014">
        <v>1.596944444</v>
      </c>
      <c r="O8014">
        <v>0</v>
      </c>
      <c r="P8014">
        <v>31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16.782617353410025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16.782617353410025</v>
      </c>
    </row>
    <row r="8015" spans="1:31" x14ac:dyDescent="0.25">
      <c r="A8015">
        <v>2333033</v>
      </c>
      <c r="B8015">
        <v>1</v>
      </c>
      <c r="C8015" t="s">
        <v>80</v>
      </c>
      <c r="D8015" t="s">
        <v>94</v>
      </c>
      <c r="E8015" t="s">
        <v>147</v>
      </c>
      <c r="F8015" t="s">
        <v>22808</v>
      </c>
      <c r="G8015" t="s">
        <v>336</v>
      </c>
      <c r="H8015" t="s">
        <v>150</v>
      </c>
      <c r="I8015" t="s">
        <v>136</v>
      </c>
      <c r="J8015" t="s">
        <v>137</v>
      </c>
      <c r="K8015" t="s">
        <v>138</v>
      </c>
      <c r="L8015" t="s">
        <v>22809</v>
      </c>
      <c r="M8015" t="s">
        <v>22810</v>
      </c>
      <c r="N8015">
        <v>0.62138888800000003</v>
      </c>
      <c r="O8015">
        <v>0</v>
      </c>
      <c r="P8015">
        <v>145</v>
      </c>
      <c r="Q8015">
        <v>0</v>
      </c>
      <c r="R8015">
        <v>0</v>
      </c>
      <c r="S8015">
        <v>0</v>
      </c>
      <c r="T8015">
        <v>3</v>
      </c>
      <c r="U8015">
        <v>0</v>
      </c>
      <c r="V8015">
        <v>0</v>
      </c>
      <c r="W8015">
        <v>0</v>
      </c>
      <c r="X8015">
        <v>16.608495646423336</v>
      </c>
      <c r="Y8015">
        <v>0</v>
      </c>
      <c r="Z8015">
        <v>0</v>
      </c>
      <c r="AA8015">
        <v>0</v>
      </c>
      <c r="AB8015">
        <v>7.8527693600211492</v>
      </c>
      <c r="AC8015">
        <v>0</v>
      </c>
      <c r="AD8015">
        <v>0</v>
      </c>
      <c r="AE8015">
        <v>24.461265006444485</v>
      </c>
    </row>
    <row r="8016" spans="1:31" x14ac:dyDescent="0.25">
      <c r="A8016">
        <v>2333554</v>
      </c>
      <c r="B8016">
        <v>1</v>
      </c>
      <c r="C8016" t="s">
        <v>80</v>
      </c>
      <c r="D8016" t="s">
        <v>105</v>
      </c>
      <c r="E8016" t="s">
        <v>175</v>
      </c>
      <c r="F8016" t="s">
        <v>22811</v>
      </c>
      <c r="G8016" t="s">
        <v>210</v>
      </c>
      <c r="H8016" t="s">
        <v>135</v>
      </c>
      <c r="I8016" t="s">
        <v>136</v>
      </c>
      <c r="J8016" t="s">
        <v>137</v>
      </c>
      <c r="K8016" t="s">
        <v>138</v>
      </c>
      <c r="L8016" t="s">
        <v>22812</v>
      </c>
      <c r="M8016" t="s">
        <v>22813</v>
      </c>
      <c r="N8016">
        <v>3.9272222220000002</v>
      </c>
      <c r="O8016">
        <v>1</v>
      </c>
      <c r="P8016">
        <v>0</v>
      </c>
      <c r="Q8016">
        <v>5</v>
      </c>
      <c r="R8016">
        <v>0</v>
      </c>
      <c r="S8016">
        <v>1</v>
      </c>
      <c r="T8016">
        <v>0</v>
      </c>
      <c r="U8016">
        <v>0</v>
      </c>
      <c r="V8016">
        <v>0</v>
      </c>
      <c r="W8016">
        <v>2.3406165550960001</v>
      </c>
      <c r="X8016">
        <v>0</v>
      </c>
      <c r="Y8016">
        <v>14.352942319941166</v>
      </c>
      <c r="Z8016">
        <v>0</v>
      </c>
      <c r="AA8016">
        <v>7.9904599749780001</v>
      </c>
      <c r="AB8016">
        <v>0</v>
      </c>
      <c r="AC8016">
        <v>0</v>
      </c>
      <c r="AD8016">
        <v>0</v>
      </c>
      <c r="AE8016">
        <v>24.684018850015164</v>
      </c>
    </row>
    <row r="8017" spans="1:31" x14ac:dyDescent="0.25">
      <c r="A8017">
        <v>2333511</v>
      </c>
      <c r="B8017">
        <v>1</v>
      </c>
      <c r="C8017" t="s">
        <v>81</v>
      </c>
      <c r="D8017" t="s">
        <v>113</v>
      </c>
      <c r="E8017" t="s">
        <v>153</v>
      </c>
      <c r="F8017" t="s">
        <v>22814</v>
      </c>
      <c r="G8017" t="s">
        <v>155</v>
      </c>
      <c r="H8017" t="s">
        <v>150</v>
      </c>
      <c r="I8017" t="s">
        <v>136</v>
      </c>
      <c r="J8017" t="s">
        <v>137</v>
      </c>
      <c r="K8017" t="s">
        <v>138</v>
      </c>
      <c r="L8017" t="s">
        <v>22815</v>
      </c>
      <c r="M8017" t="s">
        <v>22816</v>
      </c>
      <c r="N8017">
        <v>1.5461111110000001</v>
      </c>
      <c r="O8017">
        <v>0</v>
      </c>
      <c r="P8017">
        <v>1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0.34136981441078329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0</v>
      </c>
      <c r="AE8017">
        <v>0.34136981441078329</v>
      </c>
    </row>
    <row r="8018" spans="1:31" x14ac:dyDescent="0.25">
      <c r="A8018">
        <v>2333362</v>
      </c>
      <c r="B8018">
        <v>1</v>
      </c>
      <c r="C8018" t="s">
        <v>80</v>
      </c>
      <c r="D8018" t="s">
        <v>93</v>
      </c>
      <c r="E8018" t="s">
        <v>147</v>
      </c>
      <c r="F8018" t="s">
        <v>22817</v>
      </c>
      <c r="G8018" t="s">
        <v>149</v>
      </c>
      <c r="H8018" t="s">
        <v>150</v>
      </c>
      <c r="I8018" t="s">
        <v>136</v>
      </c>
      <c r="J8018" t="s">
        <v>137</v>
      </c>
      <c r="K8018" t="s">
        <v>138</v>
      </c>
      <c r="L8018" t="s">
        <v>22818</v>
      </c>
      <c r="M8018" t="s">
        <v>22819</v>
      </c>
      <c r="N8018">
        <v>1.859722222</v>
      </c>
      <c r="O8018">
        <v>0</v>
      </c>
      <c r="P8018">
        <v>4</v>
      </c>
      <c r="Q8018">
        <v>0</v>
      </c>
      <c r="R8018">
        <v>8</v>
      </c>
      <c r="S8018">
        <v>0</v>
      </c>
      <c r="T8018">
        <v>5</v>
      </c>
      <c r="U8018">
        <v>0</v>
      </c>
      <c r="V8018">
        <v>0</v>
      </c>
      <c r="W8018">
        <v>0</v>
      </c>
      <c r="X8018">
        <v>2.4180452643730499</v>
      </c>
      <c r="Y8018">
        <v>0</v>
      </c>
      <c r="Z8018">
        <v>10.370153033755466</v>
      </c>
      <c r="AA8018">
        <v>0</v>
      </c>
      <c r="AB8018">
        <v>17.292506725828702</v>
      </c>
      <c r="AC8018">
        <v>0</v>
      </c>
      <c r="AD8018">
        <v>0</v>
      </c>
      <c r="AE8018">
        <v>30.080705023957218</v>
      </c>
    </row>
    <row r="8019" spans="1:31" x14ac:dyDescent="0.25">
      <c r="A8019">
        <v>2333574</v>
      </c>
      <c r="B8019">
        <v>1</v>
      </c>
      <c r="C8019" t="s">
        <v>81</v>
      </c>
      <c r="D8019" t="s">
        <v>112</v>
      </c>
      <c r="E8019" t="s">
        <v>153</v>
      </c>
      <c r="F8019" t="s">
        <v>22820</v>
      </c>
      <c r="G8019" t="s">
        <v>155</v>
      </c>
      <c r="H8019" t="s">
        <v>150</v>
      </c>
      <c r="I8019" t="s">
        <v>136</v>
      </c>
      <c r="J8019" t="s">
        <v>137</v>
      </c>
      <c r="K8019" t="s">
        <v>138</v>
      </c>
      <c r="L8019" t="s">
        <v>22821</v>
      </c>
      <c r="M8019" t="s">
        <v>22822</v>
      </c>
      <c r="N8019">
        <v>6.903333333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6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94.500159037513839</v>
      </c>
      <c r="AC8019">
        <v>0</v>
      </c>
      <c r="AD8019">
        <v>0</v>
      </c>
      <c r="AE8019">
        <v>94.500159037513839</v>
      </c>
    </row>
    <row r="8020" spans="1:31" x14ac:dyDescent="0.25">
      <c r="A8020">
        <v>2333133</v>
      </c>
      <c r="B8020">
        <v>1</v>
      </c>
      <c r="C8020" t="s">
        <v>81</v>
      </c>
      <c r="D8020" t="s">
        <v>123</v>
      </c>
      <c r="E8020" t="s">
        <v>153</v>
      </c>
      <c r="F8020" t="s">
        <v>22823</v>
      </c>
      <c r="G8020" t="s">
        <v>155</v>
      </c>
      <c r="H8020" t="s">
        <v>150</v>
      </c>
      <c r="I8020" t="s">
        <v>136</v>
      </c>
      <c r="J8020" t="s">
        <v>137</v>
      </c>
      <c r="K8020" t="s">
        <v>138</v>
      </c>
      <c r="L8020" t="s">
        <v>22824</v>
      </c>
      <c r="M8020" t="s">
        <v>22825</v>
      </c>
      <c r="N8020">
        <v>0.81555555499999999</v>
      </c>
      <c r="O8020">
        <v>0</v>
      </c>
      <c r="P8020">
        <v>2</v>
      </c>
      <c r="Q8020">
        <v>0</v>
      </c>
      <c r="R8020">
        <v>0</v>
      </c>
      <c r="S8020">
        <v>0</v>
      </c>
      <c r="T8020">
        <v>1</v>
      </c>
      <c r="U8020">
        <v>0</v>
      </c>
      <c r="V8020">
        <v>0</v>
      </c>
      <c r="W8020">
        <v>0</v>
      </c>
      <c r="X8020">
        <v>0.35984120431826666</v>
      </c>
      <c r="Y8020">
        <v>0</v>
      </c>
      <c r="Z8020">
        <v>0</v>
      </c>
      <c r="AA8020">
        <v>0</v>
      </c>
      <c r="AB8020">
        <v>0.18498514412299999</v>
      </c>
      <c r="AC8020">
        <v>0</v>
      </c>
      <c r="AD8020">
        <v>0</v>
      </c>
      <c r="AE8020">
        <v>0.54482634844126665</v>
      </c>
    </row>
    <row r="8021" spans="1:31" x14ac:dyDescent="0.25">
      <c r="A8021">
        <v>2333219</v>
      </c>
      <c r="B8021">
        <v>1</v>
      </c>
      <c r="C8021" t="s">
        <v>81</v>
      </c>
      <c r="D8021" t="s">
        <v>128</v>
      </c>
      <c r="E8021" t="s">
        <v>132</v>
      </c>
      <c r="F8021" t="s">
        <v>18417</v>
      </c>
      <c r="G8021" t="s">
        <v>134</v>
      </c>
      <c r="H8021" t="s">
        <v>135</v>
      </c>
      <c r="I8021" t="s">
        <v>136</v>
      </c>
      <c r="J8021" t="s">
        <v>137</v>
      </c>
      <c r="K8021" t="s">
        <v>138</v>
      </c>
      <c r="L8021" t="s">
        <v>22581</v>
      </c>
      <c r="M8021" t="s">
        <v>22826</v>
      </c>
      <c r="N8021">
        <v>0.20361111100000001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1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2.8686588595426668</v>
      </c>
      <c r="AD8021">
        <v>0</v>
      </c>
      <c r="AE8021">
        <v>2.8686588595426668</v>
      </c>
    </row>
    <row r="8022" spans="1:31" x14ac:dyDescent="0.25">
      <c r="A8022">
        <v>2333617</v>
      </c>
      <c r="B8022">
        <v>1</v>
      </c>
      <c r="C8022" t="s">
        <v>81</v>
      </c>
      <c r="D8022" t="s">
        <v>118</v>
      </c>
      <c r="E8022" t="s">
        <v>132</v>
      </c>
      <c r="F8022" t="s">
        <v>4331</v>
      </c>
      <c r="G8022" t="s">
        <v>134</v>
      </c>
      <c r="H8022" t="s">
        <v>135</v>
      </c>
      <c r="I8022" t="s">
        <v>136</v>
      </c>
      <c r="J8022" t="s">
        <v>137</v>
      </c>
      <c r="K8022" t="s">
        <v>138</v>
      </c>
      <c r="L8022" t="s">
        <v>22827</v>
      </c>
      <c r="M8022" t="s">
        <v>22828</v>
      </c>
      <c r="N8022">
        <v>1.08</v>
      </c>
      <c r="O8022">
        <v>3</v>
      </c>
      <c r="P8022">
        <v>60</v>
      </c>
      <c r="Q8022">
        <v>41</v>
      </c>
      <c r="R8022">
        <v>96</v>
      </c>
      <c r="S8022">
        <v>2</v>
      </c>
      <c r="T8022">
        <v>26</v>
      </c>
      <c r="U8022">
        <v>0</v>
      </c>
      <c r="V8022">
        <v>0</v>
      </c>
      <c r="W8022">
        <v>4.9740466384192494</v>
      </c>
      <c r="X8022">
        <v>17.900783580155082</v>
      </c>
      <c r="Y8022">
        <v>74.753494316712576</v>
      </c>
      <c r="Z8022">
        <v>209.1642914425662</v>
      </c>
      <c r="AA8022">
        <v>2.8454330253219555</v>
      </c>
      <c r="AB8022">
        <v>30.000461612932224</v>
      </c>
      <c r="AC8022">
        <v>0</v>
      </c>
      <c r="AD8022">
        <v>0</v>
      </c>
      <c r="AE8022">
        <v>339.63851061610723</v>
      </c>
    </row>
    <row r="8023" spans="1:31" x14ac:dyDescent="0.25">
      <c r="A8023">
        <v>2334184</v>
      </c>
      <c r="B8023">
        <v>1</v>
      </c>
      <c r="C8023" t="s">
        <v>80</v>
      </c>
      <c r="D8023" t="s">
        <v>108</v>
      </c>
      <c r="E8023" t="s">
        <v>147</v>
      </c>
      <c r="F8023" t="s">
        <v>22829</v>
      </c>
      <c r="G8023" t="s">
        <v>149</v>
      </c>
      <c r="H8023" t="s">
        <v>150</v>
      </c>
      <c r="I8023" t="s">
        <v>136</v>
      </c>
      <c r="J8023" t="s">
        <v>137</v>
      </c>
      <c r="K8023" t="s">
        <v>138</v>
      </c>
      <c r="L8023" t="s">
        <v>22830</v>
      </c>
      <c r="M8023" t="s">
        <v>22831</v>
      </c>
      <c r="N8023">
        <v>2.966111111</v>
      </c>
      <c r="O8023">
        <v>0</v>
      </c>
      <c r="P8023">
        <v>15</v>
      </c>
      <c r="Q8023">
        <v>0</v>
      </c>
      <c r="R8023">
        <v>8</v>
      </c>
      <c r="S8023">
        <v>0</v>
      </c>
      <c r="T8023">
        <v>1</v>
      </c>
      <c r="U8023">
        <v>0</v>
      </c>
      <c r="V8023">
        <v>0</v>
      </c>
      <c r="W8023">
        <v>0</v>
      </c>
      <c r="X8023">
        <v>5.8341861387063663</v>
      </c>
      <c r="Y8023">
        <v>0</v>
      </c>
      <c r="Z8023">
        <v>1.5636849583944334</v>
      </c>
      <c r="AA8023">
        <v>0</v>
      </c>
      <c r="AB8023">
        <v>2.9528726801356222</v>
      </c>
      <c r="AC8023">
        <v>0</v>
      </c>
      <c r="AD8023">
        <v>0</v>
      </c>
      <c r="AE8023">
        <v>10.350743777236422</v>
      </c>
    </row>
    <row r="8024" spans="1:31" x14ac:dyDescent="0.25">
      <c r="A8024">
        <v>2333852</v>
      </c>
      <c r="B8024">
        <v>1</v>
      </c>
      <c r="C8024" t="s">
        <v>81</v>
      </c>
      <c r="D8024" t="s">
        <v>118</v>
      </c>
      <c r="E8024" t="s">
        <v>175</v>
      </c>
      <c r="F8024" t="s">
        <v>4933</v>
      </c>
      <c r="G8024" t="s">
        <v>134</v>
      </c>
      <c r="H8024" t="s">
        <v>135</v>
      </c>
      <c r="I8024" t="s">
        <v>468</v>
      </c>
      <c r="J8024" t="s">
        <v>137</v>
      </c>
      <c r="K8024" t="s">
        <v>138</v>
      </c>
      <c r="L8024" t="s">
        <v>22832</v>
      </c>
      <c r="M8024" t="s">
        <v>22833</v>
      </c>
      <c r="N8024">
        <v>1.2222222E-2</v>
      </c>
      <c r="O8024">
        <v>0</v>
      </c>
      <c r="P8024">
        <v>146</v>
      </c>
      <c r="Q8024">
        <v>13</v>
      </c>
      <c r="R8024">
        <v>26</v>
      </c>
      <c r="S8024">
        <v>7</v>
      </c>
      <c r="T8024">
        <v>25</v>
      </c>
      <c r="U8024">
        <v>0</v>
      </c>
      <c r="V8024">
        <v>0</v>
      </c>
      <c r="W8024">
        <v>0</v>
      </c>
      <c r="X8024">
        <v>0.19986595260939999</v>
      </c>
      <c r="Y8024">
        <v>2.2226863247691666</v>
      </c>
      <c r="Z8024">
        <v>2.9260747644699998E-2</v>
      </c>
      <c r="AA8024">
        <v>0.16383868522975559</v>
      </c>
      <c r="AB8024">
        <v>8.2773604580211116E-2</v>
      </c>
      <c r="AC8024">
        <v>0</v>
      </c>
      <c r="AD8024">
        <v>0</v>
      </c>
      <c r="AE8024">
        <v>2.698425314833234</v>
      </c>
    </row>
    <row r="8025" spans="1:31" x14ac:dyDescent="0.25">
      <c r="A8025">
        <v>2333706</v>
      </c>
      <c r="B8025">
        <v>1</v>
      </c>
      <c r="C8025" t="s">
        <v>80</v>
      </c>
      <c r="D8025" t="s">
        <v>106</v>
      </c>
      <c r="E8025" t="s">
        <v>141</v>
      </c>
      <c r="F8025" t="s">
        <v>5676</v>
      </c>
      <c r="G8025" t="s">
        <v>134</v>
      </c>
      <c r="H8025" t="s">
        <v>135</v>
      </c>
      <c r="I8025" t="s">
        <v>136</v>
      </c>
      <c r="J8025" t="s">
        <v>137</v>
      </c>
      <c r="K8025" t="s">
        <v>138</v>
      </c>
      <c r="L8025" t="s">
        <v>22834</v>
      </c>
      <c r="M8025" t="s">
        <v>22835</v>
      </c>
      <c r="N8025">
        <v>0.163611111</v>
      </c>
      <c r="O8025">
        <v>0</v>
      </c>
      <c r="P8025">
        <v>3</v>
      </c>
      <c r="Q8025">
        <v>29</v>
      </c>
      <c r="R8025">
        <v>134</v>
      </c>
      <c r="S8025">
        <v>5</v>
      </c>
      <c r="T8025">
        <v>34</v>
      </c>
      <c r="U8025">
        <v>0</v>
      </c>
      <c r="V8025">
        <v>0</v>
      </c>
      <c r="W8025">
        <v>0</v>
      </c>
      <c r="X8025">
        <v>0.24421773646331668</v>
      </c>
      <c r="Y8025">
        <v>42.595442073334418</v>
      </c>
      <c r="Z8025">
        <v>131.74962635457189</v>
      </c>
      <c r="AA8025">
        <v>2.6657813537784114</v>
      </c>
      <c r="AB8025">
        <v>8.3067589498109378</v>
      </c>
      <c r="AC8025">
        <v>0</v>
      </c>
      <c r="AD8025">
        <v>0</v>
      </c>
      <c r="AE8025">
        <v>185.56182646795898</v>
      </c>
    </row>
    <row r="8026" spans="1:31" x14ac:dyDescent="0.25">
      <c r="A8026">
        <v>2333729</v>
      </c>
      <c r="B8026">
        <v>1</v>
      </c>
      <c r="C8026" t="s">
        <v>80</v>
      </c>
      <c r="D8026" t="s">
        <v>97</v>
      </c>
      <c r="E8026" t="s">
        <v>414</v>
      </c>
      <c r="F8026" t="s">
        <v>1863</v>
      </c>
      <c r="G8026" t="s">
        <v>134</v>
      </c>
      <c r="H8026" t="s">
        <v>135</v>
      </c>
      <c r="I8026" t="s">
        <v>136</v>
      </c>
      <c r="J8026" t="s">
        <v>137</v>
      </c>
      <c r="K8026" t="s">
        <v>138</v>
      </c>
      <c r="L8026" t="s">
        <v>22836</v>
      </c>
      <c r="M8026" t="s">
        <v>22837</v>
      </c>
      <c r="N8026">
        <v>0.60295916599999999</v>
      </c>
      <c r="O8026">
        <v>25</v>
      </c>
      <c r="P8026">
        <v>4791</v>
      </c>
      <c r="Q8026">
        <v>0</v>
      </c>
      <c r="R8026">
        <v>108</v>
      </c>
      <c r="S8026">
        <v>10</v>
      </c>
      <c r="T8026">
        <v>541</v>
      </c>
      <c r="U8026">
        <v>0</v>
      </c>
      <c r="V8026">
        <v>0</v>
      </c>
      <c r="W8026">
        <v>164.20401632534379</v>
      </c>
      <c r="X8026">
        <v>875.88019485383654</v>
      </c>
      <c r="Y8026">
        <v>0</v>
      </c>
      <c r="Z8026">
        <v>36.841237309156057</v>
      </c>
      <c r="AA8026">
        <v>115.81187429923386</v>
      </c>
      <c r="AB8026">
        <v>302.13131544281333</v>
      </c>
      <c r="AC8026">
        <v>0</v>
      </c>
      <c r="AD8026">
        <v>0</v>
      </c>
      <c r="AE8026">
        <v>1494.8686382303833</v>
      </c>
    </row>
    <row r="8027" spans="1:31" x14ac:dyDescent="0.25">
      <c r="A8027">
        <v>2333683</v>
      </c>
      <c r="B8027">
        <v>1</v>
      </c>
      <c r="C8027" t="s">
        <v>80</v>
      </c>
      <c r="D8027" t="s">
        <v>96</v>
      </c>
      <c r="E8027" t="s">
        <v>175</v>
      </c>
      <c r="F8027" t="s">
        <v>22838</v>
      </c>
      <c r="G8027" t="s">
        <v>1463</v>
      </c>
      <c r="H8027" t="s">
        <v>135</v>
      </c>
      <c r="I8027" t="s">
        <v>136</v>
      </c>
      <c r="J8027" t="s">
        <v>137</v>
      </c>
      <c r="K8027" t="s">
        <v>138</v>
      </c>
      <c r="L8027" t="s">
        <v>22839</v>
      </c>
      <c r="M8027" t="s">
        <v>22840</v>
      </c>
      <c r="N8027">
        <v>0.233333333</v>
      </c>
      <c r="O8027">
        <v>0</v>
      </c>
      <c r="P8027">
        <v>133</v>
      </c>
      <c r="Q8027">
        <v>0</v>
      </c>
      <c r="R8027">
        <v>0</v>
      </c>
      <c r="S8027">
        <v>0</v>
      </c>
      <c r="T8027">
        <v>139</v>
      </c>
      <c r="U8027">
        <v>0</v>
      </c>
      <c r="V8027">
        <v>0</v>
      </c>
      <c r="W8027">
        <v>0</v>
      </c>
      <c r="X8027">
        <v>8.5985246462919971</v>
      </c>
      <c r="Y8027">
        <v>0</v>
      </c>
      <c r="Z8027">
        <v>0</v>
      </c>
      <c r="AA8027">
        <v>0</v>
      </c>
      <c r="AB8027">
        <v>29.078955888598003</v>
      </c>
      <c r="AC8027">
        <v>0</v>
      </c>
      <c r="AD8027">
        <v>0</v>
      </c>
      <c r="AE8027">
        <v>37.677480534890002</v>
      </c>
    </row>
    <row r="8028" spans="1:31" x14ac:dyDescent="0.25">
      <c r="A8028">
        <v>2333998</v>
      </c>
      <c r="B8028">
        <v>1</v>
      </c>
      <c r="C8028" t="s">
        <v>80</v>
      </c>
      <c r="D8028" t="s">
        <v>100</v>
      </c>
      <c r="E8028" t="s">
        <v>141</v>
      </c>
      <c r="F8028" t="s">
        <v>22841</v>
      </c>
      <c r="G8028" t="s">
        <v>134</v>
      </c>
      <c r="H8028" t="s">
        <v>135</v>
      </c>
      <c r="I8028" t="s">
        <v>136</v>
      </c>
      <c r="J8028" t="s">
        <v>137</v>
      </c>
      <c r="K8028" t="s">
        <v>138</v>
      </c>
      <c r="L8028" t="s">
        <v>22842</v>
      </c>
      <c r="M8028" t="s">
        <v>22843</v>
      </c>
      <c r="N8028">
        <v>0.28249999999999997</v>
      </c>
      <c r="O8028">
        <v>5</v>
      </c>
      <c r="P8028">
        <v>376</v>
      </c>
      <c r="Q8028">
        <v>4</v>
      </c>
      <c r="R8028">
        <v>65</v>
      </c>
      <c r="S8028">
        <v>16</v>
      </c>
      <c r="T8028">
        <v>102</v>
      </c>
      <c r="U8028">
        <v>4</v>
      </c>
      <c r="V8028">
        <v>1</v>
      </c>
      <c r="W8028">
        <v>0.62802135659107494</v>
      </c>
      <c r="X8028">
        <v>42.388640936199138</v>
      </c>
      <c r="Y8028">
        <v>1.6665676824551998</v>
      </c>
      <c r="Z8028">
        <v>17.542071509883527</v>
      </c>
      <c r="AA8028">
        <v>20.084379660961048</v>
      </c>
      <c r="AB8028">
        <v>24.446385969304195</v>
      </c>
      <c r="AC8028">
        <v>56.615476131020685</v>
      </c>
      <c r="AD8028">
        <v>28.419107823265023</v>
      </c>
      <c r="AE8028">
        <v>191.79065106967991</v>
      </c>
    </row>
    <row r="8029" spans="1:31" x14ac:dyDescent="0.25">
      <c r="A8029">
        <v>2333689</v>
      </c>
      <c r="B8029">
        <v>1</v>
      </c>
      <c r="C8029" t="s">
        <v>80</v>
      </c>
      <c r="D8029" t="s">
        <v>105</v>
      </c>
      <c r="E8029" t="s">
        <v>141</v>
      </c>
      <c r="F8029" t="s">
        <v>12048</v>
      </c>
      <c r="G8029" t="s">
        <v>134</v>
      </c>
      <c r="H8029" t="s">
        <v>135</v>
      </c>
      <c r="I8029" t="s">
        <v>136</v>
      </c>
      <c r="J8029" t="s">
        <v>137</v>
      </c>
      <c r="K8029" t="s">
        <v>138</v>
      </c>
      <c r="L8029" t="s">
        <v>22844</v>
      </c>
      <c r="M8029" t="s">
        <v>22845</v>
      </c>
      <c r="N8029">
        <v>1.0974999999999999</v>
      </c>
      <c r="O8029">
        <v>0</v>
      </c>
      <c r="P8029">
        <v>445</v>
      </c>
      <c r="Q8029">
        <v>1</v>
      </c>
      <c r="R8029">
        <v>28</v>
      </c>
      <c r="S8029">
        <v>9</v>
      </c>
      <c r="T8029">
        <v>64</v>
      </c>
      <c r="U8029">
        <v>7</v>
      </c>
      <c r="V8029">
        <v>0</v>
      </c>
      <c r="W8029">
        <v>0</v>
      </c>
      <c r="X8029">
        <v>93.277873615454624</v>
      </c>
      <c r="Y8029">
        <v>6.2694271728945008</v>
      </c>
      <c r="Z8029">
        <v>17.002843697411773</v>
      </c>
      <c r="AA8029">
        <v>55.21659723485547</v>
      </c>
      <c r="AB8029">
        <v>39.75852994774953</v>
      </c>
      <c r="AC8029">
        <v>179.65387042800239</v>
      </c>
      <c r="AD8029">
        <v>0</v>
      </c>
      <c r="AE8029">
        <v>391.17914209636831</v>
      </c>
    </row>
    <row r="8030" spans="1:31" x14ac:dyDescent="0.25">
      <c r="A8030">
        <v>2334144</v>
      </c>
      <c r="B8030">
        <v>1</v>
      </c>
      <c r="C8030" t="s">
        <v>80</v>
      </c>
      <c r="D8030" t="s">
        <v>93</v>
      </c>
      <c r="E8030" t="s">
        <v>153</v>
      </c>
      <c r="F8030" t="s">
        <v>22846</v>
      </c>
      <c r="G8030" t="s">
        <v>155</v>
      </c>
      <c r="H8030" t="s">
        <v>150</v>
      </c>
      <c r="I8030" t="s">
        <v>136</v>
      </c>
      <c r="J8030" t="s">
        <v>137</v>
      </c>
      <c r="K8030" t="s">
        <v>138</v>
      </c>
      <c r="L8030" t="s">
        <v>22847</v>
      </c>
      <c r="M8030" t="s">
        <v>22848</v>
      </c>
      <c r="N8030">
        <v>2.2858333329999998</v>
      </c>
      <c r="O8030">
        <v>0</v>
      </c>
      <c r="P8030">
        <v>1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7.2352167021900005E-2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E8030">
        <v>7.2352167021900005E-2</v>
      </c>
    </row>
    <row r="8031" spans="1:31" x14ac:dyDescent="0.25">
      <c r="A8031">
        <v>2333789</v>
      </c>
      <c r="B8031">
        <v>1</v>
      </c>
      <c r="C8031" t="s">
        <v>80</v>
      </c>
      <c r="D8031" t="s">
        <v>93</v>
      </c>
      <c r="E8031" t="s">
        <v>141</v>
      </c>
      <c r="F8031" t="s">
        <v>15172</v>
      </c>
      <c r="G8031" t="s">
        <v>143</v>
      </c>
      <c r="H8031" t="s">
        <v>135</v>
      </c>
      <c r="I8031" t="s">
        <v>136</v>
      </c>
      <c r="J8031" t="s">
        <v>137</v>
      </c>
      <c r="K8031" t="s">
        <v>144</v>
      </c>
      <c r="L8031" t="s">
        <v>22849</v>
      </c>
      <c r="M8031" t="s">
        <v>22850</v>
      </c>
      <c r="N8031">
        <v>8.5086111110000004</v>
      </c>
      <c r="O8031">
        <v>0</v>
      </c>
      <c r="P8031">
        <v>567</v>
      </c>
      <c r="Q8031">
        <v>5</v>
      </c>
      <c r="R8031">
        <v>5</v>
      </c>
      <c r="S8031">
        <v>2</v>
      </c>
      <c r="T8031">
        <v>49</v>
      </c>
      <c r="U8031">
        <v>0</v>
      </c>
      <c r="V8031">
        <v>0</v>
      </c>
      <c r="W8031">
        <v>0</v>
      </c>
      <c r="X8031">
        <v>612.24988106223907</v>
      </c>
      <c r="Y8031">
        <v>794.84773287123915</v>
      </c>
      <c r="Z8031">
        <v>298.67717030851048</v>
      </c>
      <c r="AA8031">
        <v>88.290678857208647</v>
      </c>
      <c r="AB8031">
        <v>259.91356140985005</v>
      </c>
      <c r="AC8031">
        <v>0</v>
      </c>
      <c r="AD8031">
        <v>0</v>
      </c>
      <c r="AE8031">
        <v>2053.9790245090476</v>
      </c>
    </row>
    <row r="8032" spans="1:31" x14ac:dyDescent="0.25">
      <c r="A8032">
        <v>2334038</v>
      </c>
      <c r="B8032">
        <v>1</v>
      </c>
      <c r="C8032" t="s">
        <v>80</v>
      </c>
      <c r="D8032" t="s">
        <v>100</v>
      </c>
      <c r="E8032" t="s">
        <v>285</v>
      </c>
      <c r="F8032" t="s">
        <v>22851</v>
      </c>
      <c r="G8032" t="s">
        <v>287</v>
      </c>
      <c r="H8032" t="s">
        <v>150</v>
      </c>
      <c r="I8032" t="s">
        <v>136</v>
      </c>
      <c r="J8032" t="s">
        <v>137</v>
      </c>
      <c r="K8032" t="s">
        <v>138</v>
      </c>
      <c r="L8032" t="s">
        <v>22852</v>
      </c>
      <c r="M8032" t="s">
        <v>22853</v>
      </c>
      <c r="N8032">
        <v>3.2994444440000001</v>
      </c>
      <c r="O8032">
        <v>0</v>
      </c>
      <c r="P8032">
        <v>32</v>
      </c>
      <c r="Q8032">
        <v>0</v>
      </c>
      <c r="R8032">
        <v>0</v>
      </c>
      <c r="S8032">
        <v>0</v>
      </c>
      <c r="T8032">
        <v>2</v>
      </c>
      <c r="U8032">
        <v>0</v>
      </c>
      <c r="V8032">
        <v>0</v>
      </c>
      <c r="W8032">
        <v>0</v>
      </c>
      <c r="X8032">
        <v>24.235609390492492</v>
      </c>
      <c r="Y8032">
        <v>0</v>
      </c>
      <c r="Z8032">
        <v>0</v>
      </c>
      <c r="AA8032">
        <v>0</v>
      </c>
      <c r="AB8032">
        <v>31.265050957832994</v>
      </c>
      <c r="AC8032">
        <v>0</v>
      </c>
      <c r="AD8032">
        <v>0</v>
      </c>
      <c r="AE8032">
        <v>55.500660348325482</v>
      </c>
    </row>
    <row r="8033" spans="1:31" x14ac:dyDescent="0.25">
      <c r="A8033">
        <v>2333938</v>
      </c>
      <c r="B8033">
        <v>1</v>
      </c>
      <c r="C8033" t="s">
        <v>80</v>
      </c>
      <c r="D8033" t="s">
        <v>95</v>
      </c>
      <c r="E8033" t="s">
        <v>414</v>
      </c>
      <c r="F8033" t="s">
        <v>22854</v>
      </c>
      <c r="G8033" t="s">
        <v>134</v>
      </c>
      <c r="H8033" t="s">
        <v>135</v>
      </c>
      <c r="I8033" t="s">
        <v>136</v>
      </c>
      <c r="J8033" t="s">
        <v>137</v>
      </c>
      <c r="K8033" t="s">
        <v>138</v>
      </c>
      <c r="L8033" t="s">
        <v>22855</v>
      </c>
      <c r="M8033" t="s">
        <v>22856</v>
      </c>
      <c r="N8033">
        <v>0.97527777699999996</v>
      </c>
      <c r="O8033">
        <v>0</v>
      </c>
      <c r="P8033">
        <v>1</v>
      </c>
      <c r="Q8033">
        <v>0</v>
      </c>
      <c r="R8033">
        <v>0</v>
      </c>
      <c r="S8033">
        <v>8</v>
      </c>
      <c r="T8033">
        <v>572</v>
      </c>
      <c r="U8033">
        <v>4</v>
      </c>
      <c r="V8033">
        <v>6</v>
      </c>
      <c r="W8033">
        <v>0</v>
      </c>
      <c r="X8033">
        <v>0.36374173359062512</v>
      </c>
      <c r="Y8033">
        <v>0</v>
      </c>
      <c r="Z8033">
        <v>0</v>
      </c>
      <c r="AA8033">
        <v>73.399668999114851</v>
      </c>
      <c r="AB8033">
        <v>455.2991683236566</v>
      </c>
      <c r="AC8033">
        <v>293.04010834724585</v>
      </c>
      <c r="AD8033">
        <v>299.69207879049105</v>
      </c>
      <c r="AE8033">
        <v>1121.7947661940989</v>
      </c>
    </row>
    <row r="8034" spans="1:31" x14ac:dyDescent="0.25">
      <c r="A8034">
        <v>2333746</v>
      </c>
      <c r="B8034">
        <v>1</v>
      </c>
      <c r="C8034" t="s">
        <v>80</v>
      </c>
      <c r="D8034" t="s">
        <v>93</v>
      </c>
      <c r="E8034" t="s">
        <v>147</v>
      </c>
      <c r="F8034" t="s">
        <v>22857</v>
      </c>
      <c r="G8034" t="s">
        <v>149</v>
      </c>
      <c r="H8034" t="s">
        <v>150</v>
      </c>
      <c r="I8034" t="s">
        <v>136</v>
      </c>
      <c r="J8034" t="s">
        <v>137</v>
      </c>
      <c r="K8034" t="s">
        <v>138</v>
      </c>
      <c r="L8034" t="s">
        <v>22858</v>
      </c>
      <c r="M8034" t="s">
        <v>22859</v>
      </c>
      <c r="N8034">
        <v>4.9130555549999997</v>
      </c>
      <c r="O8034">
        <v>0</v>
      </c>
      <c r="P8034">
        <v>52</v>
      </c>
      <c r="Q8034">
        <v>0</v>
      </c>
      <c r="R8034">
        <v>0</v>
      </c>
      <c r="S8034">
        <v>0</v>
      </c>
      <c r="T8034">
        <v>2</v>
      </c>
      <c r="U8034">
        <v>0</v>
      </c>
      <c r="V8034">
        <v>0</v>
      </c>
      <c r="W8034">
        <v>0</v>
      </c>
      <c r="X8034">
        <v>37.968602053429223</v>
      </c>
      <c r="Y8034">
        <v>0</v>
      </c>
      <c r="Z8034">
        <v>0</v>
      </c>
      <c r="AA8034">
        <v>0</v>
      </c>
      <c r="AB8034">
        <v>1.9315636545118748</v>
      </c>
      <c r="AC8034">
        <v>0</v>
      </c>
      <c r="AD8034">
        <v>0</v>
      </c>
      <c r="AE8034">
        <v>39.900165707941099</v>
      </c>
    </row>
    <row r="8035" spans="1:31" x14ac:dyDescent="0.25">
      <c r="A8035">
        <v>2333892</v>
      </c>
      <c r="B8035">
        <v>1</v>
      </c>
      <c r="C8035" t="s">
        <v>80</v>
      </c>
      <c r="D8035" t="s">
        <v>85</v>
      </c>
      <c r="E8035" t="s">
        <v>285</v>
      </c>
      <c r="F8035" t="s">
        <v>22860</v>
      </c>
      <c r="G8035" t="s">
        <v>336</v>
      </c>
      <c r="H8035" t="s">
        <v>150</v>
      </c>
      <c r="I8035" t="s">
        <v>136</v>
      </c>
      <c r="J8035" t="s">
        <v>137</v>
      </c>
      <c r="K8035" t="s">
        <v>138</v>
      </c>
      <c r="L8035" t="s">
        <v>22861</v>
      </c>
      <c r="M8035" t="s">
        <v>22862</v>
      </c>
      <c r="N8035">
        <v>1.185277777</v>
      </c>
      <c r="O8035">
        <v>0</v>
      </c>
      <c r="P8035">
        <v>113</v>
      </c>
      <c r="Q8035">
        <v>0</v>
      </c>
      <c r="R8035">
        <v>0</v>
      </c>
      <c r="S8035">
        <v>0</v>
      </c>
      <c r="T8035">
        <v>3</v>
      </c>
      <c r="U8035">
        <v>0</v>
      </c>
      <c r="V8035">
        <v>0</v>
      </c>
      <c r="W8035">
        <v>0</v>
      </c>
      <c r="X8035">
        <v>29.150455137616049</v>
      </c>
      <c r="Y8035">
        <v>0</v>
      </c>
      <c r="Z8035">
        <v>0</v>
      </c>
      <c r="AA8035">
        <v>0</v>
      </c>
      <c r="AB8035">
        <v>3.6472714345885282</v>
      </c>
      <c r="AC8035">
        <v>0</v>
      </c>
      <c r="AD8035">
        <v>0</v>
      </c>
      <c r="AE8035">
        <v>32.797726572204574</v>
      </c>
    </row>
    <row r="8036" spans="1:31" x14ac:dyDescent="0.25">
      <c r="A8036">
        <v>2333912</v>
      </c>
      <c r="B8036">
        <v>1</v>
      </c>
      <c r="C8036" t="s">
        <v>81</v>
      </c>
      <c r="D8036" t="s">
        <v>127</v>
      </c>
      <c r="E8036" t="s">
        <v>153</v>
      </c>
      <c r="F8036" t="s">
        <v>22863</v>
      </c>
      <c r="G8036" t="s">
        <v>203</v>
      </c>
      <c r="H8036" t="s">
        <v>150</v>
      </c>
      <c r="I8036" t="s">
        <v>136</v>
      </c>
      <c r="J8036" t="s">
        <v>137</v>
      </c>
      <c r="K8036" t="s">
        <v>138</v>
      </c>
      <c r="L8036" t="s">
        <v>22864</v>
      </c>
      <c r="M8036" t="s">
        <v>22865</v>
      </c>
      <c r="N8036">
        <v>2.2480555550000001</v>
      </c>
      <c r="O8036">
        <v>0</v>
      </c>
      <c r="P8036">
        <v>13</v>
      </c>
      <c r="Q8036">
        <v>0</v>
      </c>
      <c r="R8036">
        <v>0</v>
      </c>
      <c r="S8036">
        <v>0</v>
      </c>
      <c r="T8036">
        <v>1</v>
      </c>
      <c r="U8036">
        <v>0</v>
      </c>
      <c r="V8036">
        <v>0</v>
      </c>
      <c r="W8036">
        <v>0</v>
      </c>
      <c r="X8036">
        <v>6.2327493088381329</v>
      </c>
      <c r="Y8036">
        <v>0</v>
      </c>
      <c r="Z8036">
        <v>0</v>
      </c>
      <c r="AA8036">
        <v>0</v>
      </c>
      <c r="AB8036">
        <v>3.7075816335436338</v>
      </c>
      <c r="AC8036">
        <v>0</v>
      </c>
      <c r="AD8036">
        <v>0</v>
      </c>
      <c r="AE8036">
        <v>9.9403309423817667</v>
      </c>
    </row>
    <row r="8037" spans="1:31" x14ac:dyDescent="0.25">
      <c r="A8037">
        <v>2333955</v>
      </c>
      <c r="B8037">
        <v>1</v>
      </c>
      <c r="C8037" t="s">
        <v>80</v>
      </c>
      <c r="D8037" t="s">
        <v>109</v>
      </c>
      <c r="E8037" t="s">
        <v>158</v>
      </c>
      <c r="F8037" t="s">
        <v>22866</v>
      </c>
      <c r="G8037" t="s">
        <v>143</v>
      </c>
      <c r="H8037" t="s">
        <v>150</v>
      </c>
      <c r="I8037" t="s">
        <v>136</v>
      </c>
      <c r="J8037" t="s">
        <v>137</v>
      </c>
      <c r="K8037" t="s">
        <v>144</v>
      </c>
      <c r="L8037" t="s">
        <v>22867</v>
      </c>
      <c r="M8037" t="s">
        <v>22868</v>
      </c>
      <c r="N8037">
        <v>1.4552777770000001</v>
      </c>
      <c r="O8037">
        <v>0</v>
      </c>
      <c r="P8037">
        <v>25</v>
      </c>
      <c r="Q8037">
        <v>0</v>
      </c>
      <c r="R8037">
        <v>1</v>
      </c>
      <c r="S8037">
        <v>0</v>
      </c>
      <c r="T8037">
        <v>2</v>
      </c>
      <c r="U8037">
        <v>0</v>
      </c>
      <c r="V8037">
        <v>0</v>
      </c>
      <c r="W8037">
        <v>0</v>
      </c>
      <c r="X8037">
        <v>4.6177599455517502</v>
      </c>
      <c r="Y8037">
        <v>0</v>
      </c>
      <c r="Z8037">
        <v>2.6582130406184445</v>
      </c>
      <c r="AA8037">
        <v>0</v>
      </c>
      <c r="AB8037">
        <v>0.181610769660425</v>
      </c>
      <c r="AC8037">
        <v>0</v>
      </c>
      <c r="AD8037">
        <v>0</v>
      </c>
      <c r="AE8037">
        <v>7.4575837558306199</v>
      </c>
    </row>
    <row r="8038" spans="1:31" x14ac:dyDescent="0.25">
      <c r="A8038">
        <v>2333869</v>
      </c>
      <c r="B8038">
        <v>1</v>
      </c>
      <c r="C8038" t="s">
        <v>81</v>
      </c>
      <c r="D8038" t="s">
        <v>115</v>
      </c>
      <c r="E8038" t="s">
        <v>175</v>
      </c>
      <c r="F8038" t="s">
        <v>22869</v>
      </c>
      <c r="G8038" t="s">
        <v>210</v>
      </c>
      <c r="H8038" t="s">
        <v>135</v>
      </c>
      <c r="I8038" t="s">
        <v>136</v>
      </c>
      <c r="J8038" t="s">
        <v>137</v>
      </c>
      <c r="K8038" t="s">
        <v>138</v>
      </c>
      <c r="L8038" t="s">
        <v>22870</v>
      </c>
      <c r="M8038" t="s">
        <v>22871</v>
      </c>
      <c r="N8038">
        <v>0.41861111099999998</v>
      </c>
      <c r="O8038">
        <v>0</v>
      </c>
      <c r="P8038">
        <v>361</v>
      </c>
      <c r="Q8038">
        <v>0</v>
      </c>
      <c r="R8038">
        <v>0</v>
      </c>
      <c r="S8038">
        <v>0</v>
      </c>
      <c r="T8038">
        <v>60</v>
      </c>
      <c r="U8038">
        <v>0</v>
      </c>
      <c r="V8038">
        <v>0</v>
      </c>
      <c r="W8038">
        <v>0</v>
      </c>
      <c r="X8038">
        <v>20.772415100294069</v>
      </c>
      <c r="Y8038">
        <v>0</v>
      </c>
      <c r="Z8038">
        <v>0</v>
      </c>
      <c r="AA8038">
        <v>0</v>
      </c>
      <c r="AB8038">
        <v>19.873086911751486</v>
      </c>
      <c r="AC8038">
        <v>0</v>
      </c>
      <c r="AD8038">
        <v>0</v>
      </c>
      <c r="AE8038">
        <v>40.645502012045554</v>
      </c>
    </row>
    <row r="8039" spans="1:31" x14ac:dyDescent="0.25">
      <c r="A8039">
        <v>2334167</v>
      </c>
      <c r="B8039">
        <v>1</v>
      </c>
      <c r="C8039" t="s">
        <v>81</v>
      </c>
      <c r="D8039" t="s">
        <v>123</v>
      </c>
      <c r="E8039" t="s">
        <v>153</v>
      </c>
      <c r="F8039" t="s">
        <v>22872</v>
      </c>
      <c r="G8039" t="s">
        <v>155</v>
      </c>
      <c r="H8039" t="s">
        <v>150</v>
      </c>
      <c r="I8039" t="s">
        <v>136</v>
      </c>
      <c r="J8039" t="s">
        <v>137</v>
      </c>
      <c r="K8039" t="s">
        <v>138</v>
      </c>
      <c r="L8039" t="s">
        <v>22873</v>
      </c>
      <c r="M8039" t="s">
        <v>22874</v>
      </c>
      <c r="N8039">
        <v>2.517222222</v>
      </c>
      <c r="O8039">
        <v>0</v>
      </c>
      <c r="P8039">
        <v>1</v>
      </c>
      <c r="Q8039">
        <v>0</v>
      </c>
      <c r="R8039">
        <v>0</v>
      </c>
      <c r="S8039">
        <v>0</v>
      </c>
      <c r="T8039">
        <v>1</v>
      </c>
      <c r="U8039">
        <v>0</v>
      </c>
      <c r="V8039">
        <v>0</v>
      </c>
      <c r="W8039">
        <v>0</v>
      </c>
      <c r="X8039">
        <v>1.2479354742434667</v>
      </c>
      <c r="Y8039">
        <v>0</v>
      </c>
      <c r="Z8039">
        <v>0</v>
      </c>
      <c r="AA8039">
        <v>0</v>
      </c>
      <c r="AB8039">
        <v>4.3484351045016668E-2</v>
      </c>
      <c r="AC8039">
        <v>0</v>
      </c>
      <c r="AD8039">
        <v>0</v>
      </c>
      <c r="AE8039">
        <v>1.2914198252884834</v>
      </c>
    </row>
    <row r="8040" spans="1:31" x14ac:dyDescent="0.25">
      <c r="A8040">
        <v>2334061</v>
      </c>
      <c r="B8040">
        <v>1</v>
      </c>
      <c r="C8040" t="s">
        <v>80</v>
      </c>
      <c r="D8040" t="s">
        <v>83</v>
      </c>
      <c r="E8040" t="s">
        <v>414</v>
      </c>
      <c r="F8040" t="s">
        <v>22875</v>
      </c>
      <c r="G8040" t="s">
        <v>143</v>
      </c>
      <c r="H8040" t="s">
        <v>135</v>
      </c>
      <c r="I8040" t="s">
        <v>136</v>
      </c>
      <c r="J8040" t="s">
        <v>137</v>
      </c>
      <c r="K8040" t="s">
        <v>144</v>
      </c>
      <c r="L8040" t="s">
        <v>22876</v>
      </c>
      <c r="M8040" t="s">
        <v>22877</v>
      </c>
      <c r="N8040">
        <v>0.84915833299999999</v>
      </c>
      <c r="O8040">
        <v>6</v>
      </c>
      <c r="P8040">
        <v>561</v>
      </c>
      <c r="Q8040">
        <v>25</v>
      </c>
      <c r="R8040">
        <v>95</v>
      </c>
      <c r="S8040">
        <v>21</v>
      </c>
      <c r="T8040">
        <v>294</v>
      </c>
      <c r="U8040">
        <v>7</v>
      </c>
      <c r="V8040">
        <v>21</v>
      </c>
      <c r="W8040">
        <v>8.5689114915281834</v>
      </c>
      <c r="X8040">
        <v>113.78375913115721</v>
      </c>
      <c r="Y8040">
        <v>87.0623403989769</v>
      </c>
      <c r="Z8040">
        <v>113.04553038738119</v>
      </c>
      <c r="AA8040">
        <v>99.395096040138242</v>
      </c>
      <c r="AB8040">
        <v>297.07556370781288</v>
      </c>
      <c r="AC8040">
        <v>156.72545841884585</v>
      </c>
      <c r="AD8040">
        <v>247.59697842588557</v>
      </c>
      <c r="AE8040">
        <v>1123.2536380017259</v>
      </c>
    </row>
    <row r="8041" spans="1:31" x14ac:dyDescent="0.25">
      <c r="A8041">
        <v>2334041</v>
      </c>
      <c r="B8041">
        <v>1</v>
      </c>
      <c r="C8041" t="s">
        <v>81</v>
      </c>
      <c r="D8041" t="s">
        <v>120</v>
      </c>
      <c r="E8041" t="s">
        <v>147</v>
      </c>
      <c r="F8041" t="s">
        <v>22878</v>
      </c>
      <c r="G8041" t="s">
        <v>149</v>
      </c>
      <c r="H8041" t="s">
        <v>150</v>
      </c>
      <c r="I8041" t="s">
        <v>136</v>
      </c>
      <c r="J8041" t="s">
        <v>137</v>
      </c>
      <c r="K8041" t="s">
        <v>138</v>
      </c>
      <c r="L8041" t="s">
        <v>22879</v>
      </c>
      <c r="M8041" t="s">
        <v>22880</v>
      </c>
      <c r="N8041">
        <v>1.5919444439999999</v>
      </c>
      <c r="O8041">
        <v>0</v>
      </c>
      <c r="P8041">
        <v>6</v>
      </c>
      <c r="Q8041">
        <v>0</v>
      </c>
      <c r="R8041">
        <v>2</v>
      </c>
      <c r="S8041">
        <v>0</v>
      </c>
      <c r="T8041">
        <v>3</v>
      </c>
      <c r="U8041">
        <v>0</v>
      </c>
      <c r="V8041">
        <v>0</v>
      </c>
      <c r="W8041">
        <v>0</v>
      </c>
      <c r="X8041">
        <v>1.4487090207361502</v>
      </c>
      <c r="Y8041">
        <v>0</v>
      </c>
      <c r="Z8041">
        <v>1.9825222236347668</v>
      </c>
      <c r="AA8041">
        <v>0</v>
      </c>
      <c r="AB8041">
        <v>11.1525552209376</v>
      </c>
      <c r="AC8041">
        <v>0</v>
      </c>
      <c r="AD8041">
        <v>0</v>
      </c>
      <c r="AE8041">
        <v>14.583786465308517</v>
      </c>
    </row>
    <row r="8042" spans="1:31" x14ac:dyDescent="0.25">
      <c r="A8042">
        <v>2334018</v>
      </c>
      <c r="B8042">
        <v>1</v>
      </c>
      <c r="C8042" t="s">
        <v>80</v>
      </c>
      <c r="D8042" t="s">
        <v>108</v>
      </c>
      <c r="E8042" t="s">
        <v>147</v>
      </c>
      <c r="F8042" t="s">
        <v>22881</v>
      </c>
      <c r="G8042" t="s">
        <v>149</v>
      </c>
      <c r="H8042" t="s">
        <v>150</v>
      </c>
      <c r="I8042" t="s">
        <v>136</v>
      </c>
      <c r="J8042" t="s">
        <v>137</v>
      </c>
      <c r="K8042" t="s">
        <v>138</v>
      </c>
      <c r="L8042" t="s">
        <v>22882</v>
      </c>
      <c r="M8042" t="s">
        <v>22883</v>
      </c>
      <c r="N8042">
        <v>4.5011111110000002</v>
      </c>
      <c r="O8042">
        <v>0</v>
      </c>
      <c r="P8042">
        <v>14</v>
      </c>
      <c r="Q8042">
        <v>0</v>
      </c>
      <c r="R8042">
        <v>0</v>
      </c>
      <c r="S8042">
        <v>0</v>
      </c>
      <c r="T8042">
        <v>1</v>
      </c>
      <c r="U8042">
        <v>0</v>
      </c>
      <c r="V8042">
        <v>0</v>
      </c>
      <c r="W8042">
        <v>0</v>
      </c>
      <c r="X8042">
        <v>7.8053170329438331</v>
      </c>
      <c r="Y8042">
        <v>0</v>
      </c>
      <c r="Z8042">
        <v>0</v>
      </c>
      <c r="AA8042">
        <v>0</v>
      </c>
      <c r="AB8042">
        <v>0.32482472255639999</v>
      </c>
      <c r="AC8042">
        <v>0</v>
      </c>
      <c r="AD8042">
        <v>0</v>
      </c>
      <c r="AE8042">
        <v>8.1301417555002331</v>
      </c>
    </row>
    <row r="8043" spans="1:31" x14ac:dyDescent="0.25">
      <c r="A8043">
        <v>2333995</v>
      </c>
      <c r="B8043">
        <v>1</v>
      </c>
      <c r="C8043" t="s">
        <v>81</v>
      </c>
      <c r="D8043" t="s">
        <v>112</v>
      </c>
      <c r="E8043" t="s">
        <v>175</v>
      </c>
      <c r="F8043" t="s">
        <v>22884</v>
      </c>
      <c r="G8043" t="s">
        <v>210</v>
      </c>
      <c r="H8043" t="s">
        <v>135</v>
      </c>
      <c r="I8043" t="s">
        <v>136</v>
      </c>
      <c r="J8043" t="s">
        <v>137</v>
      </c>
      <c r="K8043" t="s">
        <v>138</v>
      </c>
      <c r="L8043" t="s">
        <v>22885</v>
      </c>
      <c r="M8043" t="s">
        <v>22886</v>
      </c>
      <c r="N8043">
        <v>0.50416666600000004</v>
      </c>
      <c r="O8043">
        <v>0</v>
      </c>
      <c r="P8043">
        <v>0</v>
      </c>
      <c r="Q8043">
        <v>0</v>
      </c>
      <c r="R8043">
        <v>10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1.6598662516260001</v>
      </c>
      <c r="AA8043">
        <v>0</v>
      </c>
      <c r="AB8043">
        <v>0</v>
      </c>
      <c r="AC8043">
        <v>0</v>
      </c>
      <c r="AD8043">
        <v>0</v>
      </c>
      <c r="AE8043">
        <v>1.6598662516260001</v>
      </c>
    </row>
    <row r="8044" spans="1:31" x14ac:dyDescent="0.25">
      <c r="A8044">
        <v>2333849</v>
      </c>
      <c r="B8044">
        <v>1</v>
      </c>
      <c r="C8044" t="s">
        <v>80</v>
      </c>
      <c r="D8044" t="s">
        <v>95</v>
      </c>
      <c r="E8044" t="s">
        <v>132</v>
      </c>
      <c r="F8044" t="s">
        <v>10692</v>
      </c>
      <c r="G8044" t="s">
        <v>134</v>
      </c>
      <c r="H8044" t="s">
        <v>135</v>
      </c>
      <c r="I8044" t="s">
        <v>136</v>
      </c>
      <c r="J8044" t="s">
        <v>137</v>
      </c>
      <c r="K8044" t="s">
        <v>138</v>
      </c>
      <c r="L8044" t="s">
        <v>22887</v>
      </c>
      <c r="M8044" t="s">
        <v>22888</v>
      </c>
      <c r="N8044">
        <v>0.635833333</v>
      </c>
      <c r="O8044">
        <v>0</v>
      </c>
      <c r="P8044">
        <v>0</v>
      </c>
      <c r="Q8044">
        <v>0</v>
      </c>
      <c r="R8044">
        <v>0</v>
      </c>
      <c r="S8044">
        <v>25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63.763297920599008</v>
      </c>
      <c r="AB8044">
        <v>0</v>
      </c>
      <c r="AC8044">
        <v>0</v>
      </c>
      <c r="AD8044">
        <v>0</v>
      </c>
      <c r="AE8044">
        <v>63.763297920599008</v>
      </c>
    </row>
    <row r="8045" spans="1:31" x14ac:dyDescent="0.25">
      <c r="A8045">
        <v>2333832</v>
      </c>
      <c r="B8045">
        <v>1</v>
      </c>
      <c r="C8045" t="s">
        <v>80</v>
      </c>
      <c r="D8045" t="s">
        <v>108</v>
      </c>
      <c r="E8045" t="s">
        <v>158</v>
      </c>
      <c r="F8045" t="s">
        <v>22889</v>
      </c>
      <c r="G8045" t="s">
        <v>453</v>
      </c>
      <c r="H8045" t="s">
        <v>150</v>
      </c>
      <c r="I8045" t="s">
        <v>136</v>
      </c>
      <c r="J8045" t="s">
        <v>137</v>
      </c>
      <c r="K8045" t="s">
        <v>138</v>
      </c>
      <c r="L8045" t="s">
        <v>22890</v>
      </c>
      <c r="M8045" t="s">
        <v>22891</v>
      </c>
      <c r="N8045">
        <v>1.0674999999999999</v>
      </c>
      <c r="O8045">
        <v>0</v>
      </c>
      <c r="P8045">
        <v>29</v>
      </c>
      <c r="Q8045">
        <v>0</v>
      </c>
      <c r="R8045">
        <v>11</v>
      </c>
      <c r="S8045">
        <v>0</v>
      </c>
      <c r="T8045">
        <v>5</v>
      </c>
      <c r="U8045">
        <v>0</v>
      </c>
      <c r="V8045">
        <v>0</v>
      </c>
      <c r="W8045">
        <v>0</v>
      </c>
      <c r="X8045">
        <v>9.0789720538407135</v>
      </c>
      <c r="Y8045">
        <v>0</v>
      </c>
      <c r="Z8045">
        <v>20.564513938506423</v>
      </c>
      <c r="AA8045">
        <v>0</v>
      </c>
      <c r="AB8045">
        <v>8.1012386898468378</v>
      </c>
      <c r="AC8045">
        <v>0</v>
      </c>
      <c r="AD8045">
        <v>0</v>
      </c>
      <c r="AE8045">
        <v>37.744724682193976</v>
      </c>
    </row>
    <row r="8046" spans="1:31" x14ac:dyDescent="0.25">
      <c r="A8046">
        <v>2333855</v>
      </c>
      <c r="B8046">
        <v>1</v>
      </c>
      <c r="C8046" t="s">
        <v>80</v>
      </c>
      <c r="D8046" t="s">
        <v>96</v>
      </c>
      <c r="E8046" t="s">
        <v>153</v>
      </c>
      <c r="F8046" t="s">
        <v>22892</v>
      </c>
      <c r="G8046" t="s">
        <v>155</v>
      </c>
      <c r="H8046" t="s">
        <v>150</v>
      </c>
      <c r="I8046" t="s">
        <v>136</v>
      </c>
      <c r="J8046" t="s">
        <v>137</v>
      </c>
      <c r="K8046" t="s">
        <v>138</v>
      </c>
      <c r="L8046" t="s">
        <v>22893</v>
      </c>
      <c r="M8046" t="s">
        <v>22894</v>
      </c>
      <c r="N8046">
        <v>4.5480555550000004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2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14.99183058953056</v>
      </c>
      <c r="AC8046">
        <v>0</v>
      </c>
      <c r="AD8046">
        <v>0</v>
      </c>
      <c r="AE8046">
        <v>14.99183058953056</v>
      </c>
    </row>
    <row r="8047" spans="1:31" x14ac:dyDescent="0.25">
      <c r="A8047">
        <v>2334141</v>
      </c>
      <c r="B8047">
        <v>1</v>
      </c>
      <c r="C8047" t="s">
        <v>80</v>
      </c>
      <c r="D8047" t="s">
        <v>92</v>
      </c>
      <c r="E8047" t="s">
        <v>141</v>
      </c>
      <c r="F8047" t="s">
        <v>22895</v>
      </c>
      <c r="G8047" t="s">
        <v>467</v>
      </c>
      <c r="H8047" t="s">
        <v>135</v>
      </c>
      <c r="I8047" t="s">
        <v>136</v>
      </c>
      <c r="J8047" t="s">
        <v>137</v>
      </c>
      <c r="K8047" t="s">
        <v>138</v>
      </c>
      <c r="L8047" t="s">
        <v>22896</v>
      </c>
      <c r="M8047" t="s">
        <v>22897</v>
      </c>
      <c r="N8047">
        <v>0.19666666599999999</v>
      </c>
      <c r="O8047">
        <v>9</v>
      </c>
      <c r="P8047">
        <v>2826</v>
      </c>
      <c r="Q8047">
        <v>9</v>
      </c>
      <c r="R8047">
        <v>120</v>
      </c>
      <c r="S8047">
        <v>26</v>
      </c>
      <c r="T8047">
        <v>338</v>
      </c>
      <c r="U8047">
        <v>0</v>
      </c>
      <c r="V8047">
        <v>3</v>
      </c>
      <c r="W8047">
        <v>28.670957318079999</v>
      </c>
      <c r="X8047">
        <v>166.47499763039272</v>
      </c>
      <c r="Y8047">
        <v>2.9869877610360001</v>
      </c>
      <c r="Z8047">
        <v>11.235664809028801</v>
      </c>
      <c r="AA8047">
        <v>26.299741062970806</v>
      </c>
      <c r="AB8047">
        <v>57.018609947651377</v>
      </c>
      <c r="AC8047">
        <v>0</v>
      </c>
      <c r="AD8047">
        <v>0.1880315559396</v>
      </c>
      <c r="AE8047">
        <v>292.87499008509928</v>
      </c>
    </row>
    <row r="8048" spans="1:31" x14ac:dyDescent="0.25">
      <c r="A8048">
        <v>2333749</v>
      </c>
      <c r="B8048">
        <v>1</v>
      </c>
      <c r="C8048" t="s">
        <v>81</v>
      </c>
      <c r="D8048" t="s">
        <v>119</v>
      </c>
      <c r="E8048" t="s">
        <v>141</v>
      </c>
      <c r="F8048" t="s">
        <v>22898</v>
      </c>
      <c r="G8048" t="s">
        <v>143</v>
      </c>
      <c r="H8048" t="s">
        <v>135</v>
      </c>
      <c r="I8048" t="s">
        <v>136</v>
      </c>
      <c r="J8048" t="s">
        <v>137</v>
      </c>
      <c r="K8048" t="s">
        <v>144</v>
      </c>
      <c r="L8048" t="s">
        <v>22899</v>
      </c>
      <c r="M8048" t="s">
        <v>22900</v>
      </c>
      <c r="N8048">
        <v>8.4791666659999994</v>
      </c>
      <c r="O8048">
        <v>0</v>
      </c>
      <c r="P8048">
        <v>1910</v>
      </c>
      <c r="Q8048">
        <v>0</v>
      </c>
      <c r="R8048">
        <v>63</v>
      </c>
      <c r="S8048">
        <v>0</v>
      </c>
      <c r="T8048">
        <v>739</v>
      </c>
      <c r="U8048">
        <v>0</v>
      </c>
      <c r="V8048">
        <v>0</v>
      </c>
      <c r="W8048">
        <v>0</v>
      </c>
      <c r="X8048">
        <v>2821.0314059849379</v>
      </c>
      <c r="Y8048">
        <v>0</v>
      </c>
      <c r="Z8048">
        <v>691.69816437106783</v>
      </c>
      <c r="AA8048">
        <v>0</v>
      </c>
      <c r="AB8048">
        <v>3609.7725286703285</v>
      </c>
      <c r="AC8048">
        <v>0</v>
      </c>
      <c r="AD8048">
        <v>0</v>
      </c>
      <c r="AE8048">
        <v>7122.5020990263347</v>
      </c>
    </row>
    <row r="8049" spans="1:31" x14ac:dyDescent="0.25">
      <c r="A8049">
        <v>2333895</v>
      </c>
      <c r="B8049">
        <v>1</v>
      </c>
      <c r="C8049" t="s">
        <v>81</v>
      </c>
      <c r="D8049" t="s">
        <v>120</v>
      </c>
      <c r="E8049" t="s">
        <v>158</v>
      </c>
      <c r="F8049" t="s">
        <v>22901</v>
      </c>
      <c r="G8049" t="s">
        <v>453</v>
      </c>
      <c r="H8049" t="s">
        <v>150</v>
      </c>
      <c r="I8049" t="s">
        <v>136</v>
      </c>
      <c r="J8049" t="s">
        <v>137</v>
      </c>
      <c r="K8049" t="s">
        <v>138</v>
      </c>
      <c r="L8049" t="s">
        <v>22902</v>
      </c>
      <c r="M8049" t="s">
        <v>22903</v>
      </c>
      <c r="N8049">
        <v>3.8872222220000001</v>
      </c>
      <c r="O8049">
        <v>0</v>
      </c>
      <c r="P8049">
        <v>0</v>
      </c>
      <c r="Q8049">
        <v>0</v>
      </c>
      <c r="R8049">
        <v>6</v>
      </c>
      <c r="S8049">
        <v>0</v>
      </c>
      <c r="T8049">
        <v>1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79.946387572998219</v>
      </c>
      <c r="AA8049">
        <v>0</v>
      </c>
      <c r="AB8049">
        <v>7.296108850496668</v>
      </c>
      <c r="AC8049">
        <v>0</v>
      </c>
      <c r="AD8049">
        <v>0</v>
      </c>
      <c r="AE8049">
        <v>87.242496423494885</v>
      </c>
    </row>
    <row r="8050" spans="1:31" x14ac:dyDescent="0.25">
      <c r="A8050">
        <v>2333935</v>
      </c>
      <c r="B8050">
        <v>1</v>
      </c>
      <c r="C8050" t="s">
        <v>81</v>
      </c>
      <c r="D8050" t="s">
        <v>122</v>
      </c>
      <c r="E8050" t="s">
        <v>153</v>
      </c>
      <c r="F8050" t="s">
        <v>22904</v>
      </c>
      <c r="G8050" t="s">
        <v>155</v>
      </c>
      <c r="H8050" t="s">
        <v>150</v>
      </c>
      <c r="I8050" t="s">
        <v>136</v>
      </c>
      <c r="J8050" t="s">
        <v>137</v>
      </c>
      <c r="K8050" t="s">
        <v>138</v>
      </c>
      <c r="L8050" t="s">
        <v>22905</v>
      </c>
      <c r="M8050" t="s">
        <v>22906</v>
      </c>
      <c r="N8050">
        <v>1.3927777770000001</v>
      </c>
      <c r="O8050">
        <v>0</v>
      </c>
      <c r="P8050">
        <v>1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0.18934351968986668</v>
      </c>
      <c r="Y8050">
        <v>0</v>
      </c>
      <c r="Z8050">
        <v>0</v>
      </c>
      <c r="AA8050">
        <v>0</v>
      </c>
      <c r="AB8050">
        <v>0</v>
      </c>
      <c r="AC8050">
        <v>0</v>
      </c>
      <c r="AD8050">
        <v>0</v>
      </c>
      <c r="AE8050">
        <v>0.18934351968986668</v>
      </c>
    </row>
    <row r="8051" spans="1:31" x14ac:dyDescent="0.25">
      <c r="A8051">
        <v>2333978</v>
      </c>
      <c r="B8051">
        <v>1</v>
      </c>
      <c r="C8051" t="s">
        <v>81</v>
      </c>
      <c r="D8051" t="s">
        <v>128</v>
      </c>
      <c r="E8051" t="s">
        <v>153</v>
      </c>
      <c r="F8051" t="s">
        <v>22684</v>
      </c>
      <c r="G8051" t="s">
        <v>254</v>
      </c>
      <c r="H8051" t="s">
        <v>150</v>
      </c>
      <c r="I8051" t="s">
        <v>136</v>
      </c>
      <c r="J8051" t="s">
        <v>137</v>
      </c>
      <c r="K8051" t="s">
        <v>138</v>
      </c>
      <c r="L8051" t="s">
        <v>22907</v>
      </c>
      <c r="M8051" t="s">
        <v>22908</v>
      </c>
      <c r="N8051">
        <v>5.4641666659999997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2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>
        <v>0</v>
      </c>
      <c r="AB8051">
        <v>76.300130894732931</v>
      </c>
      <c r="AC8051">
        <v>0</v>
      </c>
      <c r="AD8051">
        <v>0</v>
      </c>
      <c r="AE8051">
        <v>76.300130894732931</v>
      </c>
    </row>
    <row r="8052" spans="1:31" x14ac:dyDescent="0.25">
      <c r="A8052">
        <v>2333809</v>
      </c>
      <c r="B8052">
        <v>1</v>
      </c>
      <c r="C8052" t="s">
        <v>81</v>
      </c>
      <c r="D8052" t="s">
        <v>123</v>
      </c>
      <c r="E8052" t="s">
        <v>175</v>
      </c>
      <c r="F8052" t="s">
        <v>6057</v>
      </c>
      <c r="G8052" t="s">
        <v>143</v>
      </c>
      <c r="H8052" t="s">
        <v>135</v>
      </c>
      <c r="I8052" t="s">
        <v>136</v>
      </c>
      <c r="J8052" t="s">
        <v>137</v>
      </c>
      <c r="K8052" t="s">
        <v>144</v>
      </c>
      <c r="L8052" t="s">
        <v>22909</v>
      </c>
      <c r="M8052" t="s">
        <v>22910</v>
      </c>
      <c r="N8052">
        <v>6.0847222219999999</v>
      </c>
      <c r="O8052">
        <v>2</v>
      </c>
      <c r="P8052">
        <v>19</v>
      </c>
      <c r="Q8052">
        <v>93</v>
      </c>
      <c r="R8052">
        <v>18</v>
      </c>
      <c r="S8052">
        <v>7</v>
      </c>
      <c r="T8052">
        <v>25</v>
      </c>
      <c r="U8052">
        <v>0</v>
      </c>
      <c r="V8052">
        <v>0</v>
      </c>
      <c r="W8052">
        <v>2.87445812241095</v>
      </c>
      <c r="X8052">
        <v>23.868838564617459</v>
      </c>
      <c r="Y8052">
        <v>634.00462950376891</v>
      </c>
      <c r="Z8052">
        <v>68.157604082635658</v>
      </c>
      <c r="AA8052">
        <v>90.215656868572637</v>
      </c>
      <c r="AB8052">
        <v>16.566326817787051</v>
      </c>
      <c r="AC8052">
        <v>0</v>
      </c>
      <c r="AD8052">
        <v>0</v>
      </c>
      <c r="AE8052">
        <v>835.68751395979268</v>
      </c>
    </row>
    <row r="8053" spans="1:31" x14ac:dyDescent="0.25">
      <c r="A8053">
        <v>2334058</v>
      </c>
      <c r="B8053">
        <v>1</v>
      </c>
      <c r="C8053" t="s">
        <v>80</v>
      </c>
      <c r="D8053" t="s">
        <v>85</v>
      </c>
      <c r="E8053" t="s">
        <v>153</v>
      </c>
      <c r="F8053" t="s">
        <v>22911</v>
      </c>
      <c r="G8053" t="s">
        <v>203</v>
      </c>
      <c r="H8053" t="s">
        <v>150</v>
      </c>
      <c r="I8053" t="s">
        <v>136</v>
      </c>
      <c r="J8053" t="s">
        <v>137</v>
      </c>
      <c r="K8053" t="s">
        <v>138</v>
      </c>
      <c r="L8053" t="s">
        <v>22912</v>
      </c>
      <c r="M8053" t="s">
        <v>22913</v>
      </c>
      <c r="N8053">
        <v>1.355</v>
      </c>
      <c r="O8053">
        <v>0</v>
      </c>
      <c r="P8053">
        <v>7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1.6434897227062248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E8053">
        <v>1.6434897227062248</v>
      </c>
    </row>
    <row r="8054" spans="1:31" x14ac:dyDescent="0.25">
      <c r="A8054">
        <v>2333872</v>
      </c>
      <c r="B8054">
        <v>1</v>
      </c>
      <c r="C8054" t="s">
        <v>81</v>
      </c>
      <c r="D8054" t="s">
        <v>128</v>
      </c>
      <c r="E8054" t="s">
        <v>153</v>
      </c>
      <c r="F8054" t="s">
        <v>22914</v>
      </c>
      <c r="G8054" t="s">
        <v>203</v>
      </c>
      <c r="H8054" t="s">
        <v>150</v>
      </c>
      <c r="I8054" t="s">
        <v>136</v>
      </c>
      <c r="J8054" t="s">
        <v>137</v>
      </c>
      <c r="K8054" t="s">
        <v>138</v>
      </c>
      <c r="L8054" t="s">
        <v>22915</v>
      </c>
      <c r="M8054" t="s">
        <v>22916</v>
      </c>
      <c r="N8054">
        <v>3.2294444439999999</v>
      </c>
      <c r="O8054">
        <v>0</v>
      </c>
      <c r="P8054">
        <v>5</v>
      </c>
      <c r="Q8054">
        <v>0</v>
      </c>
      <c r="R8054">
        <v>0</v>
      </c>
      <c r="S8054">
        <v>0</v>
      </c>
      <c r="T8054">
        <v>2</v>
      </c>
      <c r="U8054">
        <v>0</v>
      </c>
      <c r="V8054">
        <v>0</v>
      </c>
      <c r="W8054">
        <v>0</v>
      </c>
      <c r="X8054">
        <v>2.9894309720356667</v>
      </c>
      <c r="Y8054">
        <v>0</v>
      </c>
      <c r="Z8054">
        <v>0</v>
      </c>
      <c r="AA8054">
        <v>0</v>
      </c>
      <c r="AB8054">
        <v>1.6216482090746667</v>
      </c>
      <c r="AC8054">
        <v>0</v>
      </c>
      <c r="AD8054">
        <v>0</v>
      </c>
      <c r="AE8054">
        <v>4.6110791811103331</v>
      </c>
    </row>
    <row r="8055" spans="1:31" x14ac:dyDescent="0.25">
      <c r="A8055">
        <v>2333766</v>
      </c>
      <c r="B8055">
        <v>1</v>
      </c>
      <c r="C8055" t="s">
        <v>80</v>
      </c>
      <c r="D8055" t="s">
        <v>90</v>
      </c>
      <c r="E8055" t="s">
        <v>147</v>
      </c>
      <c r="F8055" t="s">
        <v>22917</v>
      </c>
      <c r="G8055" t="s">
        <v>703</v>
      </c>
      <c r="H8055" t="s">
        <v>150</v>
      </c>
      <c r="I8055" t="s">
        <v>136</v>
      </c>
      <c r="J8055" t="s">
        <v>137</v>
      </c>
      <c r="K8055" t="s">
        <v>138</v>
      </c>
      <c r="L8055" t="s">
        <v>22918</v>
      </c>
      <c r="M8055" t="s">
        <v>22919</v>
      </c>
      <c r="N8055">
        <v>1.655277777</v>
      </c>
      <c r="O8055">
        <v>0</v>
      </c>
      <c r="P8055">
        <v>132</v>
      </c>
      <c r="Q8055">
        <v>0</v>
      </c>
      <c r="R8055">
        <v>0</v>
      </c>
      <c r="S8055">
        <v>0</v>
      </c>
      <c r="T8055">
        <v>13</v>
      </c>
      <c r="U8055">
        <v>0</v>
      </c>
      <c r="V8055">
        <v>0</v>
      </c>
      <c r="W8055">
        <v>0</v>
      </c>
      <c r="X8055">
        <v>49.327733385192175</v>
      </c>
      <c r="Y8055">
        <v>0</v>
      </c>
      <c r="Z8055">
        <v>0</v>
      </c>
      <c r="AA8055">
        <v>0</v>
      </c>
      <c r="AB8055">
        <v>2.5196838837128666</v>
      </c>
      <c r="AC8055">
        <v>0</v>
      </c>
      <c r="AD8055">
        <v>0</v>
      </c>
      <c r="AE8055">
        <v>51.847417268905041</v>
      </c>
    </row>
    <row r="8056" spans="1:31" x14ac:dyDescent="0.25">
      <c r="A8056">
        <v>2333915</v>
      </c>
      <c r="B8056">
        <v>1</v>
      </c>
      <c r="C8056" t="s">
        <v>81</v>
      </c>
      <c r="D8056" t="s">
        <v>128</v>
      </c>
      <c r="E8056" t="s">
        <v>153</v>
      </c>
      <c r="F8056" t="s">
        <v>22920</v>
      </c>
      <c r="G8056" t="s">
        <v>254</v>
      </c>
      <c r="H8056" t="s">
        <v>150</v>
      </c>
      <c r="I8056" t="s">
        <v>136</v>
      </c>
      <c r="J8056" t="s">
        <v>137</v>
      </c>
      <c r="K8056" t="s">
        <v>138</v>
      </c>
      <c r="L8056" t="s">
        <v>22921</v>
      </c>
      <c r="M8056" t="s">
        <v>22922</v>
      </c>
      <c r="N8056">
        <v>1.7822222219999999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16</v>
      </c>
      <c r="U8056">
        <v>0</v>
      </c>
      <c r="V8056">
        <v>1</v>
      </c>
      <c r="W8056">
        <v>0</v>
      </c>
      <c r="X8056">
        <v>0</v>
      </c>
      <c r="Y8056">
        <v>0</v>
      </c>
      <c r="Z8056">
        <v>0</v>
      </c>
      <c r="AA8056">
        <v>0</v>
      </c>
      <c r="AB8056">
        <v>17.949957806310024</v>
      </c>
      <c r="AC8056">
        <v>0</v>
      </c>
      <c r="AD8056">
        <v>18.300988151240666</v>
      </c>
      <c r="AE8056">
        <v>36.250945957550691</v>
      </c>
    </row>
    <row r="8057" spans="1:31" x14ac:dyDescent="0.25">
      <c r="A8057">
        <v>2334015</v>
      </c>
      <c r="B8057">
        <v>1</v>
      </c>
      <c r="C8057" t="s">
        <v>80</v>
      </c>
      <c r="D8057" t="s">
        <v>101</v>
      </c>
      <c r="E8057" t="s">
        <v>132</v>
      </c>
      <c r="F8057" t="s">
        <v>9482</v>
      </c>
      <c r="G8057" t="s">
        <v>210</v>
      </c>
      <c r="H8057" t="s">
        <v>135</v>
      </c>
      <c r="I8057" t="s">
        <v>136</v>
      </c>
      <c r="J8057" t="s">
        <v>137</v>
      </c>
      <c r="K8057" t="s">
        <v>138</v>
      </c>
      <c r="L8057" t="s">
        <v>22923</v>
      </c>
      <c r="M8057" t="s">
        <v>22924</v>
      </c>
      <c r="N8057">
        <v>2.3875000000000002</v>
      </c>
      <c r="O8057">
        <v>9</v>
      </c>
      <c r="P8057">
        <v>9</v>
      </c>
      <c r="Q8057">
        <v>9</v>
      </c>
      <c r="R8057">
        <v>1</v>
      </c>
      <c r="S8057">
        <v>8</v>
      </c>
      <c r="T8057">
        <v>1</v>
      </c>
      <c r="U8057">
        <v>0</v>
      </c>
      <c r="V8057">
        <v>0</v>
      </c>
      <c r="W8057">
        <v>7.5422420722268759</v>
      </c>
      <c r="X8057">
        <v>3.0697607083966671</v>
      </c>
      <c r="Y8057">
        <v>204.49391404875036</v>
      </c>
      <c r="Z8057">
        <v>4.3204106165781111</v>
      </c>
      <c r="AA8057">
        <v>67.136652759648968</v>
      </c>
      <c r="AB8057">
        <v>0.69698013102449996</v>
      </c>
      <c r="AC8057">
        <v>0</v>
      </c>
      <c r="AD8057">
        <v>0</v>
      </c>
      <c r="AE8057">
        <v>287.25996033662545</v>
      </c>
    </row>
    <row r="8058" spans="1:31" x14ac:dyDescent="0.25">
      <c r="A8058">
        <v>2333758</v>
      </c>
      <c r="B8058">
        <v>1</v>
      </c>
      <c r="C8058" t="s">
        <v>80</v>
      </c>
      <c r="D8058" t="s">
        <v>110</v>
      </c>
      <c r="E8058" t="s">
        <v>158</v>
      </c>
      <c r="F8058" t="s">
        <v>21229</v>
      </c>
      <c r="G8058" t="s">
        <v>143</v>
      </c>
      <c r="H8058" t="s">
        <v>150</v>
      </c>
      <c r="I8058" t="s">
        <v>136</v>
      </c>
      <c r="J8058" t="s">
        <v>137</v>
      </c>
      <c r="K8058" t="s">
        <v>144</v>
      </c>
      <c r="L8058" t="s">
        <v>22925</v>
      </c>
      <c r="M8058" t="s">
        <v>22926</v>
      </c>
      <c r="N8058">
        <v>7.1183333329999998</v>
      </c>
      <c r="O8058">
        <v>0</v>
      </c>
      <c r="P8058">
        <v>581</v>
      </c>
      <c r="Q8058">
        <v>0</v>
      </c>
      <c r="R8058">
        <v>0</v>
      </c>
      <c r="S8058">
        <v>0</v>
      </c>
      <c r="T8058">
        <v>57</v>
      </c>
      <c r="U8058">
        <v>0</v>
      </c>
      <c r="V8058">
        <v>0</v>
      </c>
      <c r="W8058">
        <v>0</v>
      </c>
      <c r="X8058">
        <v>962.6322803952205</v>
      </c>
      <c r="Y8058">
        <v>0</v>
      </c>
      <c r="Z8058">
        <v>0</v>
      </c>
      <c r="AA8058">
        <v>0</v>
      </c>
      <c r="AB8058">
        <v>259.01056056888552</v>
      </c>
      <c r="AC8058">
        <v>0</v>
      </c>
      <c r="AD8058">
        <v>0</v>
      </c>
      <c r="AE8058">
        <v>1221.642840964106</v>
      </c>
    </row>
    <row r="8059" spans="1:31" x14ac:dyDescent="0.25">
      <c r="A8059">
        <v>2333904</v>
      </c>
      <c r="B8059">
        <v>1</v>
      </c>
      <c r="C8059" t="s">
        <v>80</v>
      </c>
      <c r="D8059" t="s">
        <v>104</v>
      </c>
      <c r="E8059" t="s">
        <v>153</v>
      </c>
      <c r="F8059" t="s">
        <v>22927</v>
      </c>
      <c r="G8059" t="s">
        <v>155</v>
      </c>
      <c r="H8059" t="s">
        <v>150</v>
      </c>
      <c r="I8059" t="s">
        <v>136</v>
      </c>
      <c r="J8059" t="s">
        <v>137</v>
      </c>
      <c r="K8059" t="s">
        <v>138</v>
      </c>
      <c r="L8059" t="s">
        <v>22928</v>
      </c>
      <c r="M8059" t="s">
        <v>22929</v>
      </c>
      <c r="N8059">
        <v>1.3491666659999999</v>
      </c>
      <c r="O8059">
        <v>0</v>
      </c>
      <c r="P8059">
        <v>1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0.16191511970900002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  <c r="AE8059">
        <v>0.16191511970900002</v>
      </c>
    </row>
    <row r="8060" spans="1:31" x14ac:dyDescent="0.25">
      <c r="A8060">
        <v>2333881</v>
      </c>
      <c r="B8060">
        <v>1</v>
      </c>
      <c r="C8060" t="s">
        <v>80</v>
      </c>
      <c r="D8060" t="s">
        <v>82</v>
      </c>
      <c r="E8060" t="s">
        <v>153</v>
      </c>
      <c r="F8060" t="s">
        <v>22930</v>
      </c>
      <c r="G8060" t="s">
        <v>254</v>
      </c>
      <c r="H8060" t="s">
        <v>150</v>
      </c>
      <c r="I8060" t="s">
        <v>136</v>
      </c>
      <c r="J8060" t="s">
        <v>137</v>
      </c>
      <c r="K8060" t="s">
        <v>138</v>
      </c>
      <c r="L8060" t="s">
        <v>22931</v>
      </c>
      <c r="M8060" t="s">
        <v>22932</v>
      </c>
      <c r="N8060">
        <v>3.1291666660000002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5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>
        <v>48.922275623326051</v>
      </c>
      <c r="AC8060">
        <v>0</v>
      </c>
      <c r="AD8060">
        <v>0</v>
      </c>
      <c r="AE8060">
        <v>48.922275623326051</v>
      </c>
    </row>
    <row r="8061" spans="1:31" x14ac:dyDescent="0.25">
      <c r="A8061">
        <v>2333798</v>
      </c>
      <c r="B8061">
        <v>1</v>
      </c>
      <c r="C8061" t="s">
        <v>80</v>
      </c>
      <c r="D8061" t="s">
        <v>93</v>
      </c>
      <c r="E8061" t="s">
        <v>153</v>
      </c>
      <c r="F8061" t="s">
        <v>22933</v>
      </c>
      <c r="G8061" t="s">
        <v>155</v>
      </c>
      <c r="H8061" t="s">
        <v>150</v>
      </c>
      <c r="I8061" t="s">
        <v>136</v>
      </c>
      <c r="J8061" t="s">
        <v>137</v>
      </c>
      <c r="K8061" t="s">
        <v>138</v>
      </c>
      <c r="L8061" t="s">
        <v>22934</v>
      </c>
      <c r="M8061" t="s">
        <v>22935</v>
      </c>
      <c r="N8061">
        <v>6.3136111110000002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1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>
        <v>0</v>
      </c>
      <c r="AB8061">
        <v>2.7208840643301837</v>
      </c>
      <c r="AC8061">
        <v>0</v>
      </c>
      <c r="AD8061">
        <v>0</v>
      </c>
      <c r="AE8061">
        <v>2.7208840643301837</v>
      </c>
    </row>
    <row r="8062" spans="1:31" x14ac:dyDescent="0.25">
      <c r="A8062">
        <v>2334130</v>
      </c>
      <c r="B8062">
        <v>1</v>
      </c>
      <c r="C8062" t="s">
        <v>80</v>
      </c>
      <c r="D8062" t="s">
        <v>107</v>
      </c>
      <c r="E8062" t="s">
        <v>158</v>
      </c>
      <c r="F8062" t="s">
        <v>22936</v>
      </c>
      <c r="G8062" t="s">
        <v>453</v>
      </c>
      <c r="H8062" t="s">
        <v>150</v>
      </c>
      <c r="I8062" t="s">
        <v>136</v>
      </c>
      <c r="J8062" t="s">
        <v>137</v>
      </c>
      <c r="K8062" t="s">
        <v>138</v>
      </c>
      <c r="L8062" t="s">
        <v>22937</v>
      </c>
      <c r="M8062" t="s">
        <v>22938</v>
      </c>
      <c r="N8062">
        <v>3.1775000000000002</v>
      </c>
      <c r="O8062">
        <v>0</v>
      </c>
      <c r="P8062">
        <v>0</v>
      </c>
      <c r="Q8062">
        <v>0</v>
      </c>
      <c r="R8062">
        <v>1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v>0</v>
      </c>
      <c r="AE8062">
        <v>0</v>
      </c>
    </row>
    <row r="8063" spans="1:31" x14ac:dyDescent="0.25">
      <c r="A8063">
        <v>2333835</v>
      </c>
      <c r="B8063">
        <v>1</v>
      </c>
      <c r="C8063" t="s">
        <v>80</v>
      </c>
      <c r="D8063" t="s">
        <v>93</v>
      </c>
      <c r="E8063" t="s">
        <v>147</v>
      </c>
      <c r="F8063" t="s">
        <v>22939</v>
      </c>
      <c r="G8063" t="s">
        <v>149</v>
      </c>
      <c r="H8063" t="s">
        <v>150</v>
      </c>
      <c r="I8063" t="s">
        <v>136</v>
      </c>
      <c r="J8063" t="s">
        <v>137</v>
      </c>
      <c r="K8063" t="s">
        <v>138</v>
      </c>
      <c r="L8063" t="s">
        <v>22940</v>
      </c>
      <c r="M8063" t="s">
        <v>22941</v>
      </c>
      <c r="N8063">
        <v>1.9666666660000001</v>
      </c>
      <c r="O8063">
        <v>0</v>
      </c>
      <c r="P8063">
        <v>7</v>
      </c>
      <c r="Q8063">
        <v>0</v>
      </c>
      <c r="R8063">
        <v>9</v>
      </c>
      <c r="S8063">
        <v>0</v>
      </c>
      <c r="T8063">
        <v>10</v>
      </c>
      <c r="U8063">
        <v>0</v>
      </c>
      <c r="V8063">
        <v>0</v>
      </c>
      <c r="W8063">
        <v>0</v>
      </c>
      <c r="X8063">
        <v>2.13965232845915</v>
      </c>
      <c r="Y8063">
        <v>0</v>
      </c>
      <c r="Z8063">
        <v>52.839348493814875</v>
      </c>
      <c r="AA8063">
        <v>0</v>
      </c>
      <c r="AB8063">
        <v>28.337150151763851</v>
      </c>
      <c r="AC8063">
        <v>0</v>
      </c>
      <c r="AD8063">
        <v>0</v>
      </c>
      <c r="AE8063">
        <v>83.316150974037868</v>
      </c>
    </row>
    <row r="8064" spans="1:31" x14ac:dyDescent="0.25">
      <c r="A8064">
        <v>2333944</v>
      </c>
      <c r="B8064">
        <v>1</v>
      </c>
      <c r="C8064" t="s">
        <v>80</v>
      </c>
      <c r="D8064" t="s">
        <v>97</v>
      </c>
      <c r="E8064" t="s">
        <v>414</v>
      </c>
      <c r="F8064" t="s">
        <v>6815</v>
      </c>
      <c r="G8064" t="s">
        <v>134</v>
      </c>
      <c r="H8064" t="s">
        <v>135</v>
      </c>
      <c r="I8064" t="s">
        <v>136</v>
      </c>
      <c r="J8064" t="s">
        <v>137</v>
      </c>
      <c r="K8064" t="s">
        <v>138</v>
      </c>
      <c r="L8064" t="s">
        <v>22942</v>
      </c>
      <c r="M8064" t="s">
        <v>22943</v>
      </c>
      <c r="N8064">
        <v>0.18623777699999999</v>
      </c>
      <c r="O8064">
        <v>13</v>
      </c>
      <c r="P8064">
        <v>1639</v>
      </c>
      <c r="Q8064">
        <v>23</v>
      </c>
      <c r="R8064">
        <v>519</v>
      </c>
      <c r="S8064">
        <v>39</v>
      </c>
      <c r="T8064">
        <v>351</v>
      </c>
      <c r="U8064">
        <v>2</v>
      </c>
      <c r="V8064">
        <v>1</v>
      </c>
      <c r="W8064">
        <v>158.12600484281211</v>
      </c>
      <c r="X8064">
        <v>108.40930175532243</v>
      </c>
      <c r="Y8064">
        <v>99.797630205204072</v>
      </c>
      <c r="Z8064">
        <v>62.023709996736699</v>
      </c>
      <c r="AA8064">
        <v>63.803311648367384</v>
      </c>
      <c r="AB8064">
        <v>85.382444256443748</v>
      </c>
      <c r="AC8064">
        <v>4.6073256484291667</v>
      </c>
      <c r="AD8064">
        <v>0.34842271725449997</v>
      </c>
      <c r="AE8064">
        <v>582.49815107057009</v>
      </c>
    </row>
    <row r="8065" spans="1:31" x14ac:dyDescent="0.25">
      <c r="A8065">
        <v>2334196</v>
      </c>
      <c r="B8065">
        <v>1</v>
      </c>
      <c r="C8065" t="s">
        <v>80</v>
      </c>
      <c r="D8065" t="s">
        <v>85</v>
      </c>
      <c r="E8065" t="s">
        <v>153</v>
      </c>
      <c r="F8065" t="s">
        <v>22944</v>
      </c>
      <c r="G8065" t="s">
        <v>203</v>
      </c>
      <c r="H8065" t="s">
        <v>150</v>
      </c>
      <c r="I8065" t="s">
        <v>136</v>
      </c>
      <c r="J8065" t="s">
        <v>137</v>
      </c>
      <c r="K8065" t="s">
        <v>138</v>
      </c>
      <c r="L8065" t="s">
        <v>22945</v>
      </c>
      <c r="M8065" t="s">
        <v>22946</v>
      </c>
      <c r="N8065">
        <v>2.440833333</v>
      </c>
      <c r="O8065">
        <v>0</v>
      </c>
      <c r="P8065">
        <v>2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1.1085985948978252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1.1085985948978252</v>
      </c>
    </row>
    <row r="8066" spans="1:31" x14ac:dyDescent="0.25">
      <c r="A8066">
        <v>2333838</v>
      </c>
      <c r="B8066">
        <v>1</v>
      </c>
      <c r="C8066" t="s">
        <v>81</v>
      </c>
      <c r="D8066" t="s">
        <v>112</v>
      </c>
      <c r="E8066" t="s">
        <v>147</v>
      </c>
      <c r="F8066" t="s">
        <v>22947</v>
      </c>
      <c r="G8066" t="s">
        <v>149</v>
      </c>
      <c r="H8066" t="s">
        <v>150</v>
      </c>
      <c r="I8066" t="s">
        <v>136</v>
      </c>
      <c r="J8066" t="s">
        <v>137</v>
      </c>
      <c r="K8066" t="s">
        <v>138</v>
      </c>
      <c r="L8066" t="s">
        <v>22948</v>
      </c>
      <c r="M8066" t="s">
        <v>22949</v>
      </c>
      <c r="N8066">
        <v>1.3430555550000001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19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20.224777362613175</v>
      </c>
      <c r="AC8066">
        <v>0</v>
      </c>
      <c r="AD8066">
        <v>0</v>
      </c>
      <c r="AE8066">
        <v>20.224777362613175</v>
      </c>
    </row>
    <row r="8067" spans="1:31" x14ac:dyDescent="0.25">
      <c r="A8067">
        <v>2333675</v>
      </c>
      <c r="B8067">
        <v>1</v>
      </c>
      <c r="C8067" t="s">
        <v>80</v>
      </c>
      <c r="D8067" t="s">
        <v>108</v>
      </c>
      <c r="E8067" t="s">
        <v>158</v>
      </c>
      <c r="F8067" t="s">
        <v>2491</v>
      </c>
      <c r="G8067" t="s">
        <v>336</v>
      </c>
      <c r="H8067" t="s">
        <v>150</v>
      </c>
      <c r="I8067" t="s">
        <v>136</v>
      </c>
      <c r="J8067" t="s">
        <v>137</v>
      </c>
      <c r="K8067" t="s">
        <v>138</v>
      </c>
      <c r="L8067" t="s">
        <v>22950</v>
      </c>
      <c r="M8067" t="s">
        <v>22951</v>
      </c>
      <c r="N8067">
        <v>1.314444444</v>
      </c>
      <c r="O8067">
        <v>0</v>
      </c>
      <c r="P8067">
        <v>22</v>
      </c>
      <c r="Q8067">
        <v>0</v>
      </c>
      <c r="R8067">
        <v>22</v>
      </c>
      <c r="S8067">
        <v>0</v>
      </c>
      <c r="T8067">
        <v>13</v>
      </c>
      <c r="U8067">
        <v>0</v>
      </c>
      <c r="V8067">
        <v>0</v>
      </c>
      <c r="W8067">
        <v>0</v>
      </c>
      <c r="X8067">
        <v>6.5052303756331655</v>
      </c>
      <c r="Y8067">
        <v>0</v>
      </c>
      <c r="Z8067">
        <v>74.506846498788633</v>
      </c>
      <c r="AA8067">
        <v>0</v>
      </c>
      <c r="AB8067">
        <v>17.933884388035377</v>
      </c>
      <c r="AC8067">
        <v>0</v>
      </c>
      <c r="AD8067">
        <v>0</v>
      </c>
      <c r="AE8067">
        <v>98.945961262457175</v>
      </c>
    </row>
    <row r="8068" spans="1:31" x14ac:dyDescent="0.25">
      <c r="A8068">
        <v>2333861</v>
      </c>
      <c r="B8068">
        <v>1</v>
      </c>
      <c r="C8068" t="s">
        <v>81</v>
      </c>
      <c r="D8068" t="s">
        <v>116</v>
      </c>
      <c r="E8068" t="s">
        <v>153</v>
      </c>
      <c r="F8068" t="s">
        <v>22952</v>
      </c>
      <c r="G8068" t="s">
        <v>155</v>
      </c>
      <c r="H8068" t="s">
        <v>150</v>
      </c>
      <c r="I8068" t="s">
        <v>136</v>
      </c>
      <c r="J8068" t="s">
        <v>137</v>
      </c>
      <c r="K8068" t="s">
        <v>138</v>
      </c>
      <c r="L8068" t="s">
        <v>22953</v>
      </c>
      <c r="M8068" t="s">
        <v>22954</v>
      </c>
      <c r="N8068">
        <v>1.7324999999999999</v>
      </c>
      <c r="O8068">
        <v>0</v>
      </c>
      <c r="P8068">
        <v>0</v>
      </c>
      <c r="Q8068">
        <v>0</v>
      </c>
      <c r="R8068">
        <v>1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0.53988901759797503</v>
      </c>
      <c r="AA8068">
        <v>0</v>
      </c>
      <c r="AB8068">
        <v>0</v>
      </c>
      <c r="AC8068">
        <v>0</v>
      </c>
      <c r="AD8068">
        <v>0</v>
      </c>
      <c r="AE8068">
        <v>0.53988901759797503</v>
      </c>
    </row>
    <row r="8069" spans="1:31" x14ac:dyDescent="0.25">
      <c r="A8069">
        <v>2334153</v>
      </c>
      <c r="B8069">
        <v>1</v>
      </c>
      <c r="C8069" t="s">
        <v>81</v>
      </c>
      <c r="D8069" t="s">
        <v>116</v>
      </c>
      <c r="E8069" t="s">
        <v>132</v>
      </c>
      <c r="F8069" t="s">
        <v>22955</v>
      </c>
      <c r="G8069" t="s">
        <v>134</v>
      </c>
      <c r="H8069" t="s">
        <v>135</v>
      </c>
      <c r="I8069" t="s">
        <v>136</v>
      </c>
      <c r="J8069" t="s">
        <v>137</v>
      </c>
      <c r="K8069" t="s">
        <v>138</v>
      </c>
      <c r="L8069" t="s">
        <v>22956</v>
      </c>
      <c r="M8069" t="s">
        <v>22957</v>
      </c>
      <c r="N8069">
        <v>0.69027777700000004</v>
      </c>
      <c r="O8069">
        <v>0</v>
      </c>
      <c r="P8069">
        <v>516</v>
      </c>
      <c r="Q8069">
        <v>5</v>
      </c>
      <c r="R8069">
        <v>37</v>
      </c>
      <c r="S8069">
        <v>1</v>
      </c>
      <c r="T8069">
        <v>61</v>
      </c>
      <c r="U8069">
        <v>0</v>
      </c>
      <c r="V8069">
        <v>0</v>
      </c>
      <c r="W8069">
        <v>0</v>
      </c>
      <c r="X8069">
        <v>55.33791316619704</v>
      </c>
      <c r="Y8069">
        <v>14.424169760109086</v>
      </c>
      <c r="Z8069">
        <v>4.6621047607376669</v>
      </c>
      <c r="AA8069">
        <v>0.90542319768794455</v>
      </c>
      <c r="AB8069">
        <v>10.454305428589164</v>
      </c>
      <c r="AC8069">
        <v>0</v>
      </c>
      <c r="AD8069">
        <v>0</v>
      </c>
      <c r="AE8069">
        <v>85.783916313320887</v>
      </c>
    </row>
    <row r="8070" spans="1:31" x14ac:dyDescent="0.25">
      <c r="A8070">
        <v>2334024</v>
      </c>
      <c r="B8070">
        <v>1</v>
      </c>
      <c r="C8070" t="s">
        <v>80</v>
      </c>
      <c r="D8070" t="s">
        <v>100</v>
      </c>
      <c r="E8070" t="s">
        <v>153</v>
      </c>
      <c r="F8070" t="s">
        <v>22958</v>
      </c>
      <c r="G8070" t="s">
        <v>155</v>
      </c>
      <c r="H8070" t="s">
        <v>150</v>
      </c>
      <c r="I8070" t="s">
        <v>136</v>
      </c>
      <c r="J8070" t="s">
        <v>137</v>
      </c>
      <c r="K8070" t="s">
        <v>138</v>
      </c>
      <c r="L8070" t="s">
        <v>22959</v>
      </c>
      <c r="M8070" t="s">
        <v>22960</v>
      </c>
      <c r="N8070">
        <v>1.663888888</v>
      </c>
      <c r="O8070">
        <v>0</v>
      </c>
      <c r="P8070">
        <v>1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0.45562983840345006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0</v>
      </c>
      <c r="AE8070">
        <v>0.45562983840345006</v>
      </c>
    </row>
    <row r="8071" spans="1:31" x14ac:dyDescent="0.25">
      <c r="A8071">
        <v>2333967</v>
      </c>
      <c r="B8071">
        <v>1</v>
      </c>
      <c r="C8071" t="s">
        <v>81</v>
      </c>
      <c r="D8071" t="s">
        <v>118</v>
      </c>
      <c r="E8071" t="s">
        <v>132</v>
      </c>
      <c r="F8071" t="s">
        <v>11640</v>
      </c>
      <c r="G8071" t="s">
        <v>134</v>
      </c>
      <c r="H8071" t="s">
        <v>135</v>
      </c>
      <c r="I8071" t="s">
        <v>136</v>
      </c>
      <c r="J8071" t="s">
        <v>137</v>
      </c>
      <c r="K8071" t="s">
        <v>138</v>
      </c>
      <c r="L8071" t="s">
        <v>22961</v>
      </c>
      <c r="M8071" t="s">
        <v>22962</v>
      </c>
      <c r="N8071">
        <v>2.3488888879999998</v>
      </c>
      <c r="O8071">
        <v>0</v>
      </c>
      <c r="P8071">
        <v>0</v>
      </c>
      <c r="Q8071">
        <v>2</v>
      </c>
      <c r="R8071">
        <v>60</v>
      </c>
      <c r="S8071">
        <v>1</v>
      </c>
      <c r="T8071">
        <v>3</v>
      </c>
      <c r="U8071">
        <v>0</v>
      </c>
      <c r="V8071">
        <v>0</v>
      </c>
      <c r="W8071">
        <v>0</v>
      </c>
      <c r="X8071">
        <v>0</v>
      </c>
      <c r="Y8071">
        <v>8.9197784256030452</v>
      </c>
      <c r="Z8071">
        <v>718.40881802359252</v>
      </c>
      <c r="AA8071">
        <v>13.152080751463675</v>
      </c>
      <c r="AB8071">
        <v>57.651229465949207</v>
      </c>
      <c r="AC8071">
        <v>0</v>
      </c>
      <c r="AD8071">
        <v>0</v>
      </c>
      <c r="AE8071">
        <v>798.13190666660842</v>
      </c>
    </row>
    <row r="8072" spans="1:31" x14ac:dyDescent="0.25">
      <c r="A8072">
        <v>2333961</v>
      </c>
      <c r="B8072">
        <v>1</v>
      </c>
      <c r="C8072" t="s">
        <v>80</v>
      </c>
      <c r="D8072" t="s">
        <v>90</v>
      </c>
      <c r="E8072" t="s">
        <v>153</v>
      </c>
      <c r="F8072" t="s">
        <v>22963</v>
      </c>
      <c r="G8072" t="s">
        <v>254</v>
      </c>
      <c r="H8072" t="s">
        <v>150</v>
      </c>
      <c r="I8072" t="s">
        <v>136</v>
      </c>
      <c r="J8072" t="s">
        <v>137</v>
      </c>
      <c r="K8072" t="s">
        <v>138</v>
      </c>
      <c r="L8072" t="s">
        <v>22964</v>
      </c>
      <c r="M8072" t="s">
        <v>22965</v>
      </c>
      <c r="N8072">
        <v>0.88972222199999995</v>
      </c>
      <c r="O8072">
        <v>0</v>
      </c>
      <c r="P8072">
        <v>5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0.88361628829791672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  <c r="AE8072">
        <v>0.88361628829791672</v>
      </c>
    </row>
    <row r="8073" spans="1:31" x14ac:dyDescent="0.25">
      <c r="A8073">
        <v>2334110</v>
      </c>
      <c r="B8073">
        <v>1</v>
      </c>
      <c r="C8073" t="s">
        <v>80</v>
      </c>
      <c r="D8073" t="s">
        <v>90</v>
      </c>
      <c r="E8073" t="s">
        <v>153</v>
      </c>
      <c r="F8073" t="s">
        <v>22966</v>
      </c>
      <c r="G8073" t="s">
        <v>155</v>
      </c>
      <c r="H8073" t="s">
        <v>150</v>
      </c>
      <c r="I8073" t="s">
        <v>136</v>
      </c>
      <c r="J8073" t="s">
        <v>137</v>
      </c>
      <c r="K8073" t="s">
        <v>138</v>
      </c>
      <c r="L8073" t="s">
        <v>22967</v>
      </c>
      <c r="M8073" t="s">
        <v>22968</v>
      </c>
      <c r="N8073">
        <v>1.0313888879999999</v>
      </c>
      <c r="O8073">
        <v>0</v>
      </c>
      <c r="P8073">
        <v>3</v>
      </c>
      <c r="Q8073">
        <v>0</v>
      </c>
      <c r="R8073">
        <v>0</v>
      </c>
      <c r="S8073">
        <v>0</v>
      </c>
      <c r="T8073">
        <v>1</v>
      </c>
      <c r="U8073">
        <v>0</v>
      </c>
      <c r="V8073">
        <v>0</v>
      </c>
      <c r="W8073">
        <v>0</v>
      </c>
      <c r="X8073">
        <v>0.36532682048840004</v>
      </c>
      <c r="Y8073">
        <v>0</v>
      </c>
      <c r="Z8073">
        <v>0</v>
      </c>
      <c r="AA8073">
        <v>0</v>
      </c>
      <c r="AB8073">
        <v>1.495463483554722</v>
      </c>
      <c r="AC8073">
        <v>0</v>
      </c>
      <c r="AD8073">
        <v>0</v>
      </c>
      <c r="AE8073">
        <v>1.860790304043122</v>
      </c>
    </row>
    <row r="8074" spans="1:31" x14ac:dyDescent="0.25">
      <c r="A8074">
        <v>2333918</v>
      </c>
      <c r="B8074">
        <v>1</v>
      </c>
      <c r="C8074" t="s">
        <v>80</v>
      </c>
      <c r="D8074" t="s">
        <v>100</v>
      </c>
      <c r="E8074" t="s">
        <v>153</v>
      </c>
      <c r="F8074" t="s">
        <v>22969</v>
      </c>
      <c r="G8074" t="s">
        <v>155</v>
      </c>
      <c r="H8074" t="s">
        <v>150</v>
      </c>
      <c r="I8074" t="s">
        <v>136</v>
      </c>
      <c r="J8074" t="s">
        <v>137</v>
      </c>
      <c r="K8074" t="s">
        <v>138</v>
      </c>
      <c r="L8074" t="s">
        <v>22970</v>
      </c>
      <c r="M8074" t="s">
        <v>22971</v>
      </c>
      <c r="N8074">
        <v>0.86388888799999997</v>
      </c>
      <c r="O8074">
        <v>0</v>
      </c>
      <c r="P8074">
        <v>1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2.6923130804166672E-3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2.6923130804166672E-3</v>
      </c>
    </row>
    <row r="8075" spans="1:31" x14ac:dyDescent="0.25">
      <c r="A8075">
        <v>2333924</v>
      </c>
      <c r="B8075">
        <v>1</v>
      </c>
      <c r="C8075" t="s">
        <v>81</v>
      </c>
      <c r="D8075" t="s">
        <v>113</v>
      </c>
      <c r="E8075" t="s">
        <v>175</v>
      </c>
      <c r="F8075" t="s">
        <v>22972</v>
      </c>
      <c r="G8075" t="s">
        <v>716</v>
      </c>
      <c r="H8075" t="s">
        <v>135</v>
      </c>
      <c r="I8075" t="s">
        <v>136</v>
      </c>
      <c r="J8075" t="s">
        <v>137</v>
      </c>
      <c r="K8075" t="s">
        <v>138</v>
      </c>
      <c r="L8075" t="s">
        <v>22973</v>
      </c>
      <c r="M8075" t="s">
        <v>22974</v>
      </c>
      <c r="N8075">
        <v>3.4755555550000001</v>
      </c>
      <c r="O8075">
        <v>0</v>
      </c>
      <c r="P8075">
        <v>0</v>
      </c>
      <c r="Q8075">
        <v>0</v>
      </c>
      <c r="R8075">
        <v>12</v>
      </c>
      <c r="S8075">
        <v>0</v>
      </c>
      <c r="T8075">
        <v>1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311.16115036311749</v>
      </c>
      <c r="AA8075">
        <v>0</v>
      </c>
      <c r="AB8075">
        <v>23.348917737202402</v>
      </c>
      <c r="AC8075">
        <v>0</v>
      </c>
      <c r="AD8075">
        <v>0</v>
      </c>
      <c r="AE8075">
        <v>334.51006810031987</v>
      </c>
    </row>
    <row r="8076" spans="1:31" x14ac:dyDescent="0.25">
      <c r="A8076">
        <v>2333901</v>
      </c>
      <c r="B8076">
        <v>1</v>
      </c>
      <c r="C8076" t="s">
        <v>80</v>
      </c>
      <c r="D8076" t="s">
        <v>98</v>
      </c>
      <c r="E8076" t="s">
        <v>147</v>
      </c>
      <c r="F8076" t="s">
        <v>22975</v>
      </c>
      <c r="G8076" t="s">
        <v>384</v>
      </c>
      <c r="H8076" t="s">
        <v>150</v>
      </c>
      <c r="I8076" t="s">
        <v>136</v>
      </c>
      <c r="J8076" t="s">
        <v>137</v>
      </c>
      <c r="K8076" t="s">
        <v>138</v>
      </c>
      <c r="L8076" t="s">
        <v>22976</v>
      </c>
      <c r="M8076" t="s">
        <v>22977</v>
      </c>
      <c r="N8076">
        <v>7.9725000000000001</v>
      </c>
      <c r="O8076">
        <v>0</v>
      </c>
      <c r="P8076">
        <v>86</v>
      </c>
      <c r="Q8076">
        <v>0</v>
      </c>
      <c r="R8076">
        <v>0</v>
      </c>
      <c r="S8076">
        <v>0</v>
      </c>
      <c r="T8076">
        <v>5</v>
      </c>
      <c r="U8076">
        <v>0</v>
      </c>
      <c r="V8076">
        <v>0</v>
      </c>
      <c r="W8076">
        <v>0</v>
      </c>
      <c r="X8076">
        <v>123.85717039840938</v>
      </c>
      <c r="Y8076">
        <v>0</v>
      </c>
      <c r="Z8076">
        <v>0</v>
      </c>
      <c r="AA8076">
        <v>0</v>
      </c>
      <c r="AB8076">
        <v>18.469008599782125</v>
      </c>
      <c r="AC8076">
        <v>0</v>
      </c>
      <c r="AD8076">
        <v>0</v>
      </c>
      <c r="AE8076">
        <v>142.32617899819149</v>
      </c>
    </row>
    <row r="8077" spans="1:31" x14ac:dyDescent="0.25">
      <c r="A8077">
        <v>2333778</v>
      </c>
      <c r="B8077">
        <v>1</v>
      </c>
      <c r="C8077" t="s">
        <v>80</v>
      </c>
      <c r="D8077" t="s">
        <v>100</v>
      </c>
      <c r="E8077" t="s">
        <v>141</v>
      </c>
      <c r="F8077" t="s">
        <v>1261</v>
      </c>
      <c r="G8077" t="s">
        <v>134</v>
      </c>
      <c r="H8077" t="s">
        <v>135</v>
      </c>
      <c r="I8077" t="s">
        <v>136</v>
      </c>
      <c r="J8077" t="s">
        <v>137</v>
      </c>
      <c r="K8077" t="s">
        <v>138</v>
      </c>
      <c r="L8077" t="s">
        <v>22978</v>
      </c>
      <c r="M8077" t="s">
        <v>22979</v>
      </c>
      <c r="N8077">
        <v>1.3544444440000001</v>
      </c>
      <c r="O8077">
        <v>6</v>
      </c>
      <c r="P8077">
        <v>13</v>
      </c>
      <c r="Q8077">
        <v>59</v>
      </c>
      <c r="R8077">
        <v>34</v>
      </c>
      <c r="S8077">
        <v>8</v>
      </c>
      <c r="T8077">
        <v>12</v>
      </c>
      <c r="U8077">
        <v>0</v>
      </c>
      <c r="V8077">
        <v>0</v>
      </c>
      <c r="W8077">
        <v>6.8956950265003512</v>
      </c>
      <c r="X8077">
        <v>3.425705665066876</v>
      </c>
      <c r="Y8077">
        <v>91.09998966424871</v>
      </c>
      <c r="Z8077">
        <v>44.603870113243453</v>
      </c>
      <c r="AA8077">
        <v>18.68294647864775</v>
      </c>
      <c r="AB8077">
        <v>13.154336170109861</v>
      </c>
      <c r="AC8077">
        <v>0</v>
      </c>
      <c r="AD8077">
        <v>0</v>
      </c>
      <c r="AE8077">
        <v>177.86254311781701</v>
      </c>
    </row>
    <row r="8078" spans="1:31" x14ac:dyDescent="0.25">
      <c r="A8078">
        <v>2333755</v>
      </c>
      <c r="B8078">
        <v>1</v>
      </c>
      <c r="C8078" t="s">
        <v>81</v>
      </c>
      <c r="D8078" t="s">
        <v>114</v>
      </c>
      <c r="E8078" t="s">
        <v>132</v>
      </c>
      <c r="F8078" t="s">
        <v>22980</v>
      </c>
      <c r="G8078" t="s">
        <v>143</v>
      </c>
      <c r="H8078" t="s">
        <v>135</v>
      </c>
      <c r="I8078" t="s">
        <v>136</v>
      </c>
      <c r="J8078" t="s">
        <v>137</v>
      </c>
      <c r="K8078" t="s">
        <v>144</v>
      </c>
      <c r="L8078" t="s">
        <v>22981</v>
      </c>
      <c r="M8078" t="s">
        <v>22982</v>
      </c>
      <c r="N8078">
        <v>8.0177777769999992</v>
      </c>
      <c r="O8078">
        <v>0</v>
      </c>
      <c r="P8078">
        <v>405</v>
      </c>
      <c r="Q8078">
        <v>0</v>
      </c>
      <c r="R8078">
        <v>4</v>
      </c>
      <c r="S8078">
        <v>0</v>
      </c>
      <c r="T8078">
        <v>40</v>
      </c>
      <c r="U8078">
        <v>0</v>
      </c>
      <c r="V8078">
        <v>0</v>
      </c>
      <c r="W8078">
        <v>0</v>
      </c>
      <c r="X8078">
        <v>330.78697333781531</v>
      </c>
      <c r="Y8078">
        <v>0</v>
      </c>
      <c r="Z8078">
        <v>15.517633026682068</v>
      </c>
      <c r="AA8078">
        <v>0</v>
      </c>
      <c r="AB8078">
        <v>93.410575399467433</v>
      </c>
      <c r="AC8078">
        <v>0</v>
      </c>
      <c r="AD8078">
        <v>0</v>
      </c>
      <c r="AE8078">
        <v>439.71518176396478</v>
      </c>
    </row>
    <row r="8079" spans="1:31" x14ac:dyDescent="0.25">
      <c r="A8079">
        <v>2333732</v>
      </c>
      <c r="B8079">
        <v>1</v>
      </c>
      <c r="C8079" t="s">
        <v>81</v>
      </c>
      <c r="D8079" t="s">
        <v>115</v>
      </c>
      <c r="E8079" t="s">
        <v>132</v>
      </c>
      <c r="F8079" t="s">
        <v>1563</v>
      </c>
      <c r="G8079" t="s">
        <v>134</v>
      </c>
      <c r="H8079" t="s">
        <v>135</v>
      </c>
      <c r="I8079" t="s">
        <v>136</v>
      </c>
      <c r="J8079" t="s">
        <v>137</v>
      </c>
      <c r="K8079" t="s">
        <v>138</v>
      </c>
      <c r="L8079" t="s">
        <v>22983</v>
      </c>
      <c r="M8079" t="s">
        <v>22984</v>
      </c>
      <c r="N8079">
        <v>0.47138888800000001</v>
      </c>
      <c r="O8079">
        <v>0</v>
      </c>
      <c r="P8079">
        <v>1387</v>
      </c>
      <c r="Q8079">
        <v>0</v>
      </c>
      <c r="R8079">
        <v>52</v>
      </c>
      <c r="S8079">
        <v>8</v>
      </c>
      <c r="T8079">
        <v>246</v>
      </c>
      <c r="U8079">
        <v>0</v>
      </c>
      <c r="V8079">
        <v>0</v>
      </c>
      <c r="W8079">
        <v>0</v>
      </c>
      <c r="X8079">
        <v>75.591770130600466</v>
      </c>
      <c r="Y8079">
        <v>0</v>
      </c>
      <c r="Z8079">
        <v>16.704910875014129</v>
      </c>
      <c r="AA8079">
        <v>18.659431174130329</v>
      </c>
      <c r="AB8079">
        <v>55.0012315104306</v>
      </c>
      <c r="AC8079">
        <v>0</v>
      </c>
      <c r="AD8079">
        <v>0</v>
      </c>
      <c r="AE8079">
        <v>165.95734369017555</v>
      </c>
    </row>
    <row r="8080" spans="1:31" x14ac:dyDescent="0.25">
      <c r="A8080">
        <v>2333692</v>
      </c>
      <c r="B8080">
        <v>1</v>
      </c>
      <c r="C8080" t="s">
        <v>81</v>
      </c>
      <c r="D8080" t="s">
        <v>123</v>
      </c>
      <c r="E8080" t="s">
        <v>175</v>
      </c>
      <c r="F8080" t="s">
        <v>22985</v>
      </c>
      <c r="G8080" t="s">
        <v>134</v>
      </c>
      <c r="H8080" t="s">
        <v>135</v>
      </c>
      <c r="I8080" t="s">
        <v>136</v>
      </c>
      <c r="J8080" t="s">
        <v>137</v>
      </c>
      <c r="K8080" t="s">
        <v>138</v>
      </c>
      <c r="L8080" t="s">
        <v>22986</v>
      </c>
      <c r="M8080" t="s">
        <v>22987</v>
      </c>
      <c r="N8080">
        <v>0.85888888799999996</v>
      </c>
      <c r="O8080">
        <v>2</v>
      </c>
      <c r="P8080">
        <v>1561</v>
      </c>
      <c r="Q8080">
        <v>16</v>
      </c>
      <c r="R8080">
        <v>72</v>
      </c>
      <c r="S8080">
        <v>4</v>
      </c>
      <c r="T8080">
        <v>100</v>
      </c>
      <c r="U8080">
        <v>0</v>
      </c>
      <c r="V8080">
        <v>0</v>
      </c>
      <c r="W8080">
        <v>0.14292222181940001</v>
      </c>
      <c r="X8080">
        <v>208.93815779728737</v>
      </c>
      <c r="Y8080">
        <v>27.243057232828804</v>
      </c>
      <c r="Z8080">
        <v>38.477920096742217</v>
      </c>
      <c r="AA8080">
        <v>2.5157956338372007</v>
      </c>
      <c r="AB8080">
        <v>36.301661226033033</v>
      </c>
      <c r="AC8080">
        <v>0</v>
      </c>
      <c r="AD8080">
        <v>0</v>
      </c>
      <c r="AE8080">
        <v>313.61951420854803</v>
      </c>
    </row>
    <row r="8081" spans="1:31" x14ac:dyDescent="0.25">
      <c r="A8081">
        <v>2333738</v>
      </c>
      <c r="B8081">
        <v>1</v>
      </c>
      <c r="C8081" t="s">
        <v>80</v>
      </c>
      <c r="D8081" t="s">
        <v>83</v>
      </c>
      <c r="E8081" t="s">
        <v>175</v>
      </c>
      <c r="F8081" t="s">
        <v>2313</v>
      </c>
      <c r="G8081" t="s">
        <v>134</v>
      </c>
      <c r="H8081" t="s">
        <v>135</v>
      </c>
      <c r="I8081" t="s">
        <v>136</v>
      </c>
      <c r="J8081" t="s">
        <v>137</v>
      </c>
      <c r="K8081" t="s">
        <v>138</v>
      </c>
      <c r="L8081" t="s">
        <v>22988</v>
      </c>
      <c r="M8081" t="s">
        <v>22989</v>
      </c>
      <c r="N8081">
        <v>0.83833333300000001</v>
      </c>
      <c r="O8081">
        <v>0</v>
      </c>
      <c r="P8081">
        <v>133</v>
      </c>
      <c r="Q8081">
        <v>0</v>
      </c>
      <c r="R8081">
        <v>1</v>
      </c>
      <c r="S8081">
        <v>36</v>
      </c>
      <c r="T8081">
        <v>18</v>
      </c>
      <c r="U8081">
        <v>20</v>
      </c>
      <c r="V8081">
        <v>3</v>
      </c>
      <c r="W8081">
        <v>0</v>
      </c>
      <c r="X8081">
        <v>27.298557844723391</v>
      </c>
      <c r="Y8081">
        <v>0</v>
      </c>
      <c r="Z8081">
        <v>0.22411849292470001</v>
      </c>
      <c r="AA8081">
        <v>335.96581232037317</v>
      </c>
      <c r="AB8081">
        <v>16.897997785888499</v>
      </c>
      <c r="AC8081">
        <v>985.43715544232896</v>
      </c>
      <c r="AD8081">
        <v>137.27531493991464</v>
      </c>
      <c r="AE8081">
        <v>1503.0989568261532</v>
      </c>
    </row>
    <row r="8082" spans="1:31" x14ac:dyDescent="0.25">
      <c r="A8082">
        <v>2334133</v>
      </c>
      <c r="B8082">
        <v>1</v>
      </c>
      <c r="C8082" t="s">
        <v>81</v>
      </c>
      <c r="D8082" t="s">
        <v>112</v>
      </c>
      <c r="E8082" t="s">
        <v>175</v>
      </c>
      <c r="F8082" t="s">
        <v>22990</v>
      </c>
      <c r="G8082" t="s">
        <v>210</v>
      </c>
      <c r="H8082" t="s">
        <v>135</v>
      </c>
      <c r="I8082" t="s">
        <v>136</v>
      </c>
      <c r="J8082" t="s">
        <v>137</v>
      </c>
      <c r="K8082" t="s">
        <v>138</v>
      </c>
      <c r="L8082" t="s">
        <v>22991</v>
      </c>
      <c r="M8082" t="s">
        <v>22992</v>
      </c>
      <c r="N8082">
        <v>1.241666666</v>
      </c>
      <c r="O8082">
        <v>0</v>
      </c>
      <c r="P8082">
        <v>1437</v>
      </c>
      <c r="Q8082">
        <v>178</v>
      </c>
      <c r="R8082">
        <v>64</v>
      </c>
      <c r="S8082">
        <v>21</v>
      </c>
      <c r="T8082">
        <v>136</v>
      </c>
      <c r="U8082">
        <v>3</v>
      </c>
      <c r="V8082">
        <v>2</v>
      </c>
      <c r="W8082">
        <v>0</v>
      </c>
      <c r="X8082">
        <v>237.65844047027329</v>
      </c>
      <c r="Y8082">
        <v>58.338042948957373</v>
      </c>
      <c r="Z8082">
        <v>39.919975935230397</v>
      </c>
      <c r="AA8082">
        <v>22.696315110422006</v>
      </c>
      <c r="AB8082">
        <v>44.700751358487331</v>
      </c>
      <c r="AC8082">
        <v>92.198491383173319</v>
      </c>
      <c r="AD8082">
        <v>57.499332651136413</v>
      </c>
      <c r="AE8082">
        <v>553.01134985768022</v>
      </c>
    </row>
    <row r="8083" spans="1:31" x14ac:dyDescent="0.25">
      <c r="A8083">
        <v>2333841</v>
      </c>
      <c r="B8083">
        <v>1</v>
      </c>
      <c r="C8083" t="s">
        <v>80</v>
      </c>
      <c r="D8083" t="s">
        <v>83</v>
      </c>
      <c r="E8083" t="s">
        <v>175</v>
      </c>
      <c r="F8083" t="s">
        <v>4220</v>
      </c>
      <c r="G8083" t="s">
        <v>134</v>
      </c>
      <c r="H8083" t="s">
        <v>135</v>
      </c>
      <c r="I8083" t="s">
        <v>136</v>
      </c>
      <c r="J8083" t="s">
        <v>137</v>
      </c>
      <c r="K8083" t="s">
        <v>138</v>
      </c>
      <c r="L8083" t="s">
        <v>22993</v>
      </c>
      <c r="M8083" t="s">
        <v>22994</v>
      </c>
      <c r="N8083">
        <v>1.268888888</v>
      </c>
      <c r="O8083">
        <v>0</v>
      </c>
      <c r="P8083">
        <v>133</v>
      </c>
      <c r="Q8083">
        <v>0</v>
      </c>
      <c r="R8083">
        <v>1</v>
      </c>
      <c r="S8083">
        <v>36</v>
      </c>
      <c r="T8083">
        <v>18</v>
      </c>
      <c r="U8083">
        <v>20</v>
      </c>
      <c r="V8083">
        <v>3</v>
      </c>
      <c r="W8083">
        <v>0</v>
      </c>
      <c r="X8083">
        <v>43.530026543816881</v>
      </c>
      <c r="Y8083">
        <v>0</v>
      </c>
      <c r="Z8083">
        <v>0.36087326378619999</v>
      </c>
      <c r="AA8083">
        <v>579.26918071585067</v>
      </c>
      <c r="AB8083">
        <v>29.988086688132746</v>
      </c>
      <c r="AC8083">
        <v>1604.0101284019261</v>
      </c>
      <c r="AD8083">
        <v>223.47461502454721</v>
      </c>
      <c r="AE8083">
        <v>2480.6329106380599</v>
      </c>
    </row>
    <row r="8084" spans="1:31" x14ac:dyDescent="0.25">
      <c r="A8084">
        <v>2333815</v>
      </c>
      <c r="B8084">
        <v>1</v>
      </c>
      <c r="C8084" t="s">
        <v>80</v>
      </c>
      <c r="D8084" t="s">
        <v>97</v>
      </c>
      <c r="E8084" t="s">
        <v>153</v>
      </c>
      <c r="F8084" t="s">
        <v>22995</v>
      </c>
      <c r="G8084" t="s">
        <v>155</v>
      </c>
      <c r="H8084" t="s">
        <v>150</v>
      </c>
      <c r="I8084" t="s">
        <v>136</v>
      </c>
      <c r="J8084" t="s">
        <v>137</v>
      </c>
      <c r="K8084" t="s">
        <v>138</v>
      </c>
      <c r="L8084" t="s">
        <v>22996</v>
      </c>
      <c r="M8084" t="s">
        <v>22997</v>
      </c>
      <c r="N8084">
        <v>2.0180555550000001</v>
      </c>
      <c r="O8084">
        <v>0</v>
      </c>
      <c r="P8084">
        <v>2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1.5364571740507502</v>
      </c>
      <c r="Y8084">
        <v>0</v>
      </c>
      <c r="Z8084">
        <v>0</v>
      </c>
      <c r="AA8084">
        <v>0</v>
      </c>
      <c r="AB8084">
        <v>0</v>
      </c>
      <c r="AC8084">
        <v>0</v>
      </c>
      <c r="AD8084">
        <v>0</v>
      </c>
      <c r="AE8084">
        <v>1.5364571740507502</v>
      </c>
    </row>
    <row r="8085" spans="1:31" x14ac:dyDescent="0.25">
      <c r="A8085">
        <v>2334170</v>
      </c>
      <c r="B8085">
        <v>1</v>
      </c>
      <c r="C8085" t="s">
        <v>81</v>
      </c>
      <c r="D8085" t="s">
        <v>123</v>
      </c>
      <c r="E8085" t="s">
        <v>132</v>
      </c>
      <c r="F8085" t="s">
        <v>22998</v>
      </c>
      <c r="G8085" t="s">
        <v>134</v>
      </c>
      <c r="H8085" t="s">
        <v>135</v>
      </c>
      <c r="I8085" t="s">
        <v>136</v>
      </c>
      <c r="J8085" t="s">
        <v>137</v>
      </c>
      <c r="K8085" t="s">
        <v>138</v>
      </c>
      <c r="L8085" t="s">
        <v>22999</v>
      </c>
      <c r="M8085" t="s">
        <v>23000</v>
      </c>
      <c r="N8085">
        <v>2.0019444439999998</v>
      </c>
      <c r="O8085">
        <v>3</v>
      </c>
      <c r="P8085">
        <v>37</v>
      </c>
      <c r="Q8085">
        <v>120</v>
      </c>
      <c r="R8085">
        <v>292</v>
      </c>
      <c r="S8085">
        <v>20</v>
      </c>
      <c r="T8085">
        <v>73</v>
      </c>
      <c r="U8085">
        <v>0</v>
      </c>
      <c r="V8085">
        <v>0</v>
      </c>
      <c r="W8085">
        <v>4.8690927151694998</v>
      </c>
      <c r="X8085">
        <v>20.424001861479894</v>
      </c>
      <c r="Y8085">
        <v>201.74903423707161</v>
      </c>
      <c r="Z8085">
        <v>281.8494110218802</v>
      </c>
      <c r="AA8085">
        <v>46.024860483945375</v>
      </c>
      <c r="AB8085">
        <v>76.908279256757993</v>
      </c>
      <c r="AC8085">
        <v>0</v>
      </c>
      <c r="AD8085">
        <v>0</v>
      </c>
      <c r="AE8085">
        <v>631.82467957630456</v>
      </c>
    </row>
    <row r="8086" spans="1:31" x14ac:dyDescent="0.25">
      <c r="A8086">
        <v>2334127</v>
      </c>
      <c r="B8086">
        <v>1</v>
      </c>
      <c r="C8086" t="s">
        <v>80</v>
      </c>
      <c r="D8086" t="s">
        <v>95</v>
      </c>
      <c r="E8086" t="s">
        <v>175</v>
      </c>
      <c r="F8086" t="s">
        <v>21436</v>
      </c>
      <c r="G8086" t="s">
        <v>210</v>
      </c>
      <c r="H8086" t="s">
        <v>135</v>
      </c>
      <c r="I8086" t="s">
        <v>136</v>
      </c>
      <c r="J8086" t="s">
        <v>137</v>
      </c>
      <c r="K8086" t="s">
        <v>138</v>
      </c>
      <c r="L8086" t="s">
        <v>23001</v>
      </c>
      <c r="M8086" t="s">
        <v>23002</v>
      </c>
      <c r="N8086">
        <v>1.1416666660000001</v>
      </c>
      <c r="O8086">
        <v>0</v>
      </c>
      <c r="P8086">
        <v>579</v>
      </c>
      <c r="Q8086">
        <v>0</v>
      </c>
      <c r="R8086">
        <v>2</v>
      </c>
      <c r="S8086">
        <v>2</v>
      </c>
      <c r="T8086">
        <v>58</v>
      </c>
      <c r="U8086">
        <v>0</v>
      </c>
      <c r="V8086">
        <v>0</v>
      </c>
      <c r="W8086">
        <v>0</v>
      </c>
      <c r="X8086">
        <v>153.36960999827841</v>
      </c>
      <c r="Y8086">
        <v>0</v>
      </c>
      <c r="Z8086">
        <v>2.1997061766337334</v>
      </c>
      <c r="AA8086">
        <v>3.0776832328486332</v>
      </c>
      <c r="AB8086">
        <v>59.732287212729346</v>
      </c>
      <c r="AC8086">
        <v>0</v>
      </c>
      <c r="AD8086">
        <v>0</v>
      </c>
      <c r="AE8086">
        <v>218.37928662049012</v>
      </c>
    </row>
    <row r="8087" spans="1:31" x14ac:dyDescent="0.25">
      <c r="A8087">
        <v>2334050</v>
      </c>
      <c r="B8087">
        <v>1</v>
      </c>
      <c r="C8087" t="s">
        <v>81</v>
      </c>
      <c r="D8087" t="s">
        <v>113</v>
      </c>
      <c r="E8087" t="s">
        <v>175</v>
      </c>
      <c r="F8087" t="s">
        <v>13929</v>
      </c>
      <c r="G8087" t="s">
        <v>134</v>
      </c>
      <c r="H8087" t="s">
        <v>135</v>
      </c>
      <c r="I8087" t="s">
        <v>136</v>
      </c>
      <c r="J8087" t="s">
        <v>137</v>
      </c>
      <c r="K8087" t="s">
        <v>138</v>
      </c>
      <c r="L8087" t="s">
        <v>23003</v>
      </c>
      <c r="M8087" t="s">
        <v>23004</v>
      </c>
      <c r="N8087">
        <v>0.88888888799999999</v>
      </c>
      <c r="O8087">
        <v>4</v>
      </c>
      <c r="P8087">
        <v>119</v>
      </c>
      <c r="Q8087">
        <v>18</v>
      </c>
      <c r="R8087">
        <v>39</v>
      </c>
      <c r="S8087">
        <v>3</v>
      </c>
      <c r="T8087">
        <v>48</v>
      </c>
      <c r="U8087">
        <v>1</v>
      </c>
      <c r="V8087">
        <v>0</v>
      </c>
      <c r="W8087">
        <v>5.7241914822945503</v>
      </c>
      <c r="X8087">
        <v>17.334130046898025</v>
      </c>
      <c r="Y8087">
        <v>127.62719305212748</v>
      </c>
      <c r="Z8087">
        <v>63.088562669957966</v>
      </c>
      <c r="AA8087">
        <v>4.7999877099603125</v>
      </c>
      <c r="AB8087">
        <v>15.708247527768512</v>
      </c>
      <c r="AC8087">
        <v>0.82836433649999996</v>
      </c>
      <c r="AD8087">
        <v>0</v>
      </c>
      <c r="AE8087">
        <v>235.11067682550683</v>
      </c>
    </row>
    <row r="8088" spans="1:31" x14ac:dyDescent="0.25">
      <c r="A8088">
        <v>2334150</v>
      </c>
      <c r="B8088">
        <v>1</v>
      </c>
      <c r="C8088" t="s">
        <v>80</v>
      </c>
      <c r="D8088" t="s">
        <v>94</v>
      </c>
      <c r="E8088" t="s">
        <v>175</v>
      </c>
      <c r="F8088" t="s">
        <v>23005</v>
      </c>
      <c r="G8088" t="s">
        <v>134</v>
      </c>
      <c r="H8088" t="s">
        <v>135</v>
      </c>
      <c r="I8088" t="s">
        <v>136</v>
      </c>
      <c r="J8088" t="s">
        <v>137</v>
      </c>
      <c r="K8088" t="s">
        <v>138</v>
      </c>
      <c r="L8088" t="s">
        <v>23006</v>
      </c>
      <c r="M8088" t="s">
        <v>23007</v>
      </c>
      <c r="N8088">
        <v>0.66694444399999997</v>
      </c>
      <c r="O8088">
        <v>0</v>
      </c>
      <c r="P8088">
        <v>698</v>
      </c>
      <c r="Q8088">
        <v>9</v>
      </c>
      <c r="R8088">
        <v>26</v>
      </c>
      <c r="S8088">
        <v>28</v>
      </c>
      <c r="T8088">
        <v>95</v>
      </c>
      <c r="U8088">
        <v>0</v>
      </c>
      <c r="V8088">
        <v>0</v>
      </c>
      <c r="W8088">
        <v>0</v>
      </c>
      <c r="X8088">
        <v>79.806399428121424</v>
      </c>
      <c r="Y8088">
        <v>4.0689131716938833</v>
      </c>
      <c r="Z8088">
        <v>16.642391313253185</v>
      </c>
      <c r="AA8088">
        <v>55.892510637039351</v>
      </c>
      <c r="AB8088">
        <v>62.504973017592469</v>
      </c>
      <c r="AC8088">
        <v>0</v>
      </c>
      <c r="AD8088">
        <v>0</v>
      </c>
      <c r="AE8088">
        <v>218.91518756770031</v>
      </c>
    </row>
    <row r="8089" spans="1:31" x14ac:dyDescent="0.25">
      <c r="A8089">
        <v>2333715</v>
      </c>
      <c r="B8089">
        <v>1</v>
      </c>
      <c r="C8089" t="s">
        <v>80</v>
      </c>
      <c r="D8089" t="s">
        <v>103</v>
      </c>
      <c r="E8089" t="s">
        <v>414</v>
      </c>
      <c r="F8089" t="s">
        <v>6473</v>
      </c>
      <c r="G8089" t="s">
        <v>134</v>
      </c>
      <c r="H8089" t="s">
        <v>135</v>
      </c>
      <c r="I8089" t="s">
        <v>136</v>
      </c>
      <c r="J8089" t="s">
        <v>137</v>
      </c>
      <c r="K8089" t="s">
        <v>138</v>
      </c>
      <c r="L8089" t="s">
        <v>23008</v>
      </c>
      <c r="M8089" t="s">
        <v>23009</v>
      </c>
      <c r="N8089">
        <v>0.18694444399999999</v>
      </c>
      <c r="O8089">
        <v>24</v>
      </c>
      <c r="P8089">
        <v>5750</v>
      </c>
      <c r="Q8089">
        <v>67</v>
      </c>
      <c r="R8089">
        <v>632</v>
      </c>
      <c r="S8089">
        <v>127</v>
      </c>
      <c r="T8089">
        <v>1598</v>
      </c>
      <c r="U8089">
        <v>18</v>
      </c>
      <c r="V8089">
        <v>3</v>
      </c>
      <c r="W8089">
        <v>2.2963871781567833</v>
      </c>
      <c r="X8089">
        <v>153.44935654992784</v>
      </c>
      <c r="Y8089">
        <v>58.374440381938513</v>
      </c>
      <c r="Z8089">
        <v>48.82232071777252</v>
      </c>
      <c r="AA8089">
        <v>98.26574073365407</v>
      </c>
      <c r="AB8089">
        <v>111.57088866580808</v>
      </c>
      <c r="AC8089">
        <v>232.94375167683768</v>
      </c>
      <c r="AD8089">
        <v>2.630728567843017</v>
      </c>
      <c r="AE8089">
        <v>708.35361447193839</v>
      </c>
    </row>
    <row r="8090" spans="1:31" x14ac:dyDescent="0.25">
      <c r="A8090">
        <v>2333964</v>
      </c>
      <c r="B8090">
        <v>1</v>
      </c>
      <c r="C8090" t="s">
        <v>80</v>
      </c>
      <c r="D8090" t="s">
        <v>99</v>
      </c>
      <c r="E8090" t="s">
        <v>153</v>
      </c>
      <c r="F8090" t="s">
        <v>23010</v>
      </c>
      <c r="G8090" t="s">
        <v>155</v>
      </c>
      <c r="H8090" t="s">
        <v>150</v>
      </c>
      <c r="I8090" t="s">
        <v>136</v>
      </c>
      <c r="J8090" t="s">
        <v>137</v>
      </c>
      <c r="K8090" t="s">
        <v>138</v>
      </c>
      <c r="L8090" t="s">
        <v>23011</v>
      </c>
      <c r="M8090" t="s">
        <v>23012</v>
      </c>
      <c r="N8090">
        <v>2.2933333330000001</v>
      </c>
      <c r="O8090">
        <v>0</v>
      </c>
      <c r="P8090">
        <v>1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0.1423259349264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0.1423259349264</v>
      </c>
    </row>
    <row r="8091" spans="1:31" x14ac:dyDescent="0.25">
      <c r="A8091">
        <v>2333858</v>
      </c>
      <c r="B8091">
        <v>1</v>
      </c>
      <c r="C8091" t="s">
        <v>80</v>
      </c>
      <c r="D8091" t="s">
        <v>103</v>
      </c>
      <c r="E8091" t="s">
        <v>158</v>
      </c>
      <c r="F8091" t="s">
        <v>23013</v>
      </c>
      <c r="G8091" t="s">
        <v>453</v>
      </c>
      <c r="H8091" t="s">
        <v>150</v>
      </c>
      <c r="I8091" t="s">
        <v>136</v>
      </c>
      <c r="J8091" t="s">
        <v>137</v>
      </c>
      <c r="K8091" t="s">
        <v>138</v>
      </c>
      <c r="L8091" t="s">
        <v>23014</v>
      </c>
      <c r="M8091" t="s">
        <v>23015</v>
      </c>
      <c r="N8091">
        <v>3.8250000000000002</v>
      </c>
      <c r="O8091">
        <v>0</v>
      </c>
      <c r="P8091">
        <v>1</v>
      </c>
      <c r="Q8091">
        <v>0</v>
      </c>
      <c r="R8091">
        <v>6</v>
      </c>
      <c r="S8091">
        <v>0</v>
      </c>
      <c r="T8091">
        <v>3</v>
      </c>
      <c r="U8091">
        <v>0</v>
      </c>
      <c r="V8091">
        <v>0</v>
      </c>
      <c r="W8091">
        <v>0</v>
      </c>
      <c r="X8091">
        <v>7.6207918949188</v>
      </c>
      <c r="Y8091">
        <v>0</v>
      </c>
      <c r="Z8091">
        <v>137.15363356587909</v>
      </c>
      <c r="AA8091">
        <v>0</v>
      </c>
      <c r="AB8091">
        <v>19.848015665141752</v>
      </c>
      <c r="AC8091">
        <v>0</v>
      </c>
      <c r="AD8091">
        <v>0</v>
      </c>
      <c r="AE8091">
        <v>164.62244112593964</v>
      </c>
    </row>
    <row r="8092" spans="1:31" x14ac:dyDescent="0.25">
      <c r="A8092">
        <v>2333821</v>
      </c>
      <c r="B8092">
        <v>1</v>
      </c>
      <c r="C8092" t="s">
        <v>80</v>
      </c>
      <c r="D8092" t="s">
        <v>83</v>
      </c>
      <c r="E8092" t="s">
        <v>175</v>
      </c>
      <c r="F8092" t="s">
        <v>22472</v>
      </c>
      <c r="G8092" t="s">
        <v>134</v>
      </c>
      <c r="H8092" t="s">
        <v>135</v>
      </c>
      <c r="I8092" t="s">
        <v>136</v>
      </c>
      <c r="J8092" t="s">
        <v>137</v>
      </c>
      <c r="K8092" t="s">
        <v>138</v>
      </c>
      <c r="L8092" t="s">
        <v>23016</v>
      </c>
      <c r="M8092" t="s">
        <v>23017</v>
      </c>
      <c r="N8092">
        <v>0.177777777</v>
      </c>
      <c r="O8092">
        <v>0</v>
      </c>
      <c r="P8092">
        <v>58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3.0668398092640015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3.0668398092640015</v>
      </c>
    </row>
    <row r="8093" spans="1:31" x14ac:dyDescent="0.25">
      <c r="A8093">
        <v>2334070</v>
      </c>
      <c r="B8093">
        <v>1</v>
      </c>
      <c r="C8093" t="s">
        <v>81</v>
      </c>
      <c r="D8093" t="s">
        <v>112</v>
      </c>
      <c r="E8093" t="s">
        <v>175</v>
      </c>
      <c r="F8093" t="s">
        <v>23018</v>
      </c>
      <c r="G8093" t="s">
        <v>134</v>
      </c>
      <c r="H8093" t="s">
        <v>135</v>
      </c>
      <c r="I8093" t="s">
        <v>136</v>
      </c>
      <c r="J8093" t="s">
        <v>137</v>
      </c>
      <c r="K8093" t="s">
        <v>138</v>
      </c>
      <c r="L8093" t="s">
        <v>23019</v>
      </c>
      <c r="M8093" t="s">
        <v>23020</v>
      </c>
      <c r="N8093">
        <v>1.119444444</v>
      </c>
      <c r="O8093">
        <v>0</v>
      </c>
      <c r="P8093">
        <v>0</v>
      </c>
      <c r="Q8093">
        <v>1</v>
      </c>
      <c r="R8093">
        <v>7</v>
      </c>
      <c r="S8093">
        <v>15</v>
      </c>
      <c r="T8093">
        <v>121</v>
      </c>
      <c r="U8093">
        <v>8</v>
      </c>
      <c r="V8093">
        <v>0</v>
      </c>
      <c r="W8093">
        <v>0</v>
      </c>
      <c r="X8093">
        <v>0</v>
      </c>
      <c r="Y8093">
        <v>8.0671571804086248</v>
      </c>
      <c r="Z8093">
        <v>37.513177511814447</v>
      </c>
      <c r="AA8093">
        <v>79.468040741914294</v>
      </c>
      <c r="AB8093">
        <v>94.642461123773444</v>
      </c>
      <c r="AC8093">
        <v>225.49513619015963</v>
      </c>
      <c r="AD8093">
        <v>0</v>
      </c>
      <c r="AE8093">
        <v>445.18597274807041</v>
      </c>
    </row>
    <row r="8094" spans="1:31" x14ac:dyDescent="0.25">
      <c r="A8094">
        <v>2334107</v>
      </c>
      <c r="B8094">
        <v>1</v>
      </c>
      <c r="C8094" t="s">
        <v>81</v>
      </c>
      <c r="D8094" t="s">
        <v>118</v>
      </c>
      <c r="E8094" t="s">
        <v>175</v>
      </c>
      <c r="F8094" t="s">
        <v>23021</v>
      </c>
      <c r="G8094" t="s">
        <v>210</v>
      </c>
      <c r="H8094" t="s">
        <v>135</v>
      </c>
      <c r="I8094" t="s">
        <v>136</v>
      </c>
      <c r="J8094" t="s">
        <v>137</v>
      </c>
      <c r="K8094" t="s">
        <v>138</v>
      </c>
      <c r="L8094" t="s">
        <v>23022</v>
      </c>
      <c r="M8094" t="s">
        <v>23023</v>
      </c>
      <c r="N8094">
        <v>0.98055555500000002</v>
      </c>
      <c r="O8094">
        <v>0</v>
      </c>
      <c r="P8094">
        <v>0</v>
      </c>
      <c r="Q8094">
        <v>0</v>
      </c>
      <c r="R8094">
        <v>8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25.171799003780919</v>
      </c>
      <c r="AA8094">
        <v>0</v>
      </c>
      <c r="AB8094">
        <v>0</v>
      </c>
      <c r="AC8094">
        <v>0</v>
      </c>
      <c r="AD8094">
        <v>0</v>
      </c>
      <c r="AE8094">
        <v>25.171799003780919</v>
      </c>
    </row>
    <row r="8095" spans="1:31" x14ac:dyDescent="0.25">
      <c r="A8095">
        <v>2334136</v>
      </c>
      <c r="B8095">
        <v>1</v>
      </c>
      <c r="C8095" t="s">
        <v>80</v>
      </c>
      <c r="D8095" t="s">
        <v>106</v>
      </c>
      <c r="E8095" t="s">
        <v>153</v>
      </c>
      <c r="F8095" t="s">
        <v>23024</v>
      </c>
      <c r="G8095" t="s">
        <v>203</v>
      </c>
      <c r="H8095" t="s">
        <v>150</v>
      </c>
      <c r="I8095" t="s">
        <v>136</v>
      </c>
      <c r="J8095" t="s">
        <v>137</v>
      </c>
      <c r="K8095" t="s">
        <v>138</v>
      </c>
      <c r="L8095" t="s">
        <v>23025</v>
      </c>
      <c r="M8095" t="s">
        <v>23026</v>
      </c>
      <c r="N8095">
        <v>0.69527777700000004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1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0.279887995023825</v>
      </c>
      <c r="AC8095">
        <v>0</v>
      </c>
      <c r="AD8095">
        <v>0</v>
      </c>
      <c r="AE8095">
        <v>0.279887995023825</v>
      </c>
    </row>
    <row r="8096" spans="1:31" x14ac:dyDescent="0.25">
      <c r="A8096">
        <v>2334159</v>
      </c>
      <c r="B8096">
        <v>1</v>
      </c>
      <c r="C8096" t="s">
        <v>80</v>
      </c>
      <c r="D8096" t="s">
        <v>96</v>
      </c>
      <c r="E8096" t="s">
        <v>153</v>
      </c>
      <c r="F8096" t="s">
        <v>23027</v>
      </c>
      <c r="G8096" t="s">
        <v>155</v>
      </c>
      <c r="H8096" t="s">
        <v>150</v>
      </c>
      <c r="I8096" t="s">
        <v>136</v>
      </c>
      <c r="J8096" t="s">
        <v>137</v>
      </c>
      <c r="K8096" t="s">
        <v>138</v>
      </c>
      <c r="L8096" t="s">
        <v>23028</v>
      </c>
      <c r="M8096" t="s">
        <v>23029</v>
      </c>
      <c r="N8096">
        <v>2.0838888880000002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1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0</v>
      </c>
      <c r="AB8096">
        <v>6.6028389076883993</v>
      </c>
      <c r="AC8096">
        <v>0</v>
      </c>
      <c r="AD8096">
        <v>0</v>
      </c>
      <c r="AE8096">
        <v>6.6028389076883993</v>
      </c>
    </row>
    <row r="8097" spans="1:31" x14ac:dyDescent="0.25">
      <c r="A8097">
        <v>2334182</v>
      </c>
      <c r="B8097">
        <v>1</v>
      </c>
      <c r="C8097" t="s">
        <v>80</v>
      </c>
      <c r="D8097" t="s">
        <v>110</v>
      </c>
      <c r="E8097" t="s">
        <v>153</v>
      </c>
      <c r="F8097" t="s">
        <v>23030</v>
      </c>
      <c r="G8097" t="s">
        <v>254</v>
      </c>
      <c r="H8097" t="s">
        <v>150</v>
      </c>
      <c r="I8097" t="s">
        <v>136</v>
      </c>
      <c r="J8097" t="s">
        <v>137</v>
      </c>
      <c r="K8097" t="s">
        <v>138</v>
      </c>
      <c r="L8097" t="s">
        <v>23031</v>
      </c>
      <c r="M8097" t="s">
        <v>23032</v>
      </c>
      <c r="N8097">
        <v>1.423611111</v>
      </c>
      <c r="O8097">
        <v>0</v>
      </c>
      <c r="P8097">
        <v>4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1.0463149389517501</v>
      </c>
      <c r="Y8097">
        <v>0</v>
      </c>
      <c r="Z8097">
        <v>0</v>
      </c>
      <c r="AA8097">
        <v>0</v>
      </c>
      <c r="AB8097">
        <v>0</v>
      </c>
      <c r="AC8097">
        <v>0</v>
      </c>
      <c r="AD8097">
        <v>0</v>
      </c>
      <c r="AE8097">
        <v>1.0463149389517501</v>
      </c>
    </row>
    <row r="8098" spans="1:31" x14ac:dyDescent="0.25">
      <c r="A8098">
        <v>2333850</v>
      </c>
      <c r="B8098">
        <v>1</v>
      </c>
      <c r="C8098" t="s">
        <v>80</v>
      </c>
      <c r="D8098" t="s">
        <v>104</v>
      </c>
      <c r="E8098" t="s">
        <v>153</v>
      </c>
      <c r="F8098" t="s">
        <v>23033</v>
      </c>
      <c r="G8098" t="s">
        <v>336</v>
      </c>
      <c r="H8098" t="s">
        <v>150</v>
      </c>
      <c r="I8098" t="s">
        <v>136</v>
      </c>
      <c r="J8098" t="s">
        <v>137</v>
      </c>
      <c r="K8098" t="s">
        <v>138</v>
      </c>
      <c r="L8098" t="s">
        <v>23034</v>
      </c>
      <c r="M8098" t="s">
        <v>23035</v>
      </c>
      <c r="N8098">
        <v>2.8905555550000002</v>
      </c>
      <c r="O8098">
        <v>0</v>
      </c>
      <c r="P8098">
        <v>1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0.62485392589735</v>
      </c>
      <c r="Y8098">
        <v>0</v>
      </c>
      <c r="Z8098">
        <v>0</v>
      </c>
      <c r="AA8098">
        <v>0</v>
      </c>
      <c r="AB8098">
        <v>0</v>
      </c>
      <c r="AC8098">
        <v>0</v>
      </c>
      <c r="AD8098">
        <v>0</v>
      </c>
      <c r="AE8098">
        <v>0.62485392589735</v>
      </c>
    </row>
    <row r="8099" spans="1:31" x14ac:dyDescent="0.25">
      <c r="A8099">
        <v>2333973</v>
      </c>
      <c r="B8099">
        <v>1</v>
      </c>
      <c r="C8099" t="s">
        <v>81</v>
      </c>
      <c r="D8099" t="s">
        <v>112</v>
      </c>
      <c r="E8099" t="s">
        <v>147</v>
      </c>
      <c r="F8099" t="s">
        <v>23036</v>
      </c>
      <c r="G8099" t="s">
        <v>353</v>
      </c>
      <c r="H8099" t="s">
        <v>150</v>
      </c>
      <c r="I8099" t="s">
        <v>136</v>
      </c>
      <c r="J8099" t="s">
        <v>137</v>
      </c>
      <c r="K8099" t="s">
        <v>138</v>
      </c>
      <c r="L8099" t="s">
        <v>23037</v>
      </c>
      <c r="M8099" t="s">
        <v>23038</v>
      </c>
      <c r="N8099">
        <v>0.95833333300000001</v>
      </c>
      <c r="O8099">
        <v>0</v>
      </c>
      <c r="P8099">
        <v>3</v>
      </c>
      <c r="Q8099">
        <v>0</v>
      </c>
      <c r="R8099">
        <v>5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7.0281500304166675E-2</v>
      </c>
      <c r="Y8099">
        <v>0</v>
      </c>
      <c r="Z8099">
        <v>0.72253774402433335</v>
      </c>
      <c r="AA8099">
        <v>0</v>
      </c>
      <c r="AB8099">
        <v>0</v>
      </c>
      <c r="AC8099">
        <v>0</v>
      </c>
      <c r="AD8099">
        <v>0</v>
      </c>
      <c r="AE8099">
        <v>0.79281924432850004</v>
      </c>
    </row>
    <row r="8100" spans="1:31" x14ac:dyDescent="0.25">
      <c r="A8100">
        <v>2333950</v>
      </c>
      <c r="B8100">
        <v>1</v>
      </c>
      <c r="C8100" t="s">
        <v>80</v>
      </c>
      <c r="D8100" t="s">
        <v>107</v>
      </c>
      <c r="E8100" t="s">
        <v>153</v>
      </c>
      <c r="F8100" t="s">
        <v>23039</v>
      </c>
      <c r="G8100" t="s">
        <v>254</v>
      </c>
      <c r="H8100" t="s">
        <v>150</v>
      </c>
      <c r="I8100" t="s">
        <v>136</v>
      </c>
      <c r="J8100" t="s">
        <v>137</v>
      </c>
      <c r="K8100" t="s">
        <v>138</v>
      </c>
      <c r="L8100" t="s">
        <v>23040</v>
      </c>
      <c r="M8100" t="s">
        <v>23041</v>
      </c>
      <c r="N8100">
        <v>2.3569444439999998</v>
      </c>
      <c r="O8100">
        <v>0</v>
      </c>
      <c r="P8100">
        <v>15</v>
      </c>
      <c r="Q8100">
        <v>0</v>
      </c>
      <c r="R8100">
        <v>0</v>
      </c>
      <c r="S8100">
        <v>0</v>
      </c>
      <c r="T8100">
        <v>1</v>
      </c>
      <c r="U8100">
        <v>0</v>
      </c>
      <c r="V8100">
        <v>0</v>
      </c>
      <c r="W8100">
        <v>0</v>
      </c>
      <c r="X8100">
        <v>5.6442939906787668</v>
      </c>
      <c r="Y8100">
        <v>0</v>
      </c>
      <c r="Z8100">
        <v>0</v>
      </c>
      <c r="AA8100">
        <v>0</v>
      </c>
      <c r="AB8100">
        <v>1.6525482444278168</v>
      </c>
      <c r="AC8100">
        <v>0</v>
      </c>
      <c r="AD8100">
        <v>0</v>
      </c>
      <c r="AE8100">
        <v>7.2968422351065838</v>
      </c>
    </row>
    <row r="8101" spans="1:31" x14ac:dyDescent="0.25">
      <c r="A8101">
        <v>2333681</v>
      </c>
      <c r="B8101">
        <v>1</v>
      </c>
      <c r="C8101" t="s">
        <v>80</v>
      </c>
      <c r="D8101" t="s">
        <v>96</v>
      </c>
      <c r="E8101" t="s">
        <v>175</v>
      </c>
      <c r="F8101" t="s">
        <v>2355</v>
      </c>
      <c r="G8101" t="s">
        <v>1463</v>
      </c>
      <c r="H8101" t="s">
        <v>135</v>
      </c>
      <c r="I8101" t="s">
        <v>136</v>
      </c>
      <c r="J8101" t="s">
        <v>137</v>
      </c>
      <c r="K8101" t="s">
        <v>138</v>
      </c>
      <c r="L8101" t="s">
        <v>23042</v>
      </c>
      <c r="M8101" t="s">
        <v>23043</v>
      </c>
      <c r="N8101">
        <v>0.38666666599999999</v>
      </c>
      <c r="O8101">
        <v>1</v>
      </c>
      <c r="P8101">
        <v>15</v>
      </c>
      <c r="Q8101">
        <v>2</v>
      </c>
      <c r="R8101">
        <v>16</v>
      </c>
      <c r="S8101">
        <v>4</v>
      </c>
      <c r="T8101">
        <v>16</v>
      </c>
      <c r="U8101">
        <v>0</v>
      </c>
      <c r="V8101">
        <v>0</v>
      </c>
      <c r="W8101">
        <v>0</v>
      </c>
      <c r="X8101">
        <v>2.134285908339201</v>
      </c>
      <c r="Y8101">
        <v>70.504075479868789</v>
      </c>
      <c r="Z8101">
        <v>8.7475091062373309</v>
      </c>
      <c r="AA8101">
        <v>9.2963050954068009</v>
      </c>
      <c r="AB8101">
        <v>6.7676806345064016</v>
      </c>
      <c r="AC8101">
        <v>0</v>
      </c>
      <c r="AD8101">
        <v>0</v>
      </c>
      <c r="AE8101">
        <v>97.449856224358513</v>
      </c>
    </row>
    <row r="8102" spans="1:31" x14ac:dyDescent="0.25">
      <c r="A8102">
        <v>2333781</v>
      </c>
      <c r="B8102">
        <v>1</v>
      </c>
      <c r="C8102" t="s">
        <v>80</v>
      </c>
      <c r="D8102" t="s">
        <v>82</v>
      </c>
      <c r="E8102" t="s">
        <v>147</v>
      </c>
      <c r="F8102" t="s">
        <v>23044</v>
      </c>
      <c r="G8102" t="s">
        <v>177</v>
      </c>
      <c r="H8102" t="s">
        <v>150</v>
      </c>
      <c r="I8102" t="s">
        <v>136</v>
      </c>
      <c r="J8102" t="s">
        <v>137</v>
      </c>
      <c r="K8102" t="s">
        <v>144</v>
      </c>
      <c r="L8102" t="s">
        <v>23045</v>
      </c>
      <c r="M8102" t="s">
        <v>23046</v>
      </c>
      <c r="N8102">
        <v>3.1697222219999999</v>
      </c>
      <c r="O8102">
        <v>0</v>
      </c>
      <c r="P8102">
        <v>126</v>
      </c>
      <c r="Q8102">
        <v>0</v>
      </c>
      <c r="R8102">
        <v>0</v>
      </c>
      <c r="S8102">
        <v>0</v>
      </c>
      <c r="T8102">
        <v>6</v>
      </c>
      <c r="U8102">
        <v>0</v>
      </c>
      <c r="V8102">
        <v>0</v>
      </c>
      <c r="W8102">
        <v>0</v>
      </c>
      <c r="X8102">
        <v>78.601188890923197</v>
      </c>
      <c r="Y8102">
        <v>0</v>
      </c>
      <c r="Z8102">
        <v>0</v>
      </c>
      <c r="AA8102">
        <v>0</v>
      </c>
      <c r="AB8102">
        <v>9.2538267046736671</v>
      </c>
      <c r="AC8102">
        <v>0</v>
      </c>
      <c r="AD8102">
        <v>0</v>
      </c>
      <c r="AE8102">
        <v>87.855015595596868</v>
      </c>
    </row>
    <row r="8103" spans="1:31" x14ac:dyDescent="0.25">
      <c r="A8103">
        <v>2333704</v>
      </c>
      <c r="B8103">
        <v>1</v>
      </c>
      <c r="C8103" t="s">
        <v>80</v>
      </c>
      <c r="D8103" t="s">
        <v>101</v>
      </c>
      <c r="E8103" t="s">
        <v>147</v>
      </c>
      <c r="F8103" t="s">
        <v>23047</v>
      </c>
      <c r="G8103" t="s">
        <v>149</v>
      </c>
      <c r="H8103" t="s">
        <v>150</v>
      </c>
      <c r="I8103" t="s">
        <v>136</v>
      </c>
      <c r="J8103" t="s">
        <v>137</v>
      </c>
      <c r="K8103" t="s">
        <v>138</v>
      </c>
      <c r="L8103" t="s">
        <v>23048</v>
      </c>
      <c r="M8103" t="s">
        <v>23049</v>
      </c>
      <c r="N8103">
        <v>1.7805555550000001</v>
      </c>
      <c r="O8103">
        <v>0</v>
      </c>
      <c r="P8103">
        <v>24</v>
      </c>
      <c r="Q8103">
        <v>0</v>
      </c>
      <c r="R8103">
        <v>0</v>
      </c>
      <c r="S8103">
        <v>0</v>
      </c>
      <c r="T8103">
        <v>4</v>
      </c>
      <c r="U8103">
        <v>0</v>
      </c>
      <c r="V8103">
        <v>0</v>
      </c>
      <c r="W8103">
        <v>0</v>
      </c>
      <c r="X8103">
        <v>22.778145757816166</v>
      </c>
      <c r="Y8103">
        <v>0</v>
      </c>
      <c r="Z8103">
        <v>0</v>
      </c>
      <c r="AA8103">
        <v>0</v>
      </c>
      <c r="AB8103">
        <v>4.3334668490683246</v>
      </c>
      <c r="AC8103">
        <v>0</v>
      </c>
      <c r="AD8103">
        <v>0</v>
      </c>
      <c r="AE8103">
        <v>27.111612606884492</v>
      </c>
    </row>
    <row r="8104" spans="1:31" x14ac:dyDescent="0.25">
      <c r="A8104">
        <v>2334036</v>
      </c>
      <c r="B8104">
        <v>1</v>
      </c>
      <c r="C8104" t="s">
        <v>80</v>
      </c>
      <c r="D8104" t="s">
        <v>97</v>
      </c>
      <c r="E8104" t="s">
        <v>153</v>
      </c>
      <c r="F8104" t="s">
        <v>13822</v>
      </c>
      <c r="G8104" t="s">
        <v>254</v>
      </c>
      <c r="H8104" t="s">
        <v>150</v>
      </c>
      <c r="I8104" t="s">
        <v>136</v>
      </c>
      <c r="J8104" t="s">
        <v>137</v>
      </c>
      <c r="K8104" t="s">
        <v>138</v>
      </c>
      <c r="L8104" t="s">
        <v>23050</v>
      </c>
      <c r="M8104" t="s">
        <v>23051</v>
      </c>
      <c r="N8104">
        <v>0.86694444400000004</v>
      </c>
      <c r="O8104">
        <v>0</v>
      </c>
      <c r="P8104">
        <v>1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0.17355505644274166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  <c r="AE8104">
        <v>0.17355505644274166</v>
      </c>
    </row>
    <row r="8105" spans="1:31" x14ac:dyDescent="0.25">
      <c r="A8105">
        <v>2333787</v>
      </c>
      <c r="B8105">
        <v>1</v>
      </c>
      <c r="C8105" t="s">
        <v>80</v>
      </c>
      <c r="D8105" t="s">
        <v>82</v>
      </c>
      <c r="E8105" t="s">
        <v>147</v>
      </c>
      <c r="F8105" t="s">
        <v>23052</v>
      </c>
      <c r="G8105" t="s">
        <v>177</v>
      </c>
      <c r="H8105" t="s">
        <v>150</v>
      </c>
      <c r="I8105" t="s">
        <v>136</v>
      </c>
      <c r="J8105" t="s">
        <v>137</v>
      </c>
      <c r="K8105" t="s">
        <v>144</v>
      </c>
      <c r="L8105" t="s">
        <v>23053</v>
      </c>
      <c r="M8105" t="s">
        <v>23054</v>
      </c>
      <c r="N8105">
        <v>3.1263888880000001</v>
      </c>
      <c r="O8105">
        <v>0</v>
      </c>
      <c r="P8105">
        <v>174</v>
      </c>
      <c r="Q8105">
        <v>0</v>
      </c>
      <c r="R8105">
        <v>0</v>
      </c>
      <c r="S8105">
        <v>0</v>
      </c>
      <c r="T8105">
        <v>14</v>
      </c>
      <c r="U8105">
        <v>0</v>
      </c>
      <c r="V8105">
        <v>0</v>
      </c>
      <c r="W8105">
        <v>0</v>
      </c>
      <c r="X8105">
        <v>117.58400366162756</v>
      </c>
      <c r="Y8105">
        <v>0</v>
      </c>
      <c r="Z8105">
        <v>0</v>
      </c>
      <c r="AA8105">
        <v>0</v>
      </c>
      <c r="AB8105">
        <v>21.537038840814443</v>
      </c>
      <c r="AC8105">
        <v>0</v>
      </c>
      <c r="AD8105">
        <v>0</v>
      </c>
      <c r="AE8105">
        <v>139.12104250244201</v>
      </c>
    </row>
    <row r="8106" spans="1:31" x14ac:dyDescent="0.25">
      <c r="A8106">
        <v>2333741</v>
      </c>
      <c r="B8106">
        <v>1</v>
      </c>
      <c r="C8106" t="s">
        <v>81</v>
      </c>
      <c r="D8106" t="s">
        <v>128</v>
      </c>
      <c r="E8106" t="s">
        <v>153</v>
      </c>
      <c r="F8106" t="s">
        <v>23055</v>
      </c>
      <c r="G8106" t="s">
        <v>203</v>
      </c>
      <c r="H8106" t="s">
        <v>150</v>
      </c>
      <c r="I8106" t="s">
        <v>136</v>
      </c>
      <c r="J8106" t="s">
        <v>137</v>
      </c>
      <c r="K8106" t="s">
        <v>138</v>
      </c>
      <c r="L8106" t="s">
        <v>23056</v>
      </c>
      <c r="M8106" t="s">
        <v>23057</v>
      </c>
      <c r="N8106">
        <v>1.608333333</v>
      </c>
      <c r="O8106">
        <v>0</v>
      </c>
      <c r="P8106">
        <v>11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2.5150241540573499</v>
      </c>
      <c r="Y8106">
        <v>0</v>
      </c>
      <c r="Z8106">
        <v>0</v>
      </c>
      <c r="AA8106">
        <v>0</v>
      </c>
      <c r="AB8106">
        <v>0</v>
      </c>
      <c r="AC8106">
        <v>0</v>
      </c>
      <c r="AD8106">
        <v>0</v>
      </c>
      <c r="AE8106">
        <v>2.5150241540573499</v>
      </c>
    </row>
    <row r="8107" spans="1:31" x14ac:dyDescent="0.25">
      <c r="A8107">
        <v>2333990</v>
      </c>
      <c r="B8107">
        <v>1</v>
      </c>
      <c r="C8107" t="s">
        <v>80</v>
      </c>
      <c r="D8107" t="s">
        <v>93</v>
      </c>
      <c r="E8107" t="s">
        <v>153</v>
      </c>
      <c r="F8107" t="s">
        <v>23058</v>
      </c>
      <c r="G8107" t="s">
        <v>254</v>
      </c>
      <c r="H8107" t="s">
        <v>150</v>
      </c>
      <c r="I8107" t="s">
        <v>136</v>
      </c>
      <c r="J8107" t="s">
        <v>137</v>
      </c>
      <c r="K8107" t="s">
        <v>138</v>
      </c>
      <c r="L8107" t="s">
        <v>23059</v>
      </c>
      <c r="M8107" t="s">
        <v>23060</v>
      </c>
      <c r="N8107">
        <v>3.6330555549999999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1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0.41154130320199173</v>
      </c>
      <c r="AC8107">
        <v>0</v>
      </c>
      <c r="AD8107">
        <v>0</v>
      </c>
      <c r="AE8107">
        <v>0.41154130320199173</v>
      </c>
    </row>
    <row r="8108" spans="1:31" x14ac:dyDescent="0.25">
      <c r="A8108">
        <v>2334053</v>
      </c>
      <c r="B8108">
        <v>1</v>
      </c>
      <c r="C8108" t="s">
        <v>81</v>
      </c>
      <c r="D8108" t="s">
        <v>112</v>
      </c>
      <c r="E8108" t="s">
        <v>285</v>
      </c>
      <c r="F8108" t="s">
        <v>23061</v>
      </c>
      <c r="G8108" t="s">
        <v>287</v>
      </c>
      <c r="H8108" t="s">
        <v>150</v>
      </c>
      <c r="I8108" t="s">
        <v>136</v>
      </c>
      <c r="J8108" t="s">
        <v>137</v>
      </c>
      <c r="K8108" t="s">
        <v>138</v>
      </c>
      <c r="L8108" t="s">
        <v>23062</v>
      </c>
      <c r="M8108" t="s">
        <v>23063</v>
      </c>
      <c r="N8108">
        <v>2.269722222</v>
      </c>
      <c r="O8108">
        <v>0</v>
      </c>
      <c r="P8108">
        <v>157</v>
      </c>
      <c r="Q8108">
        <v>0</v>
      </c>
      <c r="R8108">
        <v>0</v>
      </c>
      <c r="S8108">
        <v>0</v>
      </c>
      <c r="T8108">
        <v>43</v>
      </c>
      <c r="U8108">
        <v>0</v>
      </c>
      <c r="V8108">
        <v>0</v>
      </c>
      <c r="W8108">
        <v>0</v>
      </c>
      <c r="X8108">
        <v>52.593918099902865</v>
      </c>
      <c r="Y8108">
        <v>0</v>
      </c>
      <c r="Z8108">
        <v>0</v>
      </c>
      <c r="AA8108">
        <v>0</v>
      </c>
      <c r="AB8108">
        <v>43.750247648847576</v>
      </c>
      <c r="AC8108">
        <v>0</v>
      </c>
      <c r="AD8108">
        <v>0</v>
      </c>
      <c r="AE8108">
        <v>96.344165748750441</v>
      </c>
    </row>
    <row r="8109" spans="1:31" x14ac:dyDescent="0.25">
      <c r="A8109">
        <v>2333887</v>
      </c>
      <c r="B8109">
        <v>1</v>
      </c>
      <c r="C8109" t="s">
        <v>80</v>
      </c>
      <c r="D8109" t="s">
        <v>98</v>
      </c>
      <c r="E8109" t="s">
        <v>153</v>
      </c>
      <c r="F8109" t="s">
        <v>23064</v>
      </c>
      <c r="G8109" t="s">
        <v>155</v>
      </c>
      <c r="H8109" t="s">
        <v>150</v>
      </c>
      <c r="I8109" t="s">
        <v>136</v>
      </c>
      <c r="J8109" t="s">
        <v>137</v>
      </c>
      <c r="K8109" t="s">
        <v>138</v>
      </c>
      <c r="L8109" t="s">
        <v>23065</v>
      </c>
      <c r="M8109" t="s">
        <v>23066</v>
      </c>
      <c r="N8109">
        <v>4.1922222219999998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1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1.3543613982912002</v>
      </c>
      <c r="AC8109">
        <v>0</v>
      </c>
      <c r="AD8109">
        <v>0</v>
      </c>
      <c r="AE8109">
        <v>1.3543613982912002</v>
      </c>
    </row>
    <row r="8110" spans="1:31" x14ac:dyDescent="0.25">
      <c r="A8110">
        <v>2333910</v>
      </c>
      <c r="B8110">
        <v>1</v>
      </c>
      <c r="C8110" t="s">
        <v>81</v>
      </c>
      <c r="D8110" t="s">
        <v>117</v>
      </c>
      <c r="E8110" t="s">
        <v>147</v>
      </c>
      <c r="F8110" t="s">
        <v>23067</v>
      </c>
      <c r="G8110" t="s">
        <v>149</v>
      </c>
      <c r="H8110" t="s">
        <v>150</v>
      </c>
      <c r="I8110" t="s">
        <v>136</v>
      </c>
      <c r="J8110" t="s">
        <v>137</v>
      </c>
      <c r="K8110" t="s">
        <v>138</v>
      </c>
      <c r="L8110" t="s">
        <v>23068</v>
      </c>
      <c r="M8110" t="s">
        <v>23069</v>
      </c>
      <c r="N8110">
        <v>1.828888888</v>
      </c>
      <c r="O8110">
        <v>0</v>
      </c>
      <c r="P8110">
        <v>33</v>
      </c>
      <c r="Q8110">
        <v>0</v>
      </c>
      <c r="R8110">
        <v>0</v>
      </c>
      <c r="S8110">
        <v>0</v>
      </c>
      <c r="T8110">
        <v>3</v>
      </c>
      <c r="U8110">
        <v>0</v>
      </c>
      <c r="V8110">
        <v>0</v>
      </c>
      <c r="W8110">
        <v>0</v>
      </c>
      <c r="X8110">
        <v>3.7894819241053339</v>
      </c>
      <c r="Y8110">
        <v>0</v>
      </c>
      <c r="Z8110">
        <v>0</v>
      </c>
      <c r="AA8110">
        <v>0</v>
      </c>
      <c r="AB8110">
        <v>0.24867532307093337</v>
      </c>
      <c r="AC8110">
        <v>0</v>
      </c>
      <c r="AD8110">
        <v>0</v>
      </c>
      <c r="AE8110">
        <v>4.038157247176267</v>
      </c>
    </row>
    <row r="8111" spans="1:31" x14ac:dyDescent="0.25">
      <c r="A8111">
        <v>2334079</v>
      </c>
      <c r="B8111">
        <v>1</v>
      </c>
      <c r="C8111" t="s">
        <v>81</v>
      </c>
      <c r="D8111" t="s">
        <v>113</v>
      </c>
      <c r="E8111" t="s">
        <v>153</v>
      </c>
      <c r="F8111" t="s">
        <v>23070</v>
      </c>
      <c r="G8111" t="s">
        <v>155</v>
      </c>
      <c r="H8111" t="s">
        <v>150</v>
      </c>
      <c r="I8111" t="s">
        <v>136</v>
      </c>
      <c r="J8111" t="s">
        <v>137</v>
      </c>
      <c r="K8111" t="s">
        <v>138</v>
      </c>
      <c r="L8111" t="s">
        <v>23071</v>
      </c>
      <c r="M8111" t="s">
        <v>23072</v>
      </c>
      <c r="N8111">
        <v>2.6155555549999998</v>
      </c>
      <c r="O8111">
        <v>0</v>
      </c>
      <c r="P8111">
        <v>1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7.3611413633800013E-2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7.3611413633800013E-2</v>
      </c>
    </row>
    <row r="8112" spans="1:31" x14ac:dyDescent="0.25">
      <c r="A8112">
        <v>2333930</v>
      </c>
      <c r="B8112">
        <v>1</v>
      </c>
      <c r="C8112" t="s">
        <v>81</v>
      </c>
      <c r="D8112" t="s">
        <v>112</v>
      </c>
      <c r="E8112" t="s">
        <v>147</v>
      </c>
      <c r="F8112" t="s">
        <v>23073</v>
      </c>
      <c r="G8112" t="s">
        <v>353</v>
      </c>
      <c r="H8112" t="s">
        <v>150</v>
      </c>
      <c r="I8112" t="s">
        <v>136</v>
      </c>
      <c r="J8112" t="s">
        <v>137</v>
      </c>
      <c r="K8112" t="s">
        <v>138</v>
      </c>
      <c r="L8112" t="s">
        <v>23074</v>
      </c>
      <c r="M8112" t="s">
        <v>23075</v>
      </c>
      <c r="N8112">
        <v>1.885</v>
      </c>
      <c r="O8112">
        <v>0</v>
      </c>
      <c r="P8112">
        <v>3</v>
      </c>
      <c r="Q8112">
        <v>0</v>
      </c>
      <c r="R8112">
        <v>2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1.1359223401681997</v>
      </c>
      <c r="Y8112">
        <v>0</v>
      </c>
      <c r="Z8112">
        <v>0.3774970897803</v>
      </c>
      <c r="AA8112">
        <v>0</v>
      </c>
      <c r="AB8112">
        <v>0</v>
      </c>
      <c r="AC8112">
        <v>0</v>
      </c>
      <c r="AD8112">
        <v>0</v>
      </c>
      <c r="AE8112">
        <v>1.5134194299484998</v>
      </c>
    </row>
    <row r="8113" spans="1:31" x14ac:dyDescent="0.25">
      <c r="A8113">
        <v>2333953</v>
      </c>
      <c r="B8113">
        <v>1</v>
      </c>
      <c r="C8113" t="s">
        <v>80</v>
      </c>
      <c r="D8113" t="s">
        <v>100</v>
      </c>
      <c r="E8113" t="s">
        <v>153</v>
      </c>
      <c r="F8113" t="s">
        <v>23076</v>
      </c>
      <c r="G8113" t="s">
        <v>254</v>
      </c>
      <c r="H8113" t="s">
        <v>150</v>
      </c>
      <c r="I8113" t="s">
        <v>136</v>
      </c>
      <c r="J8113" t="s">
        <v>137</v>
      </c>
      <c r="K8113" t="s">
        <v>138</v>
      </c>
      <c r="L8113" t="s">
        <v>23077</v>
      </c>
      <c r="M8113" t="s">
        <v>23078</v>
      </c>
      <c r="N8113">
        <v>1.650833333</v>
      </c>
      <c r="O8113">
        <v>0</v>
      </c>
      <c r="P8113">
        <v>1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0</v>
      </c>
      <c r="AE8113">
        <v>0</v>
      </c>
    </row>
    <row r="8114" spans="1:31" x14ac:dyDescent="0.25">
      <c r="A8114">
        <v>2334202</v>
      </c>
      <c r="B8114">
        <v>1</v>
      </c>
      <c r="C8114" t="s">
        <v>80</v>
      </c>
      <c r="D8114" t="s">
        <v>94</v>
      </c>
      <c r="E8114" t="s">
        <v>147</v>
      </c>
      <c r="F8114" t="s">
        <v>23079</v>
      </c>
      <c r="G8114" t="s">
        <v>336</v>
      </c>
      <c r="H8114" t="s">
        <v>150</v>
      </c>
      <c r="I8114" t="s">
        <v>136</v>
      </c>
      <c r="J8114" t="s">
        <v>137</v>
      </c>
      <c r="K8114" t="s">
        <v>138</v>
      </c>
      <c r="L8114" t="s">
        <v>23080</v>
      </c>
      <c r="M8114" t="s">
        <v>23081</v>
      </c>
      <c r="N8114">
        <v>0.53055555499999996</v>
      </c>
      <c r="O8114">
        <v>0</v>
      </c>
      <c r="P8114">
        <v>111</v>
      </c>
      <c r="Q8114">
        <v>0</v>
      </c>
      <c r="R8114">
        <v>0</v>
      </c>
      <c r="S8114">
        <v>0</v>
      </c>
      <c r="T8114">
        <v>4</v>
      </c>
      <c r="U8114">
        <v>0</v>
      </c>
      <c r="V8114">
        <v>0</v>
      </c>
      <c r="W8114">
        <v>0</v>
      </c>
      <c r="X8114">
        <v>13.093621217922243</v>
      </c>
      <c r="Y8114">
        <v>0</v>
      </c>
      <c r="Z8114">
        <v>0</v>
      </c>
      <c r="AA8114">
        <v>0</v>
      </c>
      <c r="AB8114">
        <v>1.0348620215182223</v>
      </c>
      <c r="AC8114">
        <v>0</v>
      </c>
      <c r="AD8114">
        <v>0</v>
      </c>
      <c r="AE8114">
        <v>14.128483239440465</v>
      </c>
    </row>
    <row r="8115" spans="1:31" x14ac:dyDescent="0.25">
      <c r="A8115">
        <v>2333761</v>
      </c>
      <c r="B8115">
        <v>1</v>
      </c>
      <c r="C8115" t="s">
        <v>80</v>
      </c>
      <c r="D8115" t="s">
        <v>93</v>
      </c>
      <c r="E8115" t="s">
        <v>141</v>
      </c>
      <c r="F8115" t="s">
        <v>23082</v>
      </c>
      <c r="G8115" t="s">
        <v>134</v>
      </c>
      <c r="H8115" t="s">
        <v>135</v>
      </c>
      <c r="I8115" t="s">
        <v>136</v>
      </c>
      <c r="J8115" t="s">
        <v>137</v>
      </c>
      <c r="K8115" t="s">
        <v>138</v>
      </c>
      <c r="L8115" t="s">
        <v>23083</v>
      </c>
      <c r="M8115" t="s">
        <v>23084</v>
      </c>
      <c r="N8115">
        <v>0.47805555500000002</v>
      </c>
      <c r="O8115">
        <v>0</v>
      </c>
      <c r="P8115">
        <v>243</v>
      </c>
      <c r="Q8115">
        <v>2</v>
      </c>
      <c r="R8115">
        <v>164</v>
      </c>
      <c r="S8115">
        <v>0</v>
      </c>
      <c r="T8115">
        <v>92</v>
      </c>
      <c r="U8115">
        <v>0</v>
      </c>
      <c r="V8115">
        <v>0</v>
      </c>
      <c r="W8115">
        <v>0</v>
      </c>
      <c r="X8115">
        <v>20.282466316716683</v>
      </c>
      <c r="Y8115">
        <v>1.2989277022894501</v>
      </c>
      <c r="Z8115">
        <v>57.70435096896572</v>
      </c>
      <c r="AA8115">
        <v>0</v>
      </c>
      <c r="AB8115">
        <v>33.205210460810676</v>
      </c>
      <c r="AC8115">
        <v>0</v>
      </c>
      <c r="AD8115">
        <v>0</v>
      </c>
      <c r="AE8115">
        <v>112.49095544878253</v>
      </c>
    </row>
    <row r="8116" spans="1:31" x14ac:dyDescent="0.25">
      <c r="A8116">
        <v>2334010</v>
      </c>
      <c r="B8116">
        <v>1</v>
      </c>
      <c r="C8116" t="s">
        <v>80</v>
      </c>
      <c r="D8116" t="s">
        <v>109</v>
      </c>
      <c r="E8116" t="s">
        <v>147</v>
      </c>
      <c r="F8116" t="s">
        <v>23085</v>
      </c>
      <c r="G8116" t="s">
        <v>463</v>
      </c>
      <c r="H8116" t="s">
        <v>150</v>
      </c>
      <c r="I8116" t="s">
        <v>136</v>
      </c>
      <c r="J8116" t="s">
        <v>137</v>
      </c>
      <c r="K8116" t="s">
        <v>138</v>
      </c>
      <c r="L8116" t="s">
        <v>23086</v>
      </c>
      <c r="M8116" t="s">
        <v>23087</v>
      </c>
      <c r="N8116">
        <v>0.77555555499999995</v>
      </c>
      <c r="O8116">
        <v>0</v>
      </c>
      <c r="P8116">
        <v>3</v>
      </c>
      <c r="Q8116">
        <v>0</v>
      </c>
      <c r="R8116">
        <v>0</v>
      </c>
      <c r="S8116">
        <v>0</v>
      </c>
      <c r="T8116">
        <v>2</v>
      </c>
      <c r="U8116">
        <v>0</v>
      </c>
      <c r="V8116">
        <v>0</v>
      </c>
      <c r="W8116">
        <v>0</v>
      </c>
      <c r="X8116">
        <v>0.41770445651812493</v>
      </c>
      <c r="Y8116">
        <v>0</v>
      </c>
      <c r="Z8116">
        <v>0</v>
      </c>
      <c r="AA8116">
        <v>0</v>
      </c>
      <c r="AB8116">
        <v>2.0690546944859776</v>
      </c>
      <c r="AC8116">
        <v>0</v>
      </c>
      <c r="AD8116">
        <v>0</v>
      </c>
      <c r="AE8116">
        <v>2.4867591510041027</v>
      </c>
    </row>
    <row r="8117" spans="1:31" x14ac:dyDescent="0.25">
      <c r="A8117">
        <v>2334116</v>
      </c>
      <c r="B8117">
        <v>1</v>
      </c>
      <c r="C8117" t="s">
        <v>80</v>
      </c>
      <c r="D8117" t="s">
        <v>93</v>
      </c>
      <c r="E8117" t="s">
        <v>153</v>
      </c>
      <c r="F8117" t="s">
        <v>23088</v>
      </c>
      <c r="G8117" t="s">
        <v>155</v>
      </c>
      <c r="H8117" t="s">
        <v>150</v>
      </c>
      <c r="I8117" t="s">
        <v>136</v>
      </c>
      <c r="J8117" t="s">
        <v>137</v>
      </c>
      <c r="K8117" t="s">
        <v>138</v>
      </c>
      <c r="L8117" t="s">
        <v>23089</v>
      </c>
      <c r="M8117" t="s">
        <v>23090</v>
      </c>
      <c r="N8117">
        <v>2.7808333329999999</v>
      </c>
      <c r="O8117">
        <v>0</v>
      </c>
      <c r="P8117">
        <v>0</v>
      </c>
      <c r="Q8117">
        <v>0</v>
      </c>
      <c r="R8117">
        <v>1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3.6669995729236002</v>
      </c>
      <c r="AA8117">
        <v>0</v>
      </c>
      <c r="AB8117">
        <v>0</v>
      </c>
      <c r="AC8117">
        <v>0</v>
      </c>
      <c r="AD8117">
        <v>0</v>
      </c>
      <c r="AE8117">
        <v>3.6669995729236002</v>
      </c>
    </row>
    <row r="8118" spans="1:31" x14ac:dyDescent="0.25">
      <c r="A8118">
        <v>2334016</v>
      </c>
      <c r="B8118">
        <v>1</v>
      </c>
      <c r="C8118" t="s">
        <v>80</v>
      </c>
      <c r="D8118" t="s">
        <v>93</v>
      </c>
      <c r="E8118" t="s">
        <v>147</v>
      </c>
      <c r="F8118" t="s">
        <v>20206</v>
      </c>
      <c r="G8118" t="s">
        <v>149</v>
      </c>
      <c r="H8118" t="s">
        <v>150</v>
      </c>
      <c r="I8118" t="s">
        <v>136</v>
      </c>
      <c r="J8118" t="s">
        <v>137</v>
      </c>
      <c r="K8118" t="s">
        <v>138</v>
      </c>
      <c r="L8118" t="s">
        <v>23091</v>
      </c>
      <c r="M8118" t="s">
        <v>23092</v>
      </c>
      <c r="N8118">
        <v>3.0452777769999999</v>
      </c>
      <c r="O8118">
        <v>0</v>
      </c>
      <c r="P8118">
        <v>0</v>
      </c>
      <c r="Q8118">
        <v>0</v>
      </c>
      <c r="R8118">
        <v>4</v>
      </c>
      <c r="S8118">
        <v>0</v>
      </c>
      <c r="T8118">
        <v>1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5.5982849416540086</v>
      </c>
      <c r="AA8118">
        <v>0</v>
      </c>
      <c r="AB8118">
        <v>0</v>
      </c>
      <c r="AC8118">
        <v>0</v>
      </c>
      <c r="AD8118">
        <v>0</v>
      </c>
      <c r="AE8118">
        <v>5.5982849416540086</v>
      </c>
    </row>
    <row r="8119" spans="1:31" x14ac:dyDescent="0.25">
      <c r="A8119">
        <v>2333993</v>
      </c>
      <c r="B8119">
        <v>1</v>
      </c>
      <c r="C8119" t="s">
        <v>80</v>
      </c>
      <c r="D8119" t="s">
        <v>105</v>
      </c>
      <c r="E8119" t="s">
        <v>132</v>
      </c>
      <c r="F8119" t="s">
        <v>18559</v>
      </c>
      <c r="G8119" t="s">
        <v>134</v>
      </c>
      <c r="H8119" t="s">
        <v>135</v>
      </c>
      <c r="I8119" t="s">
        <v>136</v>
      </c>
      <c r="J8119" t="s">
        <v>137</v>
      </c>
      <c r="K8119" t="s">
        <v>138</v>
      </c>
      <c r="L8119" t="s">
        <v>23093</v>
      </c>
      <c r="M8119" t="s">
        <v>23094</v>
      </c>
      <c r="N8119">
        <v>2.0108333329999999</v>
      </c>
      <c r="O8119">
        <v>0</v>
      </c>
      <c r="P8119">
        <v>228</v>
      </c>
      <c r="Q8119">
        <v>0</v>
      </c>
      <c r="R8119">
        <v>0</v>
      </c>
      <c r="S8119">
        <v>0</v>
      </c>
      <c r="T8119">
        <v>1</v>
      </c>
      <c r="U8119">
        <v>0</v>
      </c>
      <c r="V8119">
        <v>0</v>
      </c>
      <c r="W8119">
        <v>0</v>
      </c>
      <c r="X8119">
        <v>125.01062466413035</v>
      </c>
      <c r="Y8119">
        <v>0</v>
      </c>
      <c r="Z8119">
        <v>0</v>
      </c>
      <c r="AA8119">
        <v>0</v>
      </c>
      <c r="AB8119">
        <v>0.25480135765087503</v>
      </c>
      <c r="AC8119">
        <v>0</v>
      </c>
      <c r="AD8119">
        <v>0</v>
      </c>
      <c r="AE8119">
        <v>125.26542602178122</v>
      </c>
    </row>
    <row r="8120" spans="1:31" x14ac:dyDescent="0.25">
      <c r="A8120">
        <v>2333801</v>
      </c>
      <c r="B8120">
        <v>1</v>
      </c>
      <c r="C8120" t="s">
        <v>80</v>
      </c>
      <c r="D8120" t="s">
        <v>100</v>
      </c>
      <c r="E8120" t="s">
        <v>141</v>
      </c>
      <c r="F8120" t="s">
        <v>23095</v>
      </c>
      <c r="G8120" t="s">
        <v>143</v>
      </c>
      <c r="H8120" t="s">
        <v>135</v>
      </c>
      <c r="I8120" t="s">
        <v>136</v>
      </c>
      <c r="J8120" t="s">
        <v>137</v>
      </c>
      <c r="K8120" t="s">
        <v>144</v>
      </c>
      <c r="L8120" t="s">
        <v>23096</v>
      </c>
      <c r="M8120" t="s">
        <v>23097</v>
      </c>
      <c r="N8120">
        <v>0.32500000000000001</v>
      </c>
      <c r="O8120">
        <v>0</v>
      </c>
      <c r="P8120">
        <v>19</v>
      </c>
      <c r="Q8120">
        <v>2</v>
      </c>
      <c r="R8120">
        <v>17</v>
      </c>
      <c r="S8120">
        <v>8</v>
      </c>
      <c r="T8120">
        <v>615</v>
      </c>
      <c r="U8120">
        <v>17</v>
      </c>
      <c r="V8120">
        <v>147</v>
      </c>
      <c r="W8120">
        <v>0</v>
      </c>
      <c r="X8120">
        <v>1.187028441729</v>
      </c>
      <c r="Y8120">
        <v>12.134804440297501</v>
      </c>
      <c r="Z8120">
        <v>7.1167131881007499</v>
      </c>
      <c r="AA8120">
        <v>7.4867978346037498</v>
      </c>
      <c r="AB8120">
        <v>332.17342120852823</v>
      </c>
      <c r="AC8120">
        <v>262.91643609747751</v>
      </c>
      <c r="AD8120">
        <v>1271.4679983894528</v>
      </c>
      <c r="AE8120">
        <v>1894.4831996001894</v>
      </c>
    </row>
    <row r="8121" spans="1:31" x14ac:dyDescent="0.25">
      <c r="A8121">
        <v>2333807</v>
      </c>
      <c r="B8121">
        <v>1</v>
      </c>
      <c r="C8121" t="s">
        <v>80</v>
      </c>
      <c r="D8121" t="s">
        <v>93</v>
      </c>
      <c r="E8121" t="s">
        <v>147</v>
      </c>
      <c r="F8121" t="s">
        <v>20227</v>
      </c>
      <c r="G8121" t="s">
        <v>149</v>
      </c>
      <c r="H8121" t="s">
        <v>150</v>
      </c>
      <c r="I8121" t="s">
        <v>136</v>
      </c>
      <c r="J8121" t="s">
        <v>137</v>
      </c>
      <c r="K8121" t="s">
        <v>138</v>
      </c>
      <c r="L8121" t="s">
        <v>23098</v>
      </c>
      <c r="M8121" t="s">
        <v>23099</v>
      </c>
      <c r="N8121">
        <v>1.863611111</v>
      </c>
      <c r="O8121">
        <v>0</v>
      </c>
      <c r="P8121">
        <v>1</v>
      </c>
      <c r="Q8121">
        <v>0</v>
      </c>
      <c r="R8121">
        <v>3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0.58785023151195004</v>
      </c>
      <c r="Y8121">
        <v>0</v>
      </c>
      <c r="Z8121">
        <v>11.279175597355925</v>
      </c>
      <c r="AA8121">
        <v>0</v>
      </c>
      <c r="AB8121">
        <v>0</v>
      </c>
      <c r="AC8121">
        <v>0</v>
      </c>
      <c r="AD8121">
        <v>0</v>
      </c>
      <c r="AE8121">
        <v>11.867025828867876</v>
      </c>
    </row>
    <row r="8122" spans="1:31" x14ac:dyDescent="0.25">
      <c r="A8122">
        <v>2333784</v>
      </c>
      <c r="B8122">
        <v>1</v>
      </c>
      <c r="C8122" t="s">
        <v>80</v>
      </c>
      <c r="D8122" t="s">
        <v>82</v>
      </c>
      <c r="E8122" t="s">
        <v>158</v>
      </c>
      <c r="F8122" t="s">
        <v>23100</v>
      </c>
      <c r="G8122" t="s">
        <v>177</v>
      </c>
      <c r="H8122" t="s">
        <v>150</v>
      </c>
      <c r="I8122" t="s">
        <v>136</v>
      </c>
      <c r="J8122" t="s">
        <v>137</v>
      </c>
      <c r="K8122" t="s">
        <v>144</v>
      </c>
      <c r="L8122" t="s">
        <v>23101</v>
      </c>
      <c r="M8122" t="s">
        <v>23102</v>
      </c>
      <c r="N8122">
        <v>7.4275000000000002</v>
      </c>
      <c r="O8122">
        <v>0</v>
      </c>
      <c r="P8122">
        <v>1239</v>
      </c>
      <c r="Q8122">
        <v>0</v>
      </c>
      <c r="R8122">
        <v>0</v>
      </c>
      <c r="S8122">
        <v>0</v>
      </c>
      <c r="T8122">
        <v>106</v>
      </c>
      <c r="U8122">
        <v>0</v>
      </c>
      <c r="V8122">
        <v>1</v>
      </c>
      <c r="W8122">
        <v>0</v>
      </c>
      <c r="X8122">
        <v>1965.6159147330843</v>
      </c>
      <c r="Y8122">
        <v>0</v>
      </c>
      <c r="Z8122">
        <v>0</v>
      </c>
      <c r="AA8122">
        <v>0</v>
      </c>
      <c r="AB8122">
        <v>538.90117388767021</v>
      </c>
      <c r="AC8122">
        <v>0</v>
      </c>
      <c r="AD8122">
        <v>871.32102177315323</v>
      </c>
      <c r="AE8122">
        <v>3375.8381103939073</v>
      </c>
    </row>
    <row r="8123" spans="1:31" x14ac:dyDescent="0.25">
      <c r="A8123">
        <v>2334093</v>
      </c>
      <c r="B8123">
        <v>1</v>
      </c>
      <c r="C8123" t="s">
        <v>81</v>
      </c>
      <c r="D8123" t="s">
        <v>118</v>
      </c>
      <c r="E8123" t="s">
        <v>175</v>
      </c>
      <c r="F8123" t="s">
        <v>23103</v>
      </c>
      <c r="G8123" t="s">
        <v>134</v>
      </c>
      <c r="H8123" t="s">
        <v>135</v>
      </c>
      <c r="I8123" t="s">
        <v>136</v>
      </c>
      <c r="J8123" t="s">
        <v>137</v>
      </c>
      <c r="K8123" t="s">
        <v>138</v>
      </c>
      <c r="L8123" t="s">
        <v>23104</v>
      </c>
      <c r="M8123" t="s">
        <v>23105</v>
      </c>
      <c r="N8123">
        <v>0.898888888</v>
      </c>
      <c r="O8123">
        <v>0</v>
      </c>
      <c r="P8123">
        <v>819</v>
      </c>
      <c r="Q8123">
        <v>1</v>
      </c>
      <c r="R8123">
        <v>33</v>
      </c>
      <c r="S8123">
        <v>1</v>
      </c>
      <c r="T8123">
        <v>75</v>
      </c>
      <c r="U8123">
        <v>2</v>
      </c>
      <c r="V8123">
        <v>0</v>
      </c>
      <c r="W8123">
        <v>0</v>
      </c>
      <c r="X8123">
        <v>119.73230617392096</v>
      </c>
      <c r="Y8123">
        <v>1.6403214886354223</v>
      </c>
      <c r="Z8123">
        <v>50.859083698655823</v>
      </c>
      <c r="AA8123">
        <v>0.89814982339972504</v>
      </c>
      <c r="AB8123">
        <v>48.90517269953051</v>
      </c>
      <c r="AC8123">
        <v>88.667570269730533</v>
      </c>
      <c r="AD8123">
        <v>0</v>
      </c>
      <c r="AE8123">
        <v>310.70260415387298</v>
      </c>
    </row>
    <row r="8124" spans="1:31" x14ac:dyDescent="0.25">
      <c r="A8124">
        <v>2333847</v>
      </c>
      <c r="B8124">
        <v>1</v>
      </c>
      <c r="C8124" t="s">
        <v>81</v>
      </c>
      <c r="D8124" t="s">
        <v>128</v>
      </c>
      <c r="E8124" t="s">
        <v>158</v>
      </c>
      <c r="F8124" t="s">
        <v>23106</v>
      </c>
      <c r="G8124" t="s">
        <v>453</v>
      </c>
      <c r="H8124" t="s">
        <v>150</v>
      </c>
      <c r="I8124" t="s">
        <v>136</v>
      </c>
      <c r="J8124" t="s">
        <v>137</v>
      </c>
      <c r="K8124" t="s">
        <v>138</v>
      </c>
      <c r="L8124" t="s">
        <v>23107</v>
      </c>
      <c r="M8124" t="s">
        <v>23108</v>
      </c>
      <c r="N8124">
        <v>3.537222222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36</v>
      </c>
      <c r="U8124">
        <v>0</v>
      </c>
      <c r="V8124">
        <v>3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223.90223579458078</v>
      </c>
      <c r="AC8124">
        <v>0</v>
      </c>
      <c r="AD8124">
        <v>549.93116472721715</v>
      </c>
      <c r="AE8124">
        <v>773.8334005217979</v>
      </c>
    </row>
    <row r="8125" spans="1:31" x14ac:dyDescent="0.25">
      <c r="A8125">
        <v>2333721</v>
      </c>
      <c r="B8125">
        <v>1</v>
      </c>
      <c r="C8125" t="s">
        <v>80</v>
      </c>
      <c r="D8125" t="s">
        <v>98</v>
      </c>
      <c r="E8125" t="s">
        <v>147</v>
      </c>
      <c r="F8125" t="s">
        <v>23109</v>
      </c>
      <c r="G8125" t="s">
        <v>149</v>
      </c>
      <c r="H8125" t="s">
        <v>150</v>
      </c>
      <c r="I8125" t="s">
        <v>136</v>
      </c>
      <c r="J8125" t="s">
        <v>137</v>
      </c>
      <c r="K8125" t="s">
        <v>138</v>
      </c>
      <c r="L8125" t="s">
        <v>23110</v>
      </c>
      <c r="M8125" t="s">
        <v>23111</v>
      </c>
      <c r="N8125">
        <v>1.3172222220000001</v>
      </c>
      <c r="O8125">
        <v>0</v>
      </c>
      <c r="P8125">
        <v>0</v>
      </c>
      <c r="Q8125">
        <v>0</v>
      </c>
      <c r="R8125">
        <v>2</v>
      </c>
      <c r="S8125">
        <v>0</v>
      </c>
      <c r="T8125">
        <v>2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15.341417125426601</v>
      </c>
      <c r="AA8125">
        <v>0</v>
      </c>
      <c r="AB8125">
        <v>6.4057725291619914</v>
      </c>
      <c r="AC8125">
        <v>0</v>
      </c>
      <c r="AD8125">
        <v>0</v>
      </c>
      <c r="AE8125">
        <v>21.747189654588592</v>
      </c>
    </row>
    <row r="8126" spans="1:31" x14ac:dyDescent="0.25">
      <c r="A8126">
        <v>2334056</v>
      </c>
      <c r="B8126">
        <v>1</v>
      </c>
      <c r="C8126" t="s">
        <v>81</v>
      </c>
      <c r="D8126" t="s">
        <v>127</v>
      </c>
      <c r="E8126" t="s">
        <v>147</v>
      </c>
      <c r="F8126" t="s">
        <v>23112</v>
      </c>
      <c r="G8126" t="s">
        <v>384</v>
      </c>
      <c r="H8126" t="s">
        <v>150</v>
      </c>
      <c r="I8126" t="s">
        <v>136</v>
      </c>
      <c r="J8126" t="s">
        <v>137</v>
      </c>
      <c r="K8126" t="s">
        <v>138</v>
      </c>
      <c r="L8126" t="s">
        <v>23113</v>
      </c>
      <c r="M8126" t="s">
        <v>23114</v>
      </c>
      <c r="N8126">
        <v>0.67944444400000004</v>
      </c>
      <c r="O8126">
        <v>0</v>
      </c>
      <c r="P8126">
        <v>43</v>
      </c>
      <c r="Q8126">
        <v>0</v>
      </c>
      <c r="R8126">
        <v>13</v>
      </c>
      <c r="S8126">
        <v>0</v>
      </c>
      <c r="T8126">
        <v>4</v>
      </c>
      <c r="U8126">
        <v>0</v>
      </c>
      <c r="V8126">
        <v>0</v>
      </c>
      <c r="W8126">
        <v>0</v>
      </c>
      <c r="X8126">
        <v>5.9327765811844895</v>
      </c>
      <c r="Y8126">
        <v>0</v>
      </c>
      <c r="Z8126">
        <v>5.8411016963229896</v>
      </c>
      <c r="AA8126">
        <v>0</v>
      </c>
      <c r="AB8126">
        <v>2.9298131595698003</v>
      </c>
      <c r="AC8126">
        <v>0</v>
      </c>
      <c r="AD8126">
        <v>0</v>
      </c>
      <c r="AE8126">
        <v>14.703691437077278</v>
      </c>
    </row>
    <row r="8127" spans="1:31" x14ac:dyDescent="0.25">
      <c r="A8127">
        <v>2334199</v>
      </c>
      <c r="B8127">
        <v>1</v>
      </c>
      <c r="C8127" t="s">
        <v>80</v>
      </c>
      <c r="D8127" t="s">
        <v>94</v>
      </c>
      <c r="E8127" t="s">
        <v>153</v>
      </c>
      <c r="F8127" t="s">
        <v>23115</v>
      </c>
      <c r="G8127" t="s">
        <v>203</v>
      </c>
      <c r="H8127" t="s">
        <v>150</v>
      </c>
      <c r="I8127" t="s">
        <v>136</v>
      </c>
      <c r="J8127" t="s">
        <v>137</v>
      </c>
      <c r="K8127" t="s">
        <v>138</v>
      </c>
      <c r="L8127" t="s">
        <v>23116</v>
      </c>
      <c r="M8127" t="s">
        <v>23117</v>
      </c>
      <c r="N8127">
        <v>3.1058333330000001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1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2.9274478723848669</v>
      </c>
      <c r="AC8127">
        <v>0</v>
      </c>
      <c r="AD8127">
        <v>0</v>
      </c>
      <c r="AE8127">
        <v>2.9274478723848669</v>
      </c>
    </row>
    <row r="8128" spans="1:31" x14ac:dyDescent="0.25">
      <c r="A8128">
        <v>2333764</v>
      </c>
      <c r="B8128">
        <v>1</v>
      </c>
      <c r="C8128" t="s">
        <v>81</v>
      </c>
      <c r="D8128" t="s">
        <v>123</v>
      </c>
      <c r="E8128" t="s">
        <v>285</v>
      </c>
      <c r="F8128" t="s">
        <v>23118</v>
      </c>
      <c r="G8128" t="s">
        <v>177</v>
      </c>
      <c r="H8128" t="s">
        <v>150</v>
      </c>
      <c r="I8128" t="s">
        <v>136</v>
      </c>
      <c r="J8128" t="s">
        <v>137</v>
      </c>
      <c r="K8128" t="s">
        <v>144</v>
      </c>
      <c r="L8128" t="s">
        <v>23119</v>
      </c>
      <c r="M8128" t="s">
        <v>23120</v>
      </c>
      <c r="N8128">
        <v>6.5061111110000001</v>
      </c>
      <c r="O8128">
        <v>0</v>
      </c>
      <c r="P8128">
        <v>36</v>
      </c>
      <c r="Q8128">
        <v>0</v>
      </c>
      <c r="R8128">
        <v>0</v>
      </c>
      <c r="S8128">
        <v>0</v>
      </c>
      <c r="T8128">
        <v>10</v>
      </c>
      <c r="U8128">
        <v>0</v>
      </c>
      <c r="V8128">
        <v>0</v>
      </c>
      <c r="W8128">
        <v>0</v>
      </c>
      <c r="X8128">
        <v>34.89568336320427</v>
      </c>
      <c r="Y8128">
        <v>0</v>
      </c>
      <c r="Z8128">
        <v>0</v>
      </c>
      <c r="AA8128">
        <v>0</v>
      </c>
      <c r="AB8128">
        <v>70.784886767490491</v>
      </c>
      <c r="AC8128">
        <v>0</v>
      </c>
      <c r="AD8128">
        <v>0</v>
      </c>
      <c r="AE8128">
        <v>105.68057013069476</v>
      </c>
    </row>
    <row r="8129" spans="1:31" x14ac:dyDescent="0.25">
      <c r="A8129">
        <v>2333678</v>
      </c>
      <c r="B8129">
        <v>1</v>
      </c>
      <c r="C8129" t="s">
        <v>81</v>
      </c>
      <c r="D8129" t="s">
        <v>118</v>
      </c>
      <c r="E8129" t="s">
        <v>141</v>
      </c>
      <c r="F8129" t="s">
        <v>20090</v>
      </c>
      <c r="G8129" t="s">
        <v>467</v>
      </c>
      <c r="H8129" t="s">
        <v>135</v>
      </c>
      <c r="I8129" t="s">
        <v>136</v>
      </c>
      <c r="J8129" t="s">
        <v>137</v>
      </c>
      <c r="K8129" t="s">
        <v>144</v>
      </c>
      <c r="L8129" t="s">
        <v>23121</v>
      </c>
      <c r="M8129" t="s">
        <v>23122</v>
      </c>
      <c r="N8129">
        <v>5.3611111000000003E-2</v>
      </c>
      <c r="O8129">
        <v>0</v>
      </c>
      <c r="P8129">
        <v>10979</v>
      </c>
      <c r="Q8129">
        <v>0</v>
      </c>
      <c r="R8129">
        <v>4</v>
      </c>
      <c r="S8129">
        <v>4</v>
      </c>
      <c r="T8129">
        <v>2688</v>
      </c>
      <c r="U8129">
        <v>0</v>
      </c>
      <c r="V8129">
        <v>10</v>
      </c>
      <c r="W8129">
        <v>0</v>
      </c>
      <c r="X8129">
        <v>95.026350976190315</v>
      </c>
      <c r="Y8129">
        <v>0</v>
      </c>
      <c r="Z8129">
        <v>0.12917572434856947</v>
      </c>
      <c r="AA8129">
        <v>0.39671529160079999</v>
      </c>
      <c r="AB8129">
        <v>73.692100231945773</v>
      </c>
      <c r="AC8129">
        <v>0</v>
      </c>
      <c r="AD8129">
        <v>8.223032908432728</v>
      </c>
      <c r="AE8129">
        <v>177.46737513251821</v>
      </c>
    </row>
    <row r="8130" spans="1:31" x14ac:dyDescent="0.25">
      <c r="A8130">
        <v>2334156</v>
      </c>
      <c r="B8130">
        <v>1</v>
      </c>
      <c r="C8130" t="s">
        <v>80</v>
      </c>
      <c r="D8130" t="s">
        <v>84</v>
      </c>
      <c r="E8130" t="s">
        <v>153</v>
      </c>
      <c r="F8130" t="s">
        <v>23123</v>
      </c>
      <c r="G8130" t="s">
        <v>155</v>
      </c>
      <c r="H8130" t="s">
        <v>150</v>
      </c>
      <c r="I8130" t="s">
        <v>136</v>
      </c>
      <c r="J8130" t="s">
        <v>137</v>
      </c>
      <c r="K8130" t="s">
        <v>138</v>
      </c>
      <c r="L8130" t="s">
        <v>23124</v>
      </c>
      <c r="M8130" t="s">
        <v>23125</v>
      </c>
      <c r="N8130">
        <v>6.4316666659999999</v>
      </c>
      <c r="O8130">
        <v>0</v>
      </c>
      <c r="P8130">
        <v>7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10.217789896743097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10.217789896743097</v>
      </c>
    </row>
    <row r="8131" spans="1:31" x14ac:dyDescent="0.25">
      <c r="A8131">
        <v>2334162</v>
      </c>
      <c r="B8131">
        <v>1</v>
      </c>
      <c r="C8131" t="s">
        <v>80</v>
      </c>
      <c r="D8131" t="s">
        <v>110</v>
      </c>
      <c r="E8131" t="s">
        <v>153</v>
      </c>
      <c r="F8131" t="s">
        <v>23126</v>
      </c>
      <c r="G8131" t="s">
        <v>155</v>
      </c>
      <c r="H8131" t="s">
        <v>150</v>
      </c>
      <c r="I8131" t="s">
        <v>136</v>
      </c>
      <c r="J8131" t="s">
        <v>137</v>
      </c>
      <c r="K8131" t="s">
        <v>138</v>
      </c>
      <c r="L8131" t="s">
        <v>23127</v>
      </c>
      <c r="M8131" t="s">
        <v>23128</v>
      </c>
      <c r="N8131">
        <v>3.8605555549999999</v>
      </c>
      <c r="O8131">
        <v>0</v>
      </c>
      <c r="P8131">
        <v>2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1.6128317260797753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1.6128317260797753</v>
      </c>
    </row>
    <row r="8132" spans="1:31" x14ac:dyDescent="0.25">
      <c r="A8132">
        <v>2333733</v>
      </c>
      <c r="B8132">
        <v>1</v>
      </c>
      <c r="C8132" t="s">
        <v>80</v>
      </c>
      <c r="D8132" t="s">
        <v>106</v>
      </c>
      <c r="E8132" t="s">
        <v>147</v>
      </c>
      <c r="F8132" t="s">
        <v>23129</v>
      </c>
      <c r="G8132" t="s">
        <v>149</v>
      </c>
      <c r="H8132" t="s">
        <v>150</v>
      </c>
      <c r="I8132" t="s">
        <v>136</v>
      </c>
      <c r="J8132" t="s">
        <v>137</v>
      </c>
      <c r="K8132" t="s">
        <v>138</v>
      </c>
      <c r="L8132" t="s">
        <v>23130</v>
      </c>
      <c r="M8132" t="s">
        <v>23131</v>
      </c>
      <c r="N8132">
        <v>4.3938888880000002</v>
      </c>
      <c r="O8132">
        <v>0</v>
      </c>
      <c r="P8132">
        <v>0</v>
      </c>
      <c r="Q8132">
        <v>0</v>
      </c>
      <c r="R8132">
        <v>1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</v>
      </c>
    </row>
    <row r="8133" spans="1:31" x14ac:dyDescent="0.25">
      <c r="A8133">
        <v>2334019</v>
      </c>
      <c r="B8133">
        <v>1</v>
      </c>
      <c r="C8133" t="s">
        <v>81</v>
      </c>
      <c r="D8133" t="s">
        <v>113</v>
      </c>
      <c r="E8133" t="s">
        <v>158</v>
      </c>
      <c r="F8133" t="s">
        <v>23132</v>
      </c>
      <c r="G8133" t="s">
        <v>453</v>
      </c>
      <c r="H8133" t="s">
        <v>150</v>
      </c>
      <c r="I8133" t="s">
        <v>136</v>
      </c>
      <c r="J8133" t="s">
        <v>137</v>
      </c>
      <c r="K8133" t="s">
        <v>138</v>
      </c>
      <c r="L8133" t="s">
        <v>23133</v>
      </c>
      <c r="M8133" t="s">
        <v>23134</v>
      </c>
      <c r="N8133">
        <v>0.64555555499999995</v>
      </c>
      <c r="O8133">
        <v>0</v>
      </c>
      <c r="P8133">
        <v>1</v>
      </c>
      <c r="Q8133">
        <v>0</v>
      </c>
      <c r="R8133">
        <v>9</v>
      </c>
      <c r="S8133">
        <v>0</v>
      </c>
      <c r="T8133">
        <v>1</v>
      </c>
      <c r="U8133">
        <v>0</v>
      </c>
      <c r="V8133">
        <v>0</v>
      </c>
      <c r="W8133">
        <v>0</v>
      </c>
      <c r="X8133">
        <v>0.21328344562687501</v>
      </c>
      <c r="Y8133">
        <v>0</v>
      </c>
      <c r="Z8133">
        <v>6.4190240857357086</v>
      </c>
      <c r="AA8133">
        <v>0</v>
      </c>
      <c r="AB8133">
        <v>0.30350191758133327</v>
      </c>
      <c r="AC8133">
        <v>0</v>
      </c>
      <c r="AD8133">
        <v>0</v>
      </c>
      <c r="AE8133">
        <v>6.9358094489439166</v>
      </c>
    </row>
    <row r="8134" spans="1:31" x14ac:dyDescent="0.25">
      <c r="A8134">
        <v>2333873</v>
      </c>
      <c r="B8134">
        <v>1</v>
      </c>
      <c r="C8134" t="s">
        <v>80</v>
      </c>
      <c r="D8134" t="s">
        <v>92</v>
      </c>
      <c r="E8134" t="s">
        <v>158</v>
      </c>
      <c r="F8134" t="s">
        <v>23135</v>
      </c>
      <c r="G8134" t="s">
        <v>453</v>
      </c>
      <c r="H8134" t="s">
        <v>150</v>
      </c>
      <c r="I8134" t="s">
        <v>136</v>
      </c>
      <c r="J8134" t="s">
        <v>137</v>
      </c>
      <c r="K8134" t="s">
        <v>138</v>
      </c>
      <c r="L8134" t="s">
        <v>23136</v>
      </c>
      <c r="M8134" t="s">
        <v>23137</v>
      </c>
      <c r="N8134">
        <v>2.5588888879999998</v>
      </c>
      <c r="O8134">
        <v>0</v>
      </c>
      <c r="P8134">
        <v>97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61.947463628998996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  <c r="AE8134">
        <v>61.947463628998996</v>
      </c>
    </row>
    <row r="8135" spans="1:31" x14ac:dyDescent="0.25">
      <c r="A8135">
        <v>2333856</v>
      </c>
      <c r="B8135">
        <v>1</v>
      </c>
      <c r="C8135" t="s">
        <v>80</v>
      </c>
      <c r="D8135" t="s">
        <v>96</v>
      </c>
      <c r="E8135" t="s">
        <v>153</v>
      </c>
      <c r="F8135" t="s">
        <v>23138</v>
      </c>
      <c r="G8135" t="s">
        <v>155</v>
      </c>
      <c r="H8135" t="s">
        <v>150</v>
      </c>
      <c r="I8135" t="s">
        <v>136</v>
      </c>
      <c r="J8135" t="s">
        <v>137</v>
      </c>
      <c r="K8135" t="s">
        <v>138</v>
      </c>
      <c r="L8135" t="s">
        <v>23139</v>
      </c>
      <c r="M8135" t="s">
        <v>23140</v>
      </c>
      <c r="N8135">
        <v>1.8505555549999999</v>
      </c>
      <c r="O8135">
        <v>0</v>
      </c>
      <c r="P8135">
        <v>1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0.54604484995433333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0.54604484995433333</v>
      </c>
    </row>
    <row r="8136" spans="1:31" x14ac:dyDescent="0.25">
      <c r="A8136">
        <v>2333833</v>
      </c>
      <c r="B8136">
        <v>1</v>
      </c>
      <c r="C8136" t="s">
        <v>81</v>
      </c>
      <c r="D8136" t="s">
        <v>122</v>
      </c>
      <c r="E8136" t="s">
        <v>132</v>
      </c>
      <c r="F8136" t="s">
        <v>23141</v>
      </c>
      <c r="G8136" t="s">
        <v>143</v>
      </c>
      <c r="H8136" t="s">
        <v>135</v>
      </c>
      <c r="I8136" t="s">
        <v>136</v>
      </c>
      <c r="J8136" t="s">
        <v>137</v>
      </c>
      <c r="K8136" t="s">
        <v>144</v>
      </c>
      <c r="L8136" t="s">
        <v>23142</v>
      </c>
      <c r="M8136" t="s">
        <v>23143</v>
      </c>
      <c r="N8136">
        <v>8.9333333330000002</v>
      </c>
      <c r="O8136">
        <v>1</v>
      </c>
      <c r="P8136">
        <v>510</v>
      </c>
      <c r="Q8136">
        <v>4</v>
      </c>
      <c r="R8136">
        <v>0</v>
      </c>
      <c r="S8136">
        <v>3</v>
      </c>
      <c r="T8136">
        <v>22</v>
      </c>
      <c r="U8136">
        <v>1</v>
      </c>
      <c r="V8136">
        <v>0</v>
      </c>
      <c r="W8136">
        <v>1.2311082899024999</v>
      </c>
      <c r="X8136">
        <v>418.56066479972333</v>
      </c>
      <c r="Y8136">
        <v>33.306697492605004</v>
      </c>
      <c r="Z8136">
        <v>0</v>
      </c>
      <c r="AA8136">
        <v>87.737505793060649</v>
      </c>
      <c r="AB8136">
        <v>73.174759289283685</v>
      </c>
      <c r="AC8136">
        <v>927.71816322799395</v>
      </c>
      <c r="AD8136">
        <v>0</v>
      </c>
      <c r="AE8136">
        <v>1541.7288988925691</v>
      </c>
    </row>
    <row r="8137" spans="1:31" x14ac:dyDescent="0.25">
      <c r="A8137">
        <v>2333936</v>
      </c>
      <c r="B8137">
        <v>1</v>
      </c>
      <c r="C8137" t="s">
        <v>80</v>
      </c>
      <c r="D8137" t="s">
        <v>104</v>
      </c>
      <c r="E8137" t="s">
        <v>147</v>
      </c>
      <c r="F8137" t="s">
        <v>23144</v>
      </c>
      <c r="G8137" t="s">
        <v>703</v>
      </c>
      <c r="H8137" t="s">
        <v>150</v>
      </c>
      <c r="I8137" t="s">
        <v>136</v>
      </c>
      <c r="J8137" t="s">
        <v>137</v>
      </c>
      <c r="K8137" t="s">
        <v>138</v>
      </c>
      <c r="L8137" t="s">
        <v>23145</v>
      </c>
      <c r="M8137" t="s">
        <v>23146</v>
      </c>
      <c r="N8137">
        <v>7.4383333330000001</v>
      </c>
      <c r="O8137">
        <v>0</v>
      </c>
      <c r="P8137">
        <v>1</v>
      </c>
      <c r="Q8137">
        <v>0</v>
      </c>
      <c r="R8137">
        <v>6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1.5241837141200665</v>
      </c>
      <c r="Y8137">
        <v>0</v>
      </c>
      <c r="Z8137">
        <v>21.701738790924288</v>
      </c>
      <c r="AA8137">
        <v>0</v>
      </c>
      <c r="AB8137">
        <v>0</v>
      </c>
      <c r="AC8137">
        <v>0</v>
      </c>
      <c r="AD8137">
        <v>0</v>
      </c>
      <c r="AE8137">
        <v>23.225922505044355</v>
      </c>
    </row>
    <row r="8138" spans="1:31" x14ac:dyDescent="0.25">
      <c r="A8138">
        <v>2333979</v>
      </c>
      <c r="B8138">
        <v>1</v>
      </c>
      <c r="C8138" t="s">
        <v>80</v>
      </c>
      <c r="D8138" t="s">
        <v>90</v>
      </c>
      <c r="E8138" t="s">
        <v>153</v>
      </c>
      <c r="F8138" t="s">
        <v>23147</v>
      </c>
      <c r="G8138" t="s">
        <v>254</v>
      </c>
      <c r="H8138" t="s">
        <v>150</v>
      </c>
      <c r="I8138" t="s">
        <v>136</v>
      </c>
      <c r="J8138" t="s">
        <v>137</v>
      </c>
      <c r="K8138" t="s">
        <v>138</v>
      </c>
      <c r="L8138" t="s">
        <v>23148</v>
      </c>
      <c r="M8138" t="s">
        <v>23149</v>
      </c>
      <c r="N8138">
        <v>7.5491666659999996</v>
      </c>
      <c r="O8138">
        <v>0</v>
      </c>
      <c r="P8138">
        <v>6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11.072068336909251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0</v>
      </c>
      <c r="AE8138">
        <v>11.072068336909251</v>
      </c>
    </row>
    <row r="8139" spans="1:31" x14ac:dyDescent="0.25">
      <c r="A8139">
        <v>2334128</v>
      </c>
      <c r="B8139">
        <v>1</v>
      </c>
      <c r="C8139" t="s">
        <v>80</v>
      </c>
      <c r="D8139" t="s">
        <v>110</v>
      </c>
      <c r="E8139" t="s">
        <v>153</v>
      </c>
      <c r="F8139" t="s">
        <v>23150</v>
      </c>
      <c r="G8139" t="s">
        <v>254</v>
      </c>
      <c r="H8139" t="s">
        <v>150</v>
      </c>
      <c r="I8139" t="s">
        <v>136</v>
      </c>
      <c r="J8139" t="s">
        <v>137</v>
      </c>
      <c r="K8139" t="s">
        <v>138</v>
      </c>
      <c r="L8139" t="s">
        <v>23151</v>
      </c>
      <c r="M8139" t="s">
        <v>23152</v>
      </c>
      <c r="N8139">
        <v>3.2780555549999999</v>
      </c>
      <c r="O8139">
        <v>0</v>
      </c>
      <c r="P8139">
        <v>7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4.7913322113776342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4.7913322113776342</v>
      </c>
    </row>
    <row r="8140" spans="1:31" x14ac:dyDescent="0.25">
      <c r="A8140">
        <v>2334102</v>
      </c>
      <c r="B8140">
        <v>1</v>
      </c>
      <c r="C8140" t="s">
        <v>80</v>
      </c>
      <c r="D8140" t="s">
        <v>98</v>
      </c>
      <c r="E8140" t="s">
        <v>147</v>
      </c>
      <c r="F8140" t="s">
        <v>10068</v>
      </c>
      <c r="G8140" t="s">
        <v>149</v>
      </c>
      <c r="H8140" t="s">
        <v>150</v>
      </c>
      <c r="I8140" t="s">
        <v>136</v>
      </c>
      <c r="J8140" t="s">
        <v>137</v>
      </c>
      <c r="K8140" t="s">
        <v>138</v>
      </c>
      <c r="L8140" t="s">
        <v>23153</v>
      </c>
      <c r="M8140" t="s">
        <v>23154</v>
      </c>
      <c r="N8140">
        <v>2.0277777769999998</v>
      </c>
      <c r="O8140">
        <v>0</v>
      </c>
      <c r="P8140">
        <v>30</v>
      </c>
      <c r="Q8140">
        <v>0</v>
      </c>
      <c r="R8140">
        <v>5</v>
      </c>
      <c r="S8140">
        <v>0</v>
      </c>
      <c r="T8140">
        <v>9</v>
      </c>
      <c r="U8140">
        <v>0</v>
      </c>
      <c r="V8140">
        <v>0</v>
      </c>
      <c r="W8140">
        <v>0</v>
      </c>
      <c r="X8140">
        <v>24.165012675694381</v>
      </c>
      <c r="Y8140">
        <v>0</v>
      </c>
      <c r="Z8140">
        <v>27.16220273407875</v>
      </c>
      <c r="AA8140">
        <v>0</v>
      </c>
      <c r="AB8140">
        <v>43.767333969658679</v>
      </c>
      <c r="AC8140">
        <v>0</v>
      </c>
      <c r="AD8140">
        <v>0</v>
      </c>
      <c r="AE8140">
        <v>95.094549379431811</v>
      </c>
    </row>
    <row r="8141" spans="1:31" x14ac:dyDescent="0.25">
      <c r="A8141">
        <v>2334022</v>
      </c>
      <c r="B8141">
        <v>1</v>
      </c>
      <c r="C8141" t="s">
        <v>80</v>
      </c>
      <c r="D8141" t="s">
        <v>104</v>
      </c>
      <c r="E8141" t="s">
        <v>158</v>
      </c>
      <c r="F8141" t="s">
        <v>23155</v>
      </c>
      <c r="G8141" t="s">
        <v>160</v>
      </c>
      <c r="H8141" t="s">
        <v>150</v>
      </c>
      <c r="I8141" t="s">
        <v>136</v>
      </c>
      <c r="J8141" t="s">
        <v>137</v>
      </c>
      <c r="K8141" t="s">
        <v>138</v>
      </c>
      <c r="L8141" t="s">
        <v>23156</v>
      </c>
      <c r="M8141" t="s">
        <v>23157</v>
      </c>
      <c r="N8141">
        <v>3.0980555550000002</v>
      </c>
      <c r="O8141">
        <v>0</v>
      </c>
      <c r="P8141">
        <v>216</v>
      </c>
      <c r="Q8141">
        <v>0</v>
      </c>
      <c r="R8141">
        <v>7</v>
      </c>
      <c r="S8141">
        <v>0</v>
      </c>
      <c r="T8141">
        <v>19</v>
      </c>
      <c r="U8141">
        <v>0</v>
      </c>
      <c r="V8141">
        <v>1</v>
      </c>
      <c r="W8141">
        <v>0</v>
      </c>
      <c r="X8141">
        <v>136.55077355134108</v>
      </c>
      <c r="Y8141">
        <v>0</v>
      </c>
      <c r="Z8141">
        <v>18.568319851861339</v>
      </c>
      <c r="AA8141">
        <v>0</v>
      </c>
      <c r="AB8141">
        <v>19.476135764954005</v>
      </c>
      <c r="AC8141">
        <v>0</v>
      </c>
      <c r="AD8141">
        <v>1.5743492919500003E-3</v>
      </c>
      <c r="AE8141">
        <v>174.59680351744836</v>
      </c>
    </row>
    <row r="8142" spans="1:31" x14ac:dyDescent="0.25">
      <c r="A8142">
        <v>2333773</v>
      </c>
      <c r="B8142">
        <v>1</v>
      </c>
      <c r="C8142" t="s">
        <v>80</v>
      </c>
      <c r="D8142" t="s">
        <v>94</v>
      </c>
      <c r="E8142" t="s">
        <v>175</v>
      </c>
      <c r="F8142" t="s">
        <v>23158</v>
      </c>
      <c r="G8142" t="s">
        <v>143</v>
      </c>
      <c r="H8142" t="s">
        <v>135</v>
      </c>
      <c r="I8142" t="s">
        <v>136</v>
      </c>
      <c r="J8142" t="s">
        <v>137</v>
      </c>
      <c r="K8142" t="s">
        <v>144</v>
      </c>
      <c r="L8142" t="s">
        <v>23159</v>
      </c>
      <c r="M8142" t="s">
        <v>23160</v>
      </c>
      <c r="N8142">
        <v>8.1758333329999999</v>
      </c>
      <c r="O8142">
        <v>0</v>
      </c>
      <c r="P8142">
        <v>1239</v>
      </c>
      <c r="Q8142">
        <v>0</v>
      </c>
      <c r="R8142">
        <v>0</v>
      </c>
      <c r="S8142">
        <v>0</v>
      </c>
      <c r="T8142">
        <v>91</v>
      </c>
      <c r="U8142">
        <v>0</v>
      </c>
      <c r="V8142">
        <v>0</v>
      </c>
      <c r="W8142">
        <v>0</v>
      </c>
      <c r="X8142">
        <v>1968.453047079392</v>
      </c>
      <c r="Y8142">
        <v>0</v>
      </c>
      <c r="Z8142">
        <v>0</v>
      </c>
      <c r="AA8142">
        <v>0</v>
      </c>
      <c r="AB8142">
        <v>571.31166436881506</v>
      </c>
      <c r="AC8142">
        <v>0</v>
      </c>
      <c r="AD8142">
        <v>0</v>
      </c>
      <c r="AE8142">
        <v>2539.764711448207</v>
      </c>
    </row>
    <row r="8143" spans="1:31" x14ac:dyDescent="0.25">
      <c r="A8143">
        <v>2333916</v>
      </c>
      <c r="B8143">
        <v>1</v>
      </c>
      <c r="C8143" t="s">
        <v>80</v>
      </c>
      <c r="D8143" t="s">
        <v>96</v>
      </c>
      <c r="E8143" t="s">
        <v>153</v>
      </c>
      <c r="F8143" t="s">
        <v>23161</v>
      </c>
      <c r="G8143" t="s">
        <v>336</v>
      </c>
      <c r="H8143" t="s">
        <v>150</v>
      </c>
      <c r="I8143" t="s">
        <v>136</v>
      </c>
      <c r="J8143" t="s">
        <v>137</v>
      </c>
      <c r="K8143" t="s">
        <v>138</v>
      </c>
      <c r="L8143" t="s">
        <v>23162</v>
      </c>
      <c r="M8143" t="s">
        <v>23163</v>
      </c>
      <c r="N8143">
        <v>1.260555555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1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>
        <v>0</v>
      </c>
      <c r="AB8143">
        <v>2.0809133997886002</v>
      </c>
      <c r="AC8143">
        <v>0</v>
      </c>
      <c r="AD8143">
        <v>0</v>
      </c>
      <c r="AE8143">
        <v>2.0809133997886002</v>
      </c>
    </row>
    <row r="8144" spans="1:31" x14ac:dyDescent="0.25">
      <c r="A8144">
        <v>2333876</v>
      </c>
      <c r="B8144">
        <v>1</v>
      </c>
      <c r="C8144" t="s">
        <v>80</v>
      </c>
      <c r="D8144" t="s">
        <v>102</v>
      </c>
      <c r="E8144" t="s">
        <v>175</v>
      </c>
      <c r="F8144" t="s">
        <v>23164</v>
      </c>
      <c r="G8144" t="s">
        <v>177</v>
      </c>
      <c r="H8144" t="s">
        <v>135</v>
      </c>
      <c r="I8144" t="s">
        <v>136</v>
      </c>
      <c r="J8144" t="s">
        <v>137</v>
      </c>
      <c r="K8144" t="s">
        <v>144</v>
      </c>
      <c r="L8144" t="s">
        <v>23165</v>
      </c>
      <c r="M8144" t="s">
        <v>23166</v>
      </c>
      <c r="N8144">
        <v>4.4050000000000002</v>
      </c>
      <c r="O8144">
        <v>0</v>
      </c>
      <c r="P8144">
        <v>6</v>
      </c>
      <c r="Q8144">
        <v>0</v>
      </c>
      <c r="R8144">
        <v>15</v>
      </c>
      <c r="S8144">
        <v>0</v>
      </c>
      <c r="T8144">
        <v>11</v>
      </c>
      <c r="U8144">
        <v>0</v>
      </c>
      <c r="V8144">
        <v>0</v>
      </c>
      <c r="W8144">
        <v>0</v>
      </c>
      <c r="X8144">
        <v>6.0307237379291507</v>
      </c>
      <c r="Y8144">
        <v>0</v>
      </c>
      <c r="Z8144">
        <v>82.399589010070386</v>
      </c>
      <c r="AA8144">
        <v>0</v>
      </c>
      <c r="AB8144">
        <v>41.62551732800587</v>
      </c>
      <c r="AC8144">
        <v>0</v>
      </c>
      <c r="AD8144">
        <v>0</v>
      </c>
      <c r="AE8144">
        <v>130.05583007600541</v>
      </c>
    </row>
    <row r="8145" spans="1:31" x14ac:dyDescent="0.25">
      <c r="A8145">
        <v>2333753</v>
      </c>
      <c r="B8145">
        <v>1</v>
      </c>
      <c r="C8145" t="s">
        <v>80</v>
      </c>
      <c r="D8145" t="s">
        <v>104</v>
      </c>
      <c r="E8145" t="s">
        <v>132</v>
      </c>
      <c r="F8145" t="s">
        <v>11377</v>
      </c>
      <c r="G8145" t="s">
        <v>143</v>
      </c>
      <c r="H8145" t="s">
        <v>135</v>
      </c>
      <c r="I8145" t="s">
        <v>136</v>
      </c>
      <c r="J8145" t="s">
        <v>137</v>
      </c>
      <c r="K8145" t="s">
        <v>144</v>
      </c>
      <c r="L8145" t="s">
        <v>23167</v>
      </c>
      <c r="M8145" t="s">
        <v>23168</v>
      </c>
      <c r="N8145">
        <v>2.0819444439999999</v>
      </c>
      <c r="O8145">
        <v>0</v>
      </c>
      <c r="P8145">
        <v>351</v>
      </c>
      <c r="Q8145">
        <v>6</v>
      </c>
      <c r="R8145">
        <v>1</v>
      </c>
      <c r="S8145">
        <v>19</v>
      </c>
      <c r="T8145">
        <v>33</v>
      </c>
      <c r="U8145">
        <v>5</v>
      </c>
      <c r="V8145">
        <v>0</v>
      </c>
      <c r="W8145">
        <v>0</v>
      </c>
      <c r="X8145">
        <v>152.30337360947718</v>
      </c>
      <c r="Y8145">
        <v>261.38432032372941</v>
      </c>
      <c r="Z8145">
        <v>6.1875790349083332E-2</v>
      </c>
      <c r="AA8145">
        <v>597.6877636121252</v>
      </c>
      <c r="AB8145">
        <v>33.008187961277322</v>
      </c>
      <c r="AC8145">
        <v>1031.9251040302142</v>
      </c>
      <c r="AD8145">
        <v>0</v>
      </c>
      <c r="AE8145">
        <v>2076.3706253271721</v>
      </c>
    </row>
    <row r="8146" spans="1:31" x14ac:dyDescent="0.25">
      <c r="A8146">
        <v>2333853</v>
      </c>
      <c r="B8146">
        <v>1</v>
      </c>
      <c r="C8146" t="s">
        <v>80</v>
      </c>
      <c r="D8146" t="s">
        <v>105</v>
      </c>
      <c r="E8146" t="s">
        <v>147</v>
      </c>
      <c r="F8146" t="s">
        <v>23169</v>
      </c>
      <c r="G8146" t="s">
        <v>336</v>
      </c>
      <c r="H8146" t="s">
        <v>150</v>
      </c>
      <c r="I8146" t="s">
        <v>136</v>
      </c>
      <c r="J8146" t="s">
        <v>137</v>
      </c>
      <c r="K8146" t="s">
        <v>138</v>
      </c>
      <c r="L8146" t="s">
        <v>23170</v>
      </c>
      <c r="M8146" t="s">
        <v>23171</v>
      </c>
      <c r="N8146">
        <v>0.89722222200000001</v>
      </c>
      <c r="O8146">
        <v>0</v>
      </c>
      <c r="P8146">
        <v>70</v>
      </c>
      <c r="Q8146">
        <v>0</v>
      </c>
      <c r="R8146">
        <v>2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16.032633413922337</v>
      </c>
      <c r="Y8146">
        <v>0</v>
      </c>
      <c r="Z8146">
        <v>5.6567059146666668E-2</v>
      </c>
      <c r="AA8146">
        <v>0</v>
      </c>
      <c r="AB8146">
        <v>0</v>
      </c>
      <c r="AC8146">
        <v>0</v>
      </c>
      <c r="AD8146">
        <v>0</v>
      </c>
      <c r="AE8146">
        <v>16.089200473069003</v>
      </c>
    </row>
    <row r="8147" spans="1:31" x14ac:dyDescent="0.25">
      <c r="A8147">
        <v>2333830</v>
      </c>
      <c r="B8147">
        <v>1</v>
      </c>
      <c r="C8147" t="s">
        <v>80</v>
      </c>
      <c r="D8147" t="s">
        <v>84</v>
      </c>
      <c r="E8147" t="s">
        <v>175</v>
      </c>
      <c r="F8147" t="s">
        <v>23172</v>
      </c>
      <c r="G8147" t="s">
        <v>143</v>
      </c>
      <c r="H8147" t="s">
        <v>135</v>
      </c>
      <c r="I8147" t="s">
        <v>136</v>
      </c>
      <c r="J8147" t="s">
        <v>137</v>
      </c>
      <c r="K8147" t="s">
        <v>144</v>
      </c>
      <c r="L8147" t="s">
        <v>23173</v>
      </c>
      <c r="M8147" t="s">
        <v>23174</v>
      </c>
      <c r="N8147">
        <v>7.8955555549999996</v>
      </c>
      <c r="O8147">
        <v>0</v>
      </c>
      <c r="P8147">
        <v>53</v>
      </c>
      <c r="Q8147">
        <v>0</v>
      </c>
      <c r="R8147">
        <v>2</v>
      </c>
      <c r="S8147">
        <v>10</v>
      </c>
      <c r="T8147">
        <v>191</v>
      </c>
      <c r="U8147">
        <v>0</v>
      </c>
      <c r="V8147">
        <v>0</v>
      </c>
      <c r="W8147">
        <v>0</v>
      </c>
      <c r="X8147">
        <v>323.86195957932517</v>
      </c>
      <c r="Y8147">
        <v>0</v>
      </c>
      <c r="Z8147">
        <v>4.7950941914616338</v>
      </c>
      <c r="AA8147">
        <v>691.82826634984997</v>
      </c>
      <c r="AB8147">
        <v>2393.9887200484673</v>
      </c>
      <c r="AC8147">
        <v>0</v>
      </c>
      <c r="AD8147">
        <v>0</v>
      </c>
      <c r="AE8147">
        <v>3414.4740401691042</v>
      </c>
    </row>
    <row r="8148" spans="1:31" x14ac:dyDescent="0.25">
      <c r="A8148">
        <v>2333893</v>
      </c>
      <c r="B8148">
        <v>1</v>
      </c>
      <c r="C8148" t="s">
        <v>80</v>
      </c>
      <c r="D8148" t="s">
        <v>102</v>
      </c>
      <c r="E8148" t="s">
        <v>158</v>
      </c>
      <c r="F8148" t="s">
        <v>23175</v>
      </c>
      <c r="G8148" t="s">
        <v>149</v>
      </c>
      <c r="H8148" t="s">
        <v>150</v>
      </c>
      <c r="I8148" t="s">
        <v>136</v>
      </c>
      <c r="J8148" t="s">
        <v>137</v>
      </c>
      <c r="K8148" t="s">
        <v>138</v>
      </c>
      <c r="L8148" t="s">
        <v>23176</v>
      </c>
      <c r="M8148" t="s">
        <v>23177</v>
      </c>
      <c r="N8148">
        <v>1.9430555549999999</v>
      </c>
      <c r="O8148">
        <v>0</v>
      </c>
      <c r="P8148">
        <v>2</v>
      </c>
      <c r="Q8148">
        <v>0</v>
      </c>
      <c r="R8148">
        <v>14</v>
      </c>
      <c r="S8148">
        <v>0</v>
      </c>
      <c r="T8148">
        <v>6</v>
      </c>
      <c r="U8148">
        <v>0</v>
      </c>
      <c r="V8148">
        <v>0</v>
      </c>
      <c r="W8148">
        <v>0</v>
      </c>
      <c r="X8148">
        <v>1.4497969942591669</v>
      </c>
      <c r="Y8148">
        <v>0</v>
      </c>
      <c r="Z8148">
        <v>73.318025093275679</v>
      </c>
      <c r="AA8148">
        <v>0</v>
      </c>
      <c r="AB8148">
        <v>30.981703570522967</v>
      </c>
      <c r="AC8148">
        <v>0</v>
      </c>
      <c r="AD8148">
        <v>0</v>
      </c>
      <c r="AE8148">
        <v>105.74952565805782</v>
      </c>
    </row>
    <row r="8149" spans="1:31" x14ac:dyDescent="0.25">
      <c r="A8149">
        <v>2333690</v>
      </c>
      <c r="B8149">
        <v>1</v>
      </c>
      <c r="C8149" t="s">
        <v>80</v>
      </c>
      <c r="D8149" t="s">
        <v>93</v>
      </c>
      <c r="E8149" t="s">
        <v>147</v>
      </c>
      <c r="F8149" t="s">
        <v>23178</v>
      </c>
      <c r="G8149" t="s">
        <v>149</v>
      </c>
      <c r="H8149" t="s">
        <v>150</v>
      </c>
      <c r="I8149" t="s">
        <v>136</v>
      </c>
      <c r="J8149" t="s">
        <v>137</v>
      </c>
      <c r="K8149" t="s">
        <v>138</v>
      </c>
      <c r="L8149" t="s">
        <v>23179</v>
      </c>
      <c r="M8149" t="s">
        <v>23180</v>
      </c>
      <c r="N8149">
        <v>3.4730555550000002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1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7.5199304511160001</v>
      </c>
      <c r="AC8149">
        <v>0</v>
      </c>
      <c r="AD8149">
        <v>0</v>
      </c>
      <c r="AE8149">
        <v>7.5199304511160001</v>
      </c>
    </row>
    <row r="8150" spans="1:31" x14ac:dyDescent="0.25">
      <c r="A8150">
        <v>2334045</v>
      </c>
      <c r="B8150">
        <v>1</v>
      </c>
      <c r="C8150" t="s">
        <v>81</v>
      </c>
      <c r="D8150" t="s">
        <v>128</v>
      </c>
      <c r="E8150" t="s">
        <v>153</v>
      </c>
      <c r="F8150" t="s">
        <v>22914</v>
      </c>
      <c r="G8150" t="s">
        <v>254</v>
      </c>
      <c r="H8150" t="s">
        <v>150</v>
      </c>
      <c r="I8150" t="s">
        <v>136</v>
      </c>
      <c r="J8150" t="s">
        <v>137</v>
      </c>
      <c r="K8150" t="s">
        <v>138</v>
      </c>
      <c r="L8150" t="s">
        <v>23181</v>
      </c>
      <c r="M8150" t="s">
        <v>23182</v>
      </c>
      <c r="N8150">
        <v>3.4644444440000002</v>
      </c>
      <c r="O8150">
        <v>0</v>
      </c>
      <c r="P8150">
        <v>5</v>
      </c>
      <c r="Q8150">
        <v>0</v>
      </c>
      <c r="R8150">
        <v>0</v>
      </c>
      <c r="S8150">
        <v>0</v>
      </c>
      <c r="T8150">
        <v>2</v>
      </c>
      <c r="U8150">
        <v>0</v>
      </c>
      <c r="V8150">
        <v>0</v>
      </c>
      <c r="W8150">
        <v>0</v>
      </c>
      <c r="X8150">
        <v>3.1306565695436004</v>
      </c>
      <c r="Y8150">
        <v>0</v>
      </c>
      <c r="Z8150">
        <v>0</v>
      </c>
      <c r="AA8150">
        <v>0</v>
      </c>
      <c r="AB8150">
        <v>1.5609585046777332</v>
      </c>
      <c r="AC8150">
        <v>0</v>
      </c>
      <c r="AD8150">
        <v>0</v>
      </c>
      <c r="AE8150">
        <v>4.6916150742213336</v>
      </c>
    </row>
    <row r="8151" spans="1:31" x14ac:dyDescent="0.25">
      <c r="A8151">
        <v>2333836</v>
      </c>
      <c r="B8151">
        <v>1</v>
      </c>
      <c r="C8151" t="s">
        <v>80</v>
      </c>
      <c r="D8151" t="s">
        <v>100</v>
      </c>
      <c r="E8151" t="s">
        <v>158</v>
      </c>
      <c r="F8151" t="s">
        <v>23183</v>
      </c>
      <c r="G8151" t="s">
        <v>143</v>
      </c>
      <c r="H8151" t="s">
        <v>150</v>
      </c>
      <c r="I8151" t="s">
        <v>136</v>
      </c>
      <c r="J8151" t="s">
        <v>137</v>
      </c>
      <c r="K8151" t="s">
        <v>144</v>
      </c>
      <c r="L8151" t="s">
        <v>23184</v>
      </c>
      <c r="M8151" t="s">
        <v>23185</v>
      </c>
      <c r="N8151">
        <v>1.423611111</v>
      </c>
      <c r="O8151">
        <v>0</v>
      </c>
      <c r="P8151">
        <v>82</v>
      </c>
      <c r="Q8151">
        <v>0</v>
      </c>
      <c r="R8151">
        <v>0</v>
      </c>
      <c r="S8151">
        <v>0</v>
      </c>
      <c r="T8151">
        <v>33</v>
      </c>
      <c r="U8151">
        <v>0</v>
      </c>
      <c r="V8151">
        <v>0</v>
      </c>
      <c r="W8151">
        <v>0</v>
      </c>
      <c r="X8151">
        <v>14.17016900376063</v>
      </c>
      <c r="Y8151">
        <v>0</v>
      </c>
      <c r="Z8151">
        <v>0</v>
      </c>
      <c r="AA8151">
        <v>0</v>
      </c>
      <c r="AB8151">
        <v>38.037634297682978</v>
      </c>
      <c r="AC8151">
        <v>0</v>
      </c>
      <c r="AD8151">
        <v>0</v>
      </c>
      <c r="AE8151">
        <v>52.207803301443604</v>
      </c>
    </row>
    <row r="8152" spans="1:31" x14ac:dyDescent="0.25">
      <c r="A8152">
        <v>2333790</v>
      </c>
      <c r="B8152">
        <v>1</v>
      </c>
      <c r="C8152" t="s">
        <v>80</v>
      </c>
      <c r="D8152" t="s">
        <v>82</v>
      </c>
      <c r="E8152" t="s">
        <v>147</v>
      </c>
      <c r="F8152" t="s">
        <v>23186</v>
      </c>
      <c r="G8152" t="s">
        <v>177</v>
      </c>
      <c r="H8152" t="s">
        <v>150</v>
      </c>
      <c r="I8152" t="s">
        <v>136</v>
      </c>
      <c r="J8152" t="s">
        <v>137</v>
      </c>
      <c r="K8152" t="s">
        <v>144</v>
      </c>
      <c r="L8152" t="s">
        <v>23187</v>
      </c>
      <c r="M8152" t="s">
        <v>23188</v>
      </c>
      <c r="N8152">
        <v>3.1613888879999998</v>
      </c>
      <c r="O8152">
        <v>13</v>
      </c>
      <c r="P8152">
        <v>123</v>
      </c>
      <c r="Q8152">
        <v>0</v>
      </c>
      <c r="R8152">
        <v>0</v>
      </c>
      <c r="S8152">
        <v>1</v>
      </c>
      <c r="T8152">
        <v>25</v>
      </c>
      <c r="U8152">
        <v>0</v>
      </c>
      <c r="V8152">
        <v>0</v>
      </c>
      <c r="W8152">
        <v>7.8836290976894787</v>
      </c>
      <c r="X8152">
        <v>77.123885970749072</v>
      </c>
      <c r="Y8152">
        <v>0</v>
      </c>
      <c r="Z8152">
        <v>0</v>
      </c>
      <c r="AA8152">
        <v>1.4517621558109584</v>
      </c>
      <c r="AB8152">
        <v>63.581876032326107</v>
      </c>
      <c r="AC8152">
        <v>0</v>
      </c>
      <c r="AD8152">
        <v>0</v>
      </c>
      <c r="AE8152">
        <v>150.04115325657563</v>
      </c>
    </row>
    <row r="8153" spans="1:31" x14ac:dyDescent="0.25">
      <c r="A8153">
        <v>2333939</v>
      </c>
      <c r="B8153">
        <v>1</v>
      </c>
      <c r="C8153" t="s">
        <v>80</v>
      </c>
      <c r="D8153" t="s">
        <v>99</v>
      </c>
      <c r="E8153" t="s">
        <v>153</v>
      </c>
      <c r="F8153" t="s">
        <v>23189</v>
      </c>
      <c r="G8153" t="s">
        <v>155</v>
      </c>
      <c r="H8153" t="s">
        <v>150</v>
      </c>
      <c r="I8153" t="s">
        <v>136</v>
      </c>
      <c r="J8153" t="s">
        <v>137</v>
      </c>
      <c r="K8153" t="s">
        <v>138</v>
      </c>
      <c r="L8153" t="s">
        <v>23190</v>
      </c>
      <c r="M8153" t="s">
        <v>23191</v>
      </c>
      <c r="N8153">
        <v>7.4508333330000003</v>
      </c>
      <c r="O8153">
        <v>0</v>
      </c>
      <c r="P8153">
        <v>1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2.4965535770276754</v>
      </c>
      <c r="Y8153">
        <v>0</v>
      </c>
      <c r="Z8153">
        <v>0</v>
      </c>
      <c r="AA8153">
        <v>0</v>
      </c>
      <c r="AB8153">
        <v>0</v>
      </c>
      <c r="AC8153">
        <v>0</v>
      </c>
      <c r="AD8153">
        <v>0</v>
      </c>
      <c r="AE8153">
        <v>2.4965535770276754</v>
      </c>
    </row>
    <row r="8154" spans="1:31" x14ac:dyDescent="0.25">
      <c r="A8154">
        <v>2333793</v>
      </c>
      <c r="B8154">
        <v>1</v>
      </c>
      <c r="C8154" t="s">
        <v>80</v>
      </c>
      <c r="D8154" t="s">
        <v>108</v>
      </c>
      <c r="E8154" t="s">
        <v>147</v>
      </c>
      <c r="F8154" t="s">
        <v>23192</v>
      </c>
      <c r="G8154" t="s">
        <v>143</v>
      </c>
      <c r="H8154" t="s">
        <v>150</v>
      </c>
      <c r="I8154" t="s">
        <v>136</v>
      </c>
      <c r="J8154" t="s">
        <v>137</v>
      </c>
      <c r="K8154" t="s">
        <v>144</v>
      </c>
      <c r="L8154" t="s">
        <v>23193</v>
      </c>
      <c r="M8154" t="s">
        <v>23194</v>
      </c>
      <c r="N8154">
        <v>3.9541666659999999</v>
      </c>
      <c r="O8154">
        <v>0</v>
      </c>
      <c r="P8154">
        <v>13</v>
      </c>
      <c r="Q8154">
        <v>0</v>
      </c>
      <c r="R8154">
        <v>3</v>
      </c>
      <c r="S8154">
        <v>0</v>
      </c>
      <c r="T8154">
        <v>6</v>
      </c>
      <c r="U8154">
        <v>0</v>
      </c>
      <c r="V8154">
        <v>0</v>
      </c>
      <c r="W8154">
        <v>0</v>
      </c>
      <c r="X8154">
        <v>7.8844417213555023</v>
      </c>
      <c r="Y8154">
        <v>0</v>
      </c>
      <c r="Z8154">
        <v>44.703558121933327</v>
      </c>
      <c r="AA8154">
        <v>0</v>
      </c>
      <c r="AB8154">
        <v>3.3644281190470839</v>
      </c>
      <c r="AC8154">
        <v>0</v>
      </c>
      <c r="AD8154">
        <v>0</v>
      </c>
      <c r="AE8154">
        <v>55.952427962335911</v>
      </c>
    </row>
    <row r="8155" spans="1:31" x14ac:dyDescent="0.25">
      <c r="A8155">
        <v>2334148</v>
      </c>
      <c r="B8155">
        <v>1</v>
      </c>
      <c r="C8155" t="s">
        <v>80</v>
      </c>
      <c r="D8155" t="s">
        <v>94</v>
      </c>
      <c r="E8155" t="s">
        <v>141</v>
      </c>
      <c r="F8155" t="s">
        <v>10612</v>
      </c>
      <c r="G8155" t="s">
        <v>134</v>
      </c>
      <c r="H8155" t="s">
        <v>135</v>
      </c>
      <c r="I8155" t="s">
        <v>136</v>
      </c>
      <c r="J8155" t="s">
        <v>137</v>
      </c>
      <c r="K8155" t="s">
        <v>138</v>
      </c>
      <c r="L8155" t="s">
        <v>23195</v>
      </c>
      <c r="M8155" t="s">
        <v>23196</v>
      </c>
      <c r="N8155">
        <v>1.639444444</v>
      </c>
      <c r="O8155">
        <v>0</v>
      </c>
      <c r="P8155">
        <v>202</v>
      </c>
      <c r="Q8155">
        <v>24</v>
      </c>
      <c r="R8155">
        <v>18</v>
      </c>
      <c r="S8155">
        <v>2</v>
      </c>
      <c r="T8155">
        <v>21</v>
      </c>
      <c r="U8155">
        <v>0</v>
      </c>
      <c r="V8155">
        <v>0</v>
      </c>
      <c r="W8155">
        <v>0</v>
      </c>
      <c r="X8155">
        <v>45.078932649531296</v>
      </c>
      <c r="Y8155">
        <v>101.87080577754112</v>
      </c>
      <c r="Z8155">
        <v>92.45163990188054</v>
      </c>
      <c r="AA8155">
        <v>3.5685864386439334</v>
      </c>
      <c r="AB8155">
        <v>24.369613266889377</v>
      </c>
      <c r="AC8155">
        <v>0</v>
      </c>
      <c r="AD8155">
        <v>0</v>
      </c>
      <c r="AE8155">
        <v>267.33957803448624</v>
      </c>
    </row>
    <row r="8156" spans="1:31" x14ac:dyDescent="0.25">
      <c r="A8156">
        <v>2333956</v>
      </c>
      <c r="B8156">
        <v>1</v>
      </c>
      <c r="C8156" t="s">
        <v>80</v>
      </c>
      <c r="D8156" t="s">
        <v>103</v>
      </c>
      <c r="E8156" t="s">
        <v>153</v>
      </c>
      <c r="F8156" t="s">
        <v>23197</v>
      </c>
      <c r="G8156" t="s">
        <v>203</v>
      </c>
      <c r="H8156" t="s">
        <v>150</v>
      </c>
      <c r="I8156" t="s">
        <v>136</v>
      </c>
      <c r="J8156" t="s">
        <v>137</v>
      </c>
      <c r="K8156" t="s">
        <v>138</v>
      </c>
      <c r="L8156" t="s">
        <v>23198</v>
      </c>
      <c r="M8156" t="s">
        <v>23199</v>
      </c>
      <c r="N8156">
        <v>1.545555555</v>
      </c>
      <c r="O8156">
        <v>0</v>
      </c>
      <c r="P8156">
        <v>1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0.22136511754170002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0.22136511754170002</v>
      </c>
    </row>
    <row r="8157" spans="1:31" x14ac:dyDescent="0.25">
      <c r="A8157">
        <v>2334125</v>
      </c>
      <c r="B8157">
        <v>1</v>
      </c>
      <c r="C8157" t="s">
        <v>81</v>
      </c>
      <c r="D8157" t="s">
        <v>123</v>
      </c>
      <c r="E8157" t="s">
        <v>132</v>
      </c>
      <c r="F8157" t="s">
        <v>3291</v>
      </c>
      <c r="G8157" t="s">
        <v>134</v>
      </c>
      <c r="H8157" t="s">
        <v>135</v>
      </c>
      <c r="I8157" t="s">
        <v>136</v>
      </c>
      <c r="J8157" t="s">
        <v>137</v>
      </c>
      <c r="K8157" t="s">
        <v>138</v>
      </c>
      <c r="L8157" t="s">
        <v>23200</v>
      </c>
      <c r="M8157" t="s">
        <v>23201</v>
      </c>
      <c r="N8157">
        <v>1.1683333330000001</v>
      </c>
      <c r="O8157">
        <v>0</v>
      </c>
      <c r="P8157">
        <v>361</v>
      </c>
      <c r="Q8157">
        <v>137</v>
      </c>
      <c r="R8157">
        <v>53</v>
      </c>
      <c r="S8157">
        <v>15</v>
      </c>
      <c r="T8157">
        <v>36</v>
      </c>
      <c r="U8157">
        <v>0</v>
      </c>
      <c r="V8157">
        <v>0</v>
      </c>
      <c r="W8157">
        <v>0</v>
      </c>
      <c r="X8157">
        <v>71.012646944123773</v>
      </c>
      <c r="Y8157">
        <v>403.57305176109776</v>
      </c>
      <c r="Z8157">
        <v>101.5343168032072</v>
      </c>
      <c r="AA8157">
        <v>23.3580778183379</v>
      </c>
      <c r="AB8157">
        <v>21.983388830323115</v>
      </c>
      <c r="AC8157">
        <v>0</v>
      </c>
      <c r="AD8157">
        <v>0</v>
      </c>
      <c r="AE8157">
        <v>621.46148215708968</v>
      </c>
    </row>
    <row r="8158" spans="1:31" x14ac:dyDescent="0.25">
      <c r="A8158">
        <v>2333913</v>
      </c>
      <c r="B8158">
        <v>1</v>
      </c>
      <c r="C8158" t="s">
        <v>80</v>
      </c>
      <c r="D8158" t="s">
        <v>105</v>
      </c>
      <c r="E8158" t="s">
        <v>132</v>
      </c>
      <c r="F8158" t="s">
        <v>23202</v>
      </c>
      <c r="G8158" t="s">
        <v>210</v>
      </c>
      <c r="H8158" t="s">
        <v>135</v>
      </c>
      <c r="I8158" t="s">
        <v>136</v>
      </c>
      <c r="J8158" t="s">
        <v>137</v>
      </c>
      <c r="K8158" t="s">
        <v>138</v>
      </c>
      <c r="L8158" t="s">
        <v>23203</v>
      </c>
      <c r="M8158" t="s">
        <v>23204</v>
      </c>
      <c r="N8158">
        <v>1.87</v>
      </c>
      <c r="O8158">
        <v>5</v>
      </c>
      <c r="P8158">
        <v>618</v>
      </c>
      <c r="Q8158">
        <v>13</v>
      </c>
      <c r="R8158">
        <v>135</v>
      </c>
      <c r="S8158">
        <v>7</v>
      </c>
      <c r="T8158">
        <v>73</v>
      </c>
      <c r="U8158">
        <v>0</v>
      </c>
      <c r="V8158">
        <v>0</v>
      </c>
      <c r="W8158">
        <v>2.5483835044714001</v>
      </c>
      <c r="X8158">
        <v>182.54479242606033</v>
      </c>
      <c r="Y8158">
        <v>29.186752631980838</v>
      </c>
      <c r="Z8158">
        <v>119.86276978194078</v>
      </c>
      <c r="AA8158">
        <v>9.7400777890894439</v>
      </c>
      <c r="AB8158">
        <v>96.096228753439718</v>
      </c>
      <c r="AC8158">
        <v>0</v>
      </c>
      <c r="AD8158">
        <v>0</v>
      </c>
      <c r="AE8158">
        <v>439.97900488698258</v>
      </c>
    </row>
    <row r="8159" spans="1:31" x14ac:dyDescent="0.25">
      <c r="A8159">
        <v>2333962</v>
      </c>
      <c r="B8159">
        <v>1</v>
      </c>
      <c r="C8159" t="s">
        <v>81</v>
      </c>
      <c r="D8159" t="s">
        <v>113</v>
      </c>
      <c r="E8159" t="s">
        <v>147</v>
      </c>
      <c r="F8159" t="s">
        <v>14347</v>
      </c>
      <c r="G8159" t="s">
        <v>258</v>
      </c>
      <c r="H8159" t="s">
        <v>150</v>
      </c>
      <c r="I8159" t="s">
        <v>136</v>
      </c>
      <c r="J8159" t="s">
        <v>137</v>
      </c>
      <c r="K8159" t="s">
        <v>138</v>
      </c>
      <c r="L8159" t="s">
        <v>23205</v>
      </c>
      <c r="M8159" t="s">
        <v>23206</v>
      </c>
      <c r="N8159">
        <v>6.6866666659999998</v>
      </c>
      <c r="O8159">
        <v>0</v>
      </c>
      <c r="P8159">
        <v>7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3.7387890153221681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  <c r="AE8159">
        <v>3.7387890153221681</v>
      </c>
    </row>
    <row r="8160" spans="1:31" x14ac:dyDescent="0.25">
      <c r="A8160">
        <v>2333770</v>
      </c>
      <c r="B8160">
        <v>1</v>
      </c>
      <c r="C8160" t="s">
        <v>80</v>
      </c>
      <c r="D8160" t="s">
        <v>93</v>
      </c>
      <c r="E8160" t="s">
        <v>141</v>
      </c>
      <c r="F8160" t="s">
        <v>3469</v>
      </c>
      <c r="G8160" t="s">
        <v>143</v>
      </c>
      <c r="H8160" t="s">
        <v>135</v>
      </c>
      <c r="I8160" t="s">
        <v>136</v>
      </c>
      <c r="J8160" t="s">
        <v>137</v>
      </c>
      <c r="K8160" t="s">
        <v>144</v>
      </c>
      <c r="L8160" t="s">
        <v>23207</v>
      </c>
      <c r="M8160" t="s">
        <v>23208</v>
      </c>
      <c r="N8160">
        <v>9.0902777770000007</v>
      </c>
      <c r="O8160">
        <v>2</v>
      </c>
      <c r="P8160">
        <v>332</v>
      </c>
      <c r="Q8160">
        <v>10</v>
      </c>
      <c r="R8160">
        <v>263</v>
      </c>
      <c r="S8160">
        <v>2</v>
      </c>
      <c r="T8160">
        <v>117</v>
      </c>
      <c r="U8160">
        <v>0</v>
      </c>
      <c r="V8160">
        <v>0</v>
      </c>
      <c r="W8160">
        <v>24.733155381328331</v>
      </c>
      <c r="X8160">
        <v>350.08096116322798</v>
      </c>
      <c r="Y8160">
        <v>454.13923748046039</v>
      </c>
      <c r="Z8160">
        <v>1478.8379924502226</v>
      </c>
      <c r="AA8160">
        <v>21.9215049093152</v>
      </c>
      <c r="AB8160">
        <v>707.8648742444517</v>
      </c>
      <c r="AC8160">
        <v>0</v>
      </c>
      <c r="AD8160">
        <v>0</v>
      </c>
      <c r="AE8160">
        <v>3037.5777256290057</v>
      </c>
    </row>
    <row r="8161" spans="1:31" x14ac:dyDescent="0.25">
      <c r="A8161">
        <v>2333902</v>
      </c>
      <c r="B8161">
        <v>1</v>
      </c>
      <c r="C8161" t="s">
        <v>80</v>
      </c>
      <c r="D8161" t="s">
        <v>107</v>
      </c>
      <c r="E8161" t="s">
        <v>153</v>
      </c>
      <c r="F8161" t="s">
        <v>23209</v>
      </c>
      <c r="G8161" t="s">
        <v>203</v>
      </c>
      <c r="H8161" t="s">
        <v>150</v>
      </c>
      <c r="I8161" t="s">
        <v>136</v>
      </c>
      <c r="J8161" t="s">
        <v>137</v>
      </c>
      <c r="K8161" t="s">
        <v>138</v>
      </c>
      <c r="L8161" t="s">
        <v>23210</v>
      </c>
      <c r="M8161" t="s">
        <v>23211</v>
      </c>
      <c r="N8161">
        <v>2.1241666659999998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1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3.5046591584771445</v>
      </c>
      <c r="AC8161">
        <v>0</v>
      </c>
      <c r="AD8161">
        <v>0</v>
      </c>
      <c r="AE8161">
        <v>3.5046591584771445</v>
      </c>
    </row>
    <row r="8162" spans="1:31" x14ac:dyDescent="0.25">
      <c r="A8162">
        <v>2333925</v>
      </c>
      <c r="B8162">
        <v>1</v>
      </c>
      <c r="C8162" t="s">
        <v>81</v>
      </c>
      <c r="D8162" t="s">
        <v>114</v>
      </c>
      <c r="E8162" t="s">
        <v>147</v>
      </c>
      <c r="F8162" t="s">
        <v>380</v>
      </c>
      <c r="G8162" t="s">
        <v>149</v>
      </c>
      <c r="H8162" t="s">
        <v>150</v>
      </c>
      <c r="I8162" t="s">
        <v>136</v>
      </c>
      <c r="J8162" t="s">
        <v>137</v>
      </c>
      <c r="K8162" t="s">
        <v>138</v>
      </c>
      <c r="L8162" t="s">
        <v>23212</v>
      </c>
      <c r="M8162" t="s">
        <v>23213</v>
      </c>
      <c r="N8162">
        <v>0.85555555500000002</v>
      </c>
      <c r="O8162">
        <v>0</v>
      </c>
      <c r="P8162">
        <v>45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3.7529768802936667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3.7529768802936667</v>
      </c>
    </row>
    <row r="8163" spans="1:31" x14ac:dyDescent="0.25">
      <c r="A8163">
        <v>2333779</v>
      </c>
      <c r="B8163">
        <v>1</v>
      </c>
      <c r="C8163" t="s">
        <v>81</v>
      </c>
      <c r="D8163" t="s">
        <v>113</v>
      </c>
      <c r="E8163" t="s">
        <v>175</v>
      </c>
      <c r="F8163" t="s">
        <v>23214</v>
      </c>
      <c r="G8163" t="s">
        <v>134</v>
      </c>
      <c r="H8163" t="s">
        <v>135</v>
      </c>
      <c r="I8163" t="s">
        <v>136</v>
      </c>
      <c r="J8163" t="s">
        <v>137</v>
      </c>
      <c r="K8163" t="s">
        <v>138</v>
      </c>
      <c r="L8163" t="s">
        <v>23215</v>
      </c>
      <c r="M8163" t="s">
        <v>23216</v>
      </c>
      <c r="N8163">
        <v>0.27138888799999999</v>
      </c>
      <c r="O8163">
        <v>0</v>
      </c>
      <c r="P8163">
        <v>387</v>
      </c>
      <c r="Q8163">
        <v>1</v>
      </c>
      <c r="R8163">
        <v>26</v>
      </c>
      <c r="S8163">
        <v>1</v>
      </c>
      <c r="T8163">
        <v>16</v>
      </c>
      <c r="U8163">
        <v>1</v>
      </c>
      <c r="V8163">
        <v>0</v>
      </c>
      <c r="W8163">
        <v>0</v>
      </c>
      <c r="X8163">
        <v>11.098440630627731</v>
      </c>
      <c r="Y8163">
        <v>3.8731112487380259</v>
      </c>
      <c r="Z8163">
        <v>3.515024168269139</v>
      </c>
      <c r="AA8163">
        <v>0.37227129112594448</v>
      </c>
      <c r="AB8163">
        <v>1.9475373838222227</v>
      </c>
      <c r="AC8163">
        <v>55.439034448391993</v>
      </c>
      <c r="AD8163">
        <v>0</v>
      </c>
      <c r="AE8163">
        <v>76.245419170975055</v>
      </c>
    </row>
    <row r="8164" spans="1:31" x14ac:dyDescent="0.25">
      <c r="A8164">
        <v>2333756</v>
      </c>
      <c r="B8164">
        <v>1</v>
      </c>
      <c r="C8164" t="s">
        <v>80</v>
      </c>
      <c r="D8164" t="s">
        <v>91</v>
      </c>
      <c r="E8164" t="s">
        <v>175</v>
      </c>
      <c r="F8164" t="s">
        <v>4855</v>
      </c>
      <c r="G8164" t="s">
        <v>177</v>
      </c>
      <c r="H8164" t="s">
        <v>135</v>
      </c>
      <c r="I8164" t="s">
        <v>136</v>
      </c>
      <c r="J8164" t="s">
        <v>137</v>
      </c>
      <c r="K8164" t="s">
        <v>144</v>
      </c>
      <c r="L8164" t="s">
        <v>23217</v>
      </c>
      <c r="M8164" t="s">
        <v>23077</v>
      </c>
      <c r="N8164">
        <v>4.682222222</v>
      </c>
      <c r="O8164">
        <v>0</v>
      </c>
      <c r="P8164">
        <v>22</v>
      </c>
      <c r="Q8164">
        <v>0</v>
      </c>
      <c r="R8164">
        <v>0</v>
      </c>
      <c r="S8164">
        <v>0</v>
      </c>
      <c r="T8164">
        <v>4</v>
      </c>
      <c r="U8164">
        <v>0</v>
      </c>
      <c r="V8164">
        <v>0</v>
      </c>
      <c r="W8164">
        <v>0</v>
      </c>
      <c r="X8164">
        <v>14.795838966111004</v>
      </c>
      <c r="Y8164">
        <v>0</v>
      </c>
      <c r="Z8164">
        <v>0</v>
      </c>
      <c r="AA8164">
        <v>0</v>
      </c>
      <c r="AB8164">
        <v>14.936742769696888</v>
      </c>
      <c r="AC8164">
        <v>0</v>
      </c>
      <c r="AD8164">
        <v>0</v>
      </c>
      <c r="AE8164">
        <v>29.732581735807891</v>
      </c>
    </row>
    <row r="8165" spans="1:31" x14ac:dyDescent="0.25">
      <c r="A8165">
        <v>2333879</v>
      </c>
      <c r="B8165">
        <v>1</v>
      </c>
      <c r="C8165" t="s">
        <v>80</v>
      </c>
      <c r="D8165" t="s">
        <v>84</v>
      </c>
      <c r="E8165" t="s">
        <v>175</v>
      </c>
      <c r="F8165" t="s">
        <v>23218</v>
      </c>
      <c r="G8165" t="s">
        <v>612</v>
      </c>
      <c r="H8165" t="s">
        <v>135</v>
      </c>
      <c r="I8165" t="s">
        <v>136</v>
      </c>
      <c r="J8165" t="s">
        <v>137</v>
      </c>
      <c r="K8165" t="s">
        <v>138</v>
      </c>
      <c r="L8165" t="s">
        <v>23219</v>
      </c>
      <c r="M8165" t="s">
        <v>23220</v>
      </c>
      <c r="N8165">
        <v>0.313611111</v>
      </c>
      <c r="O8165">
        <v>0</v>
      </c>
      <c r="P8165">
        <v>793</v>
      </c>
      <c r="Q8165">
        <v>0</v>
      </c>
      <c r="R8165">
        <v>0</v>
      </c>
      <c r="S8165">
        <v>0</v>
      </c>
      <c r="T8165">
        <v>23</v>
      </c>
      <c r="U8165">
        <v>0</v>
      </c>
      <c r="V8165">
        <v>0</v>
      </c>
      <c r="W8165">
        <v>0</v>
      </c>
      <c r="X8165">
        <v>46.343444236805134</v>
      </c>
      <c r="Y8165">
        <v>0</v>
      </c>
      <c r="Z8165">
        <v>0</v>
      </c>
      <c r="AA8165">
        <v>0</v>
      </c>
      <c r="AB8165">
        <v>1.9798932940339029</v>
      </c>
      <c r="AC8165">
        <v>0</v>
      </c>
      <c r="AD8165">
        <v>0</v>
      </c>
      <c r="AE8165">
        <v>48.323337530839034</v>
      </c>
    </row>
    <row r="8166" spans="1:31" x14ac:dyDescent="0.25">
      <c r="A8166">
        <v>2333988</v>
      </c>
      <c r="B8166">
        <v>1</v>
      </c>
      <c r="C8166" t="s">
        <v>80</v>
      </c>
      <c r="D8166" t="s">
        <v>108</v>
      </c>
      <c r="E8166" t="s">
        <v>153</v>
      </c>
      <c r="F8166" t="s">
        <v>23221</v>
      </c>
      <c r="G8166" t="s">
        <v>336</v>
      </c>
      <c r="H8166" t="s">
        <v>150</v>
      </c>
      <c r="I8166" t="s">
        <v>136</v>
      </c>
      <c r="J8166" t="s">
        <v>137</v>
      </c>
      <c r="K8166" t="s">
        <v>138</v>
      </c>
      <c r="L8166" t="s">
        <v>23222</v>
      </c>
      <c r="M8166" t="s">
        <v>23223</v>
      </c>
      <c r="N8166">
        <v>3.2297222219999999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1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0.84415235226822505</v>
      </c>
      <c r="AC8166">
        <v>0</v>
      </c>
      <c r="AD8166">
        <v>0</v>
      </c>
      <c r="AE8166">
        <v>0.84415235226822505</v>
      </c>
    </row>
    <row r="8167" spans="1:31" x14ac:dyDescent="0.25">
      <c r="A8167">
        <v>2333796</v>
      </c>
      <c r="B8167">
        <v>1</v>
      </c>
      <c r="C8167" t="s">
        <v>80</v>
      </c>
      <c r="D8167" t="s">
        <v>96</v>
      </c>
      <c r="E8167" t="s">
        <v>141</v>
      </c>
      <c r="F8167" t="s">
        <v>20037</v>
      </c>
      <c r="G8167" t="s">
        <v>467</v>
      </c>
      <c r="H8167" t="s">
        <v>135</v>
      </c>
      <c r="I8167" t="s">
        <v>136</v>
      </c>
      <c r="J8167" t="s">
        <v>137</v>
      </c>
      <c r="K8167" t="s">
        <v>138</v>
      </c>
      <c r="L8167" t="s">
        <v>23224</v>
      </c>
      <c r="M8167" t="s">
        <v>23225</v>
      </c>
      <c r="N8167">
        <v>0.60777777700000002</v>
      </c>
      <c r="O8167">
        <v>3</v>
      </c>
      <c r="P8167">
        <v>1532</v>
      </c>
      <c r="Q8167">
        <v>0</v>
      </c>
      <c r="R8167">
        <v>1</v>
      </c>
      <c r="S8167">
        <v>4</v>
      </c>
      <c r="T8167">
        <v>100</v>
      </c>
      <c r="U8167">
        <v>0</v>
      </c>
      <c r="V8167">
        <v>0</v>
      </c>
      <c r="W8167">
        <v>53.986798868160001</v>
      </c>
      <c r="X8167">
        <v>250.70683753710014</v>
      </c>
      <c r="Y8167">
        <v>0</v>
      </c>
      <c r="Z8167">
        <v>0.80877794699000005</v>
      </c>
      <c r="AA8167">
        <v>50.679996142737799</v>
      </c>
      <c r="AB8167">
        <v>56.088037450211147</v>
      </c>
      <c r="AC8167">
        <v>0</v>
      </c>
      <c r="AD8167">
        <v>0</v>
      </c>
      <c r="AE8167">
        <v>412.27044794519907</v>
      </c>
    </row>
    <row r="8168" spans="1:31" x14ac:dyDescent="0.25">
      <c r="A8168">
        <v>2334134</v>
      </c>
      <c r="B8168">
        <v>1</v>
      </c>
      <c r="C8168" t="s">
        <v>80</v>
      </c>
      <c r="D8168" t="s">
        <v>93</v>
      </c>
      <c r="E8168" t="s">
        <v>153</v>
      </c>
      <c r="F8168" t="s">
        <v>23058</v>
      </c>
      <c r="G8168" t="s">
        <v>254</v>
      </c>
      <c r="H8168" t="s">
        <v>150</v>
      </c>
      <c r="I8168" t="s">
        <v>136</v>
      </c>
      <c r="J8168" t="s">
        <v>137</v>
      </c>
      <c r="K8168" t="s">
        <v>138</v>
      </c>
      <c r="L8168" t="s">
        <v>23226</v>
      </c>
      <c r="M8168" t="s">
        <v>23227</v>
      </c>
      <c r="N8168">
        <v>1.1383333330000001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1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0.11609079944265001</v>
      </c>
      <c r="AC8168">
        <v>0</v>
      </c>
      <c r="AD8168">
        <v>0</v>
      </c>
      <c r="AE8168">
        <v>0.11609079944265001</v>
      </c>
    </row>
    <row r="8169" spans="1:31" x14ac:dyDescent="0.25">
      <c r="A8169">
        <v>2333842</v>
      </c>
      <c r="B8169">
        <v>1</v>
      </c>
      <c r="C8169" t="s">
        <v>80</v>
      </c>
      <c r="D8169" t="s">
        <v>89</v>
      </c>
      <c r="E8169" t="s">
        <v>141</v>
      </c>
      <c r="F8169" t="s">
        <v>9191</v>
      </c>
      <c r="G8169" t="s">
        <v>134</v>
      </c>
      <c r="H8169" t="s">
        <v>135</v>
      </c>
      <c r="I8169" t="s">
        <v>136</v>
      </c>
      <c r="J8169" t="s">
        <v>137</v>
      </c>
      <c r="K8169" t="s">
        <v>138</v>
      </c>
      <c r="L8169" t="s">
        <v>23228</v>
      </c>
      <c r="M8169" t="s">
        <v>23229</v>
      </c>
      <c r="N8169">
        <v>0.390555555</v>
      </c>
      <c r="O8169">
        <v>1</v>
      </c>
      <c r="P8169">
        <v>289</v>
      </c>
      <c r="Q8169">
        <v>1</v>
      </c>
      <c r="R8169">
        <v>57</v>
      </c>
      <c r="S8169">
        <v>2</v>
      </c>
      <c r="T8169">
        <v>170</v>
      </c>
      <c r="U8169">
        <v>0</v>
      </c>
      <c r="V8169">
        <v>0</v>
      </c>
      <c r="W8169">
        <v>3.270120730130067</v>
      </c>
      <c r="X8169">
        <v>42.10577432402593</v>
      </c>
      <c r="Y8169">
        <v>4.1623958760954167</v>
      </c>
      <c r="Z8169">
        <v>9.3893183676652523</v>
      </c>
      <c r="AA8169">
        <v>1.3494488503643889</v>
      </c>
      <c r="AB8169">
        <v>55.073045751323498</v>
      </c>
      <c r="AC8169">
        <v>0</v>
      </c>
      <c r="AD8169">
        <v>0</v>
      </c>
      <c r="AE8169">
        <v>115.35010389960456</v>
      </c>
    </row>
    <row r="8170" spans="1:31" x14ac:dyDescent="0.25">
      <c r="A8170">
        <v>2334194</v>
      </c>
      <c r="B8170">
        <v>1</v>
      </c>
      <c r="C8170" t="s">
        <v>80</v>
      </c>
      <c r="D8170" t="s">
        <v>92</v>
      </c>
      <c r="E8170" t="s">
        <v>153</v>
      </c>
      <c r="F8170" t="s">
        <v>23230</v>
      </c>
      <c r="G8170" t="s">
        <v>203</v>
      </c>
      <c r="H8170" t="s">
        <v>150</v>
      </c>
      <c r="I8170" t="s">
        <v>136</v>
      </c>
      <c r="J8170" t="s">
        <v>137</v>
      </c>
      <c r="K8170" t="s">
        <v>138</v>
      </c>
      <c r="L8170" t="s">
        <v>23231</v>
      </c>
      <c r="M8170" t="s">
        <v>23232</v>
      </c>
      <c r="N8170">
        <v>1.6455555550000001</v>
      </c>
      <c r="O8170">
        <v>0</v>
      </c>
      <c r="P8170">
        <v>4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1.1013456104916666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1.1013456104916666</v>
      </c>
    </row>
    <row r="8171" spans="1:31" x14ac:dyDescent="0.25">
      <c r="A8171">
        <v>2334151</v>
      </c>
      <c r="B8171">
        <v>1</v>
      </c>
      <c r="C8171" t="s">
        <v>80</v>
      </c>
      <c r="D8171" t="s">
        <v>83</v>
      </c>
      <c r="E8171" t="s">
        <v>153</v>
      </c>
      <c r="F8171" t="s">
        <v>23233</v>
      </c>
      <c r="G8171" t="s">
        <v>155</v>
      </c>
      <c r="H8171" t="s">
        <v>150</v>
      </c>
      <c r="I8171" t="s">
        <v>136</v>
      </c>
      <c r="J8171" t="s">
        <v>137</v>
      </c>
      <c r="K8171" t="s">
        <v>138</v>
      </c>
      <c r="L8171" t="s">
        <v>23234</v>
      </c>
      <c r="M8171" t="s">
        <v>23235</v>
      </c>
      <c r="N8171">
        <v>2.0697222219999998</v>
      </c>
      <c r="O8171">
        <v>0</v>
      </c>
      <c r="P8171">
        <v>3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1.5394311489353247</v>
      </c>
      <c r="Y8171">
        <v>0</v>
      </c>
      <c r="Z8171">
        <v>0</v>
      </c>
      <c r="AA8171">
        <v>0</v>
      </c>
      <c r="AB8171">
        <v>0</v>
      </c>
      <c r="AC8171">
        <v>0</v>
      </c>
      <c r="AD8171">
        <v>0</v>
      </c>
      <c r="AE8171">
        <v>1.5394311489353247</v>
      </c>
    </row>
    <row r="8172" spans="1:31" x14ac:dyDescent="0.25">
      <c r="A8172">
        <v>2333822</v>
      </c>
      <c r="B8172">
        <v>1</v>
      </c>
      <c r="C8172" t="s">
        <v>80</v>
      </c>
      <c r="D8172" t="s">
        <v>100</v>
      </c>
      <c r="E8172" t="s">
        <v>141</v>
      </c>
      <c r="F8172" t="s">
        <v>23095</v>
      </c>
      <c r="G8172" t="s">
        <v>143</v>
      </c>
      <c r="H8172" t="s">
        <v>135</v>
      </c>
      <c r="I8172" t="s">
        <v>136</v>
      </c>
      <c r="J8172" t="s">
        <v>137</v>
      </c>
      <c r="K8172" t="s">
        <v>144</v>
      </c>
      <c r="L8172" t="s">
        <v>23236</v>
      </c>
      <c r="M8172" t="s">
        <v>23237</v>
      </c>
      <c r="N8172">
        <v>8.4319444440000009</v>
      </c>
      <c r="O8172">
        <v>0</v>
      </c>
      <c r="P8172">
        <v>19</v>
      </c>
      <c r="Q8172">
        <v>2</v>
      </c>
      <c r="R8172">
        <v>17</v>
      </c>
      <c r="S8172">
        <v>8</v>
      </c>
      <c r="T8172">
        <v>615</v>
      </c>
      <c r="U8172">
        <v>17</v>
      </c>
      <c r="V8172">
        <v>147</v>
      </c>
      <c r="W8172">
        <v>0</v>
      </c>
      <c r="X8172">
        <v>31.624154908359241</v>
      </c>
      <c r="Y8172">
        <v>325.78011543234379</v>
      </c>
      <c r="Z8172">
        <v>190.32143074349202</v>
      </c>
      <c r="AA8172">
        <v>206.25718353797942</v>
      </c>
      <c r="AB8172">
        <v>9291.5874604367291</v>
      </c>
      <c r="AC8172">
        <v>5891.8796519619136</v>
      </c>
      <c r="AD8172">
        <v>25648.926146728998</v>
      </c>
      <c r="AE8172">
        <v>41586.376143749818</v>
      </c>
    </row>
    <row r="8173" spans="1:31" x14ac:dyDescent="0.25">
      <c r="A8173">
        <v>2334108</v>
      </c>
      <c r="B8173">
        <v>1</v>
      </c>
      <c r="C8173" t="s">
        <v>81</v>
      </c>
      <c r="D8173" t="s">
        <v>128</v>
      </c>
      <c r="E8173" t="s">
        <v>175</v>
      </c>
      <c r="F8173" t="s">
        <v>23238</v>
      </c>
      <c r="G8173" t="s">
        <v>134</v>
      </c>
      <c r="H8173" t="s">
        <v>135</v>
      </c>
      <c r="I8173" t="s">
        <v>136</v>
      </c>
      <c r="J8173" t="s">
        <v>137</v>
      </c>
      <c r="K8173" t="s">
        <v>138</v>
      </c>
      <c r="L8173" t="s">
        <v>23239</v>
      </c>
      <c r="M8173" t="s">
        <v>23240</v>
      </c>
      <c r="N8173">
        <v>1.990555555</v>
      </c>
      <c r="O8173">
        <v>0</v>
      </c>
      <c r="P8173">
        <v>110</v>
      </c>
      <c r="Q8173">
        <v>0</v>
      </c>
      <c r="R8173">
        <v>22</v>
      </c>
      <c r="S8173">
        <v>0</v>
      </c>
      <c r="T8173">
        <v>15</v>
      </c>
      <c r="U8173">
        <v>0</v>
      </c>
      <c r="V8173">
        <v>0</v>
      </c>
      <c r="W8173">
        <v>0</v>
      </c>
      <c r="X8173">
        <v>37.478781975494762</v>
      </c>
      <c r="Y8173">
        <v>0</v>
      </c>
      <c r="Z8173">
        <v>42.216693191106842</v>
      </c>
      <c r="AA8173">
        <v>0</v>
      </c>
      <c r="AB8173">
        <v>15.254822626643634</v>
      </c>
      <c r="AC8173">
        <v>0</v>
      </c>
      <c r="AD8173">
        <v>0</v>
      </c>
      <c r="AE8173">
        <v>94.950297793245227</v>
      </c>
    </row>
    <row r="8174" spans="1:31" x14ac:dyDescent="0.25">
      <c r="A8174">
        <v>2334114</v>
      </c>
      <c r="B8174">
        <v>1</v>
      </c>
      <c r="C8174" t="s">
        <v>80</v>
      </c>
      <c r="D8174" t="s">
        <v>93</v>
      </c>
      <c r="E8174" t="s">
        <v>141</v>
      </c>
      <c r="F8174" t="s">
        <v>23241</v>
      </c>
      <c r="G8174" t="s">
        <v>210</v>
      </c>
      <c r="H8174" t="s">
        <v>135</v>
      </c>
      <c r="I8174" t="s">
        <v>136</v>
      </c>
      <c r="J8174" t="s">
        <v>137</v>
      </c>
      <c r="K8174" t="s">
        <v>138</v>
      </c>
      <c r="L8174" t="s">
        <v>23242</v>
      </c>
      <c r="M8174" t="s">
        <v>23243</v>
      </c>
      <c r="N8174">
        <v>0.96527777699999995</v>
      </c>
      <c r="O8174">
        <v>0</v>
      </c>
      <c r="P8174">
        <v>1633</v>
      </c>
      <c r="Q8174">
        <v>35</v>
      </c>
      <c r="R8174">
        <v>157</v>
      </c>
      <c r="S8174">
        <v>14</v>
      </c>
      <c r="T8174">
        <v>248</v>
      </c>
      <c r="U8174">
        <v>1</v>
      </c>
      <c r="V8174">
        <v>1</v>
      </c>
      <c r="W8174">
        <v>0</v>
      </c>
      <c r="X8174">
        <v>290.16062711234849</v>
      </c>
      <c r="Y8174">
        <v>157.12283376462321</v>
      </c>
      <c r="Z8174">
        <v>375.30738708351419</v>
      </c>
      <c r="AA8174">
        <v>77.999734285048902</v>
      </c>
      <c r="AB8174">
        <v>244.77870736077361</v>
      </c>
      <c r="AC8174">
        <v>149.67416352088532</v>
      </c>
      <c r="AD8174">
        <v>9.2189074625693745</v>
      </c>
      <c r="AE8174">
        <v>1304.2623605897631</v>
      </c>
    </row>
    <row r="8175" spans="1:31" x14ac:dyDescent="0.25">
      <c r="A8175">
        <v>2333865</v>
      </c>
      <c r="B8175">
        <v>1</v>
      </c>
      <c r="C8175" t="s">
        <v>81</v>
      </c>
      <c r="D8175" t="s">
        <v>119</v>
      </c>
      <c r="E8175" t="s">
        <v>153</v>
      </c>
      <c r="F8175" t="s">
        <v>23244</v>
      </c>
      <c r="G8175" t="s">
        <v>155</v>
      </c>
      <c r="H8175" t="s">
        <v>150</v>
      </c>
      <c r="I8175" t="s">
        <v>136</v>
      </c>
      <c r="J8175" t="s">
        <v>137</v>
      </c>
      <c r="K8175" t="s">
        <v>138</v>
      </c>
      <c r="L8175" t="s">
        <v>23245</v>
      </c>
      <c r="M8175" t="s">
        <v>23246</v>
      </c>
      <c r="N8175">
        <v>3.3819444440000002</v>
      </c>
      <c r="O8175">
        <v>0</v>
      </c>
      <c r="P8175">
        <v>1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0.11880587544375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E8175">
        <v>0.11880587544375</v>
      </c>
    </row>
    <row r="8176" spans="1:31" x14ac:dyDescent="0.25">
      <c r="A8176">
        <v>2333945</v>
      </c>
      <c r="B8176">
        <v>1</v>
      </c>
      <c r="C8176" t="s">
        <v>80</v>
      </c>
      <c r="D8176" t="s">
        <v>93</v>
      </c>
      <c r="E8176" t="s">
        <v>153</v>
      </c>
      <c r="F8176" t="s">
        <v>23247</v>
      </c>
      <c r="G8176" t="s">
        <v>155</v>
      </c>
      <c r="H8176" t="s">
        <v>150</v>
      </c>
      <c r="I8176" t="s">
        <v>136</v>
      </c>
      <c r="J8176" t="s">
        <v>137</v>
      </c>
      <c r="K8176" t="s">
        <v>138</v>
      </c>
      <c r="L8176" t="s">
        <v>23248</v>
      </c>
      <c r="M8176" t="s">
        <v>23249</v>
      </c>
      <c r="N8176">
        <v>6.0127777770000002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1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>
        <v>0</v>
      </c>
      <c r="AB8176">
        <v>9.97760196095E-2</v>
      </c>
      <c r="AC8176">
        <v>0</v>
      </c>
      <c r="AD8176">
        <v>0</v>
      </c>
      <c r="AE8176">
        <v>9.97760196095E-2</v>
      </c>
    </row>
    <row r="8177" spans="1:31" x14ac:dyDescent="0.25">
      <c r="A8177">
        <v>2333736</v>
      </c>
      <c r="B8177">
        <v>1</v>
      </c>
      <c r="C8177" t="s">
        <v>80</v>
      </c>
      <c r="D8177" t="s">
        <v>102</v>
      </c>
      <c r="E8177" t="s">
        <v>153</v>
      </c>
      <c r="F8177" t="s">
        <v>23250</v>
      </c>
      <c r="G8177" t="s">
        <v>155</v>
      </c>
      <c r="H8177" t="s">
        <v>150</v>
      </c>
      <c r="I8177" t="s">
        <v>136</v>
      </c>
      <c r="J8177" t="s">
        <v>137</v>
      </c>
      <c r="K8177" t="s">
        <v>138</v>
      </c>
      <c r="L8177" t="s">
        <v>23251</v>
      </c>
      <c r="M8177" t="s">
        <v>23252</v>
      </c>
      <c r="N8177">
        <v>1.6558333329999999</v>
      </c>
      <c r="O8177">
        <v>0</v>
      </c>
      <c r="P8177">
        <v>1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2.0617041560883335E-2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2.0617041560883335E-2</v>
      </c>
    </row>
    <row r="8178" spans="1:31" x14ac:dyDescent="0.25">
      <c r="A8178">
        <v>2333759</v>
      </c>
      <c r="B8178">
        <v>1</v>
      </c>
      <c r="C8178" t="s">
        <v>80</v>
      </c>
      <c r="D8178" t="s">
        <v>106</v>
      </c>
      <c r="E8178" t="s">
        <v>141</v>
      </c>
      <c r="F8178" t="s">
        <v>23253</v>
      </c>
      <c r="G8178" t="s">
        <v>143</v>
      </c>
      <c r="H8178" t="s">
        <v>135</v>
      </c>
      <c r="I8178" t="s">
        <v>136</v>
      </c>
      <c r="J8178" t="s">
        <v>137</v>
      </c>
      <c r="K8178" t="s">
        <v>144</v>
      </c>
      <c r="L8178" t="s">
        <v>23254</v>
      </c>
      <c r="M8178" t="s">
        <v>23255</v>
      </c>
      <c r="N8178">
        <v>6.0605555549999997</v>
      </c>
      <c r="O8178">
        <v>0</v>
      </c>
      <c r="P8178">
        <v>605</v>
      </c>
      <c r="Q8178">
        <v>25</v>
      </c>
      <c r="R8178">
        <v>185</v>
      </c>
      <c r="S8178">
        <v>10</v>
      </c>
      <c r="T8178">
        <v>133</v>
      </c>
      <c r="U8178">
        <v>0</v>
      </c>
      <c r="V8178">
        <v>0</v>
      </c>
      <c r="W8178">
        <v>0</v>
      </c>
      <c r="X8178">
        <v>735.52057337582426</v>
      </c>
      <c r="Y8178">
        <v>2208.223464783533</v>
      </c>
      <c r="Z8178">
        <v>2272.2456467491957</v>
      </c>
      <c r="AA8178">
        <v>137.04422387903605</v>
      </c>
      <c r="AB8178">
        <v>1167.7994997377148</v>
      </c>
      <c r="AC8178">
        <v>0</v>
      </c>
      <c r="AD8178">
        <v>0</v>
      </c>
      <c r="AE8178">
        <v>6520.8334085253036</v>
      </c>
    </row>
    <row r="8179" spans="1:31" x14ac:dyDescent="0.25">
      <c r="A8179">
        <v>2333782</v>
      </c>
      <c r="B8179">
        <v>1</v>
      </c>
      <c r="C8179" t="s">
        <v>80</v>
      </c>
      <c r="D8179" t="s">
        <v>87</v>
      </c>
      <c r="E8179" t="s">
        <v>147</v>
      </c>
      <c r="F8179" t="s">
        <v>21799</v>
      </c>
      <c r="G8179" t="s">
        <v>143</v>
      </c>
      <c r="H8179" t="s">
        <v>150</v>
      </c>
      <c r="I8179" t="s">
        <v>136</v>
      </c>
      <c r="J8179" t="s">
        <v>137</v>
      </c>
      <c r="K8179" t="s">
        <v>144</v>
      </c>
      <c r="L8179" t="s">
        <v>23256</v>
      </c>
      <c r="M8179" t="s">
        <v>23257</v>
      </c>
      <c r="N8179">
        <v>5.1947222220000002</v>
      </c>
      <c r="O8179">
        <v>0</v>
      </c>
      <c r="P8179">
        <v>32</v>
      </c>
      <c r="Q8179">
        <v>0</v>
      </c>
      <c r="R8179">
        <v>0</v>
      </c>
      <c r="S8179">
        <v>0</v>
      </c>
      <c r="T8179">
        <v>2</v>
      </c>
      <c r="U8179">
        <v>0</v>
      </c>
      <c r="V8179">
        <v>0</v>
      </c>
      <c r="W8179">
        <v>0</v>
      </c>
      <c r="X8179">
        <v>32.136101844030449</v>
      </c>
      <c r="Y8179">
        <v>0</v>
      </c>
      <c r="Z8179">
        <v>0</v>
      </c>
      <c r="AA8179">
        <v>0</v>
      </c>
      <c r="AB8179">
        <v>9.6736509600631795</v>
      </c>
      <c r="AC8179">
        <v>0</v>
      </c>
      <c r="AD8179">
        <v>0</v>
      </c>
      <c r="AE8179">
        <v>41.809752804093627</v>
      </c>
    </row>
    <row r="8180" spans="1:31" x14ac:dyDescent="0.25">
      <c r="A8180">
        <v>2333928</v>
      </c>
      <c r="B8180">
        <v>1</v>
      </c>
      <c r="C8180" t="s">
        <v>80</v>
      </c>
      <c r="D8180" t="s">
        <v>95</v>
      </c>
      <c r="E8180" t="s">
        <v>153</v>
      </c>
      <c r="F8180" t="s">
        <v>23258</v>
      </c>
      <c r="G8180" t="s">
        <v>254</v>
      </c>
      <c r="H8180" t="s">
        <v>150</v>
      </c>
      <c r="I8180" t="s">
        <v>136</v>
      </c>
      <c r="J8180" t="s">
        <v>137</v>
      </c>
      <c r="K8180" t="s">
        <v>138</v>
      </c>
      <c r="L8180" t="s">
        <v>23259</v>
      </c>
      <c r="M8180" t="s">
        <v>23260</v>
      </c>
      <c r="N8180">
        <v>3.7102777769999999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1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1.72811787699155</v>
      </c>
      <c r="AC8180">
        <v>0</v>
      </c>
      <c r="AD8180">
        <v>0</v>
      </c>
      <c r="AE8180">
        <v>1.72811787699155</v>
      </c>
    </row>
    <row r="8181" spans="1:31" x14ac:dyDescent="0.25">
      <c r="A8181">
        <v>2333799</v>
      </c>
      <c r="B8181">
        <v>1</v>
      </c>
      <c r="C8181" t="s">
        <v>80</v>
      </c>
      <c r="D8181" t="s">
        <v>94</v>
      </c>
      <c r="E8181" t="s">
        <v>175</v>
      </c>
      <c r="F8181" t="s">
        <v>23261</v>
      </c>
      <c r="G8181" t="s">
        <v>143</v>
      </c>
      <c r="H8181" t="s">
        <v>135</v>
      </c>
      <c r="I8181" t="s">
        <v>136</v>
      </c>
      <c r="J8181" t="s">
        <v>137</v>
      </c>
      <c r="K8181" t="s">
        <v>144</v>
      </c>
      <c r="L8181" t="s">
        <v>23262</v>
      </c>
      <c r="M8181" t="s">
        <v>23263</v>
      </c>
      <c r="N8181">
        <v>8.1111111109999996</v>
      </c>
      <c r="O8181">
        <v>0</v>
      </c>
      <c r="P8181">
        <v>5746</v>
      </c>
      <c r="Q8181">
        <v>0</v>
      </c>
      <c r="R8181">
        <v>0</v>
      </c>
      <c r="S8181">
        <v>0</v>
      </c>
      <c r="T8181">
        <v>505</v>
      </c>
      <c r="U8181">
        <v>0</v>
      </c>
      <c r="V8181">
        <v>0</v>
      </c>
      <c r="W8181">
        <v>0</v>
      </c>
      <c r="X8181">
        <v>9116.6765900398568</v>
      </c>
      <c r="Y8181">
        <v>0</v>
      </c>
      <c r="Z8181">
        <v>0</v>
      </c>
      <c r="AA8181">
        <v>0</v>
      </c>
      <c r="AB8181">
        <v>4870.5385303632138</v>
      </c>
      <c r="AC8181">
        <v>0</v>
      </c>
      <c r="AD8181">
        <v>0</v>
      </c>
      <c r="AE8181">
        <v>13987.215120403071</v>
      </c>
    </row>
    <row r="8182" spans="1:31" x14ac:dyDescent="0.25">
      <c r="A8182">
        <v>2333696</v>
      </c>
      <c r="B8182">
        <v>1</v>
      </c>
      <c r="C8182" t="s">
        <v>81</v>
      </c>
      <c r="D8182" t="s">
        <v>120</v>
      </c>
      <c r="E8182" t="s">
        <v>147</v>
      </c>
      <c r="F8182" t="s">
        <v>23264</v>
      </c>
      <c r="G8182" t="s">
        <v>149</v>
      </c>
      <c r="H8182" t="s">
        <v>150</v>
      </c>
      <c r="I8182" t="s">
        <v>136</v>
      </c>
      <c r="J8182" t="s">
        <v>137</v>
      </c>
      <c r="K8182" t="s">
        <v>138</v>
      </c>
      <c r="L8182" t="s">
        <v>23265</v>
      </c>
      <c r="M8182" t="s">
        <v>23266</v>
      </c>
      <c r="N8182">
        <v>1.111111111</v>
      </c>
      <c r="O8182">
        <v>0</v>
      </c>
      <c r="P8182">
        <v>45</v>
      </c>
      <c r="Q8182">
        <v>0</v>
      </c>
      <c r="R8182">
        <v>0</v>
      </c>
      <c r="S8182">
        <v>0</v>
      </c>
      <c r="T8182">
        <v>5</v>
      </c>
      <c r="U8182">
        <v>0</v>
      </c>
      <c r="V8182">
        <v>0</v>
      </c>
      <c r="W8182">
        <v>0</v>
      </c>
      <c r="X8182">
        <v>7.4623315291213261</v>
      </c>
      <c r="Y8182">
        <v>0</v>
      </c>
      <c r="Z8182">
        <v>0</v>
      </c>
      <c r="AA8182">
        <v>0</v>
      </c>
      <c r="AB8182">
        <v>1.7620815589258665</v>
      </c>
      <c r="AC8182">
        <v>0</v>
      </c>
      <c r="AD8182">
        <v>0</v>
      </c>
      <c r="AE8182">
        <v>9.2244130880471928</v>
      </c>
    </row>
    <row r="8183" spans="1:31" x14ac:dyDescent="0.25">
      <c r="A8183">
        <v>2333862</v>
      </c>
      <c r="B8183">
        <v>1</v>
      </c>
      <c r="C8183" t="s">
        <v>80</v>
      </c>
      <c r="D8183" t="s">
        <v>89</v>
      </c>
      <c r="E8183" t="s">
        <v>175</v>
      </c>
      <c r="F8183" t="s">
        <v>23267</v>
      </c>
      <c r="G8183" t="s">
        <v>210</v>
      </c>
      <c r="H8183" t="s">
        <v>135</v>
      </c>
      <c r="I8183" t="s">
        <v>136</v>
      </c>
      <c r="J8183" t="s">
        <v>137</v>
      </c>
      <c r="K8183" t="s">
        <v>138</v>
      </c>
      <c r="L8183" t="s">
        <v>23268</v>
      </c>
      <c r="M8183" t="s">
        <v>23269</v>
      </c>
      <c r="N8183">
        <v>1.2780555549999999</v>
      </c>
      <c r="O8183">
        <v>0</v>
      </c>
      <c r="P8183">
        <v>9</v>
      </c>
      <c r="Q8183">
        <v>0</v>
      </c>
      <c r="R8183">
        <v>5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9.4108653333576004</v>
      </c>
      <c r="Y8183">
        <v>0</v>
      </c>
      <c r="Z8183">
        <v>0.4511785889202084</v>
      </c>
      <c r="AA8183">
        <v>0</v>
      </c>
      <c r="AB8183">
        <v>0</v>
      </c>
      <c r="AC8183">
        <v>0</v>
      </c>
      <c r="AD8183">
        <v>0</v>
      </c>
      <c r="AE8183">
        <v>9.8620439222778096</v>
      </c>
    </row>
    <row r="8184" spans="1:31" x14ac:dyDescent="0.25">
      <c r="A8184">
        <v>2334031</v>
      </c>
      <c r="B8184">
        <v>1</v>
      </c>
      <c r="C8184" t="s">
        <v>80</v>
      </c>
      <c r="D8184" t="s">
        <v>100</v>
      </c>
      <c r="E8184" t="s">
        <v>175</v>
      </c>
      <c r="F8184" t="s">
        <v>23270</v>
      </c>
      <c r="G8184" t="s">
        <v>143</v>
      </c>
      <c r="H8184" t="s">
        <v>135</v>
      </c>
      <c r="I8184" t="s">
        <v>136</v>
      </c>
      <c r="J8184" t="s">
        <v>137</v>
      </c>
      <c r="K8184" t="s">
        <v>144</v>
      </c>
      <c r="L8184" t="s">
        <v>23271</v>
      </c>
      <c r="M8184" t="s">
        <v>23272</v>
      </c>
      <c r="N8184">
        <v>2.2030555550000002</v>
      </c>
      <c r="O8184">
        <v>0</v>
      </c>
      <c r="P8184">
        <v>0</v>
      </c>
      <c r="Q8184">
        <v>1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2.629820868630917</v>
      </c>
      <c r="Z8184">
        <v>0</v>
      </c>
      <c r="AA8184">
        <v>0</v>
      </c>
      <c r="AB8184">
        <v>0</v>
      </c>
      <c r="AC8184">
        <v>0</v>
      </c>
      <c r="AD8184">
        <v>0</v>
      </c>
      <c r="AE8184">
        <v>2.629820868630917</v>
      </c>
    </row>
    <row r="8185" spans="1:31" x14ac:dyDescent="0.25">
      <c r="A8185">
        <v>2333676</v>
      </c>
      <c r="B8185">
        <v>1</v>
      </c>
      <c r="C8185" t="s">
        <v>81</v>
      </c>
      <c r="D8185" t="s">
        <v>117</v>
      </c>
      <c r="E8185" t="s">
        <v>153</v>
      </c>
      <c r="F8185" t="s">
        <v>23273</v>
      </c>
      <c r="G8185" t="s">
        <v>203</v>
      </c>
      <c r="H8185" t="s">
        <v>150</v>
      </c>
      <c r="I8185" t="s">
        <v>136</v>
      </c>
      <c r="J8185" t="s">
        <v>137</v>
      </c>
      <c r="K8185" t="s">
        <v>138</v>
      </c>
      <c r="L8185" t="s">
        <v>23274</v>
      </c>
      <c r="M8185" t="s">
        <v>23275</v>
      </c>
      <c r="N8185">
        <v>1.3330555550000001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2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5.1318727839584009</v>
      </c>
      <c r="AC8185">
        <v>0</v>
      </c>
      <c r="AD8185">
        <v>0</v>
      </c>
      <c r="AE8185">
        <v>5.1318727839584009</v>
      </c>
    </row>
    <row r="8186" spans="1:31" x14ac:dyDescent="0.25">
      <c r="A8186">
        <v>2334074</v>
      </c>
      <c r="B8186">
        <v>1</v>
      </c>
      <c r="C8186" t="s">
        <v>81</v>
      </c>
      <c r="D8186" t="s">
        <v>114</v>
      </c>
      <c r="E8186" t="s">
        <v>132</v>
      </c>
      <c r="F8186" t="s">
        <v>23276</v>
      </c>
      <c r="G8186" t="s">
        <v>612</v>
      </c>
      <c r="H8186" t="s">
        <v>135</v>
      </c>
      <c r="I8186" t="s">
        <v>136</v>
      </c>
      <c r="J8186" t="s">
        <v>137</v>
      </c>
      <c r="K8186" t="s">
        <v>138</v>
      </c>
      <c r="L8186" t="s">
        <v>23277</v>
      </c>
      <c r="M8186" t="s">
        <v>23278</v>
      </c>
      <c r="N8186">
        <v>0.99083333299999998</v>
      </c>
      <c r="O8186">
        <v>0</v>
      </c>
      <c r="P8186">
        <v>1114</v>
      </c>
      <c r="Q8186">
        <v>2</v>
      </c>
      <c r="R8186">
        <v>76</v>
      </c>
      <c r="S8186">
        <v>7</v>
      </c>
      <c r="T8186">
        <v>166</v>
      </c>
      <c r="U8186">
        <v>0</v>
      </c>
      <c r="V8186">
        <v>0</v>
      </c>
      <c r="W8186">
        <v>0</v>
      </c>
      <c r="X8186">
        <v>121.76604351044413</v>
      </c>
      <c r="Y8186">
        <v>0.95919848523540829</v>
      </c>
      <c r="Z8186">
        <v>28.720130990077234</v>
      </c>
      <c r="AA8186">
        <v>9.5930703950772589</v>
      </c>
      <c r="AB8186">
        <v>52.75631189119963</v>
      </c>
      <c r="AC8186">
        <v>0</v>
      </c>
      <c r="AD8186">
        <v>0</v>
      </c>
      <c r="AE8186">
        <v>213.79475527203365</v>
      </c>
    </row>
    <row r="8187" spans="1:31" x14ac:dyDescent="0.25">
      <c r="A8187">
        <v>2334025</v>
      </c>
      <c r="B8187">
        <v>1</v>
      </c>
      <c r="C8187" t="s">
        <v>81</v>
      </c>
      <c r="D8187" t="s">
        <v>112</v>
      </c>
      <c r="E8187" t="s">
        <v>147</v>
      </c>
      <c r="F8187" t="s">
        <v>23279</v>
      </c>
      <c r="G8187" t="s">
        <v>463</v>
      </c>
      <c r="H8187" t="s">
        <v>150</v>
      </c>
      <c r="I8187" t="s">
        <v>136</v>
      </c>
      <c r="J8187" t="s">
        <v>137</v>
      </c>
      <c r="K8187" t="s">
        <v>138</v>
      </c>
      <c r="L8187" t="s">
        <v>23280</v>
      </c>
      <c r="M8187" t="s">
        <v>23281</v>
      </c>
      <c r="N8187">
        <v>2.0302777769999998</v>
      </c>
      <c r="O8187">
        <v>0</v>
      </c>
      <c r="P8187">
        <v>3</v>
      </c>
      <c r="Q8187">
        <v>0</v>
      </c>
      <c r="R8187">
        <v>5</v>
      </c>
      <c r="S8187">
        <v>0</v>
      </c>
      <c r="T8187">
        <v>1</v>
      </c>
      <c r="U8187">
        <v>0</v>
      </c>
      <c r="V8187">
        <v>0</v>
      </c>
      <c r="W8187">
        <v>0</v>
      </c>
      <c r="X8187">
        <v>0.68116504899274999</v>
      </c>
      <c r="Y8187">
        <v>0</v>
      </c>
      <c r="Z8187">
        <v>1.360798557449675</v>
      </c>
      <c r="AA8187">
        <v>0</v>
      </c>
      <c r="AB8187">
        <v>0</v>
      </c>
      <c r="AC8187">
        <v>0</v>
      </c>
      <c r="AD8187">
        <v>0</v>
      </c>
      <c r="AE8187">
        <v>2.0419636064424251</v>
      </c>
    </row>
    <row r="8188" spans="1:31" x14ac:dyDescent="0.25">
      <c r="A8188">
        <v>2333905</v>
      </c>
      <c r="B8188">
        <v>1</v>
      </c>
      <c r="C8188" t="s">
        <v>80</v>
      </c>
      <c r="D8188" t="s">
        <v>82</v>
      </c>
      <c r="E8188" t="s">
        <v>285</v>
      </c>
      <c r="F8188" t="s">
        <v>23282</v>
      </c>
      <c r="G8188" t="s">
        <v>287</v>
      </c>
      <c r="H8188" t="s">
        <v>150</v>
      </c>
      <c r="I8188" t="s">
        <v>136</v>
      </c>
      <c r="J8188" t="s">
        <v>137</v>
      </c>
      <c r="K8188" t="s">
        <v>138</v>
      </c>
      <c r="L8188" t="s">
        <v>23283</v>
      </c>
      <c r="M8188" t="s">
        <v>23284</v>
      </c>
      <c r="N8188">
        <v>3.7980555549999999</v>
      </c>
      <c r="O8188">
        <v>0</v>
      </c>
      <c r="P8188">
        <v>1</v>
      </c>
      <c r="Q8188">
        <v>0</v>
      </c>
      <c r="R8188">
        <v>0</v>
      </c>
      <c r="S8188">
        <v>0</v>
      </c>
      <c r="T8188">
        <v>18</v>
      </c>
      <c r="U8188">
        <v>0</v>
      </c>
      <c r="V8188">
        <v>0</v>
      </c>
      <c r="W8188">
        <v>0</v>
      </c>
      <c r="X8188">
        <v>0.31349453963573337</v>
      </c>
      <c r="Y8188">
        <v>0</v>
      </c>
      <c r="Z8188">
        <v>0</v>
      </c>
      <c r="AA8188">
        <v>0</v>
      </c>
      <c r="AB8188">
        <v>26.617161590340771</v>
      </c>
      <c r="AC8188">
        <v>0</v>
      </c>
      <c r="AD8188">
        <v>0</v>
      </c>
      <c r="AE8188">
        <v>26.930656129976505</v>
      </c>
    </row>
    <row r="8189" spans="1:31" x14ac:dyDescent="0.25">
      <c r="A8189">
        <v>2334154</v>
      </c>
      <c r="B8189">
        <v>1</v>
      </c>
      <c r="C8189" t="s">
        <v>80</v>
      </c>
      <c r="D8189" t="s">
        <v>93</v>
      </c>
      <c r="E8189" t="s">
        <v>153</v>
      </c>
      <c r="F8189" t="s">
        <v>23285</v>
      </c>
      <c r="G8189" t="s">
        <v>203</v>
      </c>
      <c r="H8189" t="s">
        <v>150</v>
      </c>
      <c r="I8189" t="s">
        <v>136</v>
      </c>
      <c r="J8189" t="s">
        <v>137</v>
      </c>
      <c r="K8189" t="s">
        <v>138</v>
      </c>
      <c r="L8189" t="s">
        <v>23286</v>
      </c>
      <c r="M8189" t="s">
        <v>23287</v>
      </c>
      <c r="N8189">
        <v>3.2027777770000001</v>
      </c>
      <c r="O8189">
        <v>0</v>
      </c>
      <c r="P8189">
        <v>5</v>
      </c>
      <c r="Q8189">
        <v>0</v>
      </c>
      <c r="R8189">
        <v>0</v>
      </c>
      <c r="S8189">
        <v>0</v>
      </c>
      <c r="T8189">
        <v>2</v>
      </c>
      <c r="U8189">
        <v>0</v>
      </c>
      <c r="V8189">
        <v>0</v>
      </c>
      <c r="W8189">
        <v>0</v>
      </c>
      <c r="X8189">
        <v>2.1342695769144999</v>
      </c>
      <c r="Y8189">
        <v>0</v>
      </c>
      <c r="Z8189">
        <v>0</v>
      </c>
      <c r="AA8189">
        <v>0</v>
      </c>
      <c r="AB8189">
        <v>7.2456210467103555</v>
      </c>
      <c r="AC8189">
        <v>0</v>
      </c>
      <c r="AD8189">
        <v>0</v>
      </c>
      <c r="AE8189">
        <v>9.3798906236248563</v>
      </c>
    </row>
    <row r="8190" spans="1:31" x14ac:dyDescent="0.25">
      <c r="A8190">
        <v>2334011</v>
      </c>
      <c r="B8190">
        <v>1</v>
      </c>
      <c r="C8190" t="s">
        <v>80</v>
      </c>
      <c r="D8190" t="s">
        <v>84</v>
      </c>
      <c r="E8190" t="s">
        <v>153</v>
      </c>
      <c r="F8190" t="s">
        <v>23288</v>
      </c>
      <c r="G8190" t="s">
        <v>203</v>
      </c>
      <c r="H8190" t="s">
        <v>150</v>
      </c>
      <c r="I8190" t="s">
        <v>136</v>
      </c>
      <c r="J8190" t="s">
        <v>137</v>
      </c>
      <c r="K8190" t="s">
        <v>138</v>
      </c>
      <c r="L8190" t="s">
        <v>23289</v>
      </c>
      <c r="M8190" t="s">
        <v>23290</v>
      </c>
      <c r="N8190">
        <v>3.0494444440000001</v>
      </c>
      <c r="O8190">
        <v>0</v>
      </c>
      <c r="P8190">
        <v>1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1.2319481690835001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  <c r="AE8190">
        <v>1.2319481690835001</v>
      </c>
    </row>
    <row r="8191" spans="1:31" x14ac:dyDescent="0.25">
      <c r="A8191">
        <v>2333776</v>
      </c>
      <c r="B8191">
        <v>1</v>
      </c>
      <c r="C8191" t="s">
        <v>80</v>
      </c>
      <c r="D8191" t="s">
        <v>97</v>
      </c>
      <c r="E8191" t="s">
        <v>175</v>
      </c>
      <c r="F8191" t="s">
        <v>6569</v>
      </c>
      <c r="G8191" t="s">
        <v>210</v>
      </c>
      <c r="H8191" t="s">
        <v>135</v>
      </c>
      <c r="I8191" t="s">
        <v>136</v>
      </c>
      <c r="J8191" t="s">
        <v>137</v>
      </c>
      <c r="K8191" t="s">
        <v>138</v>
      </c>
      <c r="L8191" t="s">
        <v>23291</v>
      </c>
      <c r="M8191" t="s">
        <v>23292</v>
      </c>
      <c r="N8191">
        <v>1.448611111</v>
      </c>
      <c r="O8191">
        <v>23</v>
      </c>
      <c r="P8191">
        <v>245</v>
      </c>
      <c r="Q8191">
        <v>0</v>
      </c>
      <c r="R8191">
        <v>50</v>
      </c>
      <c r="S8191">
        <v>5</v>
      </c>
      <c r="T8191">
        <v>34</v>
      </c>
      <c r="U8191">
        <v>0</v>
      </c>
      <c r="V8191">
        <v>0</v>
      </c>
      <c r="W8191">
        <v>432.34336276954639</v>
      </c>
      <c r="X8191">
        <v>485.06872835018828</v>
      </c>
      <c r="Y8191">
        <v>0</v>
      </c>
      <c r="Z8191">
        <v>58.416173341746664</v>
      </c>
      <c r="AA8191">
        <v>122.89126010158769</v>
      </c>
      <c r="AB8191">
        <v>67.103353722616433</v>
      </c>
      <c r="AC8191">
        <v>0</v>
      </c>
      <c r="AD8191">
        <v>0</v>
      </c>
      <c r="AE8191">
        <v>1165.8228782856854</v>
      </c>
    </row>
    <row r="8192" spans="1:31" x14ac:dyDescent="0.25">
      <c r="A8192">
        <v>2333713</v>
      </c>
      <c r="B8192">
        <v>1</v>
      </c>
      <c r="C8192" t="s">
        <v>80</v>
      </c>
      <c r="D8192" t="s">
        <v>93</v>
      </c>
      <c r="E8192" t="s">
        <v>147</v>
      </c>
      <c r="F8192" t="s">
        <v>23293</v>
      </c>
      <c r="G8192" t="s">
        <v>149</v>
      </c>
      <c r="H8192" t="s">
        <v>150</v>
      </c>
      <c r="I8192" t="s">
        <v>136</v>
      </c>
      <c r="J8192" t="s">
        <v>137</v>
      </c>
      <c r="K8192" t="s">
        <v>138</v>
      </c>
      <c r="L8192" t="s">
        <v>23294</v>
      </c>
      <c r="M8192" t="s">
        <v>23295</v>
      </c>
      <c r="N8192">
        <v>2.3180555549999999</v>
      </c>
      <c r="O8192">
        <v>0</v>
      </c>
      <c r="P8192">
        <v>10</v>
      </c>
      <c r="Q8192">
        <v>0</v>
      </c>
      <c r="R8192">
        <v>2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5.1091372112500411</v>
      </c>
      <c r="Y8192">
        <v>0</v>
      </c>
      <c r="Z8192">
        <v>2.022361415330125</v>
      </c>
      <c r="AA8192">
        <v>0</v>
      </c>
      <c r="AB8192">
        <v>0</v>
      </c>
      <c r="AC8192">
        <v>0</v>
      </c>
      <c r="AD8192">
        <v>0</v>
      </c>
      <c r="AE8192">
        <v>7.1314986265801661</v>
      </c>
    </row>
    <row r="8193" spans="1:31" x14ac:dyDescent="0.25">
      <c r="A8193">
        <v>2333819</v>
      </c>
      <c r="B8193">
        <v>1</v>
      </c>
      <c r="C8193" t="s">
        <v>80</v>
      </c>
      <c r="D8193" t="s">
        <v>109</v>
      </c>
      <c r="E8193" t="s">
        <v>175</v>
      </c>
      <c r="F8193" t="s">
        <v>13466</v>
      </c>
      <c r="G8193" t="s">
        <v>143</v>
      </c>
      <c r="H8193" t="s">
        <v>135</v>
      </c>
      <c r="I8193" t="s">
        <v>136</v>
      </c>
      <c r="J8193" t="s">
        <v>137</v>
      </c>
      <c r="K8193" t="s">
        <v>144</v>
      </c>
      <c r="L8193" t="s">
        <v>23296</v>
      </c>
      <c r="M8193" t="s">
        <v>23297</v>
      </c>
      <c r="N8193">
        <v>0.92138888799999996</v>
      </c>
      <c r="O8193">
        <v>0</v>
      </c>
      <c r="P8193">
        <v>123</v>
      </c>
      <c r="Q8193">
        <v>0</v>
      </c>
      <c r="R8193">
        <v>36</v>
      </c>
      <c r="S8193">
        <v>3</v>
      </c>
      <c r="T8193">
        <v>52</v>
      </c>
      <c r="U8193">
        <v>0</v>
      </c>
      <c r="V8193">
        <v>0</v>
      </c>
      <c r="W8193">
        <v>0</v>
      </c>
      <c r="X8193">
        <v>17.789318052813599</v>
      </c>
      <c r="Y8193">
        <v>0</v>
      </c>
      <c r="Z8193">
        <v>39.064229859420585</v>
      </c>
      <c r="AA8193">
        <v>6.1378492576536674</v>
      </c>
      <c r="AB8193">
        <v>25.924500975561529</v>
      </c>
      <c r="AC8193">
        <v>0</v>
      </c>
      <c r="AD8193">
        <v>0</v>
      </c>
      <c r="AE8193">
        <v>88.915898145449376</v>
      </c>
    </row>
    <row r="8194" spans="1:31" x14ac:dyDescent="0.25">
      <c r="A8194">
        <v>2333968</v>
      </c>
      <c r="B8194">
        <v>1</v>
      </c>
      <c r="C8194" t="s">
        <v>80</v>
      </c>
      <c r="D8194" t="s">
        <v>88</v>
      </c>
      <c r="E8194" t="s">
        <v>158</v>
      </c>
      <c r="F8194" t="s">
        <v>23298</v>
      </c>
      <c r="G8194" t="s">
        <v>453</v>
      </c>
      <c r="H8194" t="s">
        <v>150</v>
      </c>
      <c r="I8194" t="s">
        <v>136</v>
      </c>
      <c r="J8194" t="s">
        <v>137</v>
      </c>
      <c r="K8194" t="s">
        <v>138</v>
      </c>
      <c r="L8194" t="s">
        <v>23299</v>
      </c>
      <c r="M8194" t="s">
        <v>23300</v>
      </c>
      <c r="N8194">
        <v>2.273055555</v>
      </c>
      <c r="O8194">
        <v>0</v>
      </c>
      <c r="P8194">
        <v>107</v>
      </c>
      <c r="Q8194">
        <v>0</v>
      </c>
      <c r="R8194">
        <v>0</v>
      </c>
      <c r="S8194">
        <v>0</v>
      </c>
      <c r="T8194">
        <v>19</v>
      </c>
      <c r="U8194">
        <v>0</v>
      </c>
      <c r="V8194">
        <v>0</v>
      </c>
      <c r="W8194">
        <v>0</v>
      </c>
      <c r="X8194">
        <v>64.219873340999612</v>
      </c>
      <c r="Y8194">
        <v>0</v>
      </c>
      <c r="Z8194">
        <v>0</v>
      </c>
      <c r="AA8194">
        <v>0</v>
      </c>
      <c r="AB8194">
        <v>28.074144256152849</v>
      </c>
      <c r="AC8194">
        <v>0</v>
      </c>
      <c r="AD8194">
        <v>0</v>
      </c>
      <c r="AE8194">
        <v>92.294017597152461</v>
      </c>
    </row>
    <row r="8195" spans="1:31" x14ac:dyDescent="0.25">
      <c r="A8195">
        <v>2334111</v>
      </c>
      <c r="B8195">
        <v>1</v>
      </c>
      <c r="C8195" t="s">
        <v>81</v>
      </c>
      <c r="D8195" t="s">
        <v>113</v>
      </c>
      <c r="E8195" t="s">
        <v>132</v>
      </c>
      <c r="F8195" t="s">
        <v>23301</v>
      </c>
      <c r="G8195" t="s">
        <v>134</v>
      </c>
      <c r="H8195" t="s">
        <v>135</v>
      </c>
      <c r="I8195" t="s">
        <v>468</v>
      </c>
      <c r="J8195" t="s">
        <v>137</v>
      </c>
      <c r="K8195" t="s">
        <v>138</v>
      </c>
      <c r="L8195" t="s">
        <v>23302</v>
      </c>
      <c r="M8195" t="s">
        <v>23303</v>
      </c>
      <c r="N8195">
        <v>3.0555555000000002E-2</v>
      </c>
      <c r="O8195">
        <v>1</v>
      </c>
      <c r="P8195">
        <v>233</v>
      </c>
      <c r="Q8195">
        <v>99</v>
      </c>
      <c r="R8195">
        <v>185</v>
      </c>
      <c r="S8195">
        <v>7</v>
      </c>
      <c r="T8195">
        <v>14</v>
      </c>
      <c r="U8195">
        <v>1</v>
      </c>
      <c r="V8195">
        <v>0</v>
      </c>
      <c r="W8195">
        <v>6.8528110291666666E-4</v>
      </c>
      <c r="X8195">
        <v>1.0080952957533333</v>
      </c>
      <c r="Y8195">
        <v>16.522356343359164</v>
      </c>
      <c r="Z8195">
        <v>24.477220777395541</v>
      </c>
      <c r="AA8195">
        <v>0.29044249394263888</v>
      </c>
      <c r="AB8195">
        <v>0.31166975968577776</v>
      </c>
      <c r="AC8195">
        <v>2.1816344270447221</v>
      </c>
      <c r="AD8195">
        <v>0</v>
      </c>
      <c r="AE8195">
        <v>44.792104378284094</v>
      </c>
    </row>
    <row r="8196" spans="1:31" x14ac:dyDescent="0.25">
      <c r="A8196">
        <v>2333719</v>
      </c>
      <c r="B8196">
        <v>1</v>
      </c>
      <c r="C8196" t="s">
        <v>81</v>
      </c>
      <c r="D8196" t="s">
        <v>128</v>
      </c>
      <c r="E8196" t="s">
        <v>153</v>
      </c>
      <c r="F8196" t="s">
        <v>22914</v>
      </c>
      <c r="G8196" t="s">
        <v>203</v>
      </c>
      <c r="H8196" t="s">
        <v>150</v>
      </c>
      <c r="I8196" t="s">
        <v>136</v>
      </c>
      <c r="J8196" t="s">
        <v>137</v>
      </c>
      <c r="K8196" t="s">
        <v>138</v>
      </c>
      <c r="L8196" t="s">
        <v>23304</v>
      </c>
      <c r="M8196" t="s">
        <v>23305</v>
      </c>
      <c r="N8196">
        <v>1.915</v>
      </c>
      <c r="O8196">
        <v>0</v>
      </c>
      <c r="P8196">
        <v>5</v>
      </c>
      <c r="Q8196">
        <v>0</v>
      </c>
      <c r="R8196">
        <v>0</v>
      </c>
      <c r="S8196">
        <v>0</v>
      </c>
      <c r="T8196">
        <v>2</v>
      </c>
      <c r="U8196">
        <v>0</v>
      </c>
      <c r="V8196">
        <v>0</v>
      </c>
      <c r="W8196">
        <v>0</v>
      </c>
      <c r="X8196">
        <v>1.6653702559365329</v>
      </c>
      <c r="Y8196">
        <v>0</v>
      </c>
      <c r="Z8196">
        <v>0</v>
      </c>
      <c r="AA8196">
        <v>0</v>
      </c>
      <c r="AB8196">
        <v>0.8036809692736</v>
      </c>
      <c r="AC8196">
        <v>0</v>
      </c>
      <c r="AD8196">
        <v>0</v>
      </c>
      <c r="AE8196">
        <v>2.4690512252101326</v>
      </c>
    </row>
    <row r="8197" spans="1:31" x14ac:dyDescent="0.25">
      <c r="A8197">
        <v>2334017</v>
      </c>
      <c r="B8197">
        <v>1</v>
      </c>
      <c r="C8197" t="s">
        <v>80</v>
      </c>
      <c r="D8197" t="s">
        <v>84</v>
      </c>
      <c r="E8197" t="s">
        <v>153</v>
      </c>
      <c r="F8197" t="s">
        <v>23306</v>
      </c>
      <c r="G8197" t="s">
        <v>155</v>
      </c>
      <c r="H8197" t="s">
        <v>150</v>
      </c>
      <c r="I8197" t="s">
        <v>136</v>
      </c>
      <c r="J8197" t="s">
        <v>137</v>
      </c>
      <c r="K8197" t="s">
        <v>138</v>
      </c>
      <c r="L8197" t="s">
        <v>23307</v>
      </c>
      <c r="M8197" t="s">
        <v>23308</v>
      </c>
      <c r="N8197">
        <v>2.2627777770000002</v>
      </c>
      <c r="O8197">
        <v>0</v>
      </c>
      <c r="P8197">
        <v>3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1.0943926076645498</v>
      </c>
      <c r="Y8197">
        <v>0</v>
      </c>
      <c r="Z8197">
        <v>0</v>
      </c>
      <c r="AA8197">
        <v>0</v>
      </c>
      <c r="AB8197">
        <v>0</v>
      </c>
      <c r="AC8197">
        <v>0</v>
      </c>
      <c r="AD8197">
        <v>0</v>
      </c>
      <c r="AE8197">
        <v>1.0943926076645498</v>
      </c>
    </row>
    <row r="8198" spans="1:31" x14ac:dyDescent="0.25">
      <c r="A8198">
        <v>2333685</v>
      </c>
      <c r="B8198">
        <v>1</v>
      </c>
      <c r="C8198" t="s">
        <v>81</v>
      </c>
      <c r="D8198" t="s">
        <v>127</v>
      </c>
      <c r="E8198" t="s">
        <v>414</v>
      </c>
      <c r="F8198" t="s">
        <v>23309</v>
      </c>
      <c r="G8198" t="s">
        <v>143</v>
      </c>
      <c r="H8198" t="s">
        <v>135</v>
      </c>
      <c r="I8198" t="s">
        <v>136</v>
      </c>
      <c r="J8198" t="s">
        <v>137</v>
      </c>
      <c r="K8198" t="s">
        <v>144</v>
      </c>
      <c r="L8198" t="s">
        <v>23310</v>
      </c>
      <c r="M8198" t="s">
        <v>23311</v>
      </c>
      <c r="N8198">
        <v>3.3125</v>
      </c>
      <c r="O8198">
        <v>7</v>
      </c>
      <c r="P8198">
        <v>143</v>
      </c>
      <c r="Q8198">
        <v>192</v>
      </c>
      <c r="R8198">
        <v>206</v>
      </c>
      <c r="S8198">
        <v>12</v>
      </c>
      <c r="T8198">
        <v>28</v>
      </c>
      <c r="U8198">
        <v>0</v>
      </c>
      <c r="V8198">
        <v>0</v>
      </c>
      <c r="W8198">
        <v>4.6830904031241012</v>
      </c>
      <c r="X8198">
        <v>84.69271488065354</v>
      </c>
      <c r="Y8198">
        <v>934.35137618292299</v>
      </c>
      <c r="Z8198">
        <v>1188.2835981887215</v>
      </c>
      <c r="AA8198">
        <v>29.998450256117451</v>
      </c>
      <c r="AB8198">
        <v>34.057005510372832</v>
      </c>
      <c r="AC8198">
        <v>0</v>
      </c>
      <c r="AD8198">
        <v>0</v>
      </c>
      <c r="AE8198">
        <v>2276.0662354219121</v>
      </c>
    </row>
    <row r="8199" spans="1:31" x14ac:dyDescent="0.25">
      <c r="A8199">
        <v>2333825</v>
      </c>
      <c r="B8199">
        <v>1</v>
      </c>
      <c r="C8199" t="s">
        <v>80</v>
      </c>
      <c r="D8199" t="s">
        <v>108</v>
      </c>
      <c r="E8199" t="s">
        <v>147</v>
      </c>
      <c r="F8199" t="s">
        <v>23312</v>
      </c>
      <c r="G8199" t="s">
        <v>258</v>
      </c>
      <c r="H8199" t="s">
        <v>150</v>
      </c>
      <c r="I8199" t="s">
        <v>136</v>
      </c>
      <c r="J8199" t="s">
        <v>137</v>
      </c>
      <c r="K8199" t="s">
        <v>138</v>
      </c>
      <c r="L8199" t="s">
        <v>23313</v>
      </c>
      <c r="M8199" t="s">
        <v>23314</v>
      </c>
      <c r="N8199">
        <v>5.4463888880000004</v>
      </c>
      <c r="O8199">
        <v>0</v>
      </c>
      <c r="P8199">
        <v>17</v>
      </c>
      <c r="Q8199">
        <v>0</v>
      </c>
      <c r="R8199">
        <v>8</v>
      </c>
      <c r="S8199">
        <v>0</v>
      </c>
      <c r="T8199">
        <v>2</v>
      </c>
      <c r="U8199">
        <v>0</v>
      </c>
      <c r="V8199">
        <v>0</v>
      </c>
      <c r="W8199">
        <v>0</v>
      </c>
      <c r="X8199">
        <v>17.182461310052052</v>
      </c>
      <c r="Y8199">
        <v>0</v>
      </c>
      <c r="Z8199">
        <v>10.533183150891604</v>
      </c>
      <c r="AA8199">
        <v>0</v>
      </c>
      <c r="AB8199">
        <v>0.17274398617693335</v>
      </c>
      <c r="AC8199">
        <v>0</v>
      </c>
      <c r="AD8199">
        <v>0</v>
      </c>
      <c r="AE8199">
        <v>27.88838844712059</v>
      </c>
    </row>
    <row r="8200" spans="1:31" x14ac:dyDescent="0.25">
      <c r="A8200">
        <v>2333831</v>
      </c>
      <c r="B8200">
        <v>1</v>
      </c>
      <c r="C8200" t="s">
        <v>80</v>
      </c>
      <c r="D8200" t="s">
        <v>93</v>
      </c>
      <c r="E8200" t="s">
        <v>147</v>
      </c>
      <c r="F8200" t="s">
        <v>23315</v>
      </c>
      <c r="G8200" t="s">
        <v>149</v>
      </c>
      <c r="H8200" t="s">
        <v>150</v>
      </c>
      <c r="I8200" t="s">
        <v>136</v>
      </c>
      <c r="J8200" t="s">
        <v>137</v>
      </c>
      <c r="K8200" t="s">
        <v>138</v>
      </c>
      <c r="L8200" t="s">
        <v>23316</v>
      </c>
      <c r="M8200" t="s">
        <v>23317</v>
      </c>
      <c r="N8200">
        <v>4.5727777769999998</v>
      </c>
      <c r="O8200">
        <v>0</v>
      </c>
      <c r="P8200">
        <v>0</v>
      </c>
      <c r="Q8200">
        <v>0</v>
      </c>
      <c r="R8200">
        <v>4</v>
      </c>
      <c r="S8200">
        <v>0</v>
      </c>
      <c r="T8200">
        <v>2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16.851630683761652</v>
      </c>
      <c r="AA8200">
        <v>0</v>
      </c>
      <c r="AB8200">
        <v>10.113271970066673</v>
      </c>
      <c r="AC8200">
        <v>0</v>
      </c>
      <c r="AD8200">
        <v>0</v>
      </c>
      <c r="AE8200">
        <v>26.964902653828325</v>
      </c>
    </row>
    <row r="8201" spans="1:31" x14ac:dyDescent="0.25">
      <c r="A8201">
        <v>2333808</v>
      </c>
      <c r="B8201">
        <v>1</v>
      </c>
      <c r="C8201" t="s">
        <v>80</v>
      </c>
      <c r="D8201" t="s">
        <v>84</v>
      </c>
      <c r="E8201" t="s">
        <v>158</v>
      </c>
      <c r="F8201" t="s">
        <v>23318</v>
      </c>
      <c r="G8201" t="s">
        <v>177</v>
      </c>
      <c r="H8201" t="s">
        <v>150</v>
      </c>
      <c r="I8201" t="s">
        <v>136</v>
      </c>
      <c r="J8201" t="s">
        <v>137</v>
      </c>
      <c r="K8201" t="s">
        <v>144</v>
      </c>
      <c r="L8201" t="s">
        <v>23319</v>
      </c>
      <c r="M8201" t="s">
        <v>23320</v>
      </c>
      <c r="N8201">
        <v>3.2166666660000001</v>
      </c>
      <c r="O8201">
        <v>0</v>
      </c>
      <c r="P8201">
        <v>131</v>
      </c>
      <c r="Q8201">
        <v>0</v>
      </c>
      <c r="R8201">
        <v>0</v>
      </c>
      <c r="S8201">
        <v>0</v>
      </c>
      <c r="T8201">
        <v>6</v>
      </c>
      <c r="U8201">
        <v>0</v>
      </c>
      <c r="V8201">
        <v>0</v>
      </c>
      <c r="W8201">
        <v>0</v>
      </c>
      <c r="X8201">
        <v>85.656153278392168</v>
      </c>
      <c r="Y8201">
        <v>0</v>
      </c>
      <c r="Z8201">
        <v>0</v>
      </c>
      <c r="AA8201">
        <v>0</v>
      </c>
      <c r="AB8201">
        <v>87.272197757611323</v>
      </c>
      <c r="AC8201">
        <v>0</v>
      </c>
      <c r="AD8201">
        <v>0</v>
      </c>
      <c r="AE8201">
        <v>172.92835103600351</v>
      </c>
    </row>
    <row r="8202" spans="1:31" x14ac:dyDescent="0.25">
      <c r="A8202">
        <v>2333785</v>
      </c>
      <c r="B8202">
        <v>1</v>
      </c>
      <c r="C8202" t="s">
        <v>80</v>
      </c>
      <c r="D8202" t="s">
        <v>108</v>
      </c>
      <c r="E8202" t="s">
        <v>147</v>
      </c>
      <c r="F8202" t="s">
        <v>20285</v>
      </c>
      <c r="G8202" t="s">
        <v>149</v>
      </c>
      <c r="H8202" t="s">
        <v>150</v>
      </c>
      <c r="I8202" t="s">
        <v>136</v>
      </c>
      <c r="J8202" t="s">
        <v>137</v>
      </c>
      <c r="K8202" t="s">
        <v>138</v>
      </c>
      <c r="L8202" t="s">
        <v>23321</v>
      </c>
      <c r="M8202" t="s">
        <v>23322</v>
      </c>
      <c r="N8202">
        <v>1.7580555550000001</v>
      </c>
      <c r="O8202">
        <v>0</v>
      </c>
      <c r="P8202">
        <v>45</v>
      </c>
      <c r="Q8202">
        <v>0</v>
      </c>
      <c r="R8202">
        <v>0</v>
      </c>
      <c r="S8202">
        <v>0</v>
      </c>
      <c r="T8202">
        <v>3</v>
      </c>
      <c r="U8202">
        <v>0</v>
      </c>
      <c r="V8202">
        <v>0</v>
      </c>
      <c r="W8202">
        <v>0</v>
      </c>
      <c r="X8202">
        <v>11.405109139023748</v>
      </c>
      <c r="Y8202">
        <v>0</v>
      </c>
      <c r="Z8202">
        <v>0</v>
      </c>
      <c r="AA8202">
        <v>0</v>
      </c>
      <c r="AB8202">
        <v>0.11316515263083335</v>
      </c>
      <c r="AC8202">
        <v>0</v>
      </c>
      <c r="AD8202">
        <v>0</v>
      </c>
      <c r="AE8202">
        <v>11.518274291654581</v>
      </c>
    </row>
    <row r="8203" spans="1:31" x14ac:dyDescent="0.25">
      <c r="A8203">
        <v>2333748</v>
      </c>
      <c r="B8203">
        <v>1</v>
      </c>
      <c r="C8203" t="s">
        <v>80</v>
      </c>
      <c r="D8203" t="s">
        <v>97</v>
      </c>
      <c r="E8203" t="s">
        <v>141</v>
      </c>
      <c r="F8203" t="s">
        <v>23323</v>
      </c>
      <c r="G8203" t="s">
        <v>134</v>
      </c>
      <c r="H8203" t="s">
        <v>135</v>
      </c>
      <c r="I8203" t="s">
        <v>136</v>
      </c>
      <c r="J8203" t="s">
        <v>137</v>
      </c>
      <c r="K8203" t="s">
        <v>138</v>
      </c>
      <c r="L8203" t="s">
        <v>23324</v>
      </c>
      <c r="M8203" t="s">
        <v>23325</v>
      </c>
      <c r="N8203">
        <v>0.30416666599999997</v>
      </c>
      <c r="O8203">
        <v>4</v>
      </c>
      <c r="P8203">
        <v>2257</v>
      </c>
      <c r="Q8203">
        <v>5</v>
      </c>
      <c r="R8203">
        <v>375</v>
      </c>
      <c r="S8203">
        <v>29</v>
      </c>
      <c r="T8203">
        <v>610</v>
      </c>
      <c r="U8203">
        <v>6</v>
      </c>
      <c r="V8203">
        <v>1</v>
      </c>
      <c r="W8203">
        <v>26.383985499992001</v>
      </c>
      <c r="X8203">
        <v>208.76520595413771</v>
      </c>
      <c r="Y8203">
        <v>5.6012301395163764</v>
      </c>
      <c r="Z8203">
        <v>56.658335373972413</v>
      </c>
      <c r="AA8203">
        <v>75.27193426345562</v>
      </c>
      <c r="AB8203">
        <v>162.87800026211477</v>
      </c>
      <c r="AC8203">
        <v>82.763318525831949</v>
      </c>
      <c r="AD8203">
        <v>7.2205993251424996</v>
      </c>
      <c r="AE8203">
        <v>625.54260934416334</v>
      </c>
    </row>
    <row r="8204" spans="1:31" x14ac:dyDescent="0.25">
      <c r="A8204">
        <v>2334077</v>
      </c>
      <c r="B8204">
        <v>1</v>
      </c>
      <c r="C8204" t="s">
        <v>81</v>
      </c>
      <c r="D8204" t="s">
        <v>119</v>
      </c>
      <c r="E8204" t="s">
        <v>175</v>
      </c>
      <c r="F8204" t="s">
        <v>23326</v>
      </c>
      <c r="G8204" t="s">
        <v>716</v>
      </c>
      <c r="H8204" t="s">
        <v>135</v>
      </c>
      <c r="I8204" t="s">
        <v>136</v>
      </c>
      <c r="J8204" t="s">
        <v>137</v>
      </c>
      <c r="K8204" t="s">
        <v>138</v>
      </c>
      <c r="L8204" t="s">
        <v>23327</v>
      </c>
      <c r="M8204" t="s">
        <v>23328</v>
      </c>
      <c r="N8204">
        <v>0.40888888800000001</v>
      </c>
      <c r="O8204">
        <v>0</v>
      </c>
      <c r="P8204">
        <v>358</v>
      </c>
      <c r="Q8204">
        <v>34</v>
      </c>
      <c r="R8204">
        <v>129</v>
      </c>
      <c r="S8204">
        <v>3</v>
      </c>
      <c r="T8204">
        <v>23</v>
      </c>
      <c r="U8204">
        <v>0</v>
      </c>
      <c r="V8204">
        <v>0</v>
      </c>
      <c r="W8204">
        <v>0</v>
      </c>
      <c r="X8204">
        <v>23.78772152873708</v>
      </c>
      <c r="Y8204">
        <v>71.287526001968274</v>
      </c>
      <c r="Z8204">
        <v>115.4935308444734</v>
      </c>
      <c r="AA8204">
        <v>1.664952235280533</v>
      </c>
      <c r="AB8204">
        <v>10.585980236404223</v>
      </c>
      <c r="AC8204">
        <v>0</v>
      </c>
      <c r="AD8204">
        <v>0</v>
      </c>
      <c r="AE8204">
        <v>222.8197108468635</v>
      </c>
    </row>
    <row r="8205" spans="1:31" x14ac:dyDescent="0.25">
      <c r="A8205">
        <v>2333722</v>
      </c>
      <c r="B8205">
        <v>1</v>
      </c>
      <c r="C8205" t="s">
        <v>81</v>
      </c>
      <c r="D8205" t="s">
        <v>113</v>
      </c>
      <c r="E8205" t="s">
        <v>175</v>
      </c>
      <c r="F8205" t="s">
        <v>23329</v>
      </c>
      <c r="G8205" t="s">
        <v>716</v>
      </c>
      <c r="H8205" t="s">
        <v>135</v>
      </c>
      <c r="I8205" t="s">
        <v>136</v>
      </c>
      <c r="J8205" t="s">
        <v>137</v>
      </c>
      <c r="K8205" t="s">
        <v>138</v>
      </c>
      <c r="L8205" t="s">
        <v>23330</v>
      </c>
      <c r="M8205" t="s">
        <v>23331</v>
      </c>
      <c r="N8205">
        <v>2.3161111110000001</v>
      </c>
      <c r="O8205">
        <v>0</v>
      </c>
      <c r="P8205">
        <v>1</v>
      </c>
      <c r="Q8205">
        <v>0</v>
      </c>
      <c r="R8205">
        <v>9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4.7369054875991177</v>
      </c>
      <c r="AA8205">
        <v>0</v>
      </c>
      <c r="AB8205">
        <v>0</v>
      </c>
      <c r="AC8205">
        <v>0</v>
      </c>
      <c r="AD8205">
        <v>0</v>
      </c>
      <c r="AE8205">
        <v>4.7369054875991177</v>
      </c>
    </row>
    <row r="8206" spans="1:31" x14ac:dyDescent="0.25">
      <c r="A8206">
        <v>2333934</v>
      </c>
      <c r="B8206">
        <v>1</v>
      </c>
      <c r="C8206" t="s">
        <v>80</v>
      </c>
      <c r="D8206" t="s">
        <v>104</v>
      </c>
      <c r="E8206" t="s">
        <v>153</v>
      </c>
      <c r="F8206" t="s">
        <v>23332</v>
      </c>
      <c r="G8206" t="s">
        <v>155</v>
      </c>
      <c r="H8206" t="s">
        <v>150</v>
      </c>
      <c r="I8206" t="s">
        <v>136</v>
      </c>
      <c r="J8206" t="s">
        <v>137</v>
      </c>
      <c r="K8206" t="s">
        <v>138</v>
      </c>
      <c r="L8206" t="s">
        <v>23333</v>
      </c>
      <c r="M8206" t="s">
        <v>23334</v>
      </c>
      <c r="N8206">
        <v>4.5197222220000004</v>
      </c>
      <c r="O8206">
        <v>0</v>
      </c>
      <c r="P8206">
        <v>2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9.5319991807267517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0</v>
      </c>
      <c r="AE8206">
        <v>9.5319991807267517</v>
      </c>
    </row>
    <row r="8207" spans="1:31" x14ac:dyDescent="0.25">
      <c r="A8207">
        <v>2334100</v>
      </c>
      <c r="B8207">
        <v>1</v>
      </c>
      <c r="C8207" t="s">
        <v>81</v>
      </c>
      <c r="D8207" t="s">
        <v>112</v>
      </c>
      <c r="E8207" t="s">
        <v>132</v>
      </c>
      <c r="F8207" t="s">
        <v>23335</v>
      </c>
      <c r="G8207" t="s">
        <v>134</v>
      </c>
      <c r="H8207" t="s">
        <v>135</v>
      </c>
      <c r="I8207" t="s">
        <v>136</v>
      </c>
      <c r="J8207" t="s">
        <v>137</v>
      </c>
      <c r="K8207" t="s">
        <v>138</v>
      </c>
      <c r="L8207" t="s">
        <v>23336</v>
      </c>
      <c r="M8207" t="s">
        <v>23337</v>
      </c>
      <c r="N8207">
        <v>1.08</v>
      </c>
      <c r="O8207">
        <v>0</v>
      </c>
      <c r="P8207">
        <v>2</v>
      </c>
      <c r="Q8207">
        <v>4</v>
      </c>
      <c r="R8207">
        <v>18</v>
      </c>
      <c r="S8207">
        <v>8</v>
      </c>
      <c r="T8207">
        <v>6</v>
      </c>
      <c r="U8207">
        <v>0</v>
      </c>
      <c r="V8207">
        <v>0</v>
      </c>
      <c r="W8207">
        <v>0</v>
      </c>
      <c r="X8207">
        <v>1.3461236383200668</v>
      </c>
      <c r="Y8207">
        <v>11.909954624824099</v>
      </c>
      <c r="Z8207">
        <v>31.166438752767256</v>
      </c>
      <c r="AA8207">
        <v>65.735073025363818</v>
      </c>
      <c r="AB8207">
        <v>3.347868354242983</v>
      </c>
      <c r="AC8207">
        <v>0</v>
      </c>
      <c r="AD8207">
        <v>0</v>
      </c>
      <c r="AE8207">
        <v>113.50545839551822</v>
      </c>
    </row>
    <row r="8208" spans="1:31" x14ac:dyDescent="0.25">
      <c r="A8208">
        <v>2333977</v>
      </c>
      <c r="B8208">
        <v>1</v>
      </c>
      <c r="C8208" t="s">
        <v>81</v>
      </c>
      <c r="D8208" t="s">
        <v>122</v>
      </c>
      <c r="E8208" t="s">
        <v>175</v>
      </c>
      <c r="F8208" t="s">
        <v>6772</v>
      </c>
      <c r="G8208" t="s">
        <v>210</v>
      </c>
      <c r="H8208" t="s">
        <v>135</v>
      </c>
      <c r="I8208" t="s">
        <v>136</v>
      </c>
      <c r="J8208" t="s">
        <v>137</v>
      </c>
      <c r="K8208" t="s">
        <v>138</v>
      </c>
      <c r="L8208" t="s">
        <v>23338</v>
      </c>
      <c r="M8208" t="s">
        <v>23339</v>
      </c>
      <c r="N8208">
        <v>2.9350000000000001</v>
      </c>
      <c r="O8208">
        <v>0</v>
      </c>
      <c r="P8208">
        <v>712</v>
      </c>
      <c r="Q8208">
        <v>0</v>
      </c>
      <c r="R8208">
        <v>14</v>
      </c>
      <c r="S8208">
        <v>5</v>
      </c>
      <c r="T8208">
        <v>53</v>
      </c>
      <c r="U8208">
        <v>1</v>
      </c>
      <c r="V8208">
        <v>0</v>
      </c>
      <c r="W8208">
        <v>0</v>
      </c>
      <c r="X8208">
        <v>224.93339451307511</v>
      </c>
      <c r="Y8208">
        <v>0</v>
      </c>
      <c r="Z8208">
        <v>8.6456999931822001</v>
      </c>
      <c r="AA8208">
        <v>189.51032357474401</v>
      </c>
      <c r="AB8208">
        <v>42.319356936018025</v>
      </c>
      <c r="AC8208">
        <v>3.4115167747817998</v>
      </c>
      <c r="AD8208">
        <v>0</v>
      </c>
      <c r="AE8208">
        <v>468.82029179180114</v>
      </c>
    </row>
    <row r="8209" spans="1:31" x14ac:dyDescent="0.25">
      <c r="A8209">
        <v>2333728</v>
      </c>
      <c r="B8209">
        <v>1</v>
      </c>
      <c r="C8209" t="s">
        <v>80</v>
      </c>
      <c r="D8209" t="s">
        <v>83</v>
      </c>
      <c r="E8209" t="s">
        <v>414</v>
      </c>
      <c r="F8209" t="s">
        <v>1350</v>
      </c>
      <c r="G8209" t="s">
        <v>143</v>
      </c>
      <c r="H8209" t="s">
        <v>135</v>
      </c>
      <c r="I8209" t="s">
        <v>136</v>
      </c>
      <c r="J8209" t="s">
        <v>137</v>
      </c>
      <c r="K8209" t="s">
        <v>144</v>
      </c>
      <c r="L8209" t="s">
        <v>23340</v>
      </c>
      <c r="M8209" t="s">
        <v>23341</v>
      </c>
      <c r="N8209">
        <v>1.051111111</v>
      </c>
      <c r="O8209">
        <v>30</v>
      </c>
      <c r="P8209">
        <v>4183</v>
      </c>
      <c r="Q8209">
        <v>31</v>
      </c>
      <c r="R8209">
        <v>689</v>
      </c>
      <c r="S8209">
        <v>128</v>
      </c>
      <c r="T8209">
        <v>1853</v>
      </c>
      <c r="U8209">
        <v>30</v>
      </c>
      <c r="V8209">
        <v>153</v>
      </c>
      <c r="W8209">
        <v>15.400689449294862</v>
      </c>
      <c r="X8209">
        <v>1005.2141912543511</v>
      </c>
      <c r="Y8209">
        <v>148.04558756343107</v>
      </c>
      <c r="Z8209">
        <v>536.46710762821795</v>
      </c>
      <c r="AA8209">
        <v>732.20157597689092</v>
      </c>
      <c r="AB8209">
        <v>2401.3623899847448</v>
      </c>
      <c r="AC8209">
        <v>1828.9934915097795</v>
      </c>
      <c r="AD8209">
        <v>4198.7011697245998</v>
      </c>
      <c r="AE8209">
        <v>10866.38620309131</v>
      </c>
    </row>
    <row r="8210" spans="1:31" x14ac:dyDescent="0.25">
      <c r="A8210">
        <v>2333679</v>
      </c>
      <c r="B8210">
        <v>1</v>
      </c>
      <c r="C8210" t="s">
        <v>80</v>
      </c>
      <c r="D8210" t="s">
        <v>93</v>
      </c>
      <c r="E8210" t="s">
        <v>141</v>
      </c>
      <c r="F8210" t="s">
        <v>3469</v>
      </c>
      <c r="G8210" t="s">
        <v>475</v>
      </c>
      <c r="H8210" t="s">
        <v>135</v>
      </c>
      <c r="I8210" t="s">
        <v>136</v>
      </c>
      <c r="J8210" t="s">
        <v>137</v>
      </c>
      <c r="K8210" t="s">
        <v>138</v>
      </c>
      <c r="L8210" t="s">
        <v>23342</v>
      </c>
      <c r="M8210" t="s">
        <v>23343</v>
      </c>
      <c r="N8210">
        <v>4.3574999999999999</v>
      </c>
      <c r="O8210">
        <v>2</v>
      </c>
      <c r="P8210">
        <v>332</v>
      </c>
      <c r="Q8210">
        <v>10</v>
      </c>
      <c r="R8210">
        <v>263</v>
      </c>
      <c r="S8210">
        <v>2</v>
      </c>
      <c r="T8210">
        <v>117</v>
      </c>
      <c r="U8210">
        <v>0</v>
      </c>
      <c r="V8210">
        <v>0</v>
      </c>
      <c r="W8210">
        <v>7.5294478875393756</v>
      </c>
      <c r="X8210">
        <v>140.65622856337433</v>
      </c>
      <c r="Y8210">
        <v>149.55728531043886</v>
      </c>
      <c r="Z8210">
        <v>473.2639707724685</v>
      </c>
      <c r="AA8210">
        <v>8.2284130830102011</v>
      </c>
      <c r="AB8210">
        <v>187.63896834991394</v>
      </c>
      <c r="AC8210">
        <v>0</v>
      </c>
      <c r="AD8210">
        <v>0</v>
      </c>
      <c r="AE8210">
        <v>966.87431396674526</v>
      </c>
    </row>
    <row r="8211" spans="1:31" x14ac:dyDescent="0.25">
      <c r="A8211">
        <v>2333871</v>
      </c>
      <c r="B8211">
        <v>1</v>
      </c>
      <c r="C8211" t="s">
        <v>80</v>
      </c>
      <c r="D8211" t="s">
        <v>109</v>
      </c>
      <c r="E8211" t="s">
        <v>158</v>
      </c>
      <c r="F8211" t="s">
        <v>23344</v>
      </c>
      <c r="G8211" t="s">
        <v>143</v>
      </c>
      <c r="H8211" t="s">
        <v>150</v>
      </c>
      <c r="I8211" t="s">
        <v>136</v>
      </c>
      <c r="J8211" t="s">
        <v>137</v>
      </c>
      <c r="K8211" t="s">
        <v>144</v>
      </c>
      <c r="L8211" t="s">
        <v>23345</v>
      </c>
      <c r="M8211" t="s">
        <v>23346</v>
      </c>
      <c r="N8211">
        <v>2.380833333</v>
      </c>
      <c r="O8211">
        <v>0</v>
      </c>
      <c r="P8211">
        <v>92</v>
      </c>
      <c r="Q8211">
        <v>0</v>
      </c>
      <c r="R8211">
        <v>3</v>
      </c>
      <c r="S8211">
        <v>0</v>
      </c>
      <c r="T8211">
        <v>20</v>
      </c>
      <c r="U8211">
        <v>0</v>
      </c>
      <c r="V8211">
        <v>0</v>
      </c>
      <c r="W8211">
        <v>0</v>
      </c>
      <c r="X8211">
        <v>22.972697840440858</v>
      </c>
      <c r="Y8211">
        <v>0</v>
      </c>
      <c r="Z8211">
        <v>1.5130015253506999</v>
      </c>
      <c r="AA8211">
        <v>0</v>
      </c>
      <c r="AB8211">
        <v>22.022781437112425</v>
      </c>
      <c r="AC8211">
        <v>0</v>
      </c>
      <c r="AD8211">
        <v>0</v>
      </c>
      <c r="AE8211">
        <v>46.508480802903982</v>
      </c>
    </row>
    <row r="8212" spans="1:31" x14ac:dyDescent="0.25">
      <c r="A8212">
        <v>2333914</v>
      </c>
      <c r="B8212">
        <v>1</v>
      </c>
      <c r="C8212" t="s">
        <v>80</v>
      </c>
      <c r="D8212" t="s">
        <v>96</v>
      </c>
      <c r="E8212" t="s">
        <v>153</v>
      </c>
      <c r="F8212" t="s">
        <v>23347</v>
      </c>
      <c r="G8212" t="s">
        <v>254</v>
      </c>
      <c r="H8212" t="s">
        <v>150</v>
      </c>
      <c r="I8212" t="s">
        <v>136</v>
      </c>
      <c r="J8212" t="s">
        <v>137</v>
      </c>
      <c r="K8212" t="s">
        <v>138</v>
      </c>
      <c r="L8212" t="s">
        <v>23348</v>
      </c>
      <c r="M8212" t="s">
        <v>23349</v>
      </c>
      <c r="N8212">
        <v>3.3788888880000001</v>
      </c>
      <c r="O8212">
        <v>0</v>
      </c>
      <c r="P8212">
        <v>1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1.0262959473557334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  <c r="AE8212">
        <v>1.0262959473557334</v>
      </c>
    </row>
    <row r="8213" spans="1:31" x14ac:dyDescent="0.25">
      <c r="A8213">
        <v>2333828</v>
      </c>
      <c r="B8213">
        <v>1</v>
      </c>
      <c r="C8213" t="s">
        <v>80</v>
      </c>
      <c r="D8213" t="s">
        <v>83</v>
      </c>
      <c r="E8213" t="s">
        <v>153</v>
      </c>
      <c r="F8213" t="s">
        <v>23350</v>
      </c>
      <c r="G8213" t="s">
        <v>155</v>
      </c>
      <c r="H8213" t="s">
        <v>150</v>
      </c>
      <c r="I8213" t="s">
        <v>136</v>
      </c>
      <c r="J8213" t="s">
        <v>137</v>
      </c>
      <c r="K8213" t="s">
        <v>138</v>
      </c>
      <c r="L8213" t="s">
        <v>23351</v>
      </c>
      <c r="M8213" t="s">
        <v>23352</v>
      </c>
      <c r="N8213">
        <v>1.2583333329999999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1</v>
      </c>
      <c r="W8213">
        <v>0</v>
      </c>
      <c r="X8213">
        <v>0</v>
      </c>
      <c r="Y8213">
        <v>0</v>
      </c>
      <c r="Z8213">
        <v>0</v>
      </c>
      <c r="AA8213">
        <v>0</v>
      </c>
      <c r="AB8213">
        <v>0</v>
      </c>
      <c r="AC8213">
        <v>0</v>
      </c>
      <c r="AD8213">
        <v>93.117794287163321</v>
      </c>
      <c r="AE8213">
        <v>93.117794287163321</v>
      </c>
    </row>
    <row r="8214" spans="1:31" x14ac:dyDescent="0.25">
      <c r="A8214">
        <v>2334160</v>
      </c>
      <c r="B8214">
        <v>1</v>
      </c>
      <c r="C8214" t="s">
        <v>81</v>
      </c>
      <c r="D8214" t="s">
        <v>123</v>
      </c>
      <c r="E8214" t="s">
        <v>147</v>
      </c>
      <c r="F8214" t="s">
        <v>23353</v>
      </c>
      <c r="G8214" t="s">
        <v>149</v>
      </c>
      <c r="H8214" t="s">
        <v>150</v>
      </c>
      <c r="I8214" t="s">
        <v>136</v>
      </c>
      <c r="J8214" t="s">
        <v>137</v>
      </c>
      <c r="K8214" t="s">
        <v>138</v>
      </c>
      <c r="L8214" t="s">
        <v>23354</v>
      </c>
      <c r="M8214" t="s">
        <v>23355</v>
      </c>
      <c r="N8214">
        <v>1.892222222</v>
      </c>
      <c r="O8214">
        <v>0</v>
      </c>
      <c r="P8214">
        <v>2</v>
      </c>
      <c r="Q8214">
        <v>0</v>
      </c>
      <c r="R8214">
        <v>1</v>
      </c>
      <c r="S8214">
        <v>0</v>
      </c>
      <c r="T8214">
        <v>2</v>
      </c>
      <c r="U8214">
        <v>0</v>
      </c>
      <c r="V8214">
        <v>0</v>
      </c>
      <c r="W8214">
        <v>0</v>
      </c>
      <c r="X8214">
        <v>0.58115994290433337</v>
      </c>
      <c r="Y8214">
        <v>0</v>
      </c>
      <c r="Z8214">
        <v>0.23071057952250001</v>
      </c>
      <c r="AA8214">
        <v>0</v>
      </c>
      <c r="AB8214">
        <v>0.3536355330358667</v>
      </c>
      <c r="AC8214">
        <v>0</v>
      </c>
      <c r="AD8214">
        <v>0</v>
      </c>
      <c r="AE8214">
        <v>1.1655060554627001</v>
      </c>
    </row>
    <row r="8215" spans="1:31" x14ac:dyDescent="0.25">
      <c r="A8215">
        <v>2334183</v>
      </c>
      <c r="B8215">
        <v>1</v>
      </c>
      <c r="C8215" t="s">
        <v>80</v>
      </c>
      <c r="D8215" t="s">
        <v>106</v>
      </c>
      <c r="E8215" t="s">
        <v>158</v>
      </c>
      <c r="F8215" t="s">
        <v>10684</v>
      </c>
      <c r="G8215" t="s">
        <v>453</v>
      </c>
      <c r="H8215" t="s">
        <v>150</v>
      </c>
      <c r="I8215" t="s">
        <v>136</v>
      </c>
      <c r="J8215" t="s">
        <v>137</v>
      </c>
      <c r="K8215" t="s">
        <v>138</v>
      </c>
      <c r="L8215" t="s">
        <v>23356</v>
      </c>
      <c r="M8215" t="s">
        <v>23357</v>
      </c>
      <c r="N8215">
        <v>0.62250000000000005</v>
      </c>
      <c r="O8215">
        <v>0</v>
      </c>
      <c r="P8215">
        <v>5</v>
      </c>
      <c r="Q8215">
        <v>0</v>
      </c>
      <c r="R8215">
        <v>6</v>
      </c>
      <c r="S8215">
        <v>0</v>
      </c>
      <c r="T8215">
        <v>11</v>
      </c>
      <c r="U8215">
        <v>0</v>
      </c>
      <c r="V8215">
        <v>0</v>
      </c>
      <c r="W8215">
        <v>0</v>
      </c>
      <c r="X8215">
        <v>1.7640489160370585</v>
      </c>
      <c r="Y8215">
        <v>0</v>
      </c>
      <c r="Z8215">
        <v>5.612326862278139</v>
      </c>
      <c r="AA8215">
        <v>0</v>
      </c>
      <c r="AB8215">
        <v>13.1633380881542</v>
      </c>
      <c r="AC8215">
        <v>0</v>
      </c>
      <c r="AD8215">
        <v>0</v>
      </c>
      <c r="AE8215">
        <v>20.539713866469398</v>
      </c>
    </row>
    <row r="8216" spans="1:31" x14ac:dyDescent="0.25">
      <c r="A8216">
        <v>2334206</v>
      </c>
      <c r="B8216">
        <v>1</v>
      </c>
      <c r="C8216" t="s">
        <v>80</v>
      </c>
      <c r="D8216" t="s">
        <v>102</v>
      </c>
      <c r="E8216" t="s">
        <v>153</v>
      </c>
      <c r="F8216" t="s">
        <v>23358</v>
      </c>
      <c r="G8216" t="s">
        <v>155</v>
      </c>
      <c r="H8216" t="s">
        <v>150</v>
      </c>
      <c r="I8216" t="s">
        <v>136</v>
      </c>
      <c r="J8216" t="s">
        <v>137</v>
      </c>
      <c r="K8216" t="s">
        <v>138</v>
      </c>
      <c r="L8216" t="s">
        <v>23359</v>
      </c>
      <c r="M8216" t="s">
        <v>23360</v>
      </c>
      <c r="N8216">
        <v>0.88138888800000004</v>
      </c>
      <c r="O8216">
        <v>0</v>
      </c>
      <c r="P8216">
        <v>2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0.48816063353070005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0.48816063353070005</v>
      </c>
    </row>
    <row r="8217" spans="1:31" x14ac:dyDescent="0.25">
      <c r="A8217">
        <v>2333974</v>
      </c>
      <c r="B8217">
        <v>1</v>
      </c>
      <c r="C8217" t="s">
        <v>80</v>
      </c>
      <c r="D8217" t="s">
        <v>103</v>
      </c>
      <c r="E8217" t="s">
        <v>132</v>
      </c>
      <c r="F8217" t="s">
        <v>23361</v>
      </c>
      <c r="G8217" t="s">
        <v>177</v>
      </c>
      <c r="H8217" t="s">
        <v>135</v>
      </c>
      <c r="I8217" t="s">
        <v>136</v>
      </c>
      <c r="J8217" t="s">
        <v>137</v>
      </c>
      <c r="K8217" t="s">
        <v>144</v>
      </c>
      <c r="L8217" t="s">
        <v>23362</v>
      </c>
      <c r="M8217" t="s">
        <v>23363</v>
      </c>
      <c r="N8217">
        <v>2.2458333330000002</v>
      </c>
      <c r="O8217">
        <v>0</v>
      </c>
      <c r="P8217">
        <v>2</v>
      </c>
      <c r="Q8217">
        <v>0</v>
      </c>
      <c r="R8217">
        <v>4</v>
      </c>
      <c r="S8217">
        <v>13</v>
      </c>
      <c r="T8217">
        <v>4</v>
      </c>
      <c r="U8217">
        <v>13</v>
      </c>
      <c r="V8217">
        <v>0</v>
      </c>
      <c r="W8217">
        <v>0</v>
      </c>
      <c r="X8217">
        <v>1.6808570592795002</v>
      </c>
      <c r="Y8217">
        <v>0</v>
      </c>
      <c r="Z8217">
        <v>23.185460622996299</v>
      </c>
      <c r="AA8217">
        <v>130.2184649735255</v>
      </c>
      <c r="AB8217">
        <v>30.974209337871944</v>
      </c>
      <c r="AC8217">
        <v>1403.2349027896832</v>
      </c>
      <c r="AD8217">
        <v>0</v>
      </c>
      <c r="AE8217">
        <v>1589.2938947833566</v>
      </c>
    </row>
    <row r="8218" spans="1:31" x14ac:dyDescent="0.25">
      <c r="A8218">
        <v>2333705</v>
      </c>
      <c r="B8218">
        <v>1</v>
      </c>
      <c r="C8218" t="s">
        <v>80</v>
      </c>
      <c r="D8218" t="s">
        <v>100</v>
      </c>
      <c r="E8218" t="s">
        <v>132</v>
      </c>
      <c r="F8218" t="s">
        <v>17464</v>
      </c>
      <c r="G8218" t="s">
        <v>134</v>
      </c>
      <c r="H8218" t="s">
        <v>135</v>
      </c>
      <c r="I8218" t="s">
        <v>136</v>
      </c>
      <c r="J8218" t="s">
        <v>137</v>
      </c>
      <c r="K8218" t="s">
        <v>138</v>
      </c>
      <c r="L8218" t="s">
        <v>23364</v>
      </c>
      <c r="M8218" t="s">
        <v>23365</v>
      </c>
      <c r="N8218">
        <v>4.2138888879999996</v>
      </c>
      <c r="O8218">
        <v>0</v>
      </c>
      <c r="P8218">
        <v>3</v>
      </c>
      <c r="Q8218">
        <v>58</v>
      </c>
      <c r="R8218">
        <v>73</v>
      </c>
      <c r="S8218">
        <v>3</v>
      </c>
      <c r="T8218">
        <v>5</v>
      </c>
      <c r="U8218">
        <v>0</v>
      </c>
      <c r="V8218">
        <v>0</v>
      </c>
      <c r="W8218">
        <v>0</v>
      </c>
      <c r="X8218">
        <v>42.741628620007624</v>
      </c>
      <c r="Y8218">
        <v>1119.5540407711794</v>
      </c>
      <c r="Z8218">
        <v>1771.1287203826635</v>
      </c>
      <c r="AA8218">
        <v>43.861962080889683</v>
      </c>
      <c r="AB8218">
        <v>68.653092280097624</v>
      </c>
      <c r="AC8218">
        <v>0</v>
      </c>
      <c r="AD8218">
        <v>0</v>
      </c>
      <c r="AE8218">
        <v>3045.9394441348377</v>
      </c>
    </row>
    <row r="8219" spans="1:31" x14ac:dyDescent="0.25">
      <c r="A8219">
        <v>2333951</v>
      </c>
      <c r="B8219">
        <v>1</v>
      </c>
      <c r="C8219" t="s">
        <v>80</v>
      </c>
      <c r="D8219" t="s">
        <v>103</v>
      </c>
      <c r="E8219" t="s">
        <v>175</v>
      </c>
      <c r="F8219" t="s">
        <v>23366</v>
      </c>
      <c r="G8219" t="s">
        <v>134</v>
      </c>
      <c r="H8219" t="s">
        <v>135</v>
      </c>
      <c r="I8219" t="s">
        <v>136</v>
      </c>
      <c r="J8219" t="s">
        <v>137</v>
      </c>
      <c r="K8219" t="s">
        <v>138</v>
      </c>
      <c r="L8219" t="s">
        <v>23367</v>
      </c>
      <c r="M8219" t="s">
        <v>23368</v>
      </c>
      <c r="N8219">
        <v>0.42444444399999998</v>
      </c>
      <c r="O8219">
        <v>0</v>
      </c>
      <c r="P8219">
        <v>1448</v>
      </c>
      <c r="Q8219">
        <v>0</v>
      </c>
      <c r="R8219">
        <v>2</v>
      </c>
      <c r="S8219">
        <v>0</v>
      </c>
      <c r="T8219">
        <v>166</v>
      </c>
      <c r="U8219">
        <v>0</v>
      </c>
      <c r="V8219">
        <v>0</v>
      </c>
      <c r="W8219">
        <v>0</v>
      </c>
      <c r="X8219">
        <v>136.72425942073755</v>
      </c>
      <c r="Y8219">
        <v>0</v>
      </c>
      <c r="Z8219">
        <v>0.12248459422133334</v>
      </c>
      <c r="AA8219">
        <v>0</v>
      </c>
      <c r="AB8219">
        <v>82.232823806854029</v>
      </c>
      <c r="AC8219">
        <v>0</v>
      </c>
      <c r="AD8219">
        <v>0</v>
      </c>
      <c r="AE8219">
        <v>219.07956782181293</v>
      </c>
    </row>
    <row r="8220" spans="1:31" x14ac:dyDescent="0.25">
      <c r="A8220">
        <v>2333805</v>
      </c>
      <c r="B8220">
        <v>1</v>
      </c>
      <c r="C8220" t="s">
        <v>80</v>
      </c>
      <c r="D8220" t="s">
        <v>101</v>
      </c>
      <c r="E8220" t="s">
        <v>132</v>
      </c>
      <c r="F8220" t="s">
        <v>19258</v>
      </c>
      <c r="G8220" t="s">
        <v>134</v>
      </c>
      <c r="H8220" t="s">
        <v>135</v>
      </c>
      <c r="I8220" t="s">
        <v>136</v>
      </c>
      <c r="J8220" t="s">
        <v>137</v>
      </c>
      <c r="K8220" t="s">
        <v>138</v>
      </c>
      <c r="L8220" t="s">
        <v>23369</v>
      </c>
      <c r="M8220" t="s">
        <v>23370</v>
      </c>
      <c r="N8220">
        <v>1.0791666660000001</v>
      </c>
      <c r="O8220">
        <v>7</v>
      </c>
      <c r="P8220">
        <v>9</v>
      </c>
      <c r="Q8220">
        <v>7</v>
      </c>
      <c r="R8220">
        <v>5</v>
      </c>
      <c r="S8220">
        <v>2</v>
      </c>
      <c r="T8220">
        <v>3</v>
      </c>
      <c r="U8220">
        <v>0</v>
      </c>
      <c r="V8220">
        <v>0</v>
      </c>
      <c r="W8220">
        <v>5.5127856283240844</v>
      </c>
      <c r="X8220">
        <v>2.4507541365907253</v>
      </c>
      <c r="Y8220">
        <v>6.0349904033718342</v>
      </c>
      <c r="Z8220">
        <v>3.5225558086745004</v>
      </c>
      <c r="AA8220">
        <v>22.335921407431112</v>
      </c>
      <c r="AB8220">
        <v>0.46707387162815006</v>
      </c>
      <c r="AC8220">
        <v>0</v>
      </c>
      <c r="AD8220">
        <v>0</v>
      </c>
      <c r="AE8220">
        <v>40.324081256020413</v>
      </c>
    </row>
    <row r="8221" spans="1:31" x14ac:dyDescent="0.25">
      <c r="A8221">
        <v>2333682</v>
      </c>
      <c r="B8221">
        <v>1</v>
      </c>
      <c r="C8221" t="s">
        <v>81</v>
      </c>
      <c r="D8221" t="s">
        <v>128</v>
      </c>
      <c r="E8221" t="s">
        <v>285</v>
      </c>
      <c r="F8221" t="s">
        <v>23371</v>
      </c>
      <c r="G8221" t="s">
        <v>149</v>
      </c>
      <c r="H8221" t="s">
        <v>150</v>
      </c>
      <c r="I8221" t="s">
        <v>136</v>
      </c>
      <c r="J8221" t="s">
        <v>137</v>
      </c>
      <c r="K8221" t="s">
        <v>138</v>
      </c>
      <c r="L8221" t="s">
        <v>23372</v>
      </c>
      <c r="M8221" t="s">
        <v>23373</v>
      </c>
      <c r="N8221">
        <v>6.2944444439999998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21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134.75030527728364</v>
      </c>
      <c r="AC8221">
        <v>0</v>
      </c>
      <c r="AD8221">
        <v>0</v>
      </c>
      <c r="AE8221">
        <v>134.75030527728364</v>
      </c>
    </row>
    <row r="8222" spans="1:31" x14ac:dyDescent="0.25">
      <c r="A8222">
        <v>2334143</v>
      </c>
      <c r="B8222">
        <v>1</v>
      </c>
      <c r="C8222" t="s">
        <v>81</v>
      </c>
      <c r="D8222" t="s">
        <v>114</v>
      </c>
      <c r="E8222" t="s">
        <v>147</v>
      </c>
      <c r="F8222" t="s">
        <v>23374</v>
      </c>
      <c r="G8222" t="s">
        <v>149</v>
      </c>
      <c r="H8222" t="s">
        <v>150</v>
      </c>
      <c r="I8222" t="s">
        <v>136</v>
      </c>
      <c r="J8222" t="s">
        <v>137</v>
      </c>
      <c r="K8222" t="s">
        <v>138</v>
      </c>
      <c r="L8222" t="s">
        <v>23375</v>
      </c>
      <c r="M8222" t="s">
        <v>23376</v>
      </c>
      <c r="N8222">
        <v>0.93055555499999998</v>
      </c>
      <c r="O8222">
        <v>0</v>
      </c>
      <c r="P8222">
        <v>15</v>
      </c>
      <c r="Q8222">
        <v>0</v>
      </c>
      <c r="R8222">
        <v>0</v>
      </c>
      <c r="S8222">
        <v>0</v>
      </c>
      <c r="T8222">
        <v>4</v>
      </c>
      <c r="U8222">
        <v>0</v>
      </c>
      <c r="V8222">
        <v>0</v>
      </c>
      <c r="W8222">
        <v>0</v>
      </c>
      <c r="X8222">
        <v>1.9548984231316169</v>
      </c>
      <c r="Y8222">
        <v>0</v>
      </c>
      <c r="Z8222">
        <v>0</v>
      </c>
      <c r="AA8222">
        <v>0</v>
      </c>
      <c r="AB8222">
        <v>1.2935559338749389</v>
      </c>
      <c r="AC8222">
        <v>0</v>
      </c>
      <c r="AD8222">
        <v>0</v>
      </c>
      <c r="AE8222">
        <v>3.2484543570065556</v>
      </c>
    </row>
    <row r="8223" spans="1:31" x14ac:dyDescent="0.25">
      <c r="A8223">
        <v>2333991</v>
      </c>
      <c r="B8223">
        <v>1</v>
      </c>
      <c r="C8223" t="s">
        <v>81</v>
      </c>
      <c r="D8223" t="s">
        <v>128</v>
      </c>
      <c r="E8223" t="s">
        <v>175</v>
      </c>
      <c r="F8223" t="s">
        <v>9126</v>
      </c>
      <c r="G8223" t="s">
        <v>134</v>
      </c>
      <c r="H8223" t="s">
        <v>135</v>
      </c>
      <c r="I8223" t="s">
        <v>136</v>
      </c>
      <c r="J8223" t="s">
        <v>137</v>
      </c>
      <c r="K8223" t="s">
        <v>138</v>
      </c>
      <c r="L8223" t="s">
        <v>23377</v>
      </c>
      <c r="M8223" t="s">
        <v>23378</v>
      </c>
      <c r="N8223">
        <v>1.7961111110000001</v>
      </c>
      <c r="O8223">
        <v>3</v>
      </c>
      <c r="P8223">
        <v>231</v>
      </c>
      <c r="Q8223">
        <v>16</v>
      </c>
      <c r="R8223">
        <v>10</v>
      </c>
      <c r="S8223">
        <v>3</v>
      </c>
      <c r="T8223">
        <v>10</v>
      </c>
      <c r="U8223">
        <v>0</v>
      </c>
      <c r="V8223">
        <v>0</v>
      </c>
      <c r="W8223">
        <v>104.01793718567077</v>
      </c>
      <c r="X8223">
        <v>53.994236008889708</v>
      </c>
      <c r="Y8223">
        <v>13.637712717264259</v>
      </c>
      <c r="Z8223">
        <v>10.20619054329967</v>
      </c>
      <c r="AA8223">
        <v>27.443260874274767</v>
      </c>
      <c r="AB8223">
        <v>17.334198019774419</v>
      </c>
      <c r="AC8223">
        <v>0</v>
      </c>
      <c r="AD8223">
        <v>0</v>
      </c>
      <c r="AE8223">
        <v>226.6335353491736</v>
      </c>
    </row>
    <row r="8224" spans="1:31" x14ac:dyDescent="0.25">
      <c r="A8224">
        <v>2333742</v>
      </c>
      <c r="B8224">
        <v>1</v>
      </c>
      <c r="C8224" t="s">
        <v>80</v>
      </c>
      <c r="D8224" t="s">
        <v>92</v>
      </c>
      <c r="E8224" t="s">
        <v>153</v>
      </c>
      <c r="F8224" t="s">
        <v>23379</v>
      </c>
      <c r="G8224" t="s">
        <v>254</v>
      </c>
      <c r="H8224" t="s">
        <v>150</v>
      </c>
      <c r="I8224" t="s">
        <v>136</v>
      </c>
      <c r="J8224" t="s">
        <v>137</v>
      </c>
      <c r="K8224" t="s">
        <v>138</v>
      </c>
      <c r="L8224" t="s">
        <v>23380</v>
      </c>
      <c r="M8224" t="s">
        <v>23381</v>
      </c>
      <c r="N8224">
        <v>3.048333333</v>
      </c>
      <c r="O8224">
        <v>0</v>
      </c>
      <c r="P8224">
        <v>9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5.5036944744559992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  <c r="AE8224">
        <v>5.5036944744559992</v>
      </c>
    </row>
    <row r="8225" spans="1:31" x14ac:dyDescent="0.25">
      <c r="A8225">
        <v>2334037</v>
      </c>
      <c r="B8225">
        <v>1</v>
      </c>
      <c r="C8225" t="s">
        <v>80</v>
      </c>
      <c r="D8225" t="s">
        <v>82</v>
      </c>
      <c r="E8225" t="s">
        <v>147</v>
      </c>
      <c r="F8225" t="s">
        <v>21697</v>
      </c>
      <c r="G8225" t="s">
        <v>258</v>
      </c>
      <c r="H8225" t="s">
        <v>150</v>
      </c>
      <c r="I8225" t="s">
        <v>136</v>
      </c>
      <c r="J8225" t="s">
        <v>137</v>
      </c>
      <c r="K8225" t="s">
        <v>138</v>
      </c>
      <c r="L8225" t="s">
        <v>23382</v>
      </c>
      <c r="M8225" t="s">
        <v>23383</v>
      </c>
      <c r="N8225">
        <v>0.96083333299999996</v>
      </c>
      <c r="O8225">
        <v>0</v>
      </c>
      <c r="P8225">
        <v>140</v>
      </c>
      <c r="Q8225">
        <v>0</v>
      </c>
      <c r="R8225">
        <v>0</v>
      </c>
      <c r="S8225">
        <v>0</v>
      </c>
      <c r="T8225">
        <v>3</v>
      </c>
      <c r="U8225">
        <v>0</v>
      </c>
      <c r="V8225">
        <v>0</v>
      </c>
      <c r="W8225">
        <v>0</v>
      </c>
      <c r="X8225">
        <v>23.424148326048506</v>
      </c>
      <c r="Y8225">
        <v>0</v>
      </c>
      <c r="Z8225">
        <v>0</v>
      </c>
      <c r="AA8225">
        <v>0</v>
      </c>
      <c r="AB8225">
        <v>2.6868631812191754</v>
      </c>
      <c r="AC8225">
        <v>0</v>
      </c>
      <c r="AD8225">
        <v>0</v>
      </c>
      <c r="AE8225">
        <v>26.111011507267683</v>
      </c>
    </row>
    <row r="8226" spans="1:31" x14ac:dyDescent="0.25">
      <c r="A8226">
        <v>2333891</v>
      </c>
      <c r="B8226">
        <v>1</v>
      </c>
      <c r="C8226" t="s">
        <v>80</v>
      </c>
      <c r="D8226" t="s">
        <v>89</v>
      </c>
      <c r="E8226" t="s">
        <v>175</v>
      </c>
      <c r="F8226" t="s">
        <v>23384</v>
      </c>
      <c r="G8226" t="s">
        <v>134</v>
      </c>
      <c r="H8226" t="s">
        <v>135</v>
      </c>
      <c r="I8226" t="s">
        <v>136</v>
      </c>
      <c r="J8226" t="s">
        <v>137</v>
      </c>
      <c r="K8226" t="s">
        <v>138</v>
      </c>
      <c r="L8226" t="s">
        <v>23385</v>
      </c>
      <c r="M8226" t="s">
        <v>23386</v>
      </c>
      <c r="N8226">
        <v>0.62694444400000005</v>
      </c>
      <c r="O8226">
        <v>0</v>
      </c>
      <c r="P8226">
        <v>33</v>
      </c>
      <c r="Q8226">
        <v>0</v>
      </c>
      <c r="R8226">
        <v>36</v>
      </c>
      <c r="S8226">
        <v>4</v>
      </c>
      <c r="T8226">
        <v>1</v>
      </c>
      <c r="U8226">
        <v>0</v>
      </c>
      <c r="V8226">
        <v>0</v>
      </c>
      <c r="W8226">
        <v>0</v>
      </c>
      <c r="X8226">
        <v>9.4399161522446491</v>
      </c>
      <c r="Y8226">
        <v>0</v>
      </c>
      <c r="Z8226">
        <v>9.4903989857271256</v>
      </c>
      <c r="AA8226">
        <v>65.491865810815099</v>
      </c>
      <c r="AB8226">
        <v>0.25588437495729172</v>
      </c>
      <c r="AC8226">
        <v>0</v>
      </c>
      <c r="AD8226">
        <v>0</v>
      </c>
      <c r="AE8226">
        <v>84.678065323744164</v>
      </c>
    </row>
    <row r="8227" spans="1:31" x14ac:dyDescent="0.25">
      <c r="A8227">
        <v>2334054</v>
      </c>
      <c r="B8227">
        <v>1</v>
      </c>
      <c r="C8227" t="s">
        <v>80</v>
      </c>
      <c r="D8227" t="s">
        <v>84</v>
      </c>
      <c r="E8227" t="s">
        <v>147</v>
      </c>
      <c r="F8227" t="s">
        <v>23387</v>
      </c>
      <c r="G8227" t="s">
        <v>149</v>
      </c>
      <c r="H8227" t="s">
        <v>150</v>
      </c>
      <c r="I8227" t="s">
        <v>136</v>
      </c>
      <c r="J8227" t="s">
        <v>137</v>
      </c>
      <c r="K8227" t="s">
        <v>138</v>
      </c>
      <c r="L8227" t="s">
        <v>23388</v>
      </c>
      <c r="M8227" t="s">
        <v>23389</v>
      </c>
      <c r="N8227">
        <v>5.0324999999999998</v>
      </c>
      <c r="O8227">
        <v>0</v>
      </c>
      <c r="P8227">
        <v>5</v>
      </c>
      <c r="Q8227">
        <v>0</v>
      </c>
      <c r="R8227">
        <v>10</v>
      </c>
      <c r="S8227">
        <v>0</v>
      </c>
      <c r="T8227">
        <v>1</v>
      </c>
      <c r="U8227">
        <v>0</v>
      </c>
      <c r="V8227">
        <v>0</v>
      </c>
      <c r="W8227">
        <v>0</v>
      </c>
      <c r="X8227">
        <v>9.4933090132520483</v>
      </c>
      <c r="Y8227">
        <v>0</v>
      </c>
      <c r="Z8227">
        <v>126.85214501762567</v>
      </c>
      <c r="AA8227">
        <v>0</v>
      </c>
      <c r="AB8227">
        <v>0</v>
      </c>
      <c r="AC8227">
        <v>0</v>
      </c>
      <c r="AD8227">
        <v>0</v>
      </c>
      <c r="AE8227">
        <v>136.34545403087773</v>
      </c>
    </row>
    <row r="8228" spans="1:31" x14ac:dyDescent="0.25">
      <c r="A8228">
        <v>2333888</v>
      </c>
      <c r="B8228">
        <v>1</v>
      </c>
      <c r="C8228" t="s">
        <v>81</v>
      </c>
      <c r="D8228" t="s">
        <v>128</v>
      </c>
      <c r="E8228" t="s">
        <v>175</v>
      </c>
      <c r="F8228" t="s">
        <v>2986</v>
      </c>
      <c r="G8228" t="s">
        <v>134</v>
      </c>
      <c r="H8228" t="s">
        <v>135</v>
      </c>
      <c r="I8228" t="s">
        <v>136</v>
      </c>
      <c r="J8228" t="s">
        <v>137</v>
      </c>
      <c r="K8228" t="s">
        <v>138</v>
      </c>
      <c r="L8228" t="s">
        <v>23390</v>
      </c>
      <c r="M8228" t="s">
        <v>23391</v>
      </c>
      <c r="N8228">
        <v>1.939444444</v>
      </c>
      <c r="O8228">
        <v>0</v>
      </c>
      <c r="P8228">
        <v>516</v>
      </c>
      <c r="Q8228">
        <v>1</v>
      </c>
      <c r="R8228">
        <v>12</v>
      </c>
      <c r="S8228">
        <v>1</v>
      </c>
      <c r="T8228">
        <v>42</v>
      </c>
      <c r="U8228">
        <v>0</v>
      </c>
      <c r="V8228">
        <v>0</v>
      </c>
      <c r="W8228">
        <v>0</v>
      </c>
      <c r="X8228">
        <v>155.65799435780593</v>
      </c>
      <c r="Y8228">
        <v>3.7434242466987113</v>
      </c>
      <c r="Z8228">
        <v>3.485643422920484</v>
      </c>
      <c r="AA8228">
        <v>2.8833274740168893</v>
      </c>
      <c r="AB8228">
        <v>41.471741661108645</v>
      </c>
      <c r="AC8228">
        <v>0</v>
      </c>
      <c r="AD8228">
        <v>0</v>
      </c>
      <c r="AE8228">
        <v>207.24213116255063</v>
      </c>
    </row>
    <row r="8229" spans="1:31" x14ac:dyDescent="0.25">
      <c r="A8229">
        <v>2333931</v>
      </c>
      <c r="B8229">
        <v>1</v>
      </c>
      <c r="C8229" t="s">
        <v>80</v>
      </c>
      <c r="D8229" t="s">
        <v>104</v>
      </c>
      <c r="E8229" t="s">
        <v>158</v>
      </c>
      <c r="F8229" t="s">
        <v>23392</v>
      </c>
      <c r="G8229" t="s">
        <v>258</v>
      </c>
      <c r="H8229" t="s">
        <v>150</v>
      </c>
      <c r="I8229" t="s">
        <v>136</v>
      </c>
      <c r="J8229" t="s">
        <v>137</v>
      </c>
      <c r="K8229" t="s">
        <v>138</v>
      </c>
      <c r="L8229" t="s">
        <v>23393</v>
      </c>
      <c r="M8229" t="s">
        <v>23394</v>
      </c>
      <c r="N8229">
        <v>2.593611111</v>
      </c>
      <c r="O8229">
        <v>0</v>
      </c>
      <c r="P8229">
        <v>3</v>
      </c>
      <c r="Q8229">
        <v>0</v>
      </c>
      <c r="R8229">
        <v>1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1.4465427504900001</v>
      </c>
      <c r="Y8229">
        <v>0</v>
      </c>
      <c r="Z8229">
        <v>1.3802755786150001</v>
      </c>
      <c r="AA8229">
        <v>0</v>
      </c>
      <c r="AB8229">
        <v>0</v>
      </c>
      <c r="AC8229">
        <v>0</v>
      </c>
      <c r="AD8229">
        <v>0</v>
      </c>
      <c r="AE8229">
        <v>2.8268183291050004</v>
      </c>
    </row>
    <row r="8230" spans="1:31" x14ac:dyDescent="0.25">
      <c r="A8230">
        <v>2333954</v>
      </c>
      <c r="B8230">
        <v>1</v>
      </c>
      <c r="C8230" t="s">
        <v>81</v>
      </c>
      <c r="D8230" t="s">
        <v>127</v>
      </c>
      <c r="E8230" t="s">
        <v>153</v>
      </c>
      <c r="F8230" t="s">
        <v>23395</v>
      </c>
      <c r="G8230" t="s">
        <v>203</v>
      </c>
      <c r="H8230" t="s">
        <v>150</v>
      </c>
      <c r="I8230" t="s">
        <v>136</v>
      </c>
      <c r="J8230" t="s">
        <v>137</v>
      </c>
      <c r="K8230" t="s">
        <v>138</v>
      </c>
      <c r="L8230" t="s">
        <v>23396</v>
      </c>
      <c r="M8230" t="s">
        <v>23397</v>
      </c>
      <c r="N8230">
        <v>1.0549999999999999</v>
      </c>
      <c r="O8230">
        <v>0</v>
      </c>
      <c r="P8230">
        <v>11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2.2207835496299997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2.2207835496299997</v>
      </c>
    </row>
    <row r="8231" spans="1:31" x14ac:dyDescent="0.25">
      <c r="A8231">
        <v>2334123</v>
      </c>
      <c r="B8231">
        <v>1</v>
      </c>
      <c r="C8231" t="s">
        <v>80</v>
      </c>
      <c r="D8231" t="s">
        <v>105</v>
      </c>
      <c r="E8231" t="s">
        <v>414</v>
      </c>
      <c r="F8231" t="s">
        <v>23398</v>
      </c>
      <c r="G8231" t="s">
        <v>134</v>
      </c>
      <c r="H8231" t="s">
        <v>135</v>
      </c>
      <c r="I8231" t="s">
        <v>136</v>
      </c>
      <c r="J8231" t="s">
        <v>137</v>
      </c>
      <c r="K8231" t="s">
        <v>138</v>
      </c>
      <c r="L8231" t="s">
        <v>23399</v>
      </c>
      <c r="M8231" t="s">
        <v>23400</v>
      </c>
      <c r="N8231">
        <v>0.41166666600000001</v>
      </c>
      <c r="O8231">
        <v>4</v>
      </c>
      <c r="P8231">
        <v>2570</v>
      </c>
      <c r="Q8231">
        <v>6</v>
      </c>
      <c r="R8231">
        <v>4</v>
      </c>
      <c r="S8231">
        <v>36</v>
      </c>
      <c r="T8231">
        <v>346</v>
      </c>
      <c r="U8231">
        <v>23</v>
      </c>
      <c r="V8231">
        <v>40</v>
      </c>
      <c r="W8231">
        <v>10.399011592970002</v>
      </c>
      <c r="X8231">
        <v>300.08460669358379</v>
      </c>
      <c r="Y8231">
        <v>2.1287848152185336</v>
      </c>
      <c r="Z8231">
        <v>5.4918461298519015</v>
      </c>
      <c r="AA8231">
        <v>76.192825237983996</v>
      </c>
      <c r="AB8231">
        <v>313.91093345637046</v>
      </c>
      <c r="AC8231">
        <v>617.85927921490179</v>
      </c>
      <c r="AD8231">
        <v>380.10472952227622</v>
      </c>
      <c r="AE8231">
        <v>1706.1720166631567</v>
      </c>
    </row>
    <row r="8232" spans="1:31" x14ac:dyDescent="0.25">
      <c r="A8232">
        <v>2334060</v>
      </c>
      <c r="B8232">
        <v>1</v>
      </c>
      <c r="C8232" t="s">
        <v>80</v>
      </c>
      <c r="D8232" t="s">
        <v>83</v>
      </c>
      <c r="E8232" t="s">
        <v>414</v>
      </c>
      <c r="F8232" t="s">
        <v>1350</v>
      </c>
      <c r="G8232" t="s">
        <v>143</v>
      </c>
      <c r="H8232" t="s">
        <v>135</v>
      </c>
      <c r="I8232" t="s">
        <v>136</v>
      </c>
      <c r="J8232" t="s">
        <v>137</v>
      </c>
      <c r="K8232" t="s">
        <v>144</v>
      </c>
      <c r="L8232" t="s">
        <v>23401</v>
      </c>
      <c r="M8232" t="s">
        <v>23402</v>
      </c>
      <c r="N8232">
        <v>0.96527777699999995</v>
      </c>
      <c r="O8232">
        <v>30</v>
      </c>
      <c r="P8232">
        <v>4130</v>
      </c>
      <c r="Q8232">
        <v>31</v>
      </c>
      <c r="R8232">
        <v>683</v>
      </c>
      <c r="S8232">
        <v>118</v>
      </c>
      <c r="T8232">
        <v>1662</v>
      </c>
      <c r="U8232">
        <v>30</v>
      </c>
      <c r="V8232">
        <v>153</v>
      </c>
      <c r="W8232">
        <v>16.644213372857084</v>
      </c>
      <c r="X8232">
        <v>912.30932820838052</v>
      </c>
      <c r="Y8232">
        <v>138.10981044862365</v>
      </c>
      <c r="Z8232">
        <v>506.91631067284976</v>
      </c>
      <c r="AA8232">
        <v>639.69953469706911</v>
      </c>
      <c r="AB8232">
        <v>2136.4728466349407</v>
      </c>
      <c r="AC8232">
        <v>1208.9250660543896</v>
      </c>
      <c r="AD8232">
        <v>2072.3006146383291</v>
      </c>
      <c r="AE8232">
        <v>7631.3777247274393</v>
      </c>
    </row>
    <row r="8233" spans="1:31" x14ac:dyDescent="0.25">
      <c r="A8233">
        <v>2334203</v>
      </c>
      <c r="B8233">
        <v>1</v>
      </c>
      <c r="C8233" t="s">
        <v>81</v>
      </c>
      <c r="D8233" t="s">
        <v>123</v>
      </c>
      <c r="E8233" t="s">
        <v>147</v>
      </c>
      <c r="F8233" t="s">
        <v>23403</v>
      </c>
      <c r="G8233" t="s">
        <v>149</v>
      </c>
      <c r="H8233" t="s">
        <v>150</v>
      </c>
      <c r="I8233" t="s">
        <v>136</v>
      </c>
      <c r="J8233" t="s">
        <v>137</v>
      </c>
      <c r="K8233" t="s">
        <v>138</v>
      </c>
      <c r="L8233" t="s">
        <v>23404</v>
      </c>
      <c r="M8233" t="s">
        <v>23405</v>
      </c>
      <c r="N8233">
        <v>0.67749999999999999</v>
      </c>
      <c r="O8233">
        <v>0</v>
      </c>
      <c r="P8233">
        <v>195</v>
      </c>
      <c r="Q8233">
        <v>0</v>
      </c>
      <c r="R8233">
        <v>0</v>
      </c>
      <c r="S8233">
        <v>0</v>
      </c>
      <c r="T8233">
        <v>6</v>
      </c>
      <c r="U8233">
        <v>0</v>
      </c>
      <c r="V8233">
        <v>0</v>
      </c>
      <c r="W8233">
        <v>0</v>
      </c>
      <c r="X8233">
        <v>21.64566006543318</v>
      </c>
      <c r="Y8233">
        <v>0</v>
      </c>
      <c r="Z8233">
        <v>0</v>
      </c>
      <c r="AA8233">
        <v>0</v>
      </c>
      <c r="AB8233">
        <v>2.0882119083025223</v>
      </c>
      <c r="AC8233">
        <v>0</v>
      </c>
      <c r="AD8233">
        <v>0</v>
      </c>
      <c r="AE8233">
        <v>23.733871973735702</v>
      </c>
    </row>
    <row r="8234" spans="1:31" x14ac:dyDescent="0.25">
      <c r="A8234">
        <v>2334117</v>
      </c>
      <c r="B8234">
        <v>1</v>
      </c>
      <c r="C8234" t="s">
        <v>80</v>
      </c>
      <c r="D8234" t="s">
        <v>92</v>
      </c>
      <c r="E8234" t="s">
        <v>175</v>
      </c>
      <c r="F8234" t="s">
        <v>1687</v>
      </c>
      <c r="G8234" t="s">
        <v>210</v>
      </c>
      <c r="H8234" t="s">
        <v>135</v>
      </c>
      <c r="I8234" t="s">
        <v>136</v>
      </c>
      <c r="J8234" t="s">
        <v>137</v>
      </c>
      <c r="K8234" t="s">
        <v>138</v>
      </c>
      <c r="L8234" t="s">
        <v>23406</v>
      </c>
      <c r="M8234" t="s">
        <v>23407</v>
      </c>
      <c r="N8234">
        <v>1.73</v>
      </c>
      <c r="O8234">
        <v>0</v>
      </c>
      <c r="P8234">
        <v>407</v>
      </c>
      <c r="Q8234">
        <v>7</v>
      </c>
      <c r="R8234">
        <v>333</v>
      </c>
      <c r="S8234">
        <v>5</v>
      </c>
      <c r="T8234">
        <v>91</v>
      </c>
      <c r="U8234">
        <v>1</v>
      </c>
      <c r="V8234">
        <v>0</v>
      </c>
      <c r="W8234">
        <v>0</v>
      </c>
      <c r="X8234">
        <v>198.38803144481369</v>
      </c>
      <c r="Y8234">
        <v>43.032766845674558</v>
      </c>
      <c r="Z8234">
        <v>589.19163825403075</v>
      </c>
      <c r="AA8234">
        <v>18.984721645727447</v>
      </c>
      <c r="AB8234">
        <v>166.16204458789494</v>
      </c>
      <c r="AC8234">
        <v>112.06273803886199</v>
      </c>
      <c r="AD8234">
        <v>0</v>
      </c>
      <c r="AE8234">
        <v>1127.8219408170035</v>
      </c>
    </row>
    <row r="8235" spans="1:31" x14ac:dyDescent="0.25">
      <c r="A8235">
        <v>2333811</v>
      </c>
      <c r="B8235">
        <v>1</v>
      </c>
      <c r="C8235" t="s">
        <v>81</v>
      </c>
      <c r="D8235" t="s">
        <v>128</v>
      </c>
      <c r="E8235" t="s">
        <v>175</v>
      </c>
      <c r="F8235" t="s">
        <v>22481</v>
      </c>
      <c r="G8235" t="s">
        <v>143</v>
      </c>
      <c r="H8235" t="s">
        <v>135</v>
      </c>
      <c r="I8235" t="s">
        <v>136</v>
      </c>
      <c r="J8235" t="s">
        <v>137</v>
      </c>
      <c r="K8235" t="s">
        <v>144</v>
      </c>
      <c r="L8235" t="s">
        <v>23408</v>
      </c>
      <c r="M8235" t="s">
        <v>23409</v>
      </c>
      <c r="N8235">
        <v>1.8633333329999999</v>
      </c>
      <c r="O8235">
        <v>0</v>
      </c>
      <c r="P8235">
        <v>154</v>
      </c>
      <c r="Q8235">
        <v>2</v>
      </c>
      <c r="R8235">
        <v>6</v>
      </c>
      <c r="S8235">
        <v>1</v>
      </c>
      <c r="T8235">
        <v>27</v>
      </c>
      <c r="U8235">
        <v>1</v>
      </c>
      <c r="V8235">
        <v>0</v>
      </c>
      <c r="W8235">
        <v>0</v>
      </c>
      <c r="X8235">
        <v>47.211048221707316</v>
      </c>
      <c r="Y8235">
        <v>10.616239527247201</v>
      </c>
      <c r="Z8235">
        <v>13.182484948974334</v>
      </c>
      <c r="AA8235">
        <v>14.29340908372</v>
      </c>
      <c r="AB8235">
        <v>66.907629799874599</v>
      </c>
      <c r="AC8235">
        <v>5.8956228915969007</v>
      </c>
      <c r="AD8235">
        <v>0</v>
      </c>
      <c r="AE8235">
        <v>158.10643447312034</v>
      </c>
    </row>
    <row r="8236" spans="1:31" x14ac:dyDescent="0.25">
      <c r="A8236">
        <v>2333725</v>
      </c>
      <c r="B8236">
        <v>1</v>
      </c>
      <c r="C8236" t="s">
        <v>80</v>
      </c>
      <c r="D8236" t="s">
        <v>103</v>
      </c>
      <c r="E8236" t="s">
        <v>158</v>
      </c>
      <c r="F8236" t="s">
        <v>6425</v>
      </c>
      <c r="G8236" t="s">
        <v>453</v>
      </c>
      <c r="H8236" t="s">
        <v>150</v>
      </c>
      <c r="I8236" t="s">
        <v>136</v>
      </c>
      <c r="J8236" t="s">
        <v>137</v>
      </c>
      <c r="K8236" t="s">
        <v>138</v>
      </c>
      <c r="L8236" t="s">
        <v>23410</v>
      </c>
      <c r="M8236" t="s">
        <v>23411</v>
      </c>
      <c r="N8236">
        <v>0.79444444400000003</v>
      </c>
      <c r="O8236">
        <v>0</v>
      </c>
      <c r="P8236">
        <v>134</v>
      </c>
      <c r="Q8236">
        <v>0</v>
      </c>
      <c r="R8236">
        <v>1</v>
      </c>
      <c r="S8236">
        <v>0</v>
      </c>
      <c r="T8236">
        <v>37</v>
      </c>
      <c r="U8236">
        <v>0</v>
      </c>
      <c r="V8236">
        <v>0</v>
      </c>
      <c r="W8236">
        <v>0</v>
      </c>
      <c r="X8236">
        <v>20.790127379976404</v>
      </c>
      <c r="Y8236">
        <v>0</v>
      </c>
      <c r="Z8236">
        <v>0</v>
      </c>
      <c r="AA8236">
        <v>0</v>
      </c>
      <c r="AB8236">
        <v>20.113872212967639</v>
      </c>
      <c r="AC8236">
        <v>0</v>
      </c>
      <c r="AD8236">
        <v>0</v>
      </c>
      <c r="AE8236">
        <v>40.903999592944047</v>
      </c>
    </row>
    <row r="8237" spans="1:31" x14ac:dyDescent="0.25">
      <c r="A8237">
        <v>2333868</v>
      </c>
      <c r="B8237">
        <v>1</v>
      </c>
      <c r="C8237" t="s">
        <v>80</v>
      </c>
      <c r="D8237" t="s">
        <v>94</v>
      </c>
      <c r="E8237" t="s">
        <v>175</v>
      </c>
      <c r="F8237" t="s">
        <v>23412</v>
      </c>
      <c r="G8237" t="s">
        <v>143</v>
      </c>
      <c r="H8237" t="s">
        <v>135</v>
      </c>
      <c r="I8237" t="s">
        <v>136</v>
      </c>
      <c r="J8237" t="s">
        <v>137</v>
      </c>
      <c r="K8237" t="s">
        <v>144</v>
      </c>
      <c r="L8237" t="s">
        <v>23413</v>
      </c>
      <c r="M8237" t="s">
        <v>23414</v>
      </c>
      <c r="N8237">
        <v>4.142222222</v>
      </c>
      <c r="O8237">
        <v>0</v>
      </c>
      <c r="P8237">
        <v>1246</v>
      </c>
      <c r="Q8237">
        <v>0</v>
      </c>
      <c r="R8237">
        <v>0</v>
      </c>
      <c r="S8237">
        <v>0</v>
      </c>
      <c r="T8237">
        <v>184</v>
      </c>
      <c r="U8237">
        <v>0</v>
      </c>
      <c r="V8237">
        <v>0</v>
      </c>
      <c r="W8237">
        <v>0</v>
      </c>
      <c r="X8237">
        <v>969.46408254587448</v>
      </c>
      <c r="Y8237">
        <v>0</v>
      </c>
      <c r="Z8237">
        <v>0</v>
      </c>
      <c r="AA8237">
        <v>0</v>
      </c>
      <c r="AB8237">
        <v>1041.7278203347453</v>
      </c>
      <c r="AC8237">
        <v>0</v>
      </c>
      <c r="AD8237">
        <v>0</v>
      </c>
      <c r="AE8237">
        <v>2011.1919028806196</v>
      </c>
    </row>
    <row r="8238" spans="1:31" x14ac:dyDescent="0.25">
      <c r="A8238">
        <v>2333768</v>
      </c>
      <c r="B8238">
        <v>1</v>
      </c>
      <c r="C8238" t="s">
        <v>80</v>
      </c>
      <c r="D8238" t="s">
        <v>110</v>
      </c>
      <c r="E8238" t="s">
        <v>147</v>
      </c>
      <c r="F8238" t="s">
        <v>23415</v>
      </c>
      <c r="G8238" t="s">
        <v>177</v>
      </c>
      <c r="H8238" t="s">
        <v>150</v>
      </c>
      <c r="I8238" t="s">
        <v>136</v>
      </c>
      <c r="J8238" t="s">
        <v>137</v>
      </c>
      <c r="K8238" t="s">
        <v>144</v>
      </c>
      <c r="L8238" t="s">
        <v>23416</v>
      </c>
      <c r="M8238" t="s">
        <v>23417</v>
      </c>
      <c r="N8238">
        <v>9.1461111109999997</v>
      </c>
      <c r="O8238">
        <v>0</v>
      </c>
      <c r="P8238">
        <v>91</v>
      </c>
      <c r="Q8238">
        <v>0</v>
      </c>
      <c r="R8238">
        <v>0</v>
      </c>
      <c r="S8238">
        <v>0</v>
      </c>
      <c r="T8238">
        <v>6</v>
      </c>
      <c r="U8238">
        <v>0</v>
      </c>
      <c r="V8238">
        <v>0</v>
      </c>
      <c r="W8238">
        <v>0</v>
      </c>
      <c r="X8238">
        <v>200.70865359519667</v>
      </c>
      <c r="Y8238">
        <v>0</v>
      </c>
      <c r="Z8238">
        <v>0</v>
      </c>
      <c r="AA8238">
        <v>0</v>
      </c>
      <c r="AB8238">
        <v>20.485438137456672</v>
      </c>
      <c r="AC8238">
        <v>0</v>
      </c>
      <c r="AD8238">
        <v>0</v>
      </c>
      <c r="AE8238">
        <v>221.19409173265333</v>
      </c>
    </row>
    <row r="8239" spans="1:31" x14ac:dyDescent="0.25">
      <c r="A8239">
        <v>2333923</v>
      </c>
      <c r="B8239">
        <v>1</v>
      </c>
      <c r="C8239" t="s">
        <v>80</v>
      </c>
      <c r="D8239" t="s">
        <v>83</v>
      </c>
      <c r="E8239" t="s">
        <v>147</v>
      </c>
      <c r="F8239" t="s">
        <v>23418</v>
      </c>
      <c r="G8239" t="s">
        <v>149</v>
      </c>
      <c r="H8239" t="s">
        <v>150</v>
      </c>
      <c r="I8239" t="s">
        <v>136</v>
      </c>
      <c r="J8239" t="s">
        <v>137</v>
      </c>
      <c r="K8239" t="s">
        <v>138</v>
      </c>
      <c r="L8239" t="s">
        <v>23419</v>
      </c>
      <c r="M8239" t="s">
        <v>23420</v>
      </c>
      <c r="N8239">
        <v>1.520277777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11</v>
      </c>
      <c r="U8239">
        <v>0</v>
      </c>
      <c r="V8239">
        <v>1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22.690246190291653</v>
      </c>
      <c r="AC8239">
        <v>0</v>
      </c>
      <c r="AD8239">
        <v>40.814223345814796</v>
      </c>
      <c r="AE8239">
        <v>63.504469536106448</v>
      </c>
    </row>
    <row r="8240" spans="1:31" x14ac:dyDescent="0.25">
      <c r="A8240">
        <v>2333754</v>
      </c>
      <c r="B8240">
        <v>1</v>
      </c>
      <c r="C8240" t="s">
        <v>80</v>
      </c>
      <c r="D8240" t="s">
        <v>94</v>
      </c>
      <c r="E8240" t="s">
        <v>141</v>
      </c>
      <c r="F8240" t="s">
        <v>23421</v>
      </c>
      <c r="G8240" t="s">
        <v>143</v>
      </c>
      <c r="H8240" t="s">
        <v>135</v>
      </c>
      <c r="I8240" t="s">
        <v>136</v>
      </c>
      <c r="J8240" t="s">
        <v>137</v>
      </c>
      <c r="K8240" t="s">
        <v>144</v>
      </c>
      <c r="L8240" t="s">
        <v>23422</v>
      </c>
      <c r="M8240" t="s">
        <v>23423</v>
      </c>
      <c r="N8240">
        <v>8.2238888879999994</v>
      </c>
      <c r="O8240">
        <v>0</v>
      </c>
      <c r="P8240">
        <v>237</v>
      </c>
      <c r="Q8240">
        <v>6</v>
      </c>
      <c r="R8240">
        <v>102</v>
      </c>
      <c r="S8240">
        <v>1</v>
      </c>
      <c r="T8240">
        <v>30</v>
      </c>
      <c r="U8240">
        <v>1</v>
      </c>
      <c r="V8240">
        <v>0</v>
      </c>
      <c r="W8240">
        <v>0</v>
      </c>
      <c r="X8240">
        <v>252.78181707374202</v>
      </c>
      <c r="Y8240">
        <v>26.342292845741529</v>
      </c>
      <c r="Z8240">
        <v>328.73451107471425</v>
      </c>
      <c r="AA8240">
        <v>12.019506237008901</v>
      </c>
      <c r="AB8240">
        <v>165.77123511263298</v>
      </c>
      <c r="AC8240">
        <v>17.353228589996668</v>
      </c>
      <c r="AD8240">
        <v>0</v>
      </c>
      <c r="AE8240">
        <v>803.00259093383636</v>
      </c>
    </row>
    <row r="8241" spans="1:31" x14ac:dyDescent="0.25">
      <c r="A8241">
        <v>2333777</v>
      </c>
      <c r="B8241">
        <v>1</v>
      </c>
      <c r="C8241" t="s">
        <v>81</v>
      </c>
      <c r="D8241" t="s">
        <v>127</v>
      </c>
      <c r="E8241" t="s">
        <v>147</v>
      </c>
      <c r="F8241" t="s">
        <v>23424</v>
      </c>
      <c r="G8241" t="s">
        <v>177</v>
      </c>
      <c r="H8241" t="s">
        <v>150</v>
      </c>
      <c r="I8241" t="s">
        <v>136</v>
      </c>
      <c r="J8241" t="s">
        <v>137</v>
      </c>
      <c r="K8241" t="s">
        <v>144</v>
      </c>
      <c r="L8241" t="s">
        <v>23425</v>
      </c>
      <c r="M8241" t="s">
        <v>23426</v>
      </c>
      <c r="N8241">
        <v>6.5672222219999998</v>
      </c>
      <c r="O8241">
        <v>0</v>
      </c>
      <c r="P8241">
        <v>13</v>
      </c>
      <c r="Q8241">
        <v>0</v>
      </c>
      <c r="R8241">
        <v>1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13.764268177962654</v>
      </c>
      <c r="Y8241">
        <v>0</v>
      </c>
      <c r="Z8241">
        <v>0.85159145941484993</v>
      </c>
      <c r="AA8241">
        <v>0</v>
      </c>
      <c r="AB8241">
        <v>0</v>
      </c>
      <c r="AC8241">
        <v>0</v>
      </c>
      <c r="AD8241">
        <v>0</v>
      </c>
      <c r="AE8241">
        <v>14.615859637377504</v>
      </c>
    </row>
    <row r="8242" spans="1:31" x14ac:dyDescent="0.25">
      <c r="A8242">
        <v>2333877</v>
      </c>
      <c r="B8242">
        <v>1</v>
      </c>
      <c r="C8242" t="s">
        <v>80</v>
      </c>
      <c r="D8242" t="s">
        <v>100</v>
      </c>
      <c r="E8242" t="s">
        <v>153</v>
      </c>
      <c r="F8242" t="s">
        <v>23427</v>
      </c>
      <c r="G8242" t="s">
        <v>155</v>
      </c>
      <c r="H8242" t="s">
        <v>150</v>
      </c>
      <c r="I8242" t="s">
        <v>136</v>
      </c>
      <c r="J8242" t="s">
        <v>137</v>
      </c>
      <c r="K8242" t="s">
        <v>138</v>
      </c>
      <c r="L8242" t="s">
        <v>23428</v>
      </c>
      <c r="M8242" t="s">
        <v>23429</v>
      </c>
      <c r="N8242">
        <v>2.6855555550000001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1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14.741720438462668</v>
      </c>
      <c r="AC8242">
        <v>0</v>
      </c>
      <c r="AD8242">
        <v>0</v>
      </c>
      <c r="AE8242">
        <v>14.741720438462668</v>
      </c>
    </row>
    <row r="8243" spans="1:31" x14ac:dyDescent="0.25">
      <c r="A8243">
        <v>2333854</v>
      </c>
      <c r="B8243">
        <v>1</v>
      </c>
      <c r="C8243" t="s">
        <v>80</v>
      </c>
      <c r="D8243" t="s">
        <v>90</v>
      </c>
      <c r="E8243" t="s">
        <v>147</v>
      </c>
      <c r="F8243" t="s">
        <v>23430</v>
      </c>
      <c r="G8243" t="s">
        <v>513</v>
      </c>
      <c r="H8243" t="s">
        <v>150</v>
      </c>
      <c r="I8243" t="s">
        <v>136</v>
      </c>
      <c r="J8243" t="s">
        <v>137</v>
      </c>
      <c r="K8243" t="s">
        <v>138</v>
      </c>
      <c r="L8243" t="s">
        <v>23431</v>
      </c>
      <c r="M8243" t="s">
        <v>23432</v>
      </c>
      <c r="N8243">
        <v>6.2805555550000003</v>
      </c>
      <c r="O8243">
        <v>0</v>
      </c>
      <c r="P8243">
        <v>30</v>
      </c>
      <c r="Q8243">
        <v>0</v>
      </c>
      <c r="R8243">
        <v>0</v>
      </c>
      <c r="S8243">
        <v>0</v>
      </c>
      <c r="T8243">
        <v>1</v>
      </c>
      <c r="U8243">
        <v>0</v>
      </c>
      <c r="V8243">
        <v>0</v>
      </c>
      <c r="W8243">
        <v>0</v>
      </c>
      <c r="X8243">
        <v>37.766456742758294</v>
      </c>
      <c r="Y8243">
        <v>0</v>
      </c>
      <c r="Z8243">
        <v>0</v>
      </c>
      <c r="AA8243">
        <v>0</v>
      </c>
      <c r="AB8243">
        <v>10.268767541763369</v>
      </c>
      <c r="AC8243">
        <v>0</v>
      </c>
      <c r="AD8243">
        <v>0</v>
      </c>
      <c r="AE8243">
        <v>48.035224284521661</v>
      </c>
    </row>
    <row r="8244" spans="1:31" x14ac:dyDescent="0.25">
      <c r="A8244">
        <v>2334000</v>
      </c>
      <c r="B8244">
        <v>1</v>
      </c>
      <c r="C8244" t="s">
        <v>80</v>
      </c>
      <c r="D8244" t="s">
        <v>104</v>
      </c>
      <c r="E8244" t="s">
        <v>141</v>
      </c>
      <c r="F8244" t="s">
        <v>18080</v>
      </c>
      <c r="G8244" t="s">
        <v>134</v>
      </c>
      <c r="H8244" t="s">
        <v>135</v>
      </c>
      <c r="I8244" t="s">
        <v>136</v>
      </c>
      <c r="J8244" t="s">
        <v>137</v>
      </c>
      <c r="K8244" t="s">
        <v>138</v>
      </c>
      <c r="L8244" t="s">
        <v>23433</v>
      </c>
      <c r="M8244" t="s">
        <v>23434</v>
      </c>
      <c r="N8244">
        <v>2.613611111</v>
      </c>
      <c r="O8244">
        <v>3</v>
      </c>
      <c r="P8244">
        <v>1031</v>
      </c>
      <c r="Q8244">
        <v>25</v>
      </c>
      <c r="R8244">
        <v>52</v>
      </c>
      <c r="S8244">
        <v>16</v>
      </c>
      <c r="T8244">
        <v>236</v>
      </c>
      <c r="U8244">
        <v>2</v>
      </c>
      <c r="V8244">
        <v>0</v>
      </c>
      <c r="W8244">
        <v>4.5241064172453926</v>
      </c>
      <c r="X8244">
        <v>622.85424814792952</v>
      </c>
      <c r="Y8244">
        <v>458.92822844224219</v>
      </c>
      <c r="Z8244">
        <v>185.30600744066004</v>
      </c>
      <c r="AA8244">
        <v>441.48769663613609</v>
      </c>
      <c r="AB8244">
        <v>498.54500589054726</v>
      </c>
      <c r="AC8244">
        <v>553.18716316456516</v>
      </c>
      <c r="AD8244">
        <v>0</v>
      </c>
      <c r="AE8244">
        <v>2764.8324561393256</v>
      </c>
    </row>
    <row r="8245" spans="1:31" x14ac:dyDescent="0.25">
      <c r="A8245">
        <v>2333691</v>
      </c>
      <c r="B8245">
        <v>1</v>
      </c>
      <c r="C8245" t="s">
        <v>80</v>
      </c>
      <c r="D8245" t="s">
        <v>100</v>
      </c>
      <c r="E8245" t="s">
        <v>147</v>
      </c>
      <c r="F8245" t="s">
        <v>23435</v>
      </c>
      <c r="G8245" t="s">
        <v>149</v>
      </c>
      <c r="H8245" t="s">
        <v>150</v>
      </c>
      <c r="I8245" t="s">
        <v>136</v>
      </c>
      <c r="J8245" t="s">
        <v>137</v>
      </c>
      <c r="K8245" t="s">
        <v>138</v>
      </c>
      <c r="L8245" t="s">
        <v>23436</v>
      </c>
      <c r="M8245" t="s">
        <v>23437</v>
      </c>
      <c r="N8245">
        <v>1.873611111</v>
      </c>
      <c r="O8245">
        <v>0</v>
      </c>
      <c r="P8245">
        <v>26</v>
      </c>
      <c r="Q8245">
        <v>0</v>
      </c>
      <c r="R8245">
        <v>7</v>
      </c>
      <c r="S8245">
        <v>0</v>
      </c>
      <c r="T8245">
        <v>15</v>
      </c>
      <c r="U8245">
        <v>0</v>
      </c>
      <c r="V8245">
        <v>0</v>
      </c>
      <c r="W8245">
        <v>0</v>
      </c>
      <c r="X8245">
        <v>11.359218020205081</v>
      </c>
      <c r="Y8245">
        <v>0</v>
      </c>
      <c r="Z8245">
        <v>4.1075550187898422</v>
      </c>
      <c r="AA8245">
        <v>0</v>
      </c>
      <c r="AB8245">
        <v>7.9234531072585801</v>
      </c>
      <c r="AC8245">
        <v>0</v>
      </c>
      <c r="AD8245">
        <v>0</v>
      </c>
      <c r="AE8245">
        <v>23.390226146253504</v>
      </c>
    </row>
    <row r="8246" spans="1:31" x14ac:dyDescent="0.25">
      <c r="A8246">
        <v>2334046</v>
      </c>
      <c r="B8246">
        <v>1</v>
      </c>
      <c r="C8246" t="s">
        <v>81</v>
      </c>
      <c r="D8246" t="s">
        <v>116</v>
      </c>
      <c r="E8246" t="s">
        <v>132</v>
      </c>
      <c r="F8246" t="s">
        <v>13528</v>
      </c>
      <c r="G8246" t="s">
        <v>467</v>
      </c>
      <c r="H8246" t="s">
        <v>135</v>
      </c>
      <c r="I8246" t="s">
        <v>136</v>
      </c>
      <c r="J8246" t="s">
        <v>137</v>
      </c>
      <c r="K8246" t="s">
        <v>138</v>
      </c>
      <c r="L8246" t="s">
        <v>23438</v>
      </c>
      <c r="M8246" t="s">
        <v>23439</v>
      </c>
      <c r="N8246">
        <v>0.20138888799999999</v>
      </c>
      <c r="O8246">
        <v>0</v>
      </c>
      <c r="P8246">
        <v>312</v>
      </c>
      <c r="Q8246">
        <v>1</v>
      </c>
      <c r="R8246">
        <v>2</v>
      </c>
      <c r="S8246">
        <v>2</v>
      </c>
      <c r="T8246">
        <v>16</v>
      </c>
      <c r="U8246">
        <v>0</v>
      </c>
      <c r="V8246">
        <v>0</v>
      </c>
      <c r="W8246">
        <v>0</v>
      </c>
      <c r="X8246">
        <v>6.4845966242170876</v>
      </c>
      <c r="Y8246">
        <v>0.25309296173562501</v>
      </c>
      <c r="Z8246">
        <v>0.4512210396711111</v>
      </c>
      <c r="AA8246">
        <v>0.29859083095805555</v>
      </c>
      <c r="AB8246">
        <v>0.38177839114770828</v>
      </c>
      <c r="AC8246">
        <v>0</v>
      </c>
      <c r="AD8246">
        <v>0</v>
      </c>
      <c r="AE8246">
        <v>7.8692798477295876</v>
      </c>
    </row>
    <row r="8247" spans="1:31" x14ac:dyDescent="0.25">
      <c r="A8247">
        <v>2334086</v>
      </c>
      <c r="B8247">
        <v>1</v>
      </c>
      <c r="C8247" t="s">
        <v>81</v>
      </c>
      <c r="D8247" t="s">
        <v>113</v>
      </c>
      <c r="E8247" t="s">
        <v>158</v>
      </c>
      <c r="F8247" t="s">
        <v>890</v>
      </c>
      <c r="G8247" t="s">
        <v>453</v>
      </c>
      <c r="H8247" t="s">
        <v>150</v>
      </c>
      <c r="I8247" t="s">
        <v>136</v>
      </c>
      <c r="J8247" t="s">
        <v>137</v>
      </c>
      <c r="K8247" t="s">
        <v>138</v>
      </c>
      <c r="L8247" t="s">
        <v>23440</v>
      </c>
      <c r="M8247" t="s">
        <v>23441</v>
      </c>
      <c r="N8247">
        <v>3.7836111109999999</v>
      </c>
      <c r="O8247">
        <v>0</v>
      </c>
      <c r="P8247">
        <v>28</v>
      </c>
      <c r="Q8247">
        <v>0</v>
      </c>
      <c r="R8247">
        <v>5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27.90031465189664</v>
      </c>
      <c r="Y8247">
        <v>0</v>
      </c>
      <c r="Z8247">
        <v>28.365119197302917</v>
      </c>
      <c r="AA8247">
        <v>0</v>
      </c>
      <c r="AB8247">
        <v>0</v>
      </c>
      <c r="AC8247">
        <v>0</v>
      </c>
      <c r="AD8247">
        <v>0</v>
      </c>
      <c r="AE8247">
        <v>56.265433849199553</v>
      </c>
    </row>
    <row r="8248" spans="1:31" x14ac:dyDescent="0.25">
      <c r="A8248">
        <v>2333791</v>
      </c>
      <c r="B8248">
        <v>1</v>
      </c>
      <c r="C8248" t="s">
        <v>80</v>
      </c>
      <c r="D8248" t="s">
        <v>83</v>
      </c>
      <c r="E8248" t="s">
        <v>158</v>
      </c>
      <c r="F8248" t="s">
        <v>23442</v>
      </c>
      <c r="G8248" t="s">
        <v>177</v>
      </c>
      <c r="H8248" t="s">
        <v>150</v>
      </c>
      <c r="I8248" t="s">
        <v>136</v>
      </c>
      <c r="J8248" t="s">
        <v>137</v>
      </c>
      <c r="K8248" t="s">
        <v>144</v>
      </c>
      <c r="L8248" t="s">
        <v>23443</v>
      </c>
      <c r="M8248" t="s">
        <v>23444</v>
      </c>
      <c r="N8248">
        <v>0.66583333300000003</v>
      </c>
      <c r="O8248">
        <v>0</v>
      </c>
      <c r="P8248">
        <v>400</v>
      </c>
      <c r="Q8248">
        <v>0</v>
      </c>
      <c r="R8248">
        <v>0</v>
      </c>
      <c r="S8248">
        <v>0</v>
      </c>
      <c r="T8248">
        <v>27</v>
      </c>
      <c r="U8248">
        <v>0</v>
      </c>
      <c r="V8248">
        <v>0</v>
      </c>
      <c r="W8248">
        <v>0</v>
      </c>
      <c r="X8248">
        <v>47.092443419260519</v>
      </c>
      <c r="Y8248">
        <v>0</v>
      </c>
      <c r="Z8248">
        <v>0</v>
      </c>
      <c r="AA8248">
        <v>0</v>
      </c>
      <c r="AB8248">
        <v>6.3785415556180087</v>
      </c>
      <c r="AC8248">
        <v>0</v>
      </c>
      <c r="AD8248">
        <v>0</v>
      </c>
      <c r="AE8248">
        <v>53.470984974878526</v>
      </c>
    </row>
    <row r="8249" spans="1:31" x14ac:dyDescent="0.25">
      <c r="A8249">
        <v>2333794</v>
      </c>
      <c r="B8249">
        <v>1</v>
      </c>
      <c r="C8249" t="s">
        <v>81</v>
      </c>
      <c r="D8249" t="s">
        <v>118</v>
      </c>
      <c r="E8249" t="s">
        <v>414</v>
      </c>
      <c r="F8249" t="s">
        <v>23445</v>
      </c>
      <c r="G8249" t="s">
        <v>143</v>
      </c>
      <c r="H8249" t="s">
        <v>135</v>
      </c>
      <c r="I8249" t="s">
        <v>136</v>
      </c>
      <c r="J8249" t="s">
        <v>137</v>
      </c>
      <c r="K8249" t="s">
        <v>144</v>
      </c>
      <c r="L8249" t="s">
        <v>23446</v>
      </c>
      <c r="M8249" t="s">
        <v>23447</v>
      </c>
      <c r="N8249">
        <v>2.838055555</v>
      </c>
      <c r="O8249">
        <v>31</v>
      </c>
      <c r="P8249">
        <v>1135</v>
      </c>
      <c r="Q8249">
        <v>209</v>
      </c>
      <c r="R8249">
        <v>297</v>
      </c>
      <c r="S8249">
        <v>70</v>
      </c>
      <c r="T8249">
        <v>188</v>
      </c>
      <c r="U8249">
        <v>3</v>
      </c>
      <c r="V8249">
        <v>3</v>
      </c>
      <c r="W8249">
        <v>71.566606612396029</v>
      </c>
      <c r="X8249">
        <v>691.81533158235129</v>
      </c>
      <c r="Y8249">
        <v>2201.3573355749431</v>
      </c>
      <c r="Z8249">
        <v>2492.3819321776377</v>
      </c>
      <c r="AA8249">
        <v>2121.1937646766914</v>
      </c>
      <c r="AB8249">
        <v>606.93602788602368</v>
      </c>
      <c r="AC8249">
        <v>2915.4721198806442</v>
      </c>
      <c r="AD8249">
        <v>473.34145901994674</v>
      </c>
      <c r="AE8249">
        <v>11574.064577410634</v>
      </c>
    </row>
    <row r="8250" spans="1:31" x14ac:dyDescent="0.25">
      <c r="A8250">
        <v>2334186</v>
      </c>
      <c r="B8250">
        <v>1</v>
      </c>
      <c r="C8250" t="s">
        <v>80</v>
      </c>
      <c r="D8250" t="s">
        <v>95</v>
      </c>
      <c r="E8250" t="s">
        <v>175</v>
      </c>
      <c r="F8250" t="s">
        <v>23448</v>
      </c>
      <c r="G8250" t="s">
        <v>134</v>
      </c>
      <c r="H8250" t="s">
        <v>135</v>
      </c>
      <c r="I8250" t="s">
        <v>136</v>
      </c>
      <c r="J8250" t="s">
        <v>137</v>
      </c>
      <c r="K8250" t="s">
        <v>138</v>
      </c>
      <c r="L8250" t="s">
        <v>23449</v>
      </c>
      <c r="M8250" t="s">
        <v>23450</v>
      </c>
      <c r="N8250">
        <v>0.77611111099999996</v>
      </c>
      <c r="O8250">
        <v>5</v>
      </c>
      <c r="P8250">
        <v>705</v>
      </c>
      <c r="Q8250">
        <v>26</v>
      </c>
      <c r="R8250">
        <v>8</v>
      </c>
      <c r="S8250">
        <v>29</v>
      </c>
      <c r="T8250">
        <v>41</v>
      </c>
      <c r="U8250">
        <v>0</v>
      </c>
      <c r="V8250">
        <v>0</v>
      </c>
      <c r="W8250">
        <v>4.2487449949147837</v>
      </c>
      <c r="X8250">
        <v>123.09117174169904</v>
      </c>
      <c r="Y8250">
        <v>90.709947192804279</v>
      </c>
      <c r="Z8250">
        <v>2.3301874870170085</v>
      </c>
      <c r="AA8250">
        <v>121.12412247750848</v>
      </c>
      <c r="AB8250">
        <v>11.858792006522783</v>
      </c>
      <c r="AC8250">
        <v>0</v>
      </c>
      <c r="AD8250">
        <v>0</v>
      </c>
      <c r="AE8250">
        <v>353.36296590046641</v>
      </c>
    </row>
    <row r="8251" spans="1:31" x14ac:dyDescent="0.25">
      <c r="A8251">
        <v>2333940</v>
      </c>
      <c r="B8251">
        <v>1</v>
      </c>
      <c r="C8251" t="s">
        <v>81</v>
      </c>
      <c r="D8251" t="s">
        <v>123</v>
      </c>
      <c r="E8251" t="s">
        <v>147</v>
      </c>
      <c r="F8251" t="s">
        <v>19212</v>
      </c>
      <c r="G8251" t="s">
        <v>149</v>
      </c>
      <c r="H8251" t="s">
        <v>150</v>
      </c>
      <c r="I8251" t="s">
        <v>136</v>
      </c>
      <c r="J8251" t="s">
        <v>137</v>
      </c>
      <c r="K8251" t="s">
        <v>138</v>
      </c>
      <c r="L8251" t="s">
        <v>23451</v>
      </c>
      <c r="M8251" t="s">
        <v>23452</v>
      </c>
      <c r="N8251">
        <v>1.9424999999999999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3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6.3834747222663779</v>
      </c>
      <c r="AC8251">
        <v>0</v>
      </c>
      <c r="AD8251">
        <v>0</v>
      </c>
      <c r="AE8251">
        <v>6.3834747222663779</v>
      </c>
    </row>
    <row r="8252" spans="1:31" x14ac:dyDescent="0.25">
      <c r="A8252">
        <v>2333957</v>
      </c>
      <c r="B8252">
        <v>1</v>
      </c>
      <c r="C8252" t="s">
        <v>81</v>
      </c>
      <c r="D8252" t="s">
        <v>118</v>
      </c>
      <c r="E8252" t="s">
        <v>175</v>
      </c>
      <c r="F8252" t="s">
        <v>23453</v>
      </c>
      <c r="G8252" t="s">
        <v>612</v>
      </c>
      <c r="H8252" t="s">
        <v>135</v>
      </c>
      <c r="I8252" t="s">
        <v>136</v>
      </c>
      <c r="J8252" t="s">
        <v>137</v>
      </c>
      <c r="K8252" t="s">
        <v>138</v>
      </c>
      <c r="L8252" t="s">
        <v>23454</v>
      </c>
      <c r="M8252" t="s">
        <v>23455</v>
      </c>
      <c r="N8252">
        <v>0.60777777700000002</v>
      </c>
      <c r="O8252">
        <v>0</v>
      </c>
      <c r="P8252">
        <v>1192</v>
      </c>
      <c r="Q8252">
        <v>0</v>
      </c>
      <c r="R8252">
        <v>37</v>
      </c>
      <c r="S8252">
        <v>2</v>
      </c>
      <c r="T8252">
        <v>70</v>
      </c>
      <c r="U8252">
        <v>0</v>
      </c>
      <c r="V8252">
        <v>1</v>
      </c>
      <c r="W8252">
        <v>0</v>
      </c>
      <c r="X8252">
        <v>152.92764480386703</v>
      </c>
      <c r="Y8252">
        <v>0</v>
      </c>
      <c r="Z8252">
        <v>11.584070676764627</v>
      </c>
      <c r="AA8252">
        <v>6.372378308941486</v>
      </c>
      <c r="AB8252">
        <v>41.42070686863525</v>
      </c>
      <c r="AC8252">
        <v>0</v>
      </c>
      <c r="AD8252">
        <v>0.88478230094240007</v>
      </c>
      <c r="AE8252">
        <v>213.18958295915078</v>
      </c>
    </row>
    <row r="8253" spans="1:31" x14ac:dyDescent="0.25">
      <c r="A8253">
        <v>2334169</v>
      </c>
      <c r="B8253">
        <v>1</v>
      </c>
      <c r="C8253" t="s">
        <v>81</v>
      </c>
      <c r="D8253" t="s">
        <v>113</v>
      </c>
      <c r="E8253" t="s">
        <v>175</v>
      </c>
      <c r="F8253" t="s">
        <v>23456</v>
      </c>
      <c r="G8253" t="s">
        <v>134</v>
      </c>
      <c r="H8253" t="s">
        <v>135</v>
      </c>
      <c r="I8253" t="s">
        <v>136</v>
      </c>
      <c r="J8253" t="s">
        <v>137</v>
      </c>
      <c r="K8253" t="s">
        <v>138</v>
      </c>
      <c r="L8253" t="s">
        <v>23457</v>
      </c>
      <c r="M8253" t="s">
        <v>23458</v>
      </c>
      <c r="N8253">
        <v>0.66777777699999996</v>
      </c>
      <c r="O8253">
        <v>0</v>
      </c>
      <c r="P8253">
        <v>1459</v>
      </c>
      <c r="Q8253">
        <v>2</v>
      </c>
      <c r="R8253">
        <v>63</v>
      </c>
      <c r="S8253">
        <v>0</v>
      </c>
      <c r="T8253">
        <v>118</v>
      </c>
      <c r="U8253">
        <v>0</v>
      </c>
      <c r="V8253">
        <v>1</v>
      </c>
      <c r="W8253">
        <v>0</v>
      </c>
      <c r="X8253">
        <v>206.96491923485794</v>
      </c>
      <c r="Y8253">
        <v>28.17665668308307</v>
      </c>
      <c r="Z8253">
        <v>52.662651299029754</v>
      </c>
      <c r="AA8253">
        <v>0</v>
      </c>
      <c r="AB8253">
        <v>50.789491923886388</v>
      </c>
      <c r="AC8253">
        <v>0</v>
      </c>
      <c r="AD8253">
        <v>0.20934661174830005</v>
      </c>
      <c r="AE8253">
        <v>338.80306575260545</v>
      </c>
    </row>
    <row r="8254" spans="1:31" x14ac:dyDescent="0.25">
      <c r="A8254">
        <v>2333857</v>
      </c>
      <c r="B8254">
        <v>1</v>
      </c>
      <c r="C8254" t="s">
        <v>80</v>
      </c>
      <c r="D8254" t="s">
        <v>104</v>
      </c>
      <c r="E8254" t="s">
        <v>175</v>
      </c>
      <c r="F8254" t="s">
        <v>23459</v>
      </c>
      <c r="G8254" t="s">
        <v>177</v>
      </c>
      <c r="H8254" t="s">
        <v>135</v>
      </c>
      <c r="I8254" t="s">
        <v>136</v>
      </c>
      <c r="J8254" t="s">
        <v>137</v>
      </c>
      <c r="K8254" t="s">
        <v>144</v>
      </c>
      <c r="L8254" t="s">
        <v>23460</v>
      </c>
      <c r="M8254" t="s">
        <v>23461</v>
      </c>
      <c r="N8254">
        <v>4.1327777770000003</v>
      </c>
      <c r="O8254">
        <v>0</v>
      </c>
      <c r="P8254">
        <v>0</v>
      </c>
      <c r="Q8254">
        <v>0</v>
      </c>
      <c r="R8254">
        <v>0</v>
      </c>
      <c r="S8254">
        <v>1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2.8221761607867166</v>
      </c>
      <c r="AB8254">
        <v>0</v>
      </c>
      <c r="AC8254">
        <v>0</v>
      </c>
      <c r="AD8254">
        <v>0</v>
      </c>
      <c r="AE8254">
        <v>2.8221761607867166</v>
      </c>
    </row>
    <row r="8255" spans="1:31" x14ac:dyDescent="0.25">
      <c r="A8255">
        <v>2333814</v>
      </c>
      <c r="B8255">
        <v>1</v>
      </c>
      <c r="C8255" t="s">
        <v>81</v>
      </c>
      <c r="D8255" t="s">
        <v>113</v>
      </c>
      <c r="E8255" t="s">
        <v>132</v>
      </c>
      <c r="F8255" t="s">
        <v>17992</v>
      </c>
      <c r="G8255" t="s">
        <v>134</v>
      </c>
      <c r="H8255" t="s">
        <v>135</v>
      </c>
      <c r="I8255" t="s">
        <v>136</v>
      </c>
      <c r="J8255" t="s">
        <v>137</v>
      </c>
      <c r="K8255" t="s">
        <v>138</v>
      </c>
      <c r="L8255" t="s">
        <v>23462</v>
      </c>
      <c r="M8255" t="s">
        <v>23463</v>
      </c>
      <c r="N8255">
        <v>1.3944444439999999</v>
      </c>
      <c r="O8255">
        <v>0</v>
      </c>
      <c r="P8255">
        <v>595</v>
      </c>
      <c r="Q8255">
        <v>17</v>
      </c>
      <c r="R8255">
        <v>74</v>
      </c>
      <c r="S8255">
        <v>1</v>
      </c>
      <c r="T8255">
        <v>37</v>
      </c>
      <c r="U8255">
        <v>0</v>
      </c>
      <c r="V8255">
        <v>0</v>
      </c>
      <c r="W8255">
        <v>0</v>
      </c>
      <c r="X8255">
        <v>113.20786042331193</v>
      </c>
      <c r="Y8255">
        <v>35.907419559629666</v>
      </c>
      <c r="Z8255">
        <v>110.53610584428539</v>
      </c>
      <c r="AA8255">
        <v>0</v>
      </c>
      <c r="AB8255">
        <v>24.180389770413804</v>
      </c>
      <c r="AC8255">
        <v>0</v>
      </c>
      <c r="AD8255">
        <v>0</v>
      </c>
      <c r="AE8255">
        <v>283.83177559764079</v>
      </c>
    </row>
    <row r="8256" spans="1:31" x14ac:dyDescent="0.25">
      <c r="A8256">
        <v>2333771</v>
      </c>
      <c r="B8256">
        <v>1</v>
      </c>
      <c r="C8256" t="s">
        <v>80</v>
      </c>
      <c r="D8256" t="s">
        <v>110</v>
      </c>
      <c r="E8256" t="s">
        <v>153</v>
      </c>
      <c r="F8256" t="s">
        <v>23464</v>
      </c>
      <c r="G8256" t="s">
        <v>155</v>
      </c>
      <c r="H8256" t="s">
        <v>150</v>
      </c>
      <c r="I8256" t="s">
        <v>136</v>
      </c>
      <c r="J8256" t="s">
        <v>137</v>
      </c>
      <c r="K8256" t="s">
        <v>138</v>
      </c>
      <c r="L8256" t="s">
        <v>23465</v>
      </c>
      <c r="M8256" t="s">
        <v>23466</v>
      </c>
      <c r="N8256">
        <v>0.86833333300000004</v>
      </c>
      <c r="O8256">
        <v>0</v>
      </c>
      <c r="P8256">
        <v>3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0.59168147138369998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v>0</v>
      </c>
      <c r="AE8256">
        <v>0.59168147138369998</v>
      </c>
    </row>
    <row r="8257" spans="1:31" x14ac:dyDescent="0.25">
      <c r="A8257">
        <v>2333963</v>
      </c>
      <c r="B8257">
        <v>1</v>
      </c>
      <c r="C8257" t="s">
        <v>80</v>
      </c>
      <c r="D8257" t="s">
        <v>105</v>
      </c>
      <c r="E8257" t="s">
        <v>175</v>
      </c>
      <c r="F8257" t="s">
        <v>23467</v>
      </c>
      <c r="G8257" t="s">
        <v>210</v>
      </c>
      <c r="H8257" t="s">
        <v>135</v>
      </c>
      <c r="I8257" t="s">
        <v>136</v>
      </c>
      <c r="J8257" t="s">
        <v>137</v>
      </c>
      <c r="K8257" t="s">
        <v>138</v>
      </c>
      <c r="L8257" t="s">
        <v>23468</v>
      </c>
      <c r="M8257" t="s">
        <v>23469</v>
      </c>
      <c r="N8257">
        <v>0.39805555500000001</v>
      </c>
      <c r="O8257">
        <v>0</v>
      </c>
      <c r="P8257">
        <v>130</v>
      </c>
      <c r="Q8257">
        <v>0</v>
      </c>
      <c r="R8257">
        <v>20</v>
      </c>
      <c r="S8257">
        <v>0</v>
      </c>
      <c r="T8257">
        <v>16</v>
      </c>
      <c r="U8257">
        <v>0</v>
      </c>
      <c r="V8257">
        <v>0</v>
      </c>
      <c r="W8257">
        <v>0</v>
      </c>
      <c r="X8257">
        <v>10.163298701172367</v>
      </c>
      <c r="Y8257">
        <v>0</v>
      </c>
      <c r="Z8257">
        <v>4.0922413736640753</v>
      </c>
      <c r="AA8257">
        <v>0</v>
      </c>
      <c r="AB8257">
        <v>4.4842457104046565</v>
      </c>
      <c r="AC8257">
        <v>0</v>
      </c>
      <c r="AD8257">
        <v>0</v>
      </c>
      <c r="AE8257">
        <v>18.7397857852411</v>
      </c>
    </row>
    <row r="8258" spans="1:31" x14ac:dyDescent="0.25">
      <c r="A8258">
        <v>2334063</v>
      </c>
      <c r="B8258">
        <v>1</v>
      </c>
      <c r="C8258" t="s">
        <v>80</v>
      </c>
      <c r="D8258" t="s">
        <v>95</v>
      </c>
      <c r="E8258" t="s">
        <v>175</v>
      </c>
      <c r="F8258" t="s">
        <v>7263</v>
      </c>
      <c r="G8258" t="s">
        <v>210</v>
      </c>
      <c r="H8258" t="s">
        <v>135</v>
      </c>
      <c r="I8258" t="s">
        <v>136</v>
      </c>
      <c r="J8258" t="s">
        <v>137</v>
      </c>
      <c r="K8258" t="s">
        <v>138</v>
      </c>
      <c r="L8258" t="s">
        <v>23470</v>
      </c>
      <c r="M8258" t="s">
        <v>23471</v>
      </c>
      <c r="N8258">
        <v>1.5686111110000001</v>
      </c>
      <c r="O8258">
        <v>0</v>
      </c>
      <c r="P8258">
        <v>2</v>
      </c>
      <c r="Q8258">
        <v>0</v>
      </c>
      <c r="R8258">
        <v>1</v>
      </c>
      <c r="S8258">
        <v>0</v>
      </c>
      <c r="T8258">
        <v>1</v>
      </c>
      <c r="U8258">
        <v>1</v>
      </c>
      <c r="V8258">
        <v>0</v>
      </c>
      <c r="W8258">
        <v>0</v>
      </c>
      <c r="X8258">
        <v>0.43425189128621666</v>
      </c>
      <c r="Y8258">
        <v>0</v>
      </c>
      <c r="Z8258">
        <v>0.45248031862250004</v>
      </c>
      <c r="AA8258">
        <v>0</v>
      </c>
      <c r="AB8258">
        <v>0</v>
      </c>
      <c r="AC8258">
        <v>122.64207610258597</v>
      </c>
      <c r="AD8258">
        <v>0</v>
      </c>
      <c r="AE8258">
        <v>123.52880831249469</v>
      </c>
    </row>
    <row r="8259" spans="1:31" x14ac:dyDescent="0.25">
      <c r="A8259">
        <v>2334089</v>
      </c>
      <c r="B8259">
        <v>1</v>
      </c>
      <c r="C8259" t="s">
        <v>80</v>
      </c>
      <c r="D8259" t="s">
        <v>93</v>
      </c>
      <c r="E8259" t="s">
        <v>141</v>
      </c>
      <c r="F8259" t="s">
        <v>628</v>
      </c>
      <c r="G8259" t="s">
        <v>134</v>
      </c>
      <c r="H8259" t="s">
        <v>135</v>
      </c>
      <c r="I8259" t="s">
        <v>136</v>
      </c>
      <c r="J8259" t="s">
        <v>137</v>
      </c>
      <c r="K8259" t="s">
        <v>138</v>
      </c>
      <c r="L8259" t="s">
        <v>23472</v>
      </c>
      <c r="M8259" t="s">
        <v>23473</v>
      </c>
      <c r="N8259">
        <v>0.46250000000000002</v>
      </c>
      <c r="O8259">
        <v>0</v>
      </c>
      <c r="P8259">
        <v>45</v>
      </c>
      <c r="Q8259">
        <v>49</v>
      </c>
      <c r="R8259">
        <v>145</v>
      </c>
      <c r="S8259">
        <v>3</v>
      </c>
      <c r="T8259">
        <v>61</v>
      </c>
      <c r="U8259">
        <v>2</v>
      </c>
      <c r="V8259">
        <v>0</v>
      </c>
      <c r="W8259">
        <v>0</v>
      </c>
      <c r="X8259">
        <v>8.5384893574949992</v>
      </c>
      <c r="Y8259">
        <v>264.70348469740503</v>
      </c>
      <c r="Z8259">
        <v>230.81313703254082</v>
      </c>
      <c r="AA8259">
        <v>12.950150786322002</v>
      </c>
      <c r="AB8259">
        <v>51.441155641969011</v>
      </c>
      <c r="AC8259">
        <v>36.771041075011247</v>
      </c>
      <c r="AD8259">
        <v>0</v>
      </c>
      <c r="AE8259">
        <v>605.21745859074304</v>
      </c>
    </row>
    <row r="8260" spans="1:31" x14ac:dyDescent="0.25">
      <c r="A8260">
        <v>2333734</v>
      </c>
      <c r="B8260">
        <v>1</v>
      </c>
      <c r="C8260" t="s">
        <v>80</v>
      </c>
      <c r="D8260" t="s">
        <v>96</v>
      </c>
      <c r="E8260" t="s">
        <v>147</v>
      </c>
      <c r="F8260" t="s">
        <v>23474</v>
      </c>
      <c r="G8260" t="s">
        <v>336</v>
      </c>
      <c r="H8260" t="s">
        <v>150</v>
      </c>
      <c r="I8260" t="s">
        <v>136</v>
      </c>
      <c r="J8260" t="s">
        <v>137</v>
      </c>
      <c r="K8260" t="s">
        <v>138</v>
      </c>
      <c r="L8260" t="s">
        <v>23475</v>
      </c>
      <c r="M8260" t="s">
        <v>23476</v>
      </c>
      <c r="N8260">
        <v>2.2524999999999999</v>
      </c>
      <c r="O8260">
        <v>0</v>
      </c>
      <c r="P8260">
        <v>64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27.000447155924235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  <c r="AE8260">
        <v>27.000447155924235</v>
      </c>
    </row>
    <row r="8261" spans="1:31" x14ac:dyDescent="0.25">
      <c r="A8261">
        <v>2334043</v>
      </c>
      <c r="B8261">
        <v>1</v>
      </c>
      <c r="C8261" t="s">
        <v>81</v>
      </c>
      <c r="D8261" t="s">
        <v>119</v>
      </c>
      <c r="E8261" t="s">
        <v>147</v>
      </c>
      <c r="F8261" t="s">
        <v>14788</v>
      </c>
      <c r="G8261" t="s">
        <v>149</v>
      </c>
      <c r="H8261" t="s">
        <v>150</v>
      </c>
      <c r="I8261" t="s">
        <v>136</v>
      </c>
      <c r="J8261" t="s">
        <v>137</v>
      </c>
      <c r="K8261" t="s">
        <v>138</v>
      </c>
      <c r="L8261" t="s">
        <v>23280</v>
      </c>
      <c r="M8261" t="s">
        <v>23477</v>
      </c>
      <c r="N8261">
        <v>3.6949999999999998</v>
      </c>
      <c r="O8261">
        <v>0</v>
      </c>
      <c r="P8261">
        <v>8</v>
      </c>
      <c r="Q8261">
        <v>0</v>
      </c>
      <c r="R8261">
        <v>3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5.5008418623294011</v>
      </c>
      <c r="Y8261">
        <v>0</v>
      </c>
      <c r="Z8261">
        <v>8.6015632391919983</v>
      </c>
      <c r="AA8261">
        <v>0</v>
      </c>
      <c r="AB8261">
        <v>0</v>
      </c>
      <c r="AC8261">
        <v>0</v>
      </c>
      <c r="AD8261">
        <v>0</v>
      </c>
      <c r="AE8261">
        <v>14.102405101521398</v>
      </c>
    </row>
    <row r="8262" spans="1:31" x14ac:dyDescent="0.25">
      <c r="A8262">
        <v>2333897</v>
      </c>
      <c r="B8262">
        <v>1</v>
      </c>
      <c r="C8262" t="s">
        <v>80</v>
      </c>
      <c r="D8262" t="s">
        <v>93</v>
      </c>
      <c r="E8262" t="s">
        <v>153</v>
      </c>
      <c r="F8262" t="s">
        <v>23478</v>
      </c>
      <c r="G8262" t="s">
        <v>336</v>
      </c>
      <c r="H8262" t="s">
        <v>150</v>
      </c>
      <c r="I8262" t="s">
        <v>136</v>
      </c>
      <c r="J8262" t="s">
        <v>137</v>
      </c>
      <c r="K8262" t="s">
        <v>138</v>
      </c>
      <c r="L8262" t="s">
        <v>23479</v>
      </c>
      <c r="M8262" t="s">
        <v>23480</v>
      </c>
      <c r="N8262">
        <v>4.8286111109999998</v>
      </c>
      <c r="O8262">
        <v>0</v>
      </c>
      <c r="P8262">
        <v>1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1.2654859093637749</v>
      </c>
      <c r="Y8262">
        <v>0</v>
      </c>
      <c r="Z8262">
        <v>0</v>
      </c>
      <c r="AA8262">
        <v>0</v>
      </c>
      <c r="AB8262">
        <v>0</v>
      </c>
      <c r="AC8262">
        <v>0</v>
      </c>
      <c r="AD8262">
        <v>0</v>
      </c>
      <c r="AE8262">
        <v>1.2654859093637749</v>
      </c>
    </row>
    <row r="8263" spans="1:31" x14ac:dyDescent="0.25">
      <c r="A8263">
        <v>2334020</v>
      </c>
      <c r="B8263">
        <v>1</v>
      </c>
      <c r="C8263" t="s">
        <v>80</v>
      </c>
      <c r="D8263" t="s">
        <v>107</v>
      </c>
      <c r="E8263" t="s">
        <v>147</v>
      </c>
      <c r="F8263" t="s">
        <v>23481</v>
      </c>
      <c r="G8263" t="s">
        <v>149</v>
      </c>
      <c r="H8263" t="s">
        <v>150</v>
      </c>
      <c r="I8263" t="s">
        <v>136</v>
      </c>
      <c r="J8263" t="s">
        <v>137</v>
      </c>
      <c r="K8263" t="s">
        <v>138</v>
      </c>
      <c r="L8263" t="s">
        <v>23482</v>
      </c>
      <c r="M8263" t="s">
        <v>23483</v>
      </c>
      <c r="N8263">
        <v>1.361111111</v>
      </c>
      <c r="O8263">
        <v>0</v>
      </c>
      <c r="P8263">
        <v>8</v>
      </c>
      <c r="Q8263">
        <v>0</v>
      </c>
      <c r="R8263">
        <v>0</v>
      </c>
      <c r="S8263">
        <v>0</v>
      </c>
      <c r="T8263">
        <v>2</v>
      </c>
      <c r="U8263">
        <v>0</v>
      </c>
      <c r="V8263">
        <v>0</v>
      </c>
      <c r="W8263">
        <v>0</v>
      </c>
      <c r="X8263">
        <v>2.6503382140561333</v>
      </c>
      <c r="Y8263">
        <v>0</v>
      </c>
      <c r="Z8263">
        <v>0</v>
      </c>
      <c r="AA8263">
        <v>0</v>
      </c>
      <c r="AB8263">
        <v>4.2796034496396889</v>
      </c>
      <c r="AC8263">
        <v>0</v>
      </c>
      <c r="AD8263">
        <v>0</v>
      </c>
      <c r="AE8263">
        <v>6.9299416636958222</v>
      </c>
    </row>
    <row r="8264" spans="1:31" x14ac:dyDescent="0.25">
      <c r="A8264">
        <v>2333880</v>
      </c>
      <c r="B8264">
        <v>1</v>
      </c>
      <c r="C8264" t="s">
        <v>80</v>
      </c>
      <c r="D8264" t="s">
        <v>99</v>
      </c>
      <c r="E8264" t="s">
        <v>153</v>
      </c>
      <c r="F8264" t="s">
        <v>23484</v>
      </c>
      <c r="G8264" t="s">
        <v>254</v>
      </c>
      <c r="H8264" t="s">
        <v>150</v>
      </c>
      <c r="I8264" t="s">
        <v>136</v>
      </c>
      <c r="J8264" t="s">
        <v>137</v>
      </c>
      <c r="K8264" t="s">
        <v>138</v>
      </c>
      <c r="L8264" t="s">
        <v>23485</v>
      </c>
      <c r="M8264" t="s">
        <v>23486</v>
      </c>
      <c r="N8264">
        <v>5.8663888880000004</v>
      </c>
      <c r="O8264">
        <v>0</v>
      </c>
      <c r="P8264">
        <v>1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0</v>
      </c>
    </row>
    <row r="8265" spans="1:31" x14ac:dyDescent="0.25">
      <c r="A8265">
        <v>2333751</v>
      </c>
      <c r="B8265">
        <v>1</v>
      </c>
      <c r="C8265" t="s">
        <v>81</v>
      </c>
      <c r="D8265" t="s">
        <v>119</v>
      </c>
      <c r="E8265" t="s">
        <v>141</v>
      </c>
      <c r="F8265" t="s">
        <v>23487</v>
      </c>
      <c r="G8265" t="s">
        <v>143</v>
      </c>
      <c r="H8265" t="s">
        <v>135</v>
      </c>
      <c r="I8265" t="s">
        <v>136</v>
      </c>
      <c r="J8265" t="s">
        <v>137</v>
      </c>
      <c r="K8265" t="s">
        <v>144</v>
      </c>
      <c r="L8265" t="s">
        <v>23488</v>
      </c>
      <c r="M8265" t="s">
        <v>23489</v>
      </c>
      <c r="N8265">
        <v>8.4049999999999994</v>
      </c>
      <c r="O8265">
        <v>0</v>
      </c>
      <c r="P8265">
        <v>1086</v>
      </c>
      <c r="Q8265">
        <v>34</v>
      </c>
      <c r="R8265">
        <v>282</v>
      </c>
      <c r="S8265">
        <v>3</v>
      </c>
      <c r="T8265">
        <v>103</v>
      </c>
      <c r="U8265">
        <v>0</v>
      </c>
      <c r="V8265">
        <v>2</v>
      </c>
      <c r="W8265">
        <v>0</v>
      </c>
      <c r="X8265">
        <v>1580.7250887188748</v>
      </c>
      <c r="Y8265">
        <v>1514.7444002284842</v>
      </c>
      <c r="Z8265">
        <v>5227.9166500751526</v>
      </c>
      <c r="AA8265">
        <v>36.803270814840502</v>
      </c>
      <c r="AB8265">
        <v>758.86213837418256</v>
      </c>
      <c r="AC8265">
        <v>0</v>
      </c>
      <c r="AD8265">
        <v>58.814528067009007</v>
      </c>
      <c r="AE8265">
        <v>9177.8660762785439</v>
      </c>
    </row>
    <row r="8266" spans="1:31" x14ac:dyDescent="0.25">
      <c r="A8266">
        <v>2334083</v>
      </c>
      <c r="B8266">
        <v>1</v>
      </c>
      <c r="C8266" t="s">
        <v>80</v>
      </c>
      <c r="D8266" t="s">
        <v>100</v>
      </c>
      <c r="E8266" t="s">
        <v>132</v>
      </c>
      <c r="F8266" t="s">
        <v>23490</v>
      </c>
      <c r="G8266" t="s">
        <v>467</v>
      </c>
      <c r="H8266" t="s">
        <v>135</v>
      </c>
      <c r="I8266" t="s">
        <v>136</v>
      </c>
      <c r="J8266" t="s">
        <v>137</v>
      </c>
      <c r="K8266" t="s">
        <v>138</v>
      </c>
      <c r="L8266" t="s">
        <v>23491</v>
      </c>
      <c r="M8266" t="s">
        <v>23492</v>
      </c>
      <c r="N8266">
        <v>5.3611111000000003E-2</v>
      </c>
      <c r="O8266">
        <v>0</v>
      </c>
      <c r="P8266">
        <v>254</v>
      </c>
      <c r="Q8266">
        <v>0</v>
      </c>
      <c r="R8266">
        <v>24</v>
      </c>
      <c r="S8266">
        <v>9</v>
      </c>
      <c r="T8266">
        <v>217</v>
      </c>
      <c r="U8266">
        <v>5</v>
      </c>
      <c r="V8266">
        <v>12</v>
      </c>
      <c r="W8266">
        <v>0</v>
      </c>
      <c r="X8266">
        <v>2.8247607762493847</v>
      </c>
      <c r="Y8266">
        <v>0</v>
      </c>
      <c r="Z8266">
        <v>0.57812424147425834</v>
      </c>
      <c r="AA8266">
        <v>4.8586439763106473</v>
      </c>
      <c r="AB8266">
        <v>13.31980056540664</v>
      </c>
      <c r="AC8266">
        <v>4.0222714406505826</v>
      </c>
      <c r="AD8266">
        <v>5.2095332892088884</v>
      </c>
      <c r="AE8266">
        <v>30.813134289300404</v>
      </c>
    </row>
    <row r="8267" spans="1:31" x14ac:dyDescent="0.25">
      <c r="A8267">
        <v>2333834</v>
      </c>
      <c r="B8267">
        <v>1</v>
      </c>
      <c r="C8267" t="s">
        <v>80</v>
      </c>
      <c r="D8267" t="s">
        <v>108</v>
      </c>
      <c r="E8267" t="s">
        <v>153</v>
      </c>
      <c r="F8267" t="s">
        <v>23493</v>
      </c>
      <c r="G8267" t="s">
        <v>155</v>
      </c>
      <c r="H8267" t="s">
        <v>150</v>
      </c>
      <c r="I8267" t="s">
        <v>136</v>
      </c>
      <c r="J8267" t="s">
        <v>137</v>
      </c>
      <c r="K8267" t="s">
        <v>138</v>
      </c>
      <c r="L8267" t="s">
        <v>23494</v>
      </c>
      <c r="M8267" t="s">
        <v>23495</v>
      </c>
      <c r="N8267">
        <v>2.0299999999999998</v>
      </c>
      <c r="O8267">
        <v>0</v>
      </c>
      <c r="P8267">
        <v>1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1.8933569147948004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  <c r="AE8267">
        <v>1.8933569147948004</v>
      </c>
    </row>
    <row r="8268" spans="1:31" x14ac:dyDescent="0.25">
      <c r="A8268">
        <v>2334189</v>
      </c>
      <c r="B8268">
        <v>1</v>
      </c>
      <c r="C8268" t="s">
        <v>80</v>
      </c>
      <c r="D8268" t="s">
        <v>89</v>
      </c>
      <c r="E8268" t="s">
        <v>153</v>
      </c>
      <c r="F8268" t="s">
        <v>23496</v>
      </c>
      <c r="G8268" t="s">
        <v>155</v>
      </c>
      <c r="H8268" t="s">
        <v>150</v>
      </c>
      <c r="I8268" t="s">
        <v>136</v>
      </c>
      <c r="J8268" t="s">
        <v>137</v>
      </c>
      <c r="K8268" t="s">
        <v>138</v>
      </c>
      <c r="L8268" t="s">
        <v>23497</v>
      </c>
      <c r="M8268" t="s">
        <v>23498</v>
      </c>
      <c r="N8268">
        <v>0.58083333299999995</v>
      </c>
      <c r="O8268">
        <v>0</v>
      </c>
      <c r="P8268">
        <v>2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0.10654493598607501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  <c r="AE8268">
        <v>0.10654493598607501</v>
      </c>
    </row>
    <row r="8269" spans="1:31" x14ac:dyDescent="0.25">
      <c r="A8269">
        <v>2333797</v>
      </c>
      <c r="B8269">
        <v>1</v>
      </c>
      <c r="C8269" t="s">
        <v>81</v>
      </c>
      <c r="D8269" t="s">
        <v>118</v>
      </c>
      <c r="E8269" t="s">
        <v>147</v>
      </c>
      <c r="F8269" t="s">
        <v>23499</v>
      </c>
      <c r="G8269" t="s">
        <v>177</v>
      </c>
      <c r="H8269" t="s">
        <v>150</v>
      </c>
      <c r="I8269" t="s">
        <v>136</v>
      </c>
      <c r="J8269" t="s">
        <v>137</v>
      </c>
      <c r="K8269" t="s">
        <v>144</v>
      </c>
      <c r="L8269" t="s">
        <v>23500</v>
      </c>
      <c r="M8269" t="s">
        <v>23501</v>
      </c>
      <c r="N8269">
        <v>7.7366666659999996</v>
      </c>
      <c r="O8269">
        <v>0</v>
      </c>
      <c r="P8269">
        <v>276</v>
      </c>
      <c r="Q8269">
        <v>0</v>
      </c>
      <c r="R8269">
        <v>4</v>
      </c>
      <c r="S8269">
        <v>0</v>
      </c>
      <c r="T8269">
        <v>22</v>
      </c>
      <c r="U8269">
        <v>0</v>
      </c>
      <c r="V8269">
        <v>0</v>
      </c>
      <c r="W8269">
        <v>0</v>
      </c>
      <c r="X8269">
        <v>291.24587558601905</v>
      </c>
      <c r="Y8269">
        <v>0</v>
      </c>
      <c r="Z8269">
        <v>2.2752695549128505</v>
      </c>
      <c r="AA8269">
        <v>0</v>
      </c>
      <c r="AB8269">
        <v>70.195827703682625</v>
      </c>
      <c r="AC8269">
        <v>0</v>
      </c>
      <c r="AD8269">
        <v>0</v>
      </c>
      <c r="AE8269">
        <v>363.71697284461447</v>
      </c>
    </row>
    <row r="8270" spans="1:31" x14ac:dyDescent="0.25">
      <c r="A8270">
        <v>2334129</v>
      </c>
      <c r="B8270">
        <v>1</v>
      </c>
      <c r="C8270" t="s">
        <v>80</v>
      </c>
      <c r="D8270" t="s">
        <v>108</v>
      </c>
      <c r="E8270" t="s">
        <v>147</v>
      </c>
      <c r="F8270" t="s">
        <v>23502</v>
      </c>
      <c r="G8270" t="s">
        <v>149</v>
      </c>
      <c r="H8270" t="s">
        <v>150</v>
      </c>
      <c r="I8270" t="s">
        <v>136</v>
      </c>
      <c r="J8270" t="s">
        <v>137</v>
      </c>
      <c r="K8270" t="s">
        <v>138</v>
      </c>
      <c r="L8270" t="s">
        <v>23503</v>
      </c>
      <c r="M8270" t="s">
        <v>23234</v>
      </c>
      <c r="N8270">
        <v>0.77944444400000001</v>
      </c>
      <c r="O8270">
        <v>0</v>
      </c>
      <c r="P8270">
        <v>1</v>
      </c>
      <c r="Q8270">
        <v>0</v>
      </c>
      <c r="R8270">
        <v>2</v>
      </c>
      <c r="S8270">
        <v>0</v>
      </c>
      <c r="T8270">
        <v>1</v>
      </c>
      <c r="U8270">
        <v>0</v>
      </c>
      <c r="V8270">
        <v>0</v>
      </c>
      <c r="W8270">
        <v>0</v>
      </c>
      <c r="X8270">
        <v>0.28654200143362507</v>
      </c>
      <c r="Y8270">
        <v>0</v>
      </c>
      <c r="Z8270">
        <v>2.9245196779136675</v>
      </c>
      <c r="AA8270">
        <v>0</v>
      </c>
      <c r="AB8270">
        <v>3.6351139579258338</v>
      </c>
      <c r="AC8270">
        <v>0</v>
      </c>
      <c r="AD8270">
        <v>0</v>
      </c>
      <c r="AE8270">
        <v>6.8461756372731264</v>
      </c>
    </row>
    <row r="8271" spans="1:31" x14ac:dyDescent="0.25">
      <c r="A8271">
        <v>2333937</v>
      </c>
      <c r="B8271">
        <v>1</v>
      </c>
      <c r="C8271" t="s">
        <v>80</v>
      </c>
      <c r="D8271" t="s">
        <v>93</v>
      </c>
      <c r="E8271" t="s">
        <v>153</v>
      </c>
      <c r="F8271" t="s">
        <v>23504</v>
      </c>
      <c r="G8271" t="s">
        <v>155</v>
      </c>
      <c r="H8271" t="s">
        <v>150</v>
      </c>
      <c r="I8271" t="s">
        <v>136</v>
      </c>
      <c r="J8271" t="s">
        <v>137</v>
      </c>
      <c r="K8271" t="s">
        <v>138</v>
      </c>
      <c r="L8271" t="s">
        <v>23505</v>
      </c>
      <c r="M8271" t="s">
        <v>23506</v>
      </c>
      <c r="N8271">
        <v>1.950555555</v>
      </c>
      <c r="O8271">
        <v>0</v>
      </c>
      <c r="P8271">
        <v>1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0.16880244315645834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  <c r="AE8271">
        <v>0.16880244315645834</v>
      </c>
    </row>
    <row r="8272" spans="1:31" x14ac:dyDescent="0.25">
      <c r="A8272">
        <v>2333943</v>
      </c>
      <c r="B8272">
        <v>1</v>
      </c>
      <c r="C8272" t="s">
        <v>81</v>
      </c>
      <c r="D8272" t="s">
        <v>118</v>
      </c>
      <c r="E8272" t="s">
        <v>141</v>
      </c>
      <c r="F8272" t="s">
        <v>23507</v>
      </c>
      <c r="G8272" t="s">
        <v>143</v>
      </c>
      <c r="H8272" t="s">
        <v>135</v>
      </c>
      <c r="I8272" t="s">
        <v>136</v>
      </c>
      <c r="J8272" t="s">
        <v>137</v>
      </c>
      <c r="K8272" t="s">
        <v>144</v>
      </c>
      <c r="L8272" t="s">
        <v>23508</v>
      </c>
      <c r="M8272" t="s">
        <v>23509</v>
      </c>
      <c r="N8272">
        <v>2.0527777770000002</v>
      </c>
      <c r="O8272">
        <v>4</v>
      </c>
      <c r="P8272">
        <v>1602</v>
      </c>
      <c r="Q8272">
        <v>222</v>
      </c>
      <c r="R8272">
        <v>155</v>
      </c>
      <c r="S8272">
        <v>37</v>
      </c>
      <c r="T8272">
        <v>164</v>
      </c>
      <c r="U8272">
        <v>2</v>
      </c>
      <c r="V8272">
        <v>1</v>
      </c>
      <c r="W8272">
        <v>80.01521628372106</v>
      </c>
      <c r="X8272">
        <v>689.76655326121295</v>
      </c>
      <c r="Y8272">
        <v>3328.0538896679495</v>
      </c>
      <c r="Z8272">
        <v>831.55649016388929</v>
      </c>
      <c r="AA8272">
        <v>527.41781400421553</v>
      </c>
      <c r="AB8272">
        <v>536.89787351955056</v>
      </c>
      <c r="AC8272">
        <v>360.57039153581871</v>
      </c>
      <c r="AD8272">
        <v>0.4279300297893</v>
      </c>
      <c r="AE8272">
        <v>6354.7061584661478</v>
      </c>
    </row>
    <row r="8273" spans="1:31" x14ac:dyDescent="0.25">
      <c r="A8273">
        <v>2333694</v>
      </c>
      <c r="B8273">
        <v>1</v>
      </c>
      <c r="C8273" t="s">
        <v>81</v>
      </c>
      <c r="D8273" t="s">
        <v>120</v>
      </c>
      <c r="E8273" t="s">
        <v>132</v>
      </c>
      <c r="F8273" t="s">
        <v>23510</v>
      </c>
      <c r="G8273" t="s">
        <v>134</v>
      </c>
      <c r="H8273" t="s">
        <v>135</v>
      </c>
      <c r="I8273" t="s">
        <v>468</v>
      </c>
      <c r="J8273" t="s">
        <v>137</v>
      </c>
      <c r="K8273" t="s">
        <v>138</v>
      </c>
      <c r="L8273" t="s">
        <v>23511</v>
      </c>
      <c r="M8273" t="s">
        <v>23512</v>
      </c>
      <c r="N8273">
        <v>1.2222222E-2</v>
      </c>
      <c r="O8273">
        <v>0</v>
      </c>
      <c r="P8273">
        <v>1298</v>
      </c>
      <c r="Q8273">
        <v>47</v>
      </c>
      <c r="R8273">
        <v>45</v>
      </c>
      <c r="S8273">
        <v>7</v>
      </c>
      <c r="T8273">
        <v>171</v>
      </c>
      <c r="U8273">
        <v>0</v>
      </c>
      <c r="V8273">
        <v>1</v>
      </c>
      <c r="W8273">
        <v>0</v>
      </c>
      <c r="X8273">
        <v>1.7970602504843907</v>
      </c>
      <c r="Y8273">
        <v>0.33734203451251116</v>
      </c>
      <c r="Z8273">
        <v>0.20562580105760003</v>
      </c>
      <c r="AA8273">
        <v>4.5025205419455559E-2</v>
      </c>
      <c r="AB8273">
        <v>4.5018081518901329</v>
      </c>
      <c r="AC8273">
        <v>0</v>
      </c>
      <c r="AD8273">
        <v>3.47295135E-5</v>
      </c>
      <c r="AE8273">
        <v>6.8868961728775897</v>
      </c>
    </row>
    <row r="8274" spans="1:31" x14ac:dyDescent="0.25">
      <c r="A8274">
        <v>2334172</v>
      </c>
      <c r="B8274">
        <v>1</v>
      </c>
      <c r="C8274" t="s">
        <v>81</v>
      </c>
      <c r="D8274" t="s">
        <v>115</v>
      </c>
      <c r="E8274" t="s">
        <v>158</v>
      </c>
      <c r="F8274" t="s">
        <v>23513</v>
      </c>
      <c r="G8274" t="s">
        <v>160</v>
      </c>
      <c r="H8274" t="s">
        <v>150</v>
      </c>
      <c r="I8274" t="s">
        <v>136</v>
      </c>
      <c r="J8274" t="s">
        <v>137</v>
      </c>
      <c r="K8274" t="s">
        <v>138</v>
      </c>
      <c r="L8274" t="s">
        <v>23514</v>
      </c>
      <c r="M8274" t="s">
        <v>23515</v>
      </c>
      <c r="N8274">
        <v>1.069722222</v>
      </c>
      <c r="O8274">
        <v>0</v>
      </c>
      <c r="P8274">
        <v>7</v>
      </c>
      <c r="Q8274">
        <v>0</v>
      </c>
      <c r="R8274">
        <v>6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1.7460217937056253</v>
      </c>
      <c r="Y8274">
        <v>0</v>
      </c>
      <c r="Z8274">
        <v>6.1895770441032516</v>
      </c>
      <c r="AA8274">
        <v>0</v>
      </c>
      <c r="AB8274">
        <v>0</v>
      </c>
      <c r="AC8274">
        <v>0</v>
      </c>
      <c r="AD8274">
        <v>0</v>
      </c>
      <c r="AE8274">
        <v>7.9355988378088771</v>
      </c>
    </row>
    <row r="8275" spans="1:31" x14ac:dyDescent="0.25">
      <c r="A8275">
        <v>2334152</v>
      </c>
      <c r="B8275">
        <v>1</v>
      </c>
      <c r="C8275" t="s">
        <v>80</v>
      </c>
      <c r="D8275" t="s">
        <v>106</v>
      </c>
      <c r="E8275" t="s">
        <v>141</v>
      </c>
      <c r="F8275" t="s">
        <v>1070</v>
      </c>
      <c r="G8275" t="s">
        <v>134</v>
      </c>
      <c r="H8275" t="s">
        <v>135</v>
      </c>
      <c r="I8275" t="s">
        <v>136</v>
      </c>
      <c r="J8275" t="s">
        <v>137</v>
      </c>
      <c r="K8275" t="s">
        <v>138</v>
      </c>
      <c r="L8275" t="s">
        <v>23516</v>
      </c>
      <c r="M8275" t="s">
        <v>23517</v>
      </c>
      <c r="N8275">
        <v>0.13388888800000001</v>
      </c>
      <c r="O8275">
        <v>0</v>
      </c>
      <c r="P8275">
        <v>4</v>
      </c>
      <c r="Q8275">
        <v>32</v>
      </c>
      <c r="R8275">
        <v>267</v>
      </c>
      <c r="S8275">
        <v>9</v>
      </c>
      <c r="T8275">
        <v>68</v>
      </c>
      <c r="U8275">
        <v>0</v>
      </c>
      <c r="V8275">
        <v>0</v>
      </c>
      <c r="W8275">
        <v>0</v>
      </c>
      <c r="X8275">
        <v>0.61980808378704999</v>
      </c>
      <c r="Y8275">
        <v>23.995370846600608</v>
      </c>
      <c r="Z8275">
        <v>111.41969697606758</v>
      </c>
      <c r="AA8275">
        <v>4.2893276777392613</v>
      </c>
      <c r="AB8275">
        <v>29.245218768320882</v>
      </c>
      <c r="AC8275">
        <v>0</v>
      </c>
      <c r="AD8275">
        <v>0</v>
      </c>
      <c r="AE8275">
        <v>169.56942235251537</v>
      </c>
    </row>
    <row r="8276" spans="1:31" x14ac:dyDescent="0.25">
      <c r="A8276">
        <v>2333980</v>
      </c>
      <c r="B8276">
        <v>1</v>
      </c>
      <c r="C8276" t="s">
        <v>80</v>
      </c>
      <c r="D8276" t="s">
        <v>87</v>
      </c>
      <c r="E8276" t="s">
        <v>147</v>
      </c>
      <c r="F8276" t="s">
        <v>23518</v>
      </c>
      <c r="G8276" t="s">
        <v>149</v>
      </c>
      <c r="H8276" t="s">
        <v>150</v>
      </c>
      <c r="I8276" t="s">
        <v>136</v>
      </c>
      <c r="J8276" t="s">
        <v>137</v>
      </c>
      <c r="K8276" t="s">
        <v>138</v>
      </c>
      <c r="L8276" t="s">
        <v>23519</v>
      </c>
      <c r="M8276" t="s">
        <v>23520</v>
      </c>
      <c r="N8276">
        <v>1.811666666</v>
      </c>
      <c r="O8276">
        <v>0</v>
      </c>
      <c r="P8276">
        <v>85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37.239121418803798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37.239121418803798</v>
      </c>
    </row>
    <row r="8277" spans="1:31" x14ac:dyDescent="0.25">
      <c r="A8277">
        <v>2333774</v>
      </c>
      <c r="B8277">
        <v>1</v>
      </c>
      <c r="C8277" t="s">
        <v>80</v>
      </c>
      <c r="D8277" t="s">
        <v>82</v>
      </c>
      <c r="E8277" t="s">
        <v>153</v>
      </c>
      <c r="F8277" t="s">
        <v>23521</v>
      </c>
      <c r="G8277" t="s">
        <v>203</v>
      </c>
      <c r="H8277" t="s">
        <v>150</v>
      </c>
      <c r="I8277" t="s">
        <v>136</v>
      </c>
      <c r="J8277" t="s">
        <v>137</v>
      </c>
      <c r="K8277" t="s">
        <v>138</v>
      </c>
      <c r="L8277" t="s">
        <v>23522</v>
      </c>
      <c r="M8277" t="s">
        <v>23523</v>
      </c>
      <c r="N8277">
        <v>1.967777777</v>
      </c>
      <c r="O8277">
        <v>0</v>
      </c>
      <c r="P8277">
        <v>8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7.377252925842491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  <c r="AE8277">
        <v>7.377252925842491</v>
      </c>
    </row>
    <row r="8278" spans="1:31" x14ac:dyDescent="0.25">
      <c r="A8278">
        <v>2333860</v>
      </c>
      <c r="B8278">
        <v>1</v>
      </c>
      <c r="C8278" t="s">
        <v>80</v>
      </c>
      <c r="D8278" t="s">
        <v>106</v>
      </c>
      <c r="E8278" t="s">
        <v>147</v>
      </c>
      <c r="F8278" t="s">
        <v>7481</v>
      </c>
      <c r="G8278" t="s">
        <v>463</v>
      </c>
      <c r="H8278" t="s">
        <v>150</v>
      </c>
      <c r="I8278" t="s">
        <v>136</v>
      </c>
      <c r="J8278" t="s">
        <v>137</v>
      </c>
      <c r="K8278" t="s">
        <v>138</v>
      </c>
      <c r="L8278" t="s">
        <v>23524</v>
      </c>
      <c r="M8278" t="s">
        <v>23525</v>
      </c>
      <c r="N8278">
        <v>3.1666666659999998</v>
      </c>
      <c r="O8278">
        <v>0</v>
      </c>
      <c r="P8278">
        <v>0</v>
      </c>
      <c r="Q8278">
        <v>0</v>
      </c>
      <c r="R8278">
        <v>7</v>
      </c>
      <c r="S8278">
        <v>0</v>
      </c>
      <c r="T8278">
        <v>1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57.460962086618537</v>
      </c>
      <c r="AA8278">
        <v>0</v>
      </c>
      <c r="AB8278">
        <v>17.449341441724226</v>
      </c>
      <c r="AC8278">
        <v>0</v>
      </c>
      <c r="AD8278">
        <v>0</v>
      </c>
      <c r="AE8278">
        <v>74.910303528342766</v>
      </c>
    </row>
    <row r="8279" spans="1:31" x14ac:dyDescent="0.25">
      <c r="A8279">
        <v>2334109</v>
      </c>
      <c r="B8279">
        <v>1</v>
      </c>
      <c r="C8279" t="s">
        <v>81</v>
      </c>
      <c r="D8279" t="s">
        <v>112</v>
      </c>
      <c r="E8279" t="s">
        <v>153</v>
      </c>
      <c r="F8279" t="s">
        <v>23526</v>
      </c>
      <c r="G8279" t="s">
        <v>155</v>
      </c>
      <c r="H8279" t="s">
        <v>150</v>
      </c>
      <c r="I8279" t="s">
        <v>136</v>
      </c>
      <c r="J8279" t="s">
        <v>137</v>
      </c>
      <c r="K8279" t="s">
        <v>138</v>
      </c>
      <c r="L8279" t="s">
        <v>23527</v>
      </c>
      <c r="M8279" t="s">
        <v>23528</v>
      </c>
      <c r="N8279">
        <v>0.84055555500000001</v>
      </c>
      <c r="O8279">
        <v>0</v>
      </c>
      <c r="P8279">
        <v>1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0.34840840890955005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0.34840840890955005</v>
      </c>
    </row>
    <row r="8280" spans="1:31" x14ac:dyDescent="0.25">
      <c r="A8280">
        <v>2333969</v>
      </c>
      <c r="B8280">
        <v>1</v>
      </c>
      <c r="C8280" t="s">
        <v>80</v>
      </c>
      <c r="D8280" t="s">
        <v>96</v>
      </c>
      <c r="E8280" t="s">
        <v>147</v>
      </c>
      <c r="F8280" t="s">
        <v>23529</v>
      </c>
      <c r="G8280" t="s">
        <v>1612</v>
      </c>
      <c r="H8280" t="s">
        <v>150</v>
      </c>
      <c r="I8280" t="s">
        <v>136</v>
      </c>
      <c r="J8280" t="s">
        <v>137</v>
      </c>
      <c r="K8280" t="s">
        <v>138</v>
      </c>
      <c r="L8280" t="s">
        <v>23530</v>
      </c>
      <c r="M8280" t="s">
        <v>23531</v>
      </c>
      <c r="N8280">
        <v>1.4</v>
      </c>
      <c r="O8280">
        <v>0</v>
      </c>
      <c r="P8280">
        <v>111</v>
      </c>
      <c r="Q8280">
        <v>0</v>
      </c>
      <c r="R8280">
        <v>0</v>
      </c>
      <c r="S8280">
        <v>0</v>
      </c>
      <c r="T8280">
        <v>28</v>
      </c>
      <c r="U8280">
        <v>0</v>
      </c>
      <c r="V8280">
        <v>0</v>
      </c>
      <c r="W8280">
        <v>0</v>
      </c>
      <c r="X8280">
        <v>56.426169856636847</v>
      </c>
      <c r="Y8280">
        <v>0</v>
      </c>
      <c r="Z8280">
        <v>0</v>
      </c>
      <c r="AA8280">
        <v>0</v>
      </c>
      <c r="AB8280">
        <v>132.7165114900568</v>
      </c>
      <c r="AC8280">
        <v>0</v>
      </c>
      <c r="AD8280">
        <v>0</v>
      </c>
      <c r="AE8280">
        <v>189.14268134669365</v>
      </c>
    </row>
    <row r="8281" spans="1:31" x14ac:dyDescent="0.25">
      <c r="A8281">
        <v>2333946</v>
      </c>
      <c r="B8281">
        <v>1</v>
      </c>
      <c r="C8281" t="s">
        <v>80</v>
      </c>
      <c r="D8281" t="s">
        <v>106</v>
      </c>
      <c r="E8281" t="s">
        <v>153</v>
      </c>
      <c r="F8281" t="s">
        <v>23532</v>
      </c>
      <c r="G8281" t="s">
        <v>155</v>
      </c>
      <c r="H8281" t="s">
        <v>150</v>
      </c>
      <c r="I8281" t="s">
        <v>136</v>
      </c>
      <c r="J8281" t="s">
        <v>137</v>
      </c>
      <c r="K8281" t="s">
        <v>138</v>
      </c>
      <c r="L8281" t="s">
        <v>23533</v>
      </c>
      <c r="M8281" t="s">
        <v>23534</v>
      </c>
      <c r="N8281">
        <v>1.8997222220000001</v>
      </c>
      <c r="O8281">
        <v>0</v>
      </c>
      <c r="P8281">
        <v>0</v>
      </c>
      <c r="Q8281">
        <v>0</v>
      </c>
      <c r="R8281">
        <v>6</v>
      </c>
      <c r="S8281">
        <v>0</v>
      </c>
      <c r="T8281">
        <v>1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73.347764660589462</v>
      </c>
      <c r="AA8281">
        <v>0</v>
      </c>
      <c r="AB8281">
        <v>0</v>
      </c>
      <c r="AC8281">
        <v>0</v>
      </c>
      <c r="AD8281">
        <v>0</v>
      </c>
      <c r="AE8281">
        <v>73.347764660589462</v>
      </c>
    </row>
    <row r="8282" spans="1:31" x14ac:dyDescent="0.25">
      <c r="A8282">
        <v>2333760</v>
      </c>
      <c r="B8282">
        <v>1</v>
      </c>
      <c r="C8282" t="s">
        <v>80</v>
      </c>
      <c r="D8282" t="s">
        <v>109</v>
      </c>
      <c r="E8282" t="s">
        <v>158</v>
      </c>
      <c r="F8282" t="s">
        <v>23535</v>
      </c>
      <c r="G8282" t="s">
        <v>177</v>
      </c>
      <c r="H8282" t="s">
        <v>150</v>
      </c>
      <c r="I8282" t="s">
        <v>136</v>
      </c>
      <c r="J8282" t="s">
        <v>137</v>
      </c>
      <c r="K8282" t="s">
        <v>144</v>
      </c>
      <c r="L8282" t="s">
        <v>23536</v>
      </c>
      <c r="M8282" t="s">
        <v>23537</v>
      </c>
      <c r="N8282">
        <v>1.9911111109999999</v>
      </c>
      <c r="O8282">
        <v>0</v>
      </c>
      <c r="P8282">
        <v>8</v>
      </c>
      <c r="Q8282">
        <v>0</v>
      </c>
      <c r="R8282">
        <v>3</v>
      </c>
      <c r="S8282">
        <v>0</v>
      </c>
      <c r="T8282">
        <v>5</v>
      </c>
      <c r="U8282">
        <v>0</v>
      </c>
      <c r="V8282">
        <v>0</v>
      </c>
      <c r="W8282">
        <v>0</v>
      </c>
      <c r="X8282">
        <v>4.4803440751617991</v>
      </c>
      <c r="Y8282">
        <v>0</v>
      </c>
      <c r="Z8282">
        <v>3.4067546727395999</v>
      </c>
      <c r="AA8282">
        <v>0</v>
      </c>
      <c r="AB8282">
        <v>1.5754248400219333</v>
      </c>
      <c r="AC8282">
        <v>0</v>
      </c>
      <c r="AD8282">
        <v>0</v>
      </c>
      <c r="AE8282">
        <v>9.4625235879233323</v>
      </c>
    </row>
    <row r="8283" spans="1:31" x14ac:dyDescent="0.25">
      <c r="A8283">
        <v>2333783</v>
      </c>
      <c r="B8283">
        <v>1</v>
      </c>
      <c r="C8283" t="s">
        <v>80</v>
      </c>
      <c r="D8283" t="s">
        <v>84</v>
      </c>
      <c r="E8283" t="s">
        <v>285</v>
      </c>
      <c r="F8283" t="s">
        <v>23538</v>
      </c>
      <c r="G8283" t="s">
        <v>143</v>
      </c>
      <c r="H8283" t="s">
        <v>150</v>
      </c>
      <c r="I8283" t="s">
        <v>136</v>
      </c>
      <c r="J8283" t="s">
        <v>137</v>
      </c>
      <c r="K8283" t="s">
        <v>144</v>
      </c>
      <c r="L8283" t="s">
        <v>23539</v>
      </c>
      <c r="M8283" t="s">
        <v>23540</v>
      </c>
      <c r="N8283">
        <v>1.5391666660000001</v>
      </c>
      <c r="O8283">
        <v>0</v>
      </c>
      <c r="P8283">
        <v>267</v>
      </c>
      <c r="Q8283">
        <v>0</v>
      </c>
      <c r="R8283">
        <v>0</v>
      </c>
      <c r="S8283">
        <v>0</v>
      </c>
      <c r="T8283">
        <v>73</v>
      </c>
      <c r="U8283">
        <v>0</v>
      </c>
      <c r="V8283">
        <v>1</v>
      </c>
      <c r="W8283">
        <v>0</v>
      </c>
      <c r="X8283">
        <v>71.651526135270402</v>
      </c>
      <c r="Y8283">
        <v>0</v>
      </c>
      <c r="Z8283">
        <v>0</v>
      </c>
      <c r="AA8283">
        <v>0</v>
      </c>
      <c r="AB8283">
        <v>117.32162258780589</v>
      </c>
      <c r="AC8283">
        <v>0</v>
      </c>
      <c r="AD8283">
        <v>18.368785035287125</v>
      </c>
      <c r="AE8283">
        <v>207.34193375836341</v>
      </c>
    </row>
    <row r="8284" spans="1:31" x14ac:dyDescent="0.25">
      <c r="A8284">
        <v>2333846</v>
      </c>
      <c r="B8284">
        <v>1</v>
      </c>
      <c r="C8284" t="s">
        <v>81</v>
      </c>
      <c r="D8284" t="s">
        <v>120</v>
      </c>
      <c r="E8284" t="s">
        <v>147</v>
      </c>
      <c r="F8284" t="s">
        <v>23541</v>
      </c>
      <c r="G8284" t="s">
        <v>703</v>
      </c>
      <c r="H8284" t="s">
        <v>150</v>
      </c>
      <c r="I8284" t="s">
        <v>136</v>
      </c>
      <c r="J8284" t="s">
        <v>137</v>
      </c>
      <c r="K8284" t="s">
        <v>138</v>
      </c>
      <c r="L8284" t="s">
        <v>23542</v>
      </c>
      <c r="M8284" t="s">
        <v>23543</v>
      </c>
      <c r="N8284">
        <v>1.229166666</v>
      </c>
      <c r="O8284">
        <v>0</v>
      </c>
      <c r="P8284">
        <v>70</v>
      </c>
      <c r="Q8284">
        <v>0</v>
      </c>
      <c r="R8284">
        <v>1</v>
      </c>
      <c r="S8284">
        <v>0</v>
      </c>
      <c r="T8284">
        <v>14</v>
      </c>
      <c r="U8284">
        <v>0</v>
      </c>
      <c r="V8284">
        <v>0</v>
      </c>
      <c r="W8284">
        <v>0</v>
      </c>
      <c r="X8284">
        <v>14.426146808602134</v>
      </c>
      <c r="Y8284">
        <v>0</v>
      </c>
      <c r="Z8284">
        <v>6.1841313292531996</v>
      </c>
      <c r="AA8284">
        <v>0</v>
      </c>
      <c r="AB8284">
        <v>6.6714362515703183</v>
      </c>
      <c r="AC8284">
        <v>0</v>
      </c>
      <c r="AD8284">
        <v>0</v>
      </c>
      <c r="AE8284">
        <v>27.281714389425652</v>
      </c>
    </row>
    <row r="8285" spans="1:31" x14ac:dyDescent="0.25">
      <c r="A8285">
        <v>2333800</v>
      </c>
      <c r="B8285">
        <v>1</v>
      </c>
      <c r="C8285" t="s">
        <v>80</v>
      </c>
      <c r="D8285" t="s">
        <v>105</v>
      </c>
      <c r="E8285" t="s">
        <v>147</v>
      </c>
      <c r="F8285" t="s">
        <v>23544</v>
      </c>
      <c r="G8285" t="s">
        <v>336</v>
      </c>
      <c r="H8285" t="s">
        <v>150</v>
      </c>
      <c r="I8285" t="s">
        <v>136</v>
      </c>
      <c r="J8285" t="s">
        <v>137</v>
      </c>
      <c r="K8285" t="s">
        <v>138</v>
      </c>
      <c r="L8285" t="s">
        <v>23545</v>
      </c>
      <c r="M8285" t="s">
        <v>23546</v>
      </c>
      <c r="N8285">
        <v>0.89972222199999996</v>
      </c>
      <c r="O8285">
        <v>0</v>
      </c>
      <c r="P8285">
        <v>83</v>
      </c>
      <c r="Q8285">
        <v>0</v>
      </c>
      <c r="R8285">
        <v>4</v>
      </c>
      <c r="S8285">
        <v>0</v>
      </c>
      <c r="T8285">
        <v>6</v>
      </c>
      <c r="U8285">
        <v>0</v>
      </c>
      <c r="V8285">
        <v>0</v>
      </c>
      <c r="W8285">
        <v>0</v>
      </c>
      <c r="X8285">
        <v>15.389118126202336</v>
      </c>
      <c r="Y8285">
        <v>0</v>
      </c>
      <c r="Z8285">
        <v>1.255724961463542</v>
      </c>
      <c r="AA8285">
        <v>0</v>
      </c>
      <c r="AB8285">
        <v>6.4297928793520009</v>
      </c>
      <c r="AC8285">
        <v>0</v>
      </c>
      <c r="AD8285">
        <v>0</v>
      </c>
      <c r="AE8285">
        <v>23.074635967017876</v>
      </c>
    </row>
    <row r="8286" spans="1:31" x14ac:dyDescent="0.25">
      <c r="A8286">
        <v>2334092</v>
      </c>
      <c r="B8286">
        <v>1</v>
      </c>
      <c r="C8286" t="s">
        <v>80</v>
      </c>
      <c r="D8286" t="s">
        <v>96</v>
      </c>
      <c r="E8286" t="s">
        <v>153</v>
      </c>
      <c r="F8286" t="s">
        <v>23547</v>
      </c>
      <c r="G8286" t="s">
        <v>155</v>
      </c>
      <c r="H8286" t="s">
        <v>150</v>
      </c>
      <c r="I8286" t="s">
        <v>136</v>
      </c>
      <c r="J8286" t="s">
        <v>137</v>
      </c>
      <c r="K8286" t="s">
        <v>138</v>
      </c>
      <c r="L8286" t="s">
        <v>23548</v>
      </c>
      <c r="M8286" t="s">
        <v>23549</v>
      </c>
      <c r="N8286">
        <v>1.0294444439999999</v>
      </c>
      <c r="O8286">
        <v>0</v>
      </c>
      <c r="P8286">
        <v>1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0.56375578458185005</v>
      </c>
      <c r="Y8286">
        <v>0</v>
      </c>
      <c r="Z8286">
        <v>0</v>
      </c>
      <c r="AA8286">
        <v>0</v>
      </c>
      <c r="AB8286">
        <v>0</v>
      </c>
      <c r="AC8286">
        <v>0</v>
      </c>
      <c r="AD8286">
        <v>0</v>
      </c>
      <c r="AE8286">
        <v>0.56375578458185005</v>
      </c>
    </row>
    <row r="8287" spans="1:31" x14ac:dyDescent="0.25">
      <c r="A8287">
        <v>2334138</v>
      </c>
      <c r="B8287">
        <v>1</v>
      </c>
      <c r="C8287" t="s">
        <v>80</v>
      </c>
      <c r="D8287" t="s">
        <v>100</v>
      </c>
      <c r="E8287" t="s">
        <v>285</v>
      </c>
      <c r="F8287" t="s">
        <v>23550</v>
      </c>
      <c r="G8287" t="s">
        <v>149</v>
      </c>
      <c r="H8287" t="s">
        <v>150</v>
      </c>
      <c r="I8287" t="s">
        <v>136</v>
      </c>
      <c r="J8287" t="s">
        <v>137</v>
      </c>
      <c r="K8287" t="s">
        <v>138</v>
      </c>
      <c r="L8287" t="s">
        <v>23551</v>
      </c>
      <c r="M8287" t="s">
        <v>23552</v>
      </c>
      <c r="N8287">
        <v>1.1488888880000001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3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>
        <v>1.6015874668484003</v>
      </c>
      <c r="AC8287">
        <v>0</v>
      </c>
      <c r="AD8287">
        <v>0</v>
      </c>
      <c r="AE8287">
        <v>1.6015874668484003</v>
      </c>
    </row>
    <row r="8288" spans="1:31" x14ac:dyDescent="0.25">
      <c r="A8288">
        <v>2333840</v>
      </c>
      <c r="B8288">
        <v>1</v>
      </c>
      <c r="C8288" t="s">
        <v>80</v>
      </c>
      <c r="D8288" t="s">
        <v>93</v>
      </c>
      <c r="E8288" t="s">
        <v>141</v>
      </c>
      <c r="F8288" t="s">
        <v>12275</v>
      </c>
      <c r="G8288" t="s">
        <v>467</v>
      </c>
      <c r="H8288" t="s">
        <v>135</v>
      </c>
      <c r="I8288" t="s">
        <v>136</v>
      </c>
      <c r="J8288" t="s">
        <v>137</v>
      </c>
      <c r="K8288" t="s">
        <v>138</v>
      </c>
      <c r="L8288" t="s">
        <v>23553</v>
      </c>
      <c r="M8288" t="s">
        <v>23554</v>
      </c>
      <c r="N8288">
        <v>0.92222222200000004</v>
      </c>
      <c r="O8288">
        <v>0</v>
      </c>
      <c r="P8288">
        <v>383</v>
      </c>
      <c r="Q8288">
        <v>0</v>
      </c>
      <c r="R8288">
        <v>51</v>
      </c>
      <c r="S8288">
        <v>0</v>
      </c>
      <c r="T8288">
        <v>73</v>
      </c>
      <c r="U8288">
        <v>1</v>
      </c>
      <c r="V8288">
        <v>0</v>
      </c>
      <c r="W8288">
        <v>0</v>
      </c>
      <c r="X8288">
        <v>79.38886257721488</v>
      </c>
      <c r="Y8288">
        <v>0</v>
      </c>
      <c r="Z8288">
        <v>174.68700699098216</v>
      </c>
      <c r="AA8288">
        <v>0</v>
      </c>
      <c r="AB8288">
        <v>75.715271158894325</v>
      </c>
      <c r="AC8288">
        <v>112.87336240398423</v>
      </c>
      <c r="AD8288">
        <v>0</v>
      </c>
      <c r="AE8288">
        <v>442.66450313107561</v>
      </c>
    </row>
    <row r="8289" spans="1:31" x14ac:dyDescent="0.25">
      <c r="A8289">
        <v>2333700</v>
      </c>
      <c r="B8289">
        <v>1</v>
      </c>
      <c r="C8289" t="s">
        <v>80</v>
      </c>
      <c r="D8289" t="s">
        <v>108</v>
      </c>
      <c r="E8289" t="s">
        <v>147</v>
      </c>
      <c r="F8289" t="s">
        <v>23555</v>
      </c>
      <c r="G8289" t="s">
        <v>149</v>
      </c>
      <c r="H8289" t="s">
        <v>150</v>
      </c>
      <c r="I8289" t="s">
        <v>136</v>
      </c>
      <c r="J8289" t="s">
        <v>137</v>
      </c>
      <c r="K8289" t="s">
        <v>138</v>
      </c>
      <c r="L8289" t="s">
        <v>23556</v>
      </c>
      <c r="M8289" t="s">
        <v>23557</v>
      </c>
      <c r="N8289">
        <v>0.711388888</v>
      </c>
      <c r="O8289">
        <v>0</v>
      </c>
      <c r="P8289">
        <v>8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1.0122682474606</v>
      </c>
      <c r="Y8289">
        <v>0</v>
      </c>
      <c r="Z8289">
        <v>0</v>
      </c>
      <c r="AA8289">
        <v>0</v>
      </c>
      <c r="AB8289">
        <v>0</v>
      </c>
      <c r="AC8289">
        <v>0</v>
      </c>
      <c r="AD8289">
        <v>0</v>
      </c>
      <c r="AE8289">
        <v>1.0122682474606</v>
      </c>
    </row>
    <row r="8290" spans="1:31" x14ac:dyDescent="0.25">
      <c r="A8290">
        <v>2334032</v>
      </c>
      <c r="B8290">
        <v>1</v>
      </c>
      <c r="C8290" t="s">
        <v>80</v>
      </c>
      <c r="D8290" t="s">
        <v>107</v>
      </c>
      <c r="E8290" t="s">
        <v>147</v>
      </c>
      <c r="F8290" t="s">
        <v>23558</v>
      </c>
      <c r="G8290" t="s">
        <v>258</v>
      </c>
      <c r="H8290" t="s">
        <v>150</v>
      </c>
      <c r="I8290" t="s">
        <v>136</v>
      </c>
      <c r="J8290" t="s">
        <v>137</v>
      </c>
      <c r="K8290" t="s">
        <v>138</v>
      </c>
      <c r="L8290" t="s">
        <v>23559</v>
      </c>
      <c r="M8290" t="s">
        <v>23560</v>
      </c>
      <c r="N8290">
        <v>1.7566666660000001</v>
      </c>
      <c r="O8290">
        <v>0</v>
      </c>
      <c r="P8290">
        <v>1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0.52775646724183334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0</v>
      </c>
      <c r="AE8290">
        <v>0.52775646724183334</v>
      </c>
    </row>
    <row r="8291" spans="1:31" x14ac:dyDescent="0.25">
      <c r="A8291">
        <v>2334175</v>
      </c>
      <c r="B8291">
        <v>1</v>
      </c>
      <c r="C8291" t="s">
        <v>81</v>
      </c>
      <c r="D8291" t="s">
        <v>112</v>
      </c>
      <c r="E8291" t="s">
        <v>175</v>
      </c>
      <c r="F8291" t="s">
        <v>23561</v>
      </c>
      <c r="G8291" t="s">
        <v>210</v>
      </c>
      <c r="H8291" t="s">
        <v>135</v>
      </c>
      <c r="I8291" t="s">
        <v>136</v>
      </c>
      <c r="J8291" t="s">
        <v>137</v>
      </c>
      <c r="K8291" t="s">
        <v>138</v>
      </c>
      <c r="L8291" t="s">
        <v>23562</v>
      </c>
      <c r="M8291" t="s">
        <v>23563</v>
      </c>
      <c r="N8291">
        <v>1.6869444440000001</v>
      </c>
      <c r="O8291">
        <v>0</v>
      </c>
      <c r="P8291">
        <v>164</v>
      </c>
      <c r="Q8291">
        <v>0</v>
      </c>
      <c r="R8291">
        <v>58</v>
      </c>
      <c r="S8291">
        <v>0</v>
      </c>
      <c r="T8291">
        <v>29</v>
      </c>
      <c r="U8291">
        <v>0</v>
      </c>
      <c r="V8291">
        <v>0</v>
      </c>
      <c r="W8291">
        <v>0</v>
      </c>
      <c r="X8291">
        <v>46.321528102337133</v>
      </c>
      <c r="Y8291">
        <v>0</v>
      </c>
      <c r="Z8291">
        <v>15.605789940966037</v>
      </c>
      <c r="AA8291">
        <v>0</v>
      </c>
      <c r="AB8291">
        <v>7.4354513790788754</v>
      </c>
      <c r="AC8291">
        <v>0</v>
      </c>
      <c r="AD8291">
        <v>0</v>
      </c>
      <c r="AE8291">
        <v>69.362769422382044</v>
      </c>
    </row>
    <row r="8292" spans="1:31" x14ac:dyDescent="0.25">
      <c r="A8292">
        <v>2334198</v>
      </c>
      <c r="B8292">
        <v>1</v>
      </c>
      <c r="C8292" t="s">
        <v>80</v>
      </c>
      <c r="D8292" t="s">
        <v>103</v>
      </c>
      <c r="E8292" t="s">
        <v>141</v>
      </c>
      <c r="F8292" t="s">
        <v>2337</v>
      </c>
      <c r="G8292" t="s">
        <v>134</v>
      </c>
      <c r="H8292" t="s">
        <v>135</v>
      </c>
      <c r="I8292" t="s">
        <v>136</v>
      </c>
      <c r="J8292" t="s">
        <v>137</v>
      </c>
      <c r="K8292" t="s">
        <v>138</v>
      </c>
      <c r="L8292" t="s">
        <v>23564</v>
      </c>
      <c r="M8292" t="s">
        <v>23565</v>
      </c>
      <c r="N8292">
        <v>0.59611111100000003</v>
      </c>
      <c r="O8292">
        <v>0</v>
      </c>
      <c r="P8292">
        <v>13</v>
      </c>
      <c r="Q8292">
        <v>13</v>
      </c>
      <c r="R8292">
        <v>80</v>
      </c>
      <c r="S8292">
        <v>7</v>
      </c>
      <c r="T8292">
        <v>15</v>
      </c>
      <c r="U8292">
        <v>1</v>
      </c>
      <c r="V8292">
        <v>0</v>
      </c>
      <c r="W8292">
        <v>0</v>
      </c>
      <c r="X8292">
        <v>3.2178724350073504</v>
      </c>
      <c r="Y8292">
        <v>11.387981819136067</v>
      </c>
      <c r="Z8292">
        <v>141.81231774257682</v>
      </c>
      <c r="AA8292">
        <v>69.606815813074249</v>
      </c>
      <c r="AB8292">
        <v>9.0833696122355345</v>
      </c>
      <c r="AC8292">
        <v>46.62763642239058</v>
      </c>
      <c r="AD8292">
        <v>0</v>
      </c>
      <c r="AE8292">
        <v>281.73599384442059</v>
      </c>
    </row>
    <row r="8293" spans="1:31" x14ac:dyDescent="0.25">
      <c r="A8293">
        <v>2334075</v>
      </c>
      <c r="B8293">
        <v>1</v>
      </c>
      <c r="C8293" t="s">
        <v>80</v>
      </c>
      <c r="D8293" t="s">
        <v>84</v>
      </c>
      <c r="E8293" t="s">
        <v>285</v>
      </c>
      <c r="F8293" t="s">
        <v>23566</v>
      </c>
      <c r="G8293" t="s">
        <v>1658</v>
      </c>
      <c r="H8293" t="s">
        <v>150</v>
      </c>
      <c r="I8293" t="s">
        <v>136</v>
      </c>
      <c r="J8293" t="s">
        <v>137</v>
      </c>
      <c r="K8293" t="s">
        <v>138</v>
      </c>
      <c r="L8293" t="s">
        <v>23567</v>
      </c>
      <c r="M8293" t="s">
        <v>23568</v>
      </c>
      <c r="N8293">
        <v>0.52333333299999996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2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>
        <v>0</v>
      </c>
      <c r="AB8293">
        <v>7.1262967009619906</v>
      </c>
      <c r="AC8293">
        <v>0</v>
      </c>
      <c r="AD8293">
        <v>0</v>
      </c>
      <c r="AE8293">
        <v>7.1262967009619906</v>
      </c>
    </row>
    <row r="8294" spans="1:31" x14ac:dyDescent="0.25">
      <c r="A8294">
        <v>2334012</v>
      </c>
      <c r="B8294">
        <v>1</v>
      </c>
      <c r="C8294" t="s">
        <v>80</v>
      </c>
      <c r="D8294" t="s">
        <v>99</v>
      </c>
      <c r="E8294" t="s">
        <v>153</v>
      </c>
      <c r="F8294" t="s">
        <v>23569</v>
      </c>
      <c r="G8294" t="s">
        <v>155</v>
      </c>
      <c r="H8294" t="s">
        <v>150</v>
      </c>
      <c r="I8294" t="s">
        <v>136</v>
      </c>
      <c r="J8294" t="s">
        <v>137</v>
      </c>
      <c r="K8294" t="s">
        <v>138</v>
      </c>
      <c r="L8294" t="s">
        <v>23570</v>
      </c>
      <c r="M8294" t="s">
        <v>23571</v>
      </c>
      <c r="N8294">
        <v>3.2263888879999998</v>
      </c>
      <c r="O8294">
        <v>0</v>
      </c>
      <c r="P8294">
        <v>1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0.56781718898750011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  <c r="AE8294">
        <v>0.56781718898750011</v>
      </c>
    </row>
    <row r="8295" spans="1:31" x14ac:dyDescent="0.25">
      <c r="A8295">
        <v>2333763</v>
      </c>
      <c r="B8295">
        <v>1</v>
      </c>
      <c r="C8295" t="s">
        <v>80</v>
      </c>
      <c r="D8295" t="s">
        <v>89</v>
      </c>
      <c r="E8295" t="s">
        <v>158</v>
      </c>
      <c r="F8295" t="s">
        <v>7462</v>
      </c>
      <c r="G8295" t="s">
        <v>177</v>
      </c>
      <c r="H8295" t="s">
        <v>150</v>
      </c>
      <c r="I8295" t="s">
        <v>136</v>
      </c>
      <c r="J8295" t="s">
        <v>137</v>
      </c>
      <c r="K8295" t="s">
        <v>144</v>
      </c>
      <c r="L8295" t="s">
        <v>23572</v>
      </c>
      <c r="M8295" t="s">
        <v>23573</v>
      </c>
      <c r="N8295">
        <v>2.131388888</v>
      </c>
      <c r="O8295">
        <v>0</v>
      </c>
      <c r="P8295">
        <v>82</v>
      </c>
      <c r="Q8295">
        <v>0</v>
      </c>
      <c r="R8295">
        <v>0</v>
      </c>
      <c r="S8295">
        <v>0</v>
      </c>
      <c r="T8295">
        <v>7</v>
      </c>
      <c r="U8295">
        <v>0</v>
      </c>
      <c r="V8295">
        <v>0</v>
      </c>
      <c r="W8295">
        <v>0</v>
      </c>
      <c r="X8295">
        <v>45.879021798620137</v>
      </c>
      <c r="Y8295">
        <v>0</v>
      </c>
      <c r="Z8295">
        <v>0</v>
      </c>
      <c r="AA8295">
        <v>0</v>
      </c>
      <c r="AB8295">
        <v>22.021134245847001</v>
      </c>
      <c r="AC8295">
        <v>0</v>
      </c>
      <c r="AD8295">
        <v>0</v>
      </c>
      <c r="AE8295">
        <v>67.900156044467138</v>
      </c>
    </row>
    <row r="8296" spans="1:31" x14ac:dyDescent="0.25">
      <c r="A8296">
        <v>2333906</v>
      </c>
      <c r="B8296">
        <v>1</v>
      </c>
      <c r="C8296" t="s">
        <v>81</v>
      </c>
      <c r="D8296" t="s">
        <v>113</v>
      </c>
      <c r="E8296" t="s">
        <v>147</v>
      </c>
      <c r="F8296" t="s">
        <v>22332</v>
      </c>
      <c r="G8296" t="s">
        <v>149</v>
      </c>
      <c r="H8296" t="s">
        <v>150</v>
      </c>
      <c r="I8296" t="s">
        <v>136</v>
      </c>
      <c r="J8296" t="s">
        <v>137</v>
      </c>
      <c r="K8296" t="s">
        <v>138</v>
      </c>
      <c r="L8296" t="s">
        <v>23574</v>
      </c>
      <c r="M8296" t="s">
        <v>23575</v>
      </c>
      <c r="N8296">
        <v>2.079722222</v>
      </c>
      <c r="O8296">
        <v>0</v>
      </c>
      <c r="P8296">
        <v>15</v>
      </c>
      <c r="Q8296">
        <v>0</v>
      </c>
      <c r="R8296">
        <v>0</v>
      </c>
      <c r="S8296">
        <v>0</v>
      </c>
      <c r="T8296">
        <v>1</v>
      </c>
      <c r="U8296">
        <v>0</v>
      </c>
      <c r="V8296">
        <v>0</v>
      </c>
      <c r="W8296">
        <v>0</v>
      </c>
      <c r="X8296">
        <v>2.2809139884690253</v>
      </c>
      <c r="Y8296">
        <v>0</v>
      </c>
      <c r="Z8296">
        <v>0</v>
      </c>
      <c r="AA8296">
        <v>0</v>
      </c>
      <c r="AB8296">
        <v>0.60776091027450008</v>
      </c>
      <c r="AC8296">
        <v>0</v>
      </c>
      <c r="AD8296">
        <v>0</v>
      </c>
      <c r="AE8296">
        <v>2.8886748987435253</v>
      </c>
    </row>
    <row r="8297" spans="1:31" x14ac:dyDescent="0.25">
      <c r="A8297">
        <v>2346120</v>
      </c>
      <c r="B8297">
        <v>1</v>
      </c>
      <c r="C8297" t="s">
        <v>81</v>
      </c>
      <c r="D8297" t="s">
        <v>113</v>
      </c>
      <c r="E8297" t="s">
        <v>414</v>
      </c>
      <c r="F8297" t="s">
        <v>23576</v>
      </c>
      <c r="G8297" t="s">
        <v>134</v>
      </c>
      <c r="H8297" t="s">
        <v>135</v>
      </c>
      <c r="I8297" t="s">
        <v>136</v>
      </c>
      <c r="J8297" t="s">
        <v>137</v>
      </c>
      <c r="K8297" t="s">
        <v>138</v>
      </c>
      <c r="L8297" t="s">
        <v>23577</v>
      </c>
      <c r="M8297" t="s">
        <v>23578</v>
      </c>
      <c r="N8297">
        <v>0.1</v>
      </c>
      <c r="O8297">
        <v>4</v>
      </c>
      <c r="P8297">
        <v>2171</v>
      </c>
      <c r="Q8297">
        <v>21</v>
      </c>
      <c r="R8297">
        <v>95</v>
      </c>
      <c r="S8297">
        <v>4</v>
      </c>
      <c r="T8297">
        <v>332</v>
      </c>
      <c r="U8297">
        <v>2</v>
      </c>
      <c r="V8297">
        <v>1</v>
      </c>
      <c r="W8297">
        <v>0.47602850430150001</v>
      </c>
      <c r="X8297">
        <v>29.215476413780912</v>
      </c>
      <c r="Y8297">
        <v>14.887572954552001</v>
      </c>
      <c r="Z8297">
        <v>11.785689938532505</v>
      </c>
      <c r="AA8297">
        <v>0.54068055299999995</v>
      </c>
      <c r="AB8297">
        <v>12.003840815342988</v>
      </c>
      <c r="AC8297">
        <v>14.64812639406</v>
      </c>
      <c r="AD8297">
        <v>0.27070089874050007</v>
      </c>
      <c r="AE8297">
        <v>83.828116472310413</v>
      </c>
    </row>
    <row r="8298" spans="1:31" x14ac:dyDescent="0.25">
      <c r="A8298">
        <v>2334069</v>
      </c>
      <c r="B8298">
        <v>1</v>
      </c>
      <c r="C8298" t="s">
        <v>81</v>
      </c>
      <c r="D8298" t="s">
        <v>118</v>
      </c>
      <c r="E8298" t="s">
        <v>175</v>
      </c>
      <c r="F8298" t="s">
        <v>6191</v>
      </c>
      <c r="G8298" t="s">
        <v>210</v>
      </c>
      <c r="H8298" t="s">
        <v>135</v>
      </c>
      <c r="I8298" t="s">
        <v>136</v>
      </c>
      <c r="J8298" t="s">
        <v>137</v>
      </c>
      <c r="K8298" t="s">
        <v>138</v>
      </c>
      <c r="L8298" t="s">
        <v>23579</v>
      </c>
      <c r="M8298" t="s">
        <v>23580</v>
      </c>
      <c r="N8298">
        <v>0.87694444400000005</v>
      </c>
      <c r="O8298">
        <v>1</v>
      </c>
      <c r="P8298">
        <v>0</v>
      </c>
      <c r="Q8298">
        <v>5</v>
      </c>
      <c r="R8298">
        <v>0</v>
      </c>
      <c r="S8298">
        <v>1</v>
      </c>
      <c r="T8298">
        <v>0</v>
      </c>
      <c r="U8298">
        <v>0</v>
      </c>
      <c r="V8298">
        <v>0</v>
      </c>
      <c r="W8298">
        <v>0.90706216362809999</v>
      </c>
      <c r="X8298">
        <v>0</v>
      </c>
      <c r="Y8298">
        <v>81.999961638401601</v>
      </c>
      <c r="Z8298">
        <v>0</v>
      </c>
      <c r="AA8298">
        <v>0.38428101193546671</v>
      </c>
      <c r="AB8298">
        <v>0</v>
      </c>
      <c r="AC8298">
        <v>0</v>
      </c>
      <c r="AD8298">
        <v>0</v>
      </c>
      <c r="AE8298">
        <v>83.291304813965169</v>
      </c>
    </row>
    <row r="8299" spans="1:31" x14ac:dyDescent="0.25">
      <c r="A8299">
        <v>2334118</v>
      </c>
      <c r="B8299">
        <v>1</v>
      </c>
      <c r="C8299" t="s">
        <v>81</v>
      </c>
      <c r="D8299" t="s">
        <v>112</v>
      </c>
      <c r="E8299" t="s">
        <v>153</v>
      </c>
      <c r="F8299" t="s">
        <v>23581</v>
      </c>
      <c r="G8299" t="s">
        <v>155</v>
      </c>
      <c r="H8299" t="s">
        <v>150</v>
      </c>
      <c r="I8299" t="s">
        <v>136</v>
      </c>
      <c r="J8299" t="s">
        <v>137</v>
      </c>
      <c r="K8299" t="s">
        <v>138</v>
      </c>
      <c r="L8299" t="s">
        <v>23582</v>
      </c>
      <c r="M8299" t="s">
        <v>23583</v>
      </c>
      <c r="N8299">
        <v>4.7108333330000001</v>
      </c>
      <c r="O8299">
        <v>0</v>
      </c>
      <c r="P8299">
        <v>1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0.47665130564133334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  <c r="AE8299">
        <v>0.47665130564133334</v>
      </c>
    </row>
    <row r="8300" spans="1:31" x14ac:dyDescent="0.25">
      <c r="A8300">
        <v>2333720</v>
      </c>
      <c r="B8300">
        <v>1</v>
      </c>
      <c r="C8300" t="s">
        <v>80</v>
      </c>
      <c r="D8300" t="s">
        <v>83</v>
      </c>
      <c r="E8300" t="s">
        <v>414</v>
      </c>
      <c r="F8300" t="s">
        <v>22875</v>
      </c>
      <c r="G8300" t="s">
        <v>143</v>
      </c>
      <c r="H8300" t="s">
        <v>135</v>
      </c>
      <c r="I8300" t="s">
        <v>136</v>
      </c>
      <c r="J8300" t="s">
        <v>137</v>
      </c>
      <c r="K8300" t="s">
        <v>144</v>
      </c>
      <c r="L8300" t="s">
        <v>23584</v>
      </c>
      <c r="M8300" t="s">
        <v>23585</v>
      </c>
      <c r="N8300">
        <v>1.510277777</v>
      </c>
      <c r="O8300">
        <v>6</v>
      </c>
      <c r="P8300">
        <v>561</v>
      </c>
      <c r="Q8300">
        <v>26</v>
      </c>
      <c r="R8300">
        <v>95</v>
      </c>
      <c r="S8300">
        <v>21</v>
      </c>
      <c r="T8300">
        <v>294</v>
      </c>
      <c r="U8300">
        <v>7</v>
      </c>
      <c r="V8300">
        <v>21</v>
      </c>
      <c r="W8300">
        <v>13.093295358944818</v>
      </c>
      <c r="X8300">
        <v>197.43243753284875</v>
      </c>
      <c r="Y8300">
        <v>153.63499944208479</v>
      </c>
      <c r="Z8300">
        <v>194.89627209727999</v>
      </c>
      <c r="AA8300">
        <v>163.98506721956258</v>
      </c>
      <c r="AB8300">
        <v>472.79360418176992</v>
      </c>
      <c r="AC8300">
        <v>416.51634171940003</v>
      </c>
      <c r="AD8300">
        <v>797.38195943962501</v>
      </c>
      <c r="AE8300">
        <v>2409.7339769915161</v>
      </c>
    </row>
    <row r="8301" spans="1:31" x14ac:dyDescent="0.25">
      <c r="A8301">
        <v>2334112</v>
      </c>
      <c r="B8301">
        <v>1</v>
      </c>
      <c r="C8301" t="s">
        <v>81</v>
      </c>
      <c r="D8301" t="s">
        <v>123</v>
      </c>
      <c r="E8301" t="s">
        <v>132</v>
      </c>
      <c r="F8301" t="s">
        <v>1995</v>
      </c>
      <c r="G8301" t="s">
        <v>134</v>
      </c>
      <c r="H8301" t="s">
        <v>135</v>
      </c>
      <c r="I8301" t="s">
        <v>136</v>
      </c>
      <c r="J8301" t="s">
        <v>137</v>
      </c>
      <c r="K8301" t="s">
        <v>138</v>
      </c>
      <c r="L8301" t="s">
        <v>23586</v>
      </c>
      <c r="M8301" t="s">
        <v>23587</v>
      </c>
      <c r="N8301">
        <v>0.54361111100000004</v>
      </c>
      <c r="O8301">
        <v>3</v>
      </c>
      <c r="P8301">
        <v>37</v>
      </c>
      <c r="Q8301">
        <v>120</v>
      </c>
      <c r="R8301">
        <v>292</v>
      </c>
      <c r="S8301">
        <v>20</v>
      </c>
      <c r="T8301">
        <v>73</v>
      </c>
      <c r="U8301">
        <v>0</v>
      </c>
      <c r="V8301">
        <v>0</v>
      </c>
      <c r="W8301">
        <v>1.2112942769444999</v>
      </c>
      <c r="X8301">
        <v>5.0970322255434395</v>
      </c>
      <c r="Y8301">
        <v>63.960960725286299</v>
      </c>
      <c r="Z8301">
        <v>87.53056083406338</v>
      </c>
      <c r="AA8301">
        <v>13.565785279110175</v>
      </c>
      <c r="AB8301">
        <v>27.799391560664418</v>
      </c>
      <c r="AC8301">
        <v>0</v>
      </c>
      <c r="AD8301">
        <v>0</v>
      </c>
      <c r="AE8301">
        <v>199.16502490161221</v>
      </c>
    </row>
    <row r="8302" spans="1:31" x14ac:dyDescent="0.25">
      <c r="A8302">
        <v>2333972</v>
      </c>
      <c r="B8302">
        <v>1</v>
      </c>
      <c r="C8302" t="s">
        <v>81</v>
      </c>
      <c r="D8302" t="s">
        <v>128</v>
      </c>
      <c r="E8302" t="s">
        <v>153</v>
      </c>
      <c r="F8302" t="s">
        <v>23588</v>
      </c>
      <c r="G8302" t="s">
        <v>703</v>
      </c>
      <c r="H8302" t="s">
        <v>150</v>
      </c>
      <c r="I8302" t="s">
        <v>136</v>
      </c>
      <c r="J8302" t="s">
        <v>137</v>
      </c>
      <c r="K8302" t="s">
        <v>138</v>
      </c>
      <c r="L8302" t="s">
        <v>23589</v>
      </c>
      <c r="M8302" t="s">
        <v>23590</v>
      </c>
      <c r="N8302">
        <v>1.476111111</v>
      </c>
      <c r="O8302">
        <v>0</v>
      </c>
      <c r="P8302">
        <v>4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1.1733794150143666</v>
      </c>
      <c r="Y8302">
        <v>0</v>
      </c>
      <c r="Z8302">
        <v>0</v>
      </c>
      <c r="AA8302">
        <v>0</v>
      </c>
      <c r="AB8302">
        <v>0</v>
      </c>
      <c r="AC8302">
        <v>0</v>
      </c>
      <c r="AD8302">
        <v>0</v>
      </c>
      <c r="AE8302">
        <v>1.1733794150143666</v>
      </c>
    </row>
    <row r="8303" spans="1:31" x14ac:dyDescent="0.25">
      <c r="A8303">
        <v>2333803</v>
      </c>
      <c r="B8303">
        <v>1</v>
      </c>
      <c r="C8303" t="s">
        <v>81</v>
      </c>
      <c r="D8303" t="s">
        <v>123</v>
      </c>
      <c r="E8303" t="s">
        <v>175</v>
      </c>
      <c r="F8303" t="s">
        <v>1883</v>
      </c>
      <c r="G8303" t="s">
        <v>143</v>
      </c>
      <c r="H8303" t="s">
        <v>135</v>
      </c>
      <c r="I8303" t="s">
        <v>136</v>
      </c>
      <c r="J8303" t="s">
        <v>137</v>
      </c>
      <c r="K8303" t="s">
        <v>144</v>
      </c>
      <c r="L8303" t="s">
        <v>23591</v>
      </c>
      <c r="M8303" t="s">
        <v>23592</v>
      </c>
      <c r="N8303">
        <v>5.1777777770000002</v>
      </c>
      <c r="O8303">
        <v>9</v>
      </c>
      <c r="P8303">
        <v>12</v>
      </c>
      <c r="Q8303">
        <v>199</v>
      </c>
      <c r="R8303">
        <v>143</v>
      </c>
      <c r="S8303">
        <v>48</v>
      </c>
      <c r="T8303">
        <v>22</v>
      </c>
      <c r="U8303">
        <v>0</v>
      </c>
      <c r="V8303">
        <v>0</v>
      </c>
      <c r="W8303">
        <v>35.939456790411725</v>
      </c>
      <c r="X8303">
        <v>33.94368143996801</v>
      </c>
      <c r="Y8303">
        <v>1498.1229414526026</v>
      </c>
      <c r="Z8303">
        <v>1068.8935429080591</v>
      </c>
      <c r="AA8303">
        <v>302.40768179545705</v>
      </c>
      <c r="AB8303">
        <v>127.98366407027819</v>
      </c>
      <c r="AC8303">
        <v>0</v>
      </c>
      <c r="AD8303">
        <v>0</v>
      </c>
      <c r="AE8303">
        <v>3067.2909684567767</v>
      </c>
    </row>
    <row r="8304" spans="1:31" x14ac:dyDescent="0.25">
      <c r="A8304">
        <v>2333903</v>
      </c>
      <c r="B8304">
        <v>1</v>
      </c>
      <c r="C8304" t="s">
        <v>80</v>
      </c>
      <c r="D8304" t="s">
        <v>93</v>
      </c>
      <c r="E8304" t="s">
        <v>285</v>
      </c>
      <c r="F8304" t="s">
        <v>23593</v>
      </c>
      <c r="G8304" t="s">
        <v>287</v>
      </c>
      <c r="H8304" t="s">
        <v>150</v>
      </c>
      <c r="I8304" t="s">
        <v>136</v>
      </c>
      <c r="J8304" t="s">
        <v>137</v>
      </c>
      <c r="K8304" t="s">
        <v>138</v>
      </c>
      <c r="L8304" t="s">
        <v>23594</v>
      </c>
      <c r="M8304" t="s">
        <v>23595</v>
      </c>
      <c r="N8304">
        <v>0.57083333300000005</v>
      </c>
      <c r="O8304">
        <v>0</v>
      </c>
      <c r="P8304">
        <v>9</v>
      </c>
      <c r="Q8304">
        <v>0</v>
      </c>
      <c r="R8304">
        <v>0</v>
      </c>
      <c r="S8304">
        <v>0</v>
      </c>
      <c r="T8304">
        <v>33</v>
      </c>
      <c r="U8304">
        <v>0</v>
      </c>
      <c r="V8304">
        <v>0</v>
      </c>
      <c r="W8304">
        <v>0</v>
      </c>
      <c r="X8304">
        <v>1.23908787996</v>
      </c>
      <c r="Y8304">
        <v>0</v>
      </c>
      <c r="Z8304">
        <v>0</v>
      </c>
      <c r="AA8304">
        <v>0</v>
      </c>
      <c r="AB8304">
        <v>17.99957804169625</v>
      </c>
      <c r="AC8304">
        <v>0</v>
      </c>
      <c r="AD8304">
        <v>0</v>
      </c>
      <c r="AE8304">
        <v>19.238665921656249</v>
      </c>
    </row>
    <row r="8305" spans="1:31" x14ac:dyDescent="0.25">
      <c r="A8305">
        <v>2333780</v>
      </c>
      <c r="B8305">
        <v>1</v>
      </c>
      <c r="C8305" t="s">
        <v>80</v>
      </c>
      <c r="D8305" t="s">
        <v>87</v>
      </c>
      <c r="E8305" t="s">
        <v>147</v>
      </c>
      <c r="F8305" t="s">
        <v>23596</v>
      </c>
      <c r="G8305" t="s">
        <v>149</v>
      </c>
      <c r="H8305" t="s">
        <v>150</v>
      </c>
      <c r="I8305" t="s">
        <v>136</v>
      </c>
      <c r="J8305" t="s">
        <v>137</v>
      </c>
      <c r="K8305" t="s">
        <v>138</v>
      </c>
      <c r="L8305" t="s">
        <v>23597</v>
      </c>
      <c r="M8305" t="s">
        <v>23598</v>
      </c>
      <c r="N8305">
        <v>1.1174999999999999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8</v>
      </c>
      <c r="U8305">
        <v>0</v>
      </c>
      <c r="V8305">
        <v>6</v>
      </c>
      <c r="W8305">
        <v>0</v>
      </c>
      <c r="X8305">
        <v>0</v>
      </c>
      <c r="Y8305">
        <v>0</v>
      </c>
      <c r="Z8305">
        <v>0</v>
      </c>
      <c r="AA8305">
        <v>0</v>
      </c>
      <c r="AB8305">
        <v>57.26869078325219</v>
      </c>
      <c r="AC8305">
        <v>0</v>
      </c>
      <c r="AD8305">
        <v>65.182129824855366</v>
      </c>
      <c r="AE8305">
        <v>122.45082060810756</v>
      </c>
    </row>
    <row r="8306" spans="1:31" x14ac:dyDescent="0.25">
      <c r="A8306">
        <v>2333740</v>
      </c>
      <c r="B8306">
        <v>1</v>
      </c>
      <c r="C8306" t="s">
        <v>80</v>
      </c>
      <c r="D8306" t="s">
        <v>110</v>
      </c>
      <c r="E8306" t="s">
        <v>158</v>
      </c>
      <c r="F8306" t="s">
        <v>23599</v>
      </c>
      <c r="G8306" t="s">
        <v>143</v>
      </c>
      <c r="H8306" t="s">
        <v>150</v>
      </c>
      <c r="I8306" t="s">
        <v>136</v>
      </c>
      <c r="J8306" t="s">
        <v>137</v>
      </c>
      <c r="K8306" t="s">
        <v>144</v>
      </c>
      <c r="L8306" t="s">
        <v>23600</v>
      </c>
      <c r="M8306" t="s">
        <v>23601</v>
      </c>
      <c r="N8306">
        <v>7.5280555549999999</v>
      </c>
      <c r="O8306">
        <v>0</v>
      </c>
      <c r="P8306">
        <v>442</v>
      </c>
      <c r="Q8306">
        <v>0</v>
      </c>
      <c r="R8306">
        <v>0</v>
      </c>
      <c r="S8306">
        <v>0</v>
      </c>
      <c r="T8306">
        <v>40</v>
      </c>
      <c r="U8306">
        <v>0</v>
      </c>
      <c r="V8306">
        <v>1</v>
      </c>
      <c r="W8306">
        <v>0</v>
      </c>
      <c r="X8306">
        <v>715.58379478457937</v>
      </c>
      <c r="Y8306">
        <v>0</v>
      </c>
      <c r="Z8306">
        <v>0</v>
      </c>
      <c r="AA8306">
        <v>0</v>
      </c>
      <c r="AB8306">
        <v>223.6729659158122</v>
      </c>
      <c r="AC8306">
        <v>0</v>
      </c>
      <c r="AD8306">
        <v>1.50808363957845</v>
      </c>
      <c r="AE8306">
        <v>940.76484433997007</v>
      </c>
    </row>
    <row r="8307" spans="1:31" x14ac:dyDescent="0.25">
      <c r="A8307">
        <v>2333843</v>
      </c>
      <c r="B8307">
        <v>1</v>
      </c>
      <c r="C8307" t="s">
        <v>80</v>
      </c>
      <c r="D8307" t="s">
        <v>96</v>
      </c>
      <c r="E8307" t="s">
        <v>285</v>
      </c>
      <c r="F8307" t="s">
        <v>20443</v>
      </c>
      <c r="G8307" t="s">
        <v>384</v>
      </c>
      <c r="H8307" t="s">
        <v>150</v>
      </c>
      <c r="I8307" t="s">
        <v>136</v>
      </c>
      <c r="J8307" t="s">
        <v>137</v>
      </c>
      <c r="K8307" t="s">
        <v>138</v>
      </c>
      <c r="L8307" t="s">
        <v>23602</v>
      </c>
      <c r="M8307" t="s">
        <v>23603</v>
      </c>
      <c r="N8307">
        <v>1.9402777769999999</v>
      </c>
      <c r="O8307">
        <v>0</v>
      </c>
      <c r="P8307">
        <v>52</v>
      </c>
      <c r="Q8307">
        <v>0</v>
      </c>
      <c r="R8307">
        <v>0</v>
      </c>
      <c r="S8307">
        <v>0</v>
      </c>
      <c r="T8307">
        <v>26</v>
      </c>
      <c r="U8307">
        <v>0</v>
      </c>
      <c r="V8307">
        <v>0</v>
      </c>
      <c r="W8307">
        <v>0</v>
      </c>
      <c r="X8307">
        <v>75.97329270760703</v>
      </c>
      <c r="Y8307">
        <v>0</v>
      </c>
      <c r="Z8307">
        <v>0</v>
      </c>
      <c r="AA8307">
        <v>0</v>
      </c>
      <c r="AB8307">
        <v>252.9186508202063</v>
      </c>
      <c r="AC8307">
        <v>0</v>
      </c>
      <c r="AD8307">
        <v>0</v>
      </c>
      <c r="AE8307">
        <v>328.89194352781334</v>
      </c>
    </row>
    <row r="8308" spans="1:31" x14ac:dyDescent="0.25">
      <c r="A8308">
        <v>2334135</v>
      </c>
      <c r="B8308">
        <v>1</v>
      </c>
      <c r="C8308" t="s">
        <v>80</v>
      </c>
      <c r="D8308" t="s">
        <v>101</v>
      </c>
      <c r="E8308" t="s">
        <v>153</v>
      </c>
      <c r="F8308" t="s">
        <v>16629</v>
      </c>
      <c r="G8308" t="s">
        <v>155</v>
      </c>
      <c r="H8308" t="s">
        <v>150</v>
      </c>
      <c r="I8308" t="s">
        <v>136</v>
      </c>
      <c r="J8308" t="s">
        <v>137</v>
      </c>
      <c r="K8308" t="s">
        <v>138</v>
      </c>
      <c r="L8308" t="s">
        <v>23604</v>
      </c>
      <c r="M8308" t="s">
        <v>23605</v>
      </c>
      <c r="N8308">
        <v>1.2713888879999999</v>
      </c>
      <c r="O8308">
        <v>0</v>
      </c>
      <c r="P8308">
        <v>1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0.19230188501048334</v>
      </c>
      <c r="Y8308">
        <v>0</v>
      </c>
      <c r="Z8308">
        <v>0</v>
      </c>
      <c r="AA8308">
        <v>0</v>
      </c>
      <c r="AB8308">
        <v>0</v>
      </c>
      <c r="AC8308">
        <v>0</v>
      </c>
      <c r="AD8308">
        <v>0</v>
      </c>
      <c r="AE8308">
        <v>0.19230188501048334</v>
      </c>
    </row>
    <row r="8309" spans="1:31" x14ac:dyDescent="0.25">
      <c r="A8309">
        <v>2333674</v>
      </c>
      <c r="B8309">
        <v>1</v>
      </c>
      <c r="C8309" t="s">
        <v>80</v>
      </c>
      <c r="D8309" t="s">
        <v>110</v>
      </c>
      <c r="E8309" t="s">
        <v>153</v>
      </c>
      <c r="F8309" t="s">
        <v>23606</v>
      </c>
      <c r="G8309" t="s">
        <v>149</v>
      </c>
      <c r="H8309" t="s">
        <v>150</v>
      </c>
      <c r="I8309" t="s">
        <v>136</v>
      </c>
      <c r="J8309" t="s">
        <v>137</v>
      </c>
      <c r="K8309" t="s">
        <v>138</v>
      </c>
      <c r="L8309" t="s">
        <v>23607</v>
      </c>
      <c r="M8309" t="s">
        <v>23608</v>
      </c>
      <c r="N8309">
        <v>2.244722222</v>
      </c>
      <c r="O8309">
        <v>0</v>
      </c>
      <c r="P8309">
        <v>13</v>
      </c>
      <c r="Q8309">
        <v>0</v>
      </c>
      <c r="R8309">
        <v>0</v>
      </c>
      <c r="S8309">
        <v>0</v>
      </c>
      <c r="T8309">
        <v>2</v>
      </c>
      <c r="U8309">
        <v>0</v>
      </c>
      <c r="V8309">
        <v>0</v>
      </c>
      <c r="W8309">
        <v>0</v>
      </c>
      <c r="X8309">
        <v>5.9282529119644494</v>
      </c>
      <c r="Y8309">
        <v>0</v>
      </c>
      <c r="Z8309">
        <v>0</v>
      </c>
      <c r="AA8309">
        <v>0</v>
      </c>
      <c r="AB8309">
        <v>6.6600824289738503</v>
      </c>
      <c r="AC8309">
        <v>0</v>
      </c>
      <c r="AD8309">
        <v>0</v>
      </c>
      <c r="AE8309">
        <v>12.588335340938301</v>
      </c>
    </row>
    <row r="8310" spans="1:31" x14ac:dyDescent="0.25">
      <c r="A8310">
        <v>2333697</v>
      </c>
      <c r="B8310">
        <v>1</v>
      </c>
      <c r="C8310" t="s">
        <v>81</v>
      </c>
      <c r="D8310" t="s">
        <v>123</v>
      </c>
      <c r="E8310" t="s">
        <v>132</v>
      </c>
      <c r="F8310" t="s">
        <v>3524</v>
      </c>
      <c r="G8310" t="s">
        <v>134</v>
      </c>
      <c r="H8310" t="s">
        <v>135</v>
      </c>
      <c r="I8310" t="s">
        <v>136</v>
      </c>
      <c r="J8310" t="s">
        <v>137</v>
      </c>
      <c r="K8310" t="s">
        <v>138</v>
      </c>
      <c r="L8310" t="s">
        <v>23609</v>
      </c>
      <c r="M8310" t="s">
        <v>23610</v>
      </c>
      <c r="N8310">
        <v>0.60055555500000002</v>
      </c>
      <c r="O8310">
        <v>0</v>
      </c>
      <c r="P8310">
        <v>363</v>
      </c>
      <c r="Q8310">
        <v>4</v>
      </c>
      <c r="R8310">
        <v>80</v>
      </c>
      <c r="S8310">
        <v>6</v>
      </c>
      <c r="T8310">
        <v>47</v>
      </c>
      <c r="U8310">
        <v>0</v>
      </c>
      <c r="V8310">
        <v>0</v>
      </c>
      <c r="W8310">
        <v>0</v>
      </c>
      <c r="X8310">
        <v>39.812449092081366</v>
      </c>
      <c r="Y8310">
        <v>12.407345755307418</v>
      </c>
      <c r="Z8310">
        <v>77.640981858819018</v>
      </c>
      <c r="AA8310">
        <v>9.985158282910902</v>
      </c>
      <c r="AB8310">
        <v>17.35704441565581</v>
      </c>
      <c r="AC8310">
        <v>0</v>
      </c>
      <c r="AD8310">
        <v>0</v>
      </c>
      <c r="AE8310">
        <v>157.20297940477451</v>
      </c>
    </row>
    <row r="8311" spans="1:31" x14ac:dyDescent="0.25">
      <c r="A8311">
        <v>2334029</v>
      </c>
      <c r="B8311">
        <v>1</v>
      </c>
      <c r="C8311" t="s">
        <v>80</v>
      </c>
      <c r="D8311" t="s">
        <v>96</v>
      </c>
      <c r="E8311" t="s">
        <v>153</v>
      </c>
      <c r="F8311" t="s">
        <v>23611</v>
      </c>
      <c r="G8311" t="s">
        <v>155</v>
      </c>
      <c r="H8311" t="s">
        <v>150</v>
      </c>
      <c r="I8311" t="s">
        <v>136</v>
      </c>
      <c r="J8311" t="s">
        <v>137</v>
      </c>
      <c r="K8311" t="s">
        <v>138</v>
      </c>
      <c r="L8311" t="s">
        <v>23612</v>
      </c>
      <c r="M8311" t="s">
        <v>23613</v>
      </c>
      <c r="N8311">
        <v>1.4566666660000001</v>
      </c>
      <c r="O8311">
        <v>0</v>
      </c>
      <c r="P8311">
        <v>1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0.45815040701196669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0.45815040701196669</v>
      </c>
    </row>
    <row r="8312" spans="1:31" x14ac:dyDescent="0.25">
      <c r="A8312">
        <v>2334195</v>
      </c>
      <c r="B8312">
        <v>1</v>
      </c>
      <c r="C8312" t="s">
        <v>81</v>
      </c>
      <c r="D8312" t="s">
        <v>128</v>
      </c>
      <c r="E8312" t="s">
        <v>153</v>
      </c>
      <c r="F8312" t="s">
        <v>23614</v>
      </c>
      <c r="G8312" t="s">
        <v>155</v>
      </c>
      <c r="H8312" t="s">
        <v>150</v>
      </c>
      <c r="I8312" t="s">
        <v>136</v>
      </c>
      <c r="J8312" t="s">
        <v>137</v>
      </c>
      <c r="K8312" t="s">
        <v>138</v>
      </c>
      <c r="L8312" t="s">
        <v>23615</v>
      </c>
      <c r="M8312" t="s">
        <v>23616</v>
      </c>
      <c r="N8312">
        <v>0.99222222199999999</v>
      </c>
      <c r="O8312">
        <v>0</v>
      </c>
      <c r="P8312">
        <v>1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0.16057246350575</v>
      </c>
      <c r="Y8312">
        <v>0</v>
      </c>
      <c r="Z8312">
        <v>0</v>
      </c>
      <c r="AA8312">
        <v>0</v>
      </c>
      <c r="AB8312">
        <v>0</v>
      </c>
      <c r="AC8312">
        <v>0</v>
      </c>
      <c r="AD8312">
        <v>0</v>
      </c>
      <c r="AE8312">
        <v>0.16057246350575</v>
      </c>
    </row>
    <row r="8313" spans="1:31" x14ac:dyDescent="0.25">
      <c r="A8313">
        <v>2334052</v>
      </c>
      <c r="B8313">
        <v>1</v>
      </c>
      <c r="C8313" t="s">
        <v>81</v>
      </c>
      <c r="D8313" t="s">
        <v>113</v>
      </c>
      <c r="E8313" t="s">
        <v>147</v>
      </c>
      <c r="F8313" t="s">
        <v>23617</v>
      </c>
      <c r="G8313" t="s">
        <v>258</v>
      </c>
      <c r="H8313" t="s">
        <v>150</v>
      </c>
      <c r="I8313" t="s">
        <v>136</v>
      </c>
      <c r="J8313" t="s">
        <v>137</v>
      </c>
      <c r="K8313" t="s">
        <v>138</v>
      </c>
      <c r="L8313" t="s">
        <v>23618</v>
      </c>
      <c r="M8313" t="s">
        <v>23619</v>
      </c>
      <c r="N8313">
        <v>0.63777777700000005</v>
      </c>
      <c r="O8313">
        <v>0</v>
      </c>
      <c r="P8313">
        <v>26</v>
      </c>
      <c r="Q8313">
        <v>0</v>
      </c>
      <c r="R8313">
        <v>0</v>
      </c>
      <c r="S8313">
        <v>0</v>
      </c>
      <c r="T8313">
        <v>2</v>
      </c>
      <c r="U8313">
        <v>0</v>
      </c>
      <c r="V8313">
        <v>0</v>
      </c>
      <c r="W8313">
        <v>0</v>
      </c>
      <c r="X8313">
        <v>2.1616079081633335</v>
      </c>
      <c r="Y8313">
        <v>0</v>
      </c>
      <c r="Z8313">
        <v>0</v>
      </c>
      <c r="AA8313">
        <v>0</v>
      </c>
      <c r="AB8313">
        <v>1.1506584455578668</v>
      </c>
      <c r="AC8313">
        <v>0</v>
      </c>
      <c r="AD8313">
        <v>0</v>
      </c>
      <c r="AE8313">
        <v>3.3122663537212</v>
      </c>
    </row>
    <row r="8314" spans="1:31" x14ac:dyDescent="0.25">
      <c r="A8314">
        <v>2333680</v>
      </c>
      <c r="B8314">
        <v>1</v>
      </c>
      <c r="C8314" t="s">
        <v>80</v>
      </c>
      <c r="D8314" t="s">
        <v>86</v>
      </c>
      <c r="E8314" t="s">
        <v>414</v>
      </c>
      <c r="F8314" t="s">
        <v>23620</v>
      </c>
      <c r="G8314" t="s">
        <v>467</v>
      </c>
      <c r="H8314" t="s">
        <v>135</v>
      </c>
      <c r="I8314" t="s">
        <v>136</v>
      </c>
      <c r="J8314" t="s">
        <v>137</v>
      </c>
      <c r="K8314" t="s">
        <v>144</v>
      </c>
      <c r="L8314" t="s">
        <v>23621</v>
      </c>
      <c r="M8314" t="s">
        <v>23622</v>
      </c>
      <c r="N8314">
        <v>0.45250000000000001</v>
      </c>
      <c r="O8314">
        <v>1</v>
      </c>
      <c r="P8314">
        <v>1468</v>
      </c>
      <c r="Q8314">
        <v>0</v>
      </c>
      <c r="R8314">
        <v>143</v>
      </c>
      <c r="S8314">
        <v>1</v>
      </c>
      <c r="T8314">
        <v>225</v>
      </c>
      <c r="U8314">
        <v>0</v>
      </c>
      <c r="V8314">
        <v>1</v>
      </c>
      <c r="W8314">
        <v>2.3260561709595753</v>
      </c>
      <c r="X8314">
        <v>299.37982599858714</v>
      </c>
      <c r="Y8314">
        <v>0</v>
      </c>
      <c r="Z8314">
        <v>31.109045910528629</v>
      </c>
      <c r="AA8314">
        <v>56.997878939042998</v>
      </c>
      <c r="AB8314">
        <v>96.829295338744558</v>
      </c>
      <c r="AC8314">
        <v>0</v>
      </c>
      <c r="AD8314">
        <v>3.29058764544</v>
      </c>
      <c r="AE8314">
        <v>489.93269000330287</v>
      </c>
    </row>
    <row r="8315" spans="1:31" x14ac:dyDescent="0.25">
      <c r="A8315">
        <v>2333823</v>
      </c>
      <c r="B8315">
        <v>1</v>
      </c>
      <c r="C8315" t="s">
        <v>81</v>
      </c>
      <c r="D8315" t="s">
        <v>119</v>
      </c>
      <c r="E8315" t="s">
        <v>132</v>
      </c>
      <c r="F8315" t="s">
        <v>23623</v>
      </c>
      <c r="G8315" t="s">
        <v>134</v>
      </c>
      <c r="H8315" t="s">
        <v>135</v>
      </c>
      <c r="I8315" t="s">
        <v>136</v>
      </c>
      <c r="J8315" t="s">
        <v>137</v>
      </c>
      <c r="K8315" t="s">
        <v>138</v>
      </c>
      <c r="L8315" t="s">
        <v>23624</v>
      </c>
      <c r="M8315" t="s">
        <v>23625</v>
      </c>
      <c r="N8315">
        <v>0.86416666600000003</v>
      </c>
      <c r="O8315">
        <v>0</v>
      </c>
      <c r="P8315">
        <v>1652</v>
      </c>
      <c r="Q8315">
        <v>107</v>
      </c>
      <c r="R8315">
        <v>383</v>
      </c>
      <c r="S8315">
        <v>13</v>
      </c>
      <c r="T8315">
        <v>94</v>
      </c>
      <c r="U8315">
        <v>0</v>
      </c>
      <c r="V8315">
        <v>0</v>
      </c>
      <c r="W8315">
        <v>0</v>
      </c>
      <c r="X8315">
        <v>191.23942577213717</v>
      </c>
      <c r="Y8315">
        <v>647.73584795749434</v>
      </c>
      <c r="Z8315">
        <v>1393.3873141851122</v>
      </c>
      <c r="AA8315">
        <v>53.618960468349933</v>
      </c>
      <c r="AB8315">
        <v>51.510515035816624</v>
      </c>
      <c r="AC8315">
        <v>0</v>
      </c>
      <c r="AD8315">
        <v>0</v>
      </c>
      <c r="AE8315">
        <v>2337.4920634189107</v>
      </c>
    </row>
    <row r="8316" spans="1:31" x14ac:dyDescent="0.25">
      <c r="A8316">
        <v>2334009</v>
      </c>
      <c r="B8316">
        <v>1</v>
      </c>
      <c r="C8316" t="s">
        <v>80</v>
      </c>
      <c r="D8316" t="s">
        <v>109</v>
      </c>
      <c r="E8316" t="s">
        <v>158</v>
      </c>
      <c r="F8316" t="s">
        <v>23626</v>
      </c>
      <c r="G8316" t="s">
        <v>143</v>
      </c>
      <c r="H8316" t="s">
        <v>150</v>
      </c>
      <c r="I8316" t="s">
        <v>136</v>
      </c>
      <c r="J8316" t="s">
        <v>137</v>
      </c>
      <c r="K8316" t="s">
        <v>144</v>
      </c>
      <c r="L8316" t="s">
        <v>23289</v>
      </c>
      <c r="M8316" t="s">
        <v>23627</v>
      </c>
      <c r="N8316">
        <v>1.3433333329999999</v>
      </c>
      <c r="O8316">
        <v>0</v>
      </c>
      <c r="P8316">
        <v>33</v>
      </c>
      <c r="Q8316">
        <v>0</v>
      </c>
      <c r="R8316">
        <v>0</v>
      </c>
      <c r="S8316">
        <v>0</v>
      </c>
      <c r="T8316">
        <v>1</v>
      </c>
      <c r="U8316">
        <v>0</v>
      </c>
      <c r="V8316">
        <v>0</v>
      </c>
      <c r="W8316">
        <v>0</v>
      </c>
      <c r="X8316">
        <v>3.6574418678776013</v>
      </c>
      <c r="Y8316">
        <v>0</v>
      </c>
      <c r="Z8316">
        <v>0</v>
      </c>
      <c r="AA8316">
        <v>0</v>
      </c>
      <c r="AB8316">
        <v>8.5118625087000008E-3</v>
      </c>
      <c r="AC8316">
        <v>0</v>
      </c>
      <c r="AD8316">
        <v>0</v>
      </c>
      <c r="AE8316">
        <v>3.6659537303863012</v>
      </c>
    </row>
    <row r="8317" spans="1:31" x14ac:dyDescent="0.25">
      <c r="A8317">
        <v>2334158</v>
      </c>
      <c r="B8317">
        <v>1</v>
      </c>
      <c r="C8317" t="s">
        <v>80</v>
      </c>
      <c r="D8317" t="s">
        <v>95</v>
      </c>
      <c r="E8317" t="s">
        <v>175</v>
      </c>
      <c r="F8317" t="s">
        <v>23628</v>
      </c>
      <c r="G8317" t="s">
        <v>210</v>
      </c>
      <c r="H8317" t="s">
        <v>135</v>
      </c>
      <c r="I8317" t="s">
        <v>136</v>
      </c>
      <c r="J8317" t="s">
        <v>137</v>
      </c>
      <c r="K8317" t="s">
        <v>138</v>
      </c>
      <c r="L8317" t="s">
        <v>23629</v>
      </c>
      <c r="M8317" t="s">
        <v>23630</v>
      </c>
      <c r="N8317">
        <v>2.6305555549999999</v>
      </c>
      <c r="O8317">
        <v>0</v>
      </c>
      <c r="P8317">
        <v>219</v>
      </c>
      <c r="Q8317">
        <v>0</v>
      </c>
      <c r="R8317">
        <v>1</v>
      </c>
      <c r="S8317">
        <v>0</v>
      </c>
      <c r="T8317">
        <v>10</v>
      </c>
      <c r="U8317">
        <v>0</v>
      </c>
      <c r="V8317">
        <v>0</v>
      </c>
      <c r="W8317">
        <v>0</v>
      </c>
      <c r="X8317">
        <v>127.4822533084098</v>
      </c>
      <c r="Y8317">
        <v>0</v>
      </c>
      <c r="Z8317">
        <v>4.2128634380500003</v>
      </c>
      <c r="AA8317">
        <v>0</v>
      </c>
      <c r="AB8317">
        <v>8.0908120111654167</v>
      </c>
      <c r="AC8317">
        <v>0</v>
      </c>
      <c r="AD8317">
        <v>0</v>
      </c>
      <c r="AE8317">
        <v>139.78592875762521</v>
      </c>
    </row>
    <row r="8318" spans="1:31" x14ac:dyDescent="0.25">
      <c r="A8318">
        <v>2333717</v>
      </c>
      <c r="B8318">
        <v>1</v>
      </c>
      <c r="C8318" t="s">
        <v>80</v>
      </c>
      <c r="D8318" t="s">
        <v>96</v>
      </c>
      <c r="E8318" t="s">
        <v>175</v>
      </c>
      <c r="F8318" t="s">
        <v>23631</v>
      </c>
      <c r="G8318" t="s">
        <v>210</v>
      </c>
      <c r="H8318" t="s">
        <v>135</v>
      </c>
      <c r="I8318" t="s">
        <v>136</v>
      </c>
      <c r="J8318" t="s">
        <v>137</v>
      </c>
      <c r="K8318" t="s">
        <v>138</v>
      </c>
      <c r="L8318" t="s">
        <v>23632</v>
      </c>
      <c r="M8318" t="s">
        <v>23633</v>
      </c>
      <c r="N8318">
        <v>2.2111111110000001</v>
      </c>
      <c r="O8318">
        <v>0</v>
      </c>
      <c r="P8318">
        <v>491</v>
      </c>
      <c r="Q8318">
        <v>0</v>
      </c>
      <c r="R8318">
        <v>1</v>
      </c>
      <c r="S8318">
        <v>1</v>
      </c>
      <c r="T8318">
        <v>47</v>
      </c>
      <c r="U8318">
        <v>0</v>
      </c>
      <c r="V8318">
        <v>0</v>
      </c>
      <c r="W8318">
        <v>0</v>
      </c>
      <c r="X8318">
        <v>304.94342826706605</v>
      </c>
      <c r="Y8318">
        <v>0</v>
      </c>
      <c r="Z8318">
        <v>2.8977648686999999</v>
      </c>
      <c r="AA8318">
        <v>136.14282167343001</v>
      </c>
      <c r="AB8318">
        <v>95.286547205617396</v>
      </c>
      <c r="AC8318">
        <v>0</v>
      </c>
      <c r="AD8318">
        <v>0</v>
      </c>
      <c r="AE8318">
        <v>539.27056201481344</v>
      </c>
    </row>
    <row r="8319" spans="1:31" x14ac:dyDescent="0.25">
      <c r="A8319">
        <v>2333866</v>
      </c>
      <c r="B8319">
        <v>1</v>
      </c>
      <c r="C8319" t="s">
        <v>80</v>
      </c>
      <c r="D8319" t="s">
        <v>92</v>
      </c>
      <c r="E8319" t="s">
        <v>153</v>
      </c>
      <c r="F8319" t="s">
        <v>23634</v>
      </c>
      <c r="G8319" t="s">
        <v>254</v>
      </c>
      <c r="H8319" t="s">
        <v>150</v>
      </c>
      <c r="I8319" t="s">
        <v>136</v>
      </c>
      <c r="J8319" t="s">
        <v>137</v>
      </c>
      <c r="K8319" t="s">
        <v>138</v>
      </c>
      <c r="L8319" t="s">
        <v>23635</v>
      </c>
      <c r="M8319" t="s">
        <v>23636</v>
      </c>
      <c r="N8319">
        <v>4.6147222220000002</v>
      </c>
      <c r="O8319">
        <v>0</v>
      </c>
      <c r="P8319">
        <v>3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4.6370226575506672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4.6370226575506672</v>
      </c>
    </row>
    <row r="8320" spans="1:31" x14ac:dyDescent="0.25">
      <c r="A8320">
        <v>2334539</v>
      </c>
      <c r="B8320">
        <v>1</v>
      </c>
      <c r="C8320" t="s">
        <v>80</v>
      </c>
      <c r="D8320" t="s">
        <v>88</v>
      </c>
      <c r="E8320" t="s">
        <v>147</v>
      </c>
      <c r="F8320" t="s">
        <v>23637</v>
      </c>
      <c r="G8320" t="s">
        <v>258</v>
      </c>
      <c r="H8320" t="s">
        <v>150</v>
      </c>
      <c r="I8320" t="s">
        <v>136</v>
      </c>
      <c r="J8320" t="s">
        <v>137</v>
      </c>
      <c r="K8320" t="s">
        <v>138</v>
      </c>
      <c r="L8320" t="s">
        <v>23638</v>
      </c>
      <c r="M8320" t="s">
        <v>23639</v>
      </c>
      <c r="N8320">
        <v>2.6405555550000002</v>
      </c>
      <c r="O8320">
        <v>0</v>
      </c>
      <c r="P8320">
        <v>231</v>
      </c>
      <c r="Q8320">
        <v>0</v>
      </c>
      <c r="R8320">
        <v>0</v>
      </c>
      <c r="S8320">
        <v>0</v>
      </c>
      <c r="T8320">
        <v>14</v>
      </c>
      <c r="U8320">
        <v>0</v>
      </c>
      <c r="V8320">
        <v>0</v>
      </c>
      <c r="W8320">
        <v>0</v>
      </c>
      <c r="X8320">
        <v>129.25539649327033</v>
      </c>
      <c r="Y8320">
        <v>0</v>
      </c>
      <c r="Z8320">
        <v>0</v>
      </c>
      <c r="AA8320">
        <v>0</v>
      </c>
      <c r="AB8320">
        <v>13.968849353885323</v>
      </c>
      <c r="AC8320">
        <v>0</v>
      </c>
      <c r="AD8320">
        <v>0</v>
      </c>
      <c r="AE8320">
        <v>143.22424584715566</v>
      </c>
    </row>
    <row r="8321" spans="1:31" x14ac:dyDescent="0.25">
      <c r="A8321">
        <v>2334516</v>
      </c>
      <c r="B8321">
        <v>1</v>
      </c>
      <c r="C8321" t="s">
        <v>80</v>
      </c>
      <c r="D8321" t="s">
        <v>106</v>
      </c>
      <c r="E8321" t="s">
        <v>175</v>
      </c>
      <c r="F8321" t="s">
        <v>23640</v>
      </c>
      <c r="G8321" t="s">
        <v>467</v>
      </c>
      <c r="H8321" t="s">
        <v>135</v>
      </c>
      <c r="I8321" t="s">
        <v>468</v>
      </c>
      <c r="J8321" t="s">
        <v>137</v>
      </c>
      <c r="K8321" t="s">
        <v>138</v>
      </c>
      <c r="L8321" t="s">
        <v>23641</v>
      </c>
      <c r="M8321" t="s">
        <v>23642</v>
      </c>
      <c r="N8321">
        <v>1.0277777E-2</v>
      </c>
      <c r="O8321">
        <v>0</v>
      </c>
      <c r="P8321">
        <v>6014</v>
      </c>
      <c r="Q8321">
        <v>0</v>
      </c>
      <c r="R8321">
        <v>19</v>
      </c>
      <c r="S8321">
        <v>2</v>
      </c>
      <c r="T8321">
        <v>842</v>
      </c>
      <c r="U8321">
        <v>0</v>
      </c>
      <c r="V8321">
        <v>5</v>
      </c>
      <c r="W8321">
        <v>0</v>
      </c>
      <c r="X8321">
        <v>9.4174961383500051</v>
      </c>
      <c r="Y8321">
        <v>0</v>
      </c>
      <c r="Z8321">
        <v>0.20949833036159998</v>
      </c>
      <c r="AA8321">
        <v>1.7382939320833332E-2</v>
      </c>
      <c r="AB8321">
        <v>4.4662810339476158</v>
      </c>
      <c r="AC8321">
        <v>0</v>
      </c>
      <c r="AD8321">
        <v>0.47591321247487778</v>
      </c>
      <c r="AE8321">
        <v>14.58657165445493</v>
      </c>
    </row>
    <row r="8322" spans="1:31" x14ac:dyDescent="0.25">
      <c r="A8322">
        <v>2334230</v>
      </c>
      <c r="B8322">
        <v>1</v>
      </c>
      <c r="C8322" t="s">
        <v>81</v>
      </c>
      <c r="D8322" t="s">
        <v>128</v>
      </c>
      <c r="E8322" t="s">
        <v>132</v>
      </c>
      <c r="F8322" t="s">
        <v>1572</v>
      </c>
      <c r="G8322" t="s">
        <v>134</v>
      </c>
      <c r="H8322" t="s">
        <v>135</v>
      </c>
      <c r="I8322" t="s">
        <v>136</v>
      </c>
      <c r="J8322" t="s">
        <v>137</v>
      </c>
      <c r="K8322" t="s">
        <v>138</v>
      </c>
      <c r="L8322" t="s">
        <v>23643</v>
      </c>
      <c r="M8322" t="s">
        <v>23644</v>
      </c>
      <c r="N8322">
        <v>8.7777777000000001E-2</v>
      </c>
      <c r="O8322">
        <v>6</v>
      </c>
      <c r="P8322">
        <v>702</v>
      </c>
      <c r="Q8322">
        <v>17</v>
      </c>
      <c r="R8322">
        <v>10</v>
      </c>
      <c r="S8322">
        <v>15</v>
      </c>
      <c r="T8322">
        <v>60</v>
      </c>
      <c r="U8322">
        <v>1</v>
      </c>
      <c r="V8322">
        <v>0</v>
      </c>
      <c r="W8322">
        <v>0.12418458153306666</v>
      </c>
      <c r="X8322">
        <v>7.2502992870970049</v>
      </c>
      <c r="Y8322">
        <v>6.2931397956463115</v>
      </c>
      <c r="Z8322">
        <v>0.30553807291280005</v>
      </c>
      <c r="AA8322">
        <v>3.289137790925333</v>
      </c>
      <c r="AB8322">
        <v>1.4874622142749341</v>
      </c>
      <c r="AC8322">
        <v>3.9822776289463997</v>
      </c>
      <c r="AD8322">
        <v>0</v>
      </c>
      <c r="AE8322">
        <v>22.732039371335851</v>
      </c>
    </row>
    <row r="8323" spans="1:31" x14ac:dyDescent="0.25">
      <c r="A8323">
        <v>2334370</v>
      </c>
      <c r="B8323">
        <v>1</v>
      </c>
      <c r="C8323" t="s">
        <v>81</v>
      </c>
      <c r="D8323" t="s">
        <v>126</v>
      </c>
      <c r="E8323" t="s">
        <v>175</v>
      </c>
      <c r="F8323" t="s">
        <v>23645</v>
      </c>
      <c r="G8323" t="s">
        <v>134</v>
      </c>
      <c r="H8323" t="s">
        <v>135</v>
      </c>
      <c r="I8323" t="s">
        <v>136</v>
      </c>
      <c r="J8323" t="s">
        <v>137</v>
      </c>
      <c r="K8323" t="s">
        <v>138</v>
      </c>
      <c r="L8323" t="s">
        <v>23646</v>
      </c>
      <c r="M8323" t="s">
        <v>23647</v>
      </c>
      <c r="N8323">
        <v>0.260833333</v>
      </c>
      <c r="O8323">
        <v>0</v>
      </c>
      <c r="P8323">
        <v>63</v>
      </c>
      <c r="Q8323">
        <v>3</v>
      </c>
      <c r="R8323">
        <v>91</v>
      </c>
      <c r="S8323">
        <v>1</v>
      </c>
      <c r="T8323">
        <v>16</v>
      </c>
      <c r="U8323">
        <v>0</v>
      </c>
      <c r="V8323">
        <v>0</v>
      </c>
      <c r="W8323">
        <v>0</v>
      </c>
      <c r="X8323">
        <v>2.1116907300942995</v>
      </c>
      <c r="Y8323">
        <v>5.5175023835242492</v>
      </c>
      <c r="Z8323">
        <v>21.947102314941421</v>
      </c>
      <c r="AA8323">
        <v>0.30375039985383334</v>
      </c>
      <c r="AB8323">
        <v>6.701210782572451</v>
      </c>
      <c r="AC8323">
        <v>0</v>
      </c>
      <c r="AD8323">
        <v>0</v>
      </c>
      <c r="AE8323">
        <v>36.581256610986252</v>
      </c>
    </row>
    <row r="8324" spans="1:31" x14ac:dyDescent="0.25">
      <c r="A8324">
        <v>2334393</v>
      </c>
      <c r="B8324">
        <v>1</v>
      </c>
      <c r="C8324" t="s">
        <v>80</v>
      </c>
      <c r="D8324" t="s">
        <v>100</v>
      </c>
      <c r="E8324" t="s">
        <v>153</v>
      </c>
      <c r="F8324" t="s">
        <v>23648</v>
      </c>
      <c r="G8324" t="s">
        <v>155</v>
      </c>
      <c r="H8324" t="s">
        <v>150</v>
      </c>
      <c r="I8324" t="s">
        <v>136</v>
      </c>
      <c r="J8324" t="s">
        <v>137</v>
      </c>
      <c r="K8324" t="s">
        <v>138</v>
      </c>
      <c r="L8324" t="s">
        <v>23649</v>
      </c>
      <c r="M8324" t="s">
        <v>23650</v>
      </c>
      <c r="N8324">
        <v>3.250555555</v>
      </c>
      <c r="O8324">
        <v>0</v>
      </c>
      <c r="P8324">
        <v>1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0.99619572655120003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v>0</v>
      </c>
      <c r="AE8324">
        <v>0.99619572655120003</v>
      </c>
    </row>
    <row r="8325" spans="1:31" x14ac:dyDescent="0.25">
      <c r="A8325">
        <v>2334493</v>
      </c>
      <c r="B8325">
        <v>1</v>
      </c>
      <c r="C8325" t="s">
        <v>80</v>
      </c>
      <c r="D8325" t="s">
        <v>93</v>
      </c>
      <c r="E8325" t="s">
        <v>147</v>
      </c>
      <c r="F8325" t="s">
        <v>23651</v>
      </c>
      <c r="G8325" t="s">
        <v>149</v>
      </c>
      <c r="H8325" t="s">
        <v>150</v>
      </c>
      <c r="I8325" t="s">
        <v>136</v>
      </c>
      <c r="J8325" t="s">
        <v>137</v>
      </c>
      <c r="K8325" t="s">
        <v>138</v>
      </c>
      <c r="L8325" t="s">
        <v>23652</v>
      </c>
      <c r="M8325" t="s">
        <v>23653</v>
      </c>
      <c r="N8325">
        <v>0.76111111099999995</v>
      </c>
      <c r="O8325">
        <v>0</v>
      </c>
      <c r="P8325">
        <v>2</v>
      </c>
      <c r="Q8325">
        <v>0</v>
      </c>
      <c r="R8325">
        <v>4</v>
      </c>
      <c r="S8325">
        <v>0</v>
      </c>
      <c r="T8325">
        <v>1</v>
      </c>
      <c r="U8325">
        <v>0</v>
      </c>
      <c r="V8325">
        <v>0</v>
      </c>
      <c r="W8325">
        <v>0</v>
      </c>
      <c r="X8325">
        <v>0.21026272757333334</v>
      </c>
      <c r="Y8325">
        <v>0</v>
      </c>
      <c r="Z8325">
        <v>14.127544125336003</v>
      </c>
      <c r="AA8325">
        <v>0</v>
      </c>
      <c r="AB8325">
        <v>0.40679692037333337</v>
      </c>
      <c r="AC8325">
        <v>0</v>
      </c>
      <c r="AD8325">
        <v>0</v>
      </c>
      <c r="AE8325">
        <v>14.74460377328267</v>
      </c>
    </row>
    <row r="8326" spans="1:31" x14ac:dyDescent="0.25">
      <c r="A8326">
        <v>2334476</v>
      </c>
      <c r="B8326">
        <v>1</v>
      </c>
      <c r="C8326" t="s">
        <v>80</v>
      </c>
      <c r="D8326" t="s">
        <v>106</v>
      </c>
      <c r="E8326" t="s">
        <v>153</v>
      </c>
      <c r="F8326" t="s">
        <v>23654</v>
      </c>
      <c r="G8326" t="s">
        <v>203</v>
      </c>
      <c r="H8326" t="s">
        <v>150</v>
      </c>
      <c r="I8326" t="s">
        <v>136</v>
      </c>
      <c r="J8326" t="s">
        <v>137</v>
      </c>
      <c r="K8326" t="s">
        <v>138</v>
      </c>
      <c r="L8326" t="s">
        <v>23655</v>
      </c>
      <c r="M8326" t="s">
        <v>23656</v>
      </c>
      <c r="N8326">
        <v>3.2852777770000001</v>
      </c>
      <c r="O8326">
        <v>0</v>
      </c>
      <c r="P8326">
        <v>1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0.26106945061140835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  <c r="AE8326">
        <v>0.26106945061140835</v>
      </c>
    </row>
    <row r="8327" spans="1:31" x14ac:dyDescent="0.25">
      <c r="A8327">
        <v>2334622</v>
      </c>
      <c r="B8327">
        <v>1</v>
      </c>
      <c r="C8327" t="s">
        <v>81</v>
      </c>
      <c r="D8327" t="s">
        <v>118</v>
      </c>
      <c r="E8327" t="s">
        <v>147</v>
      </c>
      <c r="F8327" t="s">
        <v>23657</v>
      </c>
      <c r="G8327" t="s">
        <v>149</v>
      </c>
      <c r="H8327" t="s">
        <v>150</v>
      </c>
      <c r="I8327" t="s">
        <v>136</v>
      </c>
      <c r="J8327" t="s">
        <v>137</v>
      </c>
      <c r="K8327" t="s">
        <v>138</v>
      </c>
      <c r="L8327" t="s">
        <v>23658</v>
      </c>
      <c r="M8327" t="s">
        <v>23659</v>
      </c>
      <c r="N8327">
        <v>1.135277777</v>
      </c>
      <c r="O8327">
        <v>0</v>
      </c>
      <c r="P8327">
        <v>4</v>
      </c>
      <c r="Q8327">
        <v>0</v>
      </c>
      <c r="R8327">
        <v>5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0.87702857189200012</v>
      </c>
      <c r="Y8327">
        <v>0</v>
      </c>
      <c r="Z8327">
        <v>2.4401483377947333</v>
      </c>
      <c r="AA8327">
        <v>0</v>
      </c>
      <c r="AB8327">
        <v>0</v>
      </c>
      <c r="AC8327">
        <v>0</v>
      </c>
      <c r="AD8327">
        <v>0</v>
      </c>
      <c r="AE8327">
        <v>3.3171769096867334</v>
      </c>
    </row>
    <row r="8328" spans="1:31" x14ac:dyDescent="0.25">
      <c r="A8328">
        <v>2334479</v>
      </c>
      <c r="B8328">
        <v>1</v>
      </c>
      <c r="C8328" t="s">
        <v>80</v>
      </c>
      <c r="D8328" t="s">
        <v>100</v>
      </c>
      <c r="E8328" t="s">
        <v>141</v>
      </c>
      <c r="F8328" t="s">
        <v>23660</v>
      </c>
      <c r="G8328" t="s">
        <v>134</v>
      </c>
      <c r="H8328" t="s">
        <v>135</v>
      </c>
      <c r="I8328" t="s">
        <v>136</v>
      </c>
      <c r="J8328" t="s">
        <v>137</v>
      </c>
      <c r="K8328" t="s">
        <v>138</v>
      </c>
      <c r="L8328" t="s">
        <v>23661</v>
      </c>
      <c r="M8328" t="s">
        <v>23662</v>
      </c>
      <c r="N8328">
        <v>0.961388888</v>
      </c>
      <c r="O8328">
        <v>0</v>
      </c>
      <c r="P8328">
        <v>0</v>
      </c>
      <c r="Q8328">
        <v>16</v>
      </c>
      <c r="R8328">
        <v>15</v>
      </c>
      <c r="S8328">
        <v>2</v>
      </c>
      <c r="T8328">
        <v>1</v>
      </c>
      <c r="U8328">
        <v>0</v>
      </c>
      <c r="V8328">
        <v>0</v>
      </c>
      <c r="W8328">
        <v>0</v>
      </c>
      <c r="X8328">
        <v>0</v>
      </c>
      <c r="Y8328">
        <v>71.096583465282265</v>
      </c>
      <c r="Z8328">
        <v>44.754253698192763</v>
      </c>
      <c r="AA8328">
        <v>1.1952953106678557</v>
      </c>
      <c r="AB8328">
        <v>0.31695290441360002</v>
      </c>
      <c r="AC8328">
        <v>0</v>
      </c>
      <c r="AD8328">
        <v>0</v>
      </c>
      <c r="AE8328">
        <v>117.36308537855649</v>
      </c>
    </row>
    <row r="8329" spans="1:31" x14ac:dyDescent="0.25">
      <c r="A8329">
        <v>2334282</v>
      </c>
      <c r="B8329">
        <v>1</v>
      </c>
      <c r="C8329" t="s">
        <v>80</v>
      </c>
      <c r="D8329" t="s">
        <v>93</v>
      </c>
      <c r="E8329" t="s">
        <v>141</v>
      </c>
      <c r="F8329" t="s">
        <v>4539</v>
      </c>
      <c r="G8329" t="s">
        <v>134</v>
      </c>
      <c r="H8329" t="s">
        <v>135</v>
      </c>
      <c r="I8329" t="s">
        <v>136</v>
      </c>
      <c r="J8329" t="s">
        <v>137</v>
      </c>
      <c r="K8329" t="s">
        <v>138</v>
      </c>
      <c r="L8329" t="s">
        <v>23663</v>
      </c>
      <c r="M8329" t="s">
        <v>23664</v>
      </c>
      <c r="N8329">
        <v>8.2500000000000004E-2</v>
      </c>
      <c r="O8329">
        <v>0</v>
      </c>
      <c r="P8329">
        <v>250</v>
      </c>
      <c r="Q8329">
        <v>3</v>
      </c>
      <c r="R8329">
        <v>48</v>
      </c>
      <c r="S8329">
        <v>5</v>
      </c>
      <c r="T8329">
        <v>42</v>
      </c>
      <c r="U8329">
        <v>0</v>
      </c>
      <c r="V8329">
        <v>0</v>
      </c>
      <c r="W8329">
        <v>0</v>
      </c>
      <c r="X8329">
        <v>3.1034005146144001</v>
      </c>
      <c r="Y8329">
        <v>3.8097617902344005</v>
      </c>
      <c r="Z8329">
        <v>5.5531123674642</v>
      </c>
      <c r="AA8329">
        <v>2.6701430696902504</v>
      </c>
      <c r="AB8329">
        <v>2.0079552545051995</v>
      </c>
      <c r="AC8329">
        <v>0</v>
      </c>
      <c r="AD8329">
        <v>0</v>
      </c>
      <c r="AE8329">
        <v>17.144372996508448</v>
      </c>
    </row>
    <row r="8330" spans="1:31" x14ac:dyDescent="0.25">
      <c r="A8330">
        <v>2334677</v>
      </c>
      <c r="B8330">
        <v>1</v>
      </c>
      <c r="C8330" t="s">
        <v>81</v>
      </c>
      <c r="D8330" t="s">
        <v>123</v>
      </c>
      <c r="E8330" t="s">
        <v>147</v>
      </c>
      <c r="F8330" t="s">
        <v>14840</v>
      </c>
      <c r="G8330" t="s">
        <v>149</v>
      </c>
      <c r="H8330" t="s">
        <v>150</v>
      </c>
      <c r="I8330" t="s">
        <v>136</v>
      </c>
      <c r="J8330" t="s">
        <v>137</v>
      </c>
      <c r="K8330" t="s">
        <v>138</v>
      </c>
      <c r="L8330" t="s">
        <v>23665</v>
      </c>
      <c r="M8330" t="s">
        <v>23666</v>
      </c>
      <c r="N8330">
        <v>1.0886111110000001</v>
      </c>
      <c r="O8330">
        <v>0</v>
      </c>
      <c r="P8330">
        <v>7</v>
      </c>
      <c r="Q8330">
        <v>0</v>
      </c>
      <c r="R8330">
        <v>8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2.7998027713275753</v>
      </c>
      <c r="Y8330">
        <v>0</v>
      </c>
      <c r="Z8330">
        <v>18.677937523106031</v>
      </c>
      <c r="AA8330">
        <v>0</v>
      </c>
      <c r="AB8330">
        <v>0</v>
      </c>
      <c r="AC8330">
        <v>0</v>
      </c>
      <c r="AD8330">
        <v>0</v>
      </c>
      <c r="AE8330">
        <v>21.477740294433605</v>
      </c>
    </row>
    <row r="8331" spans="1:31" x14ac:dyDescent="0.25">
      <c r="A8331">
        <v>2334531</v>
      </c>
      <c r="B8331">
        <v>1</v>
      </c>
      <c r="C8331" t="s">
        <v>80</v>
      </c>
      <c r="D8331" t="s">
        <v>88</v>
      </c>
      <c r="E8331" t="s">
        <v>147</v>
      </c>
      <c r="F8331" t="s">
        <v>23667</v>
      </c>
      <c r="G8331" t="s">
        <v>258</v>
      </c>
      <c r="H8331" t="s">
        <v>150</v>
      </c>
      <c r="I8331" t="s">
        <v>136</v>
      </c>
      <c r="J8331" t="s">
        <v>137</v>
      </c>
      <c r="K8331" t="s">
        <v>138</v>
      </c>
      <c r="L8331" t="s">
        <v>23668</v>
      </c>
      <c r="M8331" t="s">
        <v>23669</v>
      </c>
      <c r="N8331">
        <v>3.0150000000000001</v>
      </c>
      <c r="O8331">
        <v>0</v>
      </c>
      <c r="P8331">
        <v>88</v>
      </c>
      <c r="Q8331">
        <v>0</v>
      </c>
      <c r="R8331">
        <v>0</v>
      </c>
      <c r="S8331">
        <v>0</v>
      </c>
      <c r="T8331">
        <v>6</v>
      </c>
      <c r="U8331">
        <v>0</v>
      </c>
      <c r="V8331">
        <v>0</v>
      </c>
      <c r="W8331">
        <v>0</v>
      </c>
      <c r="X8331">
        <v>50.342284335589177</v>
      </c>
      <c r="Y8331">
        <v>0</v>
      </c>
      <c r="Z8331">
        <v>0</v>
      </c>
      <c r="AA8331">
        <v>0</v>
      </c>
      <c r="AB8331">
        <v>2.5216272135844999</v>
      </c>
      <c r="AC8331">
        <v>0</v>
      </c>
      <c r="AD8331">
        <v>0</v>
      </c>
      <c r="AE8331">
        <v>52.863911549173679</v>
      </c>
    </row>
    <row r="8332" spans="1:31" x14ac:dyDescent="0.25">
      <c r="A8332">
        <v>2334245</v>
      </c>
      <c r="B8332">
        <v>1</v>
      </c>
      <c r="C8332" t="s">
        <v>81</v>
      </c>
      <c r="D8332" t="s">
        <v>123</v>
      </c>
      <c r="E8332" t="s">
        <v>175</v>
      </c>
      <c r="F8332" t="s">
        <v>1883</v>
      </c>
      <c r="G8332" t="s">
        <v>134</v>
      </c>
      <c r="H8332" t="s">
        <v>135</v>
      </c>
      <c r="I8332" t="s">
        <v>136</v>
      </c>
      <c r="J8332" t="s">
        <v>137</v>
      </c>
      <c r="K8332" t="s">
        <v>138</v>
      </c>
      <c r="L8332" t="s">
        <v>23670</v>
      </c>
      <c r="M8332" t="s">
        <v>23671</v>
      </c>
      <c r="N8332">
        <v>0.91583333300000003</v>
      </c>
      <c r="O8332">
        <v>9</v>
      </c>
      <c r="P8332">
        <v>12</v>
      </c>
      <c r="Q8332">
        <v>199</v>
      </c>
      <c r="R8332">
        <v>143</v>
      </c>
      <c r="S8332">
        <v>48</v>
      </c>
      <c r="T8332">
        <v>22</v>
      </c>
      <c r="U8332">
        <v>0</v>
      </c>
      <c r="V8332">
        <v>0</v>
      </c>
      <c r="W8332">
        <v>3.9484546486791015</v>
      </c>
      <c r="X8332">
        <v>4.8128092940666996</v>
      </c>
      <c r="Y8332">
        <v>193.20223822029885</v>
      </c>
      <c r="Z8332">
        <v>155.1356246902964</v>
      </c>
      <c r="AA8332">
        <v>32.491752170355042</v>
      </c>
      <c r="AB8332">
        <v>11.755359448689568</v>
      </c>
      <c r="AC8332">
        <v>0</v>
      </c>
      <c r="AD8332">
        <v>0</v>
      </c>
      <c r="AE8332">
        <v>401.34623847238566</v>
      </c>
    </row>
    <row r="8333" spans="1:31" x14ac:dyDescent="0.25">
      <c r="A8333">
        <v>2334700</v>
      </c>
      <c r="B8333">
        <v>1</v>
      </c>
      <c r="C8333" t="s">
        <v>80</v>
      </c>
      <c r="D8333" t="s">
        <v>83</v>
      </c>
      <c r="E8333" t="s">
        <v>175</v>
      </c>
      <c r="F8333" t="s">
        <v>23672</v>
      </c>
      <c r="G8333" t="s">
        <v>6834</v>
      </c>
      <c r="H8333" t="s">
        <v>135</v>
      </c>
      <c r="I8333" t="s">
        <v>136</v>
      </c>
      <c r="J8333" t="s">
        <v>137</v>
      </c>
      <c r="K8333" t="s">
        <v>138</v>
      </c>
      <c r="L8333" t="s">
        <v>23673</v>
      </c>
      <c r="M8333" t="s">
        <v>23674</v>
      </c>
      <c r="N8333">
        <v>2.3330555550000001</v>
      </c>
      <c r="O8333">
        <v>0</v>
      </c>
      <c r="P8333">
        <v>129</v>
      </c>
      <c r="Q8333">
        <v>0</v>
      </c>
      <c r="R8333">
        <v>0</v>
      </c>
      <c r="S8333">
        <v>0</v>
      </c>
      <c r="T8333">
        <v>13</v>
      </c>
      <c r="U8333">
        <v>0</v>
      </c>
      <c r="V8333">
        <v>0</v>
      </c>
      <c r="W8333">
        <v>0</v>
      </c>
      <c r="X8333">
        <v>67.5689739165785</v>
      </c>
      <c r="Y8333">
        <v>0</v>
      </c>
      <c r="Z8333">
        <v>0</v>
      </c>
      <c r="AA8333">
        <v>0</v>
      </c>
      <c r="AB8333">
        <v>16.701973116378021</v>
      </c>
      <c r="AC8333">
        <v>0</v>
      </c>
      <c r="AD8333">
        <v>0</v>
      </c>
      <c r="AE8333">
        <v>84.270947032956514</v>
      </c>
    </row>
    <row r="8334" spans="1:31" x14ac:dyDescent="0.25">
      <c r="A8334">
        <v>2334451</v>
      </c>
      <c r="B8334">
        <v>1</v>
      </c>
      <c r="C8334" t="s">
        <v>80</v>
      </c>
      <c r="D8334" t="s">
        <v>96</v>
      </c>
      <c r="E8334" t="s">
        <v>132</v>
      </c>
      <c r="F8334" t="s">
        <v>23675</v>
      </c>
      <c r="G8334" t="s">
        <v>134</v>
      </c>
      <c r="H8334" t="s">
        <v>135</v>
      </c>
      <c r="I8334" t="s">
        <v>136</v>
      </c>
      <c r="J8334" t="s">
        <v>137</v>
      </c>
      <c r="K8334" t="s">
        <v>138</v>
      </c>
      <c r="L8334" t="s">
        <v>23676</v>
      </c>
      <c r="M8334" t="s">
        <v>23677</v>
      </c>
      <c r="N8334">
        <v>0.25027777699999998</v>
      </c>
      <c r="O8334">
        <v>0</v>
      </c>
      <c r="P8334">
        <v>280</v>
      </c>
      <c r="Q8334">
        <v>10</v>
      </c>
      <c r="R8334">
        <v>26</v>
      </c>
      <c r="S8334">
        <v>9</v>
      </c>
      <c r="T8334">
        <v>45</v>
      </c>
      <c r="U8334">
        <v>3</v>
      </c>
      <c r="V8334">
        <v>0</v>
      </c>
      <c r="W8334">
        <v>0</v>
      </c>
      <c r="X8334">
        <v>19.928426675916981</v>
      </c>
      <c r="Y8334">
        <v>1.672944960617172</v>
      </c>
      <c r="Z8334">
        <v>4.0058457927825142</v>
      </c>
      <c r="AA8334">
        <v>10.534935102587275</v>
      </c>
      <c r="AB8334">
        <v>5.8811613307362993</v>
      </c>
      <c r="AC8334">
        <v>21.903191378259351</v>
      </c>
      <c r="AD8334">
        <v>0</v>
      </c>
      <c r="AE8334">
        <v>63.926505240899594</v>
      </c>
    </row>
    <row r="8335" spans="1:31" x14ac:dyDescent="0.25">
      <c r="A8335">
        <v>2334259</v>
      </c>
      <c r="B8335">
        <v>1</v>
      </c>
      <c r="C8335" t="s">
        <v>80</v>
      </c>
      <c r="D8335" t="s">
        <v>103</v>
      </c>
      <c r="E8335" t="s">
        <v>175</v>
      </c>
      <c r="F8335" t="s">
        <v>6292</v>
      </c>
      <c r="G8335" t="s">
        <v>1721</v>
      </c>
      <c r="H8335" t="s">
        <v>135</v>
      </c>
      <c r="I8335" t="s">
        <v>136</v>
      </c>
      <c r="J8335" t="s">
        <v>137</v>
      </c>
      <c r="K8335" t="s">
        <v>138</v>
      </c>
      <c r="L8335" t="s">
        <v>23678</v>
      </c>
      <c r="M8335" t="s">
        <v>23679</v>
      </c>
      <c r="N8335">
        <v>5.4986111109999998</v>
      </c>
      <c r="O8335">
        <v>0</v>
      </c>
      <c r="P8335">
        <v>0</v>
      </c>
      <c r="Q8335">
        <v>0</v>
      </c>
      <c r="R8335">
        <v>16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305.69935360330152</v>
      </c>
      <c r="AA8335">
        <v>0</v>
      </c>
      <c r="AB8335">
        <v>0</v>
      </c>
      <c r="AC8335">
        <v>0</v>
      </c>
      <c r="AD8335">
        <v>0</v>
      </c>
      <c r="AE8335">
        <v>305.69935360330152</v>
      </c>
    </row>
    <row r="8336" spans="1:31" x14ac:dyDescent="0.25">
      <c r="A8336">
        <v>2334302</v>
      </c>
      <c r="B8336">
        <v>1</v>
      </c>
      <c r="C8336" t="s">
        <v>80</v>
      </c>
      <c r="D8336" t="s">
        <v>83</v>
      </c>
      <c r="E8336" t="s">
        <v>175</v>
      </c>
      <c r="F8336" t="s">
        <v>23680</v>
      </c>
      <c r="G8336" t="s">
        <v>143</v>
      </c>
      <c r="H8336" t="s">
        <v>135</v>
      </c>
      <c r="I8336" t="s">
        <v>136</v>
      </c>
      <c r="J8336" t="s">
        <v>137</v>
      </c>
      <c r="K8336" t="s">
        <v>144</v>
      </c>
      <c r="L8336" t="s">
        <v>23681</v>
      </c>
      <c r="M8336" t="s">
        <v>23682</v>
      </c>
      <c r="N8336">
        <v>3.3258333329999998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81</v>
      </c>
      <c r="U8336">
        <v>0</v>
      </c>
      <c r="V8336">
        <v>3</v>
      </c>
      <c r="W8336">
        <v>0</v>
      </c>
      <c r="X8336">
        <v>0</v>
      </c>
      <c r="Y8336">
        <v>0</v>
      </c>
      <c r="Z8336">
        <v>0</v>
      </c>
      <c r="AA8336">
        <v>0</v>
      </c>
      <c r="AB8336">
        <v>364.92558398327594</v>
      </c>
      <c r="AC8336">
        <v>0</v>
      </c>
      <c r="AD8336">
        <v>181.33660141659945</v>
      </c>
      <c r="AE8336">
        <v>546.26218539987542</v>
      </c>
    </row>
    <row r="8337" spans="1:31" x14ac:dyDescent="0.25">
      <c r="A8337">
        <v>2334471</v>
      </c>
      <c r="B8337">
        <v>1</v>
      </c>
      <c r="C8337" t="s">
        <v>80</v>
      </c>
      <c r="D8337" t="s">
        <v>93</v>
      </c>
      <c r="E8337" t="s">
        <v>175</v>
      </c>
      <c r="F8337" t="s">
        <v>23683</v>
      </c>
      <c r="G8337" t="s">
        <v>716</v>
      </c>
      <c r="H8337" t="s">
        <v>135</v>
      </c>
      <c r="I8337" t="s">
        <v>136</v>
      </c>
      <c r="J8337" t="s">
        <v>137</v>
      </c>
      <c r="K8337" t="s">
        <v>138</v>
      </c>
      <c r="L8337" t="s">
        <v>23684</v>
      </c>
      <c r="M8337" t="s">
        <v>23685</v>
      </c>
      <c r="N8337">
        <v>1.1288888880000001</v>
      </c>
      <c r="O8337">
        <v>0</v>
      </c>
      <c r="P8337">
        <v>0</v>
      </c>
      <c r="Q8337">
        <v>0</v>
      </c>
      <c r="R8337">
        <v>15</v>
      </c>
      <c r="S8337">
        <v>0</v>
      </c>
      <c r="T8337">
        <v>2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26.607784861532537</v>
      </c>
      <c r="AA8337">
        <v>0</v>
      </c>
      <c r="AB8337">
        <v>2.4022565792316</v>
      </c>
      <c r="AC8337">
        <v>0</v>
      </c>
      <c r="AD8337">
        <v>0</v>
      </c>
      <c r="AE8337">
        <v>29.010041440764137</v>
      </c>
    </row>
    <row r="8338" spans="1:31" x14ac:dyDescent="0.25">
      <c r="A8338">
        <v>2334448</v>
      </c>
      <c r="B8338">
        <v>1</v>
      </c>
      <c r="C8338" t="s">
        <v>81</v>
      </c>
      <c r="D8338" t="s">
        <v>119</v>
      </c>
      <c r="E8338" t="s">
        <v>141</v>
      </c>
      <c r="F8338" t="s">
        <v>1481</v>
      </c>
      <c r="G8338" t="s">
        <v>134</v>
      </c>
      <c r="H8338" t="s">
        <v>135</v>
      </c>
      <c r="I8338" t="s">
        <v>136</v>
      </c>
      <c r="J8338" t="s">
        <v>137</v>
      </c>
      <c r="K8338" t="s">
        <v>138</v>
      </c>
      <c r="L8338" t="s">
        <v>23686</v>
      </c>
      <c r="M8338" t="s">
        <v>23687</v>
      </c>
      <c r="N8338">
        <v>0.16138888800000001</v>
      </c>
      <c r="O8338">
        <v>0</v>
      </c>
      <c r="P8338">
        <v>513</v>
      </c>
      <c r="Q8338">
        <v>54</v>
      </c>
      <c r="R8338">
        <v>120</v>
      </c>
      <c r="S8338">
        <v>5</v>
      </c>
      <c r="T8338">
        <v>24</v>
      </c>
      <c r="U8338">
        <v>2</v>
      </c>
      <c r="V8338">
        <v>0</v>
      </c>
      <c r="W8338">
        <v>0</v>
      </c>
      <c r="X8338">
        <v>10.744992347195156</v>
      </c>
      <c r="Y8338">
        <v>41.060251680649557</v>
      </c>
      <c r="Z8338">
        <v>62.734291128009609</v>
      </c>
      <c r="AA8338">
        <v>0.9741738793760556</v>
      </c>
      <c r="AB8338">
        <v>1.750077625219</v>
      </c>
      <c r="AC8338">
        <v>17.519442929388514</v>
      </c>
      <c r="AD8338">
        <v>0</v>
      </c>
      <c r="AE8338">
        <v>134.7832295898379</v>
      </c>
    </row>
    <row r="8339" spans="1:31" x14ac:dyDescent="0.25">
      <c r="A8339">
        <v>2334494</v>
      </c>
      <c r="B8339">
        <v>1</v>
      </c>
      <c r="C8339" t="s">
        <v>80</v>
      </c>
      <c r="D8339" t="s">
        <v>92</v>
      </c>
      <c r="E8339" t="s">
        <v>153</v>
      </c>
      <c r="F8339" t="s">
        <v>23688</v>
      </c>
      <c r="G8339" t="s">
        <v>155</v>
      </c>
      <c r="H8339" t="s">
        <v>150</v>
      </c>
      <c r="I8339" t="s">
        <v>136</v>
      </c>
      <c r="J8339" t="s">
        <v>137</v>
      </c>
      <c r="K8339" t="s">
        <v>138</v>
      </c>
      <c r="L8339" t="s">
        <v>23689</v>
      </c>
      <c r="M8339" t="s">
        <v>23690</v>
      </c>
      <c r="N8339">
        <v>2.5325000000000002</v>
      </c>
      <c r="O8339">
        <v>0</v>
      </c>
      <c r="P8339">
        <v>9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6.2133408436287656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6.2133408436287656</v>
      </c>
    </row>
    <row r="8340" spans="1:31" x14ac:dyDescent="0.25">
      <c r="A8340">
        <v>2334640</v>
      </c>
      <c r="B8340">
        <v>1</v>
      </c>
      <c r="C8340" t="s">
        <v>81</v>
      </c>
      <c r="D8340" t="s">
        <v>112</v>
      </c>
      <c r="E8340" t="s">
        <v>147</v>
      </c>
      <c r="F8340" t="s">
        <v>23691</v>
      </c>
      <c r="G8340" t="s">
        <v>149</v>
      </c>
      <c r="H8340" t="s">
        <v>150</v>
      </c>
      <c r="I8340" t="s">
        <v>136</v>
      </c>
      <c r="J8340" t="s">
        <v>137</v>
      </c>
      <c r="K8340" t="s">
        <v>138</v>
      </c>
      <c r="L8340" t="s">
        <v>23692</v>
      </c>
      <c r="M8340" t="s">
        <v>23693</v>
      </c>
      <c r="N8340">
        <v>2.6069444439999998</v>
      </c>
      <c r="O8340">
        <v>0</v>
      </c>
      <c r="P8340">
        <v>91</v>
      </c>
      <c r="Q8340">
        <v>0</v>
      </c>
      <c r="R8340">
        <v>0</v>
      </c>
      <c r="S8340">
        <v>0</v>
      </c>
      <c r="T8340">
        <v>10</v>
      </c>
      <c r="U8340">
        <v>0</v>
      </c>
      <c r="V8340">
        <v>0</v>
      </c>
      <c r="W8340">
        <v>0</v>
      </c>
      <c r="X8340">
        <v>38.581424438236695</v>
      </c>
      <c r="Y8340">
        <v>0</v>
      </c>
      <c r="Z8340">
        <v>0</v>
      </c>
      <c r="AA8340">
        <v>0</v>
      </c>
      <c r="AB8340">
        <v>2.8958305195284759</v>
      </c>
      <c r="AC8340">
        <v>0</v>
      </c>
      <c r="AD8340">
        <v>0</v>
      </c>
      <c r="AE8340">
        <v>41.477254957765169</v>
      </c>
    </row>
    <row r="8341" spans="1:31" x14ac:dyDescent="0.25">
      <c r="A8341">
        <v>2334534</v>
      </c>
      <c r="B8341">
        <v>1</v>
      </c>
      <c r="C8341" t="s">
        <v>80</v>
      </c>
      <c r="D8341" t="s">
        <v>83</v>
      </c>
      <c r="E8341" t="s">
        <v>147</v>
      </c>
      <c r="F8341" t="s">
        <v>23694</v>
      </c>
      <c r="G8341" t="s">
        <v>149</v>
      </c>
      <c r="H8341" t="s">
        <v>150</v>
      </c>
      <c r="I8341" t="s">
        <v>136</v>
      </c>
      <c r="J8341" t="s">
        <v>137</v>
      </c>
      <c r="K8341" t="s">
        <v>138</v>
      </c>
      <c r="L8341" t="s">
        <v>23695</v>
      </c>
      <c r="M8341" t="s">
        <v>23696</v>
      </c>
      <c r="N8341">
        <v>1.8388888880000001</v>
      </c>
      <c r="O8341">
        <v>0</v>
      </c>
      <c r="P8341">
        <v>33</v>
      </c>
      <c r="Q8341">
        <v>0</v>
      </c>
      <c r="R8341">
        <v>0</v>
      </c>
      <c r="S8341">
        <v>0</v>
      </c>
      <c r="T8341">
        <v>10</v>
      </c>
      <c r="U8341">
        <v>0</v>
      </c>
      <c r="V8341">
        <v>0</v>
      </c>
      <c r="W8341">
        <v>0</v>
      </c>
      <c r="X8341">
        <v>13.481996878090397</v>
      </c>
      <c r="Y8341">
        <v>0</v>
      </c>
      <c r="Z8341">
        <v>0</v>
      </c>
      <c r="AA8341">
        <v>0</v>
      </c>
      <c r="AB8341">
        <v>26.813360814970356</v>
      </c>
      <c r="AC8341">
        <v>0</v>
      </c>
      <c r="AD8341">
        <v>0</v>
      </c>
      <c r="AE8341">
        <v>40.295357693060751</v>
      </c>
    </row>
    <row r="8342" spans="1:31" x14ac:dyDescent="0.25">
      <c r="A8342">
        <v>2334342</v>
      </c>
      <c r="B8342">
        <v>1</v>
      </c>
      <c r="C8342" t="s">
        <v>80</v>
      </c>
      <c r="D8342" t="s">
        <v>98</v>
      </c>
      <c r="E8342" t="s">
        <v>175</v>
      </c>
      <c r="F8342" t="s">
        <v>23697</v>
      </c>
      <c r="G8342" t="s">
        <v>210</v>
      </c>
      <c r="H8342" t="s">
        <v>135</v>
      </c>
      <c r="I8342" t="s">
        <v>136</v>
      </c>
      <c r="J8342" t="s">
        <v>137</v>
      </c>
      <c r="K8342" t="s">
        <v>138</v>
      </c>
      <c r="L8342" t="s">
        <v>23698</v>
      </c>
      <c r="M8342" t="s">
        <v>23699</v>
      </c>
      <c r="N8342">
        <v>4.346944444</v>
      </c>
      <c r="O8342">
        <v>0</v>
      </c>
      <c r="P8342">
        <v>109</v>
      </c>
      <c r="Q8342">
        <v>0</v>
      </c>
      <c r="R8342">
        <v>14</v>
      </c>
      <c r="S8342">
        <v>0</v>
      </c>
      <c r="T8342">
        <v>15</v>
      </c>
      <c r="U8342">
        <v>0</v>
      </c>
      <c r="V8342">
        <v>0</v>
      </c>
      <c r="W8342">
        <v>0</v>
      </c>
      <c r="X8342">
        <v>118.92183295529928</v>
      </c>
      <c r="Y8342">
        <v>0</v>
      </c>
      <c r="Z8342">
        <v>208.53159987132565</v>
      </c>
      <c r="AA8342">
        <v>0</v>
      </c>
      <c r="AB8342">
        <v>82.288064229938357</v>
      </c>
      <c r="AC8342">
        <v>0</v>
      </c>
      <c r="AD8342">
        <v>0</v>
      </c>
      <c r="AE8342">
        <v>409.74149705656328</v>
      </c>
    </row>
    <row r="8343" spans="1:31" x14ac:dyDescent="0.25">
      <c r="A8343">
        <v>2334488</v>
      </c>
      <c r="B8343">
        <v>1</v>
      </c>
      <c r="C8343" t="s">
        <v>81</v>
      </c>
      <c r="D8343" t="s">
        <v>120</v>
      </c>
      <c r="E8343" t="s">
        <v>141</v>
      </c>
      <c r="F8343" t="s">
        <v>9420</v>
      </c>
      <c r="G8343" t="s">
        <v>134</v>
      </c>
      <c r="H8343" t="s">
        <v>135</v>
      </c>
      <c r="I8343" t="s">
        <v>136</v>
      </c>
      <c r="J8343" t="s">
        <v>137</v>
      </c>
      <c r="K8343" t="s">
        <v>138</v>
      </c>
      <c r="L8343" t="s">
        <v>23700</v>
      </c>
      <c r="M8343" t="s">
        <v>23701</v>
      </c>
      <c r="N8343">
        <v>0.74805555499999998</v>
      </c>
      <c r="O8343">
        <v>0</v>
      </c>
      <c r="P8343">
        <v>346</v>
      </c>
      <c r="Q8343">
        <v>108</v>
      </c>
      <c r="R8343">
        <v>43</v>
      </c>
      <c r="S8343">
        <v>12</v>
      </c>
      <c r="T8343">
        <v>55</v>
      </c>
      <c r="U8343">
        <v>4</v>
      </c>
      <c r="V8343">
        <v>0</v>
      </c>
      <c r="W8343">
        <v>0</v>
      </c>
      <c r="X8343">
        <v>46.303890947620076</v>
      </c>
      <c r="Y8343">
        <v>534.70237987683447</v>
      </c>
      <c r="Z8343">
        <v>130.50621201464091</v>
      </c>
      <c r="AA8343">
        <v>22.702551255032205</v>
      </c>
      <c r="AB8343">
        <v>17.698111426593329</v>
      </c>
      <c r="AC8343">
        <v>160.68407159312693</v>
      </c>
      <c r="AD8343">
        <v>0</v>
      </c>
      <c r="AE8343">
        <v>912.59721711384782</v>
      </c>
    </row>
    <row r="8344" spans="1:31" x14ac:dyDescent="0.25">
      <c r="A8344">
        <v>2334388</v>
      </c>
      <c r="B8344">
        <v>1</v>
      </c>
      <c r="C8344" t="s">
        <v>80</v>
      </c>
      <c r="D8344" t="s">
        <v>89</v>
      </c>
      <c r="E8344" t="s">
        <v>141</v>
      </c>
      <c r="F8344" t="s">
        <v>9191</v>
      </c>
      <c r="G8344" t="s">
        <v>134</v>
      </c>
      <c r="H8344" t="s">
        <v>135</v>
      </c>
      <c r="I8344" t="s">
        <v>136</v>
      </c>
      <c r="J8344" t="s">
        <v>137</v>
      </c>
      <c r="K8344" t="s">
        <v>138</v>
      </c>
      <c r="L8344" t="s">
        <v>23702</v>
      </c>
      <c r="M8344" t="s">
        <v>23703</v>
      </c>
      <c r="N8344">
        <v>0.36333333299999998</v>
      </c>
      <c r="O8344">
        <v>1</v>
      </c>
      <c r="P8344">
        <v>289</v>
      </c>
      <c r="Q8344">
        <v>1</v>
      </c>
      <c r="R8344">
        <v>57</v>
      </c>
      <c r="S8344">
        <v>2</v>
      </c>
      <c r="T8344">
        <v>170</v>
      </c>
      <c r="U8344">
        <v>0</v>
      </c>
      <c r="V8344">
        <v>0</v>
      </c>
      <c r="W8344">
        <v>3.1116009867820003</v>
      </c>
      <c r="X8344">
        <v>36.360624563688752</v>
      </c>
      <c r="Y8344">
        <v>3.7557992437075001</v>
      </c>
      <c r="Z8344">
        <v>8.6301939089894013</v>
      </c>
      <c r="AA8344">
        <v>1.0097410973426333</v>
      </c>
      <c r="AB8344">
        <v>38.207879229678305</v>
      </c>
      <c r="AC8344">
        <v>0</v>
      </c>
      <c r="AD8344">
        <v>0</v>
      </c>
      <c r="AE8344">
        <v>91.07583903018859</v>
      </c>
    </row>
    <row r="8345" spans="1:31" x14ac:dyDescent="0.25">
      <c r="A8345">
        <v>2334239</v>
      </c>
      <c r="B8345">
        <v>1</v>
      </c>
      <c r="C8345" t="s">
        <v>81</v>
      </c>
      <c r="D8345" t="s">
        <v>128</v>
      </c>
      <c r="E8345" t="s">
        <v>141</v>
      </c>
      <c r="F8345" t="s">
        <v>23704</v>
      </c>
      <c r="G8345" t="s">
        <v>134</v>
      </c>
      <c r="H8345" t="s">
        <v>135</v>
      </c>
      <c r="I8345" t="s">
        <v>136</v>
      </c>
      <c r="J8345" t="s">
        <v>137</v>
      </c>
      <c r="K8345" t="s">
        <v>138</v>
      </c>
      <c r="L8345" t="s">
        <v>23705</v>
      </c>
      <c r="M8345" t="s">
        <v>23706</v>
      </c>
      <c r="N8345">
        <v>0.70750000000000002</v>
      </c>
      <c r="O8345">
        <v>20</v>
      </c>
      <c r="P8345">
        <v>107</v>
      </c>
      <c r="Q8345">
        <v>298</v>
      </c>
      <c r="R8345">
        <v>88</v>
      </c>
      <c r="S8345">
        <v>10</v>
      </c>
      <c r="T8345">
        <v>2</v>
      </c>
      <c r="U8345">
        <v>0</v>
      </c>
      <c r="V8345">
        <v>0</v>
      </c>
      <c r="W8345">
        <v>4.3769932574948998</v>
      </c>
      <c r="X8345">
        <v>14.314445679287468</v>
      </c>
      <c r="Y8345">
        <v>118.07526724467719</v>
      </c>
      <c r="Z8345">
        <v>50.251162226145993</v>
      </c>
      <c r="AA8345">
        <v>4.3175371180584001</v>
      </c>
      <c r="AB8345">
        <v>0.59916428272352507</v>
      </c>
      <c r="AC8345">
        <v>0</v>
      </c>
      <c r="AD8345">
        <v>0</v>
      </c>
      <c r="AE8345">
        <v>191.93456980838749</v>
      </c>
    </row>
    <row r="8346" spans="1:31" x14ac:dyDescent="0.25">
      <c r="A8346">
        <v>2334219</v>
      </c>
      <c r="B8346">
        <v>1</v>
      </c>
      <c r="C8346" t="s">
        <v>81</v>
      </c>
      <c r="D8346" t="s">
        <v>128</v>
      </c>
      <c r="E8346" t="s">
        <v>132</v>
      </c>
      <c r="F8346" t="s">
        <v>1572</v>
      </c>
      <c r="G8346" t="s">
        <v>134</v>
      </c>
      <c r="H8346" t="s">
        <v>135</v>
      </c>
      <c r="I8346" t="s">
        <v>136</v>
      </c>
      <c r="J8346" t="s">
        <v>137</v>
      </c>
      <c r="K8346" t="s">
        <v>138</v>
      </c>
      <c r="L8346" t="s">
        <v>23707</v>
      </c>
      <c r="M8346" t="s">
        <v>23708</v>
      </c>
      <c r="N8346">
        <v>1.932222222</v>
      </c>
      <c r="O8346">
        <v>7</v>
      </c>
      <c r="P8346">
        <v>1324</v>
      </c>
      <c r="Q8346">
        <v>25</v>
      </c>
      <c r="R8346">
        <v>19</v>
      </c>
      <c r="S8346">
        <v>22</v>
      </c>
      <c r="T8346">
        <v>113</v>
      </c>
      <c r="U8346">
        <v>1</v>
      </c>
      <c r="V8346">
        <v>0</v>
      </c>
      <c r="W8346">
        <v>3.827063101977501</v>
      </c>
      <c r="X8346">
        <v>298.71113184845916</v>
      </c>
      <c r="Y8346">
        <v>189.2698554241189</v>
      </c>
      <c r="Z8346">
        <v>15.512841968626256</v>
      </c>
      <c r="AA8346">
        <v>108.68628732915693</v>
      </c>
      <c r="AB8346">
        <v>52.240465036483343</v>
      </c>
      <c r="AC8346">
        <v>91.929855299812488</v>
      </c>
      <c r="AD8346">
        <v>0</v>
      </c>
      <c r="AE8346">
        <v>760.17750000863464</v>
      </c>
    </row>
    <row r="8347" spans="1:31" x14ac:dyDescent="0.25">
      <c r="A8347">
        <v>2334597</v>
      </c>
      <c r="B8347">
        <v>1</v>
      </c>
      <c r="C8347" t="s">
        <v>81</v>
      </c>
      <c r="D8347" t="s">
        <v>126</v>
      </c>
      <c r="E8347" t="s">
        <v>132</v>
      </c>
      <c r="F8347" t="s">
        <v>12367</v>
      </c>
      <c r="G8347" t="s">
        <v>134</v>
      </c>
      <c r="H8347" t="s">
        <v>135</v>
      </c>
      <c r="I8347" t="s">
        <v>136</v>
      </c>
      <c r="J8347" t="s">
        <v>137</v>
      </c>
      <c r="K8347" t="s">
        <v>138</v>
      </c>
      <c r="L8347" t="s">
        <v>23709</v>
      </c>
      <c r="M8347" t="s">
        <v>23710</v>
      </c>
      <c r="N8347">
        <v>0.70888888800000005</v>
      </c>
      <c r="O8347">
        <v>0</v>
      </c>
      <c r="P8347">
        <v>514</v>
      </c>
      <c r="Q8347">
        <v>0</v>
      </c>
      <c r="R8347">
        <v>32</v>
      </c>
      <c r="S8347">
        <v>1</v>
      </c>
      <c r="T8347">
        <v>83</v>
      </c>
      <c r="U8347">
        <v>1</v>
      </c>
      <c r="V8347">
        <v>0</v>
      </c>
      <c r="W8347">
        <v>0</v>
      </c>
      <c r="X8347">
        <v>44.140346428408748</v>
      </c>
      <c r="Y8347">
        <v>0</v>
      </c>
      <c r="Z8347">
        <v>5.8519928519652398</v>
      </c>
      <c r="AA8347">
        <v>0.63326501216054987</v>
      </c>
      <c r="AB8347">
        <v>9.3758048365623701</v>
      </c>
      <c r="AC8347">
        <v>2.4022299813416668</v>
      </c>
      <c r="AD8347">
        <v>0</v>
      </c>
      <c r="AE8347">
        <v>62.403639110438583</v>
      </c>
    </row>
    <row r="8348" spans="1:31" x14ac:dyDescent="0.25">
      <c r="A8348">
        <v>2334242</v>
      </c>
      <c r="B8348">
        <v>1</v>
      </c>
      <c r="C8348" t="s">
        <v>80</v>
      </c>
      <c r="D8348" t="s">
        <v>101</v>
      </c>
      <c r="E8348" t="s">
        <v>175</v>
      </c>
      <c r="F8348" t="s">
        <v>20166</v>
      </c>
      <c r="G8348" t="s">
        <v>210</v>
      </c>
      <c r="H8348" t="s">
        <v>135</v>
      </c>
      <c r="I8348" t="s">
        <v>136</v>
      </c>
      <c r="J8348" t="s">
        <v>137</v>
      </c>
      <c r="K8348" t="s">
        <v>138</v>
      </c>
      <c r="L8348" t="s">
        <v>23711</v>
      </c>
      <c r="M8348" t="s">
        <v>23712</v>
      </c>
      <c r="N8348">
        <v>3.5761111109999999</v>
      </c>
      <c r="O8348">
        <v>0</v>
      </c>
      <c r="P8348">
        <v>0</v>
      </c>
      <c r="Q8348">
        <v>0</v>
      </c>
      <c r="R8348">
        <v>2</v>
      </c>
      <c r="S8348">
        <v>0</v>
      </c>
      <c r="T8348">
        <v>1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3.3769102403548419</v>
      </c>
      <c r="AA8348">
        <v>0</v>
      </c>
      <c r="AB8348">
        <v>5.5182642256342165</v>
      </c>
      <c r="AC8348">
        <v>0</v>
      </c>
      <c r="AD8348">
        <v>0</v>
      </c>
      <c r="AE8348">
        <v>8.8951744659890579</v>
      </c>
    </row>
    <row r="8349" spans="1:31" x14ac:dyDescent="0.25">
      <c r="A8349">
        <v>2334617</v>
      </c>
      <c r="B8349">
        <v>1</v>
      </c>
      <c r="C8349" t="s">
        <v>80</v>
      </c>
      <c r="D8349" t="s">
        <v>93</v>
      </c>
      <c r="E8349" t="s">
        <v>132</v>
      </c>
      <c r="F8349" t="s">
        <v>1956</v>
      </c>
      <c r="G8349" t="s">
        <v>134</v>
      </c>
      <c r="H8349" t="s">
        <v>135</v>
      </c>
      <c r="I8349" t="s">
        <v>136</v>
      </c>
      <c r="J8349" t="s">
        <v>137</v>
      </c>
      <c r="K8349" t="s">
        <v>138</v>
      </c>
      <c r="L8349" t="s">
        <v>23713</v>
      </c>
      <c r="M8349" t="s">
        <v>23714</v>
      </c>
      <c r="N8349">
        <v>1.0466666659999999</v>
      </c>
      <c r="O8349">
        <v>1</v>
      </c>
      <c r="P8349">
        <v>281</v>
      </c>
      <c r="Q8349">
        <v>21</v>
      </c>
      <c r="R8349">
        <v>128</v>
      </c>
      <c r="S8349">
        <v>3</v>
      </c>
      <c r="T8349">
        <v>73</v>
      </c>
      <c r="U8349">
        <v>0</v>
      </c>
      <c r="V8349">
        <v>0</v>
      </c>
      <c r="W8349">
        <v>1.8302964542211002</v>
      </c>
      <c r="X8349">
        <v>63.570603798008463</v>
      </c>
      <c r="Y8349">
        <v>374.74807162236624</v>
      </c>
      <c r="Z8349">
        <v>407.65124020523803</v>
      </c>
      <c r="AA8349">
        <v>4.0031136718551332</v>
      </c>
      <c r="AB8349">
        <v>93.708011830528008</v>
      </c>
      <c r="AC8349">
        <v>0</v>
      </c>
      <c r="AD8349">
        <v>0</v>
      </c>
      <c r="AE8349">
        <v>945.51133758221692</v>
      </c>
    </row>
    <row r="8350" spans="1:31" x14ac:dyDescent="0.25">
      <c r="A8350">
        <v>2334511</v>
      </c>
      <c r="B8350">
        <v>1</v>
      </c>
      <c r="C8350" t="s">
        <v>80</v>
      </c>
      <c r="D8350" t="s">
        <v>104</v>
      </c>
      <c r="E8350" t="s">
        <v>132</v>
      </c>
      <c r="F8350" t="s">
        <v>4104</v>
      </c>
      <c r="G8350" t="s">
        <v>467</v>
      </c>
      <c r="H8350" t="s">
        <v>135</v>
      </c>
      <c r="I8350" t="s">
        <v>136</v>
      </c>
      <c r="J8350" t="s">
        <v>137</v>
      </c>
      <c r="K8350" t="s">
        <v>138</v>
      </c>
      <c r="L8350" t="s">
        <v>23715</v>
      </c>
      <c r="M8350" t="s">
        <v>23716</v>
      </c>
      <c r="N8350">
        <v>0.58111111100000001</v>
      </c>
      <c r="O8350">
        <v>4</v>
      </c>
      <c r="P8350">
        <v>24</v>
      </c>
      <c r="Q8350">
        <v>25</v>
      </c>
      <c r="R8350">
        <v>41</v>
      </c>
      <c r="S8350">
        <v>10</v>
      </c>
      <c r="T8350">
        <v>23</v>
      </c>
      <c r="U8350">
        <v>0</v>
      </c>
      <c r="V8350">
        <v>0</v>
      </c>
      <c r="W8350">
        <v>1.4050925419318334</v>
      </c>
      <c r="X8350">
        <v>3.4110972873538019</v>
      </c>
      <c r="Y8350">
        <v>17.292479342724995</v>
      </c>
      <c r="Z8350">
        <v>26.936626588074933</v>
      </c>
      <c r="AA8350">
        <v>4.1813263122421338</v>
      </c>
      <c r="AB8350">
        <v>5.1029778183866643</v>
      </c>
      <c r="AC8350">
        <v>0</v>
      </c>
      <c r="AD8350">
        <v>0</v>
      </c>
      <c r="AE8350">
        <v>58.329599890714363</v>
      </c>
    </row>
    <row r="8351" spans="1:31" x14ac:dyDescent="0.25">
      <c r="A8351">
        <v>2334405</v>
      </c>
      <c r="B8351">
        <v>1</v>
      </c>
      <c r="C8351" t="s">
        <v>81</v>
      </c>
      <c r="D8351" t="s">
        <v>117</v>
      </c>
      <c r="E8351" t="s">
        <v>158</v>
      </c>
      <c r="F8351" t="s">
        <v>23717</v>
      </c>
      <c r="G8351" t="s">
        <v>143</v>
      </c>
      <c r="H8351" t="s">
        <v>150</v>
      </c>
      <c r="I8351" t="s">
        <v>136</v>
      </c>
      <c r="J8351" t="s">
        <v>137</v>
      </c>
      <c r="K8351" t="s">
        <v>144</v>
      </c>
      <c r="L8351" t="s">
        <v>23718</v>
      </c>
      <c r="M8351" t="s">
        <v>23719</v>
      </c>
      <c r="N8351">
        <v>1.168055555</v>
      </c>
      <c r="O8351">
        <v>0</v>
      </c>
      <c r="P8351">
        <v>122</v>
      </c>
      <c r="Q8351">
        <v>0</v>
      </c>
      <c r="R8351">
        <v>2</v>
      </c>
      <c r="S8351">
        <v>0</v>
      </c>
      <c r="T8351">
        <v>14</v>
      </c>
      <c r="U8351">
        <v>0</v>
      </c>
      <c r="V8351">
        <v>0</v>
      </c>
      <c r="W8351">
        <v>0</v>
      </c>
      <c r="X8351">
        <v>24.533319143700641</v>
      </c>
      <c r="Y8351">
        <v>0</v>
      </c>
      <c r="Z8351">
        <v>8.9430688125250013E-2</v>
      </c>
      <c r="AA8351">
        <v>0</v>
      </c>
      <c r="AB8351">
        <v>28.694021125031114</v>
      </c>
      <c r="AC8351">
        <v>0</v>
      </c>
      <c r="AD8351">
        <v>0</v>
      </c>
      <c r="AE8351">
        <v>53.316770956857006</v>
      </c>
    </row>
    <row r="8352" spans="1:31" x14ac:dyDescent="0.25">
      <c r="A8352">
        <v>2334411</v>
      </c>
      <c r="B8352">
        <v>1</v>
      </c>
      <c r="C8352" t="s">
        <v>80</v>
      </c>
      <c r="D8352" t="s">
        <v>101</v>
      </c>
      <c r="E8352" t="s">
        <v>153</v>
      </c>
      <c r="F8352" t="s">
        <v>23720</v>
      </c>
      <c r="G8352" t="s">
        <v>155</v>
      </c>
      <c r="H8352" t="s">
        <v>150</v>
      </c>
      <c r="I8352" t="s">
        <v>136</v>
      </c>
      <c r="J8352" t="s">
        <v>137</v>
      </c>
      <c r="K8352" t="s">
        <v>138</v>
      </c>
      <c r="L8352" t="s">
        <v>2560</v>
      </c>
      <c r="M8352" t="s">
        <v>23721</v>
      </c>
      <c r="N8352">
        <v>2.7966666660000001</v>
      </c>
      <c r="O8352">
        <v>0</v>
      </c>
      <c r="P8352">
        <v>2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0.94914841714886666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v>0</v>
      </c>
      <c r="AE8352">
        <v>0.94914841714886666</v>
      </c>
    </row>
    <row r="8353" spans="1:31" x14ac:dyDescent="0.25">
      <c r="A8353">
        <v>2334262</v>
      </c>
      <c r="B8353">
        <v>1</v>
      </c>
      <c r="C8353" t="s">
        <v>81</v>
      </c>
      <c r="D8353" t="s">
        <v>122</v>
      </c>
      <c r="E8353" t="s">
        <v>132</v>
      </c>
      <c r="F8353" t="s">
        <v>23141</v>
      </c>
      <c r="G8353" t="s">
        <v>134</v>
      </c>
      <c r="H8353" t="s">
        <v>135</v>
      </c>
      <c r="I8353" t="s">
        <v>136</v>
      </c>
      <c r="J8353" t="s">
        <v>137</v>
      </c>
      <c r="K8353" t="s">
        <v>138</v>
      </c>
      <c r="L8353" t="s">
        <v>23722</v>
      </c>
      <c r="M8353" t="s">
        <v>23723</v>
      </c>
      <c r="N8353">
        <v>1.808888888</v>
      </c>
      <c r="O8353">
        <v>1</v>
      </c>
      <c r="P8353">
        <v>510</v>
      </c>
      <c r="Q8353">
        <v>4</v>
      </c>
      <c r="R8353">
        <v>0</v>
      </c>
      <c r="S8353">
        <v>3</v>
      </c>
      <c r="T8353">
        <v>22</v>
      </c>
      <c r="U8353">
        <v>1</v>
      </c>
      <c r="V8353">
        <v>0</v>
      </c>
      <c r="W8353">
        <v>0.1694568048707</v>
      </c>
      <c r="X8353">
        <v>70.620983712703136</v>
      </c>
      <c r="Y8353">
        <v>5.4702229734378012</v>
      </c>
      <c r="Z8353">
        <v>0</v>
      </c>
      <c r="AA8353">
        <v>11.744665686196569</v>
      </c>
      <c r="AB8353">
        <v>8.319947885533912</v>
      </c>
      <c r="AC8353">
        <v>90.182713567250019</v>
      </c>
      <c r="AD8353">
        <v>0</v>
      </c>
      <c r="AE8353">
        <v>186.50799062999215</v>
      </c>
    </row>
    <row r="8354" spans="1:31" x14ac:dyDescent="0.25">
      <c r="A8354">
        <v>2334397</v>
      </c>
      <c r="B8354">
        <v>1</v>
      </c>
      <c r="C8354" t="s">
        <v>81</v>
      </c>
      <c r="D8354" t="s">
        <v>120</v>
      </c>
      <c r="E8354" t="s">
        <v>132</v>
      </c>
      <c r="F8354" t="s">
        <v>4654</v>
      </c>
      <c r="G8354" t="s">
        <v>134</v>
      </c>
      <c r="H8354" t="s">
        <v>135</v>
      </c>
      <c r="I8354" t="s">
        <v>136</v>
      </c>
      <c r="J8354" t="s">
        <v>137</v>
      </c>
      <c r="K8354" t="s">
        <v>138</v>
      </c>
      <c r="L8354" t="s">
        <v>23724</v>
      </c>
      <c r="M8354" t="s">
        <v>23725</v>
      </c>
      <c r="N8354">
        <v>0.87805555499999999</v>
      </c>
      <c r="O8354">
        <v>0</v>
      </c>
      <c r="P8354">
        <v>75</v>
      </c>
      <c r="Q8354">
        <v>38</v>
      </c>
      <c r="R8354">
        <v>2</v>
      </c>
      <c r="S8354">
        <v>13</v>
      </c>
      <c r="T8354">
        <v>3</v>
      </c>
      <c r="U8354">
        <v>0</v>
      </c>
      <c r="V8354">
        <v>0</v>
      </c>
      <c r="W8354">
        <v>0</v>
      </c>
      <c r="X8354">
        <v>18.509852454030842</v>
      </c>
      <c r="Y8354">
        <v>96.427654330381216</v>
      </c>
      <c r="Z8354">
        <v>6.9121416084666678E-3</v>
      </c>
      <c r="AA8354">
        <v>28.541968833980782</v>
      </c>
      <c r="AB8354">
        <v>0.143844254757</v>
      </c>
      <c r="AC8354">
        <v>0</v>
      </c>
      <c r="AD8354">
        <v>0</v>
      </c>
      <c r="AE8354">
        <v>143.63023201475829</v>
      </c>
    </row>
    <row r="8355" spans="1:31" x14ac:dyDescent="0.25">
      <c r="A8355">
        <v>2334374</v>
      </c>
      <c r="B8355">
        <v>1</v>
      </c>
      <c r="C8355" t="s">
        <v>80</v>
      </c>
      <c r="D8355" t="s">
        <v>93</v>
      </c>
      <c r="E8355" t="s">
        <v>141</v>
      </c>
      <c r="F8355" t="s">
        <v>14738</v>
      </c>
      <c r="G8355" t="s">
        <v>134</v>
      </c>
      <c r="H8355" t="s">
        <v>135</v>
      </c>
      <c r="I8355" t="s">
        <v>136</v>
      </c>
      <c r="J8355" t="s">
        <v>137</v>
      </c>
      <c r="K8355" t="s">
        <v>138</v>
      </c>
      <c r="L8355" t="s">
        <v>23726</v>
      </c>
      <c r="M8355" t="s">
        <v>23727</v>
      </c>
      <c r="N8355">
        <v>0.70527777700000005</v>
      </c>
      <c r="O8355">
        <v>0</v>
      </c>
      <c r="P8355">
        <v>233</v>
      </c>
      <c r="Q8355">
        <v>4</v>
      </c>
      <c r="R8355">
        <v>31</v>
      </c>
      <c r="S8355">
        <v>1</v>
      </c>
      <c r="T8355">
        <v>69</v>
      </c>
      <c r="U8355">
        <v>0</v>
      </c>
      <c r="V8355">
        <v>0</v>
      </c>
      <c r="W8355">
        <v>0</v>
      </c>
      <c r="X8355">
        <v>36.121328562079547</v>
      </c>
      <c r="Y8355">
        <v>45.655850319182541</v>
      </c>
      <c r="Z8355">
        <v>106.61332571351916</v>
      </c>
      <c r="AA8355">
        <v>1.1789278179761251</v>
      </c>
      <c r="AB8355">
        <v>46.446560876901366</v>
      </c>
      <c r="AC8355">
        <v>0</v>
      </c>
      <c r="AD8355">
        <v>0</v>
      </c>
      <c r="AE8355">
        <v>236.01599328965875</v>
      </c>
    </row>
    <row r="8356" spans="1:31" x14ac:dyDescent="0.25">
      <c r="A8356">
        <v>2334351</v>
      </c>
      <c r="B8356">
        <v>1</v>
      </c>
      <c r="C8356" t="s">
        <v>81</v>
      </c>
      <c r="D8356" t="s">
        <v>117</v>
      </c>
      <c r="E8356" t="s">
        <v>141</v>
      </c>
      <c r="F8356" t="s">
        <v>3395</v>
      </c>
      <c r="G8356" t="s">
        <v>134</v>
      </c>
      <c r="H8356" t="s">
        <v>135</v>
      </c>
      <c r="I8356" t="s">
        <v>136</v>
      </c>
      <c r="J8356" t="s">
        <v>137</v>
      </c>
      <c r="K8356" t="s">
        <v>138</v>
      </c>
      <c r="L8356" t="s">
        <v>23728</v>
      </c>
      <c r="M8356" t="s">
        <v>23729</v>
      </c>
      <c r="N8356">
        <v>0.25777777699999999</v>
      </c>
      <c r="O8356">
        <v>2</v>
      </c>
      <c r="P8356">
        <v>540</v>
      </c>
      <c r="Q8356">
        <v>12</v>
      </c>
      <c r="R8356">
        <v>40</v>
      </c>
      <c r="S8356">
        <v>13</v>
      </c>
      <c r="T8356">
        <v>23</v>
      </c>
      <c r="U8356">
        <v>1</v>
      </c>
      <c r="V8356">
        <v>0</v>
      </c>
      <c r="W8356">
        <v>0.26422082213693332</v>
      </c>
      <c r="X8356">
        <v>15.330257204025914</v>
      </c>
      <c r="Y8356">
        <v>1.8719093301510501</v>
      </c>
      <c r="Z8356">
        <v>4.0095881914011162</v>
      </c>
      <c r="AA8356">
        <v>4.3739044179561102</v>
      </c>
      <c r="AB8356">
        <v>2.6175291588006226</v>
      </c>
      <c r="AC8356">
        <v>15.41008272124677</v>
      </c>
      <c r="AD8356">
        <v>0</v>
      </c>
      <c r="AE8356">
        <v>43.877491845718509</v>
      </c>
    </row>
    <row r="8357" spans="1:31" x14ac:dyDescent="0.25">
      <c r="A8357">
        <v>2334228</v>
      </c>
      <c r="B8357">
        <v>1</v>
      </c>
      <c r="C8357" t="s">
        <v>80</v>
      </c>
      <c r="D8357" t="s">
        <v>93</v>
      </c>
      <c r="E8357" t="s">
        <v>153</v>
      </c>
      <c r="F8357" t="s">
        <v>22344</v>
      </c>
      <c r="G8357" t="s">
        <v>254</v>
      </c>
      <c r="H8357" t="s">
        <v>150</v>
      </c>
      <c r="I8357" t="s">
        <v>136</v>
      </c>
      <c r="J8357" t="s">
        <v>137</v>
      </c>
      <c r="K8357" t="s">
        <v>138</v>
      </c>
      <c r="L8357" t="s">
        <v>23730</v>
      </c>
      <c r="M8357" t="s">
        <v>23731</v>
      </c>
      <c r="N8357">
        <v>0.5675</v>
      </c>
      <c r="O8357">
        <v>0</v>
      </c>
      <c r="P8357">
        <v>1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3.3496483199999997E-5</v>
      </c>
      <c r="Y8357">
        <v>0</v>
      </c>
      <c r="Z8357">
        <v>0</v>
      </c>
      <c r="AA8357">
        <v>0</v>
      </c>
      <c r="AB8357">
        <v>0</v>
      </c>
      <c r="AC8357">
        <v>0</v>
      </c>
      <c r="AD8357">
        <v>0</v>
      </c>
      <c r="AE8357">
        <v>3.3496483199999997E-5</v>
      </c>
    </row>
    <row r="8358" spans="1:31" x14ac:dyDescent="0.25">
      <c r="A8358">
        <v>2334251</v>
      </c>
      <c r="B8358">
        <v>1</v>
      </c>
      <c r="C8358" t="s">
        <v>80</v>
      </c>
      <c r="D8358" t="s">
        <v>100</v>
      </c>
      <c r="E8358" t="s">
        <v>132</v>
      </c>
      <c r="F8358" t="s">
        <v>23732</v>
      </c>
      <c r="G8358" t="s">
        <v>134</v>
      </c>
      <c r="H8358" t="s">
        <v>135</v>
      </c>
      <c r="I8358" t="s">
        <v>136</v>
      </c>
      <c r="J8358" t="s">
        <v>137</v>
      </c>
      <c r="K8358" t="s">
        <v>138</v>
      </c>
      <c r="L8358" t="s">
        <v>23733</v>
      </c>
      <c r="M8358" t="s">
        <v>23734</v>
      </c>
      <c r="N8358">
        <v>0.65944444400000002</v>
      </c>
      <c r="O8358">
        <v>1</v>
      </c>
      <c r="P8358">
        <v>983</v>
      </c>
      <c r="Q8358">
        <v>5</v>
      </c>
      <c r="R8358">
        <v>60</v>
      </c>
      <c r="S8358">
        <v>3</v>
      </c>
      <c r="T8358">
        <v>101</v>
      </c>
      <c r="U8358">
        <v>0</v>
      </c>
      <c r="V8358">
        <v>1</v>
      </c>
      <c r="W8358">
        <v>0.77351663639793344</v>
      </c>
      <c r="X8358">
        <v>156.61229057327131</v>
      </c>
      <c r="Y8358">
        <v>24.025049438473275</v>
      </c>
      <c r="Z8358">
        <v>80.664873590621781</v>
      </c>
      <c r="AA8358">
        <v>1.3709663190599448</v>
      </c>
      <c r="AB8358">
        <v>46.225897468969777</v>
      </c>
      <c r="AC8358">
        <v>0</v>
      </c>
      <c r="AD8358">
        <v>15.279769976915102</v>
      </c>
      <c r="AE8358">
        <v>324.95236400370914</v>
      </c>
    </row>
    <row r="8359" spans="1:31" x14ac:dyDescent="0.25">
      <c r="A8359">
        <v>2334600</v>
      </c>
      <c r="B8359">
        <v>1</v>
      </c>
      <c r="C8359" t="s">
        <v>80</v>
      </c>
      <c r="D8359" t="s">
        <v>105</v>
      </c>
      <c r="E8359" t="s">
        <v>175</v>
      </c>
      <c r="F8359" t="s">
        <v>12300</v>
      </c>
      <c r="G8359" t="s">
        <v>210</v>
      </c>
      <c r="H8359" t="s">
        <v>135</v>
      </c>
      <c r="I8359" t="s">
        <v>136</v>
      </c>
      <c r="J8359" t="s">
        <v>137</v>
      </c>
      <c r="K8359" t="s">
        <v>138</v>
      </c>
      <c r="L8359" t="s">
        <v>23735</v>
      </c>
      <c r="M8359" t="s">
        <v>23736</v>
      </c>
      <c r="N8359">
        <v>1.56</v>
      </c>
      <c r="O8359">
        <v>0</v>
      </c>
      <c r="P8359">
        <v>99</v>
      </c>
      <c r="Q8359">
        <v>0</v>
      </c>
      <c r="R8359">
        <v>4</v>
      </c>
      <c r="S8359">
        <v>0</v>
      </c>
      <c r="T8359">
        <v>15</v>
      </c>
      <c r="U8359">
        <v>0</v>
      </c>
      <c r="V8359">
        <v>0</v>
      </c>
      <c r="W8359">
        <v>0</v>
      </c>
      <c r="X8359">
        <v>31.974086290397267</v>
      </c>
      <c r="Y8359">
        <v>0</v>
      </c>
      <c r="Z8359">
        <v>4.2613615426281006</v>
      </c>
      <c r="AA8359">
        <v>0</v>
      </c>
      <c r="AB8359">
        <v>12.60555853774288</v>
      </c>
      <c r="AC8359">
        <v>0</v>
      </c>
      <c r="AD8359">
        <v>0</v>
      </c>
      <c r="AE8359">
        <v>48.841006370768248</v>
      </c>
    </row>
    <row r="8360" spans="1:31" x14ac:dyDescent="0.25">
      <c r="A8360">
        <v>2334643</v>
      </c>
      <c r="B8360">
        <v>1</v>
      </c>
      <c r="C8360" t="s">
        <v>80</v>
      </c>
      <c r="D8360" t="s">
        <v>105</v>
      </c>
      <c r="E8360" t="s">
        <v>141</v>
      </c>
      <c r="F8360" t="s">
        <v>5566</v>
      </c>
      <c r="G8360" t="s">
        <v>134</v>
      </c>
      <c r="H8360" t="s">
        <v>135</v>
      </c>
      <c r="I8360" t="s">
        <v>136</v>
      </c>
      <c r="J8360" t="s">
        <v>137</v>
      </c>
      <c r="K8360" t="s">
        <v>138</v>
      </c>
      <c r="L8360" t="s">
        <v>23737</v>
      </c>
      <c r="M8360" t="s">
        <v>23738</v>
      </c>
      <c r="N8360">
        <v>0.39333333300000001</v>
      </c>
      <c r="O8360">
        <v>18</v>
      </c>
      <c r="P8360">
        <v>821</v>
      </c>
      <c r="Q8360">
        <v>10</v>
      </c>
      <c r="R8360">
        <v>46</v>
      </c>
      <c r="S8360">
        <v>39</v>
      </c>
      <c r="T8360">
        <v>125</v>
      </c>
      <c r="U8360">
        <v>11</v>
      </c>
      <c r="V8360">
        <v>0</v>
      </c>
      <c r="W8360">
        <v>4.8416633540848002</v>
      </c>
      <c r="X8360">
        <v>77.192523972979188</v>
      </c>
      <c r="Y8360">
        <v>18.3433025095704</v>
      </c>
      <c r="Z8360">
        <v>11.188414957812666</v>
      </c>
      <c r="AA8360">
        <v>108.12862325130094</v>
      </c>
      <c r="AB8360">
        <v>32.366887178867593</v>
      </c>
      <c r="AC8360">
        <v>75.703844748359927</v>
      </c>
      <c r="AD8360">
        <v>0</v>
      </c>
      <c r="AE8360">
        <v>327.76525997297551</v>
      </c>
    </row>
    <row r="8361" spans="1:31" x14ac:dyDescent="0.25">
      <c r="A8361">
        <v>2334294</v>
      </c>
      <c r="B8361">
        <v>1</v>
      </c>
      <c r="C8361" t="s">
        <v>80</v>
      </c>
      <c r="D8361" t="s">
        <v>84</v>
      </c>
      <c r="E8361" t="s">
        <v>175</v>
      </c>
      <c r="F8361" t="s">
        <v>23739</v>
      </c>
      <c r="G8361" t="s">
        <v>143</v>
      </c>
      <c r="H8361" t="s">
        <v>135</v>
      </c>
      <c r="I8361" t="s">
        <v>136</v>
      </c>
      <c r="J8361" t="s">
        <v>137</v>
      </c>
      <c r="K8361" t="s">
        <v>144</v>
      </c>
      <c r="L8361" t="s">
        <v>23740</v>
      </c>
      <c r="M8361" t="s">
        <v>23741</v>
      </c>
      <c r="N8361">
        <v>9.1377777770000002</v>
      </c>
      <c r="O8361">
        <v>1</v>
      </c>
      <c r="P8361">
        <v>535</v>
      </c>
      <c r="Q8361">
        <v>0</v>
      </c>
      <c r="R8361">
        <v>17</v>
      </c>
      <c r="S8361">
        <v>26</v>
      </c>
      <c r="T8361">
        <v>425</v>
      </c>
      <c r="U8361">
        <v>7</v>
      </c>
      <c r="V8361">
        <v>4</v>
      </c>
      <c r="W8361">
        <v>0</v>
      </c>
      <c r="X8361">
        <v>1372.8497495623353</v>
      </c>
      <c r="Y8361">
        <v>0</v>
      </c>
      <c r="Z8361">
        <v>107.61849925177479</v>
      </c>
      <c r="AA8361">
        <v>906.97508648384166</v>
      </c>
      <c r="AB8361">
        <v>3850.6376549576335</v>
      </c>
      <c r="AC8361">
        <v>3125.3960899005056</v>
      </c>
      <c r="AD8361">
        <v>1270.270276400579</v>
      </c>
      <c r="AE8361">
        <v>10633.747356556669</v>
      </c>
    </row>
    <row r="8362" spans="1:31" x14ac:dyDescent="0.25">
      <c r="A8362">
        <v>2334271</v>
      </c>
      <c r="B8362">
        <v>1</v>
      </c>
      <c r="C8362" t="s">
        <v>81</v>
      </c>
      <c r="D8362" t="s">
        <v>128</v>
      </c>
      <c r="E8362" t="s">
        <v>141</v>
      </c>
      <c r="F8362" t="s">
        <v>11031</v>
      </c>
      <c r="G8362" t="s">
        <v>134</v>
      </c>
      <c r="H8362" t="s">
        <v>135</v>
      </c>
      <c r="I8362" t="s">
        <v>136</v>
      </c>
      <c r="J8362" t="s">
        <v>137</v>
      </c>
      <c r="K8362" t="s">
        <v>138</v>
      </c>
      <c r="L8362" t="s">
        <v>23742</v>
      </c>
      <c r="M8362" t="s">
        <v>23743</v>
      </c>
      <c r="N8362">
        <v>1.3477777769999999</v>
      </c>
      <c r="O8362">
        <v>0</v>
      </c>
      <c r="P8362">
        <v>0</v>
      </c>
      <c r="Q8362">
        <v>11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21.33312015811746</v>
      </c>
      <c r="Z8362">
        <v>0</v>
      </c>
      <c r="AA8362">
        <v>0</v>
      </c>
      <c r="AB8362">
        <v>0</v>
      </c>
      <c r="AC8362">
        <v>0</v>
      </c>
      <c r="AD8362">
        <v>0</v>
      </c>
      <c r="AE8362">
        <v>21.33312015811746</v>
      </c>
    </row>
    <row r="8363" spans="1:31" x14ac:dyDescent="0.25">
      <c r="A8363">
        <v>2334663</v>
      </c>
      <c r="B8363">
        <v>1</v>
      </c>
      <c r="C8363" t="s">
        <v>80</v>
      </c>
      <c r="D8363" t="s">
        <v>106</v>
      </c>
      <c r="E8363" t="s">
        <v>141</v>
      </c>
      <c r="F8363" t="s">
        <v>5582</v>
      </c>
      <c r="G8363" t="s">
        <v>467</v>
      </c>
      <c r="H8363" t="s">
        <v>135</v>
      </c>
      <c r="I8363" t="s">
        <v>136</v>
      </c>
      <c r="J8363" t="s">
        <v>137</v>
      </c>
      <c r="K8363" t="s">
        <v>138</v>
      </c>
      <c r="L8363" t="s">
        <v>23744</v>
      </c>
      <c r="M8363" t="s">
        <v>23745</v>
      </c>
      <c r="N8363">
        <v>6.4166665999999997E-2</v>
      </c>
      <c r="O8363">
        <v>2</v>
      </c>
      <c r="P8363">
        <v>0</v>
      </c>
      <c r="Q8363">
        <v>24</v>
      </c>
      <c r="R8363">
        <v>226</v>
      </c>
      <c r="S8363">
        <v>13</v>
      </c>
      <c r="T8363">
        <v>61</v>
      </c>
      <c r="U8363">
        <v>0</v>
      </c>
      <c r="V8363">
        <v>0</v>
      </c>
      <c r="W8363">
        <v>6.4957614321600007E-2</v>
      </c>
      <c r="X8363">
        <v>0</v>
      </c>
      <c r="Y8363">
        <v>5.6790166971384002</v>
      </c>
      <c r="Z8363">
        <v>57.054529277815313</v>
      </c>
      <c r="AA8363">
        <v>5.0059275427488243</v>
      </c>
      <c r="AB8363">
        <v>7.9364974728308511</v>
      </c>
      <c r="AC8363">
        <v>0</v>
      </c>
      <c r="AD8363">
        <v>0</v>
      </c>
      <c r="AE8363">
        <v>75.740928604854986</v>
      </c>
    </row>
    <row r="8364" spans="1:31" x14ac:dyDescent="0.25">
      <c r="A8364">
        <v>2334231</v>
      </c>
      <c r="B8364">
        <v>1</v>
      </c>
      <c r="C8364" t="s">
        <v>80</v>
      </c>
      <c r="D8364" t="s">
        <v>96</v>
      </c>
      <c r="E8364" t="s">
        <v>414</v>
      </c>
      <c r="F8364" t="s">
        <v>3337</v>
      </c>
      <c r="G8364" t="s">
        <v>134</v>
      </c>
      <c r="H8364" t="s">
        <v>135</v>
      </c>
      <c r="I8364" t="s">
        <v>136</v>
      </c>
      <c r="J8364" t="s">
        <v>137</v>
      </c>
      <c r="K8364" t="s">
        <v>138</v>
      </c>
      <c r="L8364" t="s">
        <v>23746</v>
      </c>
      <c r="M8364" t="s">
        <v>23747</v>
      </c>
      <c r="N8364">
        <v>0.28777777700000001</v>
      </c>
      <c r="O8364">
        <v>0</v>
      </c>
      <c r="P8364">
        <v>280</v>
      </c>
      <c r="Q8364">
        <v>13</v>
      </c>
      <c r="R8364">
        <v>26</v>
      </c>
      <c r="S8364">
        <v>20</v>
      </c>
      <c r="T8364">
        <v>45</v>
      </c>
      <c r="U8364">
        <v>5</v>
      </c>
      <c r="V8364">
        <v>0</v>
      </c>
      <c r="W8364">
        <v>0</v>
      </c>
      <c r="X8364">
        <v>18.806907100213866</v>
      </c>
      <c r="Y8364">
        <v>2.2490796962862669</v>
      </c>
      <c r="Z8364">
        <v>3.0509746536612785</v>
      </c>
      <c r="AA8364">
        <v>30.846371180165661</v>
      </c>
      <c r="AB8364">
        <v>4.6007852766080353</v>
      </c>
      <c r="AC8364">
        <v>45.406448073589402</v>
      </c>
      <c r="AD8364">
        <v>0</v>
      </c>
      <c r="AE8364">
        <v>104.96056598052451</v>
      </c>
    </row>
    <row r="8365" spans="1:31" x14ac:dyDescent="0.25">
      <c r="A8365">
        <v>2334563</v>
      </c>
      <c r="B8365">
        <v>1</v>
      </c>
      <c r="C8365" t="s">
        <v>81</v>
      </c>
      <c r="D8365" t="s">
        <v>112</v>
      </c>
      <c r="E8365" t="s">
        <v>147</v>
      </c>
      <c r="F8365" t="s">
        <v>23748</v>
      </c>
      <c r="G8365" t="s">
        <v>258</v>
      </c>
      <c r="H8365" t="s">
        <v>150</v>
      </c>
      <c r="I8365" t="s">
        <v>136</v>
      </c>
      <c r="J8365" t="s">
        <v>137</v>
      </c>
      <c r="K8365" t="s">
        <v>138</v>
      </c>
      <c r="L8365" t="s">
        <v>23749</v>
      </c>
      <c r="M8365" t="s">
        <v>23750</v>
      </c>
      <c r="N8365">
        <v>1.0991666659999999</v>
      </c>
      <c r="O8365">
        <v>0</v>
      </c>
      <c r="P8365">
        <v>0</v>
      </c>
      <c r="Q8365">
        <v>0</v>
      </c>
      <c r="R8365">
        <v>19</v>
      </c>
      <c r="S8365">
        <v>0</v>
      </c>
      <c r="T8365">
        <v>3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10.579439904233855</v>
      </c>
      <c r="AA8365">
        <v>0</v>
      </c>
      <c r="AB8365">
        <v>1.1657637079808447</v>
      </c>
      <c r="AC8365">
        <v>0</v>
      </c>
      <c r="AD8365">
        <v>0</v>
      </c>
      <c r="AE8365">
        <v>11.745203612214699</v>
      </c>
    </row>
    <row r="8366" spans="1:31" x14ac:dyDescent="0.25">
      <c r="A8366">
        <v>2334540</v>
      </c>
      <c r="B8366">
        <v>1</v>
      </c>
      <c r="C8366" t="s">
        <v>80</v>
      </c>
      <c r="D8366" t="s">
        <v>96</v>
      </c>
      <c r="E8366" t="s">
        <v>147</v>
      </c>
      <c r="F8366" t="s">
        <v>23751</v>
      </c>
      <c r="G8366" t="s">
        <v>258</v>
      </c>
      <c r="H8366" t="s">
        <v>150</v>
      </c>
      <c r="I8366" t="s">
        <v>136</v>
      </c>
      <c r="J8366" t="s">
        <v>137</v>
      </c>
      <c r="K8366" t="s">
        <v>138</v>
      </c>
      <c r="L8366" t="s">
        <v>23752</v>
      </c>
      <c r="M8366" t="s">
        <v>23753</v>
      </c>
      <c r="N8366">
        <v>2.1230555550000001</v>
      </c>
      <c r="O8366">
        <v>0</v>
      </c>
      <c r="P8366">
        <v>7</v>
      </c>
      <c r="Q8366">
        <v>0</v>
      </c>
      <c r="R8366">
        <v>0</v>
      </c>
      <c r="S8366">
        <v>0</v>
      </c>
      <c r="T8366">
        <v>6</v>
      </c>
      <c r="U8366">
        <v>0</v>
      </c>
      <c r="V8366">
        <v>0</v>
      </c>
      <c r="W8366">
        <v>0</v>
      </c>
      <c r="X8366">
        <v>2.949510805427642</v>
      </c>
      <c r="Y8366">
        <v>0</v>
      </c>
      <c r="Z8366">
        <v>0</v>
      </c>
      <c r="AA8366">
        <v>0</v>
      </c>
      <c r="AB8366">
        <v>31.295379266402037</v>
      </c>
      <c r="AC8366">
        <v>0</v>
      </c>
      <c r="AD8366">
        <v>0</v>
      </c>
      <c r="AE8366">
        <v>34.24489007182968</v>
      </c>
    </row>
    <row r="8367" spans="1:31" x14ac:dyDescent="0.25">
      <c r="A8367">
        <v>2334586</v>
      </c>
      <c r="B8367">
        <v>1</v>
      </c>
      <c r="C8367" t="s">
        <v>80</v>
      </c>
      <c r="D8367" t="s">
        <v>84</v>
      </c>
      <c r="E8367" t="s">
        <v>147</v>
      </c>
      <c r="F8367" t="s">
        <v>23387</v>
      </c>
      <c r="G8367" t="s">
        <v>149</v>
      </c>
      <c r="H8367" t="s">
        <v>150</v>
      </c>
      <c r="I8367" t="s">
        <v>136</v>
      </c>
      <c r="J8367" t="s">
        <v>137</v>
      </c>
      <c r="K8367" t="s">
        <v>138</v>
      </c>
      <c r="L8367" t="s">
        <v>23754</v>
      </c>
      <c r="M8367" t="s">
        <v>23755</v>
      </c>
      <c r="N8367">
        <v>1.350833333</v>
      </c>
      <c r="O8367">
        <v>0</v>
      </c>
      <c r="P8367">
        <v>5</v>
      </c>
      <c r="Q8367">
        <v>0</v>
      </c>
      <c r="R8367">
        <v>10</v>
      </c>
      <c r="S8367">
        <v>0</v>
      </c>
      <c r="T8367">
        <v>1</v>
      </c>
      <c r="U8367">
        <v>0</v>
      </c>
      <c r="V8367">
        <v>0</v>
      </c>
      <c r="W8367">
        <v>0</v>
      </c>
      <c r="X8367">
        <v>2.643985159284</v>
      </c>
      <c r="Y8367">
        <v>0</v>
      </c>
      <c r="Z8367">
        <v>34.866893271489303</v>
      </c>
      <c r="AA8367">
        <v>0</v>
      </c>
      <c r="AB8367">
        <v>0</v>
      </c>
      <c r="AC8367">
        <v>0</v>
      </c>
      <c r="AD8367">
        <v>0</v>
      </c>
      <c r="AE8367">
        <v>37.510878430773303</v>
      </c>
    </row>
    <row r="8368" spans="1:31" x14ac:dyDescent="0.25">
      <c r="A8368">
        <v>2334417</v>
      </c>
      <c r="B8368">
        <v>1</v>
      </c>
      <c r="C8368" t="s">
        <v>81</v>
      </c>
      <c r="D8368" t="s">
        <v>128</v>
      </c>
      <c r="E8368" t="s">
        <v>175</v>
      </c>
      <c r="F8368" t="s">
        <v>23756</v>
      </c>
      <c r="G8368" t="s">
        <v>177</v>
      </c>
      <c r="H8368" t="s">
        <v>135</v>
      </c>
      <c r="I8368" t="s">
        <v>136</v>
      </c>
      <c r="J8368" t="s">
        <v>137</v>
      </c>
      <c r="K8368" t="s">
        <v>144</v>
      </c>
      <c r="L8368" t="s">
        <v>23757</v>
      </c>
      <c r="M8368" t="s">
        <v>23758</v>
      </c>
      <c r="N8368">
        <v>1.797222222</v>
      </c>
      <c r="O8368">
        <v>0</v>
      </c>
      <c r="P8368">
        <v>308</v>
      </c>
      <c r="Q8368">
        <v>1</v>
      </c>
      <c r="R8368">
        <v>3</v>
      </c>
      <c r="S8368">
        <v>2</v>
      </c>
      <c r="T8368">
        <v>22</v>
      </c>
      <c r="U8368">
        <v>0</v>
      </c>
      <c r="V8368">
        <v>0</v>
      </c>
      <c r="W8368">
        <v>0</v>
      </c>
      <c r="X8368">
        <v>98.329988748739225</v>
      </c>
      <c r="Y8368">
        <v>9.912236791103501</v>
      </c>
      <c r="Z8368">
        <v>7.3072100377480664</v>
      </c>
      <c r="AA8368">
        <v>28.641622868356983</v>
      </c>
      <c r="AB8368">
        <v>18.148541499196103</v>
      </c>
      <c r="AC8368">
        <v>0</v>
      </c>
      <c r="AD8368">
        <v>0</v>
      </c>
      <c r="AE8368">
        <v>162.33959994514387</v>
      </c>
    </row>
    <row r="8369" spans="1:31" x14ac:dyDescent="0.25">
      <c r="A8369">
        <v>2334371</v>
      </c>
      <c r="B8369">
        <v>1</v>
      </c>
      <c r="C8369" t="s">
        <v>81</v>
      </c>
      <c r="D8369" t="s">
        <v>122</v>
      </c>
      <c r="E8369" t="s">
        <v>153</v>
      </c>
      <c r="F8369" t="s">
        <v>23759</v>
      </c>
      <c r="G8369" t="s">
        <v>155</v>
      </c>
      <c r="H8369" t="s">
        <v>150</v>
      </c>
      <c r="I8369" t="s">
        <v>136</v>
      </c>
      <c r="J8369" t="s">
        <v>137</v>
      </c>
      <c r="K8369" t="s">
        <v>138</v>
      </c>
      <c r="L8369" t="s">
        <v>23760</v>
      </c>
      <c r="M8369" t="s">
        <v>23761</v>
      </c>
      <c r="N8369">
        <v>1.8358333330000001</v>
      </c>
      <c r="O8369">
        <v>0</v>
      </c>
      <c r="P8369">
        <v>3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1.4146357462602084</v>
      </c>
      <c r="Y8369">
        <v>0</v>
      </c>
      <c r="Z8369">
        <v>0</v>
      </c>
      <c r="AA8369">
        <v>0</v>
      </c>
      <c r="AB8369">
        <v>0</v>
      </c>
      <c r="AC8369">
        <v>0</v>
      </c>
      <c r="AD8369">
        <v>0</v>
      </c>
      <c r="AE8369">
        <v>1.4146357462602084</v>
      </c>
    </row>
    <row r="8370" spans="1:31" x14ac:dyDescent="0.25">
      <c r="A8370">
        <v>2334225</v>
      </c>
      <c r="B8370">
        <v>1</v>
      </c>
      <c r="C8370" t="s">
        <v>80</v>
      </c>
      <c r="D8370" t="s">
        <v>94</v>
      </c>
      <c r="E8370" t="s">
        <v>141</v>
      </c>
      <c r="F8370" t="s">
        <v>10612</v>
      </c>
      <c r="G8370" t="s">
        <v>134</v>
      </c>
      <c r="H8370" t="s">
        <v>135</v>
      </c>
      <c r="I8370" t="s">
        <v>136</v>
      </c>
      <c r="J8370" t="s">
        <v>137</v>
      </c>
      <c r="K8370" t="s">
        <v>138</v>
      </c>
      <c r="L8370" t="s">
        <v>23762</v>
      </c>
      <c r="M8370" t="s">
        <v>23763</v>
      </c>
      <c r="N8370">
        <v>0.49694444399999999</v>
      </c>
      <c r="O8370">
        <v>0</v>
      </c>
      <c r="P8370">
        <v>202</v>
      </c>
      <c r="Q8370">
        <v>24</v>
      </c>
      <c r="R8370">
        <v>18</v>
      </c>
      <c r="S8370">
        <v>2</v>
      </c>
      <c r="T8370">
        <v>21</v>
      </c>
      <c r="U8370">
        <v>0</v>
      </c>
      <c r="V8370">
        <v>0</v>
      </c>
      <c r="W8370">
        <v>0</v>
      </c>
      <c r="X8370">
        <v>11.307168933643059</v>
      </c>
      <c r="Y8370">
        <v>22.528874477957245</v>
      </c>
      <c r="Z8370">
        <v>19.845543599790137</v>
      </c>
      <c r="AA8370">
        <v>0.81386053860097785</v>
      </c>
      <c r="AB8370">
        <v>4.7549642552305782</v>
      </c>
      <c r="AC8370">
        <v>0</v>
      </c>
      <c r="AD8370">
        <v>0</v>
      </c>
      <c r="AE8370">
        <v>59.250411805221987</v>
      </c>
    </row>
    <row r="8371" spans="1:31" x14ac:dyDescent="0.25">
      <c r="A8371">
        <v>2334331</v>
      </c>
      <c r="B8371">
        <v>1</v>
      </c>
      <c r="C8371" t="s">
        <v>80</v>
      </c>
      <c r="D8371" t="s">
        <v>109</v>
      </c>
      <c r="E8371" t="s">
        <v>158</v>
      </c>
      <c r="F8371" t="s">
        <v>23764</v>
      </c>
      <c r="G8371" t="s">
        <v>143</v>
      </c>
      <c r="H8371" t="s">
        <v>150</v>
      </c>
      <c r="I8371" t="s">
        <v>136</v>
      </c>
      <c r="J8371" t="s">
        <v>137</v>
      </c>
      <c r="K8371" t="s">
        <v>144</v>
      </c>
      <c r="L8371" t="s">
        <v>23765</v>
      </c>
      <c r="M8371" t="s">
        <v>23766</v>
      </c>
      <c r="N8371">
        <v>2.8161111110000001</v>
      </c>
      <c r="O8371">
        <v>0</v>
      </c>
      <c r="P8371">
        <v>201</v>
      </c>
      <c r="Q8371">
        <v>0</v>
      </c>
      <c r="R8371">
        <v>0</v>
      </c>
      <c r="S8371">
        <v>0</v>
      </c>
      <c r="T8371">
        <v>29</v>
      </c>
      <c r="U8371">
        <v>0</v>
      </c>
      <c r="V8371">
        <v>0</v>
      </c>
      <c r="W8371">
        <v>0</v>
      </c>
      <c r="X8371">
        <v>65.015330683230729</v>
      </c>
      <c r="Y8371">
        <v>0</v>
      </c>
      <c r="Z8371">
        <v>0</v>
      </c>
      <c r="AA8371">
        <v>0</v>
      </c>
      <c r="AB8371">
        <v>15.087481449190889</v>
      </c>
      <c r="AC8371">
        <v>0</v>
      </c>
      <c r="AD8371">
        <v>0</v>
      </c>
      <c r="AE8371">
        <v>80.102812132421619</v>
      </c>
    </row>
    <row r="8372" spans="1:31" x14ac:dyDescent="0.25">
      <c r="A8372">
        <v>2334440</v>
      </c>
      <c r="B8372">
        <v>1</v>
      </c>
      <c r="C8372" t="s">
        <v>80</v>
      </c>
      <c r="D8372" t="s">
        <v>91</v>
      </c>
      <c r="E8372" t="s">
        <v>147</v>
      </c>
      <c r="F8372" t="s">
        <v>23767</v>
      </c>
      <c r="G8372" t="s">
        <v>149</v>
      </c>
      <c r="H8372" t="s">
        <v>150</v>
      </c>
      <c r="I8372" t="s">
        <v>136</v>
      </c>
      <c r="J8372" t="s">
        <v>137</v>
      </c>
      <c r="K8372" t="s">
        <v>138</v>
      </c>
      <c r="L8372" t="s">
        <v>23768</v>
      </c>
      <c r="M8372" t="s">
        <v>23769</v>
      </c>
      <c r="N8372">
        <v>1.65</v>
      </c>
      <c r="O8372">
        <v>0</v>
      </c>
      <c r="P8372">
        <v>2</v>
      </c>
      <c r="Q8372">
        <v>0</v>
      </c>
      <c r="R8372">
        <v>2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0.19400199725</v>
      </c>
      <c r="Y8372">
        <v>0</v>
      </c>
      <c r="Z8372">
        <v>9.7256086332849989</v>
      </c>
      <c r="AA8372">
        <v>0</v>
      </c>
      <c r="AB8372">
        <v>0</v>
      </c>
      <c r="AC8372">
        <v>0</v>
      </c>
      <c r="AD8372">
        <v>0</v>
      </c>
      <c r="AE8372">
        <v>9.9196106305349989</v>
      </c>
    </row>
    <row r="8373" spans="1:31" x14ac:dyDescent="0.25">
      <c r="A8373">
        <v>2334523</v>
      </c>
      <c r="B8373">
        <v>1</v>
      </c>
      <c r="C8373" t="s">
        <v>81</v>
      </c>
      <c r="D8373" t="s">
        <v>118</v>
      </c>
      <c r="E8373" t="s">
        <v>158</v>
      </c>
      <c r="F8373" t="s">
        <v>23770</v>
      </c>
      <c r="G8373" t="s">
        <v>453</v>
      </c>
      <c r="H8373" t="s">
        <v>150</v>
      </c>
      <c r="I8373" t="s">
        <v>136</v>
      </c>
      <c r="J8373" t="s">
        <v>137</v>
      </c>
      <c r="K8373" t="s">
        <v>138</v>
      </c>
      <c r="L8373" t="s">
        <v>23771</v>
      </c>
      <c r="M8373" t="s">
        <v>23772</v>
      </c>
      <c r="N8373">
        <v>1.846666666</v>
      </c>
      <c r="O8373">
        <v>0</v>
      </c>
      <c r="P8373">
        <v>0</v>
      </c>
      <c r="Q8373">
        <v>0</v>
      </c>
      <c r="R8373">
        <v>6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45.254230426752002</v>
      </c>
      <c r="AA8373">
        <v>0</v>
      </c>
      <c r="AB8373">
        <v>0</v>
      </c>
      <c r="AC8373">
        <v>0</v>
      </c>
      <c r="AD8373">
        <v>0</v>
      </c>
      <c r="AE8373">
        <v>45.254230426752002</v>
      </c>
    </row>
    <row r="8374" spans="1:31" x14ac:dyDescent="0.25">
      <c r="A8374">
        <v>2334377</v>
      </c>
      <c r="B8374">
        <v>1</v>
      </c>
      <c r="C8374" t="s">
        <v>81</v>
      </c>
      <c r="D8374" t="s">
        <v>119</v>
      </c>
      <c r="E8374" t="s">
        <v>158</v>
      </c>
      <c r="F8374" t="s">
        <v>23773</v>
      </c>
      <c r="G8374" t="s">
        <v>453</v>
      </c>
      <c r="H8374" t="s">
        <v>150</v>
      </c>
      <c r="I8374" t="s">
        <v>136</v>
      </c>
      <c r="J8374" t="s">
        <v>137</v>
      </c>
      <c r="K8374" t="s">
        <v>138</v>
      </c>
      <c r="L8374" t="s">
        <v>23774</v>
      </c>
      <c r="M8374" t="s">
        <v>23775</v>
      </c>
      <c r="N8374">
        <v>1.8605555549999999</v>
      </c>
      <c r="O8374">
        <v>0</v>
      </c>
      <c r="P8374">
        <v>13</v>
      </c>
      <c r="Q8374">
        <v>0</v>
      </c>
      <c r="R8374">
        <v>20</v>
      </c>
      <c r="S8374">
        <v>0</v>
      </c>
      <c r="T8374">
        <v>2</v>
      </c>
      <c r="U8374">
        <v>0</v>
      </c>
      <c r="V8374">
        <v>0</v>
      </c>
      <c r="W8374">
        <v>0</v>
      </c>
      <c r="X8374">
        <v>1.158231844036667</v>
      </c>
      <c r="Y8374">
        <v>0</v>
      </c>
      <c r="Z8374">
        <v>58.002575660304771</v>
      </c>
      <c r="AA8374">
        <v>0</v>
      </c>
      <c r="AB8374">
        <v>8.3018789227139997</v>
      </c>
      <c r="AC8374">
        <v>0</v>
      </c>
      <c r="AD8374">
        <v>0</v>
      </c>
      <c r="AE8374">
        <v>67.462686427055431</v>
      </c>
    </row>
    <row r="8375" spans="1:31" x14ac:dyDescent="0.25">
      <c r="A8375">
        <v>2334434</v>
      </c>
      <c r="B8375">
        <v>1</v>
      </c>
      <c r="C8375" t="s">
        <v>81</v>
      </c>
      <c r="D8375" t="s">
        <v>119</v>
      </c>
      <c r="E8375" t="s">
        <v>158</v>
      </c>
      <c r="F8375" t="s">
        <v>23776</v>
      </c>
      <c r="G8375" t="s">
        <v>453</v>
      </c>
      <c r="H8375" t="s">
        <v>150</v>
      </c>
      <c r="I8375" t="s">
        <v>136</v>
      </c>
      <c r="J8375" t="s">
        <v>137</v>
      </c>
      <c r="K8375" t="s">
        <v>138</v>
      </c>
      <c r="L8375" t="s">
        <v>23777</v>
      </c>
      <c r="M8375" t="s">
        <v>23778</v>
      </c>
      <c r="N8375">
        <v>2.7925</v>
      </c>
      <c r="O8375">
        <v>0</v>
      </c>
      <c r="P8375">
        <v>0</v>
      </c>
      <c r="Q8375">
        <v>0</v>
      </c>
      <c r="R8375">
        <v>10</v>
      </c>
      <c r="S8375">
        <v>0</v>
      </c>
      <c r="T8375">
        <v>1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12.30125257931835</v>
      </c>
      <c r="AA8375">
        <v>0</v>
      </c>
      <c r="AB8375">
        <v>0.1201562984965</v>
      </c>
      <c r="AC8375">
        <v>0</v>
      </c>
      <c r="AD8375">
        <v>0</v>
      </c>
      <c r="AE8375">
        <v>12.42140887781485</v>
      </c>
    </row>
    <row r="8376" spans="1:31" x14ac:dyDescent="0.25">
      <c r="A8376">
        <v>2334480</v>
      </c>
      <c r="B8376">
        <v>1</v>
      </c>
      <c r="C8376" t="s">
        <v>80</v>
      </c>
      <c r="D8376" t="s">
        <v>97</v>
      </c>
      <c r="E8376" t="s">
        <v>153</v>
      </c>
      <c r="F8376" t="s">
        <v>23779</v>
      </c>
      <c r="G8376" t="s">
        <v>155</v>
      </c>
      <c r="H8376" t="s">
        <v>150</v>
      </c>
      <c r="I8376" t="s">
        <v>136</v>
      </c>
      <c r="J8376" t="s">
        <v>137</v>
      </c>
      <c r="K8376" t="s">
        <v>138</v>
      </c>
      <c r="L8376" t="s">
        <v>23780</v>
      </c>
      <c r="M8376" t="s">
        <v>23781</v>
      </c>
      <c r="N8376">
        <v>2.099722222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1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>
        <v>0</v>
      </c>
      <c r="AB8376">
        <v>4.5740001157119661</v>
      </c>
      <c r="AC8376">
        <v>0</v>
      </c>
      <c r="AD8376">
        <v>0</v>
      </c>
      <c r="AE8376">
        <v>4.5740001157119661</v>
      </c>
    </row>
    <row r="8377" spans="1:31" x14ac:dyDescent="0.25">
      <c r="A8377">
        <v>2334503</v>
      </c>
      <c r="B8377">
        <v>1</v>
      </c>
      <c r="C8377" t="s">
        <v>81</v>
      </c>
      <c r="D8377" t="s">
        <v>117</v>
      </c>
      <c r="E8377" t="s">
        <v>147</v>
      </c>
      <c r="F8377" t="s">
        <v>23782</v>
      </c>
      <c r="G8377" t="s">
        <v>149</v>
      </c>
      <c r="H8377" t="s">
        <v>150</v>
      </c>
      <c r="I8377" t="s">
        <v>136</v>
      </c>
      <c r="J8377" t="s">
        <v>137</v>
      </c>
      <c r="K8377" t="s">
        <v>138</v>
      </c>
      <c r="L8377" t="s">
        <v>23783</v>
      </c>
      <c r="M8377" t="s">
        <v>23784</v>
      </c>
      <c r="N8377">
        <v>5.1297222219999998</v>
      </c>
      <c r="O8377">
        <v>0</v>
      </c>
      <c r="P8377">
        <v>2</v>
      </c>
      <c r="Q8377">
        <v>0</v>
      </c>
      <c r="R8377">
        <v>9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1.0886369013846333</v>
      </c>
      <c r="Y8377">
        <v>0</v>
      </c>
      <c r="Z8377">
        <v>2.1984130160392503</v>
      </c>
      <c r="AA8377">
        <v>0</v>
      </c>
      <c r="AB8377">
        <v>0</v>
      </c>
      <c r="AC8377">
        <v>0</v>
      </c>
      <c r="AD8377">
        <v>0</v>
      </c>
      <c r="AE8377">
        <v>3.2870499174238836</v>
      </c>
    </row>
    <row r="8378" spans="1:31" x14ac:dyDescent="0.25">
      <c r="A8378">
        <v>2334291</v>
      </c>
      <c r="B8378">
        <v>1</v>
      </c>
      <c r="C8378" t="s">
        <v>81</v>
      </c>
      <c r="D8378" t="s">
        <v>114</v>
      </c>
      <c r="E8378" t="s">
        <v>175</v>
      </c>
      <c r="F8378" t="s">
        <v>23785</v>
      </c>
      <c r="G8378" t="s">
        <v>143</v>
      </c>
      <c r="H8378" t="s">
        <v>135</v>
      </c>
      <c r="I8378" t="s">
        <v>136</v>
      </c>
      <c r="J8378" t="s">
        <v>137</v>
      </c>
      <c r="K8378" t="s">
        <v>144</v>
      </c>
      <c r="L8378" t="s">
        <v>23786</v>
      </c>
      <c r="M8378" t="s">
        <v>23787</v>
      </c>
      <c r="N8378">
        <v>7.8897222219999996</v>
      </c>
      <c r="O8378">
        <v>0</v>
      </c>
      <c r="P8378">
        <v>235</v>
      </c>
      <c r="Q8378">
        <v>0</v>
      </c>
      <c r="R8378">
        <v>18</v>
      </c>
      <c r="S8378">
        <v>1</v>
      </c>
      <c r="T8378">
        <v>85</v>
      </c>
      <c r="U8378">
        <v>0</v>
      </c>
      <c r="V8378">
        <v>12</v>
      </c>
      <c r="W8378">
        <v>0</v>
      </c>
      <c r="X8378">
        <v>259.88421919639205</v>
      </c>
      <c r="Y8378">
        <v>0</v>
      </c>
      <c r="Z8378">
        <v>79.105573316765202</v>
      </c>
      <c r="AA8378">
        <v>1043.0133981804661</v>
      </c>
      <c r="AB8378">
        <v>363.30679180824569</v>
      </c>
      <c r="AC8378">
        <v>0</v>
      </c>
      <c r="AD8378">
        <v>1305.2748193614971</v>
      </c>
      <c r="AE8378">
        <v>3050.584801863366</v>
      </c>
    </row>
    <row r="8379" spans="1:31" x14ac:dyDescent="0.25">
      <c r="A8379">
        <v>2334623</v>
      </c>
      <c r="B8379">
        <v>1</v>
      </c>
      <c r="C8379" t="s">
        <v>80</v>
      </c>
      <c r="D8379" t="s">
        <v>83</v>
      </c>
      <c r="E8379" t="s">
        <v>175</v>
      </c>
      <c r="F8379" t="s">
        <v>23788</v>
      </c>
      <c r="G8379" t="s">
        <v>210</v>
      </c>
      <c r="H8379" t="s">
        <v>135</v>
      </c>
      <c r="I8379" t="s">
        <v>136</v>
      </c>
      <c r="J8379" t="s">
        <v>137</v>
      </c>
      <c r="K8379" t="s">
        <v>138</v>
      </c>
      <c r="L8379" t="s">
        <v>23789</v>
      </c>
      <c r="M8379" t="s">
        <v>23790</v>
      </c>
      <c r="N8379">
        <v>2.9022222219999998</v>
      </c>
      <c r="O8379">
        <v>0</v>
      </c>
      <c r="P8379">
        <v>12</v>
      </c>
      <c r="Q8379">
        <v>0</v>
      </c>
      <c r="R8379">
        <v>1</v>
      </c>
      <c r="S8379">
        <v>0</v>
      </c>
      <c r="T8379">
        <v>9</v>
      </c>
      <c r="U8379">
        <v>0</v>
      </c>
      <c r="V8379">
        <v>0</v>
      </c>
      <c r="W8379">
        <v>0</v>
      </c>
      <c r="X8379">
        <v>33.375637106942612</v>
      </c>
      <c r="Y8379">
        <v>0</v>
      </c>
      <c r="Z8379">
        <v>1.0845447769667</v>
      </c>
      <c r="AA8379">
        <v>0</v>
      </c>
      <c r="AB8379">
        <v>45.75062272612201</v>
      </c>
      <c r="AC8379">
        <v>0</v>
      </c>
      <c r="AD8379">
        <v>0</v>
      </c>
      <c r="AE8379">
        <v>80.210804610031317</v>
      </c>
    </row>
    <row r="8380" spans="1:31" x14ac:dyDescent="0.25">
      <c r="A8380">
        <v>2334689</v>
      </c>
      <c r="B8380">
        <v>1</v>
      </c>
      <c r="C8380" t="s">
        <v>80</v>
      </c>
      <c r="D8380" t="s">
        <v>90</v>
      </c>
      <c r="E8380" t="s">
        <v>153</v>
      </c>
      <c r="F8380" t="s">
        <v>23791</v>
      </c>
      <c r="G8380" t="s">
        <v>155</v>
      </c>
      <c r="H8380" t="s">
        <v>150</v>
      </c>
      <c r="I8380" t="s">
        <v>136</v>
      </c>
      <c r="J8380" t="s">
        <v>137</v>
      </c>
      <c r="K8380" t="s">
        <v>138</v>
      </c>
      <c r="L8380" t="s">
        <v>23792</v>
      </c>
      <c r="M8380" t="s">
        <v>23793</v>
      </c>
      <c r="N8380">
        <v>3.9738888879999998</v>
      </c>
      <c r="O8380">
        <v>0</v>
      </c>
      <c r="P8380">
        <v>2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1.5996337162981835</v>
      </c>
      <c r="Y8380">
        <v>0</v>
      </c>
      <c r="Z8380">
        <v>0</v>
      </c>
      <c r="AA8380">
        <v>0</v>
      </c>
      <c r="AB8380">
        <v>0</v>
      </c>
      <c r="AC8380">
        <v>0</v>
      </c>
      <c r="AD8380">
        <v>0</v>
      </c>
      <c r="AE8380">
        <v>1.5996337162981835</v>
      </c>
    </row>
    <row r="8381" spans="1:31" x14ac:dyDescent="0.25">
      <c r="A8381">
        <v>2334248</v>
      </c>
      <c r="B8381">
        <v>1</v>
      </c>
      <c r="C8381" t="s">
        <v>81</v>
      </c>
      <c r="D8381" t="s">
        <v>123</v>
      </c>
      <c r="E8381" t="s">
        <v>132</v>
      </c>
      <c r="F8381" t="s">
        <v>3524</v>
      </c>
      <c r="G8381" t="s">
        <v>134</v>
      </c>
      <c r="H8381" t="s">
        <v>135</v>
      </c>
      <c r="I8381" t="s">
        <v>136</v>
      </c>
      <c r="J8381" t="s">
        <v>137</v>
      </c>
      <c r="K8381" t="s">
        <v>138</v>
      </c>
      <c r="L8381" t="s">
        <v>23794</v>
      </c>
      <c r="M8381" t="s">
        <v>23795</v>
      </c>
      <c r="N8381">
        <v>1.2619444440000001</v>
      </c>
      <c r="O8381">
        <v>0</v>
      </c>
      <c r="P8381">
        <v>363</v>
      </c>
      <c r="Q8381">
        <v>4</v>
      </c>
      <c r="R8381">
        <v>80</v>
      </c>
      <c r="S8381">
        <v>6</v>
      </c>
      <c r="T8381">
        <v>47</v>
      </c>
      <c r="U8381">
        <v>0</v>
      </c>
      <c r="V8381">
        <v>0</v>
      </c>
      <c r="W8381">
        <v>0</v>
      </c>
      <c r="X8381">
        <v>80.602353113127506</v>
      </c>
      <c r="Y8381">
        <v>25.634275601473334</v>
      </c>
      <c r="Z8381">
        <v>168.87121887763894</v>
      </c>
      <c r="AA8381">
        <v>19.440813152661697</v>
      </c>
      <c r="AB8381">
        <v>31.850399166467781</v>
      </c>
      <c r="AC8381">
        <v>0</v>
      </c>
      <c r="AD8381">
        <v>0</v>
      </c>
      <c r="AE8381">
        <v>326.39905991136925</v>
      </c>
    </row>
    <row r="8382" spans="1:31" x14ac:dyDescent="0.25">
      <c r="A8382">
        <v>2334354</v>
      </c>
      <c r="B8382">
        <v>1</v>
      </c>
      <c r="C8382" t="s">
        <v>80</v>
      </c>
      <c r="D8382" t="s">
        <v>93</v>
      </c>
      <c r="E8382" t="s">
        <v>141</v>
      </c>
      <c r="F8382" t="s">
        <v>296</v>
      </c>
      <c r="G8382" t="s">
        <v>134</v>
      </c>
      <c r="H8382" t="s">
        <v>135</v>
      </c>
      <c r="I8382" t="s">
        <v>136</v>
      </c>
      <c r="J8382" t="s">
        <v>137</v>
      </c>
      <c r="K8382" t="s">
        <v>138</v>
      </c>
      <c r="L8382" t="s">
        <v>23796</v>
      </c>
      <c r="M8382" t="s">
        <v>23797</v>
      </c>
      <c r="N8382">
        <v>9.4444444000000002E-2</v>
      </c>
      <c r="O8382">
        <v>0</v>
      </c>
      <c r="P8382">
        <v>425</v>
      </c>
      <c r="Q8382">
        <v>25</v>
      </c>
      <c r="R8382">
        <v>43</v>
      </c>
      <c r="S8382">
        <v>10</v>
      </c>
      <c r="T8382">
        <v>135</v>
      </c>
      <c r="U8382">
        <v>0</v>
      </c>
      <c r="V8382">
        <v>0</v>
      </c>
      <c r="W8382">
        <v>0</v>
      </c>
      <c r="X8382">
        <v>7.6564657471683484</v>
      </c>
      <c r="Y8382">
        <v>26.260406745327888</v>
      </c>
      <c r="Z8382">
        <v>17.155620483462435</v>
      </c>
      <c r="AA8382">
        <v>3.1230987364337333</v>
      </c>
      <c r="AB8382">
        <v>10.774978819736994</v>
      </c>
      <c r="AC8382">
        <v>0</v>
      </c>
      <c r="AD8382">
        <v>0</v>
      </c>
      <c r="AE8382">
        <v>64.9705705321294</v>
      </c>
    </row>
    <row r="8383" spans="1:31" x14ac:dyDescent="0.25">
      <c r="A8383">
        <v>2334311</v>
      </c>
      <c r="B8383">
        <v>1</v>
      </c>
      <c r="C8383" t="s">
        <v>80</v>
      </c>
      <c r="D8383" t="s">
        <v>82</v>
      </c>
      <c r="E8383" t="s">
        <v>147</v>
      </c>
      <c r="F8383" t="s">
        <v>16258</v>
      </c>
      <c r="G8383" t="s">
        <v>258</v>
      </c>
      <c r="H8383" t="s">
        <v>150</v>
      </c>
      <c r="I8383" t="s">
        <v>136</v>
      </c>
      <c r="J8383" t="s">
        <v>137</v>
      </c>
      <c r="K8383" t="s">
        <v>138</v>
      </c>
      <c r="L8383" t="s">
        <v>23798</v>
      </c>
      <c r="M8383" t="s">
        <v>23799</v>
      </c>
      <c r="N8383">
        <v>2.1727777769999999</v>
      </c>
      <c r="O8383">
        <v>0</v>
      </c>
      <c r="P8383">
        <v>46</v>
      </c>
      <c r="Q8383">
        <v>0</v>
      </c>
      <c r="R8383">
        <v>0</v>
      </c>
      <c r="S8383">
        <v>0</v>
      </c>
      <c r="T8383">
        <v>4</v>
      </c>
      <c r="U8383">
        <v>0</v>
      </c>
      <c r="V8383">
        <v>1</v>
      </c>
      <c r="W8383">
        <v>0</v>
      </c>
      <c r="X8383">
        <v>8.6967436455681302</v>
      </c>
      <c r="Y8383">
        <v>0</v>
      </c>
      <c r="Z8383">
        <v>0</v>
      </c>
      <c r="AA8383">
        <v>0</v>
      </c>
      <c r="AB8383">
        <v>1.6936673969153586</v>
      </c>
      <c r="AC8383">
        <v>0</v>
      </c>
      <c r="AD8383">
        <v>4.8486644426579337</v>
      </c>
      <c r="AE8383">
        <v>15.239075485141424</v>
      </c>
    </row>
    <row r="8384" spans="1:31" x14ac:dyDescent="0.25">
      <c r="A8384">
        <v>2334454</v>
      </c>
      <c r="B8384">
        <v>1</v>
      </c>
      <c r="C8384" t="s">
        <v>81</v>
      </c>
      <c r="D8384" t="s">
        <v>117</v>
      </c>
      <c r="E8384" t="s">
        <v>141</v>
      </c>
      <c r="F8384" t="s">
        <v>16797</v>
      </c>
      <c r="G8384" t="s">
        <v>134</v>
      </c>
      <c r="H8384" t="s">
        <v>135</v>
      </c>
      <c r="I8384" t="s">
        <v>136</v>
      </c>
      <c r="J8384" t="s">
        <v>137</v>
      </c>
      <c r="K8384" t="s">
        <v>138</v>
      </c>
      <c r="L8384" t="s">
        <v>23800</v>
      </c>
      <c r="M8384" t="s">
        <v>23801</v>
      </c>
      <c r="N8384">
        <v>8.1944444000000005E-2</v>
      </c>
      <c r="O8384">
        <v>5</v>
      </c>
      <c r="P8384">
        <v>12682</v>
      </c>
      <c r="Q8384">
        <v>104</v>
      </c>
      <c r="R8384">
        <v>360</v>
      </c>
      <c r="S8384">
        <v>35</v>
      </c>
      <c r="T8384">
        <v>2181</v>
      </c>
      <c r="U8384">
        <v>8</v>
      </c>
      <c r="V8384">
        <v>25</v>
      </c>
      <c r="W8384">
        <v>0.36978806694499999</v>
      </c>
      <c r="X8384">
        <v>162.1530091837563</v>
      </c>
      <c r="Y8384">
        <v>26.626322235866922</v>
      </c>
      <c r="Z8384">
        <v>25.665905661967983</v>
      </c>
      <c r="AA8384">
        <v>14.772594710638572</v>
      </c>
      <c r="AB8384">
        <v>84.44034328799124</v>
      </c>
      <c r="AC8384">
        <v>25.673262815615207</v>
      </c>
      <c r="AD8384">
        <v>12.672210579688292</v>
      </c>
      <c r="AE8384">
        <v>352.37343654246951</v>
      </c>
    </row>
    <row r="8385" spans="1:31" x14ac:dyDescent="0.25">
      <c r="A8385">
        <v>2334460</v>
      </c>
      <c r="B8385">
        <v>1</v>
      </c>
      <c r="C8385" t="s">
        <v>80</v>
      </c>
      <c r="D8385" t="s">
        <v>109</v>
      </c>
      <c r="E8385" t="s">
        <v>158</v>
      </c>
      <c r="F8385" t="s">
        <v>23802</v>
      </c>
      <c r="G8385" t="s">
        <v>143</v>
      </c>
      <c r="H8385" t="s">
        <v>150</v>
      </c>
      <c r="I8385" t="s">
        <v>136</v>
      </c>
      <c r="J8385" t="s">
        <v>137</v>
      </c>
      <c r="K8385" t="s">
        <v>144</v>
      </c>
      <c r="L8385" t="s">
        <v>23803</v>
      </c>
      <c r="M8385" t="s">
        <v>23804</v>
      </c>
      <c r="N8385">
        <v>2.4616666660000002</v>
      </c>
      <c r="O8385">
        <v>0</v>
      </c>
      <c r="P8385">
        <v>75</v>
      </c>
      <c r="Q8385">
        <v>0</v>
      </c>
      <c r="R8385">
        <v>13</v>
      </c>
      <c r="S8385">
        <v>0</v>
      </c>
      <c r="T8385">
        <v>24</v>
      </c>
      <c r="U8385">
        <v>0</v>
      </c>
      <c r="V8385">
        <v>0</v>
      </c>
      <c r="W8385">
        <v>0</v>
      </c>
      <c r="X8385">
        <v>20.951960799184718</v>
      </c>
      <c r="Y8385">
        <v>0</v>
      </c>
      <c r="Z8385">
        <v>2.5339254160040996</v>
      </c>
      <c r="AA8385">
        <v>0</v>
      </c>
      <c r="AB8385">
        <v>13.942785733005085</v>
      </c>
      <c r="AC8385">
        <v>0</v>
      </c>
      <c r="AD8385">
        <v>0</v>
      </c>
      <c r="AE8385">
        <v>37.428671948193902</v>
      </c>
    </row>
    <row r="8386" spans="1:31" x14ac:dyDescent="0.25">
      <c r="A8386">
        <v>2334603</v>
      </c>
      <c r="B8386">
        <v>1</v>
      </c>
      <c r="C8386" t="s">
        <v>80</v>
      </c>
      <c r="D8386" t="s">
        <v>93</v>
      </c>
      <c r="E8386" t="s">
        <v>141</v>
      </c>
      <c r="F8386" t="s">
        <v>23805</v>
      </c>
      <c r="G8386" t="s">
        <v>134</v>
      </c>
      <c r="H8386" t="s">
        <v>135</v>
      </c>
      <c r="I8386" t="s">
        <v>136</v>
      </c>
      <c r="J8386" t="s">
        <v>137</v>
      </c>
      <c r="K8386" t="s">
        <v>138</v>
      </c>
      <c r="L8386" t="s">
        <v>23806</v>
      </c>
      <c r="M8386" t="s">
        <v>23807</v>
      </c>
      <c r="N8386">
        <v>0.81027777700000003</v>
      </c>
      <c r="O8386">
        <v>0</v>
      </c>
      <c r="P8386">
        <v>6531</v>
      </c>
      <c r="Q8386">
        <v>0</v>
      </c>
      <c r="R8386">
        <v>1</v>
      </c>
      <c r="S8386">
        <v>4</v>
      </c>
      <c r="T8386">
        <v>445</v>
      </c>
      <c r="U8386">
        <v>0</v>
      </c>
      <c r="V8386">
        <v>0</v>
      </c>
      <c r="W8386">
        <v>0</v>
      </c>
      <c r="X8386">
        <v>940.06657257061465</v>
      </c>
      <c r="Y8386">
        <v>0</v>
      </c>
      <c r="Z8386">
        <v>2.4239953891699999</v>
      </c>
      <c r="AA8386">
        <v>27.763108745185441</v>
      </c>
      <c r="AB8386">
        <v>251.17622270895589</v>
      </c>
      <c r="AC8386">
        <v>0</v>
      </c>
      <c r="AD8386">
        <v>0</v>
      </c>
      <c r="AE8386">
        <v>1221.429899413926</v>
      </c>
    </row>
    <row r="8387" spans="1:31" x14ac:dyDescent="0.25">
      <c r="A8387">
        <v>2334211</v>
      </c>
      <c r="B8387">
        <v>1</v>
      </c>
      <c r="C8387" t="s">
        <v>80</v>
      </c>
      <c r="D8387" t="s">
        <v>94</v>
      </c>
      <c r="E8387" t="s">
        <v>147</v>
      </c>
      <c r="F8387" t="s">
        <v>23808</v>
      </c>
      <c r="G8387" t="s">
        <v>149</v>
      </c>
      <c r="H8387" t="s">
        <v>150</v>
      </c>
      <c r="I8387" t="s">
        <v>136</v>
      </c>
      <c r="J8387" t="s">
        <v>137</v>
      </c>
      <c r="K8387" t="s">
        <v>138</v>
      </c>
      <c r="L8387" t="s">
        <v>23809</v>
      </c>
      <c r="M8387" t="s">
        <v>23810</v>
      </c>
      <c r="N8387">
        <v>1.2536111109999999</v>
      </c>
      <c r="O8387">
        <v>0</v>
      </c>
      <c r="P8387">
        <v>9</v>
      </c>
      <c r="Q8387">
        <v>0</v>
      </c>
      <c r="R8387">
        <v>1</v>
      </c>
      <c r="S8387">
        <v>0</v>
      </c>
      <c r="T8387">
        <v>8</v>
      </c>
      <c r="U8387">
        <v>0</v>
      </c>
      <c r="V8387">
        <v>0</v>
      </c>
      <c r="W8387">
        <v>0</v>
      </c>
      <c r="X8387">
        <v>1.60781068607575</v>
      </c>
      <c r="Y8387">
        <v>0</v>
      </c>
      <c r="Z8387">
        <v>0</v>
      </c>
      <c r="AA8387">
        <v>0</v>
      </c>
      <c r="AB8387">
        <v>3.9715625354501052</v>
      </c>
      <c r="AC8387">
        <v>0</v>
      </c>
      <c r="AD8387">
        <v>0</v>
      </c>
      <c r="AE8387">
        <v>5.5793732215258549</v>
      </c>
    </row>
    <row r="8388" spans="1:31" x14ac:dyDescent="0.25">
      <c r="A8388">
        <v>2334280</v>
      </c>
      <c r="B8388">
        <v>1</v>
      </c>
      <c r="C8388" t="s">
        <v>80</v>
      </c>
      <c r="D8388" t="s">
        <v>97</v>
      </c>
      <c r="E8388" t="s">
        <v>175</v>
      </c>
      <c r="F8388" t="s">
        <v>23811</v>
      </c>
      <c r="G8388" t="s">
        <v>467</v>
      </c>
      <c r="H8388" t="s">
        <v>135</v>
      </c>
      <c r="I8388" t="s">
        <v>136</v>
      </c>
      <c r="J8388" t="s">
        <v>137</v>
      </c>
      <c r="K8388" t="s">
        <v>138</v>
      </c>
      <c r="L8388" t="s">
        <v>23812</v>
      </c>
      <c r="M8388" t="s">
        <v>23813</v>
      </c>
      <c r="N8388">
        <v>0.24666666600000001</v>
      </c>
      <c r="O8388">
        <v>4</v>
      </c>
      <c r="P8388">
        <v>1664</v>
      </c>
      <c r="Q8388">
        <v>3</v>
      </c>
      <c r="R8388">
        <v>195</v>
      </c>
      <c r="S8388">
        <v>13</v>
      </c>
      <c r="T8388">
        <v>229</v>
      </c>
      <c r="U8388">
        <v>0</v>
      </c>
      <c r="V8388">
        <v>0</v>
      </c>
      <c r="W8388">
        <v>16.890326355181603</v>
      </c>
      <c r="X8388">
        <v>99.133218567559339</v>
      </c>
      <c r="Y8388">
        <v>0.23181007526039998</v>
      </c>
      <c r="Z8388">
        <v>19.126118711824205</v>
      </c>
      <c r="AA8388">
        <v>14.860962527609335</v>
      </c>
      <c r="AB8388">
        <v>27.802121367350487</v>
      </c>
      <c r="AC8388">
        <v>0</v>
      </c>
      <c r="AD8388">
        <v>0</v>
      </c>
      <c r="AE8388">
        <v>178.04455760478535</v>
      </c>
    </row>
    <row r="8389" spans="1:31" x14ac:dyDescent="0.25">
      <c r="A8389">
        <v>2334612</v>
      </c>
      <c r="B8389">
        <v>1</v>
      </c>
      <c r="C8389" t="s">
        <v>80</v>
      </c>
      <c r="D8389" t="s">
        <v>110</v>
      </c>
      <c r="E8389" t="s">
        <v>147</v>
      </c>
      <c r="F8389" t="s">
        <v>23814</v>
      </c>
      <c r="G8389" t="s">
        <v>149</v>
      </c>
      <c r="H8389" t="s">
        <v>150</v>
      </c>
      <c r="I8389" t="s">
        <v>136</v>
      </c>
      <c r="J8389" t="s">
        <v>137</v>
      </c>
      <c r="K8389" t="s">
        <v>138</v>
      </c>
      <c r="L8389" t="s">
        <v>23815</v>
      </c>
      <c r="M8389" t="s">
        <v>23816</v>
      </c>
      <c r="N8389">
        <v>0.98750000000000004</v>
      </c>
      <c r="O8389">
        <v>0</v>
      </c>
      <c r="P8389">
        <v>105</v>
      </c>
      <c r="Q8389">
        <v>0</v>
      </c>
      <c r="R8389">
        <v>0</v>
      </c>
      <c r="S8389">
        <v>0</v>
      </c>
      <c r="T8389">
        <v>14</v>
      </c>
      <c r="U8389">
        <v>0</v>
      </c>
      <c r="V8389">
        <v>0</v>
      </c>
      <c r="W8389">
        <v>0</v>
      </c>
      <c r="X8389">
        <v>28.61285131899988</v>
      </c>
      <c r="Y8389">
        <v>0</v>
      </c>
      <c r="Z8389">
        <v>0</v>
      </c>
      <c r="AA8389">
        <v>0</v>
      </c>
      <c r="AB8389">
        <v>11.880397586207664</v>
      </c>
      <c r="AC8389">
        <v>0</v>
      </c>
      <c r="AD8389">
        <v>0</v>
      </c>
      <c r="AE8389">
        <v>40.493248905207544</v>
      </c>
    </row>
    <row r="8390" spans="1:31" x14ac:dyDescent="0.25">
      <c r="A8390">
        <v>2334489</v>
      </c>
      <c r="B8390">
        <v>1</v>
      </c>
      <c r="C8390" t="s">
        <v>80</v>
      </c>
      <c r="D8390" t="s">
        <v>93</v>
      </c>
      <c r="E8390" t="s">
        <v>141</v>
      </c>
      <c r="F8390" t="s">
        <v>4539</v>
      </c>
      <c r="G8390" t="s">
        <v>134</v>
      </c>
      <c r="H8390" t="s">
        <v>135</v>
      </c>
      <c r="I8390" t="s">
        <v>136</v>
      </c>
      <c r="J8390" t="s">
        <v>137</v>
      </c>
      <c r="K8390" t="s">
        <v>138</v>
      </c>
      <c r="L8390" t="s">
        <v>23817</v>
      </c>
      <c r="M8390" t="s">
        <v>23818</v>
      </c>
      <c r="N8390">
        <v>0.17611111099999999</v>
      </c>
      <c r="O8390">
        <v>0</v>
      </c>
      <c r="P8390">
        <v>250</v>
      </c>
      <c r="Q8390">
        <v>3</v>
      </c>
      <c r="R8390">
        <v>48</v>
      </c>
      <c r="S8390">
        <v>5</v>
      </c>
      <c r="T8390">
        <v>42</v>
      </c>
      <c r="U8390">
        <v>0</v>
      </c>
      <c r="V8390">
        <v>0</v>
      </c>
      <c r="W8390">
        <v>0</v>
      </c>
      <c r="X8390">
        <v>7.8734588501317289</v>
      </c>
      <c r="Y8390">
        <v>9.5936537432047988</v>
      </c>
      <c r="Z8390">
        <v>13.026074758941938</v>
      </c>
      <c r="AA8390">
        <v>6.9465479977076159</v>
      </c>
      <c r="AB8390">
        <v>5.5990148745272457</v>
      </c>
      <c r="AC8390">
        <v>0</v>
      </c>
      <c r="AD8390">
        <v>0</v>
      </c>
      <c r="AE8390">
        <v>43.038750224513322</v>
      </c>
    </row>
    <row r="8391" spans="1:31" x14ac:dyDescent="0.25">
      <c r="A8391">
        <v>2334466</v>
      </c>
      <c r="B8391">
        <v>1</v>
      </c>
      <c r="C8391" t="s">
        <v>80</v>
      </c>
      <c r="D8391" t="s">
        <v>94</v>
      </c>
      <c r="E8391" t="s">
        <v>141</v>
      </c>
      <c r="F8391" t="s">
        <v>7677</v>
      </c>
      <c r="G8391" t="s">
        <v>134</v>
      </c>
      <c r="H8391" t="s">
        <v>135</v>
      </c>
      <c r="I8391" t="s">
        <v>136</v>
      </c>
      <c r="J8391" t="s">
        <v>137</v>
      </c>
      <c r="K8391" t="s">
        <v>138</v>
      </c>
      <c r="L8391" t="s">
        <v>23819</v>
      </c>
      <c r="M8391" t="s">
        <v>23820</v>
      </c>
      <c r="N8391">
        <v>0.108611111</v>
      </c>
      <c r="O8391">
        <v>0</v>
      </c>
      <c r="P8391">
        <v>6069</v>
      </c>
      <c r="Q8391">
        <v>0</v>
      </c>
      <c r="R8391">
        <v>138</v>
      </c>
      <c r="S8391">
        <v>0</v>
      </c>
      <c r="T8391">
        <v>375</v>
      </c>
      <c r="U8391">
        <v>0</v>
      </c>
      <c r="V8391">
        <v>0</v>
      </c>
      <c r="W8391">
        <v>0</v>
      </c>
      <c r="X8391">
        <v>127.27854970219545</v>
      </c>
      <c r="Y8391">
        <v>0</v>
      </c>
      <c r="Z8391">
        <v>8.7130177675808334</v>
      </c>
      <c r="AA8391">
        <v>0</v>
      </c>
      <c r="AB8391">
        <v>29.993445923094086</v>
      </c>
      <c r="AC8391">
        <v>0</v>
      </c>
      <c r="AD8391">
        <v>0</v>
      </c>
      <c r="AE8391">
        <v>165.98501339287037</v>
      </c>
    </row>
    <row r="8392" spans="1:31" x14ac:dyDescent="0.25">
      <c r="A8392">
        <v>2334297</v>
      </c>
      <c r="B8392">
        <v>1</v>
      </c>
      <c r="C8392" t="s">
        <v>80</v>
      </c>
      <c r="D8392" t="s">
        <v>100</v>
      </c>
      <c r="E8392" t="s">
        <v>141</v>
      </c>
      <c r="F8392" t="s">
        <v>23821</v>
      </c>
      <c r="G8392" t="s">
        <v>177</v>
      </c>
      <c r="H8392" t="s">
        <v>135</v>
      </c>
      <c r="I8392" t="s">
        <v>136</v>
      </c>
      <c r="J8392" t="s">
        <v>137</v>
      </c>
      <c r="K8392" t="s">
        <v>144</v>
      </c>
      <c r="L8392" t="s">
        <v>23822</v>
      </c>
      <c r="M8392" t="s">
        <v>23823</v>
      </c>
      <c r="N8392">
        <v>2.7211111109999999</v>
      </c>
      <c r="O8392">
        <v>0</v>
      </c>
      <c r="P8392">
        <v>297</v>
      </c>
      <c r="Q8392">
        <v>0</v>
      </c>
      <c r="R8392">
        <v>19</v>
      </c>
      <c r="S8392">
        <v>0</v>
      </c>
      <c r="T8392">
        <v>62</v>
      </c>
      <c r="U8392">
        <v>0</v>
      </c>
      <c r="V8392">
        <v>0</v>
      </c>
      <c r="W8392">
        <v>0</v>
      </c>
      <c r="X8392">
        <v>176.60841508382359</v>
      </c>
      <c r="Y8392">
        <v>0</v>
      </c>
      <c r="Z8392">
        <v>37.548575746781054</v>
      </c>
      <c r="AA8392">
        <v>0</v>
      </c>
      <c r="AB8392">
        <v>95.981066432862391</v>
      </c>
      <c r="AC8392">
        <v>0</v>
      </c>
      <c r="AD8392">
        <v>0</v>
      </c>
      <c r="AE8392">
        <v>310.13805726346703</v>
      </c>
    </row>
    <row r="8393" spans="1:31" x14ac:dyDescent="0.25">
      <c r="A8393">
        <v>2334420</v>
      </c>
      <c r="B8393">
        <v>1</v>
      </c>
      <c r="C8393" t="s">
        <v>80</v>
      </c>
      <c r="D8393" t="s">
        <v>97</v>
      </c>
      <c r="E8393" t="s">
        <v>153</v>
      </c>
      <c r="F8393" t="s">
        <v>23824</v>
      </c>
      <c r="G8393" t="s">
        <v>155</v>
      </c>
      <c r="H8393" t="s">
        <v>150</v>
      </c>
      <c r="I8393" t="s">
        <v>136</v>
      </c>
      <c r="J8393" t="s">
        <v>137</v>
      </c>
      <c r="K8393" t="s">
        <v>138</v>
      </c>
      <c r="L8393" t="s">
        <v>23825</v>
      </c>
      <c r="M8393" t="s">
        <v>23826</v>
      </c>
      <c r="N8393">
        <v>3.4030555549999999</v>
      </c>
      <c r="O8393">
        <v>0</v>
      </c>
      <c r="P8393">
        <v>1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0.15610396903535004</v>
      </c>
      <c r="Y8393">
        <v>0</v>
      </c>
      <c r="Z8393">
        <v>0</v>
      </c>
      <c r="AA8393">
        <v>0</v>
      </c>
      <c r="AB8393">
        <v>0</v>
      </c>
      <c r="AC8393">
        <v>0</v>
      </c>
      <c r="AD8393">
        <v>0</v>
      </c>
      <c r="AE8393">
        <v>0.15610396903535004</v>
      </c>
    </row>
    <row r="8394" spans="1:31" x14ac:dyDescent="0.25">
      <c r="A8394">
        <v>2334675</v>
      </c>
      <c r="B8394">
        <v>1</v>
      </c>
      <c r="C8394" t="s">
        <v>81</v>
      </c>
      <c r="D8394" t="s">
        <v>119</v>
      </c>
      <c r="E8394" t="s">
        <v>175</v>
      </c>
      <c r="F8394" t="s">
        <v>23827</v>
      </c>
      <c r="G8394" t="s">
        <v>716</v>
      </c>
      <c r="H8394" t="s">
        <v>135</v>
      </c>
      <c r="I8394" t="s">
        <v>136</v>
      </c>
      <c r="J8394" t="s">
        <v>137</v>
      </c>
      <c r="K8394" t="s">
        <v>138</v>
      </c>
      <c r="L8394" t="s">
        <v>23828</v>
      </c>
      <c r="M8394" t="s">
        <v>23829</v>
      </c>
      <c r="N8394">
        <v>1.349722222</v>
      </c>
      <c r="O8394">
        <v>0</v>
      </c>
      <c r="P8394">
        <v>191</v>
      </c>
      <c r="Q8394">
        <v>0</v>
      </c>
      <c r="R8394">
        <v>6</v>
      </c>
      <c r="S8394">
        <v>0</v>
      </c>
      <c r="T8394">
        <v>16</v>
      </c>
      <c r="U8394">
        <v>0</v>
      </c>
      <c r="V8394">
        <v>0</v>
      </c>
      <c r="W8394">
        <v>0</v>
      </c>
      <c r="X8394">
        <v>32.565501873314489</v>
      </c>
      <c r="Y8394">
        <v>0</v>
      </c>
      <c r="Z8394">
        <v>0.94005810291100012</v>
      </c>
      <c r="AA8394">
        <v>0</v>
      </c>
      <c r="AB8394">
        <v>4.233674364462126</v>
      </c>
      <c r="AC8394">
        <v>0</v>
      </c>
      <c r="AD8394">
        <v>0</v>
      </c>
      <c r="AE8394">
        <v>37.739234340687617</v>
      </c>
    </row>
    <row r="8395" spans="1:31" x14ac:dyDescent="0.25">
      <c r="A8395">
        <v>2334343</v>
      </c>
      <c r="B8395">
        <v>1</v>
      </c>
      <c r="C8395" t="s">
        <v>80</v>
      </c>
      <c r="D8395" t="s">
        <v>103</v>
      </c>
      <c r="E8395" t="s">
        <v>141</v>
      </c>
      <c r="F8395" t="s">
        <v>2337</v>
      </c>
      <c r="G8395" t="s">
        <v>134</v>
      </c>
      <c r="H8395" t="s">
        <v>135</v>
      </c>
      <c r="I8395" t="s">
        <v>468</v>
      </c>
      <c r="J8395" t="s">
        <v>137</v>
      </c>
      <c r="K8395" t="s">
        <v>138</v>
      </c>
      <c r="L8395" t="s">
        <v>23830</v>
      </c>
      <c r="M8395" t="s">
        <v>23831</v>
      </c>
      <c r="N8395">
        <v>4.7222219999999999E-3</v>
      </c>
      <c r="O8395">
        <v>0</v>
      </c>
      <c r="P8395">
        <v>13</v>
      </c>
      <c r="Q8395">
        <v>13</v>
      </c>
      <c r="R8395">
        <v>64</v>
      </c>
      <c r="S8395">
        <v>7</v>
      </c>
      <c r="T8395">
        <v>15</v>
      </c>
      <c r="U8395">
        <v>1</v>
      </c>
      <c r="V8395">
        <v>0</v>
      </c>
      <c r="W8395">
        <v>0</v>
      </c>
      <c r="X8395">
        <v>2.1374653796250004E-2</v>
      </c>
      <c r="Y8395">
        <v>0.10711940871555002</v>
      </c>
      <c r="Z8395">
        <v>1.0104635559305999</v>
      </c>
      <c r="AA8395">
        <v>0.51374427121472499</v>
      </c>
      <c r="AB8395">
        <v>7.9502376660127799E-2</v>
      </c>
      <c r="AC8395">
        <v>0.32703675806531662</v>
      </c>
      <c r="AD8395">
        <v>0</v>
      </c>
      <c r="AE8395">
        <v>2.059241024382569</v>
      </c>
    </row>
    <row r="8396" spans="1:31" x14ac:dyDescent="0.25">
      <c r="A8396">
        <v>2334380</v>
      </c>
      <c r="B8396">
        <v>1</v>
      </c>
      <c r="C8396" t="s">
        <v>80</v>
      </c>
      <c r="D8396" t="s">
        <v>93</v>
      </c>
      <c r="E8396" t="s">
        <v>147</v>
      </c>
      <c r="F8396" t="s">
        <v>23832</v>
      </c>
      <c r="G8396" t="s">
        <v>149</v>
      </c>
      <c r="H8396" t="s">
        <v>150</v>
      </c>
      <c r="I8396" t="s">
        <v>136</v>
      </c>
      <c r="J8396" t="s">
        <v>137</v>
      </c>
      <c r="K8396" t="s">
        <v>138</v>
      </c>
      <c r="L8396" t="s">
        <v>23833</v>
      </c>
      <c r="M8396" t="s">
        <v>23834</v>
      </c>
      <c r="N8396">
        <v>1.798333333</v>
      </c>
      <c r="O8396">
        <v>0</v>
      </c>
      <c r="P8396">
        <v>1</v>
      </c>
      <c r="Q8396">
        <v>0</v>
      </c>
      <c r="R8396">
        <v>6</v>
      </c>
      <c r="S8396">
        <v>0</v>
      </c>
      <c r="T8396">
        <v>2</v>
      </c>
      <c r="U8396">
        <v>0</v>
      </c>
      <c r="V8396">
        <v>0</v>
      </c>
      <c r="W8396">
        <v>0</v>
      </c>
      <c r="X8396">
        <v>0.62743932470190023</v>
      </c>
      <c r="Y8396">
        <v>0</v>
      </c>
      <c r="Z8396">
        <v>58.914266477264889</v>
      </c>
      <c r="AA8396">
        <v>0</v>
      </c>
      <c r="AB8396">
        <v>24.487107869433824</v>
      </c>
      <c r="AC8396">
        <v>0</v>
      </c>
      <c r="AD8396">
        <v>0</v>
      </c>
      <c r="AE8396">
        <v>84.028813671400613</v>
      </c>
    </row>
    <row r="8397" spans="1:31" x14ac:dyDescent="0.25">
      <c r="A8397">
        <v>2334234</v>
      </c>
      <c r="B8397">
        <v>1</v>
      </c>
      <c r="C8397" t="s">
        <v>80</v>
      </c>
      <c r="D8397" t="s">
        <v>97</v>
      </c>
      <c r="E8397" t="s">
        <v>147</v>
      </c>
      <c r="F8397" t="s">
        <v>23835</v>
      </c>
      <c r="G8397" t="s">
        <v>149</v>
      </c>
      <c r="H8397" t="s">
        <v>150</v>
      </c>
      <c r="I8397" t="s">
        <v>136</v>
      </c>
      <c r="J8397" t="s">
        <v>137</v>
      </c>
      <c r="K8397" t="s">
        <v>138</v>
      </c>
      <c r="L8397" t="s">
        <v>23836</v>
      </c>
      <c r="M8397" t="s">
        <v>23837</v>
      </c>
      <c r="N8397">
        <v>0.86944444399999998</v>
      </c>
      <c r="O8397">
        <v>0</v>
      </c>
      <c r="P8397">
        <v>92</v>
      </c>
      <c r="Q8397">
        <v>0</v>
      </c>
      <c r="R8397">
        <v>2</v>
      </c>
      <c r="S8397">
        <v>0</v>
      </c>
      <c r="T8397">
        <v>12</v>
      </c>
      <c r="U8397">
        <v>0</v>
      </c>
      <c r="V8397">
        <v>0</v>
      </c>
      <c r="W8397">
        <v>0</v>
      </c>
      <c r="X8397">
        <v>14.371959008012624</v>
      </c>
      <c r="Y8397">
        <v>0</v>
      </c>
      <c r="Z8397">
        <v>6.2286172626100013E-2</v>
      </c>
      <c r="AA8397">
        <v>0</v>
      </c>
      <c r="AB8397">
        <v>5.9811970127494458</v>
      </c>
      <c r="AC8397">
        <v>0</v>
      </c>
      <c r="AD8397">
        <v>0</v>
      </c>
      <c r="AE8397">
        <v>20.41544219338817</v>
      </c>
    </row>
    <row r="8398" spans="1:31" x14ac:dyDescent="0.25">
      <c r="A8398">
        <v>2334529</v>
      </c>
      <c r="B8398">
        <v>1</v>
      </c>
      <c r="C8398" t="s">
        <v>80</v>
      </c>
      <c r="D8398" t="s">
        <v>84</v>
      </c>
      <c r="E8398" t="s">
        <v>153</v>
      </c>
      <c r="F8398" t="s">
        <v>23838</v>
      </c>
      <c r="G8398" t="s">
        <v>203</v>
      </c>
      <c r="H8398" t="s">
        <v>150</v>
      </c>
      <c r="I8398" t="s">
        <v>136</v>
      </c>
      <c r="J8398" t="s">
        <v>137</v>
      </c>
      <c r="K8398" t="s">
        <v>138</v>
      </c>
      <c r="L8398" t="s">
        <v>23839</v>
      </c>
      <c r="M8398" t="s">
        <v>23840</v>
      </c>
      <c r="N8398">
        <v>3.4561111109999998</v>
      </c>
      <c r="O8398">
        <v>0</v>
      </c>
      <c r="P8398">
        <v>4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2.9526346835843333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0</v>
      </c>
      <c r="AE8398">
        <v>2.9526346835843333</v>
      </c>
    </row>
    <row r="8399" spans="1:31" x14ac:dyDescent="0.25">
      <c r="A8399">
        <v>2334386</v>
      </c>
      <c r="B8399">
        <v>1</v>
      </c>
      <c r="C8399" t="s">
        <v>80</v>
      </c>
      <c r="D8399" t="s">
        <v>105</v>
      </c>
      <c r="E8399" t="s">
        <v>153</v>
      </c>
      <c r="F8399" t="s">
        <v>23841</v>
      </c>
      <c r="G8399" t="s">
        <v>203</v>
      </c>
      <c r="H8399" t="s">
        <v>150</v>
      </c>
      <c r="I8399" t="s">
        <v>136</v>
      </c>
      <c r="J8399" t="s">
        <v>137</v>
      </c>
      <c r="K8399" t="s">
        <v>138</v>
      </c>
      <c r="L8399" t="s">
        <v>23842</v>
      </c>
      <c r="M8399" t="s">
        <v>23843</v>
      </c>
      <c r="N8399">
        <v>1.207222222</v>
      </c>
      <c r="O8399">
        <v>0</v>
      </c>
      <c r="P8399">
        <v>29</v>
      </c>
      <c r="Q8399">
        <v>0</v>
      </c>
      <c r="R8399">
        <v>0</v>
      </c>
      <c r="S8399">
        <v>0</v>
      </c>
      <c r="T8399">
        <v>10</v>
      </c>
      <c r="U8399">
        <v>0</v>
      </c>
      <c r="V8399">
        <v>0</v>
      </c>
      <c r="W8399">
        <v>0</v>
      </c>
      <c r="X8399">
        <v>8.3095514069309253</v>
      </c>
      <c r="Y8399">
        <v>0</v>
      </c>
      <c r="Z8399">
        <v>0</v>
      </c>
      <c r="AA8399">
        <v>0</v>
      </c>
      <c r="AB8399">
        <v>20.068246228782968</v>
      </c>
      <c r="AC8399">
        <v>0</v>
      </c>
      <c r="AD8399">
        <v>0</v>
      </c>
      <c r="AE8399">
        <v>28.377797635713893</v>
      </c>
    </row>
    <row r="8400" spans="1:31" x14ac:dyDescent="0.25">
      <c r="A8400">
        <v>2334337</v>
      </c>
      <c r="B8400">
        <v>1</v>
      </c>
      <c r="C8400" t="s">
        <v>80</v>
      </c>
      <c r="D8400" t="s">
        <v>96</v>
      </c>
      <c r="E8400" t="s">
        <v>153</v>
      </c>
      <c r="F8400" t="s">
        <v>23844</v>
      </c>
      <c r="G8400" t="s">
        <v>254</v>
      </c>
      <c r="H8400" t="s">
        <v>150</v>
      </c>
      <c r="I8400" t="s">
        <v>136</v>
      </c>
      <c r="J8400" t="s">
        <v>137</v>
      </c>
      <c r="K8400" t="s">
        <v>138</v>
      </c>
      <c r="L8400" t="s">
        <v>23845</v>
      </c>
      <c r="M8400" t="s">
        <v>23846</v>
      </c>
      <c r="N8400">
        <v>3.994722222</v>
      </c>
      <c r="O8400">
        <v>0</v>
      </c>
      <c r="P8400">
        <v>1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0.27929590762310835</v>
      </c>
      <c r="Y8400">
        <v>0</v>
      </c>
      <c r="Z8400">
        <v>0</v>
      </c>
      <c r="AA8400">
        <v>0</v>
      </c>
      <c r="AB8400">
        <v>0</v>
      </c>
      <c r="AC8400">
        <v>0</v>
      </c>
      <c r="AD8400">
        <v>0</v>
      </c>
      <c r="AE8400">
        <v>0.27929590762310835</v>
      </c>
    </row>
    <row r="8401" spans="1:31" x14ac:dyDescent="0.25">
      <c r="A8401">
        <v>2334363</v>
      </c>
      <c r="B8401">
        <v>1</v>
      </c>
      <c r="C8401" t="s">
        <v>80</v>
      </c>
      <c r="D8401" t="s">
        <v>103</v>
      </c>
      <c r="E8401" t="s">
        <v>141</v>
      </c>
      <c r="F8401" t="s">
        <v>23847</v>
      </c>
      <c r="G8401" t="s">
        <v>467</v>
      </c>
      <c r="H8401" t="s">
        <v>135</v>
      </c>
      <c r="I8401" t="s">
        <v>136</v>
      </c>
      <c r="J8401" t="s">
        <v>137</v>
      </c>
      <c r="K8401" t="s">
        <v>144</v>
      </c>
      <c r="L8401" t="s">
        <v>23848</v>
      </c>
      <c r="M8401" t="s">
        <v>23849</v>
      </c>
      <c r="N8401">
        <v>0.39111111100000001</v>
      </c>
      <c r="O8401">
        <v>26</v>
      </c>
      <c r="P8401">
        <v>15498</v>
      </c>
      <c r="Q8401">
        <v>27</v>
      </c>
      <c r="R8401">
        <v>122</v>
      </c>
      <c r="S8401">
        <v>40</v>
      </c>
      <c r="T8401">
        <v>1533</v>
      </c>
      <c r="U8401">
        <v>12</v>
      </c>
      <c r="V8401">
        <v>1</v>
      </c>
      <c r="W8401">
        <v>6.1450876329938335</v>
      </c>
      <c r="X8401">
        <v>1143.8793641039681</v>
      </c>
      <c r="Y8401">
        <v>157.37823235901777</v>
      </c>
      <c r="Z8401">
        <v>24.491886320098523</v>
      </c>
      <c r="AA8401">
        <v>153.89211088374833</v>
      </c>
      <c r="AB8401">
        <v>371.86890628308987</v>
      </c>
      <c r="AC8401">
        <v>141.17637469249163</v>
      </c>
      <c r="AD8401">
        <v>0.63350536681813319</v>
      </c>
      <c r="AE8401">
        <v>1999.4654676422263</v>
      </c>
    </row>
    <row r="8402" spans="1:31" x14ac:dyDescent="0.25">
      <c r="A8402">
        <v>2334320</v>
      </c>
      <c r="B8402">
        <v>1</v>
      </c>
      <c r="C8402" t="s">
        <v>80</v>
      </c>
      <c r="D8402" t="s">
        <v>97</v>
      </c>
      <c r="E8402" t="s">
        <v>141</v>
      </c>
      <c r="F8402" t="s">
        <v>14104</v>
      </c>
      <c r="G8402" t="s">
        <v>467</v>
      </c>
      <c r="H8402" t="s">
        <v>135</v>
      </c>
      <c r="I8402" t="s">
        <v>136</v>
      </c>
      <c r="J8402" t="s">
        <v>137</v>
      </c>
      <c r="K8402" t="s">
        <v>138</v>
      </c>
      <c r="L8402" t="s">
        <v>23850</v>
      </c>
      <c r="M8402" t="s">
        <v>23851</v>
      </c>
      <c r="N8402">
        <v>0.146666666</v>
      </c>
      <c r="O8402">
        <v>7</v>
      </c>
      <c r="P8402">
        <v>741</v>
      </c>
      <c r="Q8402">
        <v>9</v>
      </c>
      <c r="R8402">
        <v>93</v>
      </c>
      <c r="S8402">
        <v>21</v>
      </c>
      <c r="T8402">
        <v>109</v>
      </c>
      <c r="U8402">
        <v>0</v>
      </c>
      <c r="V8402">
        <v>0</v>
      </c>
      <c r="W8402">
        <v>105.68904425695001</v>
      </c>
      <c r="X8402">
        <v>31.932781470660366</v>
      </c>
      <c r="Y8402">
        <v>62.002679069944797</v>
      </c>
      <c r="Z8402">
        <v>4.4184660884906659</v>
      </c>
      <c r="AA8402">
        <v>14.122857789207199</v>
      </c>
      <c r="AB8402">
        <v>16.659003704962668</v>
      </c>
      <c r="AC8402">
        <v>0</v>
      </c>
      <c r="AD8402">
        <v>0</v>
      </c>
      <c r="AE8402">
        <v>234.8248323802157</v>
      </c>
    </row>
    <row r="8403" spans="1:31" x14ac:dyDescent="0.25">
      <c r="A8403">
        <v>2334655</v>
      </c>
      <c r="B8403">
        <v>1</v>
      </c>
      <c r="C8403" t="s">
        <v>81</v>
      </c>
      <c r="D8403" t="s">
        <v>112</v>
      </c>
      <c r="E8403" t="s">
        <v>147</v>
      </c>
      <c r="F8403" t="s">
        <v>23852</v>
      </c>
      <c r="G8403" t="s">
        <v>703</v>
      </c>
      <c r="H8403" t="s">
        <v>150</v>
      </c>
      <c r="I8403" t="s">
        <v>136</v>
      </c>
      <c r="J8403" t="s">
        <v>137</v>
      </c>
      <c r="K8403" t="s">
        <v>138</v>
      </c>
      <c r="L8403" t="s">
        <v>23853</v>
      </c>
      <c r="M8403" t="s">
        <v>23854</v>
      </c>
      <c r="N8403">
        <v>1.3886111109999999</v>
      </c>
      <c r="O8403">
        <v>0</v>
      </c>
      <c r="P8403">
        <v>71</v>
      </c>
      <c r="Q8403">
        <v>0</v>
      </c>
      <c r="R8403">
        <v>2</v>
      </c>
      <c r="S8403">
        <v>0</v>
      </c>
      <c r="T8403">
        <v>27</v>
      </c>
      <c r="U8403">
        <v>0</v>
      </c>
      <c r="V8403">
        <v>0</v>
      </c>
      <c r="W8403">
        <v>0</v>
      </c>
      <c r="X8403">
        <v>20.218985603694197</v>
      </c>
      <c r="Y8403">
        <v>0</v>
      </c>
      <c r="Z8403">
        <v>0.10794409226766667</v>
      </c>
      <c r="AA8403">
        <v>0</v>
      </c>
      <c r="AB8403">
        <v>11.106202567512211</v>
      </c>
      <c r="AC8403">
        <v>0</v>
      </c>
      <c r="AD8403">
        <v>0</v>
      </c>
      <c r="AE8403">
        <v>31.433132263474072</v>
      </c>
    </row>
    <row r="8404" spans="1:31" x14ac:dyDescent="0.25">
      <c r="A8404">
        <v>2334257</v>
      </c>
      <c r="B8404">
        <v>1</v>
      </c>
      <c r="C8404" t="s">
        <v>80</v>
      </c>
      <c r="D8404" t="s">
        <v>91</v>
      </c>
      <c r="E8404" t="s">
        <v>153</v>
      </c>
      <c r="F8404" t="s">
        <v>23855</v>
      </c>
      <c r="G8404" t="s">
        <v>203</v>
      </c>
      <c r="H8404" t="s">
        <v>150</v>
      </c>
      <c r="I8404" t="s">
        <v>136</v>
      </c>
      <c r="J8404" t="s">
        <v>137</v>
      </c>
      <c r="K8404" t="s">
        <v>138</v>
      </c>
      <c r="L8404" t="s">
        <v>23856</v>
      </c>
      <c r="M8404" t="s">
        <v>23857</v>
      </c>
      <c r="N8404">
        <v>1.7427777769999999</v>
      </c>
      <c r="O8404">
        <v>0</v>
      </c>
      <c r="P8404">
        <v>9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2.7010556704699167</v>
      </c>
      <c r="Y8404">
        <v>0</v>
      </c>
      <c r="Z8404">
        <v>0</v>
      </c>
      <c r="AA8404">
        <v>0</v>
      </c>
      <c r="AB8404">
        <v>0</v>
      </c>
      <c r="AC8404">
        <v>0</v>
      </c>
      <c r="AD8404">
        <v>0</v>
      </c>
      <c r="AE8404">
        <v>2.7010556704699167</v>
      </c>
    </row>
    <row r="8405" spans="1:31" x14ac:dyDescent="0.25">
      <c r="A8405">
        <v>2334506</v>
      </c>
      <c r="B8405">
        <v>1</v>
      </c>
      <c r="C8405" t="s">
        <v>80</v>
      </c>
      <c r="D8405" t="s">
        <v>100</v>
      </c>
      <c r="E8405" t="s">
        <v>175</v>
      </c>
      <c r="F8405" t="s">
        <v>23858</v>
      </c>
      <c r="G8405" t="s">
        <v>774</v>
      </c>
      <c r="H8405" t="s">
        <v>135</v>
      </c>
      <c r="I8405" t="s">
        <v>136</v>
      </c>
      <c r="J8405" t="s">
        <v>137</v>
      </c>
      <c r="K8405" t="s">
        <v>138</v>
      </c>
      <c r="L8405" t="s">
        <v>23859</v>
      </c>
      <c r="M8405" t="s">
        <v>23860</v>
      </c>
      <c r="N8405">
        <v>3.360833333</v>
      </c>
      <c r="O8405">
        <v>0</v>
      </c>
      <c r="P8405">
        <v>0</v>
      </c>
      <c r="Q8405">
        <v>0</v>
      </c>
      <c r="R8405">
        <v>15</v>
      </c>
      <c r="S8405">
        <v>0</v>
      </c>
      <c r="T8405">
        <v>1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155.14479256289323</v>
      </c>
      <c r="AA8405">
        <v>0</v>
      </c>
      <c r="AB8405">
        <v>1.0449568259676001</v>
      </c>
      <c r="AC8405">
        <v>0</v>
      </c>
      <c r="AD8405">
        <v>0</v>
      </c>
      <c r="AE8405">
        <v>156.18974938886083</v>
      </c>
    </row>
    <row r="8406" spans="1:31" x14ac:dyDescent="0.25">
      <c r="A8406">
        <v>2334277</v>
      </c>
      <c r="B8406">
        <v>1</v>
      </c>
      <c r="C8406" t="s">
        <v>81</v>
      </c>
      <c r="D8406" t="s">
        <v>112</v>
      </c>
      <c r="E8406" t="s">
        <v>175</v>
      </c>
      <c r="F8406" t="s">
        <v>23861</v>
      </c>
      <c r="G8406" t="s">
        <v>210</v>
      </c>
      <c r="H8406" t="s">
        <v>135</v>
      </c>
      <c r="I8406" t="s">
        <v>136</v>
      </c>
      <c r="J8406" t="s">
        <v>137</v>
      </c>
      <c r="K8406" t="s">
        <v>138</v>
      </c>
      <c r="L8406" t="s">
        <v>23862</v>
      </c>
      <c r="M8406" t="s">
        <v>23863</v>
      </c>
      <c r="N8406">
        <v>4.6061111109999997</v>
      </c>
      <c r="O8406">
        <v>0</v>
      </c>
      <c r="P8406">
        <v>0</v>
      </c>
      <c r="Q8406">
        <v>5</v>
      </c>
      <c r="R8406">
        <v>23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21.417851905936445</v>
      </c>
      <c r="Z8406">
        <v>79.202615982753699</v>
      </c>
      <c r="AA8406">
        <v>0</v>
      </c>
      <c r="AB8406">
        <v>0</v>
      </c>
      <c r="AC8406">
        <v>0</v>
      </c>
      <c r="AD8406">
        <v>0</v>
      </c>
      <c r="AE8406">
        <v>100.62046788869014</v>
      </c>
    </row>
    <row r="8407" spans="1:31" x14ac:dyDescent="0.25">
      <c r="A8407">
        <v>2334323</v>
      </c>
      <c r="B8407">
        <v>1</v>
      </c>
      <c r="C8407" t="s">
        <v>81</v>
      </c>
      <c r="D8407" t="s">
        <v>119</v>
      </c>
      <c r="E8407" t="s">
        <v>141</v>
      </c>
      <c r="F8407" t="s">
        <v>23864</v>
      </c>
      <c r="G8407" t="s">
        <v>143</v>
      </c>
      <c r="H8407" t="s">
        <v>135</v>
      </c>
      <c r="I8407" t="s">
        <v>136</v>
      </c>
      <c r="J8407" t="s">
        <v>137</v>
      </c>
      <c r="K8407" t="s">
        <v>144</v>
      </c>
      <c r="L8407" t="s">
        <v>23865</v>
      </c>
      <c r="M8407" t="s">
        <v>23866</v>
      </c>
      <c r="N8407">
        <v>7.8336111109999997</v>
      </c>
      <c r="O8407">
        <v>0</v>
      </c>
      <c r="P8407">
        <v>2403</v>
      </c>
      <c r="Q8407">
        <v>0</v>
      </c>
      <c r="R8407">
        <v>29</v>
      </c>
      <c r="S8407">
        <v>1</v>
      </c>
      <c r="T8407">
        <v>316</v>
      </c>
      <c r="U8407">
        <v>0</v>
      </c>
      <c r="V8407">
        <v>2</v>
      </c>
      <c r="W8407">
        <v>0</v>
      </c>
      <c r="X8407">
        <v>3267.2701817215375</v>
      </c>
      <c r="Y8407">
        <v>0</v>
      </c>
      <c r="Z8407">
        <v>48.238130834248693</v>
      </c>
      <c r="AA8407">
        <v>122.23410302709735</v>
      </c>
      <c r="AB8407">
        <v>2067.035928016684</v>
      </c>
      <c r="AC8407">
        <v>0</v>
      </c>
      <c r="AD8407">
        <v>7.2884856425473927</v>
      </c>
      <c r="AE8407">
        <v>5512.0668292421151</v>
      </c>
    </row>
    <row r="8408" spans="1:31" x14ac:dyDescent="0.25">
      <c r="A8408">
        <v>2334400</v>
      </c>
      <c r="B8408">
        <v>1</v>
      </c>
      <c r="C8408" t="s">
        <v>80</v>
      </c>
      <c r="D8408" t="s">
        <v>96</v>
      </c>
      <c r="E8408" t="s">
        <v>153</v>
      </c>
      <c r="F8408" t="s">
        <v>23867</v>
      </c>
      <c r="G8408" t="s">
        <v>155</v>
      </c>
      <c r="H8408" t="s">
        <v>150</v>
      </c>
      <c r="I8408" t="s">
        <v>136</v>
      </c>
      <c r="J8408" t="s">
        <v>137</v>
      </c>
      <c r="K8408" t="s">
        <v>138</v>
      </c>
      <c r="L8408" t="s">
        <v>23868</v>
      </c>
      <c r="M8408" t="s">
        <v>23869</v>
      </c>
      <c r="N8408">
        <v>0.72472222200000003</v>
      </c>
      <c r="O8408">
        <v>0</v>
      </c>
      <c r="P8408">
        <v>1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0.15943455704077503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E8408">
        <v>0.15943455704077503</v>
      </c>
    </row>
    <row r="8409" spans="1:31" x14ac:dyDescent="0.25">
      <c r="A8409">
        <v>2334300</v>
      </c>
      <c r="B8409">
        <v>1</v>
      </c>
      <c r="C8409" t="s">
        <v>80</v>
      </c>
      <c r="D8409" t="s">
        <v>96</v>
      </c>
      <c r="E8409" t="s">
        <v>153</v>
      </c>
      <c r="F8409" t="s">
        <v>23870</v>
      </c>
      <c r="G8409" t="s">
        <v>155</v>
      </c>
      <c r="H8409" t="s">
        <v>150</v>
      </c>
      <c r="I8409" t="s">
        <v>136</v>
      </c>
      <c r="J8409" t="s">
        <v>137</v>
      </c>
      <c r="K8409" t="s">
        <v>138</v>
      </c>
      <c r="L8409" t="s">
        <v>23871</v>
      </c>
      <c r="M8409" t="s">
        <v>23872</v>
      </c>
      <c r="N8409">
        <v>1.7524999999999999</v>
      </c>
      <c r="O8409">
        <v>0</v>
      </c>
      <c r="P8409">
        <v>1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0.15767127804680001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0.15767127804680001</v>
      </c>
    </row>
    <row r="8410" spans="1:31" x14ac:dyDescent="0.25">
      <c r="A8410">
        <v>2334446</v>
      </c>
      <c r="B8410">
        <v>1</v>
      </c>
      <c r="C8410" t="s">
        <v>80</v>
      </c>
      <c r="D8410" t="s">
        <v>103</v>
      </c>
      <c r="E8410" t="s">
        <v>158</v>
      </c>
      <c r="F8410" t="s">
        <v>6425</v>
      </c>
      <c r="G8410" t="s">
        <v>453</v>
      </c>
      <c r="H8410" t="s">
        <v>150</v>
      </c>
      <c r="I8410" t="s">
        <v>136</v>
      </c>
      <c r="J8410" t="s">
        <v>137</v>
      </c>
      <c r="K8410" t="s">
        <v>138</v>
      </c>
      <c r="L8410" t="s">
        <v>23873</v>
      </c>
      <c r="M8410" t="s">
        <v>23874</v>
      </c>
      <c r="N8410">
        <v>0.80555555499999998</v>
      </c>
      <c r="O8410">
        <v>0</v>
      </c>
      <c r="P8410">
        <v>134</v>
      </c>
      <c r="Q8410">
        <v>0</v>
      </c>
      <c r="R8410">
        <v>1</v>
      </c>
      <c r="S8410">
        <v>0</v>
      </c>
      <c r="T8410">
        <v>37</v>
      </c>
      <c r="U8410">
        <v>0</v>
      </c>
      <c r="V8410">
        <v>0</v>
      </c>
      <c r="W8410">
        <v>0</v>
      </c>
      <c r="X8410">
        <v>22.291755885414023</v>
      </c>
      <c r="Y8410">
        <v>0</v>
      </c>
      <c r="Z8410">
        <v>0</v>
      </c>
      <c r="AA8410">
        <v>0</v>
      </c>
      <c r="AB8410">
        <v>19.293333651515258</v>
      </c>
      <c r="AC8410">
        <v>0</v>
      </c>
      <c r="AD8410">
        <v>0</v>
      </c>
      <c r="AE8410">
        <v>41.585089536929281</v>
      </c>
    </row>
    <row r="8411" spans="1:31" x14ac:dyDescent="0.25">
      <c r="A8411">
        <v>2334592</v>
      </c>
      <c r="B8411">
        <v>1</v>
      </c>
      <c r="C8411" t="s">
        <v>80</v>
      </c>
      <c r="D8411" t="s">
        <v>84</v>
      </c>
      <c r="E8411" t="s">
        <v>153</v>
      </c>
      <c r="F8411" t="s">
        <v>23875</v>
      </c>
      <c r="G8411" t="s">
        <v>155</v>
      </c>
      <c r="H8411" t="s">
        <v>150</v>
      </c>
      <c r="I8411" t="s">
        <v>136</v>
      </c>
      <c r="J8411" t="s">
        <v>137</v>
      </c>
      <c r="K8411" t="s">
        <v>138</v>
      </c>
      <c r="L8411" t="s">
        <v>23876</v>
      </c>
      <c r="M8411" t="s">
        <v>23877</v>
      </c>
      <c r="N8411">
        <v>0.748611111</v>
      </c>
      <c r="O8411">
        <v>0</v>
      </c>
      <c r="P8411">
        <v>1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0.18662481326874999</v>
      </c>
      <c r="Y8411">
        <v>0</v>
      </c>
      <c r="Z8411">
        <v>0</v>
      </c>
      <c r="AA8411">
        <v>0</v>
      </c>
      <c r="AB8411">
        <v>0</v>
      </c>
      <c r="AC8411">
        <v>0</v>
      </c>
      <c r="AD8411">
        <v>0</v>
      </c>
      <c r="AE8411">
        <v>0.18662481326874999</v>
      </c>
    </row>
    <row r="8412" spans="1:31" x14ac:dyDescent="0.25">
      <c r="A8412">
        <v>2334486</v>
      </c>
      <c r="B8412">
        <v>1</v>
      </c>
      <c r="C8412" t="s">
        <v>81</v>
      </c>
      <c r="D8412" t="s">
        <v>127</v>
      </c>
      <c r="E8412" t="s">
        <v>175</v>
      </c>
      <c r="F8412" t="s">
        <v>23878</v>
      </c>
      <c r="G8412" t="s">
        <v>134</v>
      </c>
      <c r="H8412" t="s">
        <v>135</v>
      </c>
      <c r="I8412" t="s">
        <v>136</v>
      </c>
      <c r="J8412" t="s">
        <v>137</v>
      </c>
      <c r="K8412" t="s">
        <v>138</v>
      </c>
      <c r="L8412" t="s">
        <v>23879</v>
      </c>
      <c r="M8412" t="s">
        <v>23880</v>
      </c>
      <c r="N8412">
        <v>0.83972222200000002</v>
      </c>
      <c r="O8412">
        <v>0</v>
      </c>
      <c r="P8412">
        <v>379</v>
      </c>
      <c r="Q8412">
        <v>1</v>
      </c>
      <c r="R8412">
        <v>35</v>
      </c>
      <c r="S8412">
        <v>1</v>
      </c>
      <c r="T8412">
        <v>62</v>
      </c>
      <c r="U8412">
        <v>0</v>
      </c>
      <c r="V8412">
        <v>0</v>
      </c>
      <c r="W8412">
        <v>0</v>
      </c>
      <c r="X8412">
        <v>56.256493021501228</v>
      </c>
      <c r="Y8412">
        <v>4.3476297482109416</v>
      </c>
      <c r="Z8412">
        <v>28.099010430205265</v>
      </c>
      <c r="AA8412">
        <v>1.0460263078863667</v>
      </c>
      <c r="AB8412">
        <v>27.894000351328184</v>
      </c>
      <c r="AC8412">
        <v>0</v>
      </c>
      <c r="AD8412">
        <v>0</v>
      </c>
      <c r="AE8412">
        <v>117.64315985913198</v>
      </c>
    </row>
    <row r="8413" spans="1:31" x14ac:dyDescent="0.25">
      <c r="A8413">
        <v>2334632</v>
      </c>
      <c r="B8413">
        <v>1</v>
      </c>
      <c r="C8413" t="s">
        <v>80</v>
      </c>
      <c r="D8413" t="s">
        <v>99</v>
      </c>
      <c r="E8413" t="s">
        <v>153</v>
      </c>
      <c r="F8413" t="s">
        <v>23881</v>
      </c>
      <c r="G8413" t="s">
        <v>155</v>
      </c>
      <c r="H8413" t="s">
        <v>150</v>
      </c>
      <c r="I8413" t="s">
        <v>136</v>
      </c>
      <c r="J8413" t="s">
        <v>137</v>
      </c>
      <c r="K8413" t="s">
        <v>138</v>
      </c>
      <c r="L8413" t="s">
        <v>23882</v>
      </c>
      <c r="M8413" t="s">
        <v>23883</v>
      </c>
      <c r="N8413">
        <v>3.8363888880000001</v>
      </c>
      <c r="O8413">
        <v>0</v>
      </c>
      <c r="P8413">
        <v>2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0.9235347372738667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0</v>
      </c>
      <c r="AE8413">
        <v>0.9235347372738667</v>
      </c>
    </row>
    <row r="8414" spans="1:31" x14ac:dyDescent="0.25">
      <c r="A8414">
        <v>2334383</v>
      </c>
      <c r="B8414">
        <v>1</v>
      </c>
      <c r="C8414" t="s">
        <v>80</v>
      </c>
      <c r="D8414" t="s">
        <v>90</v>
      </c>
      <c r="E8414" t="s">
        <v>158</v>
      </c>
      <c r="F8414" t="s">
        <v>7524</v>
      </c>
      <c r="G8414" t="s">
        <v>336</v>
      </c>
      <c r="H8414" t="s">
        <v>150</v>
      </c>
      <c r="I8414" t="s">
        <v>136</v>
      </c>
      <c r="J8414" t="s">
        <v>137</v>
      </c>
      <c r="K8414" t="s">
        <v>138</v>
      </c>
      <c r="L8414" t="s">
        <v>23884</v>
      </c>
      <c r="M8414" t="s">
        <v>23885</v>
      </c>
      <c r="N8414">
        <v>0.72944444399999997</v>
      </c>
      <c r="O8414">
        <v>0</v>
      </c>
      <c r="P8414">
        <v>647</v>
      </c>
      <c r="Q8414">
        <v>0</v>
      </c>
      <c r="R8414">
        <v>0</v>
      </c>
      <c r="S8414">
        <v>0</v>
      </c>
      <c r="T8414">
        <v>42</v>
      </c>
      <c r="U8414">
        <v>0</v>
      </c>
      <c r="V8414">
        <v>0</v>
      </c>
      <c r="W8414">
        <v>0</v>
      </c>
      <c r="X8414">
        <v>100.74260183163238</v>
      </c>
      <c r="Y8414">
        <v>0</v>
      </c>
      <c r="Z8414">
        <v>0</v>
      </c>
      <c r="AA8414">
        <v>0</v>
      </c>
      <c r="AB8414">
        <v>17.047788361891342</v>
      </c>
      <c r="AC8414">
        <v>0</v>
      </c>
      <c r="AD8414">
        <v>0</v>
      </c>
      <c r="AE8414">
        <v>117.79039019352373</v>
      </c>
    </row>
    <row r="8415" spans="1:31" x14ac:dyDescent="0.25">
      <c r="A8415">
        <v>2334552</v>
      </c>
      <c r="B8415">
        <v>1</v>
      </c>
      <c r="C8415" t="s">
        <v>80</v>
      </c>
      <c r="D8415" t="s">
        <v>90</v>
      </c>
      <c r="E8415" t="s">
        <v>158</v>
      </c>
      <c r="F8415" t="s">
        <v>23886</v>
      </c>
      <c r="G8415" t="s">
        <v>336</v>
      </c>
      <c r="H8415" t="s">
        <v>150</v>
      </c>
      <c r="I8415" t="s">
        <v>136</v>
      </c>
      <c r="J8415" t="s">
        <v>137</v>
      </c>
      <c r="K8415" t="s">
        <v>138</v>
      </c>
      <c r="L8415" t="s">
        <v>23887</v>
      </c>
      <c r="M8415" t="s">
        <v>23888</v>
      </c>
      <c r="N8415">
        <v>1.6047222219999999</v>
      </c>
      <c r="O8415">
        <v>0</v>
      </c>
      <c r="P8415">
        <v>176</v>
      </c>
      <c r="Q8415">
        <v>0</v>
      </c>
      <c r="R8415">
        <v>0</v>
      </c>
      <c r="S8415">
        <v>0</v>
      </c>
      <c r="T8415">
        <v>225</v>
      </c>
      <c r="U8415">
        <v>0</v>
      </c>
      <c r="V8415">
        <v>10</v>
      </c>
      <c r="W8415">
        <v>0</v>
      </c>
      <c r="X8415">
        <v>66.653785286333402</v>
      </c>
      <c r="Y8415">
        <v>0</v>
      </c>
      <c r="Z8415">
        <v>0</v>
      </c>
      <c r="AA8415">
        <v>0</v>
      </c>
      <c r="AB8415">
        <v>165.26605564556817</v>
      </c>
      <c r="AC8415">
        <v>0</v>
      </c>
      <c r="AD8415">
        <v>80.90762840003741</v>
      </c>
      <c r="AE8415">
        <v>312.82746933193897</v>
      </c>
    </row>
    <row r="8416" spans="1:31" x14ac:dyDescent="0.25">
      <c r="A8416">
        <v>2334340</v>
      </c>
      <c r="B8416">
        <v>1</v>
      </c>
      <c r="C8416" t="s">
        <v>80</v>
      </c>
      <c r="D8416" t="s">
        <v>100</v>
      </c>
      <c r="E8416" t="s">
        <v>141</v>
      </c>
      <c r="F8416" t="s">
        <v>23889</v>
      </c>
      <c r="G8416" t="s">
        <v>467</v>
      </c>
      <c r="H8416" t="s">
        <v>135</v>
      </c>
      <c r="I8416" t="s">
        <v>136</v>
      </c>
      <c r="J8416" t="s">
        <v>137</v>
      </c>
      <c r="K8416" t="s">
        <v>138</v>
      </c>
      <c r="L8416" t="s">
        <v>2655</v>
      </c>
      <c r="M8416" t="s">
        <v>23890</v>
      </c>
      <c r="N8416">
        <v>0.84222222199999996</v>
      </c>
      <c r="O8416">
        <v>1</v>
      </c>
      <c r="P8416">
        <v>1345</v>
      </c>
      <c r="Q8416">
        <v>18</v>
      </c>
      <c r="R8416">
        <v>435</v>
      </c>
      <c r="S8416">
        <v>13</v>
      </c>
      <c r="T8416">
        <v>303</v>
      </c>
      <c r="U8416">
        <v>0</v>
      </c>
      <c r="V8416">
        <v>1</v>
      </c>
      <c r="W8416">
        <v>0.72843796054959997</v>
      </c>
      <c r="X8416">
        <v>247.77946852301969</v>
      </c>
      <c r="Y8416">
        <v>245.95293257311596</v>
      </c>
      <c r="Z8416">
        <v>298.06635429314764</v>
      </c>
      <c r="AA8416">
        <v>78.315479986312766</v>
      </c>
      <c r="AB8416">
        <v>136.74741325063951</v>
      </c>
      <c r="AC8416">
        <v>0</v>
      </c>
      <c r="AD8416">
        <v>0.56161279229966665</v>
      </c>
      <c r="AE8416">
        <v>1008.1516993790849</v>
      </c>
    </row>
    <row r="8417" spans="1:31" x14ac:dyDescent="0.25">
      <c r="A8417">
        <v>2334317</v>
      </c>
      <c r="B8417">
        <v>1</v>
      </c>
      <c r="C8417" t="s">
        <v>80</v>
      </c>
      <c r="D8417" t="s">
        <v>94</v>
      </c>
      <c r="E8417" t="s">
        <v>147</v>
      </c>
      <c r="F8417" t="s">
        <v>23808</v>
      </c>
      <c r="G8417" t="s">
        <v>149</v>
      </c>
      <c r="H8417" t="s">
        <v>150</v>
      </c>
      <c r="I8417" t="s">
        <v>136</v>
      </c>
      <c r="J8417" t="s">
        <v>137</v>
      </c>
      <c r="K8417" t="s">
        <v>138</v>
      </c>
      <c r="L8417" t="s">
        <v>23891</v>
      </c>
      <c r="M8417" t="s">
        <v>23892</v>
      </c>
      <c r="N8417">
        <v>2.2369444440000001</v>
      </c>
      <c r="O8417">
        <v>0</v>
      </c>
      <c r="P8417">
        <v>9</v>
      </c>
      <c r="Q8417">
        <v>0</v>
      </c>
      <c r="R8417">
        <v>1</v>
      </c>
      <c r="S8417">
        <v>0</v>
      </c>
      <c r="T8417">
        <v>8</v>
      </c>
      <c r="U8417">
        <v>0</v>
      </c>
      <c r="V8417">
        <v>0</v>
      </c>
      <c r="W8417">
        <v>0</v>
      </c>
      <c r="X8417">
        <v>2.871102309297084</v>
      </c>
      <c r="Y8417">
        <v>0</v>
      </c>
      <c r="Z8417">
        <v>0</v>
      </c>
      <c r="AA8417">
        <v>0</v>
      </c>
      <c r="AB8417">
        <v>9.4891067664365192</v>
      </c>
      <c r="AC8417">
        <v>0</v>
      </c>
      <c r="AD8417">
        <v>0</v>
      </c>
      <c r="AE8417">
        <v>12.360209075733604</v>
      </c>
    </row>
    <row r="8418" spans="1:31" x14ac:dyDescent="0.25">
      <c r="A8418">
        <v>2334652</v>
      </c>
      <c r="B8418">
        <v>1</v>
      </c>
      <c r="C8418" t="s">
        <v>81</v>
      </c>
      <c r="D8418" t="s">
        <v>115</v>
      </c>
      <c r="E8418" t="s">
        <v>147</v>
      </c>
      <c r="F8418" t="s">
        <v>12441</v>
      </c>
      <c r="G8418" t="s">
        <v>149</v>
      </c>
      <c r="H8418" t="s">
        <v>150</v>
      </c>
      <c r="I8418" t="s">
        <v>136</v>
      </c>
      <c r="J8418" t="s">
        <v>137</v>
      </c>
      <c r="K8418" t="s">
        <v>138</v>
      </c>
      <c r="L8418" t="s">
        <v>23893</v>
      </c>
      <c r="M8418" t="s">
        <v>23894</v>
      </c>
      <c r="N8418">
        <v>1.341388888</v>
      </c>
      <c r="O8418">
        <v>0</v>
      </c>
      <c r="P8418">
        <v>18</v>
      </c>
      <c r="Q8418">
        <v>0</v>
      </c>
      <c r="R8418">
        <v>2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6.0029740074645987</v>
      </c>
      <c r="Y8418">
        <v>0</v>
      </c>
      <c r="Z8418">
        <v>0.40762977705085002</v>
      </c>
      <c r="AA8418">
        <v>0</v>
      </c>
      <c r="AB8418">
        <v>0</v>
      </c>
      <c r="AC8418">
        <v>0</v>
      </c>
      <c r="AD8418">
        <v>0</v>
      </c>
      <c r="AE8418">
        <v>6.4106037845154491</v>
      </c>
    </row>
    <row r="8419" spans="1:31" x14ac:dyDescent="0.25">
      <c r="A8419">
        <v>2334546</v>
      </c>
      <c r="B8419">
        <v>1</v>
      </c>
      <c r="C8419" t="s">
        <v>80</v>
      </c>
      <c r="D8419" t="s">
        <v>93</v>
      </c>
      <c r="E8419" t="s">
        <v>147</v>
      </c>
      <c r="F8419" t="s">
        <v>23895</v>
      </c>
      <c r="G8419" t="s">
        <v>149</v>
      </c>
      <c r="H8419" t="s">
        <v>150</v>
      </c>
      <c r="I8419" t="s">
        <v>136</v>
      </c>
      <c r="J8419" t="s">
        <v>137</v>
      </c>
      <c r="K8419" t="s">
        <v>138</v>
      </c>
      <c r="L8419" t="s">
        <v>23896</v>
      </c>
      <c r="M8419" t="s">
        <v>23897</v>
      </c>
      <c r="N8419">
        <v>0.56555555499999999</v>
      </c>
      <c r="O8419">
        <v>0</v>
      </c>
      <c r="P8419">
        <v>4</v>
      </c>
      <c r="Q8419">
        <v>0</v>
      </c>
      <c r="R8419">
        <v>6</v>
      </c>
      <c r="S8419">
        <v>0</v>
      </c>
      <c r="T8419">
        <v>4</v>
      </c>
      <c r="U8419">
        <v>0</v>
      </c>
      <c r="V8419">
        <v>0</v>
      </c>
      <c r="W8419">
        <v>0</v>
      </c>
      <c r="X8419">
        <v>0.76141030311375002</v>
      </c>
      <c r="Y8419">
        <v>0</v>
      </c>
      <c r="Z8419">
        <v>4.7380643803888489</v>
      </c>
      <c r="AA8419">
        <v>0</v>
      </c>
      <c r="AB8419">
        <v>1.6611125640280002</v>
      </c>
      <c r="AC8419">
        <v>0</v>
      </c>
      <c r="AD8419">
        <v>0</v>
      </c>
      <c r="AE8419">
        <v>7.1605872475305992</v>
      </c>
    </row>
    <row r="8420" spans="1:31" x14ac:dyDescent="0.25">
      <c r="A8420">
        <v>2334360</v>
      </c>
      <c r="B8420">
        <v>1</v>
      </c>
      <c r="C8420" t="s">
        <v>80</v>
      </c>
      <c r="D8420" t="s">
        <v>103</v>
      </c>
      <c r="E8420" t="s">
        <v>132</v>
      </c>
      <c r="F8420" t="s">
        <v>1047</v>
      </c>
      <c r="G8420" t="s">
        <v>134</v>
      </c>
      <c r="H8420" t="s">
        <v>135</v>
      </c>
      <c r="I8420" t="s">
        <v>136</v>
      </c>
      <c r="J8420" t="s">
        <v>137</v>
      </c>
      <c r="K8420" t="s">
        <v>138</v>
      </c>
      <c r="L8420" t="s">
        <v>23898</v>
      </c>
      <c r="M8420" t="s">
        <v>23899</v>
      </c>
      <c r="N8420">
        <v>1.7705555550000001</v>
      </c>
      <c r="O8420">
        <v>0</v>
      </c>
      <c r="P8420">
        <v>541</v>
      </c>
      <c r="Q8420">
        <v>20</v>
      </c>
      <c r="R8420">
        <v>2</v>
      </c>
      <c r="S8420">
        <v>3</v>
      </c>
      <c r="T8420">
        <v>63</v>
      </c>
      <c r="U8420">
        <v>1</v>
      </c>
      <c r="V8420">
        <v>1</v>
      </c>
      <c r="W8420">
        <v>0</v>
      </c>
      <c r="X8420">
        <v>178.07579293509494</v>
      </c>
      <c r="Y8420">
        <v>108.58387943967361</v>
      </c>
      <c r="Z8420">
        <v>1.8440302378656168</v>
      </c>
      <c r="AA8420">
        <v>117.62217743941154</v>
      </c>
      <c r="AB8420">
        <v>52.387616421585513</v>
      </c>
      <c r="AC8420">
        <v>113.95609571773612</v>
      </c>
      <c r="AD8420">
        <v>40.43512653594513</v>
      </c>
      <c r="AE8420">
        <v>612.90471872731246</v>
      </c>
    </row>
    <row r="8421" spans="1:31" x14ac:dyDescent="0.25">
      <c r="A8421">
        <v>2334349</v>
      </c>
      <c r="B8421">
        <v>1</v>
      </c>
      <c r="C8421" t="s">
        <v>80</v>
      </c>
      <c r="D8421" t="s">
        <v>92</v>
      </c>
      <c r="E8421" t="s">
        <v>158</v>
      </c>
      <c r="F8421" t="s">
        <v>23900</v>
      </c>
      <c r="G8421" t="s">
        <v>177</v>
      </c>
      <c r="H8421" t="s">
        <v>150</v>
      </c>
      <c r="I8421" t="s">
        <v>136</v>
      </c>
      <c r="J8421" t="s">
        <v>137</v>
      </c>
      <c r="K8421" t="s">
        <v>144</v>
      </c>
      <c r="L8421" t="s">
        <v>23901</v>
      </c>
      <c r="M8421" t="s">
        <v>23902</v>
      </c>
      <c r="N8421">
        <v>8.0961111110000008</v>
      </c>
      <c r="O8421">
        <v>0</v>
      </c>
      <c r="P8421">
        <v>459</v>
      </c>
      <c r="Q8421">
        <v>0</v>
      </c>
      <c r="R8421">
        <v>5</v>
      </c>
      <c r="S8421">
        <v>0</v>
      </c>
      <c r="T8421">
        <v>43</v>
      </c>
      <c r="U8421">
        <v>0</v>
      </c>
      <c r="V8421">
        <v>0</v>
      </c>
      <c r="W8421">
        <v>0</v>
      </c>
      <c r="X8421">
        <v>668.56299832446496</v>
      </c>
      <c r="Y8421">
        <v>0</v>
      </c>
      <c r="Z8421">
        <v>10.365028849000584</v>
      </c>
      <c r="AA8421">
        <v>0</v>
      </c>
      <c r="AB8421">
        <v>197.76420319288559</v>
      </c>
      <c r="AC8421">
        <v>0</v>
      </c>
      <c r="AD8421">
        <v>0</v>
      </c>
      <c r="AE8421">
        <v>876.69223036635117</v>
      </c>
    </row>
    <row r="8422" spans="1:31" x14ac:dyDescent="0.25">
      <c r="A8422">
        <v>2334372</v>
      </c>
      <c r="B8422">
        <v>1</v>
      </c>
      <c r="C8422" t="s">
        <v>80</v>
      </c>
      <c r="D8422" t="s">
        <v>88</v>
      </c>
      <c r="E8422" t="s">
        <v>147</v>
      </c>
      <c r="F8422" t="s">
        <v>11432</v>
      </c>
      <c r="G8422" t="s">
        <v>177</v>
      </c>
      <c r="H8422" t="s">
        <v>150</v>
      </c>
      <c r="I8422" t="s">
        <v>136</v>
      </c>
      <c r="J8422" t="s">
        <v>137</v>
      </c>
      <c r="K8422" t="s">
        <v>144</v>
      </c>
      <c r="L8422" t="s">
        <v>23903</v>
      </c>
      <c r="M8422" t="s">
        <v>23904</v>
      </c>
      <c r="N8422">
        <v>6.5619444439999999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2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3.4357049902678418</v>
      </c>
      <c r="AC8422">
        <v>0</v>
      </c>
      <c r="AD8422">
        <v>0</v>
      </c>
      <c r="AE8422">
        <v>3.4357049902678418</v>
      </c>
    </row>
    <row r="8423" spans="1:31" x14ac:dyDescent="0.25">
      <c r="A8423">
        <v>2334389</v>
      </c>
      <c r="B8423">
        <v>1</v>
      </c>
      <c r="C8423" t="s">
        <v>80</v>
      </c>
      <c r="D8423" t="s">
        <v>92</v>
      </c>
      <c r="E8423" t="s">
        <v>153</v>
      </c>
      <c r="F8423" t="s">
        <v>23905</v>
      </c>
      <c r="G8423" t="s">
        <v>155</v>
      </c>
      <c r="H8423" t="s">
        <v>150</v>
      </c>
      <c r="I8423" t="s">
        <v>136</v>
      </c>
      <c r="J8423" t="s">
        <v>137</v>
      </c>
      <c r="K8423" t="s">
        <v>138</v>
      </c>
      <c r="L8423" t="s">
        <v>23906</v>
      </c>
      <c r="M8423" t="s">
        <v>23907</v>
      </c>
      <c r="N8423">
        <v>1.903611111</v>
      </c>
      <c r="O8423">
        <v>0</v>
      </c>
      <c r="P8423">
        <v>1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0.629951878967</v>
      </c>
      <c r="Y8423">
        <v>0</v>
      </c>
      <c r="Z8423">
        <v>0</v>
      </c>
      <c r="AA8423">
        <v>0</v>
      </c>
      <c r="AB8423">
        <v>0</v>
      </c>
      <c r="AC8423">
        <v>0</v>
      </c>
      <c r="AD8423">
        <v>0</v>
      </c>
      <c r="AE8423">
        <v>0.629951878967</v>
      </c>
    </row>
    <row r="8424" spans="1:31" x14ac:dyDescent="0.25">
      <c r="A8424">
        <v>2334286</v>
      </c>
      <c r="B8424">
        <v>1</v>
      </c>
      <c r="C8424" t="s">
        <v>80</v>
      </c>
      <c r="D8424" t="s">
        <v>96</v>
      </c>
      <c r="E8424" t="s">
        <v>285</v>
      </c>
      <c r="F8424" t="s">
        <v>21004</v>
      </c>
      <c r="G8424" t="s">
        <v>384</v>
      </c>
      <c r="H8424" t="s">
        <v>150</v>
      </c>
      <c r="I8424" t="s">
        <v>136</v>
      </c>
      <c r="J8424" t="s">
        <v>137</v>
      </c>
      <c r="K8424" t="s">
        <v>138</v>
      </c>
      <c r="L8424" t="s">
        <v>23908</v>
      </c>
      <c r="M8424" t="s">
        <v>23909</v>
      </c>
      <c r="N8424">
        <v>1.1319444439999999</v>
      </c>
      <c r="O8424">
        <v>0</v>
      </c>
      <c r="P8424">
        <v>2</v>
      </c>
      <c r="Q8424">
        <v>0</v>
      </c>
      <c r="R8424">
        <v>0</v>
      </c>
      <c r="S8424">
        <v>0</v>
      </c>
      <c r="T8424">
        <v>1</v>
      </c>
      <c r="U8424">
        <v>0</v>
      </c>
      <c r="V8424">
        <v>0</v>
      </c>
      <c r="W8424">
        <v>0</v>
      </c>
      <c r="X8424">
        <v>0.83125510065546659</v>
      </c>
      <c r="Y8424">
        <v>0</v>
      </c>
      <c r="Z8424">
        <v>0</v>
      </c>
      <c r="AA8424">
        <v>0</v>
      </c>
      <c r="AB8424">
        <v>6.8701315582229183</v>
      </c>
      <c r="AC8424">
        <v>0</v>
      </c>
      <c r="AD8424">
        <v>0</v>
      </c>
      <c r="AE8424">
        <v>7.701386658878385</v>
      </c>
    </row>
    <row r="8425" spans="1:31" x14ac:dyDescent="0.25">
      <c r="A8425">
        <v>2334243</v>
      </c>
      <c r="B8425">
        <v>1</v>
      </c>
      <c r="C8425" t="s">
        <v>80</v>
      </c>
      <c r="D8425" t="s">
        <v>89</v>
      </c>
      <c r="E8425" t="s">
        <v>141</v>
      </c>
      <c r="F8425" t="s">
        <v>9191</v>
      </c>
      <c r="G8425" t="s">
        <v>134</v>
      </c>
      <c r="H8425" t="s">
        <v>135</v>
      </c>
      <c r="I8425" t="s">
        <v>136</v>
      </c>
      <c r="J8425" t="s">
        <v>137</v>
      </c>
      <c r="K8425" t="s">
        <v>138</v>
      </c>
      <c r="L8425" t="s">
        <v>23910</v>
      </c>
      <c r="M8425" t="s">
        <v>23911</v>
      </c>
      <c r="N8425">
        <v>0.71250000000000002</v>
      </c>
      <c r="O8425">
        <v>1</v>
      </c>
      <c r="P8425">
        <v>289</v>
      </c>
      <c r="Q8425">
        <v>1</v>
      </c>
      <c r="R8425">
        <v>57</v>
      </c>
      <c r="S8425">
        <v>2</v>
      </c>
      <c r="T8425">
        <v>170</v>
      </c>
      <c r="U8425">
        <v>0</v>
      </c>
      <c r="V8425">
        <v>0</v>
      </c>
      <c r="W8425">
        <v>3.6631660958788337</v>
      </c>
      <c r="X8425">
        <v>61.259970493128499</v>
      </c>
      <c r="Y8425">
        <v>5.4412457182577096</v>
      </c>
      <c r="Z8425">
        <v>13.933731221097045</v>
      </c>
      <c r="AA8425">
        <v>1.5114180201744862</v>
      </c>
      <c r="AB8425">
        <v>52.584574746360659</v>
      </c>
      <c r="AC8425">
        <v>0</v>
      </c>
      <c r="AD8425">
        <v>0</v>
      </c>
      <c r="AE8425">
        <v>138.39410629489723</v>
      </c>
    </row>
    <row r="8426" spans="1:31" x14ac:dyDescent="0.25">
      <c r="A8426">
        <v>2334575</v>
      </c>
      <c r="B8426">
        <v>1</v>
      </c>
      <c r="C8426" t="s">
        <v>80</v>
      </c>
      <c r="D8426" t="s">
        <v>107</v>
      </c>
      <c r="E8426" t="s">
        <v>147</v>
      </c>
      <c r="F8426" t="s">
        <v>23912</v>
      </c>
      <c r="G8426" t="s">
        <v>149</v>
      </c>
      <c r="H8426" t="s">
        <v>150</v>
      </c>
      <c r="I8426" t="s">
        <v>136</v>
      </c>
      <c r="J8426" t="s">
        <v>137</v>
      </c>
      <c r="K8426" t="s">
        <v>138</v>
      </c>
      <c r="L8426" t="s">
        <v>23913</v>
      </c>
      <c r="M8426" t="s">
        <v>23914</v>
      </c>
      <c r="N8426">
        <v>1.425277777</v>
      </c>
      <c r="O8426">
        <v>0</v>
      </c>
      <c r="P8426">
        <v>13</v>
      </c>
      <c r="Q8426">
        <v>0</v>
      </c>
      <c r="R8426">
        <v>8</v>
      </c>
      <c r="S8426">
        <v>0</v>
      </c>
      <c r="T8426">
        <v>4</v>
      </c>
      <c r="U8426">
        <v>0</v>
      </c>
      <c r="V8426">
        <v>0</v>
      </c>
      <c r="W8426">
        <v>0</v>
      </c>
      <c r="X8426">
        <v>3.0749282324330416</v>
      </c>
      <c r="Y8426">
        <v>0</v>
      </c>
      <c r="Z8426">
        <v>0.96335239415907503</v>
      </c>
      <c r="AA8426">
        <v>0</v>
      </c>
      <c r="AB8426">
        <v>2.7004122113593723</v>
      </c>
      <c r="AC8426">
        <v>0</v>
      </c>
      <c r="AD8426">
        <v>0</v>
      </c>
      <c r="AE8426">
        <v>6.7386928379514881</v>
      </c>
    </row>
    <row r="8427" spans="1:31" x14ac:dyDescent="0.25">
      <c r="A8427">
        <v>2334498</v>
      </c>
      <c r="B8427">
        <v>1</v>
      </c>
      <c r="C8427" t="s">
        <v>80</v>
      </c>
      <c r="D8427" t="s">
        <v>106</v>
      </c>
      <c r="E8427" t="s">
        <v>141</v>
      </c>
      <c r="F8427" t="s">
        <v>23915</v>
      </c>
      <c r="G8427" t="s">
        <v>134</v>
      </c>
      <c r="H8427" t="s">
        <v>135</v>
      </c>
      <c r="I8427" t="s">
        <v>136</v>
      </c>
      <c r="J8427" t="s">
        <v>137</v>
      </c>
      <c r="K8427" t="s">
        <v>138</v>
      </c>
      <c r="L8427" t="s">
        <v>23916</v>
      </c>
      <c r="M8427" t="s">
        <v>23917</v>
      </c>
      <c r="N8427">
        <v>0.705555555</v>
      </c>
      <c r="O8427">
        <v>0</v>
      </c>
      <c r="P8427">
        <v>4155</v>
      </c>
      <c r="Q8427">
        <v>0</v>
      </c>
      <c r="R8427">
        <v>13</v>
      </c>
      <c r="S8427">
        <v>2</v>
      </c>
      <c r="T8427">
        <v>300</v>
      </c>
      <c r="U8427">
        <v>1</v>
      </c>
      <c r="V8427">
        <v>2</v>
      </c>
      <c r="W8427">
        <v>0</v>
      </c>
      <c r="X8427">
        <v>538.03720095849383</v>
      </c>
      <c r="Y8427">
        <v>0</v>
      </c>
      <c r="Z8427">
        <v>20.245402480602298</v>
      </c>
      <c r="AA8427">
        <v>593.17959147984902</v>
      </c>
      <c r="AB8427">
        <v>215.13096291368527</v>
      </c>
      <c r="AC8427">
        <v>12.756675341249998</v>
      </c>
      <c r="AD8427">
        <v>5.0026312708877834</v>
      </c>
      <c r="AE8427">
        <v>1384.3524644447682</v>
      </c>
    </row>
    <row r="8428" spans="1:31" x14ac:dyDescent="0.25">
      <c r="A8428">
        <v>2334306</v>
      </c>
      <c r="B8428">
        <v>1</v>
      </c>
      <c r="C8428" t="s">
        <v>81</v>
      </c>
      <c r="D8428" t="s">
        <v>123</v>
      </c>
      <c r="E8428" t="s">
        <v>175</v>
      </c>
      <c r="F8428" t="s">
        <v>23918</v>
      </c>
      <c r="G8428" t="s">
        <v>177</v>
      </c>
      <c r="H8428" t="s">
        <v>135</v>
      </c>
      <c r="I8428" t="s">
        <v>136</v>
      </c>
      <c r="J8428" t="s">
        <v>137</v>
      </c>
      <c r="K8428" t="s">
        <v>144</v>
      </c>
      <c r="L8428" t="s">
        <v>23919</v>
      </c>
      <c r="M8428" t="s">
        <v>23920</v>
      </c>
      <c r="N8428">
        <v>6.9872222219999998</v>
      </c>
      <c r="O8428">
        <v>0</v>
      </c>
      <c r="P8428">
        <v>795</v>
      </c>
      <c r="Q8428">
        <v>0</v>
      </c>
      <c r="R8428">
        <v>0</v>
      </c>
      <c r="S8428">
        <v>0</v>
      </c>
      <c r="T8428">
        <v>24</v>
      </c>
      <c r="U8428">
        <v>0</v>
      </c>
      <c r="V8428">
        <v>0</v>
      </c>
      <c r="W8428">
        <v>0</v>
      </c>
      <c r="X8428">
        <v>875.30881568615098</v>
      </c>
      <c r="Y8428">
        <v>0</v>
      </c>
      <c r="Z8428">
        <v>0</v>
      </c>
      <c r="AA8428">
        <v>0</v>
      </c>
      <c r="AB8428">
        <v>169.3849033582454</v>
      </c>
      <c r="AC8428">
        <v>0</v>
      </c>
      <c r="AD8428">
        <v>0</v>
      </c>
      <c r="AE8428">
        <v>1044.6937190443964</v>
      </c>
    </row>
    <row r="8429" spans="1:31" x14ac:dyDescent="0.25">
      <c r="A8429">
        <v>2334263</v>
      </c>
      <c r="B8429">
        <v>1</v>
      </c>
      <c r="C8429" t="s">
        <v>80</v>
      </c>
      <c r="D8429" t="s">
        <v>106</v>
      </c>
      <c r="E8429" t="s">
        <v>147</v>
      </c>
      <c r="F8429" t="s">
        <v>23921</v>
      </c>
      <c r="G8429" t="s">
        <v>149</v>
      </c>
      <c r="H8429" t="s">
        <v>150</v>
      </c>
      <c r="I8429" t="s">
        <v>136</v>
      </c>
      <c r="J8429" t="s">
        <v>137</v>
      </c>
      <c r="K8429" t="s">
        <v>138</v>
      </c>
      <c r="L8429" t="s">
        <v>23922</v>
      </c>
      <c r="M8429" t="s">
        <v>23923</v>
      </c>
      <c r="N8429">
        <v>1.9511111109999999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1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>
        <v>0</v>
      </c>
      <c r="AB8429">
        <v>2.9399906493645416</v>
      </c>
      <c r="AC8429">
        <v>0</v>
      </c>
      <c r="AD8429">
        <v>0</v>
      </c>
      <c r="AE8429">
        <v>2.9399906493645416</v>
      </c>
    </row>
    <row r="8430" spans="1:31" x14ac:dyDescent="0.25">
      <c r="A8430">
        <v>2334455</v>
      </c>
      <c r="B8430">
        <v>1</v>
      </c>
      <c r="C8430" t="s">
        <v>80</v>
      </c>
      <c r="D8430" t="s">
        <v>107</v>
      </c>
      <c r="E8430" t="s">
        <v>153</v>
      </c>
      <c r="F8430" t="s">
        <v>23924</v>
      </c>
      <c r="G8430" t="s">
        <v>254</v>
      </c>
      <c r="H8430" t="s">
        <v>150</v>
      </c>
      <c r="I8430" t="s">
        <v>136</v>
      </c>
      <c r="J8430" t="s">
        <v>137</v>
      </c>
      <c r="K8430" t="s">
        <v>138</v>
      </c>
      <c r="L8430" t="s">
        <v>23925</v>
      </c>
      <c r="M8430" t="s">
        <v>23926</v>
      </c>
      <c r="N8430">
        <v>2.588055555</v>
      </c>
      <c r="O8430">
        <v>0</v>
      </c>
      <c r="P8430">
        <v>1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0.26853627061813334</v>
      </c>
      <c r="Y8430">
        <v>0</v>
      </c>
      <c r="Z8430">
        <v>0</v>
      </c>
      <c r="AA8430">
        <v>0</v>
      </c>
      <c r="AB8430">
        <v>0</v>
      </c>
      <c r="AC8430">
        <v>0</v>
      </c>
      <c r="AD8430">
        <v>0</v>
      </c>
      <c r="AE8430">
        <v>0.26853627061813334</v>
      </c>
    </row>
    <row r="8431" spans="1:31" x14ac:dyDescent="0.25">
      <c r="A8431">
        <v>2334555</v>
      </c>
      <c r="B8431">
        <v>1</v>
      </c>
      <c r="C8431" t="s">
        <v>80</v>
      </c>
      <c r="D8431" t="s">
        <v>101</v>
      </c>
      <c r="E8431" t="s">
        <v>175</v>
      </c>
      <c r="F8431" t="s">
        <v>23927</v>
      </c>
      <c r="G8431" t="s">
        <v>134</v>
      </c>
      <c r="H8431" t="s">
        <v>135</v>
      </c>
      <c r="I8431" t="s">
        <v>136</v>
      </c>
      <c r="J8431" t="s">
        <v>137</v>
      </c>
      <c r="K8431" t="s">
        <v>138</v>
      </c>
      <c r="L8431" t="s">
        <v>23928</v>
      </c>
      <c r="M8431" t="s">
        <v>23929</v>
      </c>
      <c r="N8431">
        <v>1.206111111</v>
      </c>
      <c r="O8431">
        <v>3</v>
      </c>
      <c r="P8431">
        <v>94</v>
      </c>
      <c r="Q8431">
        <v>5</v>
      </c>
      <c r="R8431">
        <v>29</v>
      </c>
      <c r="S8431">
        <v>4</v>
      </c>
      <c r="T8431">
        <v>26</v>
      </c>
      <c r="U8431">
        <v>0</v>
      </c>
      <c r="V8431">
        <v>0</v>
      </c>
      <c r="W8431">
        <v>2.6136207676434999</v>
      </c>
      <c r="X8431">
        <v>23.160269919682957</v>
      </c>
      <c r="Y8431">
        <v>56.564556952685237</v>
      </c>
      <c r="Z8431">
        <v>16.442473824877119</v>
      </c>
      <c r="AA8431">
        <v>9.6996504174395</v>
      </c>
      <c r="AB8431">
        <v>19.455341301918498</v>
      </c>
      <c r="AC8431">
        <v>0</v>
      </c>
      <c r="AD8431">
        <v>0</v>
      </c>
      <c r="AE8431">
        <v>127.93591318424681</v>
      </c>
    </row>
    <row r="8432" spans="1:31" x14ac:dyDescent="0.25">
      <c r="A8432">
        <v>2334492</v>
      </c>
      <c r="B8432">
        <v>1</v>
      </c>
      <c r="C8432" t="s">
        <v>81</v>
      </c>
      <c r="D8432" t="s">
        <v>125</v>
      </c>
      <c r="E8432" t="s">
        <v>132</v>
      </c>
      <c r="F8432" t="s">
        <v>4474</v>
      </c>
      <c r="G8432" t="s">
        <v>134</v>
      </c>
      <c r="H8432" t="s">
        <v>135</v>
      </c>
      <c r="I8432" t="s">
        <v>136</v>
      </c>
      <c r="J8432" t="s">
        <v>137</v>
      </c>
      <c r="K8432" t="s">
        <v>138</v>
      </c>
      <c r="L8432" t="s">
        <v>23930</v>
      </c>
      <c r="M8432" t="s">
        <v>23931</v>
      </c>
      <c r="N8432">
        <v>0.70611111100000001</v>
      </c>
      <c r="O8432">
        <v>0</v>
      </c>
      <c r="P8432">
        <v>0</v>
      </c>
      <c r="Q8432">
        <v>44</v>
      </c>
      <c r="R8432">
        <v>34</v>
      </c>
      <c r="S8432">
        <v>2</v>
      </c>
      <c r="T8432">
        <v>1</v>
      </c>
      <c r="U8432">
        <v>0</v>
      </c>
      <c r="V8432">
        <v>0</v>
      </c>
      <c r="W8432">
        <v>0</v>
      </c>
      <c r="X8432">
        <v>0</v>
      </c>
      <c r="Y8432">
        <v>87.022317568065631</v>
      </c>
      <c r="Z8432">
        <v>65.988815842208751</v>
      </c>
      <c r="AA8432">
        <v>16.56026561327425</v>
      </c>
      <c r="AB8432">
        <v>0.87795747467144436</v>
      </c>
      <c r="AC8432">
        <v>0</v>
      </c>
      <c r="AD8432">
        <v>0</v>
      </c>
      <c r="AE8432">
        <v>170.44935649822008</v>
      </c>
    </row>
    <row r="8433" spans="1:31" x14ac:dyDescent="0.25">
      <c r="A8433">
        <v>2334352</v>
      </c>
      <c r="B8433">
        <v>1</v>
      </c>
      <c r="C8433" t="s">
        <v>81</v>
      </c>
      <c r="D8433" t="s">
        <v>118</v>
      </c>
      <c r="E8433" t="s">
        <v>147</v>
      </c>
      <c r="F8433" t="s">
        <v>23932</v>
      </c>
      <c r="G8433" t="s">
        <v>149</v>
      </c>
      <c r="H8433" t="s">
        <v>150</v>
      </c>
      <c r="I8433" t="s">
        <v>136</v>
      </c>
      <c r="J8433" t="s">
        <v>137</v>
      </c>
      <c r="K8433" t="s">
        <v>138</v>
      </c>
      <c r="L8433" t="s">
        <v>23933</v>
      </c>
      <c r="M8433" t="s">
        <v>23934</v>
      </c>
      <c r="N8433">
        <v>1.956111111</v>
      </c>
      <c r="O8433">
        <v>0</v>
      </c>
      <c r="P8433">
        <v>0</v>
      </c>
      <c r="Q8433">
        <v>0</v>
      </c>
      <c r="R8433">
        <v>1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56.775282283282031</v>
      </c>
      <c r="AA8433">
        <v>0</v>
      </c>
      <c r="AB8433">
        <v>0</v>
      </c>
      <c r="AC8433">
        <v>0</v>
      </c>
      <c r="AD8433">
        <v>0</v>
      </c>
      <c r="AE8433">
        <v>56.775282283282031</v>
      </c>
    </row>
    <row r="8434" spans="1:31" x14ac:dyDescent="0.25">
      <c r="A8434">
        <v>2334661</v>
      </c>
      <c r="B8434">
        <v>1</v>
      </c>
      <c r="C8434" t="s">
        <v>80</v>
      </c>
      <c r="D8434" t="s">
        <v>108</v>
      </c>
      <c r="E8434" t="s">
        <v>147</v>
      </c>
      <c r="F8434" t="s">
        <v>23935</v>
      </c>
      <c r="G8434" t="s">
        <v>149</v>
      </c>
      <c r="H8434" t="s">
        <v>150</v>
      </c>
      <c r="I8434" t="s">
        <v>136</v>
      </c>
      <c r="J8434" t="s">
        <v>137</v>
      </c>
      <c r="K8434" t="s">
        <v>138</v>
      </c>
      <c r="L8434" t="s">
        <v>23936</v>
      </c>
      <c r="M8434" t="s">
        <v>23937</v>
      </c>
      <c r="N8434">
        <v>0.41583333300000003</v>
      </c>
      <c r="O8434">
        <v>0</v>
      </c>
      <c r="P8434">
        <v>0</v>
      </c>
      <c r="Q8434">
        <v>0</v>
      </c>
      <c r="R8434">
        <v>3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2.8009501774666501</v>
      </c>
      <c r="AA8434">
        <v>0</v>
      </c>
      <c r="AB8434">
        <v>0</v>
      </c>
      <c r="AC8434">
        <v>0</v>
      </c>
      <c r="AD8434">
        <v>0</v>
      </c>
      <c r="AE8434">
        <v>2.8009501774666501</v>
      </c>
    </row>
    <row r="8435" spans="1:31" x14ac:dyDescent="0.25">
      <c r="A8435">
        <v>2334369</v>
      </c>
      <c r="B8435">
        <v>1</v>
      </c>
      <c r="C8435" t="s">
        <v>80</v>
      </c>
      <c r="D8435" t="s">
        <v>103</v>
      </c>
      <c r="E8435" t="s">
        <v>141</v>
      </c>
      <c r="F8435" t="s">
        <v>23938</v>
      </c>
      <c r="G8435" t="s">
        <v>143</v>
      </c>
      <c r="H8435" t="s">
        <v>135</v>
      </c>
      <c r="I8435" t="s">
        <v>136</v>
      </c>
      <c r="J8435" t="s">
        <v>137</v>
      </c>
      <c r="K8435" t="s">
        <v>144</v>
      </c>
      <c r="L8435" t="s">
        <v>23939</v>
      </c>
      <c r="M8435" t="s">
        <v>23940</v>
      </c>
      <c r="N8435">
        <v>7.9416666659999997</v>
      </c>
      <c r="O8435">
        <v>0</v>
      </c>
      <c r="P8435">
        <v>315</v>
      </c>
      <c r="Q8435">
        <v>0</v>
      </c>
      <c r="R8435">
        <v>3</v>
      </c>
      <c r="S8435">
        <v>0</v>
      </c>
      <c r="T8435">
        <v>37</v>
      </c>
      <c r="U8435">
        <v>0</v>
      </c>
      <c r="V8435">
        <v>0</v>
      </c>
      <c r="W8435">
        <v>0</v>
      </c>
      <c r="X8435">
        <v>526.11197832168534</v>
      </c>
      <c r="Y8435">
        <v>0</v>
      </c>
      <c r="Z8435">
        <v>53.842893195487662</v>
      </c>
      <c r="AA8435">
        <v>0</v>
      </c>
      <c r="AB8435">
        <v>143.22129340728642</v>
      </c>
      <c r="AC8435">
        <v>0</v>
      </c>
      <c r="AD8435">
        <v>0</v>
      </c>
      <c r="AE8435">
        <v>723.1761649244595</v>
      </c>
    </row>
    <row r="8436" spans="1:31" x14ac:dyDescent="0.25">
      <c r="A8436">
        <v>2334392</v>
      </c>
      <c r="B8436">
        <v>1</v>
      </c>
      <c r="C8436" t="s">
        <v>80</v>
      </c>
      <c r="D8436" t="s">
        <v>93</v>
      </c>
      <c r="E8436" t="s">
        <v>153</v>
      </c>
      <c r="F8436" t="s">
        <v>23941</v>
      </c>
      <c r="G8436" t="s">
        <v>336</v>
      </c>
      <c r="H8436" t="s">
        <v>150</v>
      </c>
      <c r="I8436" t="s">
        <v>136</v>
      </c>
      <c r="J8436" t="s">
        <v>137</v>
      </c>
      <c r="K8436" t="s">
        <v>138</v>
      </c>
      <c r="L8436" t="s">
        <v>23942</v>
      </c>
      <c r="M8436" t="s">
        <v>23943</v>
      </c>
      <c r="N8436">
        <v>1.8416666660000001</v>
      </c>
      <c r="O8436">
        <v>0</v>
      </c>
      <c r="P8436">
        <v>0</v>
      </c>
      <c r="Q8436">
        <v>0</v>
      </c>
      <c r="R8436">
        <v>1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0.80901294111462518</v>
      </c>
      <c r="AA8436">
        <v>0</v>
      </c>
      <c r="AB8436">
        <v>0</v>
      </c>
      <c r="AC8436">
        <v>0</v>
      </c>
      <c r="AD8436">
        <v>0</v>
      </c>
      <c r="AE8436">
        <v>0.80901294111462518</v>
      </c>
    </row>
    <row r="8437" spans="1:31" x14ac:dyDescent="0.25">
      <c r="A8437">
        <v>2334475</v>
      </c>
      <c r="B8437">
        <v>1</v>
      </c>
      <c r="C8437" t="s">
        <v>80</v>
      </c>
      <c r="D8437" t="s">
        <v>105</v>
      </c>
      <c r="E8437" t="s">
        <v>175</v>
      </c>
      <c r="F8437" t="s">
        <v>23944</v>
      </c>
      <c r="G8437" t="s">
        <v>177</v>
      </c>
      <c r="H8437" t="s">
        <v>135</v>
      </c>
      <c r="I8437" t="s">
        <v>136</v>
      </c>
      <c r="J8437" t="s">
        <v>137</v>
      </c>
      <c r="K8437" t="s">
        <v>144</v>
      </c>
      <c r="L8437" t="s">
        <v>23945</v>
      </c>
      <c r="M8437" t="s">
        <v>23946</v>
      </c>
      <c r="N8437">
        <v>3.8205555549999999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1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>
        <v>0</v>
      </c>
      <c r="AB8437">
        <v>40.992580365022107</v>
      </c>
      <c r="AC8437">
        <v>0</v>
      </c>
      <c r="AD8437">
        <v>0</v>
      </c>
      <c r="AE8437">
        <v>40.992580365022107</v>
      </c>
    </row>
    <row r="8438" spans="1:31" x14ac:dyDescent="0.25">
      <c r="A8438">
        <v>2334578</v>
      </c>
      <c r="B8438">
        <v>1</v>
      </c>
      <c r="C8438" t="s">
        <v>80</v>
      </c>
      <c r="D8438" t="s">
        <v>97</v>
      </c>
      <c r="E8438" t="s">
        <v>285</v>
      </c>
      <c r="F8438" t="s">
        <v>23947</v>
      </c>
      <c r="G8438" t="s">
        <v>384</v>
      </c>
      <c r="H8438" t="s">
        <v>150</v>
      </c>
      <c r="I8438" t="s">
        <v>136</v>
      </c>
      <c r="J8438" t="s">
        <v>137</v>
      </c>
      <c r="K8438" t="s">
        <v>138</v>
      </c>
      <c r="L8438" t="s">
        <v>23948</v>
      </c>
      <c r="M8438" t="s">
        <v>23949</v>
      </c>
      <c r="N8438">
        <v>3.8791666660000002</v>
      </c>
      <c r="O8438">
        <v>0</v>
      </c>
      <c r="P8438">
        <v>61</v>
      </c>
      <c r="Q8438">
        <v>0</v>
      </c>
      <c r="R8438">
        <v>0</v>
      </c>
      <c r="S8438">
        <v>0</v>
      </c>
      <c r="T8438">
        <v>3</v>
      </c>
      <c r="U8438">
        <v>0</v>
      </c>
      <c r="V8438">
        <v>0</v>
      </c>
      <c r="W8438">
        <v>0</v>
      </c>
      <c r="X8438">
        <v>53.505141116139747</v>
      </c>
      <c r="Y8438">
        <v>0</v>
      </c>
      <c r="Z8438">
        <v>0</v>
      </c>
      <c r="AA8438">
        <v>0</v>
      </c>
      <c r="AB8438">
        <v>9.3891316062141996</v>
      </c>
      <c r="AC8438">
        <v>0</v>
      </c>
      <c r="AD8438">
        <v>0</v>
      </c>
      <c r="AE8438">
        <v>62.894272722353946</v>
      </c>
    </row>
    <row r="8439" spans="1:31" x14ac:dyDescent="0.25">
      <c r="A8439">
        <v>2334429</v>
      </c>
      <c r="B8439">
        <v>1</v>
      </c>
      <c r="C8439" t="s">
        <v>81</v>
      </c>
      <c r="D8439" t="s">
        <v>127</v>
      </c>
      <c r="E8439" t="s">
        <v>141</v>
      </c>
      <c r="F8439" t="s">
        <v>23950</v>
      </c>
      <c r="G8439" t="s">
        <v>134</v>
      </c>
      <c r="H8439" t="s">
        <v>135</v>
      </c>
      <c r="I8439" t="s">
        <v>136</v>
      </c>
      <c r="J8439" t="s">
        <v>137</v>
      </c>
      <c r="K8439" t="s">
        <v>138</v>
      </c>
      <c r="L8439" t="s">
        <v>23951</v>
      </c>
      <c r="M8439" t="s">
        <v>23952</v>
      </c>
      <c r="N8439">
        <v>2.193333333</v>
      </c>
      <c r="O8439">
        <v>0</v>
      </c>
      <c r="P8439">
        <v>698</v>
      </c>
      <c r="Q8439">
        <v>0</v>
      </c>
      <c r="R8439">
        <v>10</v>
      </c>
      <c r="S8439">
        <v>13</v>
      </c>
      <c r="T8439">
        <v>76</v>
      </c>
      <c r="U8439">
        <v>0</v>
      </c>
      <c r="V8439">
        <v>0</v>
      </c>
      <c r="W8439">
        <v>0</v>
      </c>
      <c r="X8439">
        <v>356.29096273628022</v>
      </c>
      <c r="Y8439">
        <v>0</v>
      </c>
      <c r="Z8439">
        <v>7.833186774982333</v>
      </c>
      <c r="AA8439">
        <v>5439.7964388208975</v>
      </c>
      <c r="AB8439">
        <v>97.605800512213975</v>
      </c>
      <c r="AC8439">
        <v>0</v>
      </c>
      <c r="AD8439">
        <v>0</v>
      </c>
      <c r="AE8439">
        <v>5901.5263888443742</v>
      </c>
    </row>
    <row r="8440" spans="1:31" x14ac:dyDescent="0.25">
      <c r="A8440">
        <v>2334532</v>
      </c>
      <c r="B8440">
        <v>1</v>
      </c>
      <c r="C8440" t="s">
        <v>81</v>
      </c>
      <c r="D8440" t="s">
        <v>122</v>
      </c>
      <c r="E8440" t="s">
        <v>153</v>
      </c>
      <c r="F8440" t="s">
        <v>23953</v>
      </c>
      <c r="G8440" t="s">
        <v>155</v>
      </c>
      <c r="H8440" t="s">
        <v>150</v>
      </c>
      <c r="I8440" t="s">
        <v>136</v>
      </c>
      <c r="J8440" t="s">
        <v>137</v>
      </c>
      <c r="K8440" t="s">
        <v>138</v>
      </c>
      <c r="L8440" t="s">
        <v>23954</v>
      </c>
      <c r="M8440" t="s">
        <v>23955</v>
      </c>
      <c r="N8440">
        <v>3.9541666659999999</v>
      </c>
      <c r="O8440">
        <v>0</v>
      </c>
      <c r="P8440">
        <v>1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0.8473184701955333</v>
      </c>
      <c r="Y8440">
        <v>0</v>
      </c>
      <c r="Z8440">
        <v>0</v>
      </c>
      <c r="AA8440">
        <v>0</v>
      </c>
      <c r="AB8440">
        <v>0</v>
      </c>
      <c r="AC8440">
        <v>0</v>
      </c>
      <c r="AD8440">
        <v>0</v>
      </c>
      <c r="AE8440">
        <v>0.8473184701955333</v>
      </c>
    </row>
    <row r="8441" spans="1:31" x14ac:dyDescent="0.25">
      <c r="A8441">
        <v>2334678</v>
      </c>
      <c r="B8441">
        <v>1</v>
      </c>
      <c r="C8441" t="s">
        <v>80</v>
      </c>
      <c r="D8441" t="s">
        <v>102</v>
      </c>
      <c r="E8441" t="s">
        <v>153</v>
      </c>
      <c r="F8441" t="s">
        <v>23956</v>
      </c>
      <c r="G8441" t="s">
        <v>155</v>
      </c>
      <c r="H8441" t="s">
        <v>150</v>
      </c>
      <c r="I8441" t="s">
        <v>136</v>
      </c>
      <c r="J8441" t="s">
        <v>137</v>
      </c>
      <c r="K8441" t="s">
        <v>138</v>
      </c>
      <c r="L8441" t="s">
        <v>23957</v>
      </c>
      <c r="M8441" t="s">
        <v>23958</v>
      </c>
      <c r="N8441">
        <v>1.556944444</v>
      </c>
      <c r="O8441">
        <v>0</v>
      </c>
      <c r="P8441">
        <v>1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4.5891379231133338E-2</v>
      </c>
      <c r="Y8441">
        <v>0</v>
      </c>
      <c r="Z8441">
        <v>0</v>
      </c>
      <c r="AA8441">
        <v>0</v>
      </c>
      <c r="AB8441">
        <v>0</v>
      </c>
      <c r="AC8441">
        <v>0</v>
      </c>
      <c r="AD8441">
        <v>0</v>
      </c>
      <c r="AE8441">
        <v>4.5891379231133338E-2</v>
      </c>
    </row>
    <row r="8442" spans="1:31" x14ac:dyDescent="0.25">
      <c r="A8442">
        <v>2334266</v>
      </c>
      <c r="B8442">
        <v>1</v>
      </c>
      <c r="C8442" t="s">
        <v>80</v>
      </c>
      <c r="D8442" t="s">
        <v>97</v>
      </c>
      <c r="E8442" t="s">
        <v>175</v>
      </c>
      <c r="F8442" t="s">
        <v>23959</v>
      </c>
      <c r="G8442" t="s">
        <v>210</v>
      </c>
      <c r="H8442" t="s">
        <v>135</v>
      </c>
      <c r="I8442" t="s">
        <v>136</v>
      </c>
      <c r="J8442" t="s">
        <v>137</v>
      </c>
      <c r="K8442" t="s">
        <v>138</v>
      </c>
      <c r="L8442" t="s">
        <v>23960</v>
      </c>
      <c r="M8442" t="s">
        <v>23961</v>
      </c>
      <c r="N8442">
        <v>1.7366666660000001</v>
      </c>
      <c r="O8442">
        <v>0</v>
      </c>
      <c r="P8442">
        <v>6</v>
      </c>
      <c r="Q8442">
        <v>0</v>
      </c>
      <c r="R8442">
        <v>34</v>
      </c>
      <c r="S8442">
        <v>0</v>
      </c>
      <c r="T8442">
        <v>6</v>
      </c>
      <c r="U8442">
        <v>0</v>
      </c>
      <c r="V8442">
        <v>0</v>
      </c>
      <c r="W8442">
        <v>0</v>
      </c>
      <c r="X8442">
        <v>8.4386688741420013</v>
      </c>
      <c r="Y8442">
        <v>0</v>
      </c>
      <c r="Z8442">
        <v>30.028259774078155</v>
      </c>
      <c r="AA8442">
        <v>0</v>
      </c>
      <c r="AB8442">
        <v>3.7092716937612504</v>
      </c>
      <c r="AC8442">
        <v>0</v>
      </c>
      <c r="AD8442">
        <v>0</v>
      </c>
      <c r="AE8442">
        <v>42.176200341981406</v>
      </c>
    </row>
    <row r="8443" spans="1:31" x14ac:dyDescent="0.25">
      <c r="A8443">
        <v>2334246</v>
      </c>
      <c r="B8443">
        <v>1</v>
      </c>
      <c r="C8443" t="s">
        <v>80</v>
      </c>
      <c r="D8443" t="s">
        <v>97</v>
      </c>
      <c r="E8443" t="s">
        <v>175</v>
      </c>
      <c r="F8443" t="s">
        <v>23962</v>
      </c>
      <c r="G8443" t="s">
        <v>210</v>
      </c>
      <c r="H8443" t="s">
        <v>135</v>
      </c>
      <c r="I8443" t="s">
        <v>136</v>
      </c>
      <c r="J8443" t="s">
        <v>137</v>
      </c>
      <c r="K8443" t="s">
        <v>138</v>
      </c>
      <c r="L8443" t="s">
        <v>23963</v>
      </c>
      <c r="M8443" t="s">
        <v>23964</v>
      </c>
      <c r="N8443">
        <v>3.1605555550000002</v>
      </c>
      <c r="O8443">
        <v>0</v>
      </c>
      <c r="P8443">
        <v>931</v>
      </c>
      <c r="Q8443">
        <v>0</v>
      </c>
      <c r="R8443">
        <v>57</v>
      </c>
      <c r="S8443">
        <v>2</v>
      </c>
      <c r="T8443">
        <v>116</v>
      </c>
      <c r="U8443">
        <v>0</v>
      </c>
      <c r="V8443">
        <v>0</v>
      </c>
      <c r="W8443">
        <v>0</v>
      </c>
      <c r="X8443">
        <v>682.91727588845799</v>
      </c>
      <c r="Y8443">
        <v>0</v>
      </c>
      <c r="Z8443">
        <v>54.867595747406362</v>
      </c>
      <c r="AA8443">
        <v>95.476492214638341</v>
      </c>
      <c r="AB8443">
        <v>169.26567870283063</v>
      </c>
      <c r="AC8443">
        <v>0</v>
      </c>
      <c r="AD8443">
        <v>0</v>
      </c>
      <c r="AE8443">
        <v>1002.5270425533333</v>
      </c>
    </row>
    <row r="8444" spans="1:31" x14ac:dyDescent="0.25">
      <c r="A8444">
        <v>2334452</v>
      </c>
      <c r="B8444">
        <v>1</v>
      </c>
      <c r="C8444" t="s">
        <v>81</v>
      </c>
      <c r="D8444" t="s">
        <v>125</v>
      </c>
      <c r="E8444" t="s">
        <v>175</v>
      </c>
      <c r="F8444" t="s">
        <v>23965</v>
      </c>
      <c r="G8444" t="s">
        <v>210</v>
      </c>
      <c r="H8444" t="s">
        <v>135</v>
      </c>
      <c r="I8444" t="s">
        <v>136</v>
      </c>
      <c r="J8444" t="s">
        <v>137</v>
      </c>
      <c r="K8444" t="s">
        <v>138</v>
      </c>
      <c r="L8444" t="s">
        <v>23966</v>
      </c>
      <c r="M8444" t="s">
        <v>23967</v>
      </c>
      <c r="N8444">
        <v>0.66833333299999997</v>
      </c>
      <c r="O8444">
        <v>0</v>
      </c>
      <c r="P8444">
        <v>0</v>
      </c>
      <c r="Q8444">
        <v>0</v>
      </c>
      <c r="R8444">
        <v>29</v>
      </c>
      <c r="S8444">
        <v>0</v>
      </c>
      <c r="T8444">
        <v>0</v>
      </c>
      <c r="U8444">
        <v>1</v>
      </c>
      <c r="V8444">
        <v>0</v>
      </c>
      <c r="W8444">
        <v>0</v>
      </c>
      <c r="X8444">
        <v>0</v>
      </c>
      <c r="Y8444">
        <v>0</v>
      </c>
      <c r="Z8444">
        <v>11.852423937995708</v>
      </c>
      <c r="AA8444">
        <v>0</v>
      </c>
      <c r="AB8444">
        <v>0</v>
      </c>
      <c r="AC8444">
        <v>37.754543361608341</v>
      </c>
      <c r="AD8444">
        <v>0</v>
      </c>
      <c r="AE8444">
        <v>49.606967299604051</v>
      </c>
    </row>
    <row r="8445" spans="1:31" x14ac:dyDescent="0.25">
      <c r="A8445">
        <v>2334366</v>
      </c>
      <c r="B8445">
        <v>1</v>
      </c>
      <c r="C8445" t="s">
        <v>81</v>
      </c>
      <c r="D8445" t="s">
        <v>125</v>
      </c>
      <c r="E8445" t="s">
        <v>175</v>
      </c>
      <c r="F8445" t="s">
        <v>23968</v>
      </c>
      <c r="G8445" t="s">
        <v>210</v>
      </c>
      <c r="H8445" t="s">
        <v>135</v>
      </c>
      <c r="I8445" t="s">
        <v>136</v>
      </c>
      <c r="J8445" t="s">
        <v>137</v>
      </c>
      <c r="K8445" t="s">
        <v>138</v>
      </c>
      <c r="L8445" t="s">
        <v>23969</v>
      </c>
      <c r="M8445" t="s">
        <v>23970</v>
      </c>
      <c r="N8445">
        <v>1.0480555549999999</v>
      </c>
      <c r="O8445">
        <v>0</v>
      </c>
      <c r="P8445">
        <v>135</v>
      </c>
      <c r="Q8445">
        <v>0</v>
      </c>
      <c r="R8445">
        <v>1</v>
      </c>
      <c r="S8445">
        <v>0</v>
      </c>
      <c r="T8445">
        <v>8</v>
      </c>
      <c r="U8445">
        <v>0</v>
      </c>
      <c r="V8445">
        <v>0</v>
      </c>
      <c r="W8445">
        <v>0</v>
      </c>
      <c r="X8445">
        <v>14.150761055790591</v>
      </c>
      <c r="Y8445">
        <v>0</v>
      </c>
      <c r="Z8445">
        <v>9.1880637295150017E-2</v>
      </c>
      <c r="AA8445">
        <v>0</v>
      </c>
      <c r="AB8445">
        <v>0.56496259259537496</v>
      </c>
      <c r="AC8445">
        <v>0</v>
      </c>
      <c r="AD8445">
        <v>0</v>
      </c>
      <c r="AE8445">
        <v>14.807604285681116</v>
      </c>
    </row>
    <row r="8446" spans="1:31" x14ac:dyDescent="0.25">
      <c r="A8446">
        <v>2334701</v>
      </c>
      <c r="B8446">
        <v>1</v>
      </c>
      <c r="C8446" t="s">
        <v>81</v>
      </c>
      <c r="D8446" t="s">
        <v>118</v>
      </c>
      <c r="E8446" t="s">
        <v>175</v>
      </c>
      <c r="F8446" t="s">
        <v>5169</v>
      </c>
      <c r="G8446" t="s">
        <v>134</v>
      </c>
      <c r="H8446" t="s">
        <v>135</v>
      </c>
      <c r="I8446" t="s">
        <v>136</v>
      </c>
      <c r="J8446" t="s">
        <v>137</v>
      </c>
      <c r="K8446" t="s">
        <v>138</v>
      </c>
      <c r="L8446" t="s">
        <v>23971</v>
      </c>
      <c r="M8446" t="s">
        <v>23972</v>
      </c>
      <c r="N8446">
        <v>0.4</v>
      </c>
      <c r="O8446">
        <v>1</v>
      </c>
      <c r="P8446">
        <v>0</v>
      </c>
      <c r="Q8446">
        <v>22</v>
      </c>
      <c r="R8446">
        <v>0</v>
      </c>
      <c r="S8446">
        <v>1</v>
      </c>
      <c r="T8446">
        <v>0</v>
      </c>
      <c r="U8446">
        <v>0</v>
      </c>
      <c r="V8446">
        <v>0</v>
      </c>
      <c r="W8446">
        <v>0.17590802073599998</v>
      </c>
      <c r="X8446">
        <v>0</v>
      </c>
      <c r="Y8446">
        <v>49.673132946864001</v>
      </c>
      <c r="Z8446">
        <v>0</v>
      </c>
      <c r="AA8446">
        <v>1.4081912892600001</v>
      </c>
      <c r="AB8446">
        <v>0</v>
      </c>
      <c r="AC8446">
        <v>0</v>
      </c>
      <c r="AD8446">
        <v>0</v>
      </c>
      <c r="AE8446">
        <v>51.257232256860007</v>
      </c>
    </row>
    <row r="8447" spans="1:31" x14ac:dyDescent="0.25">
      <c r="A8447">
        <v>2334309</v>
      </c>
      <c r="B8447">
        <v>1</v>
      </c>
      <c r="C8447" t="s">
        <v>80</v>
      </c>
      <c r="D8447" t="s">
        <v>97</v>
      </c>
      <c r="E8447" t="s">
        <v>158</v>
      </c>
      <c r="F8447" t="s">
        <v>23973</v>
      </c>
      <c r="G8447" t="s">
        <v>149</v>
      </c>
      <c r="H8447" t="s">
        <v>150</v>
      </c>
      <c r="I8447" t="s">
        <v>136</v>
      </c>
      <c r="J8447" t="s">
        <v>137</v>
      </c>
      <c r="K8447" t="s">
        <v>138</v>
      </c>
      <c r="L8447" t="s">
        <v>23974</v>
      </c>
      <c r="M8447" t="s">
        <v>23975</v>
      </c>
      <c r="N8447">
        <v>2.994444444</v>
      </c>
      <c r="O8447">
        <v>0</v>
      </c>
      <c r="P8447">
        <v>16</v>
      </c>
      <c r="Q8447">
        <v>0</v>
      </c>
      <c r="R8447">
        <v>7</v>
      </c>
      <c r="S8447">
        <v>0</v>
      </c>
      <c r="T8447">
        <v>6</v>
      </c>
      <c r="U8447">
        <v>0</v>
      </c>
      <c r="V8447">
        <v>0</v>
      </c>
      <c r="W8447">
        <v>0</v>
      </c>
      <c r="X8447">
        <v>20.661739716233427</v>
      </c>
      <c r="Y8447">
        <v>0</v>
      </c>
      <c r="Z8447">
        <v>4.0136333664285253</v>
      </c>
      <c r="AA8447">
        <v>0</v>
      </c>
      <c r="AB8447">
        <v>19.922015711603084</v>
      </c>
      <c r="AC8447">
        <v>0</v>
      </c>
      <c r="AD8447">
        <v>0</v>
      </c>
      <c r="AE8447">
        <v>44.597388794265036</v>
      </c>
    </row>
    <row r="8448" spans="1:31" x14ac:dyDescent="0.25">
      <c r="A8448">
        <v>2334255</v>
      </c>
      <c r="B8448">
        <v>1</v>
      </c>
      <c r="C8448" t="s">
        <v>80</v>
      </c>
      <c r="D8448" t="s">
        <v>100</v>
      </c>
      <c r="E8448" t="s">
        <v>175</v>
      </c>
      <c r="F8448" t="s">
        <v>23976</v>
      </c>
      <c r="G8448" t="s">
        <v>210</v>
      </c>
      <c r="H8448" t="s">
        <v>135</v>
      </c>
      <c r="I8448" t="s">
        <v>136</v>
      </c>
      <c r="J8448" t="s">
        <v>137</v>
      </c>
      <c r="K8448" t="s">
        <v>138</v>
      </c>
      <c r="L8448" t="s">
        <v>23977</v>
      </c>
      <c r="M8448" t="s">
        <v>23978</v>
      </c>
      <c r="N8448">
        <v>2.9508333329999998</v>
      </c>
      <c r="O8448">
        <v>0</v>
      </c>
      <c r="P8448">
        <v>21</v>
      </c>
      <c r="Q8448">
        <v>0</v>
      </c>
      <c r="R8448">
        <v>38</v>
      </c>
      <c r="S8448">
        <v>0</v>
      </c>
      <c r="T8448">
        <v>8</v>
      </c>
      <c r="U8448">
        <v>0</v>
      </c>
      <c r="V8448">
        <v>0</v>
      </c>
      <c r="W8448">
        <v>0</v>
      </c>
      <c r="X8448">
        <v>13.092555617336536</v>
      </c>
      <c r="Y8448">
        <v>0</v>
      </c>
      <c r="Z8448">
        <v>57.202998542802739</v>
      </c>
      <c r="AA8448">
        <v>0</v>
      </c>
      <c r="AB8448">
        <v>5.3360958524122237</v>
      </c>
      <c r="AC8448">
        <v>0</v>
      </c>
      <c r="AD8448">
        <v>0</v>
      </c>
      <c r="AE8448">
        <v>75.631650012551503</v>
      </c>
    </row>
    <row r="8449" spans="1:31" x14ac:dyDescent="0.25">
      <c r="A8449">
        <v>2334564</v>
      </c>
      <c r="B8449">
        <v>1</v>
      </c>
      <c r="C8449" t="s">
        <v>80</v>
      </c>
      <c r="D8449" t="s">
        <v>100</v>
      </c>
      <c r="E8449" t="s">
        <v>175</v>
      </c>
      <c r="F8449" t="s">
        <v>23979</v>
      </c>
      <c r="G8449" t="s">
        <v>210</v>
      </c>
      <c r="H8449" t="s">
        <v>135</v>
      </c>
      <c r="I8449" t="s">
        <v>136</v>
      </c>
      <c r="J8449" t="s">
        <v>137</v>
      </c>
      <c r="K8449" t="s">
        <v>138</v>
      </c>
      <c r="L8449" t="s">
        <v>23980</v>
      </c>
      <c r="M8449" t="s">
        <v>23981</v>
      </c>
      <c r="N8449">
        <v>1.6074999999999999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1</v>
      </c>
      <c r="V8449">
        <v>0</v>
      </c>
      <c r="W8449">
        <v>0</v>
      </c>
      <c r="X8449">
        <v>0</v>
      </c>
      <c r="Y8449">
        <v>0</v>
      </c>
      <c r="Z8449">
        <v>0</v>
      </c>
      <c r="AA8449">
        <v>0</v>
      </c>
      <c r="AB8449">
        <v>0</v>
      </c>
      <c r="AC8449">
        <v>248.01707549618999</v>
      </c>
      <c r="AD8449">
        <v>0</v>
      </c>
      <c r="AE8449">
        <v>248.01707549618999</v>
      </c>
    </row>
    <row r="8450" spans="1:31" x14ac:dyDescent="0.25">
      <c r="A8450">
        <v>2334541</v>
      </c>
      <c r="B8450">
        <v>1</v>
      </c>
      <c r="C8450" t="s">
        <v>80</v>
      </c>
      <c r="D8450" t="s">
        <v>102</v>
      </c>
      <c r="E8450" t="s">
        <v>141</v>
      </c>
      <c r="F8450" t="s">
        <v>18328</v>
      </c>
      <c r="G8450" t="s">
        <v>134</v>
      </c>
      <c r="H8450" t="s">
        <v>135</v>
      </c>
      <c r="I8450" t="s">
        <v>136</v>
      </c>
      <c r="J8450" t="s">
        <v>137</v>
      </c>
      <c r="K8450" t="s">
        <v>138</v>
      </c>
      <c r="L8450" t="s">
        <v>23982</v>
      </c>
      <c r="M8450" t="s">
        <v>23983</v>
      </c>
      <c r="N8450">
        <v>0.45138888799999999</v>
      </c>
      <c r="O8450">
        <v>1</v>
      </c>
      <c r="P8450">
        <v>1038</v>
      </c>
      <c r="Q8450">
        <v>2</v>
      </c>
      <c r="R8450">
        <v>15</v>
      </c>
      <c r="S8450">
        <v>5</v>
      </c>
      <c r="T8450">
        <v>73</v>
      </c>
      <c r="U8450">
        <v>0</v>
      </c>
      <c r="V8450">
        <v>0</v>
      </c>
      <c r="W8450">
        <v>0.53579184293808335</v>
      </c>
      <c r="X8450">
        <v>58.104875199133247</v>
      </c>
      <c r="Y8450">
        <v>1.0014276117673502</v>
      </c>
      <c r="Z8450">
        <v>10.720770849995423</v>
      </c>
      <c r="AA8450">
        <v>2.7985662026462226</v>
      </c>
      <c r="AB8450">
        <v>11.296833792248611</v>
      </c>
      <c r="AC8450">
        <v>0</v>
      </c>
      <c r="AD8450">
        <v>0</v>
      </c>
      <c r="AE8450">
        <v>84.458265498728935</v>
      </c>
    </row>
    <row r="8451" spans="1:31" x14ac:dyDescent="0.25">
      <c r="A8451">
        <v>2334395</v>
      </c>
      <c r="B8451">
        <v>1</v>
      </c>
      <c r="C8451" t="s">
        <v>81</v>
      </c>
      <c r="D8451" t="s">
        <v>128</v>
      </c>
      <c r="E8451" t="s">
        <v>175</v>
      </c>
      <c r="F8451" t="s">
        <v>23984</v>
      </c>
      <c r="G8451" t="s">
        <v>210</v>
      </c>
      <c r="H8451" t="s">
        <v>135</v>
      </c>
      <c r="I8451" t="s">
        <v>136</v>
      </c>
      <c r="J8451" t="s">
        <v>137</v>
      </c>
      <c r="K8451" t="s">
        <v>138</v>
      </c>
      <c r="L8451" t="s">
        <v>23985</v>
      </c>
      <c r="M8451" t="s">
        <v>23986</v>
      </c>
      <c r="N8451">
        <v>1.761666666</v>
      </c>
      <c r="O8451">
        <v>0</v>
      </c>
      <c r="P8451">
        <v>122</v>
      </c>
      <c r="Q8451">
        <v>0</v>
      </c>
      <c r="R8451">
        <v>0</v>
      </c>
      <c r="S8451">
        <v>0</v>
      </c>
      <c r="T8451">
        <v>11</v>
      </c>
      <c r="U8451">
        <v>0</v>
      </c>
      <c r="V8451">
        <v>0</v>
      </c>
      <c r="W8451">
        <v>0</v>
      </c>
      <c r="X8451">
        <v>29.285182687678201</v>
      </c>
      <c r="Y8451">
        <v>0</v>
      </c>
      <c r="Z8451">
        <v>0</v>
      </c>
      <c r="AA8451">
        <v>0</v>
      </c>
      <c r="AB8451">
        <v>4.1315593926664</v>
      </c>
      <c r="AC8451">
        <v>0</v>
      </c>
      <c r="AD8451">
        <v>0</v>
      </c>
      <c r="AE8451">
        <v>33.416742080344605</v>
      </c>
    </row>
    <row r="8452" spans="1:31" x14ac:dyDescent="0.25">
      <c r="A8452">
        <v>2334687</v>
      </c>
      <c r="B8452">
        <v>1</v>
      </c>
      <c r="C8452" t="s">
        <v>80</v>
      </c>
      <c r="D8452" t="s">
        <v>106</v>
      </c>
      <c r="E8452" t="s">
        <v>175</v>
      </c>
      <c r="F8452" t="s">
        <v>23987</v>
      </c>
      <c r="G8452" t="s">
        <v>134</v>
      </c>
      <c r="H8452" t="s">
        <v>135</v>
      </c>
      <c r="I8452" t="s">
        <v>136</v>
      </c>
      <c r="J8452" t="s">
        <v>137</v>
      </c>
      <c r="K8452" t="s">
        <v>138</v>
      </c>
      <c r="L8452" t="s">
        <v>23988</v>
      </c>
      <c r="M8452" t="s">
        <v>23989</v>
      </c>
      <c r="N8452">
        <v>4.1541666660000001</v>
      </c>
      <c r="O8452">
        <v>0</v>
      </c>
      <c r="P8452">
        <v>53</v>
      </c>
      <c r="Q8452">
        <v>0</v>
      </c>
      <c r="R8452">
        <v>10</v>
      </c>
      <c r="S8452">
        <v>0</v>
      </c>
      <c r="T8452">
        <v>7</v>
      </c>
      <c r="U8452">
        <v>0</v>
      </c>
      <c r="V8452">
        <v>0</v>
      </c>
      <c r="W8452">
        <v>0</v>
      </c>
      <c r="X8452">
        <v>44.95322654345923</v>
      </c>
      <c r="Y8452">
        <v>0</v>
      </c>
      <c r="Z8452">
        <v>59.677550333640013</v>
      </c>
      <c r="AA8452">
        <v>0</v>
      </c>
      <c r="AB8452">
        <v>6.8802368721555824</v>
      </c>
      <c r="AC8452">
        <v>0</v>
      </c>
      <c r="AD8452">
        <v>0</v>
      </c>
      <c r="AE8452">
        <v>111.51101374925481</v>
      </c>
    </row>
    <row r="8453" spans="1:31" x14ac:dyDescent="0.25">
      <c r="A8453">
        <v>2334524</v>
      </c>
      <c r="B8453">
        <v>1</v>
      </c>
      <c r="C8453" t="s">
        <v>80</v>
      </c>
      <c r="D8453" t="s">
        <v>100</v>
      </c>
      <c r="E8453" t="s">
        <v>147</v>
      </c>
      <c r="F8453" t="s">
        <v>23990</v>
      </c>
      <c r="G8453" t="s">
        <v>149</v>
      </c>
      <c r="H8453" t="s">
        <v>150</v>
      </c>
      <c r="I8453" t="s">
        <v>136</v>
      </c>
      <c r="J8453" t="s">
        <v>137</v>
      </c>
      <c r="K8453" t="s">
        <v>138</v>
      </c>
      <c r="L8453" t="s">
        <v>23991</v>
      </c>
      <c r="M8453" t="s">
        <v>23992</v>
      </c>
      <c r="N8453">
        <v>1.5988888880000001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2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>
        <v>0</v>
      </c>
      <c r="AB8453">
        <v>1.5290996359466669E-2</v>
      </c>
      <c r="AC8453">
        <v>0</v>
      </c>
      <c r="AD8453">
        <v>0</v>
      </c>
      <c r="AE8453">
        <v>1.5290996359466669E-2</v>
      </c>
    </row>
    <row r="8454" spans="1:31" x14ac:dyDescent="0.25">
      <c r="A8454">
        <v>2334478</v>
      </c>
      <c r="B8454">
        <v>1</v>
      </c>
      <c r="C8454" t="s">
        <v>80</v>
      </c>
      <c r="D8454" t="s">
        <v>86</v>
      </c>
      <c r="E8454" t="s">
        <v>153</v>
      </c>
      <c r="F8454" t="s">
        <v>23993</v>
      </c>
      <c r="G8454" t="s">
        <v>203</v>
      </c>
      <c r="H8454" t="s">
        <v>150</v>
      </c>
      <c r="I8454" t="s">
        <v>136</v>
      </c>
      <c r="J8454" t="s">
        <v>137</v>
      </c>
      <c r="K8454" t="s">
        <v>138</v>
      </c>
      <c r="L8454" t="s">
        <v>23994</v>
      </c>
      <c r="M8454" t="s">
        <v>23995</v>
      </c>
      <c r="N8454">
        <v>1.301111111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1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>
        <v>0</v>
      </c>
      <c r="AB8454">
        <v>1.12490007923E-2</v>
      </c>
      <c r="AC8454">
        <v>0</v>
      </c>
      <c r="AD8454">
        <v>0</v>
      </c>
      <c r="AE8454">
        <v>1.12490007923E-2</v>
      </c>
    </row>
    <row r="8455" spans="1:31" x14ac:dyDescent="0.25">
      <c r="A8455">
        <v>2334481</v>
      </c>
      <c r="B8455">
        <v>1</v>
      </c>
      <c r="C8455" t="s">
        <v>80</v>
      </c>
      <c r="D8455" t="s">
        <v>101</v>
      </c>
      <c r="E8455" t="s">
        <v>153</v>
      </c>
      <c r="F8455" t="s">
        <v>23996</v>
      </c>
      <c r="G8455" t="s">
        <v>254</v>
      </c>
      <c r="H8455" t="s">
        <v>150</v>
      </c>
      <c r="I8455" t="s">
        <v>136</v>
      </c>
      <c r="J8455" t="s">
        <v>137</v>
      </c>
      <c r="K8455" t="s">
        <v>138</v>
      </c>
      <c r="L8455" t="s">
        <v>23997</v>
      </c>
      <c r="M8455" t="s">
        <v>23998</v>
      </c>
      <c r="N8455">
        <v>1.7094444440000001</v>
      </c>
      <c r="O8455">
        <v>0</v>
      </c>
      <c r="P8455">
        <v>1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0.11873205240864169</v>
      </c>
      <c r="Y8455">
        <v>0</v>
      </c>
      <c r="Z8455">
        <v>0</v>
      </c>
      <c r="AA8455">
        <v>0</v>
      </c>
      <c r="AB8455">
        <v>0</v>
      </c>
      <c r="AC8455">
        <v>0</v>
      </c>
      <c r="AD8455">
        <v>0</v>
      </c>
      <c r="AE8455">
        <v>0.11873205240864169</v>
      </c>
    </row>
    <row r="8456" spans="1:31" x14ac:dyDescent="0.25">
      <c r="A8456">
        <v>2334292</v>
      </c>
      <c r="B8456">
        <v>1</v>
      </c>
      <c r="C8456" t="s">
        <v>80</v>
      </c>
      <c r="D8456" t="s">
        <v>96</v>
      </c>
      <c r="E8456" t="s">
        <v>153</v>
      </c>
      <c r="F8456" t="s">
        <v>23999</v>
      </c>
      <c r="G8456" t="s">
        <v>155</v>
      </c>
      <c r="H8456" t="s">
        <v>150</v>
      </c>
      <c r="I8456" t="s">
        <v>136</v>
      </c>
      <c r="J8456" t="s">
        <v>137</v>
      </c>
      <c r="K8456" t="s">
        <v>138</v>
      </c>
      <c r="L8456" t="s">
        <v>24000</v>
      </c>
      <c r="M8456" t="s">
        <v>24001</v>
      </c>
      <c r="N8456">
        <v>3.9072222220000001</v>
      </c>
      <c r="O8456">
        <v>0</v>
      </c>
      <c r="P8456">
        <v>1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0</v>
      </c>
    </row>
    <row r="8457" spans="1:31" x14ac:dyDescent="0.25">
      <c r="A8457">
        <v>2334667</v>
      </c>
      <c r="B8457">
        <v>1</v>
      </c>
      <c r="C8457" t="s">
        <v>81</v>
      </c>
      <c r="D8457" t="s">
        <v>126</v>
      </c>
      <c r="E8457" t="s">
        <v>153</v>
      </c>
      <c r="F8457" t="s">
        <v>24002</v>
      </c>
      <c r="G8457" t="s">
        <v>155</v>
      </c>
      <c r="H8457" t="s">
        <v>150</v>
      </c>
      <c r="I8457" t="s">
        <v>136</v>
      </c>
      <c r="J8457" t="s">
        <v>137</v>
      </c>
      <c r="K8457" t="s">
        <v>138</v>
      </c>
      <c r="L8457" t="s">
        <v>24003</v>
      </c>
      <c r="M8457" t="s">
        <v>24004</v>
      </c>
      <c r="N8457">
        <v>1.1741666660000001</v>
      </c>
      <c r="O8457">
        <v>0</v>
      </c>
      <c r="P8457">
        <v>1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0.27819438571502497</v>
      </c>
      <c r="Y8457">
        <v>0</v>
      </c>
      <c r="Z8457">
        <v>0</v>
      </c>
      <c r="AA8457">
        <v>0</v>
      </c>
      <c r="AB8457">
        <v>0</v>
      </c>
      <c r="AC8457">
        <v>0</v>
      </c>
      <c r="AD8457">
        <v>0</v>
      </c>
      <c r="AE8457">
        <v>0.27819438571502497</v>
      </c>
    </row>
    <row r="8458" spans="1:31" x14ac:dyDescent="0.25">
      <c r="A8458">
        <v>2334318</v>
      </c>
      <c r="B8458">
        <v>1</v>
      </c>
      <c r="C8458" t="s">
        <v>80</v>
      </c>
      <c r="D8458" t="s">
        <v>93</v>
      </c>
      <c r="E8458" t="s">
        <v>141</v>
      </c>
      <c r="F8458" t="s">
        <v>15172</v>
      </c>
      <c r="G8458" t="s">
        <v>143</v>
      </c>
      <c r="H8458" t="s">
        <v>135</v>
      </c>
      <c r="I8458" t="s">
        <v>136</v>
      </c>
      <c r="J8458" t="s">
        <v>137</v>
      </c>
      <c r="K8458" t="s">
        <v>144</v>
      </c>
      <c r="L8458" t="s">
        <v>24005</v>
      </c>
      <c r="M8458" t="s">
        <v>24006</v>
      </c>
      <c r="N8458">
        <v>6.4305555549999998</v>
      </c>
      <c r="O8458">
        <v>0</v>
      </c>
      <c r="P8458">
        <v>567</v>
      </c>
      <c r="Q8458">
        <v>5</v>
      </c>
      <c r="R8458">
        <v>5</v>
      </c>
      <c r="S8458">
        <v>2</v>
      </c>
      <c r="T8458">
        <v>49</v>
      </c>
      <c r="U8458">
        <v>0</v>
      </c>
      <c r="V8458">
        <v>0</v>
      </c>
      <c r="W8458">
        <v>0</v>
      </c>
      <c r="X8458">
        <v>447.60343666014006</v>
      </c>
      <c r="Y8458">
        <v>600.48359538847433</v>
      </c>
      <c r="Z8458">
        <v>226.77613435085217</v>
      </c>
      <c r="AA8458">
        <v>55.160955716086917</v>
      </c>
      <c r="AB8458">
        <v>148.10764863599869</v>
      </c>
      <c r="AC8458">
        <v>0</v>
      </c>
      <c r="AD8458">
        <v>0</v>
      </c>
      <c r="AE8458">
        <v>1478.131770751552</v>
      </c>
    </row>
    <row r="8459" spans="1:31" x14ac:dyDescent="0.25">
      <c r="A8459">
        <v>2334249</v>
      </c>
      <c r="B8459">
        <v>1</v>
      </c>
      <c r="C8459" t="s">
        <v>80</v>
      </c>
      <c r="D8459" t="s">
        <v>108</v>
      </c>
      <c r="E8459" t="s">
        <v>147</v>
      </c>
      <c r="F8459" t="s">
        <v>478</v>
      </c>
      <c r="G8459" t="s">
        <v>149</v>
      </c>
      <c r="H8459" t="s">
        <v>150</v>
      </c>
      <c r="I8459" t="s">
        <v>136</v>
      </c>
      <c r="J8459" t="s">
        <v>137</v>
      </c>
      <c r="K8459" t="s">
        <v>138</v>
      </c>
      <c r="L8459" t="s">
        <v>24007</v>
      </c>
      <c r="M8459" t="s">
        <v>24008</v>
      </c>
      <c r="N8459">
        <v>0.72916666600000002</v>
      </c>
      <c r="O8459">
        <v>0</v>
      </c>
      <c r="P8459">
        <v>12</v>
      </c>
      <c r="Q8459">
        <v>0</v>
      </c>
      <c r="R8459">
        <v>1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1.4775454397807999</v>
      </c>
      <c r="Y8459">
        <v>0</v>
      </c>
      <c r="Z8459">
        <v>0.58547298898495004</v>
      </c>
      <c r="AA8459">
        <v>0</v>
      </c>
      <c r="AB8459">
        <v>0</v>
      </c>
      <c r="AC8459">
        <v>0</v>
      </c>
      <c r="AD8459">
        <v>0</v>
      </c>
      <c r="AE8459">
        <v>2.06301842876575</v>
      </c>
    </row>
    <row r="8460" spans="1:31" x14ac:dyDescent="0.25">
      <c r="A8460">
        <v>2334355</v>
      </c>
      <c r="B8460">
        <v>1</v>
      </c>
      <c r="C8460" t="s">
        <v>80</v>
      </c>
      <c r="D8460" t="s">
        <v>98</v>
      </c>
      <c r="E8460" t="s">
        <v>141</v>
      </c>
      <c r="F8460" t="s">
        <v>14208</v>
      </c>
      <c r="G8460" t="s">
        <v>177</v>
      </c>
      <c r="H8460" t="s">
        <v>135</v>
      </c>
      <c r="I8460" t="s">
        <v>136</v>
      </c>
      <c r="J8460" t="s">
        <v>137</v>
      </c>
      <c r="K8460" t="s">
        <v>144</v>
      </c>
      <c r="L8460" t="s">
        <v>24009</v>
      </c>
      <c r="M8460" t="s">
        <v>24010</v>
      </c>
      <c r="N8460">
        <v>2.1069444439999998</v>
      </c>
      <c r="O8460">
        <v>0</v>
      </c>
      <c r="P8460">
        <v>2186</v>
      </c>
      <c r="Q8460">
        <v>25</v>
      </c>
      <c r="R8460">
        <v>689</v>
      </c>
      <c r="S8460">
        <v>41</v>
      </c>
      <c r="T8460">
        <v>660</v>
      </c>
      <c r="U8460">
        <v>3</v>
      </c>
      <c r="V8460">
        <v>0</v>
      </c>
      <c r="W8460">
        <v>0</v>
      </c>
      <c r="X8460">
        <v>944.0947092473416</v>
      </c>
      <c r="Y8460">
        <v>214.96193096740288</v>
      </c>
      <c r="Z8460">
        <v>2127.4287039130832</v>
      </c>
      <c r="AA8460">
        <v>219.59496286524723</v>
      </c>
      <c r="AB8460">
        <v>1084.3185157714215</v>
      </c>
      <c r="AC8460">
        <v>430.91591853204807</v>
      </c>
      <c r="AD8460">
        <v>0</v>
      </c>
      <c r="AE8460">
        <v>5021.3147412965436</v>
      </c>
    </row>
    <row r="8461" spans="1:31" x14ac:dyDescent="0.25">
      <c r="A8461">
        <v>2334461</v>
      </c>
      <c r="B8461">
        <v>1</v>
      </c>
      <c r="C8461" t="s">
        <v>80</v>
      </c>
      <c r="D8461" t="s">
        <v>98</v>
      </c>
      <c r="E8461" t="s">
        <v>141</v>
      </c>
      <c r="F8461" t="s">
        <v>24011</v>
      </c>
      <c r="G8461" t="s">
        <v>467</v>
      </c>
      <c r="H8461" t="s">
        <v>135</v>
      </c>
      <c r="I8461" t="s">
        <v>136</v>
      </c>
      <c r="J8461" t="s">
        <v>137</v>
      </c>
      <c r="K8461" t="s">
        <v>138</v>
      </c>
      <c r="L8461" t="s">
        <v>24012</v>
      </c>
      <c r="M8461" t="s">
        <v>24013</v>
      </c>
      <c r="N8461">
        <v>0.84277777700000001</v>
      </c>
      <c r="O8461">
        <v>0</v>
      </c>
      <c r="P8461">
        <v>216</v>
      </c>
      <c r="Q8461">
        <v>36</v>
      </c>
      <c r="R8461">
        <v>35</v>
      </c>
      <c r="S8461">
        <v>7</v>
      </c>
      <c r="T8461">
        <v>56</v>
      </c>
      <c r="U8461">
        <v>0</v>
      </c>
      <c r="V8461">
        <v>0</v>
      </c>
      <c r="W8461">
        <v>0</v>
      </c>
      <c r="X8461">
        <v>46.519670396112929</v>
      </c>
      <c r="Y8461">
        <v>178.2428736136458</v>
      </c>
      <c r="Z8461">
        <v>81.020799201578598</v>
      </c>
      <c r="AA8461">
        <v>14.012831445486743</v>
      </c>
      <c r="AB8461">
        <v>55.981844769529289</v>
      </c>
      <c r="AC8461">
        <v>0</v>
      </c>
      <c r="AD8461">
        <v>0</v>
      </c>
      <c r="AE8461">
        <v>375.77801942635335</v>
      </c>
    </row>
    <row r="8462" spans="1:31" x14ac:dyDescent="0.25">
      <c r="A8462">
        <v>2334710</v>
      </c>
      <c r="B8462">
        <v>1</v>
      </c>
      <c r="C8462" t="s">
        <v>81</v>
      </c>
      <c r="D8462" t="s">
        <v>119</v>
      </c>
      <c r="E8462" t="s">
        <v>153</v>
      </c>
      <c r="F8462" t="s">
        <v>24014</v>
      </c>
      <c r="G8462" t="s">
        <v>155</v>
      </c>
      <c r="H8462" t="s">
        <v>150</v>
      </c>
      <c r="I8462" t="s">
        <v>136</v>
      </c>
      <c r="J8462" t="s">
        <v>137</v>
      </c>
      <c r="K8462" t="s">
        <v>138</v>
      </c>
      <c r="L8462" t="s">
        <v>24015</v>
      </c>
      <c r="M8462" t="s">
        <v>24016</v>
      </c>
      <c r="N8462">
        <v>1.196111111</v>
      </c>
      <c r="O8462">
        <v>0</v>
      </c>
      <c r="P8462">
        <v>1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0.31806803609759998</v>
      </c>
      <c r="Y8462">
        <v>0</v>
      </c>
      <c r="Z8462">
        <v>0</v>
      </c>
      <c r="AA8462">
        <v>0</v>
      </c>
      <c r="AB8462">
        <v>0</v>
      </c>
      <c r="AC8462">
        <v>0</v>
      </c>
      <c r="AD8462">
        <v>0</v>
      </c>
      <c r="AE8462">
        <v>0.31806803609759998</v>
      </c>
    </row>
    <row r="8463" spans="1:31" x14ac:dyDescent="0.25">
      <c r="A8463">
        <v>2334312</v>
      </c>
      <c r="B8463">
        <v>1</v>
      </c>
      <c r="C8463" t="s">
        <v>80</v>
      </c>
      <c r="D8463" t="s">
        <v>93</v>
      </c>
      <c r="E8463" t="s">
        <v>147</v>
      </c>
      <c r="F8463" t="s">
        <v>24017</v>
      </c>
      <c r="G8463" t="s">
        <v>149</v>
      </c>
      <c r="H8463" t="s">
        <v>150</v>
      </c>
      <c r="I8463" t="s">
        <v>136</v>
      </c>
      <c r="J8463" t="s">
        <v>137</v>
      </c>
      <c r="K8463" t="s">
        <v>138</v>
      </c>
      <c r="L8463" t="s">
        <v>24018</v>
      </c>
      <c r="M8463" t="s">
        <v>24019</v>
      </c>
      <c r="N8463">
        <v>2.190555555</v>
      </c>
      <c r="O8463">
        <v>0</v>
      </c>
      <c r="P8463">
        <v>0</v>
      </c>
      <c r="Q8463">
        <v>0</v>
      </c>
      <c r="R8463">
        <v>3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8.6893937171170847</v>
      </c>
      <c r="AA8463">
        <v>0</v>
      </c>
      <c r="AB8463">
        <v>0</v>
      </c>
      <c r="AC8463">
        <v>0</v>
      </c>
      <c r="AD8463">
        <v>0</v>
      </c>
      <c r="AE8463">
        <v>8.6893937171170847</v>
      </c>
    </row>
    <row r="8464" spans="1:31" x14ac:dyDescent="0.25">
      <c r="A8464">
        <v>2334212</v>
      </c>
      <c r="B8464">
        <v>1</v>
      </c>
      <c r="C8464" t="s">
        <v>80</v>
      </c>
      <c r="D8464" t="s">
        <v>93</v>
      </c>
      <c r="E8464" t="s">
        <v>153</v>
      </c>
      <c r="F8464" t="s">
        <v>24020</v>
      </c>
      <c r="G8464" t="s">
        <v>254</v>
      </c>
      <c r="H8464" t="s">
        <v>150</v>
      </c>
      <c r="I8464" t="s">
        <v>136</v>
      </c>
      <c r="J8464" t="s">
        <v>137</v>
      </c>
      <c r="K8464" t="s">
        <v>138</v>
      </c>
      <c r="L8464" t="s">
        <v>24021</v>
      </c>
      <c r="M8464" t="s">
        <v>24022</v>
      </c>
      <c r="N8464">
        <v>0.33805555500000001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1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0</v>
      </c>
      <c r="AB8464">
        <v>0</v>
      </c>
      <c r="AC8464">
        <v>0</v>
      </c>
      <c r="AD8464">
        <v>0</v>
      </c>
      <c r="AE8464">
        <v>0</v>
      </c>
    </row>
    <row r="8465" spans="1:31" x14ac:dyDescent="0.25">
      <c r="A8465">
        <v>2334398</v>
      </c>
      <c r="B8465">
        <v>1</v>
      </c>
      <c r="C8465" t="s">
        <v>80</v>
      </c>
      <c r="D8465" t="s">
        <v>104</v>
      </c>
      <c r="E8465" t="s">
        <v>153</v>
      </c>
      <c r="F8465" t="s">
        <v>24023</v>
      </c>
      <c r="G8465" t="s">
        <v>155</v>
      </c>
      <c r="H8465" t="s">
        <v>150</v>
      </c>
      <c r="I8465" t="s">
        <v>136</v>
      </c>
      <c r="J8465" t="s">
        <v>137</v>
      </c>
      <c r="K8465" t="s">
        <v>138</v>
      </c>
      <c r="L8465" t="s">
        <v>24024</v>
      </c>
      <c r="M8465" t="s">
        <v>24025</v>
      </c>
      <c r="N8465">
        <v>3.6569444440000001</v>
      </c>
      <c r="O8465">
        <v>0</v>
      </c>
      <c r="P8465">
        <v>2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0.97549713430726659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0</v>
      </c>
      <c r="AE8465">
        <v>0.97549713430726659</v>
      </c>
    </row>
    <row r="8466" spans="1:31" x14ac:dyDescent="0.25">
      <c r="A8466">
        <v>2334229</v>
      </c>
      <c r="B8466">
        <v>1</v>
      </c>
      <c r="C8466" t="s">
        <v>81</v>
      </c>
      <c r="D8466" t="s">
        <v>128</v>
      </c>
      <c r="E8466" t="s">
        <v>175</v>
      </c>
      <c r="F8466" t="s">
        <v>24026</v>
      </c>
      <c r="G8466" t="s">
        <v>210</v>
      </c>
      <c r="H8466" t="s">
        <v>135</v>
      </c>
      <c r="I8466" t="s">
        <v>136</v>
      </c>
      <c r="J8466" t="s">
        <v>137</v>
      </c>
      <c r="K8466" t="s">
        <v>138</v>
      </c>
      <c r="L8466" t="s">
        <v>24027</v>
      </c>
      <c r="M8466" t="s">
        <v>24028</v>
      </c>
      <c r="N8466">
        <v>4.2691666660000003</v>
      </c>
      <c r="O8466">
        <v>1</v>
      </c>
      <c r="P8466">
        <v>622</v>
      </c>
      <c r="Q8466">
        <v>8</v>
      </c>
      <c r="R8466">
        <v>9</v>
      </c>
      <c r="S8466">
        <v>7</v>
      </c>
      <c r="T8466">
        <v>53</v>
      </c>
      <c r="U8466">
        <v>0</v>
      </c>
      <c r="V8466">
        <v>0</v>
      </c>
      <c r="W8466">
        <v>1.6364138853433501</v>
      </c>
      <c r="X8466">
        <v>275.71078526096136</v>
      </c>
      <c r="Y8466">
        <v>108.25477239193374</v>
      </c>
      <c r="Z8466">
        <v>19.855808090823814</v>
      </c>
      <c r="AA8466">
        <v>69.676754786795541</v>
      </c>
      <c r="AB8466">
        <v>41.98341413027628</v>
      </c>
      <c r="AC8466">
        <v>0</v>
      </c>
      <c r="AD8466">
        <v>0</v>
      </c>
      <c r="AE8466">
        <v>517.11794854613402</v>
      </c>
    </row>
    <row r="8467" spans="1:31" x14ac:dyDescent="0.25">
      <c r="A8467">
        <v>2334561</v>
      </c>
      <c r="B8467">
        <v>1</v>
      </c>
      <c r="C8467" t="s">
        <v>80</v>
      </c>
      <c r="D8467" t="s">
        <v>83</v>
      </c>
      <c r="E8467" t="s">
        <v>175</v>
      </c>
      <c r="F8467" t="s">
        <v>24029</v>
      </c>
      <c r="G8467" t="s">
        <v>193</v>
      </c>
      <c r="H8467" t="s">
        <v>135</v>
      </c>
      <c r="I8467" t="s">
        <v>136</v>
      </c>
      <c r="J8467" t="s">
        <v>3</v>
      </c>
      <c r="K8467" t="s">
        <v>138</v>
      </c>
      <c r="L8467" t="s">
        <v>24030</v>
      </c>
      <c r="M8467" t="s">
        <v>24031</v>
      </c>
      <c r="N8467">
        <v>1.3825000000000001</v>
      </c>
      <c r="O8467">
        <v>0</v>
      </c>
      <c r="P8467">
        <v>661</v>
      </c>
      <c r="Q8467">
        <v>0</v>
      </c>
      <c r="R8467">
        <v>12</v>
      </c>
      <c r="S8467">
        <v>5</v>
      </c>
      <c r="T8467">
        <v>2808</v>
      </c>
      <c r="U8467">
        <v>5</v>
      </c>
      <c r="V8467">
        <v>74</v>
      </c>
      <c r="W8467">
        <v>0</v>
      </c>
      <c r="X8467">
        <v>272.83603524823974</v>
      </c>
      <c r="Y8467">
        <v>0</v>
      </c>
      <c r="Z8467">
        <v>17.274319955103817</v>
      </c>
      <c r="AA8467">
        <v>187.89045848995451</v>
      </c>
      <c r="AB8467">
        <v>2397.5153184700921</v>
      </c>
      <c r="AC8467">
        <v>400.99329315207211</v>
      </c>
      <c r="AD8467">
        <v>648.98545484143187</v>
      </c>
      <c r="AE8467">
        <v>3925.4948801568939</v>
      </c>
    </row>
    <row r="8468" spans="1:31" x14ac:dyDescent="0.25">
      <c r="A8468">
        <v>2334252</v>
      </c>
      <c r="B8468">
        <v>1</v>
      </c>
      <c r="C8468" t="s">
        <v>81</v>
      </c>
      <c r="D8468" t="s">
        <v>127</v>
      </c>
      <c r="E8468" t="s">
        <v>414</v>
      </c>
      <c r="F8468" t="s">
        <v>24032</v>
      </c>
      <c r="G8468" t="s">
        <v>143</v>
      </c>
      <c r="H8468" t="s">
        <v>135</v>
      </c>
      <c r="I8468" t="s">
        <v>136</v>
      </c>
      <c r="J8468" t="s">
        <v>137</v>
      </c>
      <c r="K8468" t="s">
        <v>144</v>
      </c>
      <c r="L8468" t="s">
        <v>24033</v>
      </c>
      <c r="M8468" t="s">
        <v>24034</v>
      </c>
      <c r="N8468">
        <v>5.0880555550000004</v>
      </c>
      <c r="O8468">
        <v>0</v>
      </c>
      <c r="P8468">
        <v>23513</v>
      </c>
      <c r="Q8468">
        <v>0</v>
      </c>
      <c r="R8468">
        <v>8</v>
      </c>
      <c r="S8468">
        <v>1</v>
      </c>
      <c r="T8468">
        <v>1423</v>
      </c>
      <c r="U8468">
        <v>0</v>
      </c>
      <c r="V8468">
        <v>1</v>
      </c>
      <c r="W8468">
        <v>0</v>
      </c>
      <c r="X8468">
        <v>19299.130975859691</v>
      </c>
      <c r="Y8468">
        <v>0</v>
      </c>
      <c r="Z8468">
        <v>80.504907103180742</v>
      </c>
      <c r="AA8468">
        <v>226.07200361872003</v>
      </c>
      <c r="AB8468">
        <v>4586.5939474276029</v>
      </c>
      <c r="AC8468">
        <v>0</v>
      </c>
      <c r="AD8468">
        <v>11.5005433272168</v>
      </c>
      <c r="AE8468">
        <v>24203.802377336408</v>
      </c>
    </row>
    <row r="8469" spans="1:31" x14ac:dyDescent="0.25">
      <c r="A8469">
        <v>2334567</v>
      </c>
      <c r="B8469">
        <v>1</v>
      </c>
      <c r="C8469" t="s">
        <v>81</v>
      </c>
      <c r="D8469" t="s">
        <v>127</v>
      </c>
      <c r="E8469" t="s">
        <v>175</v>
      </c>
      <c r="F8469" t="s">
        <v>18862</v>
      </c>
      <c r="G8469" t="s">
        <v>210</v>
      </c>
      <c r="H8469" t="s">
        <v>135</v>
      </c>
      <c r="I8469" t="s">
        <v>136</v>
      </c>
      <c r="J8469" t="s">
        <v>137</v>
      </c>
      <c r="K8469" t="s">
        <v>138</v>
      </c>
      <c r="L8469" t="s">
        <v>24035</v>
      </c>
      <c r="M8469" t="s">
        <v>24036</v>
      </c>
      <c r="N8469">
        <v>1.980277777</v>
      </c>
      <c r="O8469">
        <v>0</v>
      </c>
      <c r="P8469">
        <v>0</v>
      </c>
      <c r="Q8469">
        <v>9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32.789481412314601</v>
      </c>
      <c r="Z8469">
        <v>0</v>
      </c>
      <c r="AA8469">
        <v>0</v>
      </c>
      <c r="AB8469">
        <v>0</v>
      </c>
      <c r="AC8469">
        <v>0</v>
      </c>
      <c r="AD8469">
        <v>0</v>
      </c>
      <c r="AE8469">
        <v>32.789481412314601</v>
      </c>
    </row>
    <row r="8470" spans="1:31" x14ac:dyDescent="0.25">
      <c r="A8470">
        <v>2334521</v>
      </c>
      <c r="B8470">
        <v>1</v>
      </c>
      <c r="C8470" t="s">
        <v>80</v>
      </c>
      <c r="D8470" t="s">
        <v>108</v>
      </c>
      <c r="E8470" t="s">
        <v>158</v>
      </c>
      <c r="F8470" t="s">
        <v>24037</v>
      </c>
      <c r="G8470" t="s">
        <v>336</v>
      </c>
      <c r="H8470" t="s">
        <v>150</v>
      </c>
      <c r="I8470" t="s">
        <v>136</v>
      </c>
      <c r="J8470" t="s">
        <v>137</v>
      </c>
      <c r="K8470" t="s">
        <v>138</v>
      </c>
      <c r="L8470" t="s">
        <v>24038</v>
      </c>
      <c r="M8470" t="s">
        <v>24039</v>
      </c>
      <c r="N8470">
        <v>3.0249999999999999</v>
      </c>
      <c r="O8470">
        <v>0</v>
      </c>
      <c r="P8470">
        <v>55</v>
      </c>
      <c r="Q8470">
        <v>0</v>
      </c>
      <c r="R8470">
        <v>34</v>
      </c>
      <c r="S8470">
        <v>0</v>
      </c>
      <c r="T8470">
        <v>12</v>
      </c>
      <c r="U8470">
        <v>0</v>
      </c>
      <c r="V8470">
        <v>0</v>
      </c>
      <c r="W8470">
        <v>0</v>
      </c>
      <c r="X8470">
        <v>29.580548085257124</v>
      </c>
      <c r="Y8470">
        <v>0</v>
      </c>
      <c r="Z8470">
        <v>295.15095434913138</v>
      </c>
      <c r="AA8470">
        <v>0</v>
      </c>
      <c r="AB8470">
        <v>56.581827094617132</v>
      </c>
      <c r="AC8470">
        <v>0</v>
      </c>
      <c r="AD8470">
        <v>0</v>
      </c>
      <c r="AE8470">
        <v>381.31332952900567</v>
      </c>
    </row>
    <row r="8471" spans="1:31" x14ac:dyDescent="0.25">
      <c r="A8471">
        <v>2334584</v>
      </c>
      <c r="B8471">
        <v>1</v>
      </c>
      <c r="C8471" t="s">
        <v>81</v>
      </c>
      <c r="D8471" t="s">
        <v>112</v>
      </c>
      <c r="E8471" t="s">
        <v>147</v>
      </c>
      <c r="F8471" t="s">
        <v>2636</v>
      </c>
      <c r="G8471" t="s">
        <v>149</v>
      </c>
      <c r="H8471" t="s">
        <v>150</v>
      </c>
      <c r="I8471" t="s">
        <v>136</v>
      </c>
      <c r="J8471" t="s">
        <v>137</v>
      </c>
      <c r="K8471" t="s">
        <v>138</v>
      </c>
      <c r="L8471" t="s">
        <v>24040</v>
      </c>
      <c r="M8471" t="s">
        <v>24041</v>
      </c>
      <c r="N8471">
        <v>2.8966666659999998</v>
      </c>
      <c r="O8471">
        <v>0</v>
      </c>
      <c r="P8471">
        <v>10</v>
      </c>
      <c r="Q8471">
        <v>0</v>
      </c>
      <c r="R8471">
        <v>2</v>
      </c>
      <c r="S8471">
        <v>0</v>
      </c>
      <c r="T8471">
        <v>3</v>
      </c>
      <c r="U8471">
        <v>0</v>
      </c>
      <c r="V8471">
        <v>0</v>
      </c>
      <c r="W8471">
        <v>0</v>
      </c>
      <c r="X8471">
        <v>4.7660510666699993</v>
      </c>
      <c r="Y8471">
        <v>0</v>
      </c>
      <c r="Z8471">
        <v>5.6521648949856678</v>
      </c>
      <c r="AA8471">
        <v>0</v>
      </c>
      <c r="AB8471">
        <v>1.9574138497214999</v>
      </c>
      <c r="AC8471">
        <v>0</v>
      </c>
      <c r="AD8471">
        <v>0</v>
      </c>
      <c r="AE8471">
        <v>12.375629811377166</v>
      </c>
    </row>
    <row r="8472" spans="1:31" x14ac:dyDescent="0.25">
      <c r="A8472">
        <v>2334335</v>
      </c>
      <c r="B8472">
        <v>1</v>
      </c>
      <c r="C8472" t="s">
        <v>81</v>
      </c>
      <c r="D8472" t="s">
        <v>122</v>
      </c>
      <c r="E8472" t="s">
        <v>175</v>
      </c>
      <c r="F8472" t="s">
        <v>15109</v>
      </c>
      <c r="G8472" t="s">
        <v>143</v>
      </c>
      <c r="H8472" t="s">
        <v>135</v>
      </c>
      <c r="I8472" t="s">
        <v>136</v>
      </c>
      <c r="J8472" t="s">
        <v>137</v>
      </c>
      <c r="K8472" t="s">
        <v>144</v>
      </c>
      <c r="L8472" t="s">
        <v>24042</v>
      </c>
      <c r="M8472" t="s">
        <v>24043</v>
      </c>
      <c r="N8472">
        <v>7.9702777769999997</v>
      </c>
      <c r="O8472">
        <v>1</v>
      </c>
      <c r="P8472">
        <v>266</v>
      </c>
      <c r="Q8472">
        <v>3</v>
      </c>
      <c r="R8472">
        <v>0</v>
      </c>
      <c r="S8472">
        <v>1</v>
      </c>
      <c r="T8472">
        <v>9</v>
      </c>
      <c r="U8472">
        <v>1</v>
      </c>
      <c r="V8472">
        <v>0</v>
      </c>
      <c r="W8472">
        <v>1.1410436948254248</v>
      </c>
      <c r="X8472">
        <v>174.02222473210307</v>
      </c>
      <c r="Y8472">
        <v>25.251603550647605</v>
      </c>
      <c r="Z8472">
        <v>0</v>
      </c>
      <c r="AA8472">
        <v>41.542340515358298</v>
      </c>
      <c r="AB8472">
        <v>11.135673080114751</v>
      </c>
      <c r="AC8472">
        <v>462.75794468883981</v>
      </c>
      <c r="AD8472">
        <v>0</v>
      </c>
      <c r="AE8472">
        <v>715.85083026188897</v>
      </c>
    </row>
    <row r="8473" spans="1:31" x14ac:dyDescent="0.25">
      <c r="A8473">
        <v>2334630</v>
      </c>
      <c r="B8473">
        <v>1</v>
      </c>
      <c r="C8473" t="s">
        <v>80</v>
      </c>
      <c r="D8473" t="s">
        <v>105</v>
      </c>
      <c r="E8473" t="s">
        <v>153</v>
      </c>
      <c r="F8473" t="s">
        <v>24044</v>
      </c>
      <c r="G8473" t="s">
        <v>203</v>
      </c>
      <c r="H8473" t="s">
        <v>150</v>
      </c>
      <c r="I8473" t="s">
        <v>136</v>
      </c>
      <c r="J8473" t="s">
        <v>137</v>
      </c>
      <c r="K8473" t="s">
        <v>138</v>
      </c>
      <c r="L8473" t="s">
        <v>24045</v>
      </c>
      <c r="M8473" t="s">
        <v>24046</v>
      </c>
      <c r="N8473">
        <v>1.2327777769999999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1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>
        <v>0</v>
      </c>
      <c r="AB8473">
        <v>1.2443957071743557</v>
      </c>
      <c r="AC8473">
        <v>0</v>
      </c>
      <c r="AD8473">
        <v>0</v>
      </c>
      <c r="AE8473">
        <v>1.2443957071743557</v>
      </c>
    </row>
    <row r="8474" spans="1:31" x14ac:dyDescent="0.25">
      <c r="A8474">
        <v>2334235</v>
      </c>
      <c r="B8474">
        <v>1</v>
      </c>
      <c r="C8474" t="s">
        <v>81</v>
      </c>
      <c r="D8474" t="s">
        <v>112</v>
      </c>
      <c r="E8474" t="s">
        <v>141</v>
      </c>
      <c r="F8474" t="s">
        <v>24047</v>
      </c>
      <c r="G8474" t="s">
        <v>134</v>
      </c>
      <c r="H8474" t="s">
        <v>135</v>
      </c>
      <c r="I8474" t="s">
        <v>136</v>
      </c>
      <c r="J8474" t="s">
        <v>137</v>
      </c>
      <c r="K8474" t="s">
        <v>138</v>
      </c>
      <c r="L8474" t="s">
        <v>24048</v>
      </c>
      <c r="M8474" t="s">
        <v>24049</v>
      </c>
      <c r="N8474">
        <v>0.120833333</v>
      </c>
      <c r="O8474">
        <v>0</v>
      </c>
      <c r="P8474">
        <v>15</v>
      </c>
      <c r="Q8474">
        <v>0</v>
      </c>
      <c r="R8474">
        <v>7</v>
      </c>
      <c r="S8474">
        <v>1</v>
      </c>
      <c r="T8474">
        <v>0</v>
      </c>
      <c r="U8474">
        <v>0</v>
      </c>
      <c r="V8474">
        <v>0</v>
      </c>
      <c r="W8474">
        <v>0</v>
      </c>
      <c r="X8474">
        <v>0.10469798007500003</v>
      </c>
      <c r="Y8474">
        <v>0</v>
      </c>
      <c r="Z8474">
        <v>1.6449767575405836</v>
      </c>
      <c r="AA8474">
        <v>0.17964805705200002</v>
      </c>
      <c r="AB8474">
        <v>0</v>
      </c>
      <c r="AC8474">
        <v>0</v>
      </c>
      <c r="AD8474">
        <v>0</v>
      </c>
      <c r="AE8474">
        <v>1.9293227946675837</v>
      </c>
    </row>
    <row r="8475" spans="1:31" x14ac:dyDescent="0.25">
      <c r="A8475">
        <v>2334670</v>
      </c>
      <c r="B8475">
        <v>1</v>
      </c>
      <c r="C8475" t="s">
        <v>81</v>
      </c>
      <c r="D8475" t="s">
        <v>127</v>
      </c>
      <c r="E8475" t="s">
        <v>158</v>
      </c>
      <c r="F8475" t="s">
        <v>24050</v>
      </c>
      <c r="G8475" t="s">
        <v>149</v>
      </c>
      <c r="H8475" t="s">
        <v>150</v>
      </c>
      <c r="I8475" t="s">
        <v>136</v>
      </c>
      <c r="J8475" t="s">
        <v>137</v>
      </c>
      <c r="K8475" t="s">
        <v>138</v>
      </c>
      <c r="L8475" t="s">
        <v>24051</v>
      </c>
      <c r="M8475" t="s">
        <v>24052</v>
      </c>
      <c r="N8475">
        <v>2.335555555</v>
      </c>
      <c r="O8475">
        <v>0</v>
      </c>
      <c r="P8475">
        <v>0</v>
      </c>
      <c r="Q8475">
        <v>0</v>
      </c>
      <c r="R8475">
        <v>25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60.242212726549738</v>
      </c>
      <c r="AA8475">
        <v>0</v>
      </c>
      <c r="AB8475">
        <v>0</v>
      </c>
      <c r="AC8475">
        <v>0</v>
      </c>
      <c r="AD8475">
        <v>0</v>
      </c>
      <c r="AE8475">
        <v>60.242212726549738</v>
      </c>
    </row>
    <row r="8476" spans="1:31" x14ac:dyDescent="0.25">
      <c r="A8476">
        <v>2334295</v>
      </c>
      <c r="B8476">
        <v>1</v>
      </c>
      <c r="C8476" t="s">
        <v>81</v>
      </c>
      <c r="D8476" t="s">
        <v>127</v>
      </c>
      <c r="E8476" t="s">
        <v>158</v>
      </c>
      <c r="F8476" t="s">
        <v>24053</v>
      </c>
      <c r="G8476" t="s">
        <v>149</v>
      </c>
      <c r="H8476" t="s">
        <v>150</v>
      </c>
      <c r="I8476" t="s">
        <v>136</v>
      </c>
      <c r="J8476" t="s">
        <v>137</v>
      </c>
      <c r="K8476" t="s">
        <v>138</v>
      </c>
      <c r="L8476" t="s">
        <v>24054</v>
      </c>
      <c r="M8476" t="s">
        <v>24055</v>
      </c>
      <c r="N8476">
        <v>4.4047222220000002</v>
      </c>
      <c r="O8476">
        <v>0</v>
      </c>
      <c r="P8476">
        <v>0</v>
      </c>
      <c r="Q8476">
        <v>9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72.167108115581726</v>
      </c>
      <c r="Z8476">
        <v>0</v>
      </c>
      <c r="AA8476">
        <v>0</v>
      </c>
      <c r="AB8476">
        <v>0</v>
      </c>
      <c r="AC8476">
        <v>0</v>
      </c>
      <c r="AD8476">
        <v>0</v>
      </c>
      <c r="AE8476">
        <v>72.167108115581726</v>
      </c>
    </row>
    <row r="8477" spans="1:31" x14ac:dyDescent="0.25">
      <c r="A8477">
        <v>2334415</v>
      </c>
      <c r="B8477">
        <v>1</v>
      </c>
      <c r="C8477" t="s">
        <v>80</v>
      </c>
      <c r="D8477" t="s">
        <v>97</v>
      </c>
      <c r="E8477" t="s">
        <v>141</v>
      </c>
      <c r="F8477" t="s">
        <v>24056</v>
      </c>
      <c r="G8477" t="s">
        <v>210</v>
      </c>
      <c r="H8477" t="s">
        <v>135</v>
      </c>
      <c r="I8477" t="s">
        <v>136</v>
      </c>
      <c r="J8477" t="s">
        <v>137</v>
      </c>
      <c r="K8477" t="s">
        <v>138</v>
      </c>
      <c r="L8477" t="s">
        <v>24057</v>
      </c>
      <c r="M8477" t="s">
        <v>24058</v>
      </c>
      <c r="N8477">
        <v>2.1025</v>
      </c>
      <c r="O8477">
        <v>1</v>
      </c>
      <c r="P8477">
        <v>271</v>
      </c>
      <c r="Q8477">
        <v>2</v>
      </c>
      <c r="R8477">
        <v>12</v>
      </c>
      <c r="S8477">
        <v>7</v>
      </c>
      <c r="T8477">
        <v>27</v>
      </c>
      <c r="U8477">
        <v>0</v>
      </c>
      <c r="V8477">
        <v>0</v>
      </c>
      <c r="W8477">
        <v>4.559298606439425</v>
      </c>
      <c r="X8477">
        <v>132.3369072314118</v>
      </c>
      <c r="Y8477">
        <v>3.9245543587656249</v>
      </c>
      <c r="Z8477">
        <v>10.680152886723345</v>
      </c>
      <c r="AA8477">
        <v>91.88426558916764</v>
      </c>
      <c r="AB8477">
        <v>24.316369995172824</v>
      </c>
      <c r="AC8477">
        <v>0</v>
      </c>
      <c r="AD8477">
        <v>0</v>
      </c>
      <c r="AE8477">
        <v>267.70154866768064</v>
      </c>
    </row>
    <row r="8478" spans="1:31" x14ac:dyDescent="0.25">
      <c r="A8478">
        <v>2334401</v>
      </c>
      <c r="B8478">
        <v>1</v>
      </c>
      <c r="C8478" t="s">
        <v>80</v>
      </c>
      <c r="D8478" t="s">
        <v>83</v>
      </c>
      <c r="E8478" t="s">
        <v>175</v>
      </c>
      <c r="F8478" t="s">
        <v>20760</v>
      </c>
      <c r="G8478" t="s">
        <v>143</v>
      </c>
      <c r="H8478" t="s">
        <v>135</v>
      </c>
      <c r="I8478" t="s">
        <v>136</v>
      </c>
      <c r="J8478" t="s">
        <v>137</v>
      </c>
      <c r="K8478" t="s">
        <v>144</v>
      </c>
      <c r="L8478" t="s">
        <v>24059</v>
      </c>
      <c r="M8478" t="s">
        <v>2557</v>
      </c>
      <c r="N8478">
        <v>2.267222222</v>
      </c>
      <c r="O8478">
        <v>1</v>
      </c>
      <c r="P8478">
        <v>2577</v>
      </c>
      <c r="Q8478">
        <v>0</v>
      </c>
      <c r="R8478">
        <v>38</v>
      </c>
      <c r="S8478">
        <v>21</v>
      </c>
      <c r="T8478">
        <v>613</v>
      </c>
      <c r="U8478">
        <v>11</v>
      </c>
      <c r="V8478">
        <v>20</v>
      </c>
      <c r="W8478">
        <v>0.55466697039463331</v>
      </c>
      <c r="X8478">
        <v>1341.6032960690509</v>
      </c>
      <c r="Y8478">
        <v>0</v>
      </c>
      <c r="Z8478">
        <v>93.070389046903557</v>
      </c>
      <c r="AA8478">
        <v>319.28243455048101</v>
      </c>
      <c r="AB8478">
        <v>1400.851445647527</v>
      </c>
      <c r="AC8478">
        <v>1877.6566611833232</v>
      </c>
      <c r="AD8478">
        <v>505.74918413702062</v>
      </c>
      <c r="AE8478">
        <v>5538.7680776047018</v>
      </c>
    </row>
    <row r="8479" spans="1:31" x14ac:dyDescent="0.25">
      <c r="A8479">
        <v>2334501</v>
      </c>
      <c r="B8479">
        <v>1</v>
      </c>
      <c r="C8479" t="s">
        <v>81</v>
      </c>
      <c r="D8479" t="s">
        <v>117</v>
      </c>
      <c r="E8479" t="s">
        <v>153</v>
      </c>
      <c r="F8479" t="s">
        <v>24060</v>
      </c>
      <c r="G8479" t="s">
        <v>155</v>
      </c>
      <c r="H8479" t="s">
        <v>150</v>
      </c>
      <c r="I8479" t="s">
        <v>136</v>
      </c>
      <c r="J8479" t="s">
        <v>137</v>
      </c>
      <c r="K8479" t="s">
        <v>138</v>
      </c>
      <c r="L8479" t="s">
        <v>24061</v>
      </c>
      <c r="M8479" t="s">
        <v>24062</v>
      </c>
      <c r="N8479">
        <v>1.0252777769999999</v>
      </c>
      <c r="O8479">
        <v>0</v>
      </c>
      <c r="P8479">
        <v>1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0.27823115353360006</v>
      </c>
      <c r="Y8479">
        <v>0</v>
      </c>
      <c r="Z8479">
        <v>0</v>
      </c>
      <c r="AA8479">
        <v>0</v>
      </c>
      <c r="AB8479">
        <v>0</v>
      </c>
      <c r="AC8479">
        <v>0</v>
      </c>
      <c r="AD8479">
        <v>0</v>
      </c>
      <c r="AE8479">
        <v>0.27823115353360006</v>
      </c>
    </row>
    <row r="8480" spans="1:31" x14ac:dyDescent="0.25">
      <c r="A8480">
        <v>2334650</v>
      </c>
      <c r="B8480">
        <v>1</v>
      </c>
      <c r="C8480" t="s">
        <v>81</v>
      </c>
      <c r="D8480" t="s">
        <v>112</v>
      </c>
      <c r="E8480" t="s">
        <v>147</v>
      </c>
      <c r="F8480" t="s">
        <v>24063</v>
      </c>
      <c r="G8480" t="s">
        <v>149</v>
      </c>
      <c r="H8480" t="s">
        <v>150</v>
      </c>
      <c r="I8480" t="s">
        <v>136</v>
      </c>
      <c r="J8480" t="s">
        <v>137</v>
      </c>
      <c r="K8480" t="s">
        <v>138</v>
      </c>
      <c r="L8480" t="s">
        <v>24064</v>
      </c>
      <c r="M8480" t="s">
        <v>24065</v>
      </c>
      <c r="N8480">
        <v>3.650555555</v>
      </c>
      <c r="O8480">
        <v>0</v>
      </c>
      <c r="P8480">
        <v>1</v>
      </c>
      <c r="Q8480">
        <v>0</v>
      </c>
      <c r="R8480">
        <v>4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1.2801152432998668</v>
      </c>
      <c r="Y8480">
        <v>0</v>
      </c>
      <c r="Z8480">
        <v>29.422588366046757</v>
      </c>
      <c r="AA8480">
        <v>0</v>
      </c>
      <c r="AB8480">
        <v>0</v>
      </c>
      <c r="AC8480">
        <v>0</v>
      </c>
      <c r="AD8480">
        <v>0</v>
      </c>
      <c r="AE8480">
        <v>30.702703609346624</v>
      </c>
    </row>
    <row r="8481" spans="1:31" x14ac:dyDescent="0.25">
      <c r="A8481">
        <v>2334458</v>
      </c>
      <c r="B8481">
        <v>1</v>
      </c>
      <c r="C8481" t="s">
        <v>80</v>
      </c>
      <c r="D8481" t="s">
        <v>96</v>
      </c>
      <c r="E8481" t="s">
        <v>153</v>
      </c>
      <c r="F8481" t="s">
        <v>24066</v>
      </c>
      <c r="G8481" t="s">
        <v>203</v>
      </c>
      <c r="H8481" t="s">
        <v>150</v>
      </c>
      <c r="I8481" t="s">
        <v>136</v>
      </c>
      <c r="J8481" t="s">
        <v>137</v>
      </c>
      <c r="K8481" t="s">
        <v>138</v>
      </c>
      <c r="L8481" t="s">
        <v>24067</v>
      </c>
      <c r="M8481" t="s">
        <v>24068</v>
      </c>
      <c r="N8481">
        <v>2.900833333</v>
      </c>
      <c r="O8481">
        <v>0</v>
      </c>
      <c r="P8481">
        <v>1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0.59516285786613332</v>
      </c>
      <c r="Y8481">
        <v>0</v>
      </c>
      <c r="Z8481">
        <v>0</v>
      </c>
      <c r="AA8481">
        <v>0</v>
      </c>
      <c r="AB8481">
        <v>0</v>
      </c>
      <c r="AC8481">
        <v>0</v>
      </c>
      <c r="AD8481">
        <v>0</v>
      </c>
      <c r="AE8481">
        <v>0.59516285786613332</v>
      </c>
    </row>
    <row r="8482" spans="1:31" x14ac:dyDescent="0.25">
      <c r="A8482">
        <v>2334358</v>
      </c>
      <c r="B8482">
        <v>1</v>
      </c>
      <c r="C8482" t="s">
        <v>81</v>
      </c>
      <c r="D8482" t="s">
        <v>114</v>
      </c>
      <c r="E8482" t="s">
        <v>175</v>
      </c>
      <c r="F8482" t="s">
        <v>7274</v>
      </c>
      <c r="G8482" t="s">
        <v>210</v>
      </c>
      <c r="H8482" t="s">
        <v>135</v>
      </c>
      <c r="I8482" t="s">
        <v>136</v>
      </c>
      <c r="J8482" t="s">
        <v>137</v>
      </c>
      <c r="K8482" t="s">
        <v>138</v>
      </c>
      <c r="L8482" t="s">
        <v>24069</v>
      </c>
      <c r="M8482" t="s">
        <v>24070</v>
      </c>
      <c r="N8482">
        <v>1.4011111110000001</v>
      </c>
      <c r="O8482">
        <v>0</v>
      </c>
      <c r="P8482">
        <v>48</v>
      </c>
      <c r="Q8482">
        <v>0</v>
      </c>
      <c r="R8482">
        <v>46</v>
      </c>
      <c r="S8482">
        <v>1</v>
      </c>
      <c r="T8482">
        <v>14</v>
      </c>
      <c r="U8482">
        <v>0</v>
      </c>
      <c r="V8482">
        <v>0</v>
      </c>
      <c r="W8482">
        <v>0</v>
      </c>
      <c r="X8482">
        <v>7.0271111802792898</v>
      </c>
      <c r="Y8482">
        <v>0</v>
      </c>
      <c r="Z8482">
        <v>15.210277691663475</v>
      </c>
      <c r="AA8482">
        <v>1.623985043478589</v>
      </c>
      <c r="AB8482">
        <v>7.7941974726428649</v>
      </c>
      <c r="AC8482">
        <v>0</v>
      </c>
      <c r="AD8482">
        <v>0</v>
      </c>
      <c r="AE8482">
        <v>31.655571388064217</v>
      </c>
    </row>
    <row r="8483" spans="1:31" x14ac:dyDescent="0.25">
      <c r="A8483">
        <v>2334301</v>
      </c>
      <c r="B8483">
        <v>1</v>
      </c>
      <c r="C8483" t="s">
        <v>80</v>
      </c>
      <c r="D8483" t="s">
        <v>104</v>
      </c>
      <c r="E8483" t="s">
        <v>414</v>
      </c>
      <c r="F8483" t="s">
        <v>24071</v>
      </c>
      <c r="G8483" t="s">
        <v>177</v>
      </c>
      <c r="H8483" t="s">
        <v>135</v>
      </c>
      <c r="I8483" t="s">
        <v>136</v>
      </c>
      <c r="J8483" t="s">
        <v>137</v>
      </c>
      <c r="K8483" t="s">
        <v>144</v>
      </c>
      <c r="L8483" t="s">
        <v>24072</v>
      </c>
      <c r="M8483" t="s">
        <v>24073</v>
      </c>
      <c r="N8483">
        <v>7.9727777770000001</v>
      </c>
      <c r="O8483">
        <v>16</v>
      </c>
      <c r="P8483">
        <v>328</v>
      </c>
      <c r="Q8483">
        <v>25</v>
      </c>
      <c r="R8483">
        <v>23</v>
      </c>
      <c r="S8483">
        <v>47</v>
      </c>
      <c r="T8483">
        <v>40</v>
      </c>
      <c r="U8483">
        <v>13</v>
      </c>
      <c r="V8483">
        <v>2</v>
      </c>
      <c r="W8483">
        <v>172.26296270844682</v>
      </c>
      <c r="X8483">
        <v>800.28201353343809</v>
      </c>
      <c r="Y8483">
        <v>355.87574059687341</v>
      </c>
      <c r="Z8483">
        <v>178.42840416693858</v>
      </c>
      <c r="AA8483">
        <v>4162.9104924812536</v>
      </c>
      <c r="AB8483">
        <v>268.1882045075414</v>
      </c>
      <c r="AC8483">
        <v>17648.238472785641</v>
      </c>
      <c r="AD8483">
        <v>150.6284285180827</v>
      </c>
      <c r="AE8483">
        <v>23736.814719298214</v>
      </c>
    </row>
    <row r="8484" spans="1:31" x14ac:dyDescent="0.25">
      <c r="A8484">
        <v>2334278</v>
      </c>
      <c r="B8484">
        <v>1</v>
      </c>
      <c r="C8484" t="s">
        <v>80</v>
      </c>
      <c r="D8484" t="s">
        <v>84</v>
      </c>
      <c r="E8484" t="s">
        <v>147</v>
      </c>
      <c r="F8484" t="s">
        <v>24074</v>
      </c>
      <c r="G8484" t="s">
        <v>149</v>
      </c>
      <c r="H8484" t="s">
        <v>150</v>
      </c>
      <c r="I8484" t="s">
        <v>136</v>
      </c>
      <c r="J8484" t="s">
        <v>137</v>
      </c>
      <c r="K8484" t="s">
        <v>138</v>
      </c>
      <c r="L8484" t="s">
        <v>24075</v>
      </c>
      <c r="M8484" t="s">
        <v>24076</v>
      </c>
      <c r="N8484">
        <v>1.8036111109999999</v>
      </c>
      <c r="O8484">
        <v>0</v>
      </c>
      <c r="P8484">
        <v>5</v>
      </c>
      <c r="Q8484">
        <v>0</v>
      </c>
      <c r="R8484">
        <v>7</v>
      </c>
      <c r="S8484">
        <v>0</v>
      </c>
      <c r="T8484">
        <v>1</v>
      </c>
      <c r="U8484">
        <v>0</v>
      </c>
      <c r="V8484">
        <v>0</v>
      </c>
      <c r="W8484">
        <v>0</v>
      </c>
      <c r="X8484">
        <v>0.77074644146996663</v>
      </c>
      <c r="Y8484">
        <v>0</v>
      </c>
      <c r="Z8484">
        <v>54.770569148261536</v>
      </c>
      <c r="AA8484">
        <v>0</v>
      </c>
      <c r="AB8484">
        <v>0.19289148457141667</v>
      </c>
      <c r="AC8484">
        <v>0</v>
      </c>
      <c r="AD8484">
        <v>0</v>
      </c>
      <c r="AE8484">
        <v>55.734207074302923</v>
      </c>
    </row>
    <row r="8485" spans="1:31" x14ac:dyDescent="0.25">
      <c r="A8485">
        <v>2334347</v>
      </c>
      <c r="B8485">
        <v>1</v>
      </c>
      <c r="C8485" t="s">
        <v>80</v>
      </c>
      <c r="D8485" t="s">
        <v>95</v>
      </c>
      <c r="E8485" t="s">
        <v>141</v>
      </c>
      <c r="F8485" t="s">
        <v>24077</v>
      </c>
      <c r="G8485" t="s">
        <v>134</v>
      </c>
      <c r="H8485" t="s">
        <v>135</v>
      </c>
      <c r="I8485" t="s">
        <v>136</v>
      </c>
      <c r="J8485" t="s">
        <v>137</v>
      </c>
      <c r="K8485" t="s">
        <v>138</v>
      </c>
      <c r="L8485" t="s">
        <v>24078</v>
      </c>
      <c r="M8485" t="s">
        <v>24079</v>
      </c>
      <c r="N8485">
        <v>0.64805555500000001</v>
      </c>
      <c r="O8485">
        <v>0</v>
      </c>
      <c r="P8485">
        <v>0</v>
      </c>
      <c r="Q8485">
        <v>0</v>
      </c>
      <c r="R8485">
        <v>0</v>
      </c>
      <c r="S8485">
        <v>4</v>
      </c>
      <c r="T8485">
        <v>0</v>
      </c>
      <c r="U8485">
        <v>1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15.22448603787489</v>
      </c>
      <c r="AB8485">
        <v>0</v>
      </c>
      <c r="AC8485">
        <v>7.9042552385760008</v>
      </c>
      <c r="AD8485">
        <v>0</v>
      </c>
      <c r="AE8485">
        <v>23.128741276450889</v>
      </c>
    </row>
    <row r="8486" spans="1:31" x14ac:dyDescent="0.25">
      <c r="A8486">
        <v>2334470</v>
      </c>
      <c r="B8486">
        <v>1</v>
      </c>
      <c r="C8486" t="s">
        <v>81</v>
      </c>
      <c r="D8486" t="s">
        <v>114</v>
      </c>
      <c r="E8486" t="s">
        <v>141</v>
      </c>
      <c r="F8486" t="s">
        <v>3694</v>
      </c>
      <c r="G8486" t="s">
        <v>134</v>
      </c>
      <c r="H8486" t="s">
        <v>135</v>
      </c>
      <c r="I8486" t="s">
        <v>136</v>
      </c>
      <c r="J8486" t="s">
        <v>137</v>
      </c>
      <c r="K8486" t="s">
        <v>138</v>
      </c>
      <c r="L8486" t="s">
        <v>24080</v>
      </c>
      <c r="M8486" t="s">
        <v>24081</v>
      </c>
      <c r="N8486">
        <v>6.0833333000000003E-2</v>
      </c>
      <c r="O8486">
        <v>0</v>
      </c>
      <c r="P8486">
        <v>1817</v>
      </c>
      <c r="Q8486">
        <v>0</v>
      </c>
      <c r="R8486">
        <v>48</v>
      </c>
      <c r="S8486">
        <v>8</v>
      </c>
      <c r="T8486">
        <v>163</v>
      </c>
      <c r="U8486">
        <v>1</v>
      </c>
      <c r="V8486">
        <v>1</v>
      </c>
      <c r="W8486">
        <v>0</v>
      </c>
      <c r="X8486">
        <v>9.2956474337487354</v>
      </c>
      <c r="Y8486">
        <v>0</v>
      </c>
      <c r="Z8486">
        <v>0.47444543327623334</v>
      </c>
      <c r="AA8486">
        <v>0.46909212354075841</v>
      </c>
      <c r="AB8486">
        <v>1.7292203423167498</v>
      </c>
      <c r="AC8486">
        <v>3.5210565401854166</v>
      </c>
      <c r="AD8486">
        <v>0</v>
      </c>
      <c r="AE8486">
        <v>15.489461873067892</v>
      </c>
    </row>
    <row r="8487" spans="1:31" x14ac:dyDescent="0.25">
      <c r="A8487">
        <v>2334570</v>
      </c>
      <c r="B8487">
        <v>1</v>
      </c>
      <c r="C8487" t="s">
        <v>81</v>
      </c>
      <c r="D8487" t="s">
        <v>118</v>
      </c>
      <c r="E8487" t="s">
        <v>175</v>
      </c>
      <c r="F8487" t="s">
        <v>24082</v>
      </c>
      <c r="G8487" t="s">
        <v>850</v>
      </c>
      <c r="H8487" t="s">
        <v>135</v>
      </c>
      <c r="I8487" t="s">
        <v>136</v>
      </c>
      <c r="J8487" t="s">
        <v>137</v>
      </c>
      <c r="K8487" t="s">
        <v>138</v>
      </c>
      <c r="L8487" t="s">
        <v>24083</v>
      </c>
      <c r="M8487" t="s">
        <v>24084</v>
      </c>
      <c r="N8487">
        <v>0.69277777699999998</v>
      </c>
      <c r="O8487">
        <v>0</v>
      </c>
      <c r="P8487">
        <v>0</v>
      </c>
      <c r="Q8487">
        <v>0</v>
      </c>
      <c r="R8487">
        <v>0</v>
      </c>
      <c r="S8487">
        <v>2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7.6991291222685003</v>
      </c>
      <c r="AB8487">
        <v>0</v>
      </c>
      <c r="AC8487">
        <v>0</v>
      </c>
      <c r="AD8487">
        <v>0</v>
      </c>
      <c r="AE8487">
        <v>7.6991291222685003</v>
      </c>
    </row>
    <row r="8488" spans="1:31" x14ac:dyDescent="0.25">
      <c r="A8488">
        <v>2334533</v>
      </c>
      <c r="B8488">
        <v>1</v>
      </c>
      <c r="C8488" t="s">
        <v>80</v>
      </c>
      <c r="D8488" t="s">
        <v>107</v>
      </c>
      <c r="E8488" t="s">
        <v>141</v>
      </c>
      <c r="F8488" t="s">
        <v>1102</v>
      </c>
      <c r="G8488" t="s">
        <v>134</v>
      </c>
      <c r="H8488" t="s">
        <v>135</v>
      </c>
      <c r="I8488" t="s">
        <v>136</v>
      </c>
      <c r="J8488" t="s">
        <v>137</v>
      </c>
      <c r="K8488" t="s">
        <v>138</v>
      </c>
      <c r="L8488" t="s">
        <v>24085</v>
      </c>
      <c r="M8488" t="s">
        <v>24086</v>
      </c>
      <c r="N8488">
        <v>2.085555555</v>
      </c>
      <c r="O8488">
        <v>0</v>
      </c>
      <c r="P8488">
        <v>320</v>
      </c>
      <c r="Q8488">
        <v>15</v>
      </c>
      <c r="R8488">
        <v>20</v>
      </c>
      <c r="S8488">
        <v>3</v>
      </c>
      <c r="T8488">
        <v>80</v>
      </c>
      <c r="U8488">
        <v>1</v>
      </c>
      <c r="V8488">
        <v>0</v>
      </c>
      <c r="W8488">
        <v>0</v>
      </c>
      <c r="X8488">
        <v>132.53052868187507</v>
      </c>
      <c r="Y8488">
        <v>41.710283900992671</v>
      </c>
      <c r="Z8488">
        <v>27.667985877845059</v>
      </c>
      <c r="AA8488">
        <v>30.485802631949277</v>
      </c>
      <c r="AB8488">
        <v>66.720186092431149</v>
      </c>
      <c r="AC8488">
        <v>105.91783236128225</v>
      </c>
      <c r="AD8488">
        <v>0</v>
      </c>
      <c r="AE8488">
        <v>405.03261954637549</v>
      </c>
    </row>
    <row r="8489" spans="1:31" x14ac:dyDescent="0.25">
      <c r="A8489">
        <v>2334679</v>
      </c>
      <c r="B8489">
        <v>1</v>
      </c>
      <c r="C8489" t="s">
        <v>80</v>
      </c>
      <c r="D8489" t="s">
        <v>103</v>
      </c>
      <c r="E8489" t="s">
        <v>158</v>
      </c>
      <c r="F8489" t="s">
        <v>6425</v>
      </c>
      <c r="G8489" t="s">
        <v>453</v>
      </c>
      <c r="H8489" t="s">
        <v>150</v>
      </c>
      <c r="I8489" t="s">
        <v>136</v>
      </c>
      <c r="J8489" t="s">
        <v>137</v>
      </c>
      <c r="K8489" t="s">
        <v>138</v>
      </c>
      <c r="L8489" t="s">
        <v>24087</v>
      </c>
      <c r="M8489" t="s">
        <v>24088</v>
      </c>
      <c r="N8489">
        <v>0.32527777699999999</v>
      </c>
      <c r="O8489">
        <v>0</v>
      </c>
      <c r="P8489">
        <v>134</v>
      </c>
      <c r="Q8489">
        <v>0</v>
      </c>
      <c r="R8489">
        <v>1</v>
      </c>
      <c r="S8489">
        <v>0</v>
      </c>
      <c r="T8489">
        <v>37</v>
      </c>
      <c r="U8489">
        <v>0</v>
      </c>
      <c r="V8489">
        <v>0</v>
      </c>
      <c r="W8489">
        <v>0</v>
      </c>
      <c r="X8489">
        <v>10.406632194719846</v>
      </c>
      <c r="Y8489">
        <v>0</v>
      </c>
      <c r="Z8489">
        <v>0</v>
      </c>
      <c r="AA8489">
        <v>0</v>
      </c>
      <c r="AB8489">
        <v>6.3510020567733099</v>
      </c>
      <c r="AC8489">
        <v>0</v>
      </c>
      <c r="AD8489">
        <v>0</v>
      </c>
      <c r="AE8489">
        <v>16.757634251493155</v>
      </c>
    </row>
    <row r="8490" spans="1:31" x14ac:dyDescent="0.25">
      <c r="A8490">
        <v>2334384</v>
      </c>
      <c r="B8490">
        <v>1</v>
      </c>
      <c r="C8490" t="s">
        <v>80</v>
      </c>
      <c r="D8490" t="s">
        <v>96</v>
      </c>
      <c r="E8490" t="s">
        <v>153</v>
      </c>
      <c r="F8490" t="s">
        <v>24089</v>
      </c>
      <c r="G8490" t="s">
        <v>155</v>
      </c>
      <c r="H8490" t="s">
        <v>150</v>
      </c>
      <c r="I8490" t="s">
        <v>136</v>
      </c>
      <c r="J8490" t="s">
        <v>137</v>
      </c>
      <c r="K8490" t="s">
        <v>138</v>
      </c>
      <c r="L8490" t="s">
        <v>24090</v>
      </c>
      <c r="M8490" t="s">
        <v>24091</v>
      </c>
      <c r="N8490">
        <v>1.111111111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1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>
        <v>0</v>
      </c>
      <c r="AB8490">
        <v>1.3475911089372001</v>
      </c>
      <c r="AC8490">
        <v>0</v>
      </c>
      <c r="AD8490">
        <v>0</v>
      </c>
      <c r="AE8490">
        <v>1.3475911089372001</v>
      </c>
    </row>
    <row r="8491" spans="1:31" x14ac:dyDescent="0.25">
      <c r="A8491">
        <v>2334284</v>
      </c>
      <c r="B8491">
        <v>1</v>
      </c>
      <c r="C8491" t="s">
        <v>80</v>
      </c>
      <c r="D8491" t="s">
        <v>97</v>
      </c>
      <c r="E8491" t="s">
        <v>141</v>
      </c>
      <c r="F8491" t="s">
        <v>2737</v>
      </c>
      <c r="G8491" t="s">
        <v>134</v>
      </c>
      <c r="H8491" t="s">
        <v>135</v>
      </c>
      <c r="I8491" t="s">
        <v>136</v>
      </c>
      <c r="J8491" t="s">
        <v>137</v>
      </c>
      <c r="K8491" t="s">
        <v>138</v>
      </c>
      <c r="L8491" t="s">
        <v>24092</v>
      </c>
      <c r="M8491" t="s">
        <v>24093</v>
      </c>
      <c r="N8491">
        <v>0.13500000000000001</v>
      </c>
      <c r="O8491">
        <v>0</v>
      </c>
      <c r="P8491">
        <v>123</v>
      </c>
      <c r="Q8491">
        <v>0</v>
      </c>
      <c r="R8491">
        <v>258</v>
      </c>
      <c r="S8491">
        <v>2</v>
      </c>
      <c r="T8491">
        <v>64</v>
      </c>
      <c r="U8491">
        <v>0</v>
      </c>
      <c r="V8491">
        <v>0</v>
      </c>
      <c r="W8491">
        <v>0</v>
      </c>
      <c r="X8491">
        <v>8.675097432818399</v>
      </c>
      <c r="Y8491">
        <v>0</v>
      </c>
      <c r="Z8491">
        <v>15.185045345511602</v>
      </c>
      <c r="AA8491">
        <v>0.27596604668399999</v>
      </c>
      <c r="AB8491">
        <v>4.3596127335356982</v>
      </c>
      <c r="AC8491">
        <v>0</v>
      </c>
      <c r="AD8491">
        <v>0</v>
      </c>
      <c r="AE8491">
        <v>28.4957215585497</v>
      </c>
    </row>
    <row r="8492" spans="1:31" x14ac:dyDescent="0.25">
      <c r="A8492">
        <v>2334361</v>
      </c>
      <c r="B8492">
        <v>1</v>
      </c>
      <c r="C8492" t="s">
        <v>80</v>
      </c>
      <c r="D8492" t="s">
        <v>94</v>
      </c>
      <c r="E8492" t="s">
        <v>414</v>
      </c>
      <c r="F8492" t="s">
        <v>24094</v>
      </c>
      <c r="G8492" t="s">
        <v>2424</v>
      </c>
      <c r="H8492" t="s">
        <v>2425</v>
      </c>
      <c r="I8492" t="s">
        <v>136</v>
      </c>
      <c r="J8492" t="s">
        <v>137</v>
      </c>
      <c r="K8492" t="s">
        <v>144</v>
      </c>
      <c r="L8492" t="s">
        <v>24095</v>
      </c>
      <c r="M8492" t="s">
        <v>24096</v>
      </c>
      <c r="N8492">
        <v>6.7116666660000002</v>
      </c>
      <c r="O8492">
        <v>0</v>
      </c>
      <c r="P8492">
        <v>985</v>
      </c>
      <c r="Q8492">
        <v>96</v>
      </c>
      <c r="R8492">
        <v>410</v>
      </c>
      <c r="S8492">
        <v>29</v>
      </c>
      <c r="T8492">
        <v>183</v>
      </c>
      <c r="U8492">
        <v>9</v>
      </c>
      <c r="V8492">
        <v>0</v>
      </c>
      <c r="W8492">
        <v>0</v>
      </c>
      <c r="X8492">
        <v>1349.776966808412</v>
      </c>
      <c r="Y8492">
        <v>943.95354806385581</v>
      </c>
      <c r="Z8492">
        <v>4054.955166247747</v>
      </c>
      <c r="AA8492">
        <v>361.90964820874473</v>
      </c>
      <c r="AB8492">
        <v>886.97586569081386</v>
      </c>
      <c r="AC8492">
        <v>1759.2722892068464</v>
      </c>
      <c r="AD8492">
        <v>0</v>
      </c>
      <c r="AE8492">
        <v>9356.8434842264196</v>
      </c>
    </row>
    <row r="8493" spans="1:31" x14ac:dyDescent="0.25">
      <c r="A8493">
        <v>2334218</v>
      </c>
      <c r="B8493">
        <v>1</v>
      </c>
      <c r="C8493" t="s">
        <v>80</v>
      </c>
      <c r="D8493" t="s">
        <v>83</v>
      </c>
      <c r="E8493" t="s">
        <v>141</v>
      </c>
      <c r="F8493" t="s">
        <v>24097</v>
      </c>
      <c r="G8493" t="s">
        <v>2528</v>
      </c>
      <c r="H8493" t="s">
        <v>135</v>
      </c>
      <c r="I8493" t="s">
        <v>136</v>
      </c>
      <c r="J8493" t="s">
        <v>137</v>
      </c>
      <c r="K8493" t="s">
        <v>138</v>
      </c>
      <c r="L8493" t="s">
        <v>24098</v>
      </c>
      <c r="M8493" t="s">
        <v>24099</v>
      </c>
      <c r="N8493">
        <v>1.455833333</v>
      </c>
      <c r="O8493">
        <v>0</v>
      </c>
      <c r="P8493">
        <v>0</v>
      </c>
      <c r="Q8493">
        <v>0</v>
      </c>
      <c r="R8493">
        <v>0</v>
      </c>
      <c r="S8493">
        <v>23</v>
      </c>
      <c r="T8493">
        <v>23</v>
      </c>
      <c r="U8493">
        <v>6</v>
      </c>
      <c r="V8493">
        <v>3</v>
      </c>
      <c r="W8493">
        <v>0</v>
      </c>
      <c r="X8493">
        <v>0</v>
      </c>
      <c r="Y8493">
        <v>0</v>
      </c>
      <c r="Z8493">
        <v>0</v>
      </c>
      <c r="AA8493">
        <v>346.1769268504936</v>
      </c>
      <c r="AB8493">
        <v>36.18916516185368</v>
      </c>
      <c r="AC8493">
        <v>802.8199676585856</v>
      </c>
      <c r="AD8493">
        <v>18.2479357224823</v>
      </c>
      <c r="AE8493">
        <v>1203.4339953934152</v>
      </c>
    </row>
    <row r="8494" spans="1:31" x14ac:dyDescent="0.25">
      <c r="A8494">
        <v>2334573</v>
      </c>
      <c r="B8494">
        <v>1</v>
      </c>
      <c r="C8494" t="s">
        <v>81</v>
      </c>
      <c r="D8494" t="s">
        <v>116</v>
      </c>
      <c r="E8494" t="s">
        <v>141</v>
      </c>
      <c r="F8494" t="s">
        <v>19730</v>
      </c>
      <c r="G8494" t="s">
        <v>134</v>
      </c>
      <c r="H8494" t="s">
        <v>135</v>
      </c>
      <c r="I8494" t="s">
        <v>136</v>
      </c>
      <c r="J8494" t="s">
        <v>137</v>
      </c>
      <c r="K8494" t="s">
        <v>138</v>
      </c>
      <c r="L8494" t="s">
        <v>24100</v>
      </c>
      <c r="M8494" t="s">
        <v>24101</v>
      </c>
      <c r="N8494">
        <v>0.37</v>
      </c>
      <c r="O8494">
        <v>0</v>
      </c>
      <c r="P8494">
        <v>6214</v>
      </c>
      <c r="Q8494">
        <v>2</v>
      </c>
      <c r="R8494">
        <v>9</v>
      </c>
      <c r="S8494">
        <v>11</v>
      </c>
      <c r="T8494">
        <v>1264</v>
      </c>
      <c r="U8494">
        <v>3</v>
      </c>
      <c r="V8494">
        <v>2</v>
      </c>
      <c r="W8494">
        <v>0</v>
      </c>
      <c r="X8494">
        <v>406.09072371768337</v>
      </c>
      <c r="Y8494">
        <v>0.193730599143</v>
      </c>
      <c r="Z8494">
        <v>2.0863834481132999</v>
      </c>
      <c r="AA8494">
        <v>13.678366577290001</v>
      </c>
      <c r="AB8494">
        <v>161.86184962052801</v>
      </c>
      <c r="AC8494">
        <v>5.1376244916189009</v>
      </c>
      <c r="AD8494">
        <v>0.57945658585530002</v>
      </c>
      <c r="AE8494">
        <v>589.62813504023188</v>
      </c>
    </row>
    <row r="8495" spans="1:31" x14ac:dyDescent="0.25">
      <c r="A8495">
        <v>2334241</v>
      </c>
      <c r="B8495">
        <v>1</v>
      </c>
      <c r="C8495" t="s">
        <v>80</v>
      </c>
      <c r="D8495" t="s">
        <v>107</v>
      </c>
      <c r="E8495" t="s">
        <v>141</v>
      </c>
      <c r="F8495" t="s">
        <v>24102</v>
      </c>
      <c r="G8495" t="s">
        <v>134</v>
      </c>
      <c r="H8495" t="s">
        <v>135</v>
      </c>
      <c r="I8495" t="s">
        <v>136</v>
      </c>
      <c r="J8495" t="s">
        <v>137</v>
      </c>
      <c r="K8495" t="s">
        <v>138</v>
      </c>
      <c r="L8495" t="s">
        <v>24103</v>
      </c>
      <c r="M8495" t="s">
        <v>24104</v>
      </c>
      <c r="N8495">
        <v>0.37638888799999998</v>
      </c>
      <c r="O8495">
        <v>3</v>
      </c>
      <c r="P8495">
        <v>905</v>
      </c>
      <c r="Q8495">
        <v>77</v>
      </c>
      <c r="R8495">
        <v>70</v>
      </c>
      <c r="S8495">
        <v>19</v>
      </c>
      <c r="T8495">
        <v>89</v>
      </c>
      <c r="U8495">
        <v>1</v>
      </c>
      <c r="V8495">
        <v>0</v>
      </c>
      <c r="W8495">
        <v>0.52468103850299996</v>
      </c>
      <c r="X8495">
        <v>43.558251285003472</v>
      </c>
      <c r="Y8495">
        <v>78.196962619776258</v>
      </c>
      <c r="Z8495">
        <v>16.08976567445076</v>
      </c>
      <c r="AA8495">
        <v>8.5034765870124982</v>
      </c>
      <c r="AB8495">
        <v>12.713368869319547</v>
      </c>
      <c r="AC8495">
        <v>10.459631490082666</v>
      </c>
      <c r="AD8495">
        <v>0</v>
      </c>
      <c r="AE8495">
        <v>170.04613756414818</v>
      </c>
    </row>
    <row r="8496" spans="1:31" x14ac:dyDescent="0.25">
      <c r="A8496">
        <v>2334341</v>
      </c>
      <c r="B8496">
        <v>1</v>
      </c>
      <c r="C8496" t="s">
        <v>80</v>
      </c>
      <c r="D8496" t="s">
        <v>110</v>
      </c>
      <c r="E8496" t="s">
        <v>158</v>
      </c>
      <c r="F8496" t="s">
        <v>24105</v>
      </c>
      <c r="G8496" t="s">
        <v>143</v>
      </c>
      <c r="H8496" t="s">
        <v>150</v>
      </c>
      <c r="I8496" t="s">
        <v>136</v>
      </c>
      <c r="J8496" t="s">
        <v>137</v>
      </c>
      <c r="K8496" t="s">
        <v>144</v>
      </c>
      <c r="L8496" t="s">
        <v>24106</v>
      </c>
      <c r="M8496" t="s">
        <v>24107</v>
      </c>
      <c r="N8496">
        <v>7.7547222219999998</v>
      </c>
      <c r="O8496">
        <v>0</v>
      </c>
      <c r="P8496">
        <v>166</v>
      </c>
      <c r="Q8496">
        <v>0</v>
      </c>
      <c r="R8496">
        <v>0</v>
      </c>
      <c r="S8496">
        <v>0</v>
      </c>
      <c r="T8496">
        <v>9</v>
      </c>
      <c r="U8496">
        <v>0</v>
      </c>
      <c r="V8496">
        <v>0</v>
      </c>
      <c r="W8496">
        <v>0</v>
      </c>
      <c r="X8496">
        <v>347.9344255485837</v>
      </c>
      <c r="Y8496">
        <v>0</v>
      </c>
      <c r="Z8496">
        <v>0</v>
      </c>
      <c r="AA8496">
        <v>0</v>
      </c>
      <c r="AB8496">
        <v>16.859070139656506</v>
      </c>
      <c r="AC8496">
        <v>0</v>
      </c>
      <c r="AD8496">
        <v>0</v>
      </c>
      <c r="AE8496">
        <v>364.79349568824023</v>
      </c>
    </row>
    <row r="8497" spans="1:31" x14ac:dyDescent="0.25">
      <c r="A8497">
        <v>2334261</v>
      </c>
      <c r="B8497">
        <v>1</v>
      </c>
      <c r="C8497" t="s">
        <v>80</v>
      </c>
      <c r="D8497" t="s">
        <v>98</v>
      </c>
      <c r="E8497" t="s">
        <v>141</v>
      </c>
      <c r="F8497" t="s">
        <v>3914</v>
      </c>
      <c r="G8497" t="s">
        <v>134</v>
      </c>
      <c r="H8497" t="s">
        <v>135</v>
      </c>
      <c r="I8497" t="s">
        <v>136</v>
      </c>
      <c r="J8497" t="s">
        <v>137</v>
      </c>
      <c r="K8497" t="s">
        <v>138</v>
      </c>
      <c r="L8497" t="s">
        <v>24108</v>
      </c>
      <c r="M8497" t="s">
        <v>24109</v>
      </c>
      <c r="N8497">
        <v>0.10305555499999999</v>
      </c>
      <c r="O8497">
        <v>0</v>
      </c>
      <c r="P8497">
        <v>21</v>
      </c>
      <c r="Q8497">
        <v>29</v>
      </c>
      <c r="R8497">
        <v>188</v>
      </c>
      <c r="S8497">
        <v>11</v>
      </c>
      <c r="T8497">
        <v>65</v>
      </c>
      <c r="U8497">
        <v>2</v>
      </c>
      <c r="V8497">
        <v>0</v>
      </c>
      <c r="W8497">
        <v>0</v>
      </c>
      <c r="X8497">
        <v>0.76041881994644978</v>
      </c>
      <c r="Y8497">
        <v>23.288287045913865</v>
      </c>
      <c r="Z8497">
        <v>67.230651641311781</v>
      </c>
      <c r="AA8497">
        <v>4.7750028383076835</v>
      </c>
      <c r="AB8497">
        <v>9.5530480953281138</v>
      </c>
      <c r="AC8497">
        <v>6.7513129939079999</v>
      </c>
      <c r="AD8497">
        <v>0</v>
      </c>
      <c r="AE8497">
        <v>112.35872143471589</v>
      </c>
    </row>
    <row r="8498" spans="1:31" x14ac:dyDescent="0.25">
      <c r="A8498">
        <v>2334367</v>
      </c>
      <c r="B8498">
        <v>1</v>
      </c>
      <c r="C8498" t="s">
        <v>80</v>
      </c>
      <c r="D8498" t="s">
        <v>95</v>
      </c>
      <c r="E8498" t="s">
        <v>141</v>
      </c>
      <c r="F8498" t="s">
        <v>937</v>
      </c>
      <c r="G8498" t="s">
        <v>134</v>
      </c>
      <c r="H8498" t="s">
        <v>135</v>
      </c>
      <c r="I8498" t="s">
        <v>136</v>
      </c>
      <c r="J8498" t="s">
        <v>137</v>
      </c>
      <c r="K8498" t="s">
        <v>138</v>
      </c>
      <c r="L8498" t="s">
        <v>24110</v>
      </c>
      <c r="M8498" t="s">
        <v>24111</v>
      </c>
      <c r="N8498">
        <v>0.52583333300000001</v>
      </c>
      <c r="O8498">
        <v>5</v>
      </c>
      <c r="P8498">
        <v>705</v>
      </c>
      <c r="Q8498">
        <v>26</v>
      </c>
      <c r="R8498">
        <v>8</v>
      </c>
      <c r="S8498">
        <v>29</v>
      </c>
      <c r="T8498">
        <v>41</v>
      </c>
      <c r="U8498">
        <v>0</v>
      </c>
      <c r="V8498">
        <v>0</v>
      </c>
      <c r="W8498">
        <v>2.6062507634583505</v>
      </c>
      <c r="X8498">
        <v>70.674604509416142</v>
      </c>
      <c r="Y8498">
        <v>73.93624123861548</v>
      </c>
      <c r="Z8498">
        <v>1.7540992421591002</v>
      </c>
      <c r="AA8498">
        <v>77.700872568661353</v>
      </c>
      <c r="AB8498">
        <v>8.7616568654525278</v>
      </c>
      <c r="AC8498">
        <v>0</v>
      </c>
      <c r="AD8498">
        <v>0</v>
      </c>
      <c r="AE8498">
        <v>235.43372518776292</v>
      </c>
    </row>
    <row r="8499" spans="1:31" x14ac:dyDescent="0.25">
      <c r="A8499">
        <v>2334404</v>
      </c>
      <c r="B8499">
        <v>1</v>
      </c>
      <c r="C8499" t="s">
        <v>80</v>
      </c>
      <c r="D8499" t="s">
        <v>93</v>
      </c>
      <c r="E8499" t="s">
        <v>153</v>
      </c>
      <c r="F8499" t="s">
        <v>24112</v>
      </c>
      <c r="G8499" t="s">
        <v>155</v>
      </c>
      <c r="H8499" t="s">
        <v>150</v>
      </c>
      <c r="I8499" t="s">
        <v>136</v>
      </c>
      <c r="J8499" t="s">
        <v>137</v>
      </c>
      <c r="K8499" t="s">
        <v>138</v>
      </c>
      <c r="L8499" t="s">
        <v>2644</v>
      </c>
      <c r="M8499" t="s">
        <v>24113</v>
      </c>
      <c r="N8499">
        <v>4.0527777770000002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1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0</v>
      </c>
      <c r="AB8499">
        <v>6.6349527069000019E-2</v>
      </c>
      <c r="AC8499">
        <v>0</v>
      </c>
      <c r="AD8499">
        <v>0</v>
      </c>
      <c r="AE8499">
        <v>6.6349527069000019E-2</v>
      </c>
    </row>
    <row r="8500" spans="1:31" x14ac:dyDescent="0.25">
      <c r="A8500">
        <v>2334659</v>
      </c>
      <c r="B8500">
        <v>1</v>
      </c>
      <c r="C8500" t="s">
        <v>80</v>
      </c>
      <c r="D8500" t="s">
        <v>107</v>
      </c>
      <c r="E8500" t="s">
        <v>147</v>
      </c>
      <c r="F8500" t="s">
        <v>24114</v>
      </c>
      <c r="G8500" t="s">
        <v>149</v>
      </c>
      <c r="H8500" t="s">
        <v>150</v>
      </c>
      <c r="I8500" t="s">
        <v>136</v>
      </c>
      <c r="J8500" t="s">
        <v>137</v>
      </c>
      <c r="K8500" t="s">
        <v>138</v>
      </c>
      <c r="L8500" t="s">
        <v>24115</v>
      </c>
      <c r="M8500" t="s">
        <v>24116</v>
      </c>
      <c r="N8500">
        <v>1.4755555549999999</v>
      </c>
      <c r="O8500">
        <v>0</v>
      </c>
      <c r="P8500">
        <v>45</v>
      </c>
      <c r="Q8500">
        <v>0</v>
      </c>
      <c r="R8500">
        <v>1</v>
      </c>
      <c r="S8500">
        <v>0</v>
      </c>
      <c r="T8500">
        <v>6</v>
      </c>
      <c r="U8500">
        <v>0</v>
      </c>
      <c r="V8500">
        <v>0</v>
      </c>
      <c r="W8500">
        <v>0</v>
      </c>
      <c r="X8500">
        <v>13.137740435656804</v>
      </c>
      <c r="Y8500">
        <v>0</v>
      </c>
      <c r="Z8500">
        <v>0.34236575428900001</v>
      </c>
      <c r="AA8500">
        <v>0</v>
      </c>
      <c r="AB8500">
        <v>2.3793087239028337</v>
      </c>
      <c r="AC8500">
        <v>0</v>
      </c>
      <c r="AD8500">
        <v>0</v>
      </c>
      <c r="AE8500">
        <v>15.859414913848639</v>
      </c>
    </row>
    <row r="8501" spans="1:31" x14ac:dyDescent="0.25">
      <c r="A8501">
        <v>2334513</v>
      </c>
      <c r="B8501">
        <v>1</v>
      </c>
      <c r="C8501" t="s">
        <v>81</v>
      </c>
      <c r="D8501" t="s">
        <v>128</v>
      </c>
      <c r="E8501" t="s">
        <v>141</v>
      </c>
      <c r="F8501" t="s">
        <v>618</v>
      </c>
      <c r="G8501" t="s">
        <v>134</v>
      </c>
      <c r="H8501" t="s">
        <v>135</v>
      </c>
      <c r="I8501" t="s">
        <v>136</v>
      </c>
      <c r="J8501" t="s">
        <v>137</v>
      </c>
      <c r="K8501" t="s">
        <v>138</v>
      </c>
      <c r="L8501" t="s">
        <v>24117</v>
      </c>
      <c r="M8501" t="s">
        <v>24118</v>
      </c>
      <c r="N8501">
        <v>0.99888888799999997</v>
      </c>
      <c r="O8501">
        <v>0</v>
      </c>
      <c r="P8501">
        <v>0</v>
      </c>
      <c r="Q8501">
        <v>0</v>
      </c>
      <c r="R8501">
        <v>0</v>
      </c>
      <c r="S8501">
        <v>2</v>
      </c>
      <c r="T8501">
        <v>310</v>
      </c>
      <c r="U8501">
        <v>0</v>
      </c>
      <c r="V8501">
        <v>1</v>
      </c>
      <c r="W8501">
        <v>0</v>
      </c>
      <c r="X8501">
        <v>0</v>
      </c>
      <c r="Y8501">
        <v>0</v>
      </c>
      <c r="Z8501">
        <v>0</v>
      </c>
      <c r="AA8501">
        <v>7.874323952378667</v>
      </c>
      <c r="AB8501">
        <v>170.42914790919602</v>
      </c>
      <c r="AC8501">
        <v>0</v>
      </c>
      <c r="AD8501">
        <v>43.386221253163264</v>
      </c>
      <c r="AE8501">
        <v>221.68969311473793</v>
      </c>
    </row>
    <row r="8502" spans="1:31" x14ac:dyDescent="0.25">
      <c r="A8502">
        <v>2334613</v>
      </c>
      <c r="B8502">
        <v>1</v>
      </c>
      <c r="C8502" t="s">
        <v>80</v>
      </c>
      <c r="D8502" t="s">
        <v>97</v>
      </c>
      <c r="E8502" t="s">
        <v>153</v>
      </c>
      <c r="F8502" t="s">
        <v>24119</v>
      </c>
      <c r="G8502" t="s">
        <v>155</v>
      </c>
      <c r="H8502" t="s">
        <v>150</v>
      </c>
      <c r="I8502" t="s">
        <v>136</v>
      </c>
      <c r="J8502" t="s">
        <v>137</v>
      </c>
      <c r="K8502" t="s">
        <v>138</v>
      </c>
      <c r="L8502" t="s">
        <v>24120</v>
      </c>
      <c r="M8502" t="s">
        <v>24121</v>
      </c>
      <c r="N8502">
        <v>3.7797222220000002</v>
      </c>
      <c r="O8502">
        <v>0</v>
      </c>
      <c r="P8502">
        <v>1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1.1116815959942667</v>
      </c>
      <c r="Y8502">
        <v>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1.1116815959942667</v>
      </c>
    </row>
    <row r="8503" spans="1:31" x14ac:dyDescent="0.25">
      <c r="A8503">
        <v>2334490</v>
      </c>
      <c r="B8503">
        <v>1</v>
      </c>
      <c r="C8503" t="s">
        <v>80</v>
      </c>
      <c r="D8503" t="s">
        <v>96</v>
      </c>
      <c r="E8503" t="s">
        <v>153</v>
      </c>
      <c r="F8503" t="s">
        <v>24122</v>
      </c>
      <c r="G8503" t="s">
        <v>155</v>
      </c>
      <c r="H8503" t="s">
        <v>150</v>
      </c>
      <c r="I8503" t="s">
        <v>136</v>
      </c>
      <c r="J8503" t="s">
        <v>137</v>
      </c>
      <c r="K8503" t="s">
        <v>138</v>
      </c>
      <c r="L8503" t="s">
        <v>24123</v>
      </c>
      <c r="M8503" t="s">
        <v>24124</v>
      </c>
      <c r="N8503">
        <v>1.031111111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2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>
        <v>0</v>
      </c>
      <c r="AB8503">
        <v>18.113035785128925</v>
      </c>
      <c r="AC8503">
        <v>0</v>
      </c>
      <c r="AD8503">
        <v>0</v>
      </c>
      <c r="AE8503">
        <v>18.113035785128925</v>
      </c>
    </row>
    <row r="8504" spans="1:31" x14ac:dyDescent="0.25">
      <c r="A8504">
        <v>2334298</v>
      </c>
      <c r="B8504">
        <v>1</v>
      </c>
      <c r="C8504" t="s">
        <v>81</v>
      </c>
      <c r="D8504" t="s">
        <v>128</v>
      </c>
      <c r="E8504" t="s">
        <v>141</v>
      </c>
      <c r="F8504" t="s">
        <v>24125</v>
      </c>
      <c r="G8504" t="s">
        <v>143</v>
      </c>
      <c r="H8504" t="s">
        <v>135</v>
      </c>
      <c r="I8504" t="s">
        <v>136</v>
      </c>
      <c r="J8504" t="s">
        <v>137</v>
      </c>
      <c r="K8504" t="s">
        <v>144</v>
      </c>
      <c r="L8504" t="s">
        <v>24126</v>
      </c>
      <c r="M8504" t="s">
        <v>24127</v>
      </c>
      <c r="N8504">
        <v>6.5777777769999997</v>
      </c>
      <c r="O8504">
        <v>1</v>
      </c>
      <c r="P8504">
        <v>9060</v>
      </c>
      <c r="Q8504">
        <v>0</v>
      </c>
      <c r="R8504">
        <v>0</v>
      </c>
      <c r="S8504">
        <v>57</v>
      </c>
      <c r="T8504">
        <v>1868</v>
      </c>
      <c r="U8504">
        <v>51</v>
      </c>
      <c r="V8504">
        <v>67</v>
      </c>
      <c r="W8504">
        <v>1.5816744504778497</v>
      </c>
      <c r="X8504">
        <v>12286.70444479547</v>
      </c>
      <c r="Y8504">
        <v>0</v>
      </c>
      <c r="Z8504">
        <v>0</v>
      </c>
      <c r="AA8504">
        <v>2457.1731286713684</v>
      </c>
      <c r="AB8504">
        <v>10374.55274314804</v>
      </c>
      <c r="AC8504">
        <v>12264.449876823288</v>
      </c>
      <c r="AD8504">
        <v>4570.8168944368235</v>
      </c>
      <c r="AE8504">
        <v>41955.27876232547</v>
      </c>
    </row>
    <row r="8505" spans="1:31" x14ac:dyDescent="0.25">
      <c r="A8505">
        <v>2334467</v>
      </c>
      <c r="B8505">
        <v>1</v>
      </c>
      <c r="C8505" t="s">
        <v>80</v>
      </c>
      <c r="D8505" t="s">
        <v>94</v>
      </c>
      <c r="E8505" t="s">
        <v>153</v>
      </c>
      <c r="F8505" t="s">
        <v>24128</v>
      </c>
      <c r="G8505" t="s">
        <v>155</v>
      </c>
      <c r="H8505" t="s">
        <v>150</v>
      </c>
      <c r="I8505" t="s">
        <v>136</v>
      </c>
      <c r="J8505" t="s">
        <v>137</v>
      </c>
      <c r="K8505" t="s">
        <v>138</v>
      </c>
      <c r="L8505" t="s">
        <v>24129</v>
      </c>
      <c r="M8505" t="s">
        <v>24130</v>
      </c>
      <c r="N8505">
        <v>1.598055555</v>
      </c>
      <c r="O8505">
        <v>0</v>
      </c>
      <c r="P8505">
        <v>3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0.87458472453659997</v>
      </c>
      <c r="Y8505">
        <v>0</v>
      </c>
      <c r="Z8505">
        <v>0</v>
      </c>
      <c r="AA8505">
        <v>0</v>
      </c>
      <c r="AB8505">
        <v>0</v>
      </c>
      <c r="AC8505">
        <v>0</v>
      </c>
      <c r="AD8505">
        <v>0</v>
      </c>
      <c r="AE8505">
        <v>0.87458472453659997</v>
      </c>
    </row>
    <row r="8506" spans="1:31" x14ac:dyDescent="0.25">
      <c r="A8506">
        <v>2334676</v>
      </c>
      <c r="B8506">
        <v>1</v>
      </c>
      <c r="C8506" t="s">
        <v>80</v>
      </c>
      <c r="D8506" t="s">
        <v>100</v>
      </c>
      <c r="E8506" t="s">
        <v>141</v>
      </c>
      <c r="F8506" t="s">
        <v>4291</v>
      </c>
      <c r="G8506" t="s">
        <v>467</v>
      </c>
      <c r="H8506" t="s">
        <v>135</v>
      </c>
      <c r="I8506" t="s">
        <v>136</v>
      </c>
      <c r="J8506" t="s">
        <v>137</v>
      </c>
      <c r="K8506" t="s">
        <v>138</v>
      </c>
      <c r="L8506" t="s">
        <v>24131</v>
      </c>
      <c r="M8506" t="s">
        <v>24132</v>
      </c>
      <c r="N8506">
        <v>0.52055555499999995</v>
      </c>
      <c r="O8506">
        <v>2</v>
      </c>
      <c r="P8506">
        <v>1331</v>
      </c>
      <c r="Q8506">
        <v>15</v>
      </c>
      <c r="R8506">
        <v>143</v>
      </c>
      <c r="S8506">
        <v>30</v>
      </c>
      <c r="T8506">
        <v>114</v>
      </c>
      <c r="U8506">
        <v>2</v>
      </c>
      <c r="V8506">
        <v>0</v>
      </c>
      <c r="W8506">
        <v>0.24628661861489998</v>
      </c>
      <c r="X8506">
        <v>271.85273678798643</v>
      </c>
      <c r="Y8506">
        <v>17.265176205072233</v>
      </c>
      <c r="Z8506">
        <v>56.449020866219165</v>
      </c>
      <c r="AA8506">
        <v>74.232677838352672</v>
      </c>
      <c r="AB8506">
        <v>41.876880603998728</v>
      </c>
      <c r="AC8506">
        <v>21.245129590428995</v>
      </c>
      <c r="AD8506">
        <v>0</v>
      </c>
      <c r="AE8506">
        <v>483.1679085106731</v>
      </c>
    </row>
    <row r="8507" spans="1:31" x14ac:dyDescent="0.25">
      <c r="A8507">
        <v>2334344</v>
      </c>
      <c r="B8507">
        <v>1</v>
      </c>
      <c r="C8507" t="s">
        <v>81</v>
      </c>
      <c r="D8507" t="s">
        <v>113</v>
      </c>
      <c r="E8507" t="s">
        <v>175</v>
      </c>
      <c r="F8507" t="s">
        <v>24133</v>
      </c>
      <c r="G8507" t="s">
        <v>177</v>
      </c>
      <c r="H8507" t="s">
        <v>135</v>
      </c>
      <c r="I8507" t="s">
        <v>136</v>
      </c>
      <c r="J8507" t="s">
        <v>137</v>
      </c>
      <c r="K8507" t="s">
        <v>144</v>
      </c>
      <c r="L8507" t="s">
        <v>24134</v>
      </c>
      <c r="M8507" t="s">
        <v>24135</v>
      </c>
      <c r="N8507">
        <v>3.3574999999999999</v>
      </c>
      <c r="O8507">
        <v>0</v>
      </c>
      <c r="P8507">
        <v>36</v>
      </c>
      <c r="Q8507">
        <v>0</v>
      </c>
      <c r="R8507">
        <v>4</v>
      </c>
      <c r="S8507">
        <v>0</v>
      </c>
      <c r="T8507">
        <v>1</v>
      </c>
      <c r="U8507">
        <v>0</v>
      </c>
      <c r="V8507">
        <v>0</v>
      </c>
      <c r="W8507">
        <v>0</v>
      </c>
      <c r="X8507">
        <v>14.677524569470521</v>
      </c>
      <c r="Y8507">
        <v>0</v>
      </c>
      <c r="Z8507">
        <v>33.199034008945759</v>
      </c>
      <c r="AA8507">
        <v>0</v>
      </c>
      <c r="AB8507">
        <v>4.0542672503582997</v>
      </c>
      <c r="AC8507">
        <v>0</v>
      </c>
      <c r="AD8507">
        <v>0</v>
      </c>
      <c r="AE8507">
        <v>51.93082582877458</v>
      </c>
    </row>
    <row r="8508" spans="1:31" x14ac:dyDescent="0.25">
      <c r="A8508">
        <v>2334281</v>
      </c>
      <c r="B8508">
        <v>1</v>
      </c>
      <c r="C8508" t="s">
        <v>80</v>
      </c>
      <c r="D8508" t="s">
        <v>110</v>
      </c>
      <c r="E8508" t="s">
        <v>153</v>
      </c>
      <c r="F8508" t="s">
        <v>24136</v>
      </c>
      <c r="G8508" t="s">
        <v>155</v>
      </c>
      <c r="H8508" t="s">
        <v>150</v>
      </c>
      <c r="I8508" t="s">
        <v>136</v>
      </c>
      <c r="J8508" t="s">
        <v>137</v>
      </c>
      <c r="K8508" t="s">
        <v>138</v>
      </c>
      <c r="L8508" t="s">
        <v>24137</v>
      </c>
      <c r="M8508" t="s">
        <v>24138</v>
      </c>
      <c r="N8508">
        <v>1.6419444439999999</v>
      </c>
      <c r="O8508">
        <v>0</v>
      </c>
      <c r="P8508">
        <v>1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0</v>
      </c>
      <c r="AB8508">
        <v>0</v>
      </c>
      <c r="AC8508">
        <v>0</v>
      </c>
      <c r="AD8508">
        <v>0</v>
      </c>
      <c r="AE8508">
        <v>0</v>
      </c>
    </row>
    <row r="8509" spans="1:31" x14ac:dyDescent="0.25">
      <c r="A8509">
        <v>2334381</v>
      </c>
      <c r="B8509">
        <v>1</v>
      </c>
      <c r="C8509" t="s">
        <v>80</v>
      </c>
      <c r="D8509" t="s">
        <v>93</v>
      </c>
      <c r="E8509" t="s">
        <v>147</v>
      </c>
      <c r="F8509" t="s">
        <v>24139</v>
      </c>
      <c r="G8509" t="s">
        <v>149</v>
      </c>
      <c r="H8509" t="s">
        <v>150</v>
      </c>
      <c r="I8509" t="s">
        <v>136</v>
      </c>
      <c r="J8509" t="s">
        <v>137</v>
      </c>
      <c r="K8509" t="s">
        <v>138</v>
      </c>
      <c r="L8509" t="s">
        <v>24140</v>
      </c>
      <c r="M8509" t="s">
        <v>24141</v>
      </c>
      <c r="N8509">
        <v>0.72805555499999997</v>
      </c>
      <c r="O8509">
        <v>0</v>
      </c>
      <c r="P8509">
        <v>12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1.4167295310920502</v>
      </c>
      <c r="Y8509">
        <v>0</v>
      </c>
      <c r="Z8509">
        <v>0</v>
      </c>
      <c r="AA8509">
        <v>0</v>
      </c>
      <c r="AB8509">
        <v>0</v>
      </c>
      <c r="AC8509">
        <v>0</v>
      </c>
      <c r="AD8509">
        <v>0</v>
      </c>
      <c r="AE8509">
        <v>1.4167295310920502</v>
      </c>
    </row>
    <row r="8510" spans="1:31" x14ac:dyDescent="0.25">
      <c r="A8510">
        <v>2334364</v>
      </c>
      <c r="B8510">
        <v>1</v>
      </c>
      <c r="C8510" t="s">
        <v>80</v>
      </c>
      <c r="D8510" t="s">
        <v>92</v>
      </c>
      <c r="E8510" t="s">
        <v>175</v>
      </c>
      <c r="F8510" t="s">
        <v>24142</v>
      </c>
      <c r="G8510" t="s">
        <v>210</v>
      </c>
      <c r="H8510" t="s">
        <v>135</v>
      </c>
      <c r="I8510" t="s">
        <v>136</v>
      </c>
      <c r="J8510" t="s">
        <v>137</v>
      </c>
      <c r="K8510" t="s">
        <v>138</v>
      </c>
      <c r="L8510" t="s">
        <v>24143</v>
      </c>
      <c r="M8510" t="s">
        <v>24144</v>
      </c>
      <c r="N8510">
        <v>2.176666666</v>
      </c>
      <c r="O8510">
        <v>0</v>
      </c>
      <c r="P8510">
        <v>100</v>
      </c>
      <c r="Q8510">
        <v>0</v>
      </c>
      <c r="R8510">
        <v>4</v>
      </c>
      <c r="S8510">
        <v>0</v>
      </c>
      <c r="T8510">
        <v>12</v>
      </c>
      <c r="U8510">
        <v>0</v>
      </c>
      <c r="V8510">
        <v>0</v>
      </c>
      <c r="W8510">
        <v>0</v>
      </c>
      <c r="X8510">
        <v>47.680677311404636</v>
      </c>
      <c r="Y8510">
        <v>0</v>
      </c>
      <c r="Z8510">
        <v>4.7151701705518576</v>
      </c>
      <c r="AA8510">
        <v>0</v>
      </c>
      <c r="AB8510">
        <v>16.456726169663359</v>
      </c>
      <c r="AC8510">
        <v>0</v>
      </c>
      <c r="AD8510">
        <v>0</v>
      </c>
      <c r="AE8510">
        <v>68.852573651619849</v>
      </c>
    </row>
    <row r="8511" spans="1:31" x14ac:dyDescent="0.25">
      <c r="A8511">
        <v>2334699</v>
      </c>
      <c r="B8511">
        <v>1</v>
      </c>
      <c r="C8511" t="s">
        <v>80</v>
      </c>
      <c r="D8511" t="s">
        <v>103</v>
      </c>
      <c r="E8511" t="s">
        <v>158</v>
      </c>
      <c r="F8511" t="s">
        <v>6425</v>
      </c>
      <c r="G8511" t="s">
        <v>453</v>
      </c>
      <c r="H8511" t="s">
        <v>150</v>
      </c>
      <c r="I8511" t="s">
        <v>136</v>
      </c>
      <c r="J8511" t="s">
        <v>137</v>
      </c>
      <c r="K8511" t="s">
        <v>138</v>
      </c>
      <c r="L8511" t="s">
        <v>24145</v>
      </c>
      <c r="M8511" t="s">
        <v>24146</v>
      </c>
      <c r="N8511">
        <v>0.67916666599999997</v>
      </c>
      <c r="O8511">
        <v>0</v>
      </c>
      <c r="P8511">
        <v>134</v>
      </c>
      <c r="Q8511">
        <v>0</v>
      </c>
      <c r="R8511">
        <v>1</v>
      </c>
      <c r="S8511">
        <v>0</v>
      </c>
      <c r="T8511">
        <v>37</v>
      </c>
      <c r="U8511">
        <v>0</v>
      </c>
      <c r="V8511">
        <v>0</v>
      </c>
      <c r="W8511">
        <v>0</v>
      </c>
      <c r="X8511">
        <v>20.145436812561083</v>
      </c>
      <c r="Y8511">
        <v>0</v>
      </c>
      <c r="Z8511">
        <v>0</v>
      </c>
      <c r="AA8511">
        <v>0</v>
      </c>
      <c r="AB8511">
        <v>12.410581585347069</v>
      </c>
      <c r="AC8511">
        <v>0</v>
      </c>
      <c r="AD8511">
        <v>0</v>
      </c>
      <c r="AE8511">
        <v>32.556018397908154</v>
      </c>
    </row>
    <row r="8512" spans="1:31" x14ac:dyDescent="0.25">
      <c r="A8512">
        <v>2334450</v>
      </c>
      <c r="B8512">
        <v>1</v>
      </c>
      <c r="C8512" t="s">
        <v>81</v>
      </c>
      <c r="D8512" t="s">
        <v>117</v>
      </c>
      <c r="E8512" t="s">
        <v>175</v>
      </c>
      <c r="F8512" t="s">
        <v>24147</v>
      </c>
      <c r="G8512" t="s">
        <v>210</v>
      </c>
      <c r="H8512" t="s">
        <v>135</v>
      </c>
      <c r="I8512" t="s">
        <v>136</v>
      </c>
      <c r="J8512" t="s">
        <v>137</v>
      </c>
      <c r="K8512" t="s">
        <v>138</v>
      </c>
      <c r="L8512" t="s">
        <v>24148</v>
      </c>
      <c r="M8512" t="s">
        <v>24149</v>
      </c>
      <c r="N8512">
        <v>2.2694444439999999</v>
      </c>
      <c r="O8512">
        <v>0</v>
      </c>
      <c r="P8512">
        <v>29</v>
      </c>
      <c r="Q8512">
        <v>0</v>
      </c>
      <c r="R8512">
        <v>1</v>
      </c>
      <c r="S8512">
        <v>0</v>
      </c>
      <c r="T8512">
        <v>1</v>
      </c>
      <c r="U8512">
        <v>0</v>
      </c>
      <c r="V8512">
        <v>0</v>
      </c>
      <c r="W8512">
        <v>0</v>
      </c>
      <c r="X8512">
        <v>9.3371336981747355</v>
      </c>
      <c r="Y8512">
        <v>0</v>
      </c>
      <c r="Z8512">
        <v>4.310462632742956</v>
      </c>
      <c r="AA8512">
        <v>0</v>
      </c>
      <c r="AB8512">
        <v>8.3731796073283335E-2</v>
      </c>
      <c r="AC8512">
        <v>0</v>
      </c>
      <c r="AD8512">
        <v>0</v>
      </c>
      <c r="AE8512">
        <v>13.731328126990975</v>
      </c>
    </row>
    <row r="8513" spans="1:31" x14ac:dyDescent="0.25">
      <c r="A8513">
        <v>2334258</v>
      </c>
      <c r="B8513">
        <v>1</v>
      </c>
      <c r="C8513" t="s">
        <v>80</v>
      </c>
      <c r="D8513" t="s">
        <v>95</v>
      </c>
      <c r="E8513" t="s">
        <v>141</v>
      </c>
      <c r="F8513" t="s">
        <v>14535</v>
      </c>
      <c r="G8513" t="s">
        <v>134</v>
      </c>
      <c r="H8513" t="s">
        <v>135</v>
      </c>
      <c r="I8513" t="s">
        <v>136</v>
      </c>
      <c r="J8513" t="s">
        <v>137</v>
      </c>
      <c r="K8513" t="s">
        <v>138</v>
      </c>
      <c r="L8513" t="s">
        <v>24150</v>
      </c>
      <c r="M8513" t="s">
        <v>24151</v>
      </c>
      <c r="N8513">
        <v>7.9166665999999997E-2</v>
      </c>
      <c r="O8513">
        <v>5</v>
      </c>
      <c r="P8513">
        <v>398</v>
      </c>
      <c r="Q8513">
        <v>8</v>
      </c>
      <c r="R8513">
        <v>2</v>
      </c>
      <c r="S8513">
        <v>32</v>
      </c>
      <c r="T8513">
        <v>16</v>
      </c>
      <c r="U8513">
        <v>3</v>
      </c>
      <c r="V8513">
        <v>0</v>
      </c>
      <c r="W8513">
        <v>0.11175450777150001</v>
      </c>
      <c r="X8513">
        <v>5.8855152324902518</v>
      </c>
      <c r="Y8513">
        <v>7.9916784315028764</v>
      </c>
      <c r="Z8513">
        <v>0.21973938576525004</v>
      </c>
      <c r="AA8513">
        <v>18.13615651656492</v>
      </c>
      <c r="AB8513">
        <v>0.44849449979966677</v>
      </c>
      <c r="AC8513">
        <v>7.9985837752649998</v>
      </c>
      <c r="AD8513">
        <v>0</v>
      </c>
      <c r="AE8513">
        <v>40.791922349159456</v>
      </c>
    </row>
    <row r="8514" spans="1:31" x14ac:dyDescent="0.25">
      <c r="A8514">
        <v>2335180</v>
      </c>
      <c r="B8514">
        <v>1</v>
      </c>
      <c r="C8514" t="s">
        <v>80</v>
      </c>
      <c r="D8514" t="s">
        <v>96</v>
      </c>
      <c r="E8514" t="s">
        <v>153</v>
      </c>
      <c r="F8514" t="s">
        <v>24152</v>
      </c>
      <c r="G8514" t="s">
        <v>254</v>
      </c>
      <c r="H8514" t="s">
        <v>150</v>
      </c>
      <c r="I8514" t="s">
        <v>136</v>
      </c>
      <c r="J8514" t="s">
        <v>137</v>
      </c>
      <c r="K8514" t="s">
        <v>138</v>
      </c>
      <c r="L8514" t="s">
        <v>24153</v>
      </c>
      <c r="M8514" t="s">
        <v>24154</v>
      </c>
      <c r="N8514">
        <v>1.878055555</v>
      </c>
      <c r="O8514">
        <v>0</v>
      </c>
      <c r="P8514">
        <v>1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0.15755672975149998</v>
      </c>
      <c r="Y8514">
        <v>0</v>
      </c>
      <c r="Z8514">
        <v>0</v>
      </c>
      <c r="AA8514">
        <v>0</v>
      </c>
      <c r="AB8514">
        <v>0</v>
      </c>
      <c r="AC8514">
        <v>0</v>
      </c>
      <c r="AD8514">
        <v>0</v>
      </c>
      <c r="AE8514">
        <v>0.15755672975149998</v>
      </c>
    </row>
    <row r="8515" spans="1:31" x14ac:dyDescent="0.25">
      <c r="A8515">
        <v>2334848</v>
      </c>
      <c r="B8515">
        <v>1</v>
      </c>
      <c r="C8515" t="s">
        <v>80</v>
      </c>
      <c r="D8515" t="s">
        <v>96</v>
      </c>
      <c r="E8515" t="s">
        <v>153</v>
      </c>
      <c r="F8515" t="s">
        <v>24155</v>
      </c>
      <c r="G8515" t="s">
        <v>203</v>
      </c>
      <c r="H8515" t="s">
        <v>150</v>
      </c>
      <c r="I8515" t="s">
        <v>136</v>
      </c>
      <c r="J8515" t="s">
        <v>137</v>
      </c>
      <c r="K8515" t="s">
        <v>138</v>
      </c>
      <c r="L8515" t="s">
        <v>24156</v>
      </c>
      <c r="M8515" t="s">
        <v>24157</v>
      </c>
      <c r="N8515">
        <v>2.6816666659999999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1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>
        <v>0</v>
      </c>
      <c r="AB8515">
        <v>66.037422153465002</v>
      </c>
      <c r="AC8515">
        <v>0</v>
      </c>
      <c r="AD8515">
        <v>0</v>
      </c>
      <c r="AE8515">
        <v>66.037422153465002</v>
      </c>
    </row>
    <row r="8516" spans="1:31" x14ac:dyDescent="0.25">
      <c r="A8516">
        <v>2335057</v>
      </c>
      <c r="B8516">
        <v>1</v>
      </c>
      <c r="C8516" t="s">
        <v>80</v>
      </c>
      <c r="D8516" t="s">
        <v>93</v>
      </c>
      <c r="E8516" t="s">
        <v>147</v>
      </c>
      <c r="F8516" t="s">
        <v>24158</v>
      </c>
      <c r="G8516" t="s">
        <v>503</v>
      </c>
      <c r="H8516" t="s">
        <v>150</v>
      </c>
      <c r="I8516" t="s">
        <v>136</v>
      </c>
      <c r="J8516" t="s">
        <v>137</v>
      </c>
      <c r="K8516" t="s">
        <v>138</v>
      </c>
      <c r="L8516" t="s">
        <v>24159</v>
      </c>
      <c r="M8516" t="s">
        <v>24160</v>
      </c>
      <c r="N8516">
        <v>1.0461111110000001</v>
      </c>
      <c r="O8516">
        <v>0</v>
      </c>
      <c r="P8516">
        <v>12</v>
      </c>
      <c r="Q8516">
        <v>0</v>
      </c>
      <c r="R8516">
        <v>13</v>
      </c>
      <c r="S8516">
        <v>0</v>
      </c>
      <c r="T8516">
        <v>3</v>
      </c>
      <c r="U8516">
        <v>0</v>
      </c>
      <c r="V8516">
        <v>0</v>
      </c>
      <c r="W8516">
        <v>0</v>
      </c>
      <c r="X8516">
        <v>2.4119928196533</v>
      </c>
      <c r="Y8516">
        <v>0</v>
      </c>
      <c r="Z8516">
        <v>32.422022647261869</v>
      </c>
      <c r="AA8516">
        <v>0</v>
      </c>
      <c r="AB8516">
        <v>2.9353250998680998</v>
      </c>
      <c r="AC8516">
        <v>0</v>
      </c>
      <c r="AD8516">
        <v>0</v>
      </c>
      <c r="AE8516">
        <v>37.769340566783271</v>
      </c>
    </row>
    <row r="8517" spans="1:31" x14ac:dyDescent="0.25">
      <c r="A8517">
        <v>2335080</v>
      </c>
      <c r="B8517">
        <v>1</v>
      </c>
      <c r="C8517" t="s">
        <v>81</v>
      </c>
      <c r="D8517" t="s">
        <v>112</v>
      </c>
      <c r="E8517" t="s">
        <v>153</v>
      </c>
      <c r="F8517" t="s">
        <v>24161</v>
      </c>
      <c r="G8517" t="s">
        <v>155</v>
      </c>
      <c r="H8517" t="s">
        <v>150</v>
      </c>
      <c r="I8517" t="s">
        <v>136</v>
      </c>
      <c r="J8517" t="s">
        <v>137</v>
      </c>
      <c r="K8517" t="s">
        <v>138</v>
      </c>
      <c r="L8517" t="s">
        <v>24162</v>
      </c>
      <c r="M8517" t="s">
        <v>24163</v>
      </c>
      <c r="N8517">
        <v>0.25166666599999998</v>
      </c>
      <c r="O8517">
        <v>0</v>
      </c>
      <c r="P8517">
        <v>9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0.37860102919154998</v>
      </c>
      <c r="Y8517">
        <v>0</v>
      </c>
      <c r="Z8517">
        <v>0</v>
      </c>
      <c r="AA8517">
        <v>0</v>
      </c>
      <c r="AB8517">
        <v>0</v>
      </c>
      <c r="AC8517">
        <v>0</v>
      </c>
      <c r="AD8517">
        <v>0</v>
      </c>
      <c r="AE8517">
        <v>0.37860102919154998</v>
      </c>
    </row>
    <row r="8518" spans="1:31" x14ac:dyDescent="0.25">
      <c r="A8518">
        <v>2335163</v>
      </c>
      <c r="B8518">
        <v>1</v>
      </c>
      <c r="C8518" t="s">
        <v>80</v>
      </c>
      <c r="D8518" t="s">
        <v>99</v>
      </c>
      <c r="E8518" t="s">
        <v>153</v>
      </c>
      <c r="F8518" t="s">
        <v>24164</v>
      </c>
      <c r="G8518" t="s">
        <v>155</v>
      </c>
      <c r="H8518" t="s">
        <v>150</v>
      </c>
      <c r="I8518" t="s">
        <v>136</v>
      </c>
      <c r="J8518" t="s">
        <v>137</v>
      </c>
      <c r="K8518" t="s">
        <v>138</v>
      </c>
      <c r="L8518" t="s">
        <v>24165</v>
      </c>
      <c r="M8518" t="s">
        <v>24166</v>
      </c>
      <c r="N8518">
        <v>3.1875</v>
      </c>
      <c r="O8518">
        <v>0</v>
      </c>
      <c r="P8518">
        <v>2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2.5548682511112002</v>
      </c>
      <c r="Y8518">
        <v>0</v>
      </c>
      <c r="Z8518">
        <v>0</v>
      </c>
      <c r="AA8518">
        <v>0</v>
      </c>
      <c r="AB8518">
        <v>0</v>
      </c>
      <c r="AC8518">
        <v>0</v>
      </c>
      <c r="AD8518">
        <v>0</v>
      </c>
      <c r="AE8518">
        <v>2.5548682511112002</v>
      </c>
    </row>
    <row r="8519" spans="1:31" x14ac:dyDescent="0.25">
      <c r="A8519">
        <v>2334771</v>
      </c>
      <c r="B8519">
        <v>1</v>
      </c>
      <c r="C8519" t="s">
        <v>80</v>
      </c>
      <c r="D8519" t="s">
        <v>83</v>
      </c>
      <c r="E8519" t="s">
        <v>153</v>
      </c>
      <c r="F8519" t="s">
        <v>24167</v>
      </c>
      <c r="G8519" t="s">
        <v>254</v>
      </c>
      <c r="H8519" t="s">
        <v>150</v>
      </c>
      <c r="I8519" t="s">
        <v>136</v>
      </c>
      <c r="J8519" t="s">
        <v>137</v>
      </c>
      <c r="K8519" t="s">
        <v>138</v>
      </c>
      <c r="L8519" t="s">
        <v>24168</v>
      </c>
      <c r="M8519" t="s">
        <v>24169</v>
      </c>
      <c r="N8519">
        <v>2.3305555550000001</v>
      </c>
      <c r="O8519">
        <v>0</v>
      </c>
      <c r="P8519">
        <v>19</v>
      </c>
      <c r="Q8519">
        <v>0</v>
      </c>
      <c r="R8519">
        <v>0</v>
      </c>
      <c r="S8519">
        <v>0</v>
      </c>
      <c r="T8519">
        <v>4</v>
      </c>
      <c r="U8519">
        <v>0</v>
      </c>
      <c r="V8519">
        <v>0</v>
      </c>
      <c r="W8519">
        <v>0</v>
      </c>
      <c r="X8519">
        <v>14.184859309251749</v>
      </c>
      <c r="Y8519">
        <v>0</v>
      </c>
      <c r="Z8519">
        <v>0</v>
      </c>
      <c r="AA8519">
        <v>0</v>
      </c>
      <c r="AB8519">
        <v>4.8513230829105778</v>
      </c>
      <c r="AC8519">
        <v>0</v>
      </c>
      <c r="AD8519">
        <v>0</v>
      </c>
      <c r="AE8519">
        <v>19.036182392162328</v>
      </c>
    </row>
    <row r="8520" spans="1:31" x14ac:dyDescent="0.25">
      <c r="A8520">
        <v>2334725</v>
      </c>
      <c r="B8520">
        <v>1</v>
      </c>
      <c r="C8520" t="s">
        <v>80</v>
      </c>
      <c r="D8520" t="s">
        <v>103</v>
      </c>
      <c r="E8520" t="s">
        <v>414</v>
      </c>
      <c r="F8520" t="s">
        <v>2260</v>
      </c>
      <c r="G8520" t="s">
        <v>134</v>
      </c>
      <c r="H8520" t="s">
        <v>2425</v>
      </c>
      <c r="I8520" t="s">
        <v>136</v>
      </c>
      <c r="J8520" t="s">
        <v>137</v>
      </c>
      <c r="K8520" t="s">
        <v>138</v>
      </c>
      <c r="L8520" t="s">
        <v>24170</v>
      </c>
      <c r="M8520" t="s">
        <v>24171</v>
      </c>
      <c r="N8520">
        <v>0.99027777699999997</v>
      </c>
      <c r="O8520">
        <v>0</v>
      </c>
      <c r="P8520">
        <v>7</v>
      </c>
      <c r="Q8520">
        <v>44</v>
      </c>
      <c r="R8520">
        <v>72</v>
      </c>
      <c r="S8520">
        <v>16</v>
      </c>
      <c r="T8520">
        <v>19</v>
      </c>
      <c r="U8520">
        <v>5</v>
      </c>
      <c r="V8520">
        <v>0</v>
      </c>
      <c r="W8520">
        <v>0</v>
      </c>
      <c r="X8520">
        <v>1.0150591039169832</v>
      </c>
      <c r="Y8520">
        <v>69.560053573371079</v>
      </c>
      <c r="Z8520">
        <v>116.2751085698832</v>
      </c>
      <c r="AA8520">
        <v>135.94218450634062</v>
      </c>
      <c r="AB8520">
        <v>29.750707777394677</v>
      </c>
      <c r="AC8520">
        <v>345.62896422465207</v>
      </c>
      <c r="AD8520">
        <v>0</v>
      </c>
      <c r="AE8520">
        <v>698.17207775555858</v>
      </c>
    </row>
    <row r="8521" spans="1:31" x14ac:dyDescent="0.25">
      <c r="A8521">
        <v>2335286</v>
      </c>
      <c r="B8521">
        <v>1</v>
      </c>
      <c r="C8521" t="s">
        <v>80</v>
      </c>
      <c r="D8521" t="s">
        <v>90</v>
      </c>
      <c r="E8521" t="s">
        <v>153</v>
      </c>
      <c r="F8521" t="s">
        <v>24172</v>
      </c>
      <c r="G8521" t="s">
        <v>155</v>
      </c>
      <c r="H8521" t="s">
        <v>150</v>
      </c>
      <c r="I8521" t="s">
        <v>136</v>
      </c>
      <c r="J8521" t="s">
        <v>137</v>
      </c>
      <c r="K8521" t="s">
        <v>138</v>
      </c>
      <c r="L8521" t="s">
        <v>24173</v>
      </c>
      <c r="M8521" t="s">
        <v>24174</v>
      </c>
      <c r="N8521">
        <v>3.4594444439999998</v>
      </c>
      <c r="O8521">
        <v>0</v>
      </c>
      <c r="P8521">
        <v>3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2.3786536103341502</v>
      </c>
      <c r="Y8521">
        <v>0</v>
      </c>
      <c r="Z8521">
        <v>0</v>
      </c>
      <c r="AA8521">
        <v>0</v>
      </c>
      <c r="AB8521">
        <v>0</v>
      </c>
      <c r="AC8521">
        <v>0</v>
      </c>
      <c r="AD8521">
        <v>0</v>
      </c>
      <c r="AE8521">
        <v>2.3786536103341502</v>
      </c>
    </row>
    <row r="8522" spans="1:31" x14ac:dyDescent="0.25">
      <c r="A8522">
        <v>2335143</v>
      </c>
      <c r="B8522">
        <v>1</v>
      </c>
      <c r="C8522" t="s">
        <v>80</v>
      </c>
      <c r="D8522" t="s">
        <v>103</v>
      </c>
      <c r="E8522" t="s">
        <v>141</v>
      </c>
      <c r="F8522" t="s">
        <v>8607</v>
      </c>
      <c r="G8522" t="s">
        <v>134</v>
      </c>
      <c r="H8522" t="s">
        <v>135</v>
      </c>
      <c r="I8522" t="s">
        <v>136</v>
      </c>
      <c r="J8522" t="s">
        <v>137</v>
      </c>
      <c r="K8522" t="s">
        <v>138</v>
      </c>
      <c r="L8522" t="s">
        <v>24175</v>
      </c>
      <c r="M8522" t="s">
        <v>24176</v>
      </c>
      <c r="N8522">
        <v>7.6666665999999994E-2</v>
      </c>
      <c r="O8522">
        <v>6</v>
      </c>
      <c r="P8522">
        <v>9721</v>
      </c>
      <c r="Q8522">
        <v>6</v>
      </c>
      <c r="R8522">
        <v>4</v>
      </c>
      <c r="S8522">
        <v>22</v>
      </c>
      <c r="T8522">
        <v>761</v>
      </c>
      <c r="U8522">
        <v>9</v>
      </c>
      <c r="V8522">
        <v>1</v>
      </c>
      <c r="W8522">
        <v>0.18885770607600003</v>
      </c>
      <c r="X8522">
        <v>174.57734876454947</v>
      </c>
      <c r="Y8522">
        <v>23.774682656627999</v>
      </c>
      <c r="Z8522">
        <v>0.17985028371439998</v>
      </c>
      <c r="AA8522">
        <v>33.765777510084064</v>
      </c>
      <c r="AB8522">
        <v>65.049543591069337</v>
      </c>
      <c r="AC8522">
        <v>47.846900038713599</v>
      </c>
      <c r="AD8522">
        <v>0.41640025836159994</v>
      </c>
      <c r="AE8522">
        <v>345.79936080919646</v>
      </c>
    </row>
    <row r="8523" spans="1:31" x14ac:dyDescent="0.25">
      <c r="A8523">
        <v>2335263</v>
      </c>
      <c r="B8523">
        <v>1</v>
      </c>
      <c r="C8523" t="s">
        <v>80</v>
      </c>
      <c r="D8523" t="s">
        <v>100</v>
      </c>
      <c r="E8523" t="s">
        <v>153</v>
      </c>
      <c r="F8523" t="s">
        <v>24177</v>
      </c>
      <c r="G8523" t="s">
        <v>155</v>
      </c>
      <c r="H8523" t="s">
        <v>150</v>
      </c>
      <c r="I8523" t="s">
        <v>136</v>
      </c>
      <c r="J8523" t="s">
        <v>137</v>
      </c>
      <c r="K8523" t="s">
        <v>138</v>
      </c>
      <c r="L8523" t="s">
        <v>24178</v>
      </c>
      <c r="M8523" t="s">
        <v>24179</v>
      </c>
      <c r="N8523">
        <v>1.028333333</v>
      </c>
      <c r="O8523">
        <v>0</v>
      </c>
      <c r="P8523">
        <v>1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0.92785455947499995</v>
      </c>
      <c r="Y8523">
        <v>0</v>
      </c>
      <c r="Z8523">
        <v>0</v>
      </c>
      <c r="AA8523">
        <v>0</v>
      </c>
      <c r="AB8523">
        <v>0</v>
      </c>
      <c r="AC8523">
        <v>0</v>
      </c>
      <c r="AD8523">
        <v>0</v>
      </c>
      <c r="AE8523">
        <v>0.92785455947499995</v>
      </c>
    </row>
    <row r="8524" spans="1:31" x14ac:dyDescent="0.25">
      <c r="A8524">
        <v>2334931</v>
      </c>
      <c r="B8524">
        <v>1</v>
      </c>
      <c r="C8524" t="s">
        <v>81</v>
      </c>
      <c r="D8524" t="s">
        <v>112</v>
      </c>
      <c r="E8524" t="s">
        <v>153</v>
      </c>
      <c r="F8524" t="s">
        <v>24180</v>
      </c>
      <c r="G8524" t="s">
        <v>336</v>
      </c>
      <c r="H8524" t="s">
        <v>150</v>
      </c>
      <c r="I8524" t="s">
        <v>136</v>
      </c>
      <c r="J8524" t="s">
        <v>137</v>
      </c>
      <c r="K8524" t="s">
        <v>138</v>
      </c>
      <c r="L8524" t="s">
        <v>24181</v>
      </c>
      <c r="M8524" t="s">
        <v>24182</v>
      </c>
      <c r="N8524">
        <v>1.588333333</v>
      </c>
      <c r="O8524">
        <v>0</v>
      </c>
      <c r="P8524">
        <v>1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>
        <v>0</v>
      </c>
      <c r="AB8524">
        <v>0</v>
      </c>
      <c r="AC8524">
        <v>0</v>
      </c>
      <c r="AD8524">
        <v>0</v>
      </c>
      <c r="AE8524">
        <v>0</v>
      </c>
    </row>
    <row r="8525" spans="1:31" x14ac:dyDescent="0.25">
      <c r="A8525">
        <v>2334957</v>
      </c>
      <c r="B8525">
        <v>1</v>
      </c>
      <c r="C8525" t="s">
        <v>81</v>
      </c>
      <c r="D8525" t="s">
        <v>125</v>
      </c>
      <c r="E8525" t="s">
        <v>141</v>
      </c>
      <c r="F8525" t="s">
        <v>24183</v>
      </c>
      <c r="G8525" t="s">
        <v>467</v>
      </c>
      <c r="H8525" t="s">
        <v>135</v>
      </c>
      <c r="I8525" t="s">
        <v>136</v>
      </c>
      <c r="J8525" t="s">
        <v>137</v>
      </c>
      <c r="K8525" t="s">
        <v>144</v>
      </c>
      <c r="L8525" t="s">
        <v>24184</v>
      </c>
      <c r="M8525" t="s">
        <v>24185</v>
      </c>
      <c r="N8525">
        <v>0.16250000000000001</v>
      </c>
      <c r="O8525">
        <v>1</v>
      </c>
      <c r="P8525">
        <v>729</v>
      </c>
      <c r="Q8525">
        <v>108</v>
      </c>
      <c r="R8525">
        <v>539</v>
      </c>
      <c r="S8525">
        <v>15</v>
      </c>
      <c r="T8525">
        <v>59</v>
      </c>
      <c r="U8525">
        <v>2</v>
      </c>
      <c r="V8525">
        <v>0</v>
      </c>
      <c r="W8525">
        <v>4.6553455863016666E-2</v>
      </c>
      <c r="X8525">
        <v>14.788799947047002</v>
      </c>
      <c r="Y8525">
        <v>42.169152875169864</v>
      </c>
      <c r="Z8525">
        <v>135.49603585900289</v>
      </c>
      <c r="AA8525">
        <v>7.0064974526829342</v>
      </c>
      <c r="AB8525">
        <v>8.1345806752165561</v>
      </c>
      <c r="AC8525">
        <v>41.048554619543047</v>
      </c>
      <c r="AD8525">
        <v>0</v>
      </c>
      <c r="AE8525">
        <v>248.69017488452531</v>
      </c>
    </row>
    <row r="8526" spans="1:31" x14ac:dyDescent="0.25">
      <c r="A8526">
        <v>2335306</v>
      </c>
      <c r="B8526">
        <v>1</v>
      </c>
      <c r="C8526" t="s">
        <v>80</v>
      </c>
      <c r="D8526" t="s">
        <v>94</v>
      </c>
      <c r="E8526" t="s">
        <v>132</v>
      </c>
      <c r="F8526" t="s">
        <v>24186</v>
      </c>
      <c r="G8526" t="s">
        <v>134</v>
      </c>
      <c r="H8526" t="s">
        <v>135</v>
      </c>
      <c r="I8526" t="s">
        <v>136</v>
      </c>
      <c r="J8526" t="s">
        <v>137</v>
      </c>
      <c r="K8526" t="s">
        <v>138</v>
      </c>
      <c r="L8526" t="s">
        <v>24187</v>
      </c>
      <c r="M8526" t="s">
        <v>24188</v>
      </c>
      <c r="N8526">
        <v>0.97</v>
      </c>
      <c r="O8526">
        <v>0</v>
      </c>
      <c r="P8526">
        <v>232</v>
      </c>
      <c r="Q8526">
        <v>16</v>
      </c>
      <c r="R8526">
        <v>15</v>
      </c>
      <c r="S8526">
        <v>6</v>
      </c>
      <c r="T8526">
        <v>22</v>
      </c>
      <c r="U8526">
        <v>0</v>
      </c>
      <c r="V8526">
        <v>0</v>
      </c>
      <c r="W8526">
        <v>0</v>
      </c>
      <c r="X8526">
        <v>30.579134874115109</v>
      </c>
      <c r="Y8526">
        <v>233.82784957622022</v>
      </c>
      <c r="Z8526">
        <v>7.9338574626311136</v>
      </c>
      <c r="AA8526">
        <v>12.008822262038468</v>
      </c>
      <c r="AB8526">
        <v>7.1181368758868064</v>
      </c>
      <c r="AC8526">
        <v>0</v>
      </c>
      <c r="AD8526">
        <v>0</v>
      </c>
      <c r="AE8526">
        <v>291.46780105089169</v>
      </c>
    </row>
    <row r="8527" spans="1:31" x14ac:dyDescent="0.25">
      <c r="A8527">
        <v>2335186</v>
      </c>
      <c r="B8527">
        <v>1</v>
      </c>
      <c r="C8527" t="s">
        <v>81</v>
      </c>
      <c r="D8527" t="s">
        <v>128</v>
      </c>
      <c r="E8527" t="s">
        <v>153</v>
      </c>
      <c r="F8527" t="s">
        <v>24189</v>
      </c>
      <c r="G8527" t="s">
        <v>254</v>
      </c>
      <c r="H8527" t="s">
        <v>150</v>
      </c>
      <c r="I8527" t="s">
        <v>136</v>
      </c>
      <c r="J8527" t="s">
        <v>137</v>
      </c>
      <c r="K8527" t="s">
        <v>138</v>
      </c>
      <c r="L8527" t="s">
        <v>24190</v>
      </c>
      <c r="M8527" t="s">
        <v>24191</v>
      </c>
      <c r="N8527">
        <v>2.7211111109999999</v>
      </c>
      <c r="O8527">
        <v>0</v>
      </c>
      <c r="P8527">
        <v>7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3.576958968915366</v>
      </c>
      <c r="Y8527">
        <v>0</v>
      </c>
      <c r="Z8527">
        <v>0</v>
      </c>
      <c r="AA8527">
        <v>0</v>
      </c>
      <c r="AB8527">
        <v>0</v>
      </c>
      <c r="AC8527">
        <v>0</v>
      </c>
      <c r="AD8527">
        <v>0</v>
      </c>
      <c r="AE8527">
        <v>3.576958968915366</v>
      </c>
    </row>
    <row r="8528" spans="1:31" x14ac:dyDescent="0.25">
      <c r="A8528">
        <v>2334745</v>
      </c>
      <c r="B8528">
        <v>1</v>
      </c>
      <c r="C8528" t="s">
        <v>81</v>
      </c>
      <c r="D8528" t="s">
        <v>121</v>
      </c>
      <c r="E8528" t="s">
        <v>132</v>
      </c>
      <c r="F8528" t="s">
        <v>24192</v>
      </c>
      <c r="G8528" t="s">
        <v>134</v>
      </c>
      <c r="H8528" t="s">
        <v>135</v>
      </c>
      <c r="I8528" t="s">
        <v>468</v>
      </c>
      <c r="J8528" t="s">
        <v>137</v>
      </c>
      <c r="K8528" t="s">
        <v>138</v>
      </c>
      <c r="L8528" t="s">
        <v>24193</v>
      </c>
      <c r="M8528" t="s">
        <v>24194</v>
      </c>
      <c r="N8528">
        <v>1.8611111E-2</v>
      </c>
      <c r="O8528">
        <v>0</v>
      </c>
      <c r="P8528">
        <v>478</v>
      </c>
      <c r="Q8528">
        <v>0</v>
      </c>
      <c r="R8528">
        <v>42</v>
      </c>
      <c r="S8528">
        <v>2</v>
      </c>
      <c r="T8528">
        <v>14</v>
      </c>
      <c r="U8528">
        <v>1</v>
      </c>
      <c r="V8528">
        <v>0</v>
      </c>
      <c r="W8528">
        <v>0</v>
      </c>
      <c r="X8528">
        <v>0.87622428638399275</v>
      </c>
      <c r="Y8528">
        <v>0</v>
      </c>
      <c r="Z8528">
        <v>0.20316625701735558</v>
      </c>
      <c r="AA8528">
        <v>3.5270134364555554E-2</v>
      </c>
      <c r="AB8528">
        <v>0.13202632333831113</v>
      </c>
      <c r="AC8528">
        <v>0.97864774206338034</v>
      </c>
      <c r="AD8528">
        <v>0</v>
      </c>
      <c r="AE8528">
        <v>2.2253347431675956</v>
      </c>
    </row>
    <row r="8529" spans="1:31" x14ac:dyDescent="0.25">
      <c r="A8529">
        <v>2334994</v>
      </c>
      <c r="B8529">
        <v>1</v>
      </c>
      <c r="C8529" t="s">
        <v>80</v>
      </c>
      <c r="D8529" t="s">
        <v>104</v>
      </c>
      <c r="E8529" t="s">
        <v>153</v>
      </c>
      <c r="F8529" t="s">
        <v>24195</v>
      </c>
      <c r="G8529" t="s">
        <v>155</v>
      </c>
      <c r="H8529" t="s">
        <v>150</v>
      </c>
      <c r="I8529" t="s">
        <v>136</v>
      </c>
      <c r="J8529" t="s">
        <v>137</v>
      </c>
      <c r="K8529" t="s">
        <v>138</v>
      </c>
      <c r="L8529" t="s">
        <v>24196</v>
      </c>
      <c r="M8529" t="s">
        <v>24197</v>
      </c>
      <c r="N8529">
        <v>1.7849999999999999</v>
      </c>
      <c r="O8529">
        <v>0</v>
      </c>
      <c r="P8529">
        <v>1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0.40688482302773332</v>
      </c>
      <c r="Y8529">
        <v>0</v>
      </c>
      <c r="Z8529">
        <v>0</v>
      </c>
      <c r="AA8529">
        <v>0</v>
      </c>
      <c r="AB8529">
        <v>0</v>
      </c>
      <c r="AC8529">
        <v>0</v>
      </c>
      <c r="AD8529">
        <v>0</v>
      </c>
      <c r="AE8529">
        <v>0.40688482302773332</v>
      </c>
    </row>
    <row r="8530" spans="1:31" x14ac:dyDescent="0.25">
      <c r="A8530">
        <v>2334808</v>
      </c>
      <c r="B8530">
        <v>1</v>
      </c>
      <c r="C8530" t="s">
        <v>80</v>
      </c>
      <c r="D8530" t="s">
        <v>97</v>
      </c>
      <c r="E8530" t="s">
        <v>158</v>
      </c>
      <c r="F8530" t="s">
        <v>24198</v>
      </c>
      <c r="G8530" t="s">
        <v>177</v>
      </c>
      <c r="H8530" t="s">
        <v>150</v>
      </c>
      <c r="I8530" t="s">
        <v>136</v>
      </c>
      <c r="J8530" t="s">
        <v>137</v>
      </c>
      <c r="K8530" t="s">
        <v>144</v>
      </c>
      <c r="L8530" t="s">
        <v>24199</v>
      </c>
      <c r="M8530" t="s">
        <v>24200</v>
      </c>
      <c r="N8530">
        <v>8.3049999999999997</v>
      </c>
      <c r="O8530">
        <v>0</v>
      </c>
      <c r="P8530">
        <v>61</v>
      </c>
      <c r="Q8530">
        <v>0</v>
      </c>
      <c r="R8530">
        <v>0</v>
      </c>
      <c r="S8530">
        <v>0</v>
      </c>
      <c r="T8530">
        <v>8</v>
      </c>
      <c r="U8530">
        <v>0</v>
      </c>
      <c r="V8530">
        <v>0</v>
      </c>
      <c r="W8530">
        <v>0</v>
      </c>
      <c r="X8530">
        <v>176.66792782991391</v>
      </c>
      <c r="Y8530">
        <v>0</v>
      </c>
      <c r="Z8530">
        <v>0</v>
      </c>
      <c r="AA8530">
        <v>0</v>
      </c>
      <c r="AB8530">
        <v>98.683797414754451</v>
      </c>
      <c r="AC8530">
        <v>0</v>
      </c>
      <c r="AD8530">
        <v>0</v>
      </c>
      <c r="AE8530">
        <v>275.35172524466839</v>
      </c>
    </row>
    <row r="8531" spans="1:31" x14ac:dyDescent="0.25">
      <c r="A8531">
        <v>2335100</v>
      </c>
      <c r="B8531">
        <v>1</v>
      </c>
      <c r="C8531" t="s">
        <v>80</v>
      </c>
      <c r="D8531" t="s">
        <v>85</v>
      </c>
      <c r="E8531" t="s">
        <v>285</v>
      </c>
      <c r="F8531" t="s">
        <v>24201</v>
      </c>
      <c r="G8531" t="s">
        <v>336</v>
      </c>
      <c r="H8531" t="s">
        <v>150</v>
      </c>
      <c r="I8531" t="s">
        <v>136</v>
      </c>
      <c r="J8531" t="s">
        <v>137</v>
      </c>
      <c r="K8531" t="s">
        <v>138</v>
      </c>
      <c r="L8531" t="s">
        <v>24202</v>
      </c>
      <c r="M8531" t="s">
        <v>24203</v>
      </c>
      <c r="N8531">
        <v>3.5225</v>
      </c>
      <c r="O8531">
        <v>0</v>
      </c>
      <c r="P8531">
        <v>36</v>
      </c>
      <c r="Q8531">
        <v>0</v>
      </c>
      <c r="R8531">
        <v>0</v>
      </c>
      <c r="S8531">
        <v>0</v>
      </c>
      <c r="T8531">
        <v>1</v>
      </c>
      <c r="U8531">
        <v>0</v>
      </c>
      <c r="V8531">
        <v>0</v>
      </c>
      <c r="W8531">
        <v>0</v>
      </c>
      <c r="X8531">
        <v>19.926619797416404</v>
      </c>
      <c r="Y8531">
        <v>0</v>
      </c>
      <c r="Z8531">
        <v>0</v>
      </c>
      <c r="AA8531">
        <v>0</v>
      </c>
      <c r="AB8531">
        <v>2.0946541823999999E-2</v>
      </c>
      <c r="AC8531">
        <v>0</v>
      </c>
      <c r="AD8531">
        <v>0</v>
      </c>
      <c r="AE8531">
        <v>19.947566339240403</v>
      </c>
    </row>
    <row r="8532" spans="1:31" x14ac:dyDescent="0.25">
      <c r="A8532">
        <v>2335243</v>
      </c>
      <c r="B8532">
        <v>1</v>
      </c>
      <c r="C8532" t="s">
        <v>80</v>
      </c>
      <c r="D8532" t="s">
        <v>82</v>
      </c>
      <c r="E8532" t="s">
        <v>153</v>
      </c>
      <c r="F8532" t="s">
        <v>3586</v>
      </c>
      <c r="G8532" t="s">
        <v>203</v>
      </c>
      <c r="H8532" t="s">
        <v>150</v>
      </c>
      <c r="I8532" t="s">
        <v>136</v>
      </c>
      <c r="J8532" t="s">
        <v>137</v>
      </c>
      <c r="K8532" t="s">
        <v>138</v>
      </c>
      <c r="L8532" t="s">
        <v>24204</v>
      </c>
      <c r="M8532" t="s">
        <v>24205</v>
      </c>
      <c r="N8532">
        <v>1.121111111</v>
      </c>
      <c r="O8532">
        <v>0</v>
      </c>
      <c r="P8532">
        <v>0</v>
      </c>
      <c r="Q8532">
        <v>0</v>
      </c>
      <c r="R8532">
        <v>0</v>
      </c>
      <c r="S8532">
        <v>0</v>
      </c>
      <c r="T8532">
        <v>9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>
        <v>0</v>
      </c>
      <c r="AB8532">
        <v>8.4848787894006019</v>
      </c>
      <c r="AC8532">
        <v>0</v>
      </c>
      <c r="AD8532">
        <v>0</v>
      </c>
      <c r="AE8532">
        <v>8.4848787894006019</v>
      </c>
    </row>
    <row r="8533" spans="1:31" x14ac:dyDescent="0.25">
      <c r="A8533">
        <v>2334851</v>
      </c>
      <c r="B8533">
        <v>1</v>
      </c>
      <c r="C8533" t="s">
        <v>81</v>
      </c>
      <c r="D8533" t="s">
        <v>113</v>
      </c>
      <c r="E8533" t="s">
        <v>141</v>
      </c>
      <c r="F8533" t="s">
        <v>24206</v>
      </c>
      <c r="G8533" t="s">
        <v>143</v>
      </c>
      <c r="H8533" t="s">
        <v>135</v>
      </c>
      <c r="I8533" t="s">
        <v>136</v>
      </c>
      <c r="J8533" t="s">
        <v>137</v>
      </c>
      <c r="K8533" t="s">
        <v>144</v>
      </c>
      <c r="L8533" t="s">
        <v>24207</v>
      </c>
      <c r="M8533" t="s">
        <v>24208</v>
      </c>
      <c r="N8533">
        <v>8.3661111110000004</v>
      </c>
      <c r="O8533">
        <v>0</v>
      </c>
      <c r="P8533">
        <v>136</v>
      </c>
      <c r="Q8533">
        <v>10</v>
      </c>
      <c r="R8533">
        <v>29</v>
      </c>
      <c r="S8533">
        <v>1</v>
      </c>
      <c r="T8533">
        <v>13</v>
      </c>
      <c r="U8533">
        <v>1</v>
      </c>
      <c r="V8533">
        <v>0</v>
      </c>
      <c r="W8533">
        <v>0</v>
      </c>
      <c r="X8533">
        <v>199.66634260443982</v>
      </c>
      <c r="Y8533">
        <v>1234.1843478380342</v>
      </c>
      <c r="Z8533">
        <v>585.38094405065635</v>
      </c>
      <c r="AA8533">
        <v>2.0408292115156002</v>
      </c>
      <c r="AB8533">
        <v>182.95361819636233</v>
      </c>
      <c r="AC8533">
        <v>976.69541243270851</v>
      </c>
      <c r="AD8533">
        <v>0</v>
      </c>
      <c r="AE8533">
        <v>3180.9214943337165</v>
      </c>
    </row>
    <row r="8534" spans="1:31" x14ac:dyDescent="0.25">
      <c r="A8534">
        <v>2335037</v>
      </c>
      <c r="B8534">
        <v>1</v>
      </c>
      <c r="C8534" t="s">
        <v>80</v>
      </c>
      <c r="D8534" t="s">
        <v>85</v>
      </c>
      <c r="E8534" t="s">
        <v>147</v>
      </c>
      <c r="F8534" t="s">
        <v>24209</v>
      </c>
      <c r="G8534" t="s">
        <v>336</v>
      </c>
      <c r="H8534" t="s">
        <v>150</v>
      </c>
      <c r="I8534" t="s">
        <v>136</v>
      </c>
      <c r="J8534" t="s">
        <v>137</v>
      </c>
      <c r="K8534" t="s">
        <v>138</v>
      </c>
      <c r="L8534" t="s">
        <v>24210</v>
      </c>
      <c r="M8534" t="s">
        <v>24211</v>
      </c>
      <c r="N8534">
        <v>0.53916666599999996</v>
      </c>
      <c r="O8534">
        <v>0</v>
      </c>
      <c r="P8534">
        <v>27</v>
      </c>
      <c r="Q8534">
        <v>0</v>
      </c>
      <c r="R8534">
        <v>0</v>
      </c>
      <c r="S8534">
        <v>0</v>
      </c>
      <c r="T8534">
        <v>5</v>
      </c>
      <c r="U8534">
        <v>0</v>
      </c>
      <c r="V8534">
        <v>0</v>
      </c>
      <c r="W8534">
        <v>0</v>
      </c>
      <c r="X8534">
        <v>3.126034485210925</v>
      </c>
      <c r="Y8534">
        <v>0</v>
      </c>
      <c r="Z8534">
        <v>0</v>
      </c>
      <c r="AA8534">
        <v>0</v>
      </c>
      <c r="AB8534">
        <v>1.3012340992359999</v>
      </c>
      <c r="AC8534">
        <v>0</v>
      </c>
      <c r="AD8534">
        <v>0</v>
      </c>
      <c r="AE8534">
        <v>4.4272685844469244</v>
      </c>
    </row>
    <row r="8535" spans="1:31" x14ac:dyDescent="0.25">
      <c r="A8535">
        <v>2335206</v>
      </c>
      <c r="B8535">
        <v>1</v>
      </c>
      <c r="C8535" t="s">
        <v>81</v>
      </c>
      <c r="D8535" t="s">
        <v>118</v>
      </c>
      <c r="E8535" t="s">
        <v>132</v>
      </c>
      <c r="F8535" t="s">
        <v>24212</v>
      </c>
      <c r="G8535" t="s">
        <v>134</v>
      </c>
      <c r="H8535" t="s">
        <v>135</v>
      </c>
      <c r="I8535" t="s">
        <v>136</v>
      </c>
      <c r="J8535" t="s">
        <v>137</v>
      </c>
      <c r="K8535" t="s">
        <v>138</v>
      </c>
      <c r="L8535" t="s">
        <v>24213</v>
      </c>
      <c r="M8535" t="s">
        <v>24214</v>
      </c>
      <c r="N8535">
        <v>3.0730555549999998</v>
      </c>
      <c r="O8535">
        <v>3</v>
      </c>
      <c r="P8535">
        <v>60</v>
      </c>
      <c r="Q8535">
        <v>41</v>
      </c>
      <c r="R8535">
        <v>96</v>
      </c>
      <c r="S8535">
        <v>2</v>
      </c>
      <c r="T8535">
        <v>26</v>
      </c>
      <c r="U8535">
        <v>0</v>
      </c>
      <c r="V8535">
        <v>0</v>
      </c>
      <c r="W8535">
        <v>13.062931109122651</v>
      </c>
      <c r="X8535">
        <v>50.195026238324694</v>
      </c>
      <c r="Y8535">
        <v>215.54592359307236</v>
      </c>
      <c r="Z8535">
        <v>656.29185338033255</v>
      </c>
      <c r="AA8535">
        <v>8.4583396741571111</v>
      </c>
      <c r="AB8535">
        <v>98.530861158931245</v>
      </c>
      <c r="AC8535">
        <v>0</v>
      </c>
      <c r="AD8535">
        <v>0</v>
      </c>
      <c r="AE8535">
        <v>1042.0849351539405</v>
      </c>
    </row>
    <row r="8536" spans="1:31" x14ac:dyDescent="0.25">
      <c r="A8536">
        <v>2334868</v>
      </c>
      <c r="B8536">
        <v>1</v>
      </c>
      <c r="C8536" t="s">
        <v>81</v>
      </c>
      <c r="D8536" t="s">
        <v>123</v>
      </c>
      <c r="E8536" t="s">
        <v>158</v>
      </c>
      <c r="F8536" t="s">
        <v>24215</v>
      </c>
      <c r="G8536" t="s">
        <v>177</v>
      </c>
      <c r="H8536" t="s">
        <v>150</v>
      </c>
      <c r="I8536" t="s">
        <v>136</v>
      </c>
      <c r="J8536" t="s">
        <v>137</v>
      </c>
      <c r="K8536" t="s">
        <v>144</v>
      </c>
      <c r="L8536" t="s">
        <v>24216</v>
      </c>
      <c r="M8536" t="s">
        <v>24217</v>
      </c>
      <c r="N8536">
        <v>1.501666666</v>
      </c>
      <c r="O8536">
        <v>0</v>
      </c>
      <c r="P8536">
        <v>595</v>
      </c>
      <c r="Q8536">
        <v>0</v>
      </c>
      <c r="R8536">
        <v>0</v>
      </c>
      <c r="S8536">
        <v>0</v>
      </c>
      <c r="T8536">
        <v>61</v>
      </c>
      <c r="U8536">
        <v>0</v>
      </c>
      <c r="V8536">
        <v>0</v>
      </c>
      <c r="W8536">
        <v>0</v>
      </c>
      <c r="X8536">
        <v>140.54519311974863</v>
      </c>
      <c r="Y8536">
        <v>0</v>
      </c>
      <c r="Z8536">
        <v>0</v>
      </c>
      <c r="AA8536">
        <v>0</v>
      </c>
      <c r="AB8536">
        <v>53.862432744265853</v>
      </c>
      <c r="AC8536">
        <v>0</v>
      </c>
      <c r="AD8536">
        <v>0</v>
      </c>
      <c r="AE8536">
        <v>194.40762586401448</v>
      </c>
    </row>
    <row r="8537" spans="1:31" x14ac:dyDescent="0.25">
      <c r="A8537">
        <v>2335229</v>
      </c>
      <c r="B8537">
        <v>1</v>
      </c>
      <c r="C8537" t="s">
        <v>80</v>
      </c>
      <c r="D8537" t="s">
        <v>90</v>
      </c>
      <c r="E8537" t="s">
        <v>414</v>
      </c>
      <c r="F8537" t="s">
        <v>24218</v>
      </c>
      <c r="G8537" t="s">
        <v>134</v>
      </c>
      <c r="H8537" t="s">
        <v>135</v>
      </c>
      <c r="I8537" t="s">
        <v>136</v>
      </c>
      <c r="J8537" t="s">
        <v>137</v>
      </c>
      <c r="K8537" t="s">
        <v>138</v>
      </c>
      <c r="L8537" t="s">
        <v>24219</v>
      </c>
      <c r="M8537" t="s">
        <v>24220</v>
      </c>
      <c r="N8537">
        <v>1.660555555</v>
      </c>
      <c r="O8537">
        <v>0</v>
      </c>
      <c r="P8537">
        <v>8112</v>
      </c>
      <c r="Q8537">
        <v>0</v>
      </c>
      <c r="R8537">
        <v>0</v>
      </c>
      <c r="S8537">
        <v>1</v>
      </c>
      <c r="T8537">
        <v>482</v>
      </c>
      <c r="U8537">
        <v>0</v>
      </c>
      <c r="V8537">
        <v>2</v>
      </c>
      <c r="W8537">
        <v>0</v>
      </c>
      <c r="X8537">
        <v>2765.0725634831047</v>
      </c>
      <c r="Y8537">
        <v>0</v>
      </c>
      <c r="Z8537">
        <v>0</v>
      </c>
      <c r="AA8537">
        <v>50.214385406173506</v>
      </c>
      <c r="AB8537">
        <v>380.13556477478056</v>
      </c>
      <c r="AC8537">
        <v>0</v>
      </c>
      <c r="AD8537">
        <v>9.3465728233666532</v>
      </c>
      <c r="AE8537">
        <v>3204.7690864874257</v>
      </c>
    </row>
    <row r="8538" spans="1:31" x14ac:dyDescent="0.25">
      <c r="A8538">
        <v>2335060</v>
      </c>
      <c r="B8538">
        <v>1</v>
      </c>
      <c r="C8538" t="s">
        <v>80</v>
      </c>
      <c r="D8538" t="s">
        <v>106</v>
      </c>
      <c r="E8538" t="s">
        <v>153</v>
      </c>
      <c r="F8538" t="s">
        <v>24221</v>
      </c>
      <c r="G8538" t="s">
        <v>155</v>
      </c>
      <c r="H8538" t="s">
        <v>150</v>
      </c>
      <c r="I8538" t="s">
        <v>136</v>
      </c>
      <c r="J8538" t="s">
        <v>137</v>
      </c>
      <c r="K8538" t="s">
        <v>138</v>
      </c>
      <c r="L8538" t="s">
        <v>24222</v>
      </c>
      <c r="M8538" t="s">
        <v>24223</v>
      </c>
      <c r="N8538">
        <v>3.3063888879999999</v>
      </c>
      <c r="O8538">
        <v>0</v>
      </c>
      <c r="P8538">
        <v>0</v>
      </c>
      <c r="Q8538">
        <v>0</v>
      </c>
      <c r="R8538">
        <v>0</v>
      </c>
      <c r="S8538">
        <v>0</v>
      </c>
      <c r="T8538">
        <v>1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>
        <v>0</v>
      </c>
      <c r="AB8538">
        <v>6.2964656773566325</v>
      </c>
      <c r="AC8538">
        <v>0</v>
      </c>
      <c r="AD8538">
        <v>0</v>
      </c>
      <c r="AE8538">
        <v>6.2964656773566325</v>
      </c>
    </row>
    <row r="8539" spans="1:31" x14ac:dyDescent="0.25">
      <c r="A8539">
        <v>2335020</v>
      </c>
      <c r="B8539">
        <v>1</v>
      </c>
      <c r="C8539" t="s">
        <v>80</v>
      </c>
      <c r="D8539" t="s">
        <v>83</v>
      </c>
      <c r="E8539" t="s">
        <v>158</v>
      </c>
      <c r="F8539" t="s">
        <v>24224</v>
      </c>
      <c r="G8539" t="s">
        <v>703</v>
      </c>
      <c r="H8539" t="s">
        <v>150</v>
      </c>
      <c r="I8539" t="s">
        <v>136</v>
      </c>
      <c r="J8539" t="s">
        <v>137</v>
      </c>
      <c r="K8539" t="s">
        <v>138</v>
      </c>
      <c r="L8539" t="s">
        <v>24225</v>
      </c>
      <c r="M8539" t="s">
        <v>24226</v>
      </c>
      <c r="N8539">
        <v>6.2780555549999999</v>
      </c>
      <c r="O8539">
        <v>0</v>
      </c>
      <c r="P8539">
        <v>432</v>
      </c>
      <c r="Q8539">
        <v>0</v>
      </c>
      <c r="R8539">
        <v>0</v>
      </c>
      <c r="S8539">
        <v>0</v>
      </c>
      <c r="T8539">
        <v>36</v>
      </c>
      <c r="U8539">
        <v>0</v>
      </c>
      <c r="V8539">
        <v>0</v>
      </c>
      <c r="W8539">
        <v>0</v>
      </c>
      <c r="X8539">
        <v>659.52580113093597</v>
      </c>
      <c r="Y8539">
        <v>0</v>
      </c>
      <c r="Z8539">
        <v>0</v>
      </c>
      <c r="AA8539">
        <v>0</v>
      </c>
      <c r="AB8539">
        <v>242.66007479760532</v>
      </c>
      <c r="AC8539">
        <v>0</v>
      </c>
      <c r="AD8539">
        <v>0</v>
      </c>
      <c r="AE8539">
        <v>902.18587592854124</v>
      </c>
    </row>
    <row r="8540" spans="1:31" x14ac:dyDescent="0.25">
      <c r="A8540">
        <v>2334722</v>
      </c>
      <c r="B8540">
        <v>1</v>
      </c>
      <c r="C8540" t="s">
        <v>80</v>
      </c>
      <c r="D8540" t="s">
        <v>103</v>
      </c>
      <c r="E8540" t="s">
        <v>414</v>
      </c>
      <c r="F8540" t="s">
        <v>24227</v>
      </c>
      <c r="G8540" t="s">
        <v>134</v>
      </c>
      <c r="H8540" t="s">
        <v>2425</v>
      </c>
      <c r="I8540" t="s">
        <v>136</v>
      </c>
      <c r="J8540" t="s">
        <v>137</v>
      </c>
      <c r="K8540" t="s">
        <v>138</v>
      </c>
      <c r="L8540" t="s">
        <v>24228</v>
      </c>
      <c r="M8540" t="s">
        <v>24229</v>
      </c>
      <c r="N8540">
        <v>1.070277777</v>
      </c>
      <c r="O8540">
        <v>0</v>
      </c>
      <c r="P8540">
        <v>0</v>
      </c>
      <c r="Q8540">
        <v>5</v>
      </c>
      <c r="R8540">
        <v>0</v>
      </c>
      <c r="S8540">
        <v>67</v>
      </c>
      <c r="T8540">
        <v>16</v>
      </c>
      <c r="U8540">
        <v>102</v>
      </c>
      <c r="V8540">
        <v>5</v>
      </c>
      <c r="W8540">
        <v>0</v>
      </c>
      <c r="X8540">
        <v>0</v>
      </c>
      <c r="Y8540">
        <v>3.7535071069391108</v>
      </c>
      <c r="Z8540">
        <v>0</v>
      </c>
      <c r="AA8540">
        <v>366.94922951689324</v>
      </c>
      <c r="AB8540">
        <v>33.258654391265665</v>
      </c>
      <c r="AC8540">
        <v>4529.5336390688235</v>
      </c>
      <c r="AD8540">
        <v>50.428777981451752</v>
      </c>
      <c r="AE8540">
        <v>4983.923808065374</v>
      </c>
    </row>
    <row r="8541" spans="1:31" x14ac:dyDescent="0.25">
      <c r="A8541">
        <v>2334874</v>
      </c>
      <c r="B8541">
        <v>1</v>
      </c>
      <c r="C8541" t="s">
        <v>80</v>
      </c>
      <c r="D8541" t="s">
        <v>101</v>
      </c>
      <c r="E8541" t="s">
        <v>153</v>
      </c>
      <c r="F8541" t="s">
        <v>24230</v>
      </c>
      <c r="G8541" t="s">
        <v>254</v>
      </c>
      <c r="H8541" t="s">
        <v>150</v>
      </c>
      <c r="I8541" t="s">
        <v>136</v>
      </c>
      <c r="J8541" t="s">
        <v>137</v>
      </c>
      <c r="K8541" t="s">
        <v>138</v>
      </c>
      <c r="L8541" t="s">
        <v>24231</v>
      </c>
      <c r="M8541" t="s">
        <v>24232</v>
      </c>
      <c r="N8541">
        <v>3.1324999999999998</v>
      </c>
      <c r="O8541">
        <v>0</v>
      </c>
      <c r="P8541">
        <v>1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1.4544173220600003</v>
      </c>
      <c r="Y8541">
        <v>0</v>
      </c>
      <c r="Z8541">
        <v>0</v>
      </c>
      <c r="AA8541">
        <v>0</v>
      </c>
      <c r="AB8541">
        <v>0</v>
      </c>
      <c r="AC8541">
        <v>0</v>
      </c>
      <c r="AD8541">
        <v>0</v>
      </c>
      <c r="AE8541">
        <v>1.4544173220600003</v>
      </c>
    </row>
    <row r="8542" spans="1:31" x14ac:dyDescent="0.25">
      <c r="A8542">
        <v>2335223</v>
      </c>
      <c r="B8542">
        <v>1</v>
      </c>
      <c r="C8542" t="s">
        <v>80</v>
      </c>
      <c r="D8542" t="s">
        <v>96</v>
      </c>
      <c r="E8542" t="s">
        <v>153</v>
      </c>
      <c r="F8542" t="s">
        <v>24233</v>
      </c>
      <c r="G8542" t="s">
        <v>155</v>
      </c>
      <c r="H8542" t="s">
        <v>150</v>
      </c>
      <c r="I8542" t="s">
        <v>136</v>
      </c>
      <c r="J8542" t="s">
        <v>137</v>
      </c>
      <c r="K8542" t="s">
        <v>138</v>
      </c>
      <c r="L8542" t="s">
        <v>24234</v>
      </c>
      <c r="M8542" t="s">
        <v>24235</v>
      </c>
      <c r="N8542">
        <v>1.1511111110000001</v>
      </c>
      <c r="O8542">
        <v>0</v>
      </c>
      <c r="P8542">
        <v>0</v>
      </c>
      <c r="Q8542">
        <v>0</v>
      </c>
      <c r="R8542">
        <v>1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0.1018122930188</v>
      </c>
      <c r="AA8542">
        <v>0</v>
      </c>
      <c r="AB8542">
        <v>0</v>
      </c>
      <c r="AC8542">
        <v>0</v>
      </c>
      <c r="AD8542">
        <v>0</v>
      </c>
      <c r="AE8542">
        <v>0.1018122930188</v>
      </c>
    </row>
    <row r="8543" spans="1:31" x14ac:dyDescent="0.25">
      <c r="A8543">
        <v>2334828</v>
      </c>
      <c r="B8543">
        <v>1</v>
      </c>
      <c r="C8543" t="s">
        <v>81</v>
      </c>
      <c r="D8543" t="s">
        <v>123</v>
      </c>
      <c r="E8543" t="s">
        <v>158</v>
      </c>
      <c r="F8543" t="s">
        <v>24236</v>
      </c>
      <c r="G8543" t="s">
        <v>177</v>
      </c>
      <c r="H8543" t="s">
        <v>150</v>
      </c>
      <c r="I8543" t="s">
        <v>136</v>
      </c>
      <c r="J8543" t="s">
        <v>137</v>
      </c>
      <c r="K8543" t="s">
        <v>144</v>
      </c>
      <c r="L8543" t="s">
        <v>24237</v>
      </c>
      <c r="M8543" t="s">
        <v>24238</v>
      </c>
      <c r="N8543">
        <v>0.443611111</v>
      </c>
      <c r="O8543">
        <v>0</v>
      </c>
      <c r="P8543">
        <v>253</v>
      </c>
      <c r="Q8543">
        <v>0</v>
      </c>
      <c r="R8543">
        <v>0</v>
      </c>
      <c r="S8543">
        <v>0</v>
      </c>
      <c r="T8543">
        <v>9</v>
      </c>
      <c r="U8543">
        <v>0</v>
      </c>
      <c r="V8543">
        <v>0</v>
      </c>
      <c r="W8543">
        <v>0</v>
      </c>
      <c r="X8543">
        <v>18.750057423073162</v>
      </c>
      <c r="Y8543">
        <v>0</v>
      </c>
      <c r="Z8543">
        <v>0</v>
      </c>
      <c r="AA8543">
        <v>0</v>
      </c>
      <c r="AB8543">
        <v>2.3761685644945443</v>
      </c>
      <c r="AC8543">
        <v>0</v>
      </c>
      <c r="AD8543">
        <v>0</v>
      </c>
      <c r="AE8543">
        <v>21.126225987567707</v>
      </c>
    </row>
    <row r="8544" spans="1:31" x14ac:dyDescent="0.25">
      <c r="A8544">
        <v>2335269</v>
      </c>
      <c r="B8544">
        <v>1</v>
      </c>
      <c r="C8544" t="s">
        <v>80</v>
      </c>
      <c r="D8544" t="s">
        <v>93</v>
      </c>
      <c r="E8544" t="s">
        <v>132</v>
      </c>
      <c r="F8544" t="s">
        <v>1956</v>
      </c>
      <c r="G8544" t="s">
        <v>134</v>
      </c>
      <c r="H8544" t="s">
        <v>135</v>
      </c>
      <c r="I8544" t="s">
        <v>136</v>
      </c>
      <c r="J8544" t="s">
        <v>137</v>
      </c>
      <c r="K8544" t="s">
        <v>138</v>
      </c>
      <c r="L8544" t="s">
        <v>24239</v>
      </c>
      <c r="M8544" t="s">
        <v>24240</v>
      </c>
      <c r="N8544">
        <v>0.55000000000000004</v>
      </c>
      <c r="O8544">
        <v>1</v>
      </c>
      <c r="P8544">
        <v>281</v>
      </c>
      <c r="Q8544">
        <v>21</v>
      </c>
      <c r="R8544">
        <v>128</v>
      </c>
      <c r="S8544">
        <v>3</v>
      </c>
      <c r="T8544">
        <v>73</v>
      </c>
      <c r="U8544">
        <v>0</v>
      </c>
      <c r="V8544">
        <v>0</v>
      </c>
      <c r="W8544">
        <v>0.89836484770730007</v>
      </c>
      <c r="X8544">
        <v>35.796267777596384</v>
      </c>
      <c r="Y8544">
        <v>178.95375636991977</v>
      </c>
      <c r="Z8544">
        <v>195.53962511140682</v>
      </c>
      <c r="AA8544">
        <v>2.4312314236195554</v>
      </c>
      <c r="AB8544">
        <v>66.774140475264019</v>
      </c>
      <c r="AC8544">
        <v>0</v>
      </c>
      <c r="AD8544">
        <v>0</v>
      </c>
      <c r="AE8544">
        <v>480.39338600551383</v>
      </c>
    </row>
    <row r="8545" spans="1:31" x14ac:dyDescent="0.25">
      <c r="A8545">
        <v>2334811</v>
      </c>
      <c r="B8545">
        <v>1</v>
      </c>
      <c r="C8545" t="s">
        <v>81</v>
      </c>
      <c r="D8545" t="s">
        <v>127</v>
      </c>
      <c r="E8545" t="s">
        <v>153</v>
      </c>
      <c r="F8545" t="s">
        <v>24241</v>
      </c>
      <c r="G8545" t="s">
        <v>155</v>
      </c>
      <c r="H8545" t="s">
        <v>150</v>
      </c>
      <c r="I8545" t="s">
        <v>136</v>
      </c>
      <c r="J8545" t="s">
        <v>137</v>
      </c>
      <c r="K8545" t="s">
        <v>138</v>
      </c>
      <c r="L8545" t="s">
        <v>24242</v>
      </c>
      <c r="M8545" t="s">
        <v>24243</v>
      </c>
      <c r="N8545">
        <v>6.2533333329999996</v>
      </c>
      <c r="O8545">
        <v>0</v>
      </c>
      <c r="P8545">
        <v>1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0.81922675944083334</v>
      </c>
      <c r="Y8545">
        <v>0</v>
      </c>
      <c r="Z8545">
        <v>0</v>
      </c>
      <c r="AA8545">
        <v>0</v>
      </c>
      <c r="AB8545">
        <v>0</v>
      </c>
      <c r="AC8545">
        <v>0</v>
      </c>
      <c r="AD8545">
        <v>0</v>
      </c>
      <c r="AE8545">
        <v>0.81922675944083334</v>
      </c>
    </row>
    <row r="8546" spans="1:31" x14ac:dyDescent="0.25">
      <c r="A8546">
        <v>2335166</v>
      </c>
      <c r="B8546">
        <v>1</v>
      </c>
      <c r="C8546" t="s">
        <v>81</v>
      </c>
      <c r="D8546" t="s">
        <v>118</v>
      </c>
      <c r="E8546" t="s">
        <v>175</v>
      </c>
      <c r="F8546" t="s">
        <v>24244</v>
      </c>
      <c r="G8546" t="s">
        <v>134</v>
      </c>
      <c r="H8546" t="s">
        <v>135</v>
      </c>
      <c r="I8546" t="s">
        <v>136</v>
      </c>
      <c r="J8546" t="s">
        <v>137</v>
      </c>
      <c r="K8546" t="s">
        <v>138</v>
      </c>
      <c r="L8546" t="s">
        <v>24245</v>
      </c>
      <c r="M8546" t="s">
        <v>24246</v>
      </c>
      <c r="N8546">
        <v>0.30861111099999999</v>
      </c>
      <c r="O8546">
        <v>1</v>
      </c>
      <c r="P8546">
        <v>458</v>
      </c>
      <c r="Q8546">
        <v>4</v>
      </c>
      <c r="R8546">
        <v>13</v>
      </c>
      <c r="S8546">
        <v>0</v>
      </c>
      <c r="T8546">
        <v>51</v>
      </c>
      <c r="U8546">
        <v>0</v>
      </c>
      <c r="V8546">
        <v>0</v>
      </c>
      <c r="W8546">
        <v>0.17202467845062502</v>
      </c>
      <c r="X8546">
        <v>26.918351857714914</v>
      </c>
      <c r="Y8546">
        <v>4.4628595694100008</v>
      </c>
      <c r="Z8546">
        <v>5.029497964517736</v>
      </c>
      <c r="AA8546">
        <v>0</v>
      </c>
      <c r="AB8546">
        <v>10.186859179823609</v>
      </c>
      <c r="AC8546">
        <v>0</v>
      </c>
      <c r="AD8546">
        <v>0</v>
      </c>
      <c r="AE8546">
        <v>46.76959324991688</v>
      </c>
    </row>
    <row r="8547" spans="1:31" x14ac:dyDescent="0.25">
      <c r="A8547">
        <v>2334785</v>
      </c>
      <c r="B8547">
        <v>1</v>
      </c>
      <c r="C8547" t="s">
        <v>80</v>
      </c>
      <c r="D8547" t="s">
        <v>107</v>
      </c>
      <c r="E8547" t="s">
        <v>153</v>
      </c>
      <c r="F8547" t="s">
        <v>24247</v>
      </c>
      <c r="G8547" t="s">
        <v>203</v>
      </c>
      <c r="H8547" t="s">
        <v>150</v>
      </c>
      <c r="I8547" t="s">
        <v>136</v>
      </c>
      <c r="J8547" t="s">
        <v>137</v>
      </c>
      <c r="K8547" t="s">
        <v>138</v>
      </c>
      <c r="L8547" t="s">
        <v>24248</v>
      </c>
      <c r="M8547" t="s">
        <v>24249</v>
      </c>
      <c r="N8547">
        <v>0.81416666599999998</v>
      </c>
      <c r="O8547">
        <v>0</v>
      </c>
      <c r="P8547">
        <v>1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9.0199412220000001E-3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9.0199412220000001E-3</v>
      </c>
    </row>
    <row r="8548" spans="1:31" x14ac:dyDescent="0.25">
      <c r="A8548">
        <v>2334934</v>
      </c>
      <c r="B8548">
        <v>1</v>
      </c>
      <c r="C8548" t="s">
        <v>80</v>
      </c>
      <c r="D8548" t="s">
        <v>88</v>
      </c>
      <c r="E8548" t="s">
        <v>153</v>
      </c>
      <c r="F8548" t="s">
        <v>24250</v>
      </c>
      <c r="G8548" t="s">
        <v>203</v>
      </c>
      <c r="H8548" t="s">
        <v>150</v>
      </c>
      <c r="I8548" t="s">
        <v>136</v>
      </c>
      <c r="J8548" t="s">
        <v>137</v>
      </c>
      <c r="K8548" t="s">
        <v>138</v>
      </c>
      <c r="L8548" t="s">
        <v>24251</v>
      </c>
      <c r="M8548" t="s">
        <v>24252</v>
      </c>
      <c r="N8548">
        <v>1.4980555550000001</v>
      </c>
      <c r="O8548">
        <v>0</v>
      </c>
      <c r="P8548">
        <v>1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0.57993746180377492</v>
      </c>
      <c r="Y8548">
        <v>0</v>
      </c>
      <c r="Z8548">
        <v>0</v>
      </c>
      <c r="AA8548">
        <v>0</v>
      </c>
      <c r="AB8548">
        <v>0</v>
      </c>
      <c r="AC8548">
        <v>0</v>
      </c>
      <c r="AD8548">
        <v>0</v>
      </c>
      <c r="AE8548">
        <v>0.57993746180377492</v>
      </c>
    </row>
    <row r="8549" spans="1:31" x14ac:dyDescent="0.25">
      <c r="A8549">
        <v>2334748</v>
      </c>
      <c r="B8549">
        <v>1</v>
      </c>
      <c r="C8549" t="s">
        <v>81</v>
      </c>
      <c r="D8549" t="s">
        <v>121</v>
      </c>
      <c r="E8549" t="s">
        <v>175</v>
      </c>
      <c r="F8549" t="s">
        <v>15228</v>
      </c>
      <c r="G8549" t="s">
        <v>210</v>
      </c>
      <c r="H8549" t="s">
        <v>135</v>
      </c>
      <c r="I8549" t="s">
        <v>136</v>
      </c>
      <c r="J8549" t="s">
        <v>137</v>
      </c>
      <c r="K8549" t="s">
        <v>138</v>
      </c>
      <c r="L8549" t="s">
        <v>24253</v>
      </c>
      <c r="M8549" t="s">
        <v>24254</v>
      </c>
      <c r="N8549">
        <v>2.6402777770000001</v>
      </c>
      <c r="O8549">
        <v>0</v>
      </c>
      <c r="P8549">
        <v>51</v>
      </c>
      <c r="Q8549">
        <v>0</v>
      </c>
      <c r="R8549">
        <v>11</v>
      </c>
      <c r="S8549">
        <v>0</v>
      </c>
      <c r="T8549">
        <v>1</v>
      </c>
      <c r="U8549">
        <v>0</v>
      </c>
      <c r="V8549">
        <v>0</v>
      </c>
      <c r="W8549">
        <v>0</v>
      </c>
      <c r="X8549">
        <v>15.821031349383166</v>
      </c>
      <c r="Y8549">
        <v>0</v>
      </c>
      <c r="Z8549">
        <v>7.6245616350408261</v>
      </c>
      <c r="AA8549">
        <v>0</v>
      </c>
      <c r="AB8549">
        <v>0.14244585116373334</v>
      </c>
      <c r="AC8549">
        <v>0</v>
      </c>
      <c r="AD8549">
        <v>0</v>
      </c>
      <c r="AE8549">
        <v>23.588038835587724</v>
      </c>
    </row>
    <row r="8550" spans="1:31" x14ac:dyDescent="0.25">
      <c r="A8550">
        <v>2335140</v>
      </c>
      <c r="B8550">
        <v>1</v>
      </c>
      <c r="C8550" t="s">
        <v>80</v>
      </c>
      <c r="D8550" t="s">
        <v>96</v>
      </c>
      <c r="E8550" t="s">
        <v>153</v>
      </c>
      <c r="F8550" t="s">
        <v>24255</v>
      </c>
      <c r="G8550" t="s">
        <v>254</v>
      </c>
      <c r="H8550" t="s">
        <v>150</v>
      </c>
      <c r="I8550" t="s">
        <v>136</v>
      </c>
      <c r="J8550" t="s">
        <v>137</v>
      </c>
      <c r="K8550" t="s">
        <v>138</v>
      </c>
      <c r="L8550" t="s">
        <v>24256</v>
      </c>
      <c r="M8550" t="s">
        <v>24257</v>
      </c>
      <c r="N8550">
        <v>3.0586111109999998</v>
      </c>
      <c r="O8550">
        <v>0</v>
      </c>
      <c r="P8550">
        <v>1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0.65181576504900007</v>
      </c>
      <c r="Y8550">
        <v>0</v>
      </c>
      <c r="Z8550">
        <v>0</v>
      </c>
      <c r="AA8550">
        <v>0</v>
      </c>
      <c r="AB8550">
        <v>0</v>
      </c>
      <c r="AC8550">
        <v>0</v>
      </c>
      <c r="AD8550">
        <v>0</v>
      </c>
      <c r="AE8550">
        <v>0.65181576504900007</v>
      </c>
    </row>
    <row r="8551" spans="1:31" x14ac:dyDescent="0.25">
      <c r="A8551">
        <v>2334997</v>
      </c>
      <c r="B8551">
        <v>1</v>
      </c>
      <c r="C8551" t="s">
        <v>81</v>
      </c>
      <c r="D8551" t="s">
        <v>118</v>
      </c>
      <c r="E8551" t="s">
        <v>153</v>
      </c>
      <c r="F8551" t="s">
        <v>24258</v>
      </c>
      <c r="G8551" t="s">
        <v>155</v>
      </c>
      <c r="H8551" t="s">
        <v>150</v>
      </c>
      <c r="I8551" t="s">
        <v>136</v>
      </c>
      <c r="J8551" t="s">
        <v>137</v>
      </c>
      <c r="K8551" t="s">
        <v>138</v>
      </c>
      <c r="L8551" t="s">
        <v>24259</v>
      </c>
      <c r="M8551" t="s">
        <v>24260</v>
      </c>
      <c r="N8551">
        <v>2.8030555549999998</v>
      </c>
      <c r="O8551">
        <v>0</v>
      </c>
      <c r="P8551">
        <v>2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1.1769667999737501</v>
      </c>
      <c r="Y8551">
        <v>0</v>
      </c>
      <c r="Z8551">
        <v>0</v>
      </c>
      <c r="AA8551">
        <v>0</v>
      </c>
      <c r="AB8551">
        <v>0</v>
      </c>
      <c r="AC8551">
        <v>0</v>
      </c>
      <c r="AD8551">
        <v>0</v>
      </c>
      <c r="AE8551">
        <v>1.1769667999737501</v>
      </c>
    </row>
    <row r="8552" spans="1:31" x14ac:dyDescent="0.25">
      <c r="A8552">
        <v>2334917</v>
      </c>
      <c r="B8552">
        <v>1</v>
      </c>
      <c r="C8552" t="s">
        <v>80</v>
      </c>
      <c r="D8552" t="s">
        <v>87</v>
      </c>
      <c r="E8552" t="s">
        <v>147</v>
      </c>
      <c r="F8552" t="s">
        <v>24261</v>
      </c>
      <c r="G8552" t="s">
        <v>258</v>
      </c>
      <c r="H8552" t="s">
        <v>150</v>
      </c>
      <c r="I8552" t="s">
        <v>136</v>
      </c>
      <c r="J8552" t="s">
        <v>137</v>
      </c>
      <c r="K8552" t="s">
        <v>138</v>
      </c>
      <c r="L8552" t="s">
        <v>24262</v>
      </c>
      <c r="M8552" t="s">
        <v>24263</v>
      </c>
      <c r="N8552">
        <v>0.97777777700000001</v>
      </c>
      <c r="O8552">
        <v>0</v>
      </c>
      <c r="P8552">
        <v>121</v>
      </c>
      <c r="Q8552">
        <v>0</v>
      </c>
      <c r="R8552">
        <v>0</v>
      </c>
      <c r="S8552">
        <v>0</v>
      </c>
      <c r="T8552">
        <v>6</v>
      </c>
      <c r="U8552">
        <v>0</v>
      </c>
      <c r="V8552">
        <v>0</v>
      </c>
      <c r="W8552">
        <v>0</v>
      </c>
      <c r="X8552">
        <v>30.509928969416762</v>
      </c>
      <c r="Y8552">
        <v>0</v>
      </c>
      <c r="Z8552">
        <v>0</v>
      </c>
      <c r="AA8552">
        <v>0</v>
      </c>
      <c r="AB8552">
        <v>1.9218757641404001</v>
      </c>
      <c r="AC8552">
        <v>0</v>
      </c>
      <c r="AD8552">
        <v>0</v>
      </c>
      <c r="AE8552">
        <v>32.431804733557165</v>
      </c>
    </row>
    <row r="8553" spans="1:31" x14ac:dyDescent="0.25">
      <c r="A8553">
        <v>2334940</v>
      </c>
      <c r="B8553">
        <v>1</v>
      </c>
      <c r="C8553" t="s">
        <v>80</v>
      </c>
      <c r="D8553" t="s">
        <v>106</v>
      </c>
      <c r="E8553" t="s">
        <v>153</v>
      </c>
      <c r="F8553" t="s">
        <v>24264</v>
      </c>
      <c r="G8553" t="s">
        <v>155</v>
      </c>
      <c r="H8553" t="s">
        <v>150</v>
      </c>
      <c r="I8553" t="s">
        <v>136</v>
      </c>
      <c r="J8553" t="s">
        <v>137</v>
      </c>
      <c r="K8553" t="s">
        <v>138</v>
      </c>
      <c r="L8553" t="s">
        <v>24265</v>
      </c>
      <c r="M8553" t="s">
        <v>24266</v>
      </c>
      <c r="N8553">
        <v>4.5377777769999996</v>
      </c>
      <c r="O8553">
        <v>0</v>
      </c>
      <c r="P8553">
        <v>1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1.0296949905719999</v>
      </c>
      <c r="Y8553">
        <v>0</v>
      </c>
      <c r="Z8553">
        <v>0</v>
      </c>
      <c r="AA8553">
        <v>0</v>
      </c>
      <c r="AB8553">
        <v>0</v>
      </c>
      <c r="AC8553">
        <v>0</v>
      </c>
      <c r="AD8553">
        <v>0</v>
      </c>
      <c r="AE8553">
        <v>1.0296949905719999</v>
      </c>
    </row>
    <row r="8554" spans="1:31" x14ac:dyDescent="0.25">
      <c r="A8554">
        <v>2335086</v>
      </c>
      <c r="B8554">
        <v>1</v>
      </c>
      <c r="C8554" t="s">
        <v>80</v>
      </c>
      <c r="D8554" t="s">
        <v>110</v>
      </c>
      <c r="E8554" t="s">
        <v>153</v>
      </c>
      <c r="F8554" t="s">
        <v>24267</v>
      </c>
      <c r="G8554" t="s">
        <v>155</v>
      </c>
      <c r="H8554" t="s">
        <v>150</v>
      </c>
      <c r="I8554" t="s">
        <v>136</v>
      </c>
      <c r="J8554" t="s">
        <v>137</v>
      </c>
      <c r="K8554" t="s">
        <v>138</v>
      </c>
      <c r="L8554" t="s">
        <v>24268</v>
      </c>
      <c r="M8554" t="s">
        <v>24269</v>
      </c>
      <c r="N8554">
        <v>4.0599999999999996</v>
      </c>
      <c r="O8554">
        <v>0</v>
      </c>
      <c r="P8554">
        <v>3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2.5768686271826673</v>
      </c>
      <c r="Y8554">
        <v>0</v>
      </c>
      <c r="Z8554">
        <v>0</v>
      </c>
      <c r="AA8554">
        <v>0</v>
      </c>
      <c r="AB8554">
        <v>0</v>
      </c>
      <c r="AC8554">
        <v>0</v>
      </c>
      <c r="AD8554">
        <v>0</v>
      </c>
      <c r="AE8554">
        <v>2.5768686271826673</v>
      </c>
    </row>
    <row r="8555" spans="1:31" x14ac:dyDescent="0.25">
      <c r="A8555">
        <v>2334986</v>
      </c>
      <c r="B8555">
        <v>1</v>
      </c>
      <c r="C8555" t="s">
        <v>80</v>
      </c>
      <c r="D8555" t="s">
        <v>105</v>
      </c>
      <c r="E8555" t="s">
        <v>147</v>
      </c>
      <c r="F8555" t="s">
        <v>1753</v>
      </c>
      <c r="G8555" t="s">
        <v>353</v>
      </c>
      <c r="H8555" t="s">
        <v>150</v>
      </c>
      <c r="I8555" t="s">
        <v>136</v>
      </c>
      <c r="J8555" t="s">
        <v>137</v>
      </c>
      <c r="K8555" t="s">
        <v>138</v>
      </c>
      <c r="L8555" t="s">
        <v>24270</v>
      </c>
      <c r="M8555" t="s">
        <v>24271</v>
      </c>
      <c r="N8555">
        <v>2.5099999999999998</v>
      </c>
      <c r="O8555">
        <v>0</v>
      </c>
      <c r="P8555">
        <v>18</v>
      </c>
      <c r="Q8555">
        <v>0</v>
      </c>
      <c r="R8555">
        <v>21</v>
      </c>
      <c r="S8555">
        <v>0</v>
      </c>
      <c r="T8555">
        <v>16</v>
      </c>
      <c r="U8555">
        <v>0</v>
      </c>
      <c r="V8555">
        <v>0</v>
      </c>
      <c r="W8555">
        <v>0</v>
      </c>
      <c r="X8555">
        <v>18.077284771484404</v>
      </c>
      <c r="Y8555">
        <v>0</v>
      </c>
      <c r="Z8555">
        <v>25.573727481530362</v>
      </c>
      <c r="AA8555">
        <v>0</v>
      </c>
      <c r="AB8555">
        <v>24.183644635519464</v>
      </c>
      <c r="AC8555">
        <v>0</v>
      </c>
      <c r="AD8555">
        <v>0</v>
      </c>
      <c r="AE8555">
        <v>67.834656888534226</v>
      </c>
    </row>
    <row r="8556" spans="1:31" x14ac:dyDescent="0.25">
      <c r="A8556">
        <v>2334877</v>
      </c>
      <c r="B8556">
        <v>1</v>
      </c>
      <c r="C8556" t="s">
        <v>81</v>
      </c>
      <c r="D8556" t="s">
        <v>123</v>
      </c>
      <c r="E8556" t="s">
        <v>132</v>
      </c>
      <c r="F8556" t="s">
        <v>7396</v>
      </c>
      <c r="G8556" t="s">
        <v>134</v>
      </c>
      <c r="H8556" t="s">
        <v>135</v>
      </c>
      <c r="I8556" t="s">
        <v>136</v>
      </c>
      <c r="J8556" t="s">
        <v>137</v>
      </c>
      <c r="K8556" t="s">
        <v>138</v>
      </c>
      <c r="L8556" t="s">
        <v>24272</v>
      </c>
      <c r="M8556" t="s">
        <v>24273</v>
      </c>
      <c r="N8556">
        <v>0.72055555500000001</v>
      </c>
      <c r="O8556">
        <v>2</v>
      </c>
      <c r="P8556">
        <v>203</v>
      </c>
      <c r="Q8556">
        <v>24</v>
      </c>
      <c r="R8556">
        <v>42</v>
      </c>
      <c r="S8556">
        <v>1</v>
      </c>
      <c r="T8556">
        <v>21</v>
      </c>
      <c r="U8556">
        <v>0</v>
      </c>
      <c r="V8556">
        <v>0</v>
      </c>
      <c r="W8556">
        <v>24.460057803907084</v>
      </c>
      <c r="X8556">
        <v>39.538991046698015</v>
      </c>
      <c r="Y8556">
        <v>138.4888188183958</v>
      </c>
      <c r="Z8556">
        <v>150.74854935187739</v>
      </c>
      <c r="AA8556">
        <v>677.94912626964663</v>
      </c>
      <c r="AB8556">
        <v>24.827833165566314</v>
      </c>
      <c r="AC8556">
        <v>0</v>
      </c>
      <c r="AD8556">
        <v>0</v>
      </c>
      <c r="AE8556">
        <v>1056.0133764560912</v>
      </c>
    </row>
    <row r="8557" spans="1:31" x14ac:dyDescent="0.25">
      <c r="A8557">
        <v>2334731</v>
      </c>
      <c r="B8557">
        <v>1</v>
      </c>
      <c r="C8557" t="s">
        <v>81</v>
      </c>
      <c r="D8557" t="s">
        <v>113</v>
      </c>
      <c r="E8557" t="s">
        <v>158</v>
      </c>
      <c r="F8557" t="s">
        <v>24274</v>
      </c>
      <c r="G8557" t="s">
        <v>453</v>
      </c>
      <c r="H8557" t="s">
        <v>150</v>
      </c>
      <c r="I8557" t="s">
        <v>136</v>
      </c>
      <c r="J8557" t="s">
        <v>137</v>
      </c>
      <c r="K8557" t="s">
        <v>138</v>
      </c>
      <c r="L8557" t="s">
        <v>24275</v>
      </c>
      <c r="M8557" t="s">
        <v>24276</v>
      </c>
      <c r="N8557">
        <v>1.166388888</v>
      </c>
      <c r="O8557">
        <v>0</v>
      </c>
      <c r="P8557">
        <v>127</v>
      </c>
      <c r="Q8557">
        <v>0</v>
      </c>
      <c r="R8557">
        <v>10</v>
      </c>
      <c r="S8557">
        <v>0</v>
      </c>
      <c r="T8557">
        <v>8</v>
      </c>
      <c r="U8557">
        <v>0</v>
      </c>
      <c r="V8557">
        <v>1</v>
      </c>
      <c r="W8557">
        <v>0</v>
      </c>
      <c r="X8557">
        <v>22.886044310009403</v>
      </c>
      <c r="Y8557">
        <v>0</v>
      </c>
      <c r="Z8557">
        <v>12.794043680281934</v>
      </c>
      <c r="AA8557">
        <v>0</v>
      </c>
      <c r="AB8557">
        <v>2.9532641190115561</v>
      </c>
      <c r="AC8557">
        <v>0</v>
      </c>
      <c r="AD8557">
        <v>1.9120804865682002</v>
      </c>
      <c r="AE8557">
        <v>40.545432595871098</v>
      </c>
    </row>
    <row r="8558" spans="1:31" x14ac:dyDescent="0.25">
      <c r="A8558">
        <v>2335069</v>
      </c>
      <c r="B8558">
        <v>1</v>
      </c>
      <c r="C8558" t="s">
        <v>81</v>
      </c>
      <c r="D8558" t="s">
        <v>113</v>
      </c>
      <c r="E8558" t="s">
        <v>153</v>
      </c>
      <c r="F8558" t="s">
        <v>24277</v>
      </c>
      <c r="G8558" t="s">
        <v>203</v>
      </c>
      <c r="H8558" t="s">
        <v>150</v>
      </c>
      <c r="I8558" t="s">
        <v>136</v>
      </c>
      <c r="J8558" t="s">
        <v>137</v>
      </c>
      <c r="K8558" t="s">
        <v>138</v>
      </c>
      <c r="L8558" t="s">
        <v>24278</v>
      </c>
      <c r="M8558" t="s">
        <v>24279</v>
      </c>
      <c r="N8558">
        <v>2.2791666660000001</v>
      </c>
      <c r="O8558">
        <v>0</v>
      </c>
      <c r="P8558">
        <v>2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0.91484216277653319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E8558">
        <v>0.91484216277653319</v>
      </c>
    </row>
    <row r="8559" spans="1:31" x14ac:dyDescent="0.25">
      <c r="A8559">
        <v>2335172</v>
      </c>
      <c r="B8559">
        <v>1</v>
      </c>
      <c r="C8559" t="s">
        <v>80</v>
      </c>
      <c r="D8559" t="s">
        <v>96</v>
      </c>
      <c r="E8559" t="s">
        <v>153</v>
      </c>
      <c r="F8559" t="s">
        <v>24280</v>
      </c>
      <c r="G8559" t="s">
        <v>155</v>
      </c>
      <c r="H8559" t="s">
        <v>150</v>
      </c>
      <c r="I8559" t="s">
        <v>136</v>
      </c>
      <c r="J8559" t="s">
        <v>137</v>
      </c>
      <c r="K8559" t="s">
        <v>138</v>
      </c>
      <c r="L8559" t="s">
        <v>24281</v>
      </c>
      <c r="M8559" t="s">
        <v>24282</v>
      </c>
      <c r="N8559">
        <v>3.7483333330000002</v>
      </c>
      <c r="O8559">
        <v>0</v>
      </c>
      <c r="P8559">
        <v>1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1.1212492693713001</v>
      </c>
      <c r="Y8559">
        <v>0</v>
      </c>
      <c r="Z8559">
        <v>0</v>
      </c>
      <c r="AA8559">
        <v>0</v>
      </c>
      <c r="AB8559">
        <v>0</v>
      </c>
      <c r="AC8559">
        <v>0</v>
      </c>
      <c r="AD8559">
        <v>0</v>
      </c>
      <c r="AE8559">
        <v>1.1212492693713001</v>
      </c>
    </row>
    <row r="8560" spans="1:31" x14ac:dyDescent="0.25">
      <c r="A8560">
        <v>2335318</v>
      </c>
      <c r="B8560">
        <v>1</v>
      </c>
      <c r="C8560" t="s">
        <v>81</v>
      </c>
      <c r="D8560" t="s">
        <v>114</v>
      </c>
      <c r="E8560" t="s">
        <v>175</v>
      </c>
      <c r="F8560" t="s">
        <v>11133</v>
      </c>
      <c r="G8560" t="s">
        <v>210</v>
      </c>
      <c r="H8560" t="s">
        <v>135</v>
      </c>
      <c r="I8560" t="s">
        <v>136</v>
      </c>
      <c r="J8560" t="s">
        <v>137</v>
      </c>
      <c r="K8560" t="s">
        <v>138</v>
      </c>
      <c r="L8560" t="s">
        <v>24283</v>
      </c>
      <c r="M8560" t="s">
        <v>24284</v>
      </c>
      <c r="N8560">
        <v>0.58527777700000005</v>
      </c>
      <c r="O8560">
        <v>0</v>
      </c>
      <c r="P8560">
        <v>19</v>
      </c>
      <c r="Q8560">
        <v>0</v>
      </c>
      <c r="R8560">
        <v>10</v>
      </c>
      <c r="S8560">
        <v>0</v>
      </c>
      <c r="T8560">
        <v>2</v>
      </c>
      <c r="U8560">
        <v>0</v>
      </c>
      <c r="V8560">
        <v>0</v>
      </c>
      <c r="W8560">
        <v>0</v>
      </c>
      <c r="X8560">
        <v>0.98737436147577506</v>
      </c>
      <c r="Y8560">
        <v>0</v>
      </c>
      <c r="Z8560">
        <v>1.1951650360854169</v>
      </c>
      <c r="AA8560">
        <v>0</v>
      </c>
      <c r="AB8560">
        <v>0.95248698767358897</v>
      </c>
      <c r="AC8560">
        <v>0</v>
      </c>
      <c r="AD8560">
        <v>0</v>
      </c>
      <c r="AE8560">
        <v>3.1350263852347813</v>
      </c>
    </row>
    <row r="8561" spans="1:31" x14ac:dyDescent="0.25">
      <c r="A8561">
        <v>2334777</v>
      </c>
      <c r="B8561">
        <v>1</v>
      </c>
      <c r="C8561" t="s">
        <v>81</v>
      </c>
      <c r="D8561" t="s">
        <v>127</v>
      </c>
      <c r="E8561" t="s">
        <v>153</v>
      </c>
      <c r="F8561" t="s">
        <v>24285</v>
      </c>
      <c r="G8561" t="s">
        <v>203</v>
      </c>
      <c r="H8561" t="s">
        <v>150</v>
      </c>
      <c r="I8561" t="s">
        <v>136</v>
      </c>
      <c r="J8561" t="s">
        <v>137</v>
      </c>
      <c r="K8561" t="s">
        <v>138</v>
      </c>
      <c r="L8561" t="s">
        <v>24286</v>
      </c>
      <c r="M8561" t="s">
        <v>24287</v>
      </c>
      <c r="N8561">
        <v>6.074166666</v>
      </c>
      <c r="O8561">
        <v>0</v>
      </c>
      <c r="P8561">
        <v>0</v>
      </c>
      <c r="Q8561">
        <v>0</v>
      </c>
      <c r="R8561">
        <v>1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1.8848193976183335E-2</v>
      </c>
      <c r="AA8561">
        <v>0</v>
      </c>
      <c r="AB8561">
        <v>0</v>
      </c>
      <c r="AC8561">
        <v>0</v>
      </c>
      <c r="AD8561">
        <v>0</v>
      </c>
      <c r="AE8561">
        <v>1.8848193976183335E-2</v>
      </c>
    </row>
    <row r="8562" spans="1:31" x14ac:dyDescent="0.25">
      <c r="A8562">
        <v>2335049</v>
      </c>
      <c r="B8562">
        <v>1</v>
      </c>
      <c r="C8562" t="s">
        <v>80</v>
      </c>
      <c r="D8562" t="s">
        <v>110</v>
      </c>
      <c r="E8562" t="s">
        <v>153</v>
      </c>
      <c r="F8562" t="s">
        <v>24288</v>
      </c>
      <c r="G8562" t="s">
        <v>155</v>
      </c>
      <c r="H8562" t="s">
        <v>150</v>
      </c>
      <c r="I8562" t="s">
        <v>136</v>
      </c>
      <c r="J8562" t="s">
        <v>137</v>
      </c>
      <c r="K8562" t="s">
        <v>138</v>
      </c>
      <c r="L8562" t="s">
        <v>24289</v>
      </c>
      <c r="M8562" t="s">
        <v>24290</v>
      </c>
      <c r="N8562">
        <v>2.4622222219999998</v>
      </c>
      <c r="O8562">
        <v>0</v>
      </c>
      <c r="P8562">
        <v>1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6.5117030160000003E-4</v>
      </c>
      <c r="Y8562">
        <v>0</v>
      </c>
      <c r="Z8562">
        <v>0</v>
      </c>
      <c r="AA8562">
        <v>0</v>
      </c>
      <c r="AB8562">
        <v>0</v>
      </c>
      <c r="AC8562">
        <v>0</v>
      </c>
      <c r="AD8562">
        <v>0</v>
      </c>
      <c r="AE8562">
        <v>6.5117030160000003E-4</v>
      </c>
    </row>
    <row r="8563" spans="1:31" x14ac:dyDescent="0.25">
      <c r="A8563">
        <v>2334737</v>
      </c>
      <c r="B8563">
        <v>1</v>
      </c>
      <c r="C8563" t="s">
        <v>80</v>
      </c>
      <c r="D8563" t="s">
        <v>95</v>
      </c>
      <c r="E8563" t="s">
        <v>414</v>
      </c>
      <c r="F8563" t="s">
        <v>24291</v>
      </c>
      <c r="G8563" t="s">
        <v>134</v>
      </c>
      <c r="H8563" t="s">
        <v>135</v>
      </c>
      <c r="I8563" t="s">
        <v>136</v>
      </c>
      <c r="J8563" t="s">
        <v>137</v>
      </c>
      <c r="K8563" t="s">
        <v>138</v>
      </c>
      <c r="L8563" t="s">
        <v>24292</v>
      </c>
      <c r="M8563" t="s">
        <v>24293</v>
      </c>
      <c r="N8563">
        <v>0.335277777</v>
      </c>
      <c r="O8563">
        <v>7</v>
      </c>
      <c r="P8563">
        <v>2478</v>
      </c>
      <c r="Q8563">
        <v>0</v>
      </c>
      <c r="R8563">
        <v>55</v>
      </c>
      <c r="S8563">
        <v>16</v>
      </c>
      <c r="T8563">
        <v>206</v>
      </c>
      <c r="U8563">
        <v>2</v>
      </c>
      <c r="V8563">
        <v>0</v>
      </c>
      <c r="W8563">
        <v>0.75404590988090014</v>
      </c>
      <c r="X8563">
        <v>149.02231418443014</v>
      </c>
      <c r="Y8563">
        <v>0</v>
      </c>
      <c r="Z8563">
        <v>7.7422245372778029</v>
      </c>
      <c r="AA8563">
        <v>6.3950606995712498</v>
      </c>
      <c r="AB8563">
        <v>45.77295485191388</v>
      </c>
      <c r="AC8563">
        <v>25.811262450759425</v>
      </c>
      <c r="AD8563">
        <v>0</v>
      </c>
      <c r="AE8563">
        <v>235.49786263383336</v>
      </c>
    </row>
    <row r="8564" spans="1:31" x14ac:dyDescent="0.25">
      <c r="A8564">
        <v>2334837</v>
      </c>
      <c r="B8564">
        <v>1</v>
      </c>
      <c r="C8564" t="s">
        <v>80</v>
      </c>
      <c r="D8564" t="s">
        <v>92</v>
      </c>
      <c r="E8564" t="s">
        <v>285</v>
      </c>
      <c r="F8564" t="s">
        <v>24294</v>
      </c>
      <c r="G8564" t="s">
        <v>384</v>
      </c>
      <c r="H8564" t="s">
        <v>150</v>
      </c>
      <c r="I8564" t="s">
        <v>136</v>
      </c>
      <c r="J8564" t="s">
        <v>137</v>
      </c>
      <c r="K8564" t="s">
        <v>138</v>
      </c>
      <c r="L8564" t="s">
        <v>24295</v>
      </c>
      <c r="M8564" t="s">
        <v>24296</v>
      </c>
      <c r="N8564">
        <v>3.1802777770000001</v>
      </c>
      <c r="O8564">
        <v>0</v>
      </c>
      <c r="P8564">
        <v>38</v>
      </c>
      <c r="Q8564">
        <v>0</v>
      </c>
      <c r="R8564">
        <v>0</v>
      </c>
      <c r="S8564">
        <v>0</v>
      </c>
      <c r="T8564">
        <v>1</v>
      </c>
      <c r="U8564">
        <v>0</v>
      </c>
      <c r="V8564">
        <v>0</v>
      </c>
      <c r="W8564">
        <v>0</v>
      </c>
      <c r="X8564">
        <v>23.744225143135857</v>
      </c>
      <c r="Y8564">
        <v>0</v>
      </c>
      <c r="Z8564">
        <v>0</v>
      </c>
      <c r="AA8564">
        <v>0</v>
      </c>
      <c r="AB8564">
        <v>5.3711810796433328</v>
      </c>
      <c r="AC8564">
        <v>0</v>
      </c>
      <c r="AD8564">
        <v>0</v>
      </c>
      <c r="AE8564">
        <v>29.115406222779189</v>
      </c>
    </row>
    <row r="8565" spans="1:31" x14ac:dyDescent="0.25">
      <c r="A8565">
        <v>2334814</v>
      </c>
      <c r="B8565">
        <v>1</v>
      </c>
      <c r="C8565" t="s">
        <v>80</v>
      </c>
      <c r="D8565" t="s">
        <v>84</v>
      </c>
      <c r="E8565" t="s">
        <v>147</v>
      </c>
      <c r="F8565" t="s">
        <v>24297</v>
      </c>
      <c r="G8565" t="s">
        <v>463</v>
      </c>
      <c r="H8565" t="s">
        <v>150</v>
      </c>
      <c r="I8565" t="s">
        <v>136</v>
      </c>
      <c r="J8565" t="s">
        <v>137</v>
      </c>
      <c r="K8565" t="s">
        <v>138</v>
      </c>
      <c r="L8565" t="s">
        <v>24298</v>
      </c>
      <c r="M8565" t="s">
        <v>24299</v>
      </c>
      <c r="N8565">
        <v>1.0294444439999999</v>
      </c>
      <c r="O8565">
        <v>0</v>
      </c>
      <c r="P8565">
        <v>1</v>
      </c>
      <c r="Q8565">
        <v>0</v>
      </c>
      <c r="R8565">
        <v>0</v>
      </c>
      <c r="S8565">
        <v>0</v>
      </c>
      <c r="T8565">
        <v>47</v>
      </c>
      <c r="U8565">
        <v>0</v>
      </c>
      <c r="V8565">
        <v>0</v>
      </c>
      <c r="W8565">
        <v>0</v>
      </c>
      <c r="X8565">
        <v>3.1929863002616667E-2</v>
      </c>
      <c r="Y8565">
        <v>0</v>
      </c>
      <c r="Z8565">
        <v>0</v>
      </c>
      <c r="AA8565">
        <v>0</v>
      </c>
      <c r="AB8565">
        <v>26.556425568794825</v>
      </c>
      <c r="AC8565">
        <v>0</v>
      </c>
      <c r="AD8565">
        <v>0</v>
      </c>
      <c r="AE8565">
        <v>26.588355431797442</v>
      </c>
    </row>
    <row r="8566" spans="1:31" x14ac:dyDescent="0.25">
      <c r="A8566">
        <v>2335043</v>
      </c>
      <c r="B8566">
        <v>1</v>
      </c>
      <c r="C8566" t="s">
        <v>80</v>
      </c>
      <c r="D8566" t="s">
        <v>93</v>
      </c>
      <c r="E8566" t="s">
        <v>153</v>
      </c>
      <c r="F8566" t="s">
        <v>24300</v>
      </c>
      <c r="G8566" t="s">
        <v>155</v>
      </c>
      <c r="H8566" t="s">
        <v>150</v>
      </c>
      <c r="I8566" t="s">
        <v>136</v>
      </c>
      <c r="J8566" t="s">
        <v>137</v>
      </c>
      <c r="K8566" t="s">
        <v>138</v>
      </c>
      <c r="L8566" t="s">
        <v>24301</v>
      </c>
      <c r="M8566" t="s">
        <v>24302</v>
      </c>
      <c r="N8566">
        <v>3.2119444439999998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1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6.2532419719224892</v>
      </c>
      <c r="AC8566">
        <v>0</v>
      </c>
      <c r="AD8566">
        <v>0</v>
      </c>
      <c r="AE8566">
        <v>6.2532419719224892</v>
      </c>
    </row>
    <row r="8567" spans="1:31" x14ac:dyDescent="0.25">
      <c r="A8567">
        <v>2334794</v>
      </c>
      <c r="B8567">
        <v>1</v>
      </c>
      <c r="C8567" t="s">
        <v>80</v>
      </c>
      <c r="D8567" t="s">
        <v>106</v>
      </c>
      <c r="E8567" t="s">
        <v>141</v>
      </c>
      <c r="F8567" t="s">
        <v>24303</v>
      </c>
      <c r="G8567" t="s">
        <v>143</v>
      </c>
      <c r="H8567" t="s">
        <v>135</v>
      </c>
      <c r="I8567" t="s">
        <v>136</v>
      </c>
      <c r="J8567" t="s">
        <v>137</v>
      </c>
      <c r="K8567" t="s">
        <v>144</v>
      </c>
      <c r="L8567" t="s">
        <v>24304</v>
      </c>
      <c r="M8567" t="s">
        <v>24305</v>
      </c>
      <c r="N8567">
        <v>7.3986111110000001</v>
      </c>
      <c r="O8567">
        <v>0</v>
      </c>
      <c r="P8567">
        <v>8</v>
      </c>
      <c r="Q8567">
        <v>29</v>
      </c>
      <c r="R8567">
        <v>73</v>
      </c>
      <c r="S8567">
        <v>10</v>
      </c>
      <c r="T8567">
        <v>20</v>
      </c>
      <c r="U8567">
        <v>1</v>
      </c>
      <c r="V8567">
        <v>0</v>
      </c>
      <c r="W8567">
        <v>0</v>
      </c>
      <c r="X8567">
        <v>40.121663609335585</v>
      </c>
      <c r="Y8567">
        <v>2124.572525665727</v>
      </c>
      <c r="Z8567">
        <v>2283.7282847134834</v>
      </c>
      <c r="AA8567">
        <v>554.87618083160999</v>
      </c>
      <c r="AB8567">
        <v>664.19209035962945</v>
      </c>
      <c r="AC8567">
        <v>160.07260519561004</v>
      </c>
      <c r="AD8567">
        <v>0</v>
      </c>
      <c r="AE8567">
        <v>5827.5633503753952</v>
      </c>
    </row>
    <row r="8568" spans="1:31" x14ac:dyDescent="0.25">
      <c r="A8568">
        <v>2335149</v>
      </c>
      <c r="B8568">
        <v>1</v>
      </c>
      <c r="C8568" t="s">
        <v>80</v>
      </c>
      <c r="D8568" t="s">
        <v>103</v>
      </c>
      <c r="E8568" t="s">
        <v>132</v>
      </c>
      <c r="F8568" t="s">
        <v>3220</v>
      </c>
      <c r="G8568" t="s">
        <v>134</v>
      </c>
      <c r="H8568" t="s">
        <v>135</v>
      </c>
      <c r="I8568" t="s">
        <v>136</v>
      </c>
      <c r="J8568" t="s">
        <v>137</v>
      </c>
      <c r="K8568" t="s">
        <v>138</v>
      </c>
      <c r="L8568" t="s">
        <v>24306</v>
      </c>
      <c r="M8568" t="s">
        <v>24307</v>
      </c>
      <c r="N8568">
        <v>5.2777776999999998E-2</v>
      </c>
      <c r="O8568">
        <v>21</v>
      </c>
      <c r="P8568">
        <v>2576</v>
      </c>
      <c r="Q8568">
        <v>33</v>
      </c>
      <c r="R8568">
        <v>191</v>
      </c>
      <c r="S8568">
        <v>56</v>
      </c>
      <c r="T8568">
        <v>692</v>
      </c>
      <c r="U8568">
        <v>7</v>
      </c>
      <c r="V8568">
        <v>1</v>
      </c>
      <c r="W8568">
        <v>0.78758128983333364</v>
      </c>
      <c r="X8568">
        <v>23.36311524181863</v>
      </c>
      <c r="Y8568">
        <v>6.4224596946893326</v>
      </c>
      <c r="Z8568">
        <v>3.1909884233148342</v>
      </c>
      <c r="AA8568">
        <v>15.123335399062279</v>
      </c>
      <c r="AB8568">
        <v>22.537445141110361</v>
      </c>
      <c r="AC8568">
        <v>24.593995073836837</v>
      </c>
      <c r="AD8568">
        <v>1.1031149715438335</v>
      </c>
      <c r="AE8568">
        <v>97.122035235209438</v>
      </c>
    </row>
    <row r="8569" spans="1:31" x14ac:dyDescent="0.25">
      <c r="A8569">
        <v>2334757</v>
      </c>
      <c r="B8569">
        <v>1</v>
      </c>
      <c r="C8569" t="s">
        <v>80</v>
      </c>
      <c r="D8569" t="s">
        <v>93</v>
      </c>
      <c r="E8569" t="s">
        <v>141</v>
      </c>
      <c r="F8569" t="s">
        <v>296</v>
      </c>
      <c r="G8569" t="s">
        <v>134</v>
      </c>
      <c r="H8569" t="s">
        <v>135</v>
      </c>
      <c r="I8569" t="s">
        <v>136</v>
      </c>
      <c r="J8569" t="s">
        <v>137</v>
      </c>
      <c r="K8569" t="s">
        <v>138</v>
      </c>
      <c r="L8569" t="s">
        <v>24308</v>
      </c>
      <c r="M8569" t="s">
        <v>24309</v>
      </c>
      <c r="N8569">
        <v>0.139444444</v>
      </c>
      <c r="O8569">
        <v>0</v>
      </c>
      <c r="P8569">
        <v>425</v>
      </c>
      <c r="Q8569">
        <v>25</v>
      </c>
      <c r="R8569">
        <v>43</v>
      </c>
      <c r="S8569">
        <v>10</v>
      </c>
      <c r="T8569">
        <v>135</v>
      </c>
      <c r="U8569">
        <v>0</v>
      </c>
      <c r="V8569">
        <v>0</v>
      </c>
      <c r="W8569">
        <v>0</v>
      </c>
      <c r="X8569">
        <v>11.304579876865089</v>
      </c>
      <c r="Y8569">
        <v>31.992874248603965</v>
      </c>
      <c r="Z8569">
        <v>22.486558972565355</v>
      </c>
      <c r="AA8569">
        <v>4.4677951394770341</v>
      </c>
      <c r="AB8569">
        <v>15.059177027224003</v>
      </c>
      <c r="AC8569">
        <v>0</v>
      </c>
      <c r="AD8569">
        <v>0</v>
      </c>
      <c r="AE8569">
        <v>85.31098526473545</v>
      </c>
    </row>
    <row r="8570" spans="1:31" x14ac:dyDescent="0.25">
      <c r="A8570">
        <v>2334751</v>
      </c>
      <c r="B8570">
        <v>1</v>
      </c>
      <c r="C8570" t="s">
        <v>81</v>
      </c>
      <c r="D8570" t="s">
        <v>120</v>
      </c>
      <c r="E8570" t="s">
        <v>147</v>
      </c>
      <c r="F8570" t="s">
        <v>24310</v>
      </c>
      <c r="G8570" t="s">
        <v>1915</v>
      </c>
      <c r="H8570" t="s">
        <v>150</v>
      </c>
      <c r="I8570" t="s">
        <v>136</v>
      </c>
      <c r="J8570" t="s">
        <v>137</v>
      </c>
      <c r="K8570" t="s">
        <v>138</v>
      </c>
      <c r="L8570" t="s">
        <v>24311</v>
      </c>
      <c r="M8570" t="s">
        <v>24312</v>
      </c>
      <c r="N8570">
        <v>1.9536111110000001</v>
      </c>
      <c r="O8570">
        <v>0</v>
      </c>
      <c r="P8570">
        <v>72</v>
      </c>
      <c r="Q8570">
        <v>0</v>
      </c>
      <c r="R8570">
        <v>0</v>
      </c>
      <c r="S8570">
        <v>0</v>
      </c>
      <c r="T8570">
        <v>15</v>
      </c>
      <c r="U8570">
        <v>0</v>
      </c>
      <c r="V8570">
        <v>0</v>
      </c>
      <c r="W8570">
        <v>0</v>
      </c>
      <c r="X8570">
        <v>37.272481506094699</v>
      </c>
      <c r="Y8570">
        <v>0</v>
      </c>
      <c r="Z8570">
        <v>0</v>
      </c>
      <c r="AA8570">
        <v>0</v>
      </c>
      <c r="AB8570">
        <v>6.5150814910800339</v>
      </c>
      <c r="AC8570">
        <v>0</v>
      </c>
      <c r="AD8570">
        <v>0</v>
      </c>
      <c r="AE8570">
        <v>43.787562997174732</v>
      </c>
    </row>
    <row r="8571" spans="1:31" x14ac:dyDescent="0.25">
      <c r="A8571">
        <v>2335275</v>
      </c>
      <c r="B8571">
        <v>1</v>
      </c>
      <c r="C8571" t="s">
        <v>80</v>
      </c>
      <c r="D8571" t="s">
        <v>92</v>
      </c>
      <c r="E8571" t="s">
        <v>132</v>
      </c>
      <c r="F8571" t="s">
        <v>24313</v>
      </c>
      <c r="G8571" t="s">
        <v>134</v>
      </c>
      <c r="H8571" t="s">
        <v>135</v>
      </c>
      <c r="I8571" t="s">
        <v>468</v>
      </c>
      <c r="J8571" t="s">
        <v>137</v>
      </c>
      <c r="K8571" t="s">
        <v>138</v>
      </c>
      <c r="L8571" t="s">
        <v>24314</v>
      </c>
      <c r="M8571" t="s">
        <v>24315</v>
      </c>
      <c r="N8571">
        <v>0.05</v>
      </c>
      <c r="O8571">
        <v>0</v>
      </c>
      <c r="P8571">
        <v>1350</v>
      </c>
      <c r="Q8571">
        <v>0</v>
      </c>
      <c r="R8571">
        <v>28</v>
      </c>
      <c r="S8571">
        <v>0</v>
      </c>
      <c r="T8571">
        <v>49</v>
      </c>
      <c r="U8571">
        <v>0</v>
      </c>
      <c r="V8571">
        <v>0</v>
      </c>
      <c r="W8571">
        <v>0</v>
      </c>
      <c r="X8571">
        <v>16.03583027301946</v>
      </c>
      <c r="Y8571">
        <v>0</v>
      </c>
      <c r="Z8571">
        <v>0.24084323055000001</v>
      </c>
      <c r="AA8571">
        <v>0</v>
      </c>
      <c r="AB8571">
        <v>1.6234366933684996</v>
      </c>
      <c r="AC8571">
        <v>0</v>
      </c>
      <c r="AD8571">
        <v>0</v>
      </c>
      <c r="AE8571">
        <v>17.900110196937959</v>
      </c>
    </row>
    <row r="8572" spans="1:31" x14ac:dyDescent="0.25">
      <c r="A8572">
        <v>2335129</v>
      </c>
      <c r="B8572">
        <v>1</v>
      </c>
      <c r="C8572" t="s">
        <v>80</v>
      </c>
      <c r="D8572" t="s">
        <v>107</v>
      </c>
      <c r="E8572" t="s">
        <v>153</v>
      </c>
      <c r="F8572" t="s">
        <v>24316</v>
      </c>
      <c r="G8572" t="s">
        <v>254</v>
      </c>
      <c r="H8572" t="s">
        <v>150</v>
      </c>
      <c r="I8572" t="s">
        <v>136</v>
      </c>
      <c r="J8572" t="s">
        <v>137</v>
      </c>
      <c r="K8572" t="s">
        <v>138</v>
      </c>
      <c r="L8572" t="s">
        <v>24317</v>
      </c>
      <c r="M8572" t="s">
        <v>24318</v>
      </c>
      <c r="N8572">
        <v>1.9683333329999999</v>
      </c>
      <c r="O8572">
        <v>0</v>
      </c>
      <c r="P8572">
        <v>1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0.69985752959254177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0</v>
      </c>
      <c r="AE8572">
        <v>0.69985752959254177</v>
      </c>
    </row>
    <row r="8573" spans="1:31" x14ac:dyDescent="0.25">
      <c r="A8573">
        <v>2335106</v>
      </c>
      <c r="B8573">
        <v>1</v>
      </c>
      <c r="C8573" t="s">
        <v>80</v>
      </c>
      <c r="D8573" t="s">
        <v>108</v>
      </c>
      <c r="E8573" t="s">
        <v>153</v>
      </c>
      <c r="F8573" t="s">
        <v>24319</v>
      </c>
      <c r="G8573" t="s">
        <v>336</v>
      </c>
      <c r="H8573" t="s">
        <v>150</v>
      </c>
      <c r="I8573" t="s">
        <v>136</v>
      </c>
      <c r="J8573" t="s">
        <v>137</v>
      </c>
      <c r="K8573" t="s">
        <v>138</v>
      </c>
      <c r="L8573" t="s">
        <v>24320</v>
      </c>
      <c r="M8573" t="s">
        <v>24321</v>
      </c>
      <c r="N8573">
        <v>0.80166666600000003</v>
      </c>
      <c r="O8573">
        <v>0</v>
      </c>
      <c r="P8573">
        <v>1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0.30561654476740002</v>
      </c>
      <c r="Y8573">
        <v>0</v>
      </c>
      <c r="Z8573">
        <v>0</v>
      </c>
      <c r="AA8573">
        <v>0</v>
      </c>
      <c r="AB8573">
        <v>0</v>
      </c>
      <c r="AC8573">
        <v>0</v>
      </c>
      <c r="AD8573">
        <v>0</v>
      </c>
      <c r="AE8573">
        <v>0.30561654476740002</v>
      </c>
    </row>
    <row r="8574" spans="1:31" x14ac:dyDescent="0.25">
      <c r="A8574">
        <v>2334734</v>
      </c>
      <c r="B8574">
        <v>1</v>
      </c>
      <c r="C8574" t="s">
        <v>81</v>
      </c>
      <c r="D8574" t="s">
        <v>115</v>
      </c>
      <c r="E8574" t="s">
        <v>141</v>
      </c>
      <c r="F8574" t="s">
        <v>3887</v>
      </c>
      <c r="G8574" t="s">
        <v>134</v>
      </c>
      <c r="H8574" t="s">
        <v>135</v>
      </c>
      <c r="I8574" t="s">
        <v>136</v>
      </c>
      <c r="J8574" t="s">
        <v>137</v>
      </c>
      <c r="K8574" t="s">
        <v>138</v>
      </c>
      <c r="L8574" t="s">
        <v>24322</v>
      </c>
      <c r="M8574" t="s">
        <v>24323</v>
      </c>
      <c r="N8574">
        <v>0.16166666599999999</v>
      </c>
      <c r="O8574">
        <v>0</v>
      </c>
      <c r="P8574">
        <v>699</v>
      </c>
      <c r="Q8574">
        <v>4</v>
      </c>
      <c r="R8574">
        <v>78</v>
      </c>
      <c r="S8574">
        <v>4</v>
      </c>
      <c r="T8574">
        <v>33</v>
      </c>
      <c r="U8574">
        <v>0</v>
      </c>
      <c r="V8574">
        <v>0</v>
      </c>
      <c r="W8574">
        <v>0</v>
      </c>
      <c r="X8574">
        <v>6.3270569292794976</v>
      </c>
      <c r="Y8574">
        <v>1.2594563599272166</v>
      </c>
      <c r="Z8574">
        <v>7.4970559501029976</v>
      </c>
      <c r="AA8574">
        <v>1.3259041003308001</v>
      </c>
      <c r="AB8574">
        <v>2.1021840396212665</v>
      </c>
      <c r="AC8574">
        <v>0</v>
      </c>
      <c r="AD8574">
        <v>0</v>
      </c>
      <c r="AE8574">
        <v>18.511657379261777</v>
      </c>
    </row>
    <row r="8575" spans="1:31" x14ac:dyDescent="0.25">
      <c r="A8575">
        <v>2334820</v>
      </c>
      <c r="B8575">
        <v>1</v>
      </c>
      <c r="C8575" t="s">
        <v>80</v>
      </c>
      <c r="D8575" t="s">
        <v>94</v>
      </c>
      <c r="E8575" t="s">
        <v>141</v>
      </c>
      <c r="F8575" t="s">
        <v>24324</v>
      </c>
      <c r="G8575" t="s">
        <v>134</v>
      </c>
      <c r="H8575" t="s">
        <v>135</v>
      </c>
      <c r="I8575" t="s">
        <v>136</v>
      </c>
      <c r="J8575" t="s">
        <v>137</v>
      </c>
      <c r="K8575" t="s">
        <v>138</v>
      </c>
      <c r="L8575" t="s">
        <v>24325</v>
      </c>
      <c r="M8575" t="s">
        <v>24326</v>
      </c>
      <c r="N8575">
        <v>0.28749999999999998</v>
      </c>
      <c r="O8575">
        <v>0</v>
      </c>
      <c r="P8575">
        <v>518</v>
      </c>
      <c r="Q8575">
        <v>0</v>
      </c>
      <c r="R8575">
        <v>0</v>
      </c>
      <c r="S8575">
        <v>1</v>
      </c>
      <c r="T8575">
        <v>18</v>
      </c>
      <c r="U8575">
        <v>0</v>
      </c>
      <c r="V8575">
        <v>0</v>
      </c>
      <c r="W8575">
        <v>0</v>
      </c>
      <c r="X8575">
        <v>11.345349219172526</v>
      </c>
      <c r="Y8575">
        <v>0</v>
      </c>
      <c r="Z8575">
        <v>0</v>
      </c>
      <c r="AA8575">
        <v>0.46711023517999994</v>
      </c>
      <c r="AB8575">
        <v>1.2299480178077498</v>
      </c>
      <c r="AC8575">
        <v>0</v>
      </c>
      <c r="AD8575">
        <v>0</v>
      </c>
      <c r="AE8575">
        <v>13.042407472160276</v>
      </c>
    </row>
    <row r="8576" spans="1:31" x14ac:dyDescent="0.25">
      <c r="A8576">
        <v>2335066</v>
      </c>
      <c r="B8576">
        <v>1</v>
      </c>
      <c r="C8576" t="s">
        <v>81</v>
      </c>
      <c r="D8576" t="s">
        <v>118</v>
      </c>
      <c r="E8576" t="s">
        <v>175</v>
      </c>
      <c r="F8576" t="s">
        <v>8320</v>
      </c>
      <c r="G8576" t="s">
        <v>210</v>
      </c>
      <c r="H8576" t="s">
        <v>135</v>
      </c>
      <c r="I8576" t="s">
        <v>136</v>
      </c>
      <c r="J8576" t="s">
        <v>137</v>
      </c>
      <c r="K8576" t="s">
        <v>138</v>
      </c>
      <c r="L8576" t="s">
        <v>24327</v>
      </c>
      <c r="M8576" t="s">
        <v>24328</v>
      </c>
      <c r="N8576">
        <v>3.0772222220000001</v>
      </c>
      <c r="O8576">
        <v>0</v>
      </c>
      <c r="P8576">
        <v>0</v>
      </c>
      <c r="Q8576">
        <v>2</v>
      </c>
      <c r="R8576">
        <v>4</v>
      </c>
      <c r="S8576">
        <v>2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19.354435094021817</v>
      </c>
      <c r="Z8576">
        <v>293.12354708031251</v>
      </c>
      <c r="AA8576">
        <v>1209.9901411218671</v>
      </c>
      <c r="AB8576">
        <v>0</v>
      </c>
      <c r="AC8576">
        <v>0</v>
      </c>
      <c r="AD8576">
        <v>0</v>
      </c>
      <c r="AE8576">
        <v>1522.4681232962014</v>
      </c>
    </row>
    <row r="8577" spans="1:31" x14ac:dyDescent="0.25">
      <c r="A8577">
        <v>2334880</v>
      </c>
      <c r="B8577">
        <v>1</v>
      </c>
      <c r="C8577" t="s">
        <v>81</v>
      </c>
      <c r="D8577" t="s">
        <v>123</v>
      </c>
      <c r="E8577" t="s">
        <v>147</v>
      </c>
      <c r="F8577" t="s">
        <v>24329</v>
      </c>
      <c r="G8577" t="s">
        <v>149</v>
      </c>
      <c r="H8577" t="s">
        <v>150</v>
      </c>
      <c r="I8577" t="s">
        <v>136</v>
      </c>
      <c r="J8577" t="s">
        <v>137</v>
      </c>
      <c r="K8577" t="s">
        <v>138</v>
      </c>
      <c r="L8577" t="s">
        <v>24330</v>
      </c>
      <c r="M8577" t="s">
        <v>24331</v>
      </c>
      <c r="N8577">
        <v>1.0238888880000001</v>
      </c>
      <c r="O8577">
        <v>0</v>
      </c>
      <c r="P8577">
        <v>108</v>
      </c>
      <c r="Q8577">
        <v>0</v>
      </c>
      <c r="R8577">
        <v>0</v>
      </c>
      <c r="S8577">
        <v>0</v>
      </c>
      <c r="T8577">
        <v>6</v>
      </c>
      <c r="U8577">
        <v>0</v>
      </c>
      <c r="V8577">
        <v>0</v>
      </c>
      <c r="W8577">
        <v>0</v>
      </c>
      <c r="X8577">
        <v>24.183892049021086</v>
      </c>
      <c r="Y8577">
        <v>0</v>
      </c>
      <c r="Z8577">
        <v>0</v>
      </c>
      <c r="AA8577">
        <v>0</v>
      </c>
      <c r="AB8577">
        <v>0.61956749251478327</v>
      </c>
      <c r="AC8577">
        <v>0</v>
      </c>
      <c r="AD8577">
        <v>0</v>
      </c>
      <c r="AE8577">
        <v>24.803459541535869</v>
      </c>
    </row>
    <row r="8578" spans="1:31" x14ac:dyDescent="0.25">
      <c r="A8578">
        <v>2334774</v>
      </c>
      <c r="B8578">
        <v>1</v>
      </c>
      <c r="C8578" t="s">
        <v>80</v>
      </c>
      <c r="D8578" t="s">
        <v>96</v>
      </c>
      <c r="E8578" t="s">
        <v>285</v>
      </c>
      <c r="F8578" t="s">
        <v>24332</v>
      </c>
      <c r="G8578" t="s">
        <v>384</v>
      </c>
      <c r="H8578" t="s">
        <v>150</v>
      </c>
      <c r="I8578" t="s">
        <v>136</v>
      </c>
      <c r="J8578" t="s">
        <v>137</v>
      </c>
      <c r="K8578" t="s">
        <v>138</v>
      </c>
      <c r="L8578" t="s">
        <v>24333</v>
      </c>
      <c r="M8578" t="s">
        <v>24334</v>
      </c>
      <c r="N8578">
        <v>2.2097222219999999</v>
      </c>
      <c r="O8578">
        <v>0</v>
      </c>
      <c r="P8578">
        <v>30</v>
      </c>
      <c r="Q8578">
        <v>0</v>
      </c>
      <c r="R8578">
        <v>1</v>
      </c>
      <c r="S8578">
        <v>0</v>
      </c>
      <c r="T8578">
        <v>4</v>
      </c>
      <c r="U8578">
        <v>0</v>
      </c>
      <c r="V8578">
        <v>0</v>
      </c>
      <c r="W8578">
        <v>0</v>
      </c>
      <c r="X8578">
        <v>23.332513371864167</v>
      </c>
      <c r="Y8578">
        <v>0</v>
      </c>
      <c r="Z8578">
        <v>7.1291989559083335E-2</v>
      </c>
      <c r="AA8578">
        <v>0</v>
      </c>
      <c r="AB8578">
        <v>8.5720422467373769</v>
      </c>
      <c r="AC8578">
        <v>0</v>
      </c>
      <c r="AD8578">
        <v>0</v>
      </c>
      <c r="AE8578">
        <v>31.975847608160628</v>
      </c>
    </row>
    <row r="8579" spans="1:31" x14ac:dyDescent="0.25">
      <c r="A8579">
        <v>2335215</v>
      </c>
      <c r="B8579">
        <v>1</v>
      </c>
      <c r="C8579" t="s">
        <v>81</v>
      </c>
      <c r="D8579" t="s">
        <v>122</v>
      </c>
      <c r="E8579" t="s">
        <v>158</v>
      </c>
      <c r="F8579" t="s">
        <v>24335</v>
      </c>
      <c r="G8579" t="s">
        <v>453</v>
      </c>
      <c r="H8579" t="s">
        <v>150</v>
      </c>
      <c r="I8579" t="s">
        <v>136</v>
      </c>
      <c r="J8579" t="s">
        <v>137</v>
      </c>
      <c r="K8579" t="s">
        <v>138</v>
      </c>
      <c r="L8579" t="s">
        <v>24336</v>
      </c>
      <c r="M8579" t="s">
        <v>24337</v>
      </c>
      <c r="N8579">
        <v>3.8025000000000002</v>
      </c>
      <c r="O8579">
        <v>0</v>
      </c>
      <c r="P8579">
        <v>88</v>
      </c>
      <c r="Q8579">
        <v>0</v>
      </c>
      <c r="R8579">
        <v>0</v>
      </c>
      <c r="S8579">
        <v>0</v>
      </c>
      <c r="T8579">
        <v>11</v>
      </c>
      <c r="U8579">
        <v>0</v>
      </c>
      <c r="V8579">
        <v>0</v>
      </c>
      <c r="W8579">
        <v>0</v>
      </c>
      <c r="X8579">
        <v>25.907589726528112</v>
      </c>
      <c r="Y8579">
        <v>0</v>
      </c>
      <c r="Z8579">
        <v>0</v>
      </c>
      <c r="AA8579">
        <v>0</v>
      </c>
      <c r="AB8579">
        <v>21.140780318238079</v>
      </c>
      <c r="AC8579">
        <v>0</v>
      </c>
      <c r="AD8579">
        <v>0</v>
      </c>
      <c r="AE8579">
        <v>47.048370044766187</v>
      </c>
    </row>
    <row r="8580" spans="1:31" x14ac:dyDescent="0.25">
      <c r="A8580">
        <v>2334883</v>
      </c>
      <c r="B8580">
        <v>1</v>
      </c>
      <c r="C8580" t="s">
        <v>80</v>
      </c>
      <c r="D8580" t="s">
        <v>82</v>
      </c>
      <c r="E8580" t="s">
        <v>153</v>
      </c>
      <c r="F8580" t="s">
        <v>24338</v>
      </c>
      <c r="G8580" t="s">
        <v>254</v>
      </c>
      <c r="H8580" t="s">
        <v>150</v>
      </c>
      <c r="I8580" t="s">
        <v>136</v>
      </c>
      <c r="J8580" t="s">
        <v>137</v>
      </c>
      <c r="K8580" t="s">
        <v>138</v>
      </c>
      <c r="L8580" t="s">
        <v>24339</v>
      </c>
      <c r="M8580" t="s">
        <v>24340</v>
      </c>
      <c r="N8580">
        <v>1.7283333329999999</v>
      </c>
      <c r="O8580">
        <v>0</v>
      </c>
      <c r="P8580">
        <v>4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1.5267296260188004</v>
      </c>
      <c r="Y8580">
        <v>0</v>
      </c>
      <c r="Z8580">
        <v>0</v>
      </c>
      <c r="AA8580">
        <v>0</v>
      </c>
      <c r="AB8580">
        <v>0</v>
      </c>
      <c r="AC8580">
        <v>0</v>
      </c>
      <c r="AD8580">
        <v>0</v>
      </c>
      <c r="AE8580">
        <v>1.5267296260188004</v>
      </c>
    </row>
    <row r="8581" spans="1:31" x14ac:dyDescent="0.25">
      <c r="A8581">
        <v>2335026</v>
      </c>
      <c r="B8581">
        <v>1</v>
      </c>
      <c r="C8581" t="s">
        <v>81</v>
      </c>
      <c r="D8581" t="s">
        <v>118</v>
      </c>
      <c r="E8581" t="s">
        <v>153</v>
      </c>
      <c r="F8581" t="s">
        <v>24341</v>
      </c>
      <c r="G8581" t="s">
        <v>155</v>
      </c>
      <c r="H8581" t="s">
        <v>150</v>
      </c>
      <c r="I8581" t="s">
        <v>136</v>
      </c>
      <c r="J8581" t="s">
        <v>137</v>
      </c>
      <c r="K8581" t="s">
        <v>138</v>
      </c>
      <c r="L8581" t="s">
        <v>24342</v>
      </c>
      <c r="M8581" t="s">
        <v>24343</v>
      </c>
      <c r="N8581">
        <v>1.470277777</v>
      </c>
      <c r="O8581">
        <v>0</v>
      </c>
      <c r="P8581">
        <v>3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1.4030686919061333</v>
      </c>
      <c r="Y8581">
        <v>0</v>
      </c>
      <c r="Z8581">
        <v>0</v>
      </c>
      <c r="AA8581">
        <v>0</v>
      </c>
      <c r="AB8581">
        <v>0</v>
      </c>
      <c r="AC8581">
        <v>0</v>
      </c>
      <c r="AD8581">
        <v>0</v>
      </c>
      <c r="AE8581">
        <v>1.4030686919061333</v>
      </c>
    </row>
    <row r="8582" spans="1:31" x14ac:dyDescent="0.25">
      <c r="A8582">
        <v>2334834</v>
      </c>
      <c r="B8582">
        <v>1</v>
      </c>
      <c r="C8582" t="s">
        <v>80</v>
      </c>
      <c r="D8582" t="s">
        <v>85</v>
      </c>
      <c r="E8582" t="s">
        <v>153</v>
      </c>
      <c r="F8582" t="s">
        <v>22461</v>
      </c>
      <c r="G8582" t="s">
        <v>254</v>
      </c>
      <c r="H8582" t="s">
        <v>150</v>
      </c>
      <c r="I8582" t="s">
        <v>136</v>
      </c>
      <c r="J8582" t="s">
        <v>137</v>
      </c>
      <c r="K8582" t="s">
        <v>138</v>
      </c>
      <c r="L8582" t="s">
        <v>24344</v>
      </c>
      <c r="M8582" t="s">
        <v>24345</v>
      </c>
      <c r="N8582">
        <v>1.141388888</v>
      </c>
      <c r="O8582">
        <v>0</v>
      </c>
      <c r="P8582">
        <v>2</v>
      </c>
      <c r="Q8582">
        <v>0</v>
      </c>
      <c r="R8582">
        <v>0</v>
      </c>
      <c r="S8582">
        <v>0</v>
      </c>
      <c r="T8582">
        <v>3</v>
      </c>
      <c r="U8582">
        <v>0</v>
      </c>
      <c r="V8582">
        <v>0</v>
      </c>
      <c r="W8582">
        <v>0</v>
      </c>
      <c r="X8582">
        <v>0.2928386355242667</v>
      </c>
      <c r="Y8582">
        <v>0</v>
      </c>
      <c r="Z8582">
        <v>0</v>
      </c>
      <c r="AA8582">
        <v>0</v>
      </c>
      <c r="AB8582">
        <v>0.86613687576748355</v>
      </c>
      <c r="AC8582">
        <v>0</v>
      </c>
      <c r="AD8582">
        <v>0</v>
      </c>
      <c r="AE8582">
        <v>1.1589755112917501</v>
      </c>
    </row>
    <row r="8583" spans="1:31" x14ac:dyDescent="0.25">
      <c r="A8583">
        <v>2335189</v>
      </c>
      <c r="B8583">
        <v>1</v>
      </c>
      <c r="C8583" t="s">
        <v>81</v>
      </c>
      <c r="D8583" t="s">
        <v>113</v>
      </c>
      <c r="E8583" t="s">
        <v>141</v>
      </c>
      <c r="F8583" t="s">
        <v>9032</v>
      </c>
      <c r="G8583" t="s">
        <v>134</v>
      </c>
      <c r="H8583" t="s">
        <v>135</v>
      </c>
      <c r="I8583" t="s">
        <v>136</v>
      </c>
      <c r="J8583" t="s">
        <v>137</v>
      </c>
      <c r="K8583" t="s">
        <v>138</v>
      </c>
      <c r="L8583" t="s">
        <v>24346</v>
      </c>
      <c r="M8583" t="s">
        <v>24347</v>
      </c>
      <c r="N8583">
        <v>0.16</v>
      </c>
      <c r="O8583">
        <v>0</v>
      </c>
      <c r="P8583">
        <v>1324</v>
      </c>
      <c r="Q8583">
        <v>22</v>
      </c>
      <c r="R8583">
        <v>224</v>
      </c>
      <c r="S8583">
        <v>11</v>
      </c>
      <c r="T8583">
        <v>54</v>
      </c>
      <c r="U8583">
        <v>1</v>
      </c>
      <c r="V8583">
        <v>1</v>
      </c>
      <c r="W8583">
        <v>0</v>
      </c>
      <c r="X8583">
        <v>34.933141443283205</v>
      </c>
      <c r="Y8583">
        <v>10.819757413267199</v>
      </c>
      <c r="Z8583">
        <v>32.209728041768003</v>
      </c>
      <c r="AA8583">
        <v>9.542461517459202</v>
      </c>
      <c r="AB8583">
        <v>10.781347893870397</v>
      </c>
      <c r="AC8583">
        <v>16.503255767839999</v>
      </c>
      <c r="AD8583">
        <v>0.93933512628480009</v>
      </c>
      <c r="AE8583">
        <v>115.7290272037728</v>
      </c>
    </row>
    <row r="8584" spans="1:31" x14ac:dyDescent="0.25">
      <c r="A8584">
        <v>2334797</v>
      </c>
      <c r="B8584">
        <v>1</v>
      </c>
      <c r="C8584" t="s">
        <v>80</v>
      </c>
      <c r="D8584" t="s">
        <v>110</v>
      </c>
      <c r="E8584" t="s">
        <v>147</v>
      </c>
      <c r="F8584" t="s">
        <v>23415</v>
      </c>
      <c r="G8584" t="s">
        <v>177</v>
      </c>
      <c r="H8584" t="s">
        <v>150</v>
      </c>
      <c r="I8584" t="s">
        <v>136</v>
      </c>
      <c r="J8584" t="s">
        <v>137</v>
      </c>
      <c r="K8584" t="s">
        <v>144</v>
      </c>
      <c r="L8584" t="s">
        <v>24348</v>
      </c>
      <c r="M8584" t="s">
        <v>24349</v>
      </c>
      <c r="N8584">
        <v>8.8175000000000008</v>
      </c>
      <c r="O8584">
        <v>0</v>
      </c>
      <c r="P8584">
        <v>91</v>
      </c>
      <c r="Q8584">
        <v>0</v>
      </c>
      <c r="R8584">
        <v>0</v>
      </c>
      <c r="S8584">
        <v>0</v>
      </c>
      <c r="T8584">
        <v>6</v>
      </c>
      <c r="U8584">
        <v>0</v>
      </c>
      <c r="V8584">
        <v>0</v>
      </c>
      <c r="W8584">
        <v>0</v>
      </c>
      <c r="X8584">
        <v>210.35199238933603</v>
      </c>
      <c r="Y8584">
        <v>0</v>
      </c>
      <c r="Z8584">
        <v>0</v>
      </c>
      <c r="AA8584">
        <v>0</v>
      </c>
      <c r="AB8584">
        <v>23.501225682445007</v>
      </c>
      <c r="AC8584">
        <v>0</v>
      </c>
      <c r="AD8584">
        <v>0</v>
      </c>
      <c r="AE8584">
        <v>233.85321807178104</v>
      </c>
    </row>
    <row r="8585" spans="1:31" x14ac:dyDescent="0.25">
      <c r="A8585">
        <v>2335295</v>
      </c>
      <c r="B8585">
        <v>1</v>
      </c>
      <c r="C8585" t="s">
        <v>80</v>
      </c>
      <c r="D8585" t="s">
        <v>106</v>
      </c>
      <c r="E8585" t="s">
        <v>158</v>
      </c>
      <c r="F8585" t="s">
        <v>24350</v>
      </c>
      <c r="G8585" t="s">
        <v>453</v>
      </c>
      <c r="H8585" t="s">
        <v>150</v>
      </c>
      <c r="I8585" t="s">
        <v>136</v>
      </c>
      <c r="J8585" t="s">
        <v>137</v>
      </c>
      <c r="K8585" t="s">
        <v>138</v>
      </c>
      <c r="L8585" t="s">
        <v>24351</v>
      </c>
      <c r="M8585" t="s">
        <v>24352</v>
      </c>
      <c r="N8585">
        <v>3.3272222220000001</v>
      </c>
      <c r="O8585">
        <v>0</v>
      </c>
      <c r="P8585">
        <v>108</v>
      </c>
      <c r="Q8585">
        <v>0</v>
      </c>
      <c r="R8585">
        <v>11</v>
      </c>
      <c r="S8585">
        <v>0</v>
      </c>
      <c r="T8585">
        <v>8</v>
      </c>
      <c r="U8585">
        <v>0</v>
      </c>
      <c r="V8585">
        <v>0</v>
      </c>
      <c r="W8585">
        <v>0</v>
      </c>
      <c r="X8585">
        <v>47.232977554003156</v>
      </c>
      <c r="Y8585">
        <v>0</v>
      </c>
      <c r="Z8585">
        <v>34.123521029037917</v>
      </c>
      <c r="AA8585">
        <v>0</v>
      </c>
      <c r="AB8585">
        <v>11.967576607028409</v>
      </c>
      <c r="AC8585">
        <v>0</v>
      </c>
      <c r="AD8585">
        <v>0</v>
      </c>
      <c r="AE8585">
        <v>93.324075190069479</v>
      </c>
    </row>
    <row r="8586" spans="1:31" x14ac:dyDescent="0.25">
      <c r="A8586">
        <v>2335046</v>
      </c>
      <c r="B8586">
        <v>1</v>
      </c>
      <c r="C8586" t="s">
        <v>80</v>
      </c>
      <c r="D8586" t="s">
        <v>103</v>
      </c>
      <c r="E8586" t="s">
        <v>153</v>
      </c>
      <c r="F8586" t="s">
        <v>24353</v>
      </c>
      <c r="G8586" t="s">
        <v>703</v>
      </c>
      <c r="H8586" t="s">
        <v>150</v>
      </c>
      <c r="I8586" t="s">
        <v>136</v>
      </c>
      <c r="J8586" t="s">
        <v>137</v>
      </c>
      <c r="K8586" t="s">
        <v>138</v>
      </c>
      <c r="L8586" t="s">
        <v>24354</v>
      </c>
      <c r="M8586" t="s">
        <v>24355</v>
      </c>
      <c r="N8586">
        <v>5.5533333330000003</v>
      </c>
      <c r="O8586">
        <v>0</v>
      </c>
      <c r="P8586">
        <v>1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2.6936152593049001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2.6936152593049001</v>
      </c>
    </row>
    <row r="8587" spans="1:31" x14ac:dyDescent="0.25">
      <c r="A8587">
        <v>2334903</v>
      </c>
      <c r="B8587">
        <v>1</v>
      </c>
      <c r="C8587" t="s">
        <v>80</v>
      </c>
      <c r="D8587" t="s">
        <v>97</v>
      </c>
      <c r="E8587" t="s">
        <v>153</v>
      </c>
      <c r="F8587" t="s">
        <v>24356</v>
      </c>
      <c r="G8587" t="s">
        <v>254</v>
      </c>
      <c r="H8587" t="s">
        <v>150</v>
      </c>
      <c r="I8587" t="s">
        <v>136</v>
      </c>
      <c r="J8587" t="s">
        <v>137</v>
      </c>
      <c r="K8587" t="s">
        <v>138</v>
      </c>
      <c r="L8587" t="s">
        <v>24357</v>
      </c>
      <c r="M8587" t="s">
        <v>24358</v>
      </c>
      <c r="N8587">
        <v>2.1208333330000002</v>
      </c>
      <c r="O8587">
        <v>0</v>
      </c>
      <c r="P8587">
        <v>0</v>
      </c>
      <c r="Q8587">
        <v>0</v>
      </c>
      <c r="R8587">
        <v>1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6.5560940796984752</v>
      </c>
      <c r="AA8587">
        <v>0</v>
      </c>
      <c r="AB8587">
        <v>0</v>
      </c>
      <c r="AC8587">
        <v>0</v>
      </c>
      <c r="AD8587">
        <v>0</v>
      </c>
      <c r="AE8587">
        <v>6.5560940796984752</v>
      </c>
    </row>
    <row r="8588" spans="1:31" x14ac:dyDescent="0.25">
      <c r="A8588">
        <v>2334754</v>
      </c>
      <c r="B8588">
        <v>1</v>
      </c>
      <c r="C8588" t="s">
        <v>81</v>
      </c>
      <c r="D8588" t="s">
        <v>113</v>
      </c>
      <c r="E8588" t="s">
        <v>147</v>
      </c>
      <c r="F8588" t="s">
        <v>24359</v>
      </c>
      <c r="G8588" t="s">
        <v>149</v>
      </c>
      <c r="H8588" t="s">
        <v>150</v>
      </c>
      <c r="I8588" t="s">
        <v>136</v>
      </c>
      <c r="J8588" t="s">
        <v>137</v>
      </c>
      <c r="K8588" t="s">
        <v>138</v>
      </c>
      <c r="L8588" t="s">
        <v>24360</v>
      </c>
      <c r="M8588" t="s">
        <v>24361</v>
      </c>
      <c r="N8588">
        <v>4.5191666660000003</v>
      </c>
      <c r="O8588">
        <v>0</v>
      </c>
      <c r="P8588">
        <v>10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12.569297309503833</v>
      </c>
      <c r="Y8588">
        <v>0</v>
      </c>
      <c r="Z8588">
        <v>0</v>
      </c>
      <c r="AA8588">
        <v>0</v>
      </c>
      <c r="AB8588">
        <v>0</v>
      </c>
      <c r="AC8588">
        <v>0</v>
      </c>
      <c r="AD8588">
        <v>0</v>
      </c>
      <c r="AE8588">
        <v>12.569297309503833</v>
      </c>
    </row>
    <row r="8589" spans="1:31" x14ac:dyDescent="0.25">
      <c r="A8589">
        <v>2335195</v>
      </c>
      <c r="B8589">
        <v>1</v>
      </c>
      <c r="C8589" t="s">
        <v>80</v>
      </c>
      <c r="D8589" t="s">
        <v>96</v>
      </c>
      <c r="E8589" t="s">
        <v>147</v>
      </c>
      <c r="F8589" t="s">
        <v>24362</v>
      </c>
      <c r="G8589" t="s">
        <v>258</v>
      </c>
      <c r="H8589" t="s">
        <v>150</v>
      </c>
      <c r="I8589" t="s">
        <v>136</v>
      </c>
      <c r="J8589" t="s">
        <v>137</v>
      </c>
      <c r="K8589" t="s">
        <v>138</v>
      </c>
      <c r="L8589" t="s">
        <v>24363</v>
      </c>
      <c r="M8589" t="s">
        <v>24364</v>
      </c>
      <c r="N8589">
        <v>0.54805555500000003</v>
      </c>
      <c r="O8589">
        <v>0</v>
      </c>
      <c r="P8589">
        <v>13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1.66692477044625</v>
      </c>
      <c r="Y8589">
        <v>0</v>
      </c>
      <c r="Z8589">
        <v>0</v>
      </c>
      <c r="AA8589">
        <v>0</v>
      </c>
      <c r="AB8589">
        <v>0</v>
      </c>
      <c r="AC8589">
        <v>0</v>
      </c>
      <c r="AD8589">
        <v>0</v>
      </c>
      <c r="AE8589">
        <v>1.66692477044625</v>
      </c>
    </row>
    <row r="8590" spans="1:31" x14ac:dyDescent="0.25">
      <c r="A8590">
        <v>2334846</v>
      </c>
      <c r="B8590">
        <v>1</v>
      </c>
      <c r="C8590" t="s">
        <v>81</v>
      </c>
      <c r="D8590" t="s">
        <v>123</v>
      </c>
      <c r="E8590" t="s">
        <v>147</v>
      </c>
      <c r="F8590" t="s">
        <v>24365</v>
      </c>
      <c r="G8590" t="s">
        <v>177</v>
      </c>
      <c r="H8590" t="s">
        <v>150</v>
      </c>
      <c r="I8590" t="s">
        <v>136</v>
      </c>
      <c r="J8590" t="s">
        <v>137</v>
      </c>
      <c r="K8590" t="s">
        <v>144</v>
      </c>
      <c r="L8590" t="s">
        <v>24366</v>
      </c>
      <c r="M8590" t="s">
        <v>24367</v>
      </c>
      <c r="N8590">
        <v>2.2433333329999998</v>
      </c>
      <c r="O8590">
        <v>0</v>
      </c>
      <c r="P8590">
        <v>7</v>
      </c>
      <c r="Q8590">
        <v>0</v>
      </c>
      <c r="R8590">
        <v>0</v>
      </c>
      <c r="S8590">
        <v>0</v>
      </c>
      <c r="T8590">
        <v>14</v>
      </c>
      <c r="U8590">
        <v>0</v>
      </c>
      <c r="V8590">
        <v>0</v>
      </c>
      <c r="W8590">
        <v>0</v>
      </c>
      <c r="X8590">
        <v>1.5272234359224499</v>
      </c>
      <c r="Y8590">
        <v>0</v>
      </c>
      <c r="Z8590">
        <v>0</v>
      </c>
      <c r="AA8590">
        <v>0</v>
      </c>
      <c r="AB8590">
        <v>31.029620848320413</v>
      </c>
      <c r="AC8590">
        <v>0</v>
      </c>
      <c r="AD8590">
        <v>0</v>
      </c>
      <c r="AE8590">
        <v>32.556844284242864</v>
      </c>
    </row>
    <row r="8591" spans="1:31" x14ac:dyDescent="0.25">
      <c r="A8591">
        <v>2335015</v>
      </c>
      <c r="B8591">
        <v>1</v>
      </c>
      <c r="C8591" t="s">
        <v>80</v>
      </c>
      <c r="D8591" t="s">
        <v>86</v>
      </c>
      <c r="E8591" t="s">
        <v>153</v>
      </c>
      <c r="F8591" t="s">
        <v>24368</v>
      </c>
      <c r="G8591" t="s">
        <v>254</v>
      </c>
      <c r="H8591" t="s">
        <v>150</v>
      </c>
      <c r="I8591" t="s">
        <v>136</v>
      </c>
      <c r="J8591" t="s">
        <v>137</v>
      </c>
      <c r="K8591" t="s">
        <v>138</v>
      </c>
      <c r="L8591" t="s">
        <v>24369</v>
      </c>
      <c r="M8591" t="s">
        <v>24370</v>
      </c>
      <c r="N8591">
        <v>1.9350000000000001</v>
      </c>
      <c r="O8591">
        <v>0</v>
      </c>
      <c r="P8591">
        <v>5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6.1450729993882494</v>
      </c>
      <c r="Y8591">
        <v>0</v>
      </c>
      <c r="Z8591">
        <v>0</v>
      </c>
      <c r="AA8591">
        <v>0</v>
      </c>
      <c r="AB8591">
        <v>0</v>
      </c>
      <c r="AC8591">
        <v>0</v>
      </c>
      <c r="AD8591">
        <v>0</v>
      </c>
      <c r="AE8591">
        <v>6.1450729993882494</v>
      </c>
    </row>
    <row r="8592" spans="1:31" x14ac:dyDescent="0.25">
      <c r="A8592">
        <v>2335201</v>
      </c>
      <c r="B8592">
        <v>1</v>
      </c>
      <c r="C8592" t="s">
        <v>80</v>
      </c>
      <c r="D8592" t="s">
        <v>93</v>
      </c>
      <c r="E8592" t="s">
        <v>147</v>
      </c>
      <c r="F8592" t="s">
        <v>24371</v>
      </c>
      <c r="G8592" t="s">
        <v>149</v>
      </c>
      <c r="H8592" t="s">
        <v>150</v>
      </c>
      <c r="I8592" t="s">
        <v>136</v>
      </c>
      <c r="J8592" t="s">
        <v>137</v>
      </c>
      <c r="K8592" t="s">
        <v>138</v>
      </c>
      <c r="L8592" t="s">
        <v>24372</v>
      </c>
      <c r="M8592" t="s">
        <v>24373</v>
      </c>
      <c r="N8592">
        <v>0.61416666600000003</v>
      </c>
      <c r="O8592">
        <v>0</v>
      </c>
      <c r="P8592">
        <v>1</v>
      </c>
      <c r="Q8592">
        <v>0</v>
      </c>
      <c r="R8592">
        <v>8</v>
      </c>
      <c r="S8592">
        <v>0</v>
      </c>
      <c r="T8592">
        <v>4</v>
      </c>
      <c r="U8592">
        <v>0</v>
      </c>
      <c r="V8592">
        <v>0</v>
      </c>
      <c r="W8592">
        <v>0</v>
      </c>
      <c r="X8592">
        <v>6.6725795622700007E-2</v>
      </c>
      <c r="Y8592">
        <v>0</v>
      </c>
      <c r="Z8592">
        <v>14.644067795180636</v>
      </c>
      <c r="AA8592">
        <v>0</v>
      </c>
      <c r="AB8592">
        <v>5.0307844638222505</v>
      </c>
      <c r="AC8592">
        <v>0</v>
      </c>
      <c r="AD8592">
        <v>0</v>
      </c>
      <c r="AE8592">
        <v>19.741578054625585</v>
      </c>
    </row>
    <row r="8593" spans="1:31" x14ac:dyDescent="0.25">
      <c r="A8593">
        <v>2334869</v>
      </c>
      <c r="B8593">
        <v>1</v>
      </c>
      <c r="C8593" t="s">
        <v>81</v>
      </c>
      <c r="D8593" t="s">
        <v>112</v>
      </c>
      <c r="E8593" t="s">
        <v>141</v>
      </c>
      <c r="F8593" t="s">
        <v>24374</v>
      </c>
      <c r="G8593" t="s">
        <v>143</v>
      </c>
      <c r="H8593" t="s">
        <v>135</v>
      </c>
      <c r="I8593" t="s">
        <v>136</v>
      </c>
      <c r="J8593" t="s">
        <v>137</v>
      </c>
      <c r="K8593" t="s">
        <v>144</v>
      </c>
      <c r="L8593" t="s">
        <v>24375</v>
      </c>
      <c r="M8593" t="s">
        <v>24376</v>
      </c>
      <c r="N8593">
        <v>3.440833333</v>
      </c>
      <c r="O8593">
        <v>0</v>
      </c>
      <c r="P8593">
        <v>0</v>
      </c>
      <c r="Q8593">
        <v>0</v>
      </c>
      <c r="R8593">
        <v>0</v>
      </c>
      <c r="S8593">
        <v>2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>
        <v>348.91199708042006</v>
      </c>
      <c r="AB8593">
        <v>0</v>
      </c>
      <c r="AC8593">
        <v>0</v>
      </c>
      <c r="AD8593">
        <v>0</v>
      </c>
      <c r="AE8593">
        <v>348.91199708042006</v>
      </c>
    </row>
    <row r="8594" spans="1:31" x14ac:dyDescent="0.25">
      <c r="A8594">
        <v>2335301</v>
      </c>
      <c r="B8594">
        <v>1</v>
      </c>
      <c r="C8594" t="s">
        <v>81</v>
      </c>
      <c r="D8594" t="s">
        <v>122</v>
      </c>
      <c r="E8594" t="s">
        <v>153</v>
      </c>
      <c r="F8594" t="s">
        <v>24377</v>
      </c>
      <c r="G8594" t="s">
        <v>155</v>
      </c>
      <c r="H8594" t="s">
        <v>150</v>
      </c>
      <c r="I8594" t="s">
        <v>136</v>
      </c>
      <c r="J8594" t="s">
        <v>137</v>
      </c>
      <c r="K8594" t="s">
        <v>138</v>
      </c>
      <c r="L8594" t="s">
        <v>24378</v>
      </c>
      <c r="M8594" t="s">
        <v>24379</v>
      </c>
      <c r="N8594">
        <v>2.1041666659999998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1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>
        <v>0</v>
      </c>
      <c r="AB8594">
        <v>0.35870004587233334</v>
      </c>
      <c r="AC8594">
        <v>0</v>
      </c>
      <c r="AD8594">
        <v>0</v>
      </c>
      <c r="AE8594">
        <v>0.35870004587233334</v>
      </c>
    </row>
    <row r="8595" spans="1:31" x14ac:dyDescent="0.25">
      <c r="A8595">
        <v>2335078</v>
      </c>
      <c r="B8595">
        <v>1</v>
      </c>
      <c r="C8595" t="s">
        <v>80</v>
      </c>
      <c r="D8595" t="s">
        <v>100</v>
      </c>
      <c r="E8595" t="s">
        <v>147</v>
      </c>
      <c r="F8595" t="s">
        <v>24380</v>
      </c>
      <c r="G8595" t="s">
        <v>149</v>
      </c>
      <c r="H8595" t="s">
        <v>150</v>
      </c>
      <c r="I8595" t="s">
        <v>136</v>
      </c>
      <c r="J8595" t="s">
        <v>137</v>
      </c>
      <c r="K8595" t="s">
        <v>138</v>
      </c>
      <c r="L8595" t="s">
        <v>24381</v>
      </c>
      <c r="M8595" t="s">
        <v>24382</v>
      </c>
      <c r="N8595">
        <v>1.3022222219999999</v>
      </c>
      <c r="O8595">
        <v>0</v>
      </c>
      <c r="P8595">
        <v>10</v>
      </c>
      <c r="Q8595">
        <v>0</v>
      </c>
      <c r="R8595">
        <v>1</v>
      </c>
      <c r="S8595">
        <v>0</v>
      </c>
      <c r="T8595">
        <v>1</v>
      </c>
      <c r="U8595">
        <v>0</v>
      </c>
      <c r="V8595">
        <v>0</v>
      </c>
      <c r="W8595">
        <v>0</v>
      </c>
      <c r="X8595">
        <v>2.4349395097517084</v>
      </c>
      <c r="Y8595">
        <v>0</v>
      </c>
      <c r="Z8595">
        <v>0.39078835683593338</v>
      </c>
      <c r="AA8595">
        <v>0</v>
      </c>
      <c r="AB8595">
        <v>0</v>
      </c>
      <c r="AC8595">
        <v>0</v>
      </c>
      <c r="AD8595">
        <v>0</v>
      </c>
      <c r="AE8595">
        <v>2.8257278665876417</v>
      </c>
    </row>
    <row r="8596" spans="1:31" x14ac:dyDescent="0.25">
      <c r="A8596">
        <v>2334906</v>
      </c>
      <c r="B8596">
        <v>1</v>
      </c>
      <c r="C8596" t="s">
        <v>80</v>
      </c>
      <c r="D8596" t="s">
        <v>93</v>
      </c>
      <c r="E8596" t="s">
        <v>141</v>
      </c>
      <c r="F8596" t="s">
        <v>12560</v>
      </c>
      <c r="G8596" t="s">
        <v>134</v>
      </c>
      <c r="H8596" t="s">
        <v>135</v>
      </c>
      <c r="I8596" t="s">
        <v>136</v>
      </c>
      <c r="J8596" t="s">
        <v>137</v>
      </c>
      <c r="K8596" t="s">
        <v>138</v>
      </c>
      <c r="L8596" t="s">
        <v>24383</v>
      </c>
      <c r="M8596" t="s">
        <v>24384</v>
      </c>
      <c r="N8596">
        <v>1.0766666659999999</v>
      </c>
      <c r="O8596">
        <v>0</v>
      </c>
      <c r="P8596">
        <v>0</v>
      </c>
      <c r="Q8596">
        <v>12</v>
      </c>
      <c r="R8596">
        <v>0</v>
      </c>
      <c r="S8596">
        <v>1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116.87847094992438</v>
      </c>
      <c r="Z8596">
        <v>0</v>
      </c>
      <c r="AA8596">
        <v>1.9311391249250447</v>
      </c>
      <c r="AB8596">
        <v>0</v>
      </c>
      <c r="AC8596">
        <v>0</v>
      </c>
      <c r="AD8596">
        <v>0</v>
      </c>
      <c r="AE8596">
        <v>118.80961007484942</v>
      </c>
    </row>
    <row r="8597" spans="1:31" x14ac:dyDescent="0.25">
      <c r="A8597">
        <v>2334720</v>
      </c>
      <c r="B8597">
        <v>1</v>
      </c>
      <c r="C8597" t="s">
        <v>80</v>
      </c>
      <c r="D8597" t="s">
        <v>103</v>
      </c>
      <c r="E8597" t="s">
        <v>414</v>
      </c>
      <c r="F8597" t="s">
        <v>20678</v>
      </c>
      <c r="G8597" t="s">
        <v>134</v>
      </c>
      <c r="H8597" t="s">
        <v>2425</v>
      </c>
      <c r="I8597" t="s">
        <v>136</v>
      </c>
      <c r="J8597" t="s">
        <v>137</v>
      </c>
      <c r="K8597" t="s">
        <v>138</v>
      </c>
      <c r="L8597" t="s">
        <v>24385</v>
      </c>
      <c r="M8597" t="s">
        <v>24386</v>
      </c>
      <c r="N8597">
        <v>1.1914</v>
      </c>
      <c r="O8597">
        <v>2</v>
      </c>
      <c r="P8597">
        <v>380</v>
      </c>
      <c r="Q8597">
        <v>39</v>
      </c>
      <c r="R8597">
        <v>85</v>
      </c>
      <c r="S8597">
        <v>23</v>
      </c>
      <c r="T8597">
        <v>65</v>
      </c>
      <c r="U8597">
        <v>5</v>
      </c>
      <c r="V8597">
        <v>1</v>
      </c>
      <c r="W8597">
        <v>1.2373831088220002</v>
      </c>
      <c r="X8597">
        <v>87.844680175412989</v>
      </c>
      <c r="Y8597">
        <v>201.11138084718371</v>
      </c>
      <c r="Z8597">
        <v>106.28259363786754</v>
      </c>
      <c r="AA8597">
        <v>58.344377881861213</v>
      </c>
      <c r="AB8597">
        <v>41.444719234180589</v>
      </c>
      <c r="AC8597">
        <v>420.11849677268805</v>
      </c>
      <c r="AD8597">
        <v>9.9174843911462833</v>
      </c>
      <c r="AE8597">
        <v>926.30111604916237</v>
      </c>
    </row>
    <row r="8598" spans="1:31" x14ac:dyDescent="0.25">
      <c r="A8598">
        <v>2334886</v>
      </c>
      <c r="B8598">
        <v>1</v>
      </c>
      <c r="C8598" t="s">
        <v>81</v>
      </c>
      <c r="D8598" t="s">
        <v>118</v>
      </c>
      <c r="E8598" t="s">
        <v>175</v>
      </c>
      <c r="F8598" t="s">
        <v>24387</v>
      </c>
      <c r="G8598" t="s">
        <v>774</v>
      </c>
      <c r="H8598" t="s">
        <v>135</v>
      </c>
      <c r="I8598" t="s">
        <v>136</v>
      </c>
      <c r="J8598" t="s">
        <v>137</v>
      </c>
      <c r="K8598" t="s">
        <v>138</v>
      </c>
      <c r="L8598" t="s">
        <v>24388</v>
      </c>
      <c r="M8598" t="s">
        <v>24389</v>
      </c>
      <c r="N8598">
        <v>1.7041666660000001</v>
      </c>
      <c r="O8598">
        <v>0</v>
      </c>
      <c r="P8598">
        <v>0</v>
      </c>
      <c r="Q8598">
        <v>2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119.76246876245305</v>
      </c>
      <c r="Z8598">
        <v>0</v>
      </c>
      <c r="AA8598">
        <v>0</v>
      </c>
      <c r="AB8598">
        <v>0</v>
      </c>
      <c r="AC8598">
        <v>0</v>
      </c>
      <c r="AD8598">
        <v>0</v>
      </c>
      <c r="AE8598">
        <v>119.76246876245305</v>
      </c>
    </row>
    <row r="8599" spans="1:31" x14ac:dyDescent="0.25">
      <c r="A8599">
        <v>2334743</v>
      </c>
      <c r="B8599">
        <v>1</v>
      </c>
      <c r="C8599" t="s">
        <v>80</v>
      </c>
      <c r="D8599" t="s">
        <v>95</v>
      </c>
      <c r="E8599" t="s">
        <v>141</v>
      </c>
      <c r="F8599" t="s">
        <v>7236</v>
      </c>
      <c r="G8599" t="s">
        <v>217</v>
      </c>
      <c r="H8599" t="s">
        <v>135</v>
      </c>
      <c r="I8599" t="s">
        <v>136</v>
      </c>
      <c r="J8599" t="s">
        <v>137</v>
      </c>
      <c r="K8599" t="s">
        <v>138</v>
      </c>
      <c r="L8599" t="s">
        <v>24390</v>
      </c>
      <c r="M8599" t="s">
        <v>24391</v>
      </c>
      <c r="N8599">
        <v>2.73</v>
      </c>
      <c r="O8599">
        <v>0</v>
      </c>
      <c r="P8599">
        <v>163</v>
      </c>
      <c r="Q8599">
        <v>0</v>
      </c>
      <c r="R8599">
        <v>1</v>
      </c>
      <c r="S8599">
        <v>1</v>
      </c>
      <c r="T8599">
        <v>11</v>
      </c>
      <c r="U8599">
        <v>2</v>
      </c>
      <c r="V8599">
        <v>0</v>
      </c>
      <c r="W8599">
        <v>0</v>
      </c>
      <c r="X8599">
        <v>96.226601152647589</v>
      </c>
      <c r="Y8599">
        <v>0</v>
      </c>
      <c r="Z8599">
        <v>0.68595159002020001</v>
      </c>
      <c r="AA8599">
        <v>3.277345757069889</v>
      </c>
      <c r="AB8599">
        <v>24.065306985356067</v>
      </c>
      <c r="AC8599">
        <v>488.29528946440638</v>
      </c>
      <c r="AD8599">
        <v>0</v>
      </c>
      <c r="AE8599">
        <v>612.55049494950015</v>
      </c>
    </row>
    <row r="8600" spans="1:31" x14ac:dyDescent="0.25">
      <c r="A8600">
        <v>2334763</v>
      </c>
      <c r="B8600">
        <v>1</v>
      </c>
      <c r="C8600" t="s">
        <v>81</v>
      </c>
      <c r="D8600" t="s">
        <v>128</v>
      </c>
      <c r="E8600" t="s">
        <v>175</v>
      </c>
      <c r="F8600" t="s">
        <v>24392</v>
      </c>
      <c r="G8600" t="s">
        <v>134</v>
      </c>
      <c r="H8600" t="s">
        <v>135</v>
      </c>
      <c r="I8600" t="s">
        <v>136</v>
      </c>
      <c r="J8600" t="s">
        <v>137</v>
      </c>
      <c r="K8600" t="s">
        <v>138</v>
      </c>
      <c r="L8600" t="s">
        <v>24393</v>
      </c>
      <c r="M8600" t="s">
        <v>24394</v>
      </c>
      <c r="N8600">
        <v>0.64194444399999995</v>
      </c>
      <c r="O8600">
        <v>1</v>
      </c>
      <c r="P8600">
        <v>0</v>
      </c>
      <c r="Q8600">
        <v>0</v>
      </c>
      <c r="R8600">
        <v>0</v>
      </c>
      <c r="S8600">
        <v>7</v>
      </c>
      <c r="T8600">
        <v>462</v>
      </c>
      <c r="U8600">
        <v>3</v>
      </c>
      <c r="V8600">
        <v>30</v>
      </c>
      <c r="W8600">
        <v>0.11778311968019167</v>
      </c>
      <c r="X8600">
        <v>0</v>
      </c>
      <c r="Y8600">
        <v>0</v>
      </c>
      <c r="Z8600">
        <v>0</v>
      </c>
      <c r="AA8600">
        <v>9.4728494496671853</v>
      </c>
      <c r="AB8600">
        <v>271.85029500512405</v>
      </c>
      <c r="AC8600">
        <v>43.692440568219673</v>
      </c>
      <c r="AD8600">
        <v>272.529135171848</v>
      </c>
      <c r="AE8600">
        <v>597.66250331453909</v>
      </c>
    </row>
    <row r="8601" spans="1:31" x14ac:dyDescent="0.25">
      <c r="A8601">
        <v>2334863</v>
      </c>
      <c r="B8601">
        <v>1</v>
      </c>
      <c r="C8601" t="s">
        <v>81</v>
      </c>
      <c r="D8601" t="s">
        <v>128</v>
      </c>
      <c r="E8601" t="s">
        <v>175</v>
      </c>
      <c r="F8601" t="s">
        <v>24395</v>
      </c>
      <c r="G8601" t="s">
        <v>210</v>
      </c>
      <c r="H8601" t="s">
        <v>135</v>
      </c>
      <c r="I8601" t="s">
        <v>136</v>
      </c>
      <c r="J8601" t="s">
        <v>137</v>
      </c>
      <c r="K8601" t="s">
        <v>138</v>
      </c>
      <c r="L8601" t="s">
        <v>24396</v>
      </c>
      <c r="M8601" t="s">
        <v>24397</v>
      </c>
      <c r="N8601">
        <v>1.8280555549999999</v>
      </c>
      <c r="O8601">
        <v>0</v>
      </c>
      <c r="P8601">
        <v>117</v>
      </c>
      <c r="Q8601">
        <v>0</v>
      </c>
      <c r="R8601">
        <v>4</v>
      </c>
      <c r="S8601">
        <v>0</v>
      </c>
      <c r="T8601">
        <v>12</v>
      </c>
      <c r="U8601">
        <v>0</v>
      </c>
      <c r="V8601">
        <v>0</v>
      </c>
      <c r="W8601">
        <v>0</v>
      </c>
      <c r="X8601">
        <v>27.144105269914622</v>
      </c>
      <c r="Y8601">
        <v>0</v>
      </c>
      <c r="Z8601">
        <v>8.5431786980872992</v>
      </c>
      <c r="AA8601">
        <v>0</v>
      </c>
      <c r="AB8601">
        <v>7.2843331654462187</v>
      </c>
      <c r="AC8601">
        <v>0</v>
      </c>
      <c r="AD8601">
        <v>0</v>
      </c>
      <c r="AE8601">
        <v>42.971617133448142</v>
      </c>
    </row>
    <row r="8602" spans="1:31" x14ac:dyDescent="0.25">
      <c r="A8602">
        <v>2335304</v>
      </c>
      <c r="B8602">
        <v>1</v>
      </c>
      <c r="C8602" t="s">
        <v>81</v>
      </c>
      <c r="D8602" t="s">
        <v>127</v>
      </c>
      <c r="E8602" t="s">
        <v>175</v>
      </c>
      <c r="F8602" t="s">
        <v>14166</v>
      </c>
      <c r="G8602" t="s">
        <v>134</v>
      </c>
      <c r="H8602" t="s">
        <v>135</v>
      </c>
      <c r="I8602" t="s">
        <v>136</v>
      </c>
      <c r="J8602" t="s">
        <v>137</v>
      </c>
      <c r="K8602" t="s">
        <v>138</v>
      </c>
      <c r="L8602" t="s">
        <v>24398</v>
      </c>
      <c r="M8602" t="s">
        <v>24399</v>
      </c>
      <c r="N8602">
        <v>5.0072222220000002</v>
      </c>
      <c r="O8602">
        <v>4</v>
      </c>
      <c r="P8602">
        <v>553</v>
      </c>
      <c r="Q8602">
        <v>103</v>
      </c>
      <c r="R8602">
        <v>51</v>
      </c>
      <c r="S8602">
        <v>15</v>
      </c>
      <c r="T8602">
        <v>54</v>
      </c>
      <c r="U8602">
        <v>0</v>
      </c>
      <c r="V8602">
        <v>0</v>
      </c>
      <c r="W8602">
        <v>7.3479656127984176</v>
      </c>
      <c r="X8602">
        <v>442.57208234750311</v>
      </c>
      <c r="Y8602">
        <v>665.60006415429473</v>
      </c>
      <c r="Z8602">
        <v>279.70645346546439</v>
      </c>
      <c r="AA8602">
        <v>410.96898282336866</v>
      </c>
      <c r="AB8602">
        <v>88.399770401283078</v>
      </c>
      <c r="AC8602">
        <v>0</v>
      </c>
      <c r="AD8602">
        <v>0</v>
      </c>
      <c r="AE8602">
        <v>1894.5953188047124</v>
      </c>
    </row>
    <row r="8603" spans="1:31" x14ac:dyDescent="0.25">
      <c r="A8603">
        <v>2334806</v>
      </c>
      <c r="B8603">
        <v>1</v>
      </c>
      <c r="C8603" t="s">
        <v>80</v>
      </c>
      <c r="D8603" t="s">
        <v>89</v>
      </c>
      <c r="E8603" t="s">
        <v>175</v>
      </c>
      <c r="F8603" t="s">
        <v>24400</v>
      </c>
      <c r="G8603" t="s">
        <v>177</v>
      </c>
      <c r="H8603" t="s">
        <v>135</v>
      </c>
      <c r="I8603" t="s">
        <v>136</v>
      </c>
      <c r="J8603" t="s">
        <v>137</v>
      </c>
      <c r="K8603" t="s">
        <v>144</v>
      </c>
      <c r="L8603" t="s">
        <v>24401</v>
      </c>
      <c r="M8603" t="s">
        <v>24402</v>
      </c>
      <c r="N8603">
        <v>7.932222222</v>
      </c>
      <c r="O8603">
        <v>0</v>
      </c>
      <c r="P8603">
        <v>193</v>
      </c>
      <c r="Q8603">
        <v>1</v>
      </c>
      <c r="R8603">
        <v>4</v>
      </c>
      <c r="S8603">
        <v>3</v>
      </c>
      <c r="T8603">
        <v>19</v>
      </c>
      <c r="U8603">
        <v>0</v>
      </c>
      <c r="V8603">
        <v>0</v>
      </c>
      <c r="W8603">
        <v>0</v>
      </c>
      <c r="X8603">
        <v>770.79318686247166</v>
      </c>
      <c r="Y8603">
        <v>7.3075266294200345</v>
      </c>
      <c r="Z8603">
        <v>9.3107243915876676</v>
      </c>
      <c r="AA8603">
        <v>54.646013706878023</v>
      </c>
      <c r="AB8603">
        <v>121.27530112551401</v>
      </c>
      <c r="AC8603">
        <v>0</v>
      </c>
      <c r="AD8603">
        <v>0</v>
      </c>
      <c r="AE8603">
        <v>963.33275271587149</v>
      </c>
    </row>
    <row r="8604" spans="1:31" x14ac:dyDescent="0.25">
      <c r="A8604">
        <v>2335198</v>
      </c>
      <c r="B8604">
        <v>1</v>
      </c>
      <c r="C8604" t="s">
        <v>80</v>
      </c>
      <c r="D8604" t="s">
        <v>97</v>
      </c>
      <c r="E8604" t="s">
        <v>147</v>
      </c>
      <c r="F8604" t="s">
        <v>24403</v>
      </c>
      <c r="G8604" t="s">
        <v>149</v>
      </c>
      <c r="H8604" t="s">
        <v>150</v>
      </c>
      <c r="I8604" t="s">
        <v>136</v>
      </c>
      <c r="J8604" t="s">
        <v>137</v>
      </c>
      <c r="K8604" t="s">
        <v>138</v>
      </c>
      <c r="L8604" t="s">
        <v>24404</v>
      </c>
      <c r="M8604" t="s">
        <v>24405</v>
      </c>
      <c r="N8604">
        <v>1.163611111</v>
      </c>
      <c r="O8604">
        <v>0</v>
      </c>
      <c r="P8604">
        <v>36</v>
      </c>
      <c r="Q8604">
        <v>0</v>
      </c>
      <c r="R8604">
        <v>0</v>
      </c>
      <c r="S8604">
        <v>0</v>
      </c>
      <c r="T8604">
        <v>2</v>
      </c>
      <c r="U8604">
        <v>0</v>
      </c>
      <c r="V8604">
        <v>0</v>
      </c>
      <c r="W8604">
        <v>0</v>
      </c>
      <c r="X8604">
        <v>10.216308644286523</v>
      </c>
      <c r="Y8604">
        <v>0</v>
      </c>
      <c r="Z8604">
        <v>0</v>
      </c>
      <c r="AA8604">
        <v>0</v>
      </c>
      <c r="AB8604">
        <v>2.0798719243152224</v>
      </c>
      <c r="AC8604">
        <v>0</v>
      </c>
      <c r="AD8604">
        <v>0</v>
      </c>
      <c r="AE8604">
        <v>12.296180568601745</v>
      </c>
    </row>
    <row r="8605" spans="1:31" x14ac:dyDescent="0.25">
      <c r="A8605">
        <v>2335241</v>
      </c>
      <c r="B8605">
        <v>1</v>
      </c>
      <c r="C8605" t="s">
        <v>81</v>
      </c>
      <c r="D8605" t="s">
        <v>123</v>
      </c>
      <c r="E8605" t="s">
        <v>147</v>
      </c>
      <c r="F8605" t="s">
        <v>24406</v>
      </c>
      <c r="G8605" t="s">
        <v>149</v>
      </c>
      <c r="H8605" t="s">
        <v>150</v>
      </c>
      <c r="I8605" t="s">
        <v>136</v>
      </c>
      <c r="J8605" t="s">
        <v>137</v>
      </c>
      <c r="K8605" t="s">
        <v>138</v>
      </c>
      <c r="L8605" t="s">
        <v>24407</v>
      </c>
      <c r="M8605" t="s">
        <v>24408</v>
      </c>
      <c r="N8605">
        <v>1.3433333329999999</v>
      </c>
      <c r="O8605">
        <v>0</v>
      </c>
      <c r="P8605">
        <v>260</v>
      </c>
      <c r="Q8605">
        <v>0</v>
      </c>
      <c r="R8605">
        <v>0</v>
      </c>
      <c r="S8605">
        <v>0</v>
      </c>
      <c r="T8605">
        <v>11</v>
      </c>
      <c r="U8605">
        <v>0</v>
      </c>
      <c r="V8605">
        <v>0</v>
      </c>
      <c r="W8605">
        <v>0</v>
      </c>
      <c r="X8605">
        <v>59.775742003234889</v>
      </c>
      <c r="Y8605">
        <v>0</v>
      </c>
      <c r="Z8605">
        <v>0</v>
      </c>
      <c r="AA8605">
        <v>0</v>
      </c>
      <c r="AB8605">
        <v>4.6338437197792226</v>
      </c>
      <c r="AC8605">
        <v>0</v>
      </c>
      <c r="AD8605">
        <v>0</v>
      </c>
      <c r="AE8605">
        <v>64.409585723014118</v>
      </c>
    </row>
    <row r="8606" spans="1:31" x14ac:dyDescent="0.25">
      <c r="A8606">
        <v>2334989</v>
      </c>
      <c r="B8606">
        <v>1</v>
      </c>
      <c r="C8606" t="s">
        <v>80</v>
      </c>
      <c r="D8606" t="s">
        <v>93</v>
      </c>
      <c r="E8606" t="s">
        <v>153</v>
      </c>
      <c r="F8606" t="s">
        <v>24409</v>
      </c>
      <c r="G8606" t="s">
        <v>336</v>
      </c>
      <c r="H8606" t="s">
        <v>150</v>
      </c>
      <c r="I8606" t="s">
        <v>136</v>
      </c>
      <c r="J8606" t="s">
        <v>137</v>
      </c>
      <c r="K8606" t="s">
        <v>138</v>
      </c>
      <c r="L8606" t="s">
        <v>24410</v>
      </c>
      <c r="M8606" t="s">
        <v>24411</v>
      </c>
      <c r="N8606">
        <v>2.6491666660000002</v>
      </c>
      <c r="O8606">
        <v>0</v>
      </c>
      <c r="P8606">
        <v>0</v>
      </c>
      <c r="Q8606">
        <v>0</v>
      </c>
      <c r="R8606">
        <v>1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16.316650522742226</v>
      </c>
      <c r="AA8606">
        <v>0</v>
      </c>
      <c r="AB8606">
        <v>0</v>
      </c>
      <c r="AC8606">
        <v>0</v>
      </c>
      <c r="AD8606">
        <v>0</v>
      </c>
      <c r="AE8606">
        <v>16.316650522742226</v>
      </c>
    </row>
    <row r="8607" spans="1:31" x14ac:dyDescent="0.25">
      <c r="A8607">
        <v>2335112</v>
      </c>
      <c r="B8607">
        <v>1</v>
      </c>
      <c r="C8607" t="s">
        <v>80</v>
      </c>
      <c r="D8607" t="s">
        <v>103</v>
      </c>
      <c r="E8607" t="s">
        <v>175</v>
      </c>
      <c r="F8607" t="s">
        <v>24412</v>
      </c>
      <c r="G8607" t="s">
        <v>210</v>
      </c>
      <c r="H8607" t="s">
        <v>135</v>
      </c>
      <c r="I8607" t="s">
        <v>136</v>
      </c>
      <c r="J8607" t="s">
        <v>137</v>
      </c>
      <c r="K8607" t="s">
        <v>138</v>
      </c>
      <c r="L8607" t="s">
        <v>24413</v>
      </c>
      <c r="M8607" t="s">
        <v>24414</v>
      </c>
      <c r="N8607">
        <v>1.850833333</v>
      </c>
      <c r="O8607">
        <v>0</v>
      </c>
      <c r="P8607">
        <v>346</v>
      </c>
      <c r="Q8607">
        <v>0</v>
      </c>
      <c r="R8607">
        <v>21</v>
      </c>
      <c r="S8607">
        <v>3</v>
      </c>
      <c r="T8607">
        <v>35</v>
      </c>
      <c r="U8607">
        <v>1</v>
      </c>
      <c r="V8607">
        <v>0</v>
      </c>
      <c r="W8607">
        <v>0</v>
      </c>
      <c r="X8607">
        <v>104.22478383918222</v>
      </c>
      <c r="Y8607">
        <v>0</v>
      </c>
      <c r="Z8607">
        <v>10.379761378139255</v>
      </c>
      <c r="AA8607">
        <v>6.8826979466532219</v>
      </c>
      <c r="AB8607">
        <v>29.65675624316675</v>
      </c>
      <c r="AC8607">
        <v>2.3243143109458999</v>
      </c>
      <c r="AD8607">
        <v>0</v>
      </c>
      <c r="AE8607">
        <v>153.46831371808736</v>
      </c>
    </row>
    <row r="8608" spans="1:31" x14ac:dyDescent="0.25">
      <c r="A8608">
        <v>2335012</v>
      </c>
      <c r="B8608">
        <v>1</v>
      </c>
      <c r="C8608" t="s">
        <v>80</v>
      </c>
      <c r="D8608" t="s">
        <v>105</v>
      </c>
      <c r="E8608" t="s">
        <v>158</v>
      </c>
      <c r="F8608" t="s">
        <v>24415</v>
      </c>
      <c r="G8608" t="s">
        <v>177</v>
      </c>
      <c r="H8608" t="s">
        <v>150</v>
      </c>
      <c r="I8608" t="s">
        <v>136</v>
      </c>
      <c r="J8608" t="s">
        <v>137</v>
      </c>
      <c r="K8608" t="s">
        <v>144</v>
      </c>
      <c r="L8608" t="s">
        <v>24416</v>
      </c>
      <c r="M8608" t="s">
        <v>24417</v>
      </c>
      <c r="N8608">
        <v>3.8341666659999998</v>
      </c>
      <c r="O8608">
        <v>0</v>
      </c>
      <c r="P8608">
        <v>164</v>
      </c>
      <c r="Q8608">
        <v>0</v>
      </c>
      <c r="R8608">
        <v>0</v>
      </c>
      <c r="S8608">
        <v>0</v>
      </c>
      <c r="T8608">
        <v>10</v>
      </c>
      <c r="U8608">
        <v>0</v>
      </c>
      <c r="V8608">
        <v>0</v>
      </c>
      <c r="W8608">
        <v>0</v>
      </c>
      <c r="X8608">
        <v>212.21084461486404</v>
      </c>
      <c r="Y8608">
        <v>0</v>
      </c>
      <c r="Z8608">
        <v>0</v>
      </c>
      <c r="AA8608">
        <v>0</v>
      </c>
      <c r="AB8608">
        <v>81.774395177991025</v>
      </c>
      <c r="AC8608">
        <v>0</v>
      </c>
      <c r="AD8608">
        <v>0</v>
      </c>
      <c r="AE8608">
        <v>293.98523979285505</v>
      </c>
    </row>
    <row r="8609" spans="1:31" x14ac:dyDescent="0.25">
      <c r="A8609">
        <v>2335035</v>
      </c>
      <c r="B8609">
        <v>1</v>
      </c>
      <c r="C8609" t="s">
        <v>80</v>
      </c>
      <c r="D8609" t="s">
        <v>84</v>
      </c>
      <c r="E8609" t="s">
        <v>175</v>
      </c>
      <c r="F8609" t="s">
        <v>23172</v>
      </c>
      <c r="G8609" t="s">
        <v>210</v>
      </c>
      <c r="H8609" t="s">
        <v>135</v>
      </c>
      <c r="I8609" t="s">
        <v>136</v>
      </c>
      <c r="J8609" t="s">
        <v>137</v>
      </c>
      <c r="K8609" t="s">
        <v>138</v>
      </c>
      <c r="L8609" t="s">
        <v>24418</v>
      </c>
      <c r="M8609" t="s">
        <v>24419</v>
      </c>
      <c r="N8609">
        <v>5.2911111110000002</v>
      </c>
      <c r="O8609">
        <v>0</v>
      </c>
      <c r="P8609">
        <v>53</v>
      </c>
      <c r="Q8609">
        <v>0</v>
      </c>
      <c r="R8609">
        <v>2</v>
      </c>
      <c r="S8609">
        <v>10</v>
      </c>
      <c r="T8609">
        <v>191</v>
      </c>
      <c r="U8609">
        <v>0</v>
      </c>
      <c r="V8609">
        <v>0</v>
      </c>
      <c r="W8609">
        <v>0</v>
      </c>
      <c r="X8609">
        <v>240.77520867819828</v>
      </c>
      <c r="Y8609">
        <v>0</v>
      </c>
      <c r="Z8609">
        <v>2.9699289244723333</v>
      </c>
      <c r="AA8609">
        <v>533.20510562217794</v>
      </c>
      <c r="AB8609">
        <v>1839.4456947156741</v>
      </c>
      <c r="AC8609">
        <v>0</v>
      </c>
      <c r="AD8609">
        <v>0</v>
      </c>
      <c r="AE8609">
        <v>2616.3959379405228</v>
      </c>
    </row>
    <row r="8610" spans="1:31" x14ac:dyDescent="0.25">
      <c r="A8610">
        <v>2335221</v>
      </c>
      <c r="B8610">
        <v>1</v>
      </c>
      <c r="C8610" t="s">
        <v>80</v>
      </c>
      <c r="D8610" t="s">
        <v>101</v>
      </c>
      <c r="E8610" t="s">
        <v>132</v>
      </c>
      <c r="F8610" t="s">
        <v>2709</v>
      </c>
      <c r="G8610" t="s">
        <v>134</v>
      </c>
      <c r="H8610" t="s">
        <v>135</v>
      </c>
      <c r="I8610" t="s">
        <v>136</v>
      </c>
      <c r="J8610" t="s">
        <v>137</v>
      </c>
      <c r="K8610" t="s">
        <v>138</v>
      </c>
      <c r="L8610" t="s">
        <v>24420</v>
      </c>
      <c r="M8610" t="s">
        <v>24421</v>
      </c>
      <c r="N8610">
        <v>0.60777777700000002</v>
      </c>
      <c r="O8610">
        <v>6</v>
      </c>
      <c r="P8610">
        <v>2409</v>
      </c>
      <c r="Q8610">
        <v>2</v>
      </c>
      <c r="R8610">
        <v>76</v>
      </c>
      <c r="S8610">
        <v>22</v>
      </c>
      <c r="T8610">
        <v>252</v>
      </c>
      <c r="U8610">
        <v>1</v>
      </c>
      <c r="V8610">
        <v>1</v>
      </c>
      <c r="W8610">
        <v>15.619582414276296</v>
      </c>
      <c r="X8610">
        <v>389.20737590943577</v>
      </c>
      <c r="Y8610">
        <v>2.1310845131284442</v>
      </c>
      <c r="Z8610">
        <v>21.000335773142286</v>
      </c>
      <c r="AA8610">
        <v>39.074679998192011</v>
      </c>
      <c r="AB8610">
        <v>192.80437031565927</v>
      </c>
      <c r="AC8610">
        <v>16.580851816260765</v>
      </c>
      <c r="AD8610">
        <v>0.33185310901386661</v>
      </c>
      <c r="AE8610">
        <v>676.75013384910869</v>
      </c>
    </row>
    <row r="8611" spans="1:31" x14ac:dyDescent="0.25">
      <c r="A8611">
        <v>2334972</v>
      </c>
      <c r="B8611">
        <v>1</v>
      </c>
      <c r="C8611" t="s">
        <v>81</v>
      </c>
      <c r="D8611" t="s">
        <v>122</v>
      </c>
      <c r="E8611" t="s">
        <v>175</v>
      </c>
      <c r="F8611" t="s">
        <v>24422</v>
      </c>
      <c r="G8611" t="s">
        <v>177</v>
      </c>
      <c r="H8611" t="s">
        <v>135</v>
      </c>
      <c r="I8611" t="s">
        <v>136</v>
      </c>
      <c r="J8611" t="s">
        <v>137</v>
      </c>
      <c r="K8611" t="s">
        <v>144</v>
      </c>
      <c r="L8611" t="s">
        <v>24423</v>
      </c>
      <c r="M8611" t="s">
        <v>24424</v>
      </c>
      <c r="N8611">
        <v>1.85</v>
      </c>
      <c r="O8611">
        <v>0</v>
      </c>
      <c r="P8611">
        <v>248</v>
      </c>
      <c r="Q8611">
        <v>0</v>
      </c>
      <c r="R8611">
        <v>0</v>
      </c>
      <c r="S8611">
        <v>0</v>
      </c>
      <c r="T8611">
        <v>17</v>
      </c>
      <c r="U8611">
        <v>0</v>
      </c>
      <c r="V8611">
        <v>0</v>
      </c>
      <c r="W8611">
        <v>0</v>
      </c>
      <c r="X8611">
        <v>82.497688126979952</v>
      </c>
      <c r="Y8611">
        <v>0</v>
      </c>
      <c r="Z8611">
        <v>0</v>
      </c>
      <c r="AA8611">
        <v>0</v>
      </c>
      <c r="AB8611">
        <v>19.731912479983002</v>
      </c>
      <c r="AC8611">
        <v>0</v>
      </c>
      <c r="AD8611">
        <v>0</v>
      </c>
      <c r="AE8611">
        <v>102.22960060696295</v>
      </c>
    </row>
    <row r="8612" spans="1:31" x14ac:dyDescent="0.25">
      <c r="A8612">
        <v>2335029</v>
      </c>
      <c r="B8612">
        <v>1</v>
      </c>
      <c r="C8612" t="s">
        <v>80</v>
      </c>
      <c r="D8612" t="s">
        <v>82</v>
      </c>
      <c r="E8612" t="s">
        <v>153</v>
      </c>
      <c r="F8612" t="s">
        <v>24425</v>
      </c>
      <c r="G8612" t="s">
        <v>254</v>
      </c>
      <c r="H8612" t="s">
        <v>150</v>
      </c>
      <c r="I8612" t="s">
        <v>136</v>
      </c>
      <c r="J8612" t="s">
        <v>137</v>
      </c>
      <c r="K8612" t="s">
        <v>138</v>
      </c>
      <c r="L8612" t="s">
        <v>24426</v>
      </c>
      <c r="M8612" t="s">
        <v>24427</v>
      </c>
      <c r="N8612">
        <v>8.4088888879999999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1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>
        <v>0</v>
      </c>
      <c r="AB8612">
        <v>14.332934876890777</v>
      </c>
      <c r="AC8612">
        <v>0</v>
      </c>
      <c r="AD8612">
        <v>0</v>
      </c>
      <c r="AE8612">
        <v>14.332934876890777</v>
      </c>
    </row>
    <row r="8613" spans="1:31" x14ac:dyDescent="0.25">
      <c r="A8613">
        <v>2335075</v>
      </c>
      <c r="B8613">
        <v>1</v>
      </c>
      <c r="C8613" t="s">
        <v>81</v>
      </c>
      <c r="D8613" t="s">
        <v>128</v>
      </c>
      <c r="E8613" t="s">
        <v>175</v>
      </c>
      <c r="F8613" t="s">
        <v>1756</v>
      </c>
      <c r="G8613" t="s">
        <v>716</v>
      </c>
      <c r="H8613" t="s">
        <v>135</v>
      </c>
      <c r="I8613" t="s">
        <v>136</v>
      </c>
      <c r="J8613" t="s">
        <v>137</v>
      </c>
      <c r="K8613" t="s">
        <v>138</v>
      </c>
      <c r="L8613" t="s">
        <v>24428</v>
      </c>
      <c r="M8613" t="s">
        <v>24429</v>
      </c>
      <c r="N8613">
        <v>6.0188888880000002</v>
      </c>
      <c r="O8613">
        <v>0</v>
      </c>
      <c r="P8613">
        <v>543</v>
      </c>
      <c r="Q8613">
        <v>3</v>
      </c>
      <c r="R8613">
        <v>28</v>
      </c>
      <c r="S8613">
        <v>3</v>
      </c>
      <c r="T8613">
        <v>70</v>
      </c>
      <c r="U8613">
        <v>0</v>
      </c>
      <c r="V8613">
        <v>0</v>
      </c>
      <c r="W8613">
        <v>0</v>
      </c>
      <c r="X8613">
        <v>596.15155454845558</v>
      </c>
      <c r="Y8613">
        <v>41.286815182333598</v>
      </c>
      <c r="Z8613">
        <v>74.77381871046677</v>
      </c>
      <c r="AA8613">
        <v>22.509198923551423</v>
      </c>
      <c r="AB8613">
        <v>231.62970346934262</v>
      </c>
      <c r="AC8613">
        <v>0</v>
      </c>
      <c r="AD8613">
        <v>0</v>
      </c>
      <c r="AE8613">
        <v>966.35109083415011</v>
      </c>
    </row>
    <row r="8614" spans="1:31" x14ac:dyDescent="0.25">
      <c r="A8614">
        <v>2334780</v>
      </c>
      <c r="B8614">
        <v>1</v>
      </c>
      <c r="C8614" t="s">
        <v>80</v>
      </c>
      <c r="D8614" t="s">
        <v>96</v>
      </c>
      <c r="E8614" t="s">
        <v>153</v>
      </c>
      <c r="F8614" t="s">
        <v>24430</v>
      </c>
      <c r="G8614" t="s">
        <v>203</v>
      </c>
      <c r="H8614" t="s">
        <v>150</v>
      </c>
      <c r="I8614" t="s">
        <v>136</v>
      </c>
      <c r="J8614" t="s">
        <v>137</v>
      </c>
      <c r="K8614" t="s">
        <v>138</v>
      </c>
      <c r="L8614" t="s">
        <v>24431</v>
      </c>
      <c r="M8614" t="s">
        <v>24432</v>
      </c>
      <c r="N8614">
        <v>3.0152777770000001</v>
      </c>
      <c r="O8614">
        <v>0</v>
      </c>
      <c r="P8614">
        <v>2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8.124858206177624</v>
      </c>
      <c r="Y8614">
        <v>0</v>
      </c>
      <c r="Z8614">
        <v>0</v>
      </c>
      <c r="AA8614">
        <v>0</v>
      </c>
      <c r="AB8614">
        <v>0</v>
      </c>
      <c r="AC8614">
        <v>0</v>
      </c>
      <c r="AD8614">
        <v>0</v>
      </c>
      <c r="AE8614">
        <v>8.124858206177624</v>
      </c>
    </row>
    <row r="8615" spans="1:31" x14ac:dyDescent="0.25">
      <c r="A8615">
        <v>2334826</v>
      </c>
      <c r="B8615">
        <v>1</v>
      </c>
      <c r="C8615" t="s">
        <v>81</v>
      </c>
      <c r="D8615" t="s">
        <v>115</v>
      </c>
      <c r="E8615" t="s">
        <v>132</v>
      </c>
      <c r="F8615" t="s">
        <v>24433</v>
      </c>
      <c r="G8615" t="s">
        <v>143</v>
      </c>
      <c r="H8615" t="s">
        <v>135</v>
      </c>
      <c r="I8615" t="s">
        <v>136</v>
      </c>
      <c r="J8615" t="s">
        <v>137</v>
      </c>
      <c r="K8615" t="s">
        <v>144</v>
      </c>
      <c r="L8615" t="s">
        <v>24434</v>
      </c>
      <c r="M8615" t="s">
        <v>24435</v>
      </c>
      <c r="N8615">
        <v>7.471666666</v>
      </c>
      <c r="O8615">
        <v>0</v>
      </c>
      <c r="P8615">
        <v>302</v>
      </c>
      <c r="Q8615">
        <v>0</v>
      </c>
      <c r="R8615">
        <v>5</v>
      </c>
      <c r="S8615">
        <v>0</v>
      </c>
      <c r="T8615">
        <v>33</v>
      </c>
      <c r="U8615">
        <v>0</v>
      </c>
      <c r="V8615">
        <v>0</v>
      </c>
      <c r="W8615">
        <v>0</v>
      </c>
      <c r="X8615">
        <v>229.5529574087216</v>
      </c>
      <c r="Y8615">
        <v>0</v>
      </c>
      <c r="Z8615">
        <v>9.8158253525700012E-2</v>
      </c>
      <c r="AA8615">
        <v>0</v>
      </c>
      <c r="AB8615">
        <v>135.69169932586121</v>
      </c>
      <c r="AC8615">
        <v>0</v>
      </c>
      <c r="AD8615">
        <v>0</v>
      </c>
      <c r="AE8615">
        <v>365.3428149881085</v>
      </c>
    </row>
    <row r="8616" spans="1:31" x14ac:dyDescent="0.25">
      <c r="A8616">
        <v>2335238</v>
      </c>
      <c r="B8616">
        <v>1</v>
      </c>
      <c r="C8616" t="s">
        <v>80</v>
      </c>
      <c r="D8616" t="s">
        <v>91</v>
      </c>
      <c r="E8616" t="s">
        <v>153</v>
      </c>
      <c r="F8616" t="s">
        <v>24436</v>
      </c>
      <c r="G8616" t="s">
        <v>155</v>
      </c>
      <c r="H8616" t="s">
        <v>150</v>
      </c>
      <c r="I8616" t="s">
        <v>136</v>
      </c>
      <c r="J8616" t="s">
        <v>137</v>
      </c>
      <c r="K8616" t="s">
        <v>138</v>
      </c>
      <c r="L8616" t="s">
        <v>24437</v>
      </c>
      <c r="M8616" t="s">
        <v>24438</v>
      </c>
      <c r="N8616">
        <v>1.1525000000000001</v>
      </c>
      <c r="O8616">
        <v>0</v>
      </c>
      <c r="P8616">
        <v>0</v>
      </c>
      <c r="Q8616">
        <v>0</v>
      </c>
      <c r="R8616">
        <v>0</v>
      </c>
      <c r="S8616">
        <v>0</v>
      </c>
      <c r="T8616">
        <v>1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>
        <v>0</v>
      </c>
      <c r="AB8616">
        <v>1.7106765255675334</v>
      </c>
      <c r="AC8616">
        <v>0</v>
      </c>
      <c r="AD8616">
        <v>0</v>
      </c>
      <c r="AE8616">
        <v>1.7106765255675334</v>
      </c>
    </row>
    <row r="8617" spans="1:31" x14ac:dyDescent="0.25">
      <c r="A8617">
        <v>2334740</v>
      </c>
      <c r="B8617">
        <v>1</v>
      </c>
      <c r="C8617" t="s">
        <v>81</v>
      </c>
      <c r="D8617" t="s">
        <v>112</v>
      </c>
      <c r="E8617" t="s">
        <v>141</v>
      </c>
      <c r="F8617" t="s">
        <v>11995</v>
      </c>
      <c r="G8617" t="s">
        <v>134</v>
      </c>
      <c r="H8617" t="s">
        <v>135</v>
      </c>
      <c r="I8617" t="s">
        <v>136</v>
      </c>
      <c r="J8617" t="s">
        <v>137</v>
      </c>
      <c r="K8617" t="s">
        <v>138</v>
      </c>
      <c r="L8617" t="s">
        <v>24439</v>
      </c>
      <c r="M8617" t="s">
        <v>24440</v>
      </c>
      <c r="N8617">
        <v>0.31388888799999998</v>
      </c>
      <c r="O8617">
        <v>0</v>
      </c>
      <c r="P8617">
        <v>535</v>
      </c>
      <c r="Q8617">
        <v>3</v>
      </c>
      <c r="R8617">
        <v>3</v>
      </c>
      <c r="S8617">
        <v>2</v>
      </c>
      <c r="T8617">
        <v>57</v>
      </c>
      <c r="U8617">
        <v>2</v>
      </c>
      <c r="V8617">
        <v>0</v>
      </c>
      <c r="W8617">
        <v>0</v>
      </c>
      <c r="X8617">
        <v>12.216905736930668</v>
      </c>
      <c r="Y8617">
        <v>2.9651794163887497</v>
      </c>
      <c r="Z8617">
        <v>0.46205871066933335</v>
      </c>
      <c r="AA8617">
        <v>0.78362191462013886</v>
      </c>
      <c r="AB8617">
        <v>2.6817372388459448</v>
      </c>
      <c r="AC8617">
        <v>47.617118118337999</v>
      </c>
      <c r="AD8617">
        <v>0</v>
      </c>
      <c r="AE8617">
        <v>66.72662113579284</v>
      </c>
    </row>
    <row r="8618" spans="1:31" x14ac:dyDescent="0.25">
      <c r="A8618">
        <v>2335138</v>
      </c>
      <c r="B8618">
        <v>1</v>
      </c>
      <c r="C8618" t="s">
        <v>81</v>
      </c>
      <c r="D8618" t="s">
        <v>112</v>
      </c>
      <c r="E8618" t="s">
        <v>147</v>
      </c>
      <c r="F8618" t="s">
        <v>24441</v>
      </c>
      <c r="G8618" t="s">
        <v>503</v>
      </c>
      <c r="H8618" t="s">
        <v>150</v>
      </c>
      <c r="I8618" t="s">
        <v>136</v>
      </c>
      <c r="J8618" t="s">
        <v>137</v>
      </c>
      <c r="K8618" t="s">
        <v>138</v>
      </c>
      <c r="L8618" t="s">
        <v>24442</v>
      </c>
      <c r="M8618" t="s">
        <v>24443</v>
      </c>
      <c r="N8618">
        <v>1.331111111</v>
      </c>
      <c r="O8618">
        <v>0</v>
      </c>
      <c r="P8618">
        <v>40</v>
      </c>
      <c r="Q8618">
        <v>0</v>
      </c>
      <c r="R8618">
        <v>4</v>
      </c>
      <c r="S8618">
        <v>0</v>
      </c>
      <c r="T8618">
        <v>2</v>
      </c>
      <c r="U8618">
        <v>0</v>
      </c>
      <c r="V8618">
        <v>0</v>
      </c>
      <c r="W8618">
        <v>0</v>
      </c>
      <c r="X8618">
        <v>10.706736930488439</v>
      </c>
      <c r="Y8618">
        <v>0</v>
      </c>
      <c r="Z8618">
        <v>0.54429429343480007</v>
      </c>
      <c r="AA8618">
        <v>0</v>
      </c>
      <c r="AB8618">
        <v>4.8050632842187779</v>
      </c>
      <c r="AC8618">
        <v>0</v>
      </c>
      <c r="AD8618">
        <v>0</v>
      </c>
      <c r="AE8618">
        <v>16.056094508142017</v>
      </c>
    </row>
    <row r="8619" spans="1:31" x14ac:dyDescent="0.25">
      <c r="A8619">
        <v>2334803</v>
      </c>
      <c r="B8619">
        <v>1</v>
      </c>
      <c r="C8619" t="s">
        <v>80</v>
      </c>
      <c r="D8619" t="s">
        <v>82</v>
      </c>
      <c r="E8619" t="s">
        <v>147</v>
      </c>
      <c r="F8619" t="s">
        <v>22007</v>
      </c>
      <c r="G8619" t="s">
        <v>177</v>
      </c>
      <c r="H8619" t="s">
        <v>150</v>
      </c>
      <c r="I8619" t="s">
        <v>136</v>
      </c>
      <c r="J8619" t="s">
        <v>137</v>
      </c>
      <c r="K8619" t="s">
        <v>144</v>
      </c>
      <c r="L8619" t="s">
        <v>24444</v>
      </c>
      <c r="M8619" t="s">
        <v>24445</v>
      </c>
      <c r="N8619">
        <v>9.5538888879999995</v>
      </c>
      <c r="O8619">
        <v>0</v>
      </c>
      <c r="P8619">
        <v>345</v>
      </c>
      <c r="Q8619">
        <v>0</v>
      </c>
      <c r="R8619">
        <v>0</v>
      </c>
      <c r="S8619">
        <v>0</v>
      </c>
      <c r="T8619">
        <v>10</v>
      </c>
      <c r="U8619">
        <v>0</v>
      </c>
      <c r="V8619">
        <v>0</v>
      </c>
      <c r="W8619">
        <v>0</v>
      </c>
      <c r="X8619">
        <v>747.45883985048772</v>
      </c>
      <c r="Y8619">
        <v>0</v>
      </c>
      <c r="Z8619">
        <v>0</v>
      </c>
      <c r="AA8619">
        <v>0</v>
      </c>
      <c r="AB8619">
        <v>108.53514781809322</v>
      </c>
      <c r="AC8619">
        <v>0</v>
      </c>
      <c r="AD8619">
        <v>0</v>
      </c>
      <c r="AE8619">
        <v>855.99398766858098</v>
      </c>
    </row>
    <row r="8620" spans="1:31" x14ac:dyDescent="0.25">
      <c r="A8620">
        <v>2335052</v>
      </c>
      <c r="B8620">
        <v>1</v>
      </c>
      <c r="C8620" t="s">
        <v>81</v>
      </c>
      <c r="D8620" t="s">
        <v>112</v>
      </c>
      <c r="E8620" t="s">
        <v>153</v>
      </c>
      <c r="F8620" t="s">
        <v>24446</v>
      </c>
      <c r="G8620" t="s">
        <v>155</v>
      </c>
      <c r="H8620" t="s">
        <v>150</v>
      </c>
      <c r="I8620" t="s">
        <v>136</v>
      </c>
      <c r="J8620" t="s">
        <v>137</v>
      </c>
      <c r="K8620" t="s">
        <v>138</v>
      </c>
      <c r="L8620" t="s">
        <v>24447</v>
      </c>
      <c r="M8620" t="s">
        <v>24448</v>
      </c>
      <c r="N8620">
        <v>0.82277777699999999</v>
      </c>
      <c r="O8620">
        <v>0</v>
      </c>
      <c r="P8620">
        <v>1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0.20314882246283333</v>
      </c>
      <c r="Y8620">
        <v>0</v>
      </c>
      <c r="Z8620">
        <v>0</v>
      </c>
      <c r="AA8620">
        <v>0</v>
      </c>
      <c r="AB8620">
        <v>0</v>
      </c>
      <c r="AC8620">
        <v>0</v>
      </c>
      <c r="AD8620">
        <v>0</v>
      </c>
      <c r="AE8620">
        <v>0.20314882246283333</v>
      </c>
    </row>
    <row r="8621" spans="1:31" x14ac:dyDescent="0.25">
      <c r="A8621">
        <v>2334729</v>
      </c>
      <c r="B8621">
        <v>1</v>
      </c>
      <c r="C8621" t="s">
        <v>81</v>
      </c>
      <c r="D8621" t="s">
        <v>115</v>
      </c>
      <c r="E8621" t="s">
        <v>132</v>
      </c>
      <c r="F8621" t="s">
        <v>24433</v>
      </c>
      <c r="G8621" t="s">
        <v>134</v>
      </c>
      <c r="H8621" t="s">
        <v>135</v>
      </c>
      <c r="I8621" t="s">
        <v>136</v>
      </c>
      <c r="J8621" t="s">
        <v>137</v>
      </c>
      <c r="K8621" t="s">
        <v>138</v>
      </c>
      <c r="L8621" t="s">
        <v>24449</v>
      </c>
      <c r="M8621" t="s">
        <v>24450</v>
      </c>
      <c r="N8621">
        <v>0.70111111100000001</v>
      </c>
      <c r="O8621">
        <v>0</v>
      </c>
      <c r="P8621">
        <v>302</v>
      </c>
      <c r="Q8621">
        <v>0</v>
      </c>
      <c r="R8621">
        <v>5</v>
      </c>
      <c r="S8621">
        <v>0</v>
      </c>
      <c r="T8621">
        <v>33</v>
      </c>
      <c r="U8621">
        <v>0</v>
      </c>
      <c r="V8621">
        <v>0</v>
      </c>
      <c r="W8621">
        <v>0</v>
      </c>
      <c r="X8621">
        <v>17.237508340024871</v>
      </c>
      <c r="Y8621">
        <v>0</v>
      </c>
      <c r="Z8621">
        <v>6.7270884378000002E-3</v>
      </c>
      <c r="AA8621">
        <v>0</v>
      </c>
      <c r="AB8621">
        <v>5.6662375349874319</v>
      </c>
      <c r="AC8621">
        <v>0</v>
      </c>
      <c r="AD8621">
        <v>0</v>
      </c>
      <c r="AE8621">
        <v>22.910472963450101</v>
      </c>
    </row>
    <row r="8622" spans="1:31" x14ac:dyDescent="0.25">
      <c r="A8622">
        <v>2335038</v>
      </c>
      <c r="B8622">
        <v>1</v>
      </c>
      <c r="C8622" t="s">
        <v>80</v>
      </c>
      <c r="D8622" t="s">
        <v>83</v>
      </c>
      <c r="E8622" t="s">
        <v>132</v>
      </c>
      <c r="F8622" t="s">
        <v>24451</v>
      </c>
      <c r="G8622" t="s">
        <v>134</v>
      </c>
      <c r="H8622" t="s">
        <v>135</v>
      </c>
      <c r="I8622" t="s">
        <v>136</v>
      </c>
      <c r="J8622" t="s">
        <v>137</v>
      </c>
      <c r="K8622" t="s">
        <v>138</v>
      </c>
      <c r="L8622" t="s">
        <v>24452</v>
      </c>
      <c r="M8622" t="s">
        <v>24453</v>
      </c>
      <c r="N8622">
        <v>0.29583333299999998</v>
      </c>
      <c r="O8622">
        <v>0</v>
      </c>
      <c r="P8622">
        <v>0</v>
      </c>
      <c r="Q8622">
        <v>0</v>
      </c>
      <c r="R8622">
        <v>0</v>
      </c>
      <c r="S8622">
        <v>15</v>
      </c>
      <c r="T8622">
        <v>23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53.029512918845263</v>
      </c>
      <c r="AB8622">
        <v>93.242496175162628</v>
      </c>
      <c r="AC8622">
        <v>0</v>
      </c>
      <c r="AD8622">
        <v>0</v>
      </c>
      <c r="AE8622">
        <v>146.2720090940079</v>
      </c>
    </row>
    <row r="8623" spans="1:31" x14ac:dyDescent="0.25">
      <c r="A8623">
        <v>2334938</v>
      </c>
      <c r="B8623">
        <v>1</v>
      </c>
      <c r="C8623" t="s">
        <v>80</v>
      </c>
      <c r="D8623" t="s">
        <v>96</v>
      </c>
      <c r="E8623" t="s">
        <v>153</v>
      </c>
      <c r="F8623" t="s">
        <v>24454</v>
      </c>
      <c r="G8623" t="s">
        <v>254</v>
      </c>
      <c r="H8623" t="s">
        <v>150</v>
      </c>
      <c r="I8623" t="s">
        <v>136</v>
      </c>
      <c r="J8623" t="s">
        <v>137</v>
      </c>
      <c r="K8623" t="s">
        <v>138</v>
      </c>
      <c r="L8623" t="s">
        <v>24455</v>
      </c>
      <c r="M8623" t="s">
        <v>24456</v>
      </c>
      <c r="N8623">
        <v>2.6066666660000002</v>
      </c>
      <c r="O8623">
        <v>0</v>
      </c>
      <c r="P8623">
        <v>2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1.0108146592639999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0</v>
      </c>
      <c r="AE8623">
        <v>1.0108146592639999</v>
      </c>
    </row>
    <row r="8624" spans="1:31" x14ac:dyDescent="0.25">
      <c r="A8624">
        <v>2335207</v>
      </c>
      <c r="B8624">
        <v>1</v>
      </c>
      <c r="C8624" t="s">
        <v>80</v>
      </c>
      <c r="D8624" t="s">
        <v>96</v>
      </c>
      <c r="E8624" t="s">
        <v>153</v>
      </c>
      <c r="F8624" t="s">
        <v>24457</v>
      </c>
      <c r="G8624" t="s">
        <v>155</v>
      </c>
      <c r="H8624" t="s">
        <v>150</v>
      </c>
      <c r="I8624" t="s">
        <v>136</v>
      </c>
      <c r="J8624" t="s">
        <v>137</v>
      </c>
      <c r="K8624" t="s">
        <v>138</v>
      </c>
      <c r="L8624" t="s">
        <v>24458</v>
      </c>
      <c r="M8624" t="s">
        <v>24459</v>
      </c>
      <c r="N8624">
        <v>2.1266666660000002</v>
      </c>
      <c r="O8624">
        <v>0</v>
      </c>
      <c r="P8624">
        <v>1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2.6682462789998</v>
      </c>
      <c r="Y8624">
        <v>0</v>
      </c>
      <c r="Z8624">
        <v>0</v>
      </c>
      <c r="AA8624">
        <v>0</v>
      </c>
      <c r="AB8624">
        <v>0</v>
      </c>
      <c r="AC8624">
        <v>0</v>
      </c>
      <c r="AD8624">
        <v>0</v>
      </c>
      <c r="AE8624">
        <v>2.6682462789998</v>
      </c>
    </row>
    <row r="8625" spans="1:31" x14ac:dyDescent="0.25">
      <c r="A8625">
        <v>2334829</v>
      </c>
      <c r="B8625">
        <v>1</v>
      </c>
      <c r="C8625" t="s">
        <v>80</v>
      </c>
      <c r="D8625" t="s">
        <v>93</v>
      </c>
      <c r="E8625" t="s">
        <v>147</v>
      </c>
      <c r="F8625" t="s">
        <v>24460</v>
      </c>
      <c r="G8625" t="s">
        <v>149</v>
      </c>
      <c r="H8625" t="s">
        <v>150</v>
      </c>
      <c r="I8625" t="s">
        <v>136</v>
      </c>
      <c r="J8625" t="s">
        <v>137</v>
      </c>
      <c r="K8625" t="s">
        <v>138</v>
      </c>
      <c r="L8625" t="s">
        <v>24461</v>
      </c>
      <c r="M8625" t="s">
        <v>24462</v>
      </c>
      <c r="N8625">
        <v>2.3363888880000001</v>
      </c>
      <c r="O8625">
        <v>0</v>
      </c>
      <c r="P8625">
        <v>4</v>
      </c>
      <c r="Q8625">
        <v>0</v>
      </c>
      <c r="R8625">
        <v>2</v>
      </c>
      <c r="S8625">
        <v>0</v>
      </c>
      <c r="T8625">
        <v>7</v>
      </c>
      <c r="U8625">
        <v>0</v>
      </c>
      <c r="V8625">
        <v>0</v>
      </c>
      <c r="W8625">
        <v>0</v>
      </c>
      <c r="X8625">
        <v>1.598402798420625</v>
      </c>
      <c r="Y8625">
        <v>0</v>
      </c>
      <c r="Z8625">
        <v>1.199536487881417</v>
      </c>
      <c r="AA8625">
        <v>0</v>
      </c>
      <c r="AB8625">
        <v>5.4874118073156453</v>
      </c>
      <c r="AC8625">
        <v>0</v>
      </c>
      <c r="AD8625">
        <v>0</v>
      </c>
      <c r="AE8625">
        <v>8.2853510936176882</v>
      </c>
    </row>
    <row r="8626" spans="1:31" x14ac:dyDescent="0.25">
      <c r="A8626">
        <v>2335270</v>
      </c>
      <c r="B8626">
        <v>1</v>
      </c>
      <c r="C8626" t="s">
        <v>80</v>
      </c>
      <c r="D8626" t="s">
        <v>93</v>
      </c>
      <c r="E8626" t="s">
        <v>147</v>
      </c>
      <c r="F8626" t="s">
        <v>24463</v>
      </c>
      <c r="G8626" t="s">
        <v>149</v>
      </c>
      <c r="H8626" t="s">
        <v>150</v>
      </c>
      <c r="I8626" t="s">
        <v>136</v>
      </c>
      <c r="J8626" t="s">
        <v>137</v>
      </c>
      <c r="K8626" t="s">
        <v>138</v>
      </c>
      <c r="L8626" t="s">
        <v>24464</v>
      </c>
      <c r="M8626" t="s">
        <v>24465</v>
      </c>
      <c r="N8626">
        <v>2.9086111109999999</v>
      </c>
      <c r="O8626">
        <v>0</v>
      </c>
      <c r="P8626">
        <v>41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14.269347898614601</v>
      </c>
      <c r="Y8626">
        <v>0</v>
      </c>
      <c r="Z8626">
        <v>0</v>
      </c>
      <c r="AA8626">
        <v>0</v>
      </c>
      <c r="AB8626">
        <v>0</v>
      </c>
      <c r="AC8626">
        <v>0</v>
      </c>
      <c r="AD8626">
        <v>0</v>
      </c>
      <c r="AE8626">
        <v>14.269347898614601</v>
      </c>
    </row>
    <row r="8627" spans="1:31" x14ac:dyDescent="0.25">
      <c r="A8627">
        <v>2334875</v>
      </c>
      <c r="B8627">
        <v>1</v>
      </c>
      <c r="C8627" t="s">
        <v>80</v>
      </c>
      <c r="D8627" t="s">
        <v>100</v>
      </c>
      <c r="E8627" t="s">
        <v>141</v>
      </c>
      <c r="F8627" t="s">
        <v>24466</v>
      </c>
      <c r="G8627" t="s">
        <v>143</v>
      </c>
      <c r="H8627" t="s">
        <v>135</v>
      </c>
      <c r="I8627" t="s">
        <v>136</v>
      </c>
      <c r="J8627" t="s">
        <v>137</v>
      </c>
      <c r="K8627" t="s">
        <v>144</v>
      </c>
      <c r="L8627" t="s">
        <v>24467</v>
      </c>
      <c r="M8627" t="s">
        <v>24468</v>
      </c>
      <c r="N8627">
        <v>0.811111111</v>
      </c>
      <c r="O8627">
        <v>0</v>
      </c>
      <c r="P8627">
        <v>768</v>
      </c>
      <c r="Q8627">
        <v>2</v>
      </c>
      <c r="R8627">
        <v>35</v>
      </c>
      <c r="S8627">
        <v>10</v>
      </c>
      <c r="T8627">
        <v>120</v>
      </c>
      <c r="U8627">
        <v>6</v>
      </c>
      <c r="V8627">
        <v>4</v>
      </c>
      <c r="W8627">
        <v>0</v>
      </c>
      <c r="X8627">
        <v>156.76710453580017</v>
      </c>
      <c r="Y8627">
        <v>1.927941368010667</v>
      </c>
      <c r="Z8627">
        <v>23.077934225647141</v>
      </c>
      <c r="AA8627">
        <v>64.321612909904218</v>
      </c>
      <c r="AB8627">
        <v>141.15132819164617</v>
      </c>
      <c r="AC8627">
        <v>66.87038430649217</v>
      </c>
      <c r="AD8627">
        <v>176.91982565187556</v>
      </c>
      <c r="AE8627">
        <v>631.03613118937608</v>
      </c>
    </row>
    <row r="8628" spans="1:31" x14ac:dyDescent="0.25">
      <c r="A8628">
        <v>2334812</v>
      </c>
      <c r="B8628">
        <v>1</v>
      </c>
      <c r="C8628" t="s">
        <v>80</v>
      </c>
      <c r="D8628" t="s">
        <v>96</v>
      </c>
      <c r="E8628" t="s">
        <v>175</v>
      </c>
      <c r="F8628" t="s">
        <v>6118</v>
      </c>
      <c r="G8628" t="s">
        <v>210</v>
      </c>
      <c r="H8628" t="s">
        <v>135</v>
      </c>
      <c r="I8628" t="s">
        <v>136</v>
      </c>
      <c r="J8628" t="s">
        <v>137</v>
      </c>
      <c r="K8628" t="s">
        <v>138</v>
      </c>
      <c r="L8628" t="s">
        <v>24469</v>
      </c>
      <c r="M8628" t="s">
        <v>24470</v>
      </c>
      <c r="N8628">
        <v>1.3063888880000001</v>
      </c>
      <c r="O8628">
        <v>0</v>
      </c>
      <c r="P8628">
        <v>6</v>
      </c>
      <c r="Q8628">
        <v>0</v>
      </c>
      <c r="R8628">
        <v>24</v>
      </c>
      <c r="S8628">
        <v>0</v>
      </c>
      <c r="T8628">
        <v>3</v>
      </c>
      <c r="U8628">
        <v>0</v>
      </c>
      <c r="V8628">
        <v>0</v>
      </c>
      <c r="W8628">
        <v>0</v>
      </c>
      <c r="X8628">
        <v>2.7852795402175339</v>
      </c>
      <c r="Y8628">
        <v>0</v>
      </c>
      <c r="Z8628">
        <v>24.38290718770968</v>
      </c>
      <c r="AA8628">
        <v>0</v>
      </c>
      <c r="AB8628">
        <v>5.3442556844310785</v>
      </c>
      <c r="AC8628">
        <v>0</v>
      </c>
      <c r="AD8628">
        <v>0</v>
      </c>
      <c r="AE8628">
        <v>32.51244241235829</v>
      </c>
    </row>
    <row r="8629" spans="1:31" x14ac:dyDescent="0.25">
      <c r="A8629">
        <v>2335310</v>
      </c>
      <c r="B8629">
        <v>1</v>
      </c>
      <c r="C8629" t="s">
        <v>81</v>
      </c>
      <c r="D8629" t="s">
        <v>113</v>
      </c>
      <c r="E8629" t="s">
        <v>147</v>
      </c>
      <c r="F8629" t="s">
        <v>24471</v>
      </c>
      <c r="G8629" t="s">
        <v>353</v>
      </c>
      <c r="H8629" t="s">
        <v>150</v>
      </c>
      <c r="I8629" t="s">
        <v>136</v>
      </c>
      <c r="J8629" t="s">
        <v>137</v>
      </c>
      <c r="K8629" t="s">
        <v>138</v>
      </c>
      <c r="L8629" t="s">
        <v>24472</v>
      </c>
      <c r="M8629" t="s">
        <v>24473</v>
      </c>
      <c r="N8629">
        <v>1.791111111</v>
      </c>
      <c r="O8629">
        <v>0</v>
      </c>
      <c r="P8629">
        <v>43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9.7712767125400557</v>
      </c>
      <c r="Y8629">
        <v>0</v>
      </c>
      <c r="Z8629">
        <v>0</v>
      </c>
      <c r="AA8629">
        <v>0</v>
      </c>
      <c r="AB8629">
        <v>0</v>
      </c>
      <c r="AC8629">
        <v>0</v>
      </c>
      <c r="AD8629">
        <v>0</v>
      </c>
      <c r="AE8629">
        <v>9.7712767125400557</v>
      </c>
    </row>
    <row r="8630" spans="1:31" x14ac:dyDescent="0.25">
      <c r="A8630">
        <v>2334792</v>
      </c>
      <c r="B8630">
        <v>1</v>
      </c>
      <c r="C8630" t="s">
        <v>81</v>
      </c>
      <c r="D8630" t="s">
        <v>125</v>
      </c>
      <c r="E8630" t="s">
        <v>132</v>
      </c>
      <c r="F8630" t="s">
        <v>14983</v>
      </c>
      <c r="G8630" t="s">
        <v>134</v>
      </c>
      <c r="H8630" t="s">
        <v>135</v>
      </c>
      <c r="I8630" t="s">
        <v>136</v>
      </c>
      <c r="J8630" t="s">
        <v>137</v>
      </c>
      <c r="K8630" t="s">
        <v>138</v>
      </c>
      <c r="L8630" t="s">
        <v>24474</v>
      </c>
      <c r="M8630" t="s">
        <v>24475</v>
      </c>
      <c r="N8630">
        <v>0.451944444</v>
      </c>
      <c r="O8630">
        <v>0</v>
      </c>
      <c r="P8630">
        <v>416</v>
      </c>
      <c r="Q8630">
        <v>23</v>
      </c>
      <c r="R8630">
        <v>53</v>
      </c>
      <c r="S8630">
        <v>2</v>
      </c>
      <c r="T8630">
        <v>36</v>
      </c>
      <c r="U8630">
        <v>0</v>
      </c>
      <c r="V8630">
        <v>0</v>
      </c>
      <c r="W8630">
        <v>0</v>
      </c>
      <c r="X8630">
        <v>33.561260222783524</v>
      </c>
      <c r="Y8630">
        <v>163.21770072058891</v>
      </c>
      <c r="Z8630">
        <v>32.056107703263102</v>
      </c>
      <c r="AA8630">
        <v>2.4687749402595554</v>
      </c>
      <c r="AB8630">
        <v>10.736431622820238</v>
      </c>
      <c r="AC8630">
        <v>0</v>
      </c>
      <c r="AD8630">
        <v>0</v>
      </c>
      <c r="AE8630">
        <v>242.04027520971533</v>
      </c>
    </row>
    <row r="8631" spans="1:31" x14ac:dyDescent="0.25">
      <c r="A8631">
        <v>2335041</v>
      </c>
      <c r="B8631">
        <v>1</v>
      </c>
      <c r="C8631" t="s">
        <v>80</v>
      </c>
      <c r="D8631" t="s">
        <v>94</v>
      </c>
      <c r="E8631" t="s">
        <v>158</v>
      </c>
      <c r="F8631" t="s">
        <v>24476</v>
      </c>
      <c r="G8631" t="s">
        <v>336</v>
      </c>
      <c r="H8631" t="s">
        <v>150</v>
      </c>
      <c r="I8631" t="s">
        <v>136</v>
      </c>
      <c r="J8631" t="s">
        <v>137</v>
      </c>
      <c r="K8631" t="s">
        <v>138</v>
      </c>
      <c r="L8631" t="s">
        <v>24477</v>
      </c>
      <c r="M8631" t="s">
        <v>24478</v>
      </c>
      <c r="N8631">
        <v>0.31</v>
      </c>
      <c r="O8631">
        <v>0</v>
      </c>
      <c r="P8631">
        <v>281</v>
      </c>
      <c r="Q8631">
        <v>0</v>
      </c>
      <c r="R8631">
        <v>0</v>
      </c>
      <c r="S8631">
        <v>0</v>
      </c>
      <c r="T8631">
        <v>127</v>
      </c>
      <c r="U8631">
        <v>0</v>
      </c>
      <c r="V8631">
        <v>0</v>
      </c>
      <c r="W8631">
        <v>0</v>
      </c>
      <c r="X8631">
        <v>17.088397110365388</v>
      </c>
      <c r="Y8631">
        <v>0</v>
      </c>
      <c r="Z8631">
        <v>0</v>
      </c>
      <c r="AA8631">
        <v>0</v>
      </c>
      <c r="AB8631">
        <v>37.990566773367597</v>
      </c>
      <c r="AC8631">
        <v>0</v>
      </c>
      <c r="AD8631">
        <v>0</v>
      </c>
      <c r="AE8631">
        <v>55.078963883732982</v>
      </c>
    </row>
    <row r="8632" spans="1:31" x14ac:dyDescent="0.25">
      <c r="A8632">
        <v>2334898</v>
      </c>
      <c r="B8632">
        <v>1</v>
      </c>
      <c r="C8632" t="s">
        <v>80</v>
      </c>
      <c r="D8632" t="s">
        <v>103</v>
      </c>
      <c r="E8632" t="s">
        <v>158</v>
      </c>
      <c r="F8632" t="s">
        <v>6425</v>
      </c>
      <c r="G8632" t="s">
        <v>1915</v>
      </c>
      <c r="H8632" t="s">
        <v>150</v>
      </c>
      <c r="I8632" t="s">
        <v>136</v>
      </c>
      <c r="J8632" t="s">
        <v>137</v>
      </c>
      <c r="K8632" t="s">
        <v>138</v>
      </c>
      <c r="L8632" t="s">
        <v>24479</v>
      </c>
      <c r="M8632" t="s">
        <v>24480</v>
      </c>
      <c r="N8632">
        <v>1.342777777</v>
      </c>
      <c r="O8632">
        <v>0</v>
      </c>
      <c r="P8632">
        <v>134</v>
      </c>
      <c r="Q8632">
        <v>0</v>
      </c>
      <c r="R8632">
        <v>1</v>
      </c>
      <c r="S8632">
        <v>0</v>
      </c>
      <c r="T8632">
        <v>37</v>
      </c>
      <c r="U8632">
        <v>0</v>
      </c>
      <c r="V8632">
        <v>0</v>
      </c>
      <c r="W8632">
        <v>0</v>
      </c>
      <c r="X8632">
        <v>40.539844866058637</v>
      </c>
      <c r="Y8632">
        <v>0</v>
      </c>
      <c r="Z8632">
        <v>0</v>
      </c>
      <c r="AA8632">
        <v>0</v>
      </c>
      <c r="AB8632">
        <v>50.108865651853186</v>
      </c>
      <c r="AC8632">
        <v>0</v>
      </c>
      <c r="AD8632">
        <v>0</v>
      </c>
      <c r="AE8632">
        <v>90.648710517911823</v>
      </c>
    </row>
    <row r="8633" spans="1:31" x14ac:dyDescent="0.25">
      <c r="A8633">
        <v>2334895</v>
      </c>
      <c r="B8633">
        <v>1</v>
      </c>
      <c r="C8633" t="s">
        <v>81</v>
      </c>
      <c r="D8633" t="s">
        <v>115</v>
      </c>
      <c r="E8633" t="s">
        <v>153</v>
      </c>
      <c r="F8633" t="s">
        <v>24481</v>
      </c>
      <c r="G8633" t="s">
        <v>155</v>
      </c>
      <c r="H8633" t="s">
        <v>150</v>
      </c>
      <c r="I8633" t="s">
        <v>136</v>
      </c>
      <c r="J8633" t="s">
        <v>137</v>
      </c>
      <c r="K8633" t="s">
        <v>138</v>
      </c>
      <c r="L8633" t="s">
        <v>24482</v>
      </c>
      <c r="M8633" t="s">
        <v>24483</v>
      </c>
      <c r="N8633">
        <v>4.0805555550000001</v>
      </c>
      <c r="O8633">
        <v>0</v>
      </c>
      <c r="P8633">
        <v>1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>
        <v>0</v>
      </c>
      <c r="AB8633">
        <v>0</v>
      </c>
      <c r="AC8633">
        <v>0</v>
      </c>
      <c r="AD8633">
        <v>0</v>
      </c>
      <c r="AE8633">
        <v>0</v>
      </c>
    </row>
    <row r="8634" spans="1:31" x14ac:dyDescent="0.25">
      <c r="A8634">
        <v>2335204</v>
      </c>
      <c r="B8634">
        <v>1</v>
      </c>
      <c r="C8634" t="s">
        <v>80</v>
      </c>
      <c r="D8634" t="s">
        <v>90</v>
      </c>
      <c r="E8634" t="s">
        <v>153</v>
      </c>
      <c r="F8634" t="s">
        <v>24484</v>
      </c>
      <c r="G8634" t="s">
        <v>155</v>
      </c>
      <c r="H8634" t="s">
        <v>150</v>
      </c>
      <c r="I8634" t="s">
        <v>136</v>
      </c>
      <c r="J8634" t="s">
        <v>137</v>
      </c>
      <c r="K8634" t="s">
        <v>138</v>
      </c>
      <c r="L8634" t="s">
        <v>24485</v>
      </c>
      <c r="M8634" t="s">
        <v>24486</v>
      </c>
      <c r="N8634">
        <v>1.198055555</v>
      </c>
      <c r="O8634">
        <v>0</v>
      </c>
      <c r="P8634">
        <v>6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1.5775824152949669</v>
      </c>
      <c r="Y8634">
        <v>0</v>
      </c>
      <c r="Z8634">
        <v>0</v>
      </c>
      <c r="AA8634">
        <v>0</v>
      </c>
      <c r="AB8634">
        <v>0</v>
      </c>
      <c r="AC8634">
        <v>0</v>
      </c>
      <c r="AD8634">
        <v>0</v>
      </c>
      <c r="AE8634">
        <v>1.5775824152949669</v>
      </c>
    </row>
    <row r="8635" spans="1:31" x14ac:dyDescent="0.25">
      <c r="A8635">
        <v>2335273</v>
      </c>
      <c r="B8635">
        <v>1</v>
      </c>
      <c r="C8635" t="s">
        <v>80</v>
      </c>
      <c r="D8635" t="s">
        <v>95</v>
      </c>
      <c r="E8635" t="s">
        <v>141</v>
      </c>
      <c r="F8635" t="s">
        <v>8446</v>
      </c>
      <c r="G8635" t="s">
        <v>134</v>
      </c>
      <c r="H8635" t="s">
        <v>135</v>
      </c>
      <c r="I8635" t="s">
        <v>136</v>
      </c>
      <c r="J8635" t="s">
        <v>137</v>
      </c>
      <c r="K8635" t="s">
        <v>138</v>
      </c>
      <c r="L8635" t="s">
        <v>24487</v>
      </c>
      <c r="M8635" t="s">
        <v>24488</v>
      </c>
      <c r="N8635">
        <v>8.5833332999999998E-2</v>
      </c>
      <c r="O8635">
        <v>0</v>
      </c>
      <c r="P8635">
        <v>2054</v>
      </c>
      <c r="Q8635">
        <v>0</v>
      </c>
      <c r="R8635">
        <v>4</v>
      </c>
      <c r="S8635">
        <v>0</v>
      </c>
      <c r="T8635">
        <v>283</v>
      </c>
      <c r="U8635">
        <v>0</v>
      </c>
      <c r="V8635">
        <v>1</v>
      </c>
      <c r="W8635">
        <v>0</v>
      </c>
      <c r="X8635">
        <v>37.891911681810313</v>
      </c>
      <c r="Y8635">
        <v>0</v>
      </c>
      <c r="Z8635">
        <v>0.14968279907576668</v>
      </c>
      <c r="AA8635">
        <v>0</v>
      </c>
      <c r="AB8635">
        <v>22.889126323815898</v>
      </c>
      <c r="AC8635">
        <v>0</v>
      </c>
      <c r="AD8635">
        <v>1.3992697267349998E-2</v>
      </c>
      <c r="AE8635">
        <v>60.944713501969325</v>
      </c>
    </row>
    <row r="8636" spans="1:31" x14ac:dyDescent="0.25">
      <c r="A8636">
        <v>2334918</v>
      </c>
      <c r="B8636">
        <v>1</v>
      </c>
      <c r="C8636" t="s">
        <v>81</v>
      </c>
      <c r="D8636" t="s">
        <v>127</v>
      </c>
      <c r="E8636" t="s">
        <v>132</v>
      </c>
      <c r="F8636" t="s">
        <v>13568</v>
      </c>
      <c r="G8636" t="s">
        <v>134</v>
      </c>
      <c r="H8636" t="s">
        <v>135</v>
      </c>
      <c r="I8636" t="s">
        <v>136</v>
      </c>
      <c r="J8636" t="s">
        <v>137</v>
      </c>
      <c r="K8636" t="s">
        <v>138</v>
      </c>
      <c r="L8636" t="s">
        <v>24489</v>
      </c>
      <c r="M8636" t="s">
        <v>24490</v>
      </c>
      <c r="N8636">
        <v>1.9211111110000001</v>
      </c>
      <c r="O8636">
        <v>0</v>
      </c>
      <c r="P8636">
        <v>3</v>
      </c>
      <c r="Q8636">
        <v>39</v>
      </c>
      <c r="R8636">
        <v>34</v>
      </c>
      <c r="S8636">
        <v>7</v>
      </c>
      <c r="T8636">
        <v>2</v>
      </c>
      <c r="U8636">
        <v>0</v>
      </c>
      <c r="V8636">
        <v>0</v>
      </c>
      <c r="W8636">
        <v>0</v>
      </c>
      <c r="X8636">
        <v>0.84069164142249986</v>
      </c>
      <c r="Y8636">
        <v>71.21143395577181</v>
      </c>
      <c r="Z8636">
        <v>127.37961665659957</v>
      </c>
      <c r="AA8636">
        <v>37.08688505104935</v>
      </c>
      <c r="AB8636">
        <v>3.7163553816487997</v>
      </c>
      <c r="AC8636">
        <v>0</v>
      </c>
      <c r="AD8636">
        <v>0</v>
      </c>
      <c r="AE8636">
        <v>240.23498268649203</v>
      </c>
    </row>
    <row r="8637" spans="1:31" x14ac:dyDescent="0.25">
      <c r="A8637">
        <v>2335064</v>
      </c>
      <c r="B8637">
        <v>1</v>
      </c>
      <c r="C8637" t="s">
        <v>80</v>
      </c>
      <c r="D8637" t="s">
        <v>92</v>
      </c>
      <c r="E8637" t="s">
        <v>132</v>
      </c>
      <c r="F8637" t="s">
        <v>24491</v>
      </c>
      <c r="G8637" t="s">
        <v>134</v>
      </c>
      <c r="H8637" t="s">
        <v>135</v>
      </c>
      <c r="I8637" t="s">
        <v>136</v>
      </c>
      <c r="J8637" t="s">
        <v>137</v>
      </c>
      <c r="K8637" t="s">
        <v>138</v>
      </c>
      <c r="L8637" t="s">
        <v>24492</v>
      </c>
      <c r="M8637" t="s">
        <v>24493</v>
      </c>
      <c r="N8637">
        <v>0.28555555500000002</v>
      </c>
      <c r="O8637">
        <v>14</v>
      </c>
      <c r="P8637">
        <v>2725</v>
      </c>
      <c r="Q8637">
        <v>3</v>
      </c>
      <c r="R8637">
        <v>26</v>
      </c>
      <c r="S8637">
        <v>15</v>
      </c>
      <c r="T8637">
        <v>214</v>
      </c>
      <c r="U8637">
        <v>1</v>
      </c>
      <c r="V8637">
        <v>1</v>
      </c>
      <c r="W8637">
        <v>51.923509613037957</v>
      </c>
      <c r="X8637">
        <v>178.15339927352406</v>
      </c>
      <c r="Y8637">
        <v>1.5572492807074667</v>
      </c>
      <c r="Z8637">
        <v>2.0783132476140231</v>
      </c>
      <c r="AA8637">
        <v>21.448338867719865</v>
      </c>
      <c r="AB8637">
        <v>52.728918477534982</v>
      </c>
      <c r="AC8637">
        <v>0.25795385368460005</v>
      </c>
      <c r="AD8637">
        <v>0</v>
      </c>
      <c r="AE8637">
        <v>308.14768261382301</v>
      </c>
    </row>
    <row r="8638" spans="1:31" x14ac:dyDescent="0.25">
      <c r="A8638">
        <v>2335081</v>
      </c>
      <c r="B8638">
        <v>1</v>
      </c>
      <c r="C8638" t="s">
        <v>80</v>
      </c>
      <c r="D8638" t="s">
        <v>110</v>
      </c>
      <c r="E8638" t="s">
        <v>153</v>
      </c>
      <c r="F8638" t="s">
        <v>24494</v>
      </c>
      <c r="G8638" t="s">
        <v>203</v>
      </c>
      <c r="H8638" t="s">
        <v>150</v>
      </c>
      <c r="I8638" t="s">
        <v>136</v>
      </c>
      <c r="J8638" t="s">
        <v>137</v>
      </c>
      <c r="K8638" t="s">
        <v>138</v>
      </c>
      <c r="L8638" t="s">
        <v>24495</v>
      </c>
      <c r="M8638" t="s">
        <v>24496</v>
      </c>
      <c r="N8638">
        <v>6.1180555549999998</v>
      </c>
      <c r="O8638">
        <v>0</v>
      </c>
      <c r="P8638">
        <v>2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>
        <v>0</v>
      </c>
      <c r="AB8638">
        <v>0</v>
      </c>
      <c r="AC8638">
        <v>0</v>
      </c>
      <c r="AD8638">
        <v>0</v>
      </c>
      <c r="AE8638">
        <v>0</v>
      </c>
    </row>
    <row r="8639" spans="1:31" x14ac:dyDescent="0.25">
      <c r="A8639">
        <v>2334772</v>
      </c>
      <c r="B8639">
        <v>1</v>
      </c>
      <c r="C8639" t="s">
        <v>80</v>
      </c>
      <c r="D8639" t="s">
        <v>83</v>
      </c>
      <c r="E8639" t="s">
        <v>147</v>
      </c>
      <c r="F8639" t="s">
        <v>24497</v>
      </c>
      <c r="G8639" t="s">
        <v>258</v>
      </c>
      <c r="H8639" t="s">
        <v>150</v>
      </c>
      <c r="I8639" t="s">
        <v>136</v>
      </c>
      <c r="J8639" t="s">
        <v>137</v>
      </c>
      <c r="K8639" t="s">
        <v>138</v>
      </c>
      <c r="L8639" t="s">
        <v>24498</v>
      </c>
      <c r="M8639" t="s">
        <v>24499</v>
      </c>
      <c r="N8639">
        <v>6.0533333330000003</v>
      </c>
      <c r="O8639">
        <v>0</v>
      </c>
      <c r="P8639">
        <v>87</v>
      </c>
      <c r="Q8639">
        <v>0</v>
      </c>
      <c r="R8639">
        <v>0</v>
      </c>
      <c r="S8639">
        <v>0</v>
      </c>
      <c r="T8639">
        <v>2</v>
      </c>
      <c r="U8639">
        <v>0</v>
      </c>
      <c r="V8639">
        <v>0</v>
      </c>
      <c r="W8639">
        <v>0</v>
      </c>
      <c r="X8639">
        <v>121.11830320349755</v>
      </c>
      <c r="Y8639">
        <v>0</v>
      </c>
      <c r="Z8639">
        <v>0</v>
      </c>
      <c r="AA8639">
        <v>0</v>
      </c>
      <c r="AB8639">
        <v>28.46553051475026</v>
      </c>
      <c r="AC8639">
        <v>0</v>
      </c>
      <c r="AD8639">
        <v>0</v>
      </c>
      <c r="AE8639">
        <v>149.5838337182478</v>
      </c>
    </row>
    <row r="8640" spans="1:31" x14ac:dyDescent="0.25">
      <c r="A8640">
        <v>2335018</v>
      </c>
      <c r="B8640">
        <v>1</v>
      </c>
      <c r="C8640" t="s">
        <v>81</v>
      </c>
      <c r="D8640" t="s">
        <v>118</v>
      </c>
      <c r="E8640" t="s">
        <v>153</v>
      </c>
      <c r="F8640" t="s">
        <v>24500</v>
      </c>
      <c r="G8640" t="s">
        <v>203</v>
      </c>
      <c r="H8640" t="s">
        <v>150</v>
      </c>
      <c r="I8640" t="s">
        <v>136</v>
      </c>
      <c r="J8640" t="s">
        <v>137</v>
      </c>
      <c r="K8640" t="s">
        <v>138</v>
      </c>
      <c r="L8640" t="s">
        <v>24501</v>
      </c>
      <c r="M8640" t="s">
        <v>24502</v>
      </c>
      <c r="N8640">
        <v>3.2794444440000001</v>
      </c>
      <c r="O8640">
        <v>0</v>
      </c>
      <c r="P8640">
        <v>7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4.7181327721570989</v>
      </c>
      <c r="Y8640">
        <v>0</v>
      </c>
      <c r="Z8640">
        <v>0</v>
      </c>
      <c r="AA8640">
        <v>0</v>
      </c>
      <c r="AB8640">
        <v>0</v>
      </c>
      <c r="AC8640">
        <v>0</v>
      </c>
      <c r="AD8640">
        <v>0</v>
      </c>
      <c r="AE8640">
        <v>4.7181327721570989</v>
      </c>
    </row>
    <row r="8641" spans="1:31" x14ac:dyDescent="0.25">
      <c r="A8641">
        <v>2334832</v>
      </c>
      <c r="B8641">
        <v>1</v>
      </c>
      <c r="C8641" t="s">
        <v>81</v>
      </c>
      <c r="D8641" t="s">
        <v>113</v>
      </c>
      <c r="E8641" t="s">
        <v>141</v>
      </c>
      <c r="F8641" t="s">
        <v>24503</v>
      </c>
      <c r="G8641" t="s">
        <v>177</v>
      </c>
      <c r="H8641" t="s">
        <v>135</v>
      </c>
      <c r="I8641" t="s">
        <v>136</v>
      </c>
      <c r="J8641" t="s">
        <v>137</v>
      </c>
      <c r="K8641" t="s">
        <v>144</v>
      </c>
      <c r="L8641" t="s">
        <v>24504</v>
      </c>
      <c r="M8641" t="s">
        <v>24505</v>
      </c>
      <c r="N8641">
        <v>9.5594444440000004</v>
      </c>
      <c r="O8641">
        <v>16</v>
      </c>
      <c r="P8641">
        <v>344</v>
      </c>
      <c r="Q8641">
        <v>155</v>
      </c>
      <c r="R8641">
        <v>165</v>
      </c>
      <c r="S8641">
        <v>22</v>
      </c>
      <c r="T8641">
        <v>33</v>
      </c>
      <c r="U8641">
        <v>1</v>
      </c>
      <c r="V8641">
        <v>0</v>
      </c>
      <c r="W8641">
        <v>38.866379552244233</v>
      </c>
      <c r="X8641">
        <v>714.21147274587508</v>
      </c>
      <c r="Y8641">
        <v>3444.7506001338729</v>
      </c>
      <c r="Z8641">
        <v>2751.3433616072234</v>
      </c>
      <c r="AA8641">
        <v>355.45388663098106</v>
      </c>
      <c r="AB8641">
        <v>301.22846445421828</v>
      </c>
      <c r="AC8641">
        <v>1395.7841076447939</v>
      </c>
      <c r="AD8641">
        <v>0</v>
      </c>
      <c r="AE8641">
        <v>9001.6382727692107</v>
      </c>
    </row>
    <row r="8642" spans="1:31" x14ac:dyDescent="0.25">
      <c r="A8642">
        <v>2335164</v>
      </c>
      <c r="B8642">
        <v>1</v>
      </c>
      <c r="C8642" t="s">
        <v>81</v>
      </c>
      <c r="D8642" t="s">
        <v>118</v>
      </c>
      <c r="E8642" t="s">
        <v>141</v>
      </c>
      <c r="F8642" t="s">
        <v>24506</v>
      </c>
      <c r="G8642" t="s">
        <v>134</v>
      </c>
      <c r="H8642" t="s">
        <v>135</v>
      </c>
      <c r="I8642" t="s">
        <v>468</v>
      </c>
      <c r="J8642" t="s">
        <v>137</v>
      </c>
      <c r="K8642" t="s">
        <v>138</v>
      </c>
      <c r="L8642" t="s">
        <v>24507</v>
      </c>
      <c r="M8642" t="s">
        <v>24508</v>
      </c>
      <c r="N8642">
        <v>1.0555554999999999E-2</v>
      </c>
      <c r="O8642">
        <v>7</v>
      </c>
      <c r="P8642">
        <v>694</v>
      </c>
      <c r="Q8642">
        <v>92</v>
      </c>
      <c r="R8642">
        <v>242</v>
      </c>
      <c r="S8642">
        <v>11</v>
      </c>
      <c r="T8642">
        <v>89</v>
      </c>
      <c r="U8642">
        <v>5</v>
      </c>
      <c r="V8642">
        <v>0</v>
      </c>
      <c r="W8642">
        <v>5.7325289959166657E-2</v>
      </c>
      <c r="X8642">
        <v>1.3574330418364833</v>
      </c>
      <c r="Y8642">
        <v>5.5065361726305451</v>
      </c>
      <c r="Z8642">
        <v>4.4802953059649164</v>
      </c>
      <c r="AA8642">
        <v>1.0760416640242501</v>
      </c>
      <c r="AB8642">
        <v>0.78934818103310556</v>
      </c>
      <c r="AC8642">
        <v>2.1055543485644446</v>
      </c>
      <c r="AD8642">
        <v>0</v>
      </c>
      <c r="AE8642">
        <v>15.372534004012913</v>
      </c>
    </row>
    <row r="8643" spans="1:31" x14ac:dyDescent="0.25">
      <c r="A8643">
        <v>2335127</v>
      </c>
      <c r="B8643">
        <v>1</v>
      </c>
      <c r="C8643" t="s">
        <v>81</v>
      </c>
      <c r="D8643" t="s">
        <v>118</v>
      </c>
      <c r="E8643" t="s">
        <v>147</v>
      </c>
      <c r="F8643" t="s">
        <v>24509</v>
      </c>
      <c r="G8643" t="s">
        <v>149</v>
      </c>
      <c r="H8643" t="s">
        <v>150</v>
      </c>
      <c r="I8643" t="s">
        <v>136</v>
      </c>
      <c r="J8643" t="s">
        <v>137</v>
      </c>
      <c r="K8643" t="s">
        <v>138</v>
      </c>
      <c r="L8643" t="s">
        <v>24510</v>
      </c>
      <c r="M8643" t="s">
        <v>24511</v>
      </c>
      <c r="N8643">
        <v>7.9694444439999996</v>
      </c>
      <c r="O8643">
        <v>0</v>
      </c>
      <c r="P8643">
        <v>15</v>
      </c>
      <c r="Q8643">
        <v>0</v>
      </c>
      <c r="R8643">
        <v>0</v>
      </c>
      <c r="S8643">
        <v>0</v>
      </c>
      <c r="T8643">
        <v>1</v>
      </c>
      <c r="U8643">
        <v>0</v>
      </c>
      <c r="V8643">
        <v>0</v>
      </c>
      <c r="W8643">
        <v>0</v>
      </c>
      <c r="X8643">
        <v>15.505995988534499</v>
      </c>
      <c r="Y8643">
        <v>0</v>
      </c>
      <c r="Z8643">
        <v>0</v>
      </c>
      <c r="AA8643">
        <v>0</v>
      </c>
      <c r="AB8643">
        <v>0.1588182559428</v>
      </c>
      <c r="AC8643">
        <v>0</v>
      </c>
      <c r="AD8643">
        <v>0</v>
      </c>
      <c r="AE8643">
        <v>15.664814244477299</v>
      </c>
    </row>
    <row r="8644" spans="1:31" x14ac:dyDescent="0.25">
      <c r="A8644">
        <v>2335267</v>
      </c>
      <c r="B8644">
        <v>1</v>
      </c>
      <c r="C8644" t="s">
        <v>80</v>
      </c>
      <c r="D8644" t="s">
        <v>108</v>
      </c>
      <c r="E8644" t="s">
        <v>147</v>
      </c>
      <c r="F8644" t="s">
        <v>24512</v>
      </c>
      <c r="G8644" t="s">
        <v>149</v>
      </c>
      <c r="H8644" t="s">
        <v>150</v>
      </c>
      <c r="I8644" t="s">
        <v>136</v>
      </c>
      <c r="J8644" t="s">
        <v>137</v>
      </c>
      <c r="K8644" t="s">
        <v>138</v>
      </c>
      <c r="L8644" t="s">
        <v>24513</v>
      </c>
      <c r="M8644" t="s">
        <v>24514</v>
      </c>
      <c r="N8644">
        <v>0.67472222199999998</v>
      </c>
      <c r="O8644">
        <v>0</v>
      </c>
      <c r="P8644">
        <v>10</v>
      </c>
      <c r="Q8644">
        <v>0</v>
      </c>
      <c r="R8644">
        <v>4</v>
      </c>
      <c r="S8644">
        <v>0</v>
      </c>
      <c r="T8644">
        <v>4</v>
      </c>
      <c r="U8644">
        <v>0</v>
      </c>
      <c r="V8644">
        <v>0</v>
      </c>
      <c r="W8644">
        <v>0</v>
      </c>
      <c r="X8644">
        <v>1.3132742977719332</v>
      </c>
      <c r="Y8644">
        <v>0</v>
      </c>
      <c r="Z8644">
        <v>0.44613540842328331</v>
      </c>
      <c r="AA8644">
        <v>0</v>
      </c>
      <c r="AB8644">
        <v>0.44673776930999998</v>
      </c>
      <c r="AC8644">
        <v>0</v>
      </c>
      <c r="AD8644">
        <v>0</v>
      </c>
      <c r="AE8644">
        <v>2.2061474755052166</v>
      </c>
    </row>
    <row r="8645" spans="1:31" x14ac:dyDescent="0.25">
      <c r="A8645">
        <v>2335144</v>
      </c>
      <c r="B8645">
        <v>1</v>
      </c>
      <c r="C8645" t="s">
        <v>80</v>
      </c>
      <c r="D8645" t="s">
        <v>106</v>
      </c>
      <c r="E8645" t="s">
        <v>175</v>
      </c>
      <c r="F8645" t="s">
        <v>24515</v>
      </c>
      <c r="G8645" t="s">
        <v>210</v>
      </c>
      <c r="H8645" t="s">
        <v>135</v>
      </c>
      <c r="I8645" t="s">
        <v>136</v>
      </c>
      <c r="J8645" t="s">
        <v>137</v>
      </c>
      <c r="K8645" t="s">
        <v>138</v>
      </c>
      <c r="L8645" t="s">
        <v>24516</v>
      </c>
      <c r="M8645" t="s">
        <v>24517</v>
      </c>
      <c r="N8645">
        <v>1.6913888880000001</v>
      </c>
      <c r="O8645">
        <v>0</v>
      </c>
      <c r="P8645">
        <v>15</v>
      </c>
      <c r="Q8645">
        <v>0</v>
      </c>
      <c r="R8645">
        <v>17</v>
      </c>
      <c r="S8645">
        <v>0</v>
      </c>
      <c r="T8645">
        <v>5</v>
      </c>
      <c r="U8645">
        <v>0</v>
      </c>
      <c r="V8645">
        <v>0</v>
      </c>
      <c r="W8645">
        <v>0</v>
      </c>
      <c r="X8645">
        <v>7.8031318461987338</v>
      </c>
      <c r="Y8645">
        <v>0</v>
      </c>
      <c r="Z8645">
        <v>56.677530209587147</v>
      </c>
      <c r="AA8645">
        <v>0</v>
      </c>
      <c r="AB8645">
        <v>39.937977678797559</v>
      </c>
      <c r="AC8645">
        <v>0</v>
      </c>
      <c r="AD8645">
        <v>0</v>
      </c>
      <c r="AE8645">
        <v>104.41863973458345</v>
      </c>
    </row>
    <row r="8646" spans="1:31" x14ac:dyDescent="0.25">
      <c r="A8646">
        <v>2335287</v>
      </c>
      <c r="B8646">
        <v>1</v>
      </c>
      <c r="C8646" t="s">
        <v>81</v>
      </c>
      <c r="D8646" t="s">
        <v>117</v>
      </c>
      <c r="E8646" t="s">
        <v>147</v>
      </c>
      <c r="F8646" t="s">
        <v>853</v>
      </c>
      <c r="G8646" t="s">
        <v>149</v>
      </c>
      <c r="H8646" t="s">
        <v>150</v>
      </c>
      <c r="I8646" t="s">
        <v>136</v>
      </c>
      <c r="J8646" t="s">
        <v>137</v>
      </c>
      <c r="K8646" t="s">
        <v>138</v>
      </c>
      <c r="L8646" t="s">
        <v>24518</v>
      </c>
      <c r="M8646" t="s">
        <v>24519</v>
      </c>
      <c r="N8646">
        <v>4.5469444440000002</v>
      </c>
      <c r="O8646">
        <v>0</v>
      </c>
      <c r="P8646">
        <v>18</v>
      </c>
      <c r="Q8646">
        <v>0</v>
      </c>
      <c r="R8646">
        <v>1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10.130169814633797</v>
      </c>
      <c r="Y8646">
        <v>0</v>
      </c>
      <c r="Z8646">
        <v>0.21346593526630003</v>
      </c>
      <c r="AA8646">
        <v>0</v>
      </c>
      <c r="AB8646">
        <v>0</v>
      </c>
      <c r="AC8646">
        <v>0</v>
      </c>
      <c r="AD8646">
        <v>0</v>
      </c>
      <c r="AE8646">
        <v>10.343635749900097</v>
      </c>
    </row>
    <row r="8647" spans="1:31" x14ac:dyDescent="0.25">
      <c r="A8647">
        <v>2334809</v>
      </c>
      <c r="B8647">
        <v>1</v>
      </c>
      <c r="C8647" t="s">
        <v>80</v>
      </c>
      <c r="D8647" t="s">
        <v>95</v>
      </c>
      <c r="E8647" t="s">
        <v>132</v>
      </c>
      <c r="F8647" t="s">
        <v>24520</v>
      </c>
      <c r="G8647" t="s">
        <v>134</v>
      </c>
      <c r="H8647" t="s">
        <v>135</v>
      </c>
      <c r="I8647" t="s">
        <v>136</v>
      </c>
      <c r="J8647" t="s">
        <v>137</v>
      </c>
      <c r="K8647" t="s">
        <v>138</v>
      </c>
      <c r="L8647" t="s">
        <v>24521</v>
      </c>
      <c r="M8647" t="s">
        <v>24522</v>
      </c>
      <c r="N8647">
        <v>0.26944444400000001</v>
      </c>
      <c r="O8647">
        <v>0</v>
      </c>
      <c r="P8647">
        <v>642</v>
      </c>
      <c r="Q8647">
        <v>3</v>
      </c>
      <c r="R8647">
        <v>11</v>
      </c>
      <c r="S8647">
        <v>3</v>
      </c>
      <c r="T8647">
        <v>31</v>
      </c>
      <c r="U8647">
        <v>0</v>
      </c>
      <c r="V8647">
        <v>0</v>
      </c>
      <c r="W8647">
        <v>0</v>
      </c>
      <c r="X8647">
        <v>28.59641860149469</v>
      </c>
      <c r="Y8647">
        <v>1.0330148087017776</v>
      </c>
      <c r="Z8647">
        <v>1.4274126866652221</v>
      </c>
      <c r="AA8647">
        <v>15.830783958764446</v>
      </c>
      <c r="AB8647">
        <v>2.4690335364480003</v>
      </c>
      <c r="AC8647">
        <v>0</v>
      </c>
      <c r="AD8647">
        <v>0</v>
      </c>
      <c r="AE8647">
        <v>49.356663592074135</v>
      </c>
    </row>
    <row r="8648" spans="1:31" x14ac:dyDescent="0.25">
      <c r="A8648">
        <v>2334815</v>
      </c>
      <c r="B8648">
        <v>1</v>
      </c>
      <c r="C8648" t="s">
        <v>80</v>
      </c>
      <c r="D8648" t="s">
        <v>110</v>
      </c>
      <c r="E8648" t="s">
        <v>158</v>
      </c>
      <c r="F8648" t="s">
        <v>17847</v>
      </c>
      <c r="G8648" t="s">
        <v>143</v>
      </c>
      <c r="H8648" t="s">
        <v>150</v>
      </c>
      <c r="I8648" t="s">
        <v>136</v>
      </c>
      <c r="J8648" t="s">
        <v>137</v>
      </c>
      <c r="K8648" t="s">
        <v>144</v>
      </c>
      <c r="L8648" t="s">
        <v>24523</v>
      </c>
      <c r="M8648" t="s">
        <v>24524</v>
      </c>
      <c r="N8648">
        <v>7.9108333330000002</v>
      </c>
      <c r="O8648">
        <v>0</v>
      </c>
      <c r="P8648">
        <v>516</v>
      </c>
      <c r="Q8648">
        <v>0</v>
      </c>
      <c r="R8648">
        <v>0</v>
      </c>
      <c r="S8648">
        <v>0</v>
      </c>
      <c r="T8648">
        <v>39</v>
      </c>
      <c r="U8648">
        <v>0</v>
      </c>
      <c r="V8648">
        <v>0</v>
      </c>
      <c r="W8648">
        <v>0</v>
      </c>
      <c r="X8648">
        <v>1061.9979377870438</v>
      </c>
      <c r="Y8648">
        <v>0</v>
      </c>
      <c r="Z8648">
        <v>0</v>
      </c>
      <c r="AA8648">
        <v>0</v>
      </c>
      <c r="AB8648">
        <v>476.61831270586197</v>
      </c>
      <c r="AC8648">
        <v>0</v>
      </c>
      <c r="AD8648">
        <v>0</v>
      </c>
      <c r="AE8648">
        <v>1538.6162504929057</v>
      </c>
    </row>
    <row r="8649" spans="1:31" x14ac:dyDescent="0.25">
      <c r="A8649">
        <v>2334981</v>
      </c>
      <c r="B8649">
        <v>1</v>
      </c>
      <c r="C8649" t="s">
        <v>81</v>
      </c>
      <c r="D8649" t="s">
        <v>128</v>
      </c>
      <c r="E8649" t="s">
        <v>153</v>
      </c>
      <c r="F8649" t="s">
        <v>24189</v>
      </c>
      <c r="G8649" t="s">
        <v>254</v>
      </c>
      <c r="H8649" t="s">
        <v>150</v>
      </c>
      <c r="I8649" t="s">
        <v>136</v>
      </c>
      <c r="J8649" t="s">
        <v>137</v>
      </c>
      <c r="K8649" t="s">
        <v>138</v>
      </c>
      <c r="L8649" t="s">
        <v>24525</v>
      </c>
      <c r="M8649" t="s">
        <v>24526</v>
      </c>
      <c r="N8649">
        <v>5.8733333329999997</v>
      </c>
      <c r="O8649">
        <v>0</v>
      </c>
      <c r="P8649">
        <v>7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7.7065671642812648</v>
      </c>
      <c r="Y8649">
        <v>0</v>
      </c>
      <c r="Z8649">
        <v>0</v>
      </c>
      <c r="AA8649">
        <v>0</v>
      </c>
      <c r="AB8649">
        <v>0</v>
      </c>
      <c r="AC8649">
        <v>0</v>
      </c>
      <c r="AD8649">
        <v>0</v>
      </c>
      <c r="AE8649">
        <v>7.7065671642812648</v>
      </c>
    </row>
    <row r="8650" spans="1:31" x14ac:dyDescent="0.25">
      <c r="A8650">
        <v>2334958</v>
      </c>
      <c r="B8650">
        <v>1</v>
      </c>
      <c r="C8650" t="s">
        <v>81</v>
      </c>
      <c r="D8650" t="s">
        <v>118</v>
      </c>
      <c r="E8650" t="s">
        <v>132</v>
      </c>
      <c r="F8650" t="s">
        <v>4346</v>
      </c>
      <c r="G8650" t="s">
        <v>134</v>
      </c>
      <c r="H8650" t="s">
        <v>135</v>
      </c>
      <c r="I8650" t="s">
        <v>136</v>
      </c>
      <c r="J8650" t="s">
        <v>137</v>
      </c>
      <c r="K8650" t="s">
        <v>138</v>
      </c>
      <c r="L8650" t="s">
        <v>24527</v>
      </c>
      <c r="M8650" t="s">
        <v>24528</v>
      </c>
      <c r="N8650">
        <v>0.46111111100000002</v>
      </c>
      <c r="O8650">
        <v>0</v>
      </c>
      <c r="P8650">
        <v>1</v>
      </c>
      <c r="Q8650">
        <v>48</v>
      </c>
      <c r="R8650">
        <v>78</v>
      </c>
      <c r="S8650">
        <v>8</v>
      </c>
      <c r="T8650">
        <v>7</v>
      </c>
      <c r="U8650">
        <v>0</v>
      </c>
      <c r="V8650">
        <v>0</v>
      </c>
      <c r="W8650">
        <v>0</v>
      </c>
      <c r="X8650">
        <v>4.9387518852999995E-2</v>
      </c>
      <c r="Y8650">
        <v>170.38749737379868</v>
      </c>
      <c r="Z8650">
        <v>89.942357649888123</v>
      </c>
      <c r="AA8650">
        <v>14.194283223540001</v>
      </c>
      <c r="AB8650">
        <v>4.0207747209773332</v>
      </c>
      <c r="AC8650">
        <v>0</v>
      </c>
      <c r="AD8650">
        <v>0</v>
      </c>
      <c r="AE8650">
        <v>278.59430048705718</v>
      </c>
    </row>
    <row r="8651" spans="1:31" x14ac:dyDescent="0.25">
      <c r="A8651">
        <v>2334766</v>
      </c>
      <c r="B8651">
        <v>1</v>
      </c>
      <c r="C8651" t="s">
        <v>80</v>
      </c>
      <c r="D8651" t="s">
        <v>83</v>
      </c>
      <c r="E8651" t="s">
        <v>158</v>
      </c>
      <c r="F8651" t="s">
        <v>24529</v>
      </c>
      <c r="G8651" t="s">
        <v>193</v>
      </c>
      <c r="H8651" t="s">
        <v>150</v>
      </c>
      <c r="I8651" t="s">
        <v>136</v>
      </c>
      <c r="J8651" t="s">
        <v>137</v>
      </c>
      <c r="K8651" t="s">
        <v>138</v>
      </c>
      <c r="L8651" t="s">
        <v>24530</v>
      </c>
      <c r="M8651" t="s">
        <v>24531</v>
      </c>
      <c r="N8651">
        <v>7.7180555550000003</v>
      </c>
      <c r="O8651">
        <v>0</v>
      </c>
      <c r="P8651">
        <v>416</v>
      </c>
      <c r="Q8651">
        <v>0</v>
      </c>
      <c r="R8651">
        <v>0</v>
      </c>
      <c r="S8651">
        <v>0</v>
      </c>
      <c r="T8651">
        <v>19</v>
      </c>
      <c r="U8651">
        <v>0</v>
      </c>
      <c r="V8651">
        <v>0</v>
      </c>
      <c r="W8651">
        <v>0</v>
      </c>
      <c r="X8651">
        <v>759.76594744036242</v>
      </c>
      <c r="Y8651">
        <v>0</v>
      </c>
      <c r="Z8651">
        <v>0</v>
      </c>
      <c r="AA8651">
        <v>0</v>
      </c>
      <c r="AB8651">
        <v>154.45021510820976</v>
      </c>
      <c r="AC8651">
        <v>0</v>
      </c>
      <c r="AD8651">
        <v>0</v>
      </c>
      <c r="AE8651">
        <v>914.21616254857213</v>
      </c>
    </row>
    <row r="8652" spans="1:31" x14ac:dyDescent="0.25">
      <c r="A8652">
        <v>2334789</v>
      </c>
      <c r="B8652">
        <v>1</v>
      </c>
      <c r="C8652" t="s">
        <v>80</v>
      </c>
      <c r="D8652" t="s">
        <v>87</v>
      </c>
      <c r="E8652" t="s">
        <v>153</v>
      </c>
      <c r="F8652" t="s">
        <v>24532</v>
      </c>
      <c r="G8652" t="s">
        <v>149</v>
      </c>
      <c r="H8652" t="s">
        <v>150</v>
      </c>
      <c r="I8652" t="s">
        <v>136</v>
      </c>
      <c r="J8652" t="s">
        <v>137</v>
      </c>
      <c r="K8652" t="s">
        <v>138</v>
      </c>
      <c r="L8652" t="s">
        <v>24533</v>
      </c>
      <c r="M8652" t="s">
        <v>24534</v>
      </c>
      <c r="N8652">
        <v>1.7675000000000001</v>
      </c>
      <c r="O8652">
        <v>0</v>
      </c>
      <c r="P8652">
        <v>17</v>
      </c>
      <c r="Q8652">
        <v>0</v>
      </c>
      <c r="R8652">
        <v>0</v>
      </c>
      <c r="S8652">
        <v>0</v>
      </c>
      <c r="T8652">
        <v>19</v>
      </c>
      <c r="U8652">
        <v>0</v>
      </c>
      <c r="V8652">
        <v>0</v>
      </c>
      <c r="W8652">
        <v>0</v>
      </c>
      <c r="X8652">
        <v>6.4432430874264508</v>
      </c>
      <c r="Y8652">
        <v>0</v>
      </c>
      <c r="Z8652">
        <v>0</v>
      </c>
      <c r="AA8652">
        <v>0</v>
      </c>
      <c r="AB8652">
        <v>20.227855483879765</v>
      </c>
      <c r="AC8652">
        <v>0</v>
      </c>
      <c r="AD8652">
        <v>0</v>
      </c>
      <c r="AE8652">
        <v>26.671098571306217</v>
      </c>
    </row>
    <row r="8653" spans="1:31" x14ac:dyDescent="0.25">
      <c r="A8653">
        <v>2334746</v>
      </c>
      <c r="B8653">
        <v>1</v>
      </c>
      <c r="C8653" t="s">
        <v>81</v>
      </c>
      <c r="D8653" t="s">
        <v>125</v>
      </c>
      <c r="E8653" t="s">
        <v>132</v>
      </c>
      <c r="F8653" t="s">
        <v>19320</v>
      </c>
      <c r="G8653" t="s">
        <v>134</v>
      </c>
      <c r="H8653" t="s">
        <v>135</v>
      </c>
      <c r="I8653" t="s">
        <v>136</v>
      </c>
      <c r="J8653" t="s">
        <v>137</v>
      </c>
      <c r="K8653" t="s">
        <v>138</v>
      </c>
      <c r="L8653" t="s">
        <v>24535</v>
      </c>
      <c r="M8653" t="s">
        <v>24536</v>
      </c>
      <c r="N8653">
        <v>1.7016666659999999</v>
      </c>
      <c r="O8653">
        <v>0</v>
      </c>
      <c r="P8653">
        <v>334</v>
      </c>
      <c r="Q8653">
        <v>2</v>
      </c>
      <c r="R8653">
        <v>3</v>
      </c>
      <c r="S8653">
        <v>3</v>
      </c>
      <c r="T8653">
        <v>16</v>
      </c>
      <c r="U8653">
        <v>0</v>
      </c>
      <c r="V8653">
        <v>0</v>
      </c>
      <c r="W8653">
        <v>0</v>
      </c>
      <c r="X8653">
        <v>45.853813659442736</v>
      </c>
      <c r="Y8653">
        <v>12.061996025232151</v>
      </c>
      <c r="Z8653">
        <v>1.6138250206764002</v>
      </c>
      <c r="AA8653">
        <v>16.210843520324918</v>
      </c>
      <c r="AB8653">
        <v>3.3442013124992838</v>
      </c>
      <c r="AC8653">
        <v>0</v>
      </c>
      <c r="AD8653">
        <v>0</v>
      </c>
      <c r="AE8653">
        <v>79.084679538175479</v>
      </c>
    </row>
    <row r="8654" spans="1:31" x14ac:dyDescent="0.25">
      <c r="A8654">
        <v>2334852</v>
      </c>
      <c r="B8654">
        <v>1</v>
      </c>
      <c r="C8654" t="s">
        <v>80</v>
      </c>
      <c r="D8654" t="s">
        <v>96</v>
      </c>
      <c r="E8654" t="s">
        <v>153</v>
      </c>
      <c r="F8654" t="s">
        <v>24537</v>
      </c>
      <c r="G8654" t="s">
        <v>254</v>
      </c>
      <c r="H8654" t="s">
        <v>150</v>
      </c>
      <c r="I8654" t="s">
        <v>136</v>
      </c>
      <c r="J8654" t="s">
        <v>137</v>
      </c>
      <c r="K8654" t="s">
        <v>138</v>
      </c>
      <c r="L8654" t="s">
        <v>24538</v>
      </c>
      <c r="M8654" t="s">
        <v>24539</v>
      </c>
      <c r="N8654">
        <v>3.0180555550000001</v>
      </c>
      <c r="O8654">
        <v>0</v>
      </c>
      <c r="P8654">
        <v>1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0</v>
      </c>
      <c r="AE8654">
        <v>0</v>
      </c>
    </row>
    <row r="8655" spans="1:31" x14ac:dyDescent="0.25">
      <c r="A8655">
        <v>2334944</v>
      </c>
      <c r="B8655">
        <v>1</v>
      </c>
      <c r="C8655" t="s">
        <v>80</v>
      </c>
      <c r="D8655" t="s">
        <v>95</v>
      </c>
      <c r="E8655" t="s">
        <v>132</v>
      </c>
      <c r="F8655" t="s">
        <v>2558</v>
      </c>
      <c r="G8655" t="s">
        <v>134</v>
      </c>
      <c r="H8655" t="s">
        <v>135</v>
      </c>
      <c r="I8655" t="s">
        <v>136</v>
      </c>
      <c r="J8655" t="s">
        <v>137</v>
      </c>
      <c r="K8655" t="s">
        <v>138</v>
      </c>
      <c r="L8655" t="s">
        <v>24540</v>
      </c>
      <c r="M8655" t="s">
        <v>24541</v>
      </c>
      <c r="N8655">
        <v>0.65694444399999996</v>
      </c>
      <c r="O8655">
        <v>4</v>
      </c>
      <c r="P8655">
        <v>177</v>
      </c>
      <c r="Q8655">
        <v>12</v>
      </c>
      <c r="R8655">
        <v>0</v>
      </c>
      <c r="S8655">
        <v>15</v>
      </c>
      <c r="T8655">
        <v>12</v>
      </c>
      <c r="U8655">
        <v>1</v>
      </c>
      <c r="V8655">
        <v>0</v>
      </c>
      <c r="W8655">
        <v>0.97433576733063332</v>
      </c>
      <c r="X8655">
        <v>14.26945964687088</v>
      </c>
      <c r="Y8655">
        <v>12.078637091014169</v>
      </c>
      <c r="Z8655">
        <v>0</v>
      </c>
      <c r="AA8655">
        <v>65.829199339610128</v>
      </c>
      <c r="AB8655">
        <v>3.9278548263665169</v>
      </c>
      <c r="AC8655">
        <v>1.6667364378077001</v>
      </c>
      <c r="AD8655">
        <v>0</v>
      </c>
      <c r="AE8655">
        <v>98.746223109000013</v>
      </c>
    </row>
    <row r="8656" spans="1:31" x14ac:dyDescent="0.25">
      <c r="A8656">
        <v>2334967</v>
      </c>
      <c r="B8656">
        <v>1</v>
      </c>
      <c r="C8656" t="s">
        <v>80</v>
      </c>
      <c r="D8656" t="s">
        <v>90</v>
      </c>
      <c r="E8656" t="s">
        <v>147</v>
      </c>
      <c r="F8656" t="s">
        <v>24542</v>
      </c>
      <c r="G8656" t="s">
        <v>149</v>
      </c>
      <c r="H8656" t="s">
        <v>150</v>
      </c>
      <c r="I8656" t="s">
        <v>136</v>
      </c>
      <c r="J8656" t="s">
        <v>137</v>
      </c>
      <c r="K8656" t="s">
        <v>138</v>
      </c>
      <c r="L8656" t="s">
        <v>24543</v>
      </c>
      <c r="M8656" t="s">
        <v>24544</v>
      </c>
      <c r="N8656">
        <v>1.6844444439999999</v>
      </c>
      <c r="O8656">
        <v>0</v>
      </c>
      <c r="P8656">
        <v>70</v>
      </c>
      <c r="Q8656">
        <v>0</v>
      </c>
      <c r="R8656">
        <v>0</v>
      </c>
      <c r="S8656">
        <v>0</v>
      </c>
      <c r="T8656">
        <v>1</v>
      </c>
      <c r="U8656">
        <v>0</v>
      </c>
      <c r="V8656">
        <v>0</v>
      </c>
      <c r="W8656">
        <v>0</v>
      </c>
      <c r="X8656">
        <v>25.192565677318253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25.192565677318253</v>
      </c>
    </row>
    <row r="8657" spans="1:31" x14ac:dyDescent="0.25">
      <c r="A8657">
        <v>2334735</v>
      </c>
      <c r="B8657">
        <v>1</v>
      </c>
      <c r="C8657" t="s">
        <v>80</v>
      </c>
      <c r="D8657" t="s">
        <v>82</v>
      </c>
      <c r="E8657" t="s">
        <v>153</v>
      </c>
      <c r="F8657" t="s">
        <v>24545</v>
      </c>
      <c r="G8657" t="s">
        <v>254</v>
      </c>
      <c r="H8657" t="s">
        <v>150</v>
      </c>
      <c r="I8657" t="s">
        <v>136</v>
      </c>
      <c r="J8657" t="s">
        <v>137</v>
      </c>
      <c r="K8657" t="s">
        <v>138</v>
      </c>
      <c r="L8657" t="s">
        <v>24546</v>
      </c>
      <c r="M8657" t="s">
        <v>24547</v>
      </c>
      <c r="N8657">
        <v>8.5508333329999999</v>
      </c>
      <c r="O8657">
        <v>0</v>
      </c>
      <c r="P8657">
        <v>0</v>
      </c>
      <c r="Q8657">
        <v>0</v>
      </c>
      <c r="R8657">
        <v>0</v>
      </c>
      <c r="S8657">
        <v>0</v>
      </c>
      <c r="T8657">
        <v>12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>
        <v>0</v>
      </c>
      <c r="AB8657">
        <v>38.984471311654431</v>
      </c>
      <c r="AC8657">
        <v>0</v>
      </c>
      <c r="AD8657">
        <v>0</v>
      </c>
      <c r="AE8657">
        <v>38.984471311654431</v>
      </c>
    </row>
    <row r="8658" spans="1:31" x14ac:dyDescent="0.25">
      <c r="A8658">
        <v>2334775</v>
      </c>
      <c r="B8658">
        <v>1</v>
      </c>
      <c r="C8658" t="s">
        <v>80</v>
      </c>
      <c r="D8658" t="s">
        <v>100</v>
      </c>
      <c r="E8658" t="s">
        <v>153</v>
      </c>
      <c r="F8658" t="s">
        <v>24548</v>
      </c>
      <c r="G8658" t="s">
        <v>203</v>
      </c>
      <c r="H8658" t="s">
        <v>150</v>
      </c>
      <c r="I8658" t="s">
        <v>136</v>
      </c>
      <c r="J8658" t="s">
        <v>137</v>
      </c>
      <c r="K8658" t="s">
        <v>138</v>
      </c>
      <c r="L8658" t="s">
        <v>24549</v>
      </c>
      <c r="M8658" t="s">
        <v>24550</v>
      </c>
      <c r="N8658">
        <v>1.8916666660000001</v>
      </c>
      <c r="O8658">
        <v>0</v>
      </c>
      <c r="P8658">
        <v>1</v>
      </c>
      <c r="Q8658">
        <v>0</v>
      </c>
      <c r="R8658">
        <v>0</v>
      </c>
      <c r="S8658">
        <v>0</v>
      </c>
      <c r="T8658">
        <v>1</v>
      </c>
      <c r="U8658">
        <v>0</v>
      </c>
      <c r="V8658">
        <v>0</v>
      </c>
      <c r="W8658">
        <v>0</v>
      </c>
      <c r="X8658">
        <v>0.18649231476994999</v>
      </c>
      <c r="Y8658">
        <v>0</v>
      </c>
      <c r="Z8658">
        <v>0</v>
      </c>
      <c r="AA8658">
        <v>0</v>
      </c>
      <c r="AB8658">
        <v>1.0275272344148001</v>
      </c>
      <c r="AC8658">
        <v>0</v>
      </c>
      <c r="AD8658">
        <v>0</v>
      </c>
      <c r="AE8658">
        <v>1.2140195491847501</v>
      </c>
    </row>
    <row r="8659" spans="1:31" x14ac:dyDescent="0.25">
      <c r="A8659">
        <v>2335170</v>
      </c>
      <c r="B8659">
        <v>1</v>
      </c>
      <c r="C8659" t="s">
        <v>80</v>
      </c>
      <c r="D8659" t="s">
        <v>88</v>
      </c>
      <c r="E8659" t="s">
        <v>147</v>
      </c>
      <c r="F8659" t="s">
        <v>24551</v>
      </c>
      <c r="G8659" t="s">
        <v>149</v>
      </c>
      <c r="H8659" t="s">
        <v>150</v>
      </c>
      <c r="I8659" t="s">
        <v>136</v>
      </c>
      <c r="J8659" t="s">
        <v>137</v>
      </c>
      <c r="K8659" t="s">
        <v>138</v>
      </c>
      <c r="L8659" t="s">
        <v>24552</v>
      </c>
      <c r="M8659" t="s">
        <v>24553</v>
      </c>
      <c r="N8659">
        <v>1.610833333</v>
      </c>
      <c r="O8659">
        <v>0</v>
      </c>
      <c r="P8659">
        <v>141</v>
      </c>
      <c r="Q8659">
        <v>0</v>
      </c>
      <c r="R8659">
        <v>0</v>
      </c>
      <c r="S8659">
        <v>0</v>
      </c>
      <c r="T8659">
        <v>20</v>
      </c>
      <c r="U8659">
        <v>0</v>
      </c>
      <c r="V8659">
        <v>0</v>
      </c>
      <c r="W8659">
        <v>0</v>
      </c>
      <c r="X8659">
        <v>44.711000936555152</v>
      </c>
      <c r="Y8659">
        <v>0</v>
      </c>
      <c r="Z8659">
        <v>0</v>
      </c>
      <c r="AA8659">
        <v>0</v>
      </c>
      <c r="AB8659">
        <v>41.799849560597721</v>
      </c>
      <c r="AC8659">
        <v>0</v>
      </c>
      <c r="AD8659">
        <v>0</v>
      </c>
      <c r="AE8659">
        <v>86.510850497152873</v>
      </c>
    </row>
    <row r="8660" spans="1:31" x14ac:dyDescent="0.25">
      <c r="A8660">
        <v>2334884</v>
      </c>
      <c r="B8660">
        <v>1</v>
      </c>
      <c r="C8660" t="s">
        <v>80</v>
      </c>
      <c r="D8660" t="s">
        <v>89</v>
      </c>
      <c r="E8660" t="s">
        <v>158</v>
      </c>
      <c r="F8660" t="s">
        <v>24554</v>
      </c>
      <c r="G8660" t="s">
        <v>177</v>
      </c>
      <c r="H8660" t="s">
        <v>150</v>
      </c>
      <c r="I8660" t="s">
        <v>136</v>
      </c>
      <c r="J8660" t="s">
        <v>137</v>
      </c>
      <c r="K8660" t="s">
        <v>144</v>
      </c>
      <c r="L8660" t="s">
        <v>24555</v>
      </c>
      <c r="M8660" t="s">
        <v>24556</v>
      </c>
      <c r="N8660">
        <v>1.5902777770000001</v>
      </c>
      <c r="O8660">
        <v>0</v>
      </c>
      <c r="P8660">
        <v>129</v>
      </c>
      <c r="Q8660">
        <v>0</v>
      </c>
      <c r="R8660">
        <v>0</v>
      </c>
      <c r="S8660">
        <v>0</v>
      </c>
      <c r="T8660">
        <v>2</v>
      </c>
      <c r="U8660">
        <v>0</v>
      </c>
      <c r="V8660">
        <v>0</v>
      </c>
      <c r="W8660">
        <v>0</v>
      </c>
      <c r="X8660">
        <v>71.896918821456026</v>
      </c>
      <c r="Y8660">
        <v>0</v>
      </c>
      <c r="Z8660">
        <v>0</v>
      </c>
      <c r="AA8660">
        <v>0</v>
      </c>
      <c r="AB8660">
        <v>0.91405507855760004</v>
      </c>
      <c r="AC8660">
        <v>0</v>
      </c>
      <c r="AD8660">
        <v>0</v>
      </c>
      <c r="AE8660">
        <v>72.810973900013622</v>
      </c>
    </row>
    <row r="8661" spans="1:31" x14ac:dyDescent="0.25">
      <c r="A8661">
        <v>2335190</v>
      </c>
      <c r="B8661">
        <v>1</v>
      </c>
      <c r="C8661" t="s">
        <v>80</v>
      </c>
      <c r="D8661" t="s">
        <v>98</v>
      </c>
      <c r="E8661" t="s">
        <v>153</v>
      </c>
      <c r="F8661" t="s">
        <v>24557</v>
      </c>
      <c r="G8661" t="s">
        <v>155</v>
      </c>
      <c r="H8661" t="s">
        <v>150</v>
      </c>
      <c r="I8661" t="s">
        <v>136</v>
      </c>
      <c r="J8661" t="s">
        <v>137</v>
      </c>
      <c r="K8661" t="s">
        <v>138</v>
      </c>
      <c r="L8661" t="s">
        <v>24558</v>
      </c>
      <c r="M8661" t="s">
        <v>24559</v>
      </c>
      <c r="N8661">
        <v>4.7344444440000002</v>
      </c>
      <c r="O8661">
        <v>0</v>
      </c>
      <c r="P8661">
        <v>1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1.62260865183</v>
      </c>
      <c r="Y8661">
        <v>0</v>
      </c>
      <c r="Z8661">
        <v>0</v>
      </c>
      <c r="AA8661">
        <v>0</v>
      </c>
      <c r="AB8661">
        <v>0</v>
      </c>
      <c r="AC8661">
        <v>0</v>
      </c>
      <c r="AD8661">
        <v>0</v>
      </c>
      <c r="AE8661">
        <v>1.62260865183</v>
      </c>
    </row>
    <row r="8662" spans="1:31" x14ac:dyDescent="0.25">
      <c r="A8662">
        <v>2335259</v>
      </c>
      <c r="B8662">
        <v>1</v>
      </c>
      <c r="C8662" t="s">
        <v>80</v>
      </c>
      <c r="D8662" t="s">
        <v>103</v>
      </c>
      <c r="E8662" t="s">
        <v>158</v>
      </c>
      <c r="F8662" t="s">
        <v>24560</v>
      </c>
      <c r="G8662" t="s">
        <v>453</v>
      </c>
      <c r="H8662" t="s">
        <v>150</v>
      </c>
      <c r="I8662" t="s">
        <v>136</v>
      </c>
      <c r="J8662" t="s">
        <v>137</v>
      </c>
      <c r="K8662" t="s">
        <v>138</v>
      </c>
      <c r="L8662" t="s">
        <v>24561</v>
      </c>
      <c r="M8662" t="s">
        <v>24562</v>
      </c>
      <c r="N8662">
        <v>4.2108333330000001</v>
      </c>
      <c r="O8662">
        <v>0</v>
      </c>
      <c r="P8662">
        <v>0</v>
      </c>
      <c r="Q8662">
        <v>0</v>
      </c>
      <c r="R8662">
        <v>0</v>
      </c>
      <c r="S8662">
        <v>0</v>
      </c>
      <c r="T8662">
        <v>1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2.6484116520904002</v>
      </c>
      <c r="AC8662">
        <v>0</v>
      </c>
      <c r="AD8662">
        <v>0</v>
      </c>
      <c r="AE8662">
        <v>2.6484116520904002</v>
      </c>
    </row>
    <row r="8663" spans="1:31" x14ac:dyDescent="0.25">
      <c r="A8663">
        <v>2334861</v>
      </c>
      <c r="B8663">
        <v>1</v>
      </c>
      <c r="C8663" t="s">
        <v>81</v>
      </c>
      <c r="D8663" t="s">
        <v>112</v>
      </c>
      <c r="E8663" t="s">
        <v>175</v>
      </c>
      <c r="F8663" t="s">
        <v>12082</v>
      </c>
      <c r="G8663" t="s">
        <v>177</v>
      </c>
      <c r="H8663" t="s">
        <v>135</v>
      </c>
      <c r="I8663" t="s">
        <v>136</v>
      </c>
      <c r="J8663" t="s">
        <v>137</v>
      </c>
      <c r="K8663" t="s">
        <v>144</v>
      </c>
      <c r="L8663" t="s">
        <v>24563</v>
      </c>
      <c r="M8663" t="s">
        <v>24564</v>
      </c>
      <c r="N8663">
        <v>3.6344444440000001</v>
      </c>
      <c r="O8663">
        <v>0</v>
      </c>
      <c r="P8663">
        <v>16</v>
      </c>
      <c r="Q8663">
        <v>0</v>
      </c>
      <c r="R8663">
        <v>33</v>
      </c>
      <c r="S8663">
        <v>1</v>
      </c>
      <c r="T8663">
        <v>7</v>
      </c>
      <c r="U8663">
        <v>2</v>
      </c>
      <c r="V8663">
        <v>2</v>
      </c>
      <c r="W8663">
        <v>0</v>
      </c>
      <c r="X8663">
        <v>12.032864363811154</v>
      </c>
      <c r="Y8663">
        <v>0</v>
      </c>
      <c r="Z8663">
        <v>28.46632967297921</v>
      </c>
      <c r="AA8663">
        <v>6.4254170348259994</v>
      </c>
      <c r="AB8663">
        <v>96.461395137076593</v>
      </c>
      <c r="AC8663">
        <v>209.35490803502313</v>
      </c>
      <c r="AD8663">
        <v>35.496510856237691</v>
      </c>
      <c r="AE8663">
        <v>388.23742509995378</v>
      </c>
    </row>
    <row r="8664" spans="1:31" x14ac:dyDescent="0.25">
      <c r="A8664">
        <v>2334712</v>
      </c>
      <c r="B8664">
        <v>1</v>
      </c>
      <c r="C8664" t="s">
        <v>81</v>
      </c>
      <c r="D8664" t="s">
        <v>112</v>
      </c>
      <c r="E8664" t="s">
        <v>175</v>
      </c>
      <c r="F8664" t="s">
        <v>24565</v>
      </c>
      <c r="G8664" t="s">
        <v>716</v>
      </c>
      <c r="H8664" t="s">
        <v>135</v>
      </c>
      <c r="I8664" t="s">
        <v>136</v>
      </c>
      <c r="J8664" t="s">
        <v>137</v>
      </c>
      <c r="K8664" t="s">
        <v>138</v>
      </c>
      <c r="L8664" t="s">
        <v>24566</v>
      </c>
      <c r="M8664" t="s">
        <v>24567</v>
      </c>
      <c r="N8664">
        <v>2.4788888880000002</v>
      </c>
      <c r="O8664">
        <v>0</v>
      </c>
      <c r="P8664">
        <v>42</v>
      </c>
      <c r="Q8664">
        <v>0</v>
      </c>
      <c r="R8664">
        <v>22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11.020870400943847</v>
      </c>
      <c r="Y8664">
        <v>0</v>
      </c>
      <c r="Z8664">
        <v>14.688696290697306</v>
      </c>
      <c r="AA8664">
        <v>0</v>
      </c>
      <c r="AB8664">
        <v>0</v>
      </c>
      <c r="AC8664">
        <v>0</v>
      </c>
      <c r="AD8664">
        <v>0</v>
      </c>
      <c r="AE8664">
        <v>25.709566691641154</v>
      </c>
    </row>
    <row r="8665" spans="1:31" x14ac:dyDescent="0.25">
      <c r="A8665">
        <v>2334755</v>
      </c>
      <c r="B8665">
        <v>1</v>
      </c>
      <c r="C8665" t="s">
        <v>80</v>
      </c>
      <c r="D8665" t="s">
        <v>101</v>
      </c>
      <c r="E8665" t="s">
        <v>132</v>
      </c>
      <c r="F8665" t="s">
        <v>19258</v>
      </c>
      <c r="G8665" t="s">
        <v>134</v>
      </c>
      <c r="H8665" t="s">
        <v>135</v>
      </c>
      <c r="I8665" t="s">
        <v>136</v>
      </c>
      <c r="J8665" t="s">
        <v>137</v>
      </c>
      <c r="K8665" t="s">
        <v>138</v>
      </c>
      <c r="L8665" t="s">
        <v>24568</v>
      </c>
      <c r="M8665" t="s">
        <v>24569</v>
      </c>
      <c r="N8665">
        <v>2.0061111110000001</v>
      </c>
      <c r="O8665">
        <v>7</v>
      </c>
      <c r="P8665">
        <v>9</v>
      </c>
      <c r="Q8665">
        <v>7</v>
      </c>
      <c r="R8665">
        <v>5</v>
      </c>
      <c r="S8665">
        <v>2</v>
      </c>
      <c r="T8665">
        <v>3</v>
      </c>
      <c r="U8665">
        <v>0</v>
      </c>
      <c r="V8665">
        <v>0</v>
      </c>
      <c r="W8665">
        <v>8.1002844050114575</v>
      </c>
      <c r="X8665">
        <v>4.2897089163003832</v>
      </c>
      <c r="Y8665">
        <v>9.7353969526943338</v>
      </c>
      <c r="Z8665">
        <v>6.0066578171002005</v>
      </c>
      <c r="AA8665">
        <v>38.938016931239822</v>
      </c>
      <c r="AB8665">
        <v>0.75371055588196678</v>
      </c>
      <c r="AC8665">
        <v>0</v>
      </c>
      <c r="AD8665">
        <v>0</v>
      </c>
      <c r="AE8665">
        <v>67.823775578228165</v>
      </c>
    </row>
    <row r="8666" spans="1:31" x14ac:dyDescent="0.25">
      <c r="A8666">
        <v>2334941</v>
      </c>
      <c r="B8666">
        <v>1</v>
      </c>
      <c r="C8666" t="s">
        <v>81</v>
      </c>
      <c r="D8666" t="s">
        <v>112</v>
      </c>
      <c r="E8666" t="s">
        <v>153</v>
      </c>
      <c r="F8666" t="s">
        <v>24570</v>
      </c>
      <c r="G8666" t="s">
        <v>336</v>
      </c>
      <c r="H8666" t="s">
        <v>150</v>
      </c>
      <c r="I8666" t="s">
        <v>136</v>
      </c>
      <c r="J8666" t="s">
        <v>137</v>
      </c>
      <c r="K8666" t="s">
        <v>138</v>
      </c>
      <c r="L8666" t="s">
        <v>24571</v>
      </c>
      <c r="M8666" t="s">
        <v>24572</v>
      </c>
      <c r="N8666">
        <v>1.0219444440000001</v>
      </c>
      <c r="O8666">
        <v>0</v>
      </c>
      <c r="P8666">
        <v>2</v>
      </c>
      <c r="Q8666">
        <v>0</v>
      </c>
      <c r="R8666">
        <v>1</v>
      </c>
      <c r="S8666">
        <v>0</v>
      </c>
      <c r="T8666">
        <v>1</v>
      </c>
      <c r="U8666">
        <v>0</v>
      </c>
      <c r="V8666">
        <v>0</v>
      </c>
      <c r="W8666">
        <v>0</v>
      </c>
      <c r="X8666">
        <v>0.2021392426145</v>
      </c>
      <c r="Y8666">
        <v>0</v>
      </c>
      <c r="Z8666">
        <v>1.5910551158316671E-2</v>
      </c>
      <c r="AA8666">
        <v>0</v>
      </c>
      <c r="AB8666">
        <v>6.7650514579666671E-2</v>
      </c>
      <c r="AC8666">
        <v>0</v>
      </c>
      <c r="AD8666">
        <v>0</v>
      </c>
      <c r="AE8666">
        <v>0.28570030835248333</v>
      </c>
    </row>
    <row r="8667" spans="1:31" x14ac:dyDescent="0.25">
      <c r="A8667">
        <v>2334987</v>
      </c>
      <c r="B8667">
        <v>1</v>
      </c>
      <c r="C8667" t="s">
        <v>80</v>
      </c>
      <c r="D8667" t="s">
        <v>83</v>
      </c>
      <c r="E8667" t="s">
        <v>175</v>
      </c>
      <c r="F8667" t="s">
        <v>24573</v>
      </c>
      <c r="G8667" t="s">
        <v>872</v>
      </c>
      <c r="H8667" t="s">
        <v>135</v>
      </c>
      <c r="I8667" t="s">
        <v>136</v>
      </c>
      <c r="J8667" t="s">
        <v>137</v>
      </c>
      <c r="K8667" t="s">
        <v>138</v>
      </c>
      <c r="L8667" t="s">
        <v>24574</v>
      </c>
      <c r="M8667" t="s">
        <v>24575</v>
      </c>
      <c r="N8667">
        <v>13.679444444</v>
      </c>
      <c r="O8667">
        <v>0</v>
      </c>
      <c r="P8667">
        <v>283</v>
      </c>
      <c r="Q8667">
        <v>0</v>
      </c>
      <c r="R8667">
        <v>0</v>
      </c>
      <c r="S8667">
        <v>0</v>
      </c>
      <c r="T8667">
        <v>10</v>
      </c>
      <c r="U8667">
        <v>0</v>
      </c>
      <c r="V8667">
        <v>0</v>
      </c>
      <c r="W8667">
        <v>0</v>
      </c>
      <c r="X8667">
        <v>1809.8643786961563</v>
      </c>
      <c r="Y8667">
        <v>0</v>
      </c>
      <c r="Z8667">
        <v>0</v>
      </c>
      <c r="AA8667">
        <v>0</v>
      </c>
      <c r="AB8667">
        <v>291.05346510753549</v>
      </c>
      <c r="AC8667">
        <v>0</v>
      </c>
      <c r="AD8667">
        <v>0</v>
      </c>
      <c r="AE8667">
        <v>2100.917843803692</v>
      </c>
    </row>
    <row r="8668" spans="1:31" x14ac:dyDescent="0.25">
      <c r="A8668">
        <v>2335087</v>
      </c>
      <c r="B8668">
        <v>1</v>
      </c>
      <c r="C8668" t="s">
        <v>80</v>
      </c>
      <c r="D8668" t="s">
        <v>82</v>
      </c>
      <c r="E8668" t="s">
        <v>158</v>
      </c>
      <c r="F8668" t="s">
        <v>4165</v>
      </c>
      <c r="G8668" t="s">
        <v>143</v>
      </c>
      <c r="H8668" t="s">
        <v>150</v>
      </c>
      <c r="I8668" t="s">
        <v>136</v>
      </c>
      <c r="J8668" t="s">
        <v>137</v>
      </c>
      <c r="K8668" t="s">
        <v>144</v>
      </c>
      <c r="L8668" t="s">
        <v>24576</v>
      </c>
      <c r="M8668" t="s">
        <v>24577</v>
      </c>
      <c r="N8668">
        <v>2.6586111109999999</v>
      </c>
      <c r="O8668">
        <v>0</v>
      </c>
      <c r="P8668">
        <v>772</v>
      </c>
      <c r="Q8668">
        <v>0</v>
      </c>
      <c r="R8668">
        <v>0</v>
      </c>
      <c r="S8668">
        <v>0</v>
      </c>
      <c r="T8668">
        <v>81</v>
      </c>
      <c r="U8668">
        <v>0</v>
      </c>
      <c r="V8668">
        <v>0</v>
      </c>
      <c r="W8668">
        <v>0</v>
      </c>
      <c r="X8668">
        <v>491.50325956239368</v>
      </c>
      <c r="Y8668">
        <v>0</v>
      </c>
      <c r="Z8668">
        <v>0</v>
      </c>
      <c r="AA8668">
        <v>0</v>
      </c>
      <c r="AB8668">
        <v>209.22584501616919</v>
      </c>
      <c r="AC8668">
        <v>0</v>
      </c>
      <c r="AD8668">
        <v>0</v>
      </c>
      <c r="AE8668">
        <v>700.7291045785629</v>
      </c>
    </row>
    <row r="8669" spans="1:31" x14ac:dyDescent="0.25">
      <c r="A8669">
        <v>2334964</v>
      </c>
      <c r="B8669">
        <v>1</v>
      </c>
      <c r="C8669" t="s">
        <v>81</v>
      </c>
      <c r="D8669" t="s">
        <v>120</v>
      </c>
      <c r="E8669" t="s">
        <v>158</v>
      </c>
      <c r="F8669" t="s">
        <v>24578</v>
      </c>
      <c r="G8669" t="s">
        <v>453</v>
      </c>
      <c r="H8669" t="s">
        <v>150</v>
      </c>
      <c r="I8669" t="s">
        <v>136</v>
      </c>
      <c r="J8669" t="s">
        <v>137</v>
      </c>
      <c r="K8669" t="s">
        <v>138</v>
      </c>
      <c r="L8669" t="s">
        <v>24579</v>
      </c>
      <c r="M8669" t="s">
        <v>24580</v>
      </c>
      <c r="N8669">
        <v>1.6688888879999999</v>
      </c>
      <c r="O8669">
        <v>0</v>
      </c>
      <c r="P8669">
        <v>0</v>
      </c>
      <c r="Q8669">
        <v>0</v>
      </c>
      <c r="R8669">
        <v>6</v>
      </c>
      <c r="S8669">
        <v>0</v>
      </c>
      <c r="T8669">
        <v>1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10.5428373361088</v>
      </c>
      <c r="AA8669">
        <v>0</v>
      </c>
      <c r="AB8669">
        <v>16.241237677494002</v>
      </c>
      <c r="AC8669">
        <v>0</v>
      </c>
      <c r="AD8669">
        <v>0</v>
      </c>
      <c r="AE8669">
        <v>26.784075013602802</v>
      </c>
    </row>
    <row r="8670" spans="1:31" x14ac:dyDescent="0.25">
      <c r="A8670">
        <v>2335279</v>
      </c>
      <c r="B8670">
        <v>1</v>
      </c>
      <c r="C8670" t="s">
        <v>80</v>
      </c>
      <c r="D8670" t="s">
        <v>93</v>
      </c>
      <c r="E8670" t="s">
        <v>147</v>
      </c>
      <c r="F8670" t="s">
        <v>24581</v>
      </c>
      <c r="G8670" t="s">
        <v>149</v>
      </c>
      <c r="H8670" t="s">
        <v>150</v>
      </c>
      <c r="I8670" t="s">
        <v>136</v>
      </c>
      <c r="J8670" t="s">
        <v>137</v>
      </c>
      <c r="K8670" t="s">
        <v>138</v>
      </c>
      <c r="L8670" t="s">
        <v>24582</v>
      </c>
      <c r="M8670" t="s">
        <v>24583</v>
      </c>
      <c r="N8670">
        <v>1.3361111109999999</v>
      </c>
      <c r="O8670">
        <v>0</v>
      </c>
      <c r="P8670">
        <v>6</v>
      </c>
      <c r="Q8670">
        <v>0</v>
      </c>
      <c r="R8670">
        <v>5</v>
      </c>
      <c r="S8670">
        <v>0</v>
      </c>
      <c r="T8670">
        <v>5</v>
      </c>
      <c r="U8670">
        <v>0</v>
      </c>
      <c r="V8670">
        <v>0</v>
      </c>
      <c r="W8670">
        <v>0</v>
      </c>
      <c r="X8670">
        <v>1.2350084325767998</v>
      </c>
      <c r="Y8670">
        <v>0</v>
      </c>
      <c r="Z8670">
        <v>29.034721697908775</v>
      </c>
      <c r="AA8670">
        <v>0</v>
      </c>
      <c r="AB8670">
        <v>20.158273857569132</v>
      </c>
      <c r="AC8670">
        <v>0</v>
      </c>
      <c r="AD8670">
        <v>0</v>
      </c>
      <c r="AE8670">
        <v>50.428003988054712</v>
      </c>
    </row>
    <row r="8671" spans="1:31" x14ac:dyDescent="0.25">
      <c r="A8671">
        <v>2335010</v>
      </c>
      <c r="B8671">
        <v>1</v>
      </c>
      <c r="C8671" t="s">
        <v>80</v>
      </c>
      <c r="D8671" t="s">
        <v>103</v>
      </c>
      <c r="E8671" t="s">
        <v>147</v>
      </c>
      <c r="F8671" t="s">
        <v>24584</v>
      </c>
      <c r="G8671" t="s">
        <v>149</v>
      </c>
      <c r="H8671" t="s">
        <v>150</v>
      </c>
      <c r="I8671" t="s">
        <v>136</v>
      </c>
      <c r="J8671" t="s">
        <v>137</v>
      </c>
      <c r="K8671" t="s">
        <v>138</v>
      </c>
      <c r="L8671" t="s">
        <v>24585</v>
      </c>
      <c r="M8671" t="s">
        <v>24586</v>
      </c>
      <c r="N8671">
        <v>0.85638888800000001</v>
      </c>
      <c r="O8671">
        <v>0</v>
      </c>
      <c r="P8671">
        <v>189</v>
      </c>
      <c r="Q8671">
        <v>0</v>
      </c>
      <c r="R8671">
        <v>4</v>
      </c>
      <c r="S8671">
        <v>0</v>
      </c>
      <c r="T8671">
        <v>22</v>
      </c>
      <c r="U8671">
        <v>0</v>
      </c>
      <c r="V8671">
        <v>0</v>
      </c>
      <c r="W8671">
        <v>0</v>
      </c>
      <c r="X8671">
        <v>42.096396552501503</v>
      </c>
      <c r="Y8671">
        <v>0</v>
      </c>
      <c r="Z8671">
        <v>3.7057948269718501</v>
      </c>
      <c r="AA8671">
        <v>0</v>
      </c>
      <c r="AB8671">
        <v>42.639332509060175</v>
      </c>
      <c r="AC8671">
        <v>0</v>
      </c>
      <c r="AD8671">
        <v>0</v>
      </c>
      <c r="AE8671">
        <v>88.441523888533538</v>
      </c>
    </row>
    <row r="8672" spans="1:31" x14ac:dyDescent="0.25">
      <c r="A8672">
        <v>2334818</v>
      </c>
      <c r="B8672">
        <v>1</v>
      </c>
      <c r="C8672" t="s">
        <v>80</v>
      </c>
      <c r="D8672" t="s">
        <v>103</v>
      </c>
      <c r="E8672" t="s">
        <v>132</v>
      </c>
      <c r="F8672" t="s">
        <v>24587</v>
      </c>
      <c r="G8672" t="s">
        <v>143</v>
      </c>
      <c r="H8672" t="s">
        <v>135</v>
      </c>
      <c r="I8672" t="s">
        <v>136</v>
      </c>
      <c r="J8672" t="s">
        <v>137</v>
      </c>
      <c r="K8672" t="s">
        <v>144</v>
      </c>
      <c r="L8672" t="s">
        <v>24588</v>
      </c>
      <c r="M8672" t="s">
        <v>24589</v>
      </c>
      <c r="N8672">
        <v>9.2927777769999995</v>
      </c>
      <c r="O8672">
        <v>14</v>
      </c>
      <c r="P8672">
        <v>330</v>
      </c>
      <c r="Q8672">
        <v>19</v>
      </c>
      <c r="R8672">
        <v>45</v>
      </c>
      <c r="S8672">
        <v>10</v>
      </c>
      <c r="T8672">
        <v>56</v>
      </c>
      <c r="U8672">
        <v>0</v>
      </c>
      <c r="V8672">
        <v>0</v>
      </c>
      <c r="W8672">
        <v>98.700111271273684</v>
      </c>
      <c r="X8672">
        <v>756.34260467752597</v>
      </c>
      <c r="Y8672">
        <v>825.44239481579211</v>
      </c>
      <c r="Z8672">
        <v>106.40277051628891</v>
      </c>
      <c r="AA8672">
        <v>535.46151129389943</v>
      </c>
      <c r="AB8672">
        <v>246.25927762806739</v>
      </c>
      <c r="AC8672">
        <v>0</v>
      </c>
      <c r="AD8672">
        <v>0</v>
      </c>
      <c r="AE8672">
        <v>2568.6086702028479</v>
      </c>
    </row>
    <row r="8673" spans="1:31" x14ac:dyDescent="0.25">
      <c r="A8673">
        <v>2335173</v>
      </c>
      <c r="B8673">
        <v>1</v>
      </c>
      <c r="C8673" t="s">
        <v>80</v>
      </c>
      <c r="D8673" t="s">
        <v>108</v>
      </c>
      <c r="E8673" t="s">
        <v>147</v>
      </c>
      <c r="F8673" t="s">
        <v>24590</v>
      </c>
      <c r="G8673" t="s">
        <v>343</v>
      </c>
      <c r="H8673" t="s">
        <v>150</v>
      </c>
      <c r="I8673" t="s">
        <v>136</v>
      </c>
      <c r="J8673" t="s">
        <v>137</v>
      </c>
      <c r="K8673" t="s">
        <v>138</v>
      </c>
      <c r="L8673" t="s">
        <v>24591</v>
      </c>
      <c r="M8673" t="s">
        <v>24592</v>
      </c>
      <c r="N8673">
        <v>2.7263888879999998</v>
      </c>
      <c r="O8673">
        <v>0</v>
      </c>
      <c r="P8673">
        <v>1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0.20812983314866668</v>
      </c>
      <c r="Y8673">
        <v>0</v>
      </c>
      <c r="Z8673">
        <v>0</v>
      </c>
      <c r="AA8673">
        <v>0</v>
      </c>
      <c r="AB8673">
        <v>0</v>
      </c>
      <c r="AC8673">
        <v>0</v>
      </c>
      <c r="AD8673">
        <v>0</v>
      </c>
      <c r="AE8673">
        <v>0.20812983314866668</v>
      </c>
    </row>
    <row r="8674" spans="1:31" x14ac:dyDescent="0.25">
      <c r="A8674">
        <v>2335050</v>
      </c>
      <c r="B8674">
        <v>1</v>
      </c>
      <c r="C8674" t="s">
        <v>80</v>
      </c>
      <c r="D8674" t="s">
        <v>100</v>
      </c>
      <c r="E8674" t="s">
        <v>147</v>
      </c>
      <c r="F8674" t="s">
        <v>24593</v>
      </c>
      <c r="G8674" t="s">
        <v>384</v>
      </c>
      <c r="H8674" t="s">
        <v>150</v>
      </c>
      <c r="I8674" t="s">
        <v>136</v>
      </c>
      <c r="J8674" t="s">
        <v>137</v>
      </c>
      <c r="K8674" t="s">
        <v>138</v>
      </c>
      <c r="L8674" t="s">
        <v>24594</v>
      </c>
      <c r="M8674" t="s">
        <v>24595</v>
      </c>
      <c r="N8674">
        <v>1.59</v>
      </c>
      <c r="O8674">
        <v>0</v>
      </c>
      <c r="P8674">
        <v>3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1.8549424711841669</v>
      </c>
      <c r="Y8674">
        <v>0</v>
      </c>
      <c r="Z8674">
        <v>0</v>
      </c>
      <c r="AA8674">
        <v>0</v>
      </c>
      <c r="AB8674">
        <v>0</v>
      </c>
      <c r="AC8674">
        <v>0</v>
      </c>
      <c r="AD8674">
        <v>0</v>
      </c>
      <c r="AE8674">
        <v>1.8549424711841669</v>
      </c>
    </row>
    <row r="8675" spans="1:31" x14ac:dyDescent="0.25">
      <c r="A8675">
        <v>2334858</v>
      </c>
      <c r="B8675">
        <v>1</v>
      </c>
      <c r="C8675" t="s">
        <v>81</v>
      </c>
      <c r="D8675" t="s">
        <v>122</v>
      </c>
      <c r="E8675" t="s">
        <v>153</v>
      </c>
      <c r="F8675" t="s">
        <v>24596</v>
      </c>
      <c r="G8675" t="s">
        <v>155</v>
      </c>
      <c r="H8675" t="s">
        <v>150</v>
      </c>
      <c r="I8675" t="s">
        <v>136</v>
      </c>
      <c r="J8675" t="s">
        <v>137</v>
      </c>
      <c r="K8675" t="s">
        <v>138</v>
      </c>
      <c r="L8675" t="s">
        <v>24597</v>
      </c>
      <c r="M8675" t="s">
        <v>24598</v>
      </c>
      <c r="N8675">
        <v>2.108333333</v>
      </c>
      <c r="O8675">
        <v>0</v>
      </c>
      <c r="P8675">
        <v>3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1.6976917954470001</v>
      </c>
      <c r="Y8675">
        <v>0</v>
      </c>
      <c r="Z8675">
        <v>0</v>
      </c>
      <c r="AA8675">
        <v>0</v>
      </c>
      <c r="AB8675">
        <v>0</v>
      </c>
      <c r="AC8675">
        <v>0</v>
      </c>
      <c r="AD8675">
        <v>0</v>
      </c>
      <c r="AE8675">
        <v>1.6976917954470001</v>
      </c>
    </row>
    <row r="8676" spans="1:31" x14ac:dyDescent="0.25">
      <c r="A8676">
        <v>2334881</v>
      </c>
      <c r="B8676">
        <v>1</v>
      </c>
      <c r="C8676" t="s">
        <v>80</v>
      </c>
      <c r="D8676" t="s">
        <v>82</v>
      </c>
      <c r="E8676" t="s">
        <v>153</v>
      </c>
      <c r="F8676" t="s">
        <v>24599</v>
      </c>
      <c r="G8676" t="s">
        <v>193</v>
      </c>
      <c r="H8676" t="s">
        <v>150</v>
      </c>
      <c r="I8676" t="s">
        <v>136</v>
      </c>
      <c r="J8676" t="s">
        <v>137</v>
      </c>
      <c r="K8676" t="s">
        <v>138</v>
      </c>
      <c r="L8676" t="s">
        <v>24600</v>
      </c>
      <c r="M8676" t="s">
        <v>24601</v>
      </c>
      <c r="N8676">
        <v>8.5016666660000002</v>
      </c>
      <c r="O8676">
        <v>0</v>
      </c>
      <c r="P8676">
        <v>5</v>
      </c>
      <c r="Q8676">
        <v>0</v>
      </c>
      <c r="R8676">
        <v>0</v>
      </c>
      <c r="S8676">
        <v>0</v>
      </c>
      <c r="T8676">
        <v>1</v>
      </c>
      <c r="U8676">
        <v>0</v>
      </c>
      <c r="V8676">
        <v>0</v>
      </c>
      <c r="W8676">
        <v>0</v>
      </c>
      <c r="X8676">
        <v>3.005600372871525</v>
      </c>
      <c r="Y8676">
        <v>0</v>
      </c>
      <c r="Z8676">
        <v>0</v>
      </c>
      <c r="AA8676">
        <v>0</v>
      </c>
      <c r="AB8676">
        <v>0</v>
      </c>
      <c r="AC8676">
        <v>0</v>
      </c>
      <c r="AD8676">
        <v>0</v>
      </c>
      <c r="AE8676">
        <v>3.005600372871525</v>
      </c>
    </row>
    <row r="8677" spans="1:31" x14ac:dyDescent="0.25">
      <c r="A8677">
        <v>2335236</v>
      </c>
      <c r="B8677">
        <v>1</v>
      </c>
      <c r="C8677" t="s">
        <v>81</v>
      </c>
      <c r="D8677" t="s">
        <v>112</v>
      </c>
      <c r="E8677" t="s">
        <v>153</v>
      </c>
      <c r="F8677" t="s">
        <v>24602</v>
      </c>
      <c r="G8677" t="s">
        <v>155</v>
      </c>
      <c r="H8677" t="s">
        <v>150</v>
      </c>
      <c r="I8677" t="s">
        <v>136</v>
      </c>
      <c r="J8677" t="s">
        <v>137</v>
      </c>
      <c r="K8677" t="s">
        <v>138</v>
      </c>
      <c r="L8677" t="s">
        <v>24603</v>
      </c>
      <c r="M8677" t="s">
        <v>24604</v>
      </c>
      <c r="N8677">
        <v>3.16</v>
      </c>
      <c r="O8677">
        <v>0</v>
      </c>
      <c r="P8677">
        <v>1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1.66438287729</v>
      </c>
      <c r="Y8677">
        <v>0</v>
      </c>
      <c r="Z8677">
        <v>0</v>
      </c>
      <c r="AA8677">
        <v>0</v>
      </c>
      <c r="AB8677">
        <v>0</v>
      </c>
      <c r="AC8677">
        <v>0</v>
      </c>
      <c r="AD8677">
        <v>0</v>
      </c>
      <c r="AE8677">
        <v>1.66438287729</v>
      </c>
    </row>
    <row r="8678" spans="1:31" x14ac:dyDescent="0.25">
      <c r="A8678">
        <v>2334715</v>
      </c>
      <c r="B8678">
        <v>1</v>
      </c>
      <c r="C8678" t="s">
        <v>80</v>
      </c>
      <c r="D8678" t="s">
        <v>104</v>
      </c>
      <c r="E8678" t="s">
        <v>175</v>
      </c>
      <c r="F8678" t="s">
        <v>2812</v>
      </c>
      <c r="G8678" t="s">
        <v>134</v>
      </c>
      <c r="H8678" t="s">
        <v>135</v>
      </c>
      <c r="I8678" t="s">
        <v>136</v>
      </c>
      <c r="J8678" t="s">
        <v>137</v>
      </c>
      <c r="K8678" t="s">
        <v>138</v>
      </c>
      <c r="L8678" t="s">
        <v>24605</v>
      </c>
      <c r="M8678" t="s">
        <v>24606</v>
      </c>
      <c r="N8678">
        <v>0.70527777700000005</v>
      </c>
      <c r="O8678">
        <v>3</v>
      </c>
      <c r="P8678">
        <v>1922</v>
      </c>
      <c r="Q8678">
        <v>8</v>
      </c>
      <c r="R8678">
        <v>33</v>
      </c>
      <c r="S8678">
        <v>0</v>
      </c>
      <c r="T8678">
        <v>145</v>
      </c>
      <c r="U8678">
        <v>1</v>
      </c>
      <c r="V8678">
        <v>0</v>
      </c>
      <c r="W8678">
        <v>0.96639299822311675</v>
      </c>
      <c r="X8678">
        <v>255.7622275053956</v>
      </c>
      <c r="Y8678">
        <v>2.4548286124066667</v>
      </c>
      <c r="Z8678">
        <v>10.479768086255767</v>
      </c>
      <c r="AA8678">
        <v>0</v>
      </c>
      <c r="AB8678">
        <v>32.492127452707543</v>
      </c>
      <c r="AC8678">
        <v>34.323180506494261</v>
      </c>
      <c r="AD8678">
        <v>0</v>
      </c>
      <c r="AE8678">
        <v>336.47852516148305</v>
      </c>
    </row>
    <row r="8679" spans="1:31" x14ac:dyDescent="0.25">
      <c r="A8679">
        <v>2334838</v>
      </c>
      <c r="B8679">
        <v>1</v>
      </c>
      <c r="C8679" t="s">
        <v>80</v>
      </c>
      <c r="D8679" t="s">
        <v>107</v>
      </c>
      <c r="E8679" t="s">
        <v>153</v>
      </c>
      <c r="F8679" t="s">
        <v>24607</v>
      </c>
      <c r="G8679" t="s">
        <v>254</v>
      </c>
      <c r="H8679" t="s">
        <v>150</v>
      </c>
      <c r="I8679" t="s">
        <v>136</v>
      </c>
      <c r="J8679" t="s">
        <v>137</v>
      </c>
      <c r="K8679" t="s">
        <v>138</v>
      </c>
      <c r="L8679" t="s">
        <v>24608</v>
      </c>
      <c r="M8679" t="s">
        <v>24609</v>
      </c>
      <c r="N8679">
        <v>0.65583333300000002</v>
      </c>
      <c r="O8679">
        <v>0</v>
      </c>
      <c r="P8679">
        <v>8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0.98761292627124997</v>
      </c>
      <c r="Y8679">
        <v>0</v>
      </c>
      <c r="Z8679">
        <v>0</v>
      </c>
      <c r="AA8679">
        <v>0</v>
      </c>
      <c r="AB8679">
        <v>0</v>
      </c>
      <c r="AC8679">
        <v>0</v>
      </c>
      <c r="AD8679">
        <v>0</v>
      </c>
      <c r="AE8679">
        <v>0.98761292627124997</v>
      </c>
    </row>
    <row r="8680" spans="1:31" x14ac:dyDescent="0.25">
      <c r="A8680">
        <v>2334758</v>
      </c>
      <c r="B8680">
        <v>1</v>
      </c>
      <c r="C8680" t="s">
        <v>80</v>
      </c>
      <c r="D8680" t="s">
        <v>82</v>
      </c>
      <c r="E8680" t="s">
        <v>147</v>
      </c>
      <c r="F8680" t="s">
        <v>24610</v>
      </c>
      <c r="G8680" t="s">
        <v>258</v>
      </c>
      <c r="H8680" t="s">
        <v>150</v>
      </c>
      <c r="I8680" t="s">
        <v>136</v>
      </c>
      <c r="J8680" t="s">
        <v>137</v>
      </c>
      <c r="K8680" t="s">
        <v>138</v>
      </c>
      <c r="L8680" t="s">
        <v>24611</v>
      </c>
      <c r="M8680" t="s">
        <v>24612</v>
      </c>
      <c r="N8680">
        <v>2.611111111</v>
      </c>
      <c r="O8680">
        <v>0</v>
      </c>
      <c r="P8680">
        <v>26</v>
      </c>
      <c r="Q8680">
        <v>0</v>
      </c>
      <c r="R8680">
        <v>0</v>
      </c>
      <c r="S8680">
        <v>0</v>
      </c>
      <c r="T8680">
        <v>40</v>
      </c>
      <c r="U8680">
        <v>0</v>
      </c>
      <c r="V8680">
        <v>1</v>
      </c>
      <c r="W8680">
        <v>0</v>
      </c>
      <c r="X8680">
        <v>7.4217601923302992</v>
      </c>
      <c r="Y8680">
        <v>0</v>
      </c>
      <c r="Z8680">
        <v>0</v>
      </c>
      <c r="AA8680">
        <v>0</v>
      </c>
      <c r="AB8680">
        <v>89.157635591092742</v>
      </c>
      <c r="AC8680">
        <v>0</v>
      </c>
      <c r="AD8680">
        <v>236.12696521344503</v>
      </c>
      <c r="AE8680">
        <v>332.70636099686806</v>
      </c>
    </row>
    <row r="8681" spans="1:31" x14ac:dyDescent="0.25">
      <c r="A8681">
        <v>2334795</v>
      </c>
      <c r="B8681">
        <v>1</v>
      </c>
      <c r="C8681" t="s">
        <v>80</v>
      </c>
      <c r="D8681" t="s">
        <v>93</v>
      </c>
      <c r="E8681" t="s">
        <v>141</v>
      </c>
      <c r="F8681" t="s">
        <v>9165</v>
      </c>
      <c r="G8681" t="s">
        <v>143</v>
      </c>
      <c r="H8681" t="s">
        <v>135</v>
      </c>
      <c r="I8681" t="s">
        <v>136</v>
      </c>
      <c r="J8681" t="s">
        <v>137</v>
      </c>
      <c r="K8681" t="s">
        <v>144</v>
      </c>
      <c r="L8681" t="s">
        <v>24613</v>
      </c>
      <c r="M8681" t="s">
        <v>24614</v>
      </c>
      <c r="N8681">
        <v>8.1425000000000001</v>
      </c>
      <c r="O8681">
        <v>0</v>
      </c>
      <c r="P8681">
        <v>690</v>
      </c>
      <c r="Q8681">
        <v>16</v>
      </c>
      <c r="R8681">
        <v>196</v>
      </c>
      <c r="S8681">
        <v>8</v>
      </c>
      <c r="T8681">
        <v>199</v>
      </c>
      <c r="U8681">
        <v>0</v>
      </c>
      <c r="V8681">
        <v>0</v>
      </c>
      <c r="W8681">
        <v>0</v>
      </c>
      <c r="X8681">
        <v>1657.3918492137248</v>
      </c>
      <c r="Y8681">
        <v>465.18233560509969</v>
      </c>
      <c r="Z8681">
        <v>2027.6650645365473</v>
      </c>
      <c r="AA8681">
        <v>377.14948575554399</v>
      </c>
      <c r="AB8681">
        <v>2153.541172506928</v>
      </c>
      <c r="AC8681">
        <v>0</v>
      </c>
      <c r="AD8681">
        <v>0</v>
      </c>
      <c r="AE8681">
        <v>6680.9299076178431</v>
      </c>
    </row>
    <row r="8682" spans="1:31" x14ac:dyDescent="0.25">
      <c r="A8682">
        <v>2334844</v>
      </c>
      <c r="B8682">
        <v>1</v>
      </c>
      <c r="C8682" t="s">
        <v>81</v>
      </c>
      <c r="D8682" t="s">
        <v>118</v>
      </c>
      <c r="E8682" t="s">
        <v>175</v>
      </c>
      <c r="F8682" t="s">
        <v>5112</v>
      </c>
      <c r="G8682" t="s">
        <v>210</v>
      </c>
      <c r="H8682" t="s">
        <v>135</v>
      </c>
      <c r="I8682" t="s">
        <v>136</v>
      </c>
      <c r="J8682" t="s">
        <v>137</v>
      </c>
      <c r="K8682" t="s">
        <v>138</v>
      </c>
      <c r="L8682" t="s">
        <v>24615</v>
      </c>
      <c r="M8682" t="s">
        <v>24616</v>
      </c>
      <c r="N8682">
        <v>4.2741666660000002</v>
      </c>
      <c r="O8682">
        <v>0</v>
      </c>
      <c r="P8682">
        <v>3</v>
      </c>
      <c r="Q8682">
        <v>11</v>
      </c>
      <c r="R8682">
        <v>0</v>
      </c>
      <c r="S8682">
        <v>1</v>
      </c>
      <c r="T8682">
        <v>0</v>
      </c>
      <c r="U8682">
        <v>0</v>
      </c>
      <c r="V8682">
        <v>0</v>
      </c>
      <c r="W8682">
        <v>0</v>
      </c>
      <c r="X8682">
        <v>0.52135589683766681</v>
      </c>
      <c r="Y8682">
        <v>67.05002564124085</v>
      </c>
      <c r="Z8682">
        <v>0</v>
      </c>
      <c r="AA8682">
        <v>626.16055623278396</v>
      </c>
      <c r="AB8682">
        <v>0</v>
      </c>
      <c r="AC8682">
        <v>0</v>
      </c>
      <c r="AD8682">
        <v>0</v>
      </c>
      <c r="AE8682">
        <v>693.73193777086249</v>
      </c>
    </row>
    <row r="8683" spans="1:31" x14ac:dyDescent="0.25">
      <c r="A8683">
        <v>2335193</v>
      </c>
      <c r="B8683">
        <v>1</v>
      </c>
      <c r="C8683" t="s">
        <v>80</v>
      </c>
      <c r="D8683" t="s">
        <v>100</v>
      </c>
      <c r="E8683" t="s">
        <v>132</v>
      </c>
      <c r="F8683" t="s">
        <v>20124</v>
      </c>
      <c r="G8683" t="s">
        <v>134</v>
      </c>
      <c r="H8683" t="s">
        <v>135</v>
      </c>
      <c r="I8683" t="s">
        <v>136</v>
      </c>
      <c r="J8683" t="s">
        <v>137</v>
      </c>
      <c r="K8683" t="s">
        <v>138</v>
      </c>
      <c r="L8683" t="s">
        <v>24617</v>
      </c>
      <c r="M8683" t="s">
        <v>24618</v>
      </c>
      <c r="N8683">
        <v>0.39472222200000001</v>
      </c>
      <c r="O8683">
        <v>0</v>
      </c>
      <c r="P8683">
        <v>3159</v>
      </c>
      <c r="Q8683">
        <v>0</v>
      </c>
      <c r="R8683">
        <v>7</v>
      </c>
      <c r="S8683">
        <v>5</v>
      </c>
      <c r="T8683">
        <v>234</v>
      </c>
      <c r="U8683">
        <v>0</v>
      </c>
      <c r="V8683">
        <v>0</v>
      </c>
      <c r="W8683">
        <v>0</v>
      </c>
      <c r="X8683">
        <v>266.65299375018071</v>
      </c>
      <c r="Y8683">
        <v>0</v>
      </c>
      <c r="Z8683">
        <v>0.43640498102220837</v>
      </c>
      <c r="AA8683">
        <v>11.795208871929759</v>
      </c>
      <c r="AB8683">
        <v>94.043324394983941</v>
      </c>
      <c r="AC8683">
        <v>0</v>
      </c>
      <c r="AD8683">
        <v>0</v>
      </c>
      <c r="AE8683">
        <v>372.92793199811666</v>
      </c>
    </row>
    <row r="8684" spans="1:31" x14ac:dyDescent="0.25">
      <c r="A8684">
        <v>2334801</v>
      </c>
      <c r="B8684">
        <v>1</v>
      </c>
      <c r="C8684" t="s">
        <v>80</v>
      </c>
      <c r="D8684" t="s">
        <v>89</v>
      </c>
      <c r="E8684" t="s">
        <v>175</v>
      </c>
      <c r="F8684" t="s">
        <v>24619</v>
      </c>
      <c r="G8684" t="s">
        <v>143</v>
      </c>
      <c r="H8684" t="s">
        <v>135</v>
      </c>
      <c r="I8684" t="s">
        <v>136</v>
      </c>
      <c r="J8684" t="s">
        <v>137</v>
      </c>
      <c r="K8684" t="s">
        <v>144</v>
      </c>
      <c r="L8684" t="s">
        <v>24620</v>
      </c>
      <c r="M8684" t="s">
        <v>24621</v>
      </c>
      <c r="N8684">
        <v>8.631388888</v>
      </c>
      <c r="O8684">
        <v>0</v>
      </c>
      <c r="P8684">
        <v>2152</v>
      </c>
      <c r="Q8684">
        <v>0</v>
      </c>
      <c r="R8684">
        <v>39</v>
      </c>
      <c r="S8684">
        <v>0</v>
      </c>
      <c r="T8684">
        <v>209</v>
      </c>
      <c r="U8684">
        <v>0</v>
      </c>
      <c r="V8684">
        <v>0</v>
      </c>
      <c r="W8684">
        <v>0</v>
      </c>
      <c r="X8684">
        <v>5668.8554826453264</v>
      </c>
      <c r="Y8684">
        <v>0</v>
      </c>
      <c r="Z8684">
        <v>122.1275933032325</v>
      </c>
      <c r="AA8684">
        <v>0</v>
      </c>
      <c r="AB8684">
        <v>4126.2114552916064</v>
      </c>
      <c r="AC8684">
        <v>0</v>
      </c>
      <c r="AD8684">
        <v>0</v>
      </c>
      <c r="AE8684">
        <v>9917.1945312401658</v>
      </c>
    </row>
    <row r="8685" spans="1:31" x14ac:dyDescent="0.25">
      <c r="A8685">
        <v>2335013</v>
      </c>
      <c r="B8685">
        <v>1</v>
      </c>
      <c r="C8685" t="s">
        <v>80</v>
      </c>
      <c r="D8685" t="s">
        <v>99</v>
      </c>
      <c r="E8685" t="s">
        <v>153</v>
      </c>
      <c r="F8685" t="s">
        <v>24622</v>
      </c>
      <c r="G8685" t="s">
        <v>155</v>
      </c>
      <c r="H8685" t="s">
        <v>150</v>
      </c>
      <c r="I8685" t="s">
        <v>136</v>
      </c>
      <c r="J8685" t="s">
        <v>137</v>
      </c>
      <c r="K8685" t="s">
        <v>138</v>
      </c>
      <c r="L8685" t="s">
        <v>24623</v>
      </c>
      <c r="M8685" t="s">
        <v>24624</v>
      </c>
      <c r="N8685">
        <v>1.6686111109999999</v>
      </c>
      <c r="O8685">
        <v>0</v>
      </c>
      <c r="P8685">
        <v>1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0.34083710637860004</v>
      </c>
      <c r="Y8685">
        <v>0</v>
      </c>
      <c r="Z8685">
        <v>0</v>
      </c>
      <c r="AA8685">
        <v>0</v>
      </c>
      <c r="AB8685">
        <v>0</v>
      </c>
      <c r="AC8685">
        <v>0</v>
      </c>
      <c r="AD8685">
        <v>0</v>
      </c>
      <c r="AE8685">
        <v>0.34083710637860004</v>
      </c>
    </row>
    <row r="8686" spans="1:31" x14ac:dyDescent="0.25">
      <c r="A8686">
        <v>2335036</v>
      </c>
      <c r="B8686">
        <v>1</v>
      </c>
      <c r="C8686" t="s">
        <v>80</v>
      </c>
      <c r="D8686" t="s">
        <v>105</v>
      </c>
      <c r="E8686" t="s">
        <v>158</v>
      </c>
      <c r="F8686" t="s">
        <v>24625</v>
      </c>
      <c r="G8686" t="s">
        <v>177</v>
      </c>
      <c r="H8686" t="s">
        <v>150</v>
      </c>
      <c r="I8686" t="s">
        <v>136</v>
      </c>
      <c r="J8686" t="s">
        <v>137</v>
      </c>
      <c r="K8686" t="s">
        <v>144</v>
      </c>
      <c r="L8686" t="s">
        <v>24626</v>
      </c>
      <c r="M8686" t="s">
        <v>24627</v>
      </c>
      <c r="N8686">
        <v>3.0927777769999998</v>
      </c>
      <c r="O8686">
        <v>0</v>
      </c>
      <c r="P8686">
        <v>88</v>
      </c>
      <c r="Q8686">
        <v>0</v>
      </c>
      <c r="R8686">
        <v>0</v>
      </c>
      <c r="S8686">
        <v>0</v>
      </c>
      <c r="T8686">
        <v>10</v>
      </c>
      <c r="U8686">
        <v>0</v>
      </c>
      <c r="V8686">
        <v>0</v>
      </c>
      <c r="W8686">
        <v>0</v>
      </c>
      <c r="X8686">
        <v>84.335412991881256</v>
      </c>
      <c r="Y8686">
        <v>0</v>
      </c>
      <c r="Z8686">
        <v>0</v>
      </c>
      <c r="AA8686">
        <v>0</v>
      </c>
      <c r="AB8686">
        <v>42.499953525637295</v>
      </c>
      <c r="AC8686">
        <v>0</v>
      </c>
      <c r="AD8686">
        <v>0</v>
      </c>
      <c r="AE8686">
        <v>126.83536651751855</v>
      </c>
    </row>
    <row r="8687" spans="1:31" x14ac:dyDescent="0.25">
      <c r="A8687">
        <v>2335182</v>
      </c>
      <c r="B8687">
        <v>1</v>
      </c>
      <c r="C8687" t="s">
        <v>80</v>
      </c>
      <c r="D8687" t="s">
        <v>98</v>
      </c>
      <c r="E8687" t="s">
        <v>153</v>
      </c>
      <c r="F8687" t="s">
        <v>24628</v>
      </c>
      <c r="G8687" t="s">
        <v>155</v>
      </c>
      <c r="H8687" t="s">
        <v>150</v>
      </c>
      <c r="I8687" t="s">
        <v>136</v>
      </c>
      <c r="J8687" t="s">
        <v>137</v>
      </c>
      <c r="K8687" t="s">
        <v>138</v>
      </c>
      <c r="L8687" t="s">
        <v>24629</v>
      </c>
      <c r="M8687" t="s">
        <v>24630</v>
      </c>
      <c r="N8687">
        <v>4.619444444</v>
      </c>
      <c r="O8687">
        <v>0</v>
      </c>
      <c r="P8687">
        <v>1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1.067613311301683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1.067613311301683</v>
      </c>
    </row>
    <row r="8688" spans="1:31" x14ac:dyDescent="0.25">
      <c r="A8688">
        <v>2334913</v>
      </c>
      <c r="B8688">
        <v>1</v>
      </c>
      <c r="C8688" t="s">
        <v>80</v>
      </c>
      <c r="D8688" t="s">
        <v>98</v>
      </c>
      <c r="E8688" t="s">
        <v>153</v>
      </c>
      <c r="F8688" t="s">
        <v>24631</v>
      </c>
      <c r="G8688" t="s">
        <v>254</v>
      </c>
      <c r="H8688" t="s">
        <v>150</v>
      </c>
      <c r="I8688" t="s">
        <v>136</v>
      </c>
      <c r="J8688" t="s">
        <v>137</v>
      </c>
      <c r="K8688" t="s">
        <v>138</v>
      </c>
      <c r="L8688" t="s">
        <v>24632</v>
      </c>
      <c r="M8688" t="s">
        <v>24633</v>
      </c>
      <c r="N8688">
        <v>3.4836111110000001</v>
      </c>
      <c r="O8688">
        <v>0</v>
      </c>
      <c r="P8688">
        <v>3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1.1056895557109583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0</v>
      </c>
      <c r="AE8688">
        <v>1.1056895557109583</v>
      </c>
    </row>
    <row r="8689" spans="1:31" x14ac:dyDescent="0.25">
      <c r="A8689">
        <v>2334867</v>
      </c>
      <c r="B8689">
        <v>1</v>
      </c>
      <c r="C8689" t="s">
        <v>81</v>
      </c>
      <c r="D8689" t="s">
        <v>121</v>
      </c>
      <c r="E8689" t="s">
        <v>175</v>
      </c>
      <c r="F8689" t="s">
        <v>1950</v>
      </c>
      <c r="G8689" t="s">
        <v>134</v>
      </c>
      <c r="H8689" t="s">
        <v>135</v>
      </c>
      <c r="I8689" t="s">
        <v>136</v>
      </c>
      <c r="J8689" t="s">
        <v>137</v>
      </c>
      <c r="K8689" t="s">
        <v>138</v>
      </c>
      <c r="L8689" t="s">
        <v>24634</v>
      </c>
      <c r="M8689" t="s">
        <v>24635</v>
      </c>
      <c r="N8689">
        <v>1.529722222</v>
      </c>
      <c r="O8689">
        <v>0</v>
      </c>
      <c r="P8689">
        <v>8</v>
      </c>
      <c r="Q8689">
        <v>0</v>
      </c>
      <c r="R8689">
        <v>44</v>
      </c>
      <c r="S8689">
        <v>0</v>
      </c>
      <c r="T8689">
        <v>5</v>
      </c>
      <c r="U8689">
        <v>1</v>
      </c>
      <c r="V8689">
        <v>0</v>
      </c>
      <c r="W8689">
        <v>0</v>
      </c>
      <c r="X8689">
        <v>2.4901465087805001</v>
      </c>
      <c r="Y8689">
        <v>0</v>
      </c>
      <c r="Z8689">
        <v>16.305048075307521</v>
      </c>
      <c r="AA8689">
        <v>0</v>
      </c>
      <c r="AB8689">
        <v>5.4191984502969115</v>
      </c>
      <c r="AC8689">
        <v>231.17022845096744</v>
      </c>
      <c r="AD8689">
        <v>0</v>
      </c>
      <c r="AE8689">
        <v>255.38462148535237</v>
      </c>
    </row>
    <row r="8690" spans="1:31" x14ac:dyDescent="0.25">
      <c r="A8690">
        <v>2334721</v>
      </c>
      <c r="B8690">
        <v>1</v>
      </c>
      <c r="C8690" t="s">
        <v>80</v>
      </c>
      <c r="D8690" t="s">
        <v>103</v>
      </c>
      <c r="E8690" t="s">
        <v>414</v>
      </c>
      <c r="F8690" t="s">
        <v>5107</v>
      </c>
      <c r="G8690" t="s">
        <v>134</v>
      </c>
      <c r="H8690" t="s">
        <v>2425</v>
      </c>
      <c r="I8690" t="s">
        <v>136</v>
      </c>
      <c r="J8690" t="s">
        <v>137</v>
      </c>
      <c r="K8690" t="s">
        <v>138</v>
      </c>
      <c r="L8690" t="s">
        <v>24636</v>
      </c>
      <c r="M8690" t="s">
        <v>24637</v>
      </c>
      <c r="N8690">
        <v>1.173888888</v>
      </c>
      <c r="O8690">
        <v>2</v>
      </c>
      <c r="P8690">
        <v>467</v>
      </c>
      <c r="Q8690">
        <v>133</v>
      </c>
      <c r="R8690">
        <v>18</v>
      </c>
      <c r="S8690">
        <v>45</v>
      </c>
      <c r="T8690">
        <v>36</v>
      </c>
      <c r="U8690">
        <v>1</v>
      </c>
      <c r="V8690">
        <v>0</v>
      </c>
      <c r="W8690">
        <v>1.0768362455718001</v>
      </c>
      <c r="X8690">
        <v>79.628116300000073</v>
      </c>
      <c r="Y8690">
        <v>892.11072425217708</v>
      </c>
      <c r="Z8690">
        <v>65.063459130536813</v>
      </c>
      <c r="AA8690">
        <v>216.23316125841345</v>
      </c>
      <c r="AB8690">
        <v>17.557256097267086</v>
      </c>
      <c r="AC8690">
        <v>1.1943617477353334</v>
      </c>
      <c r="AD8690">
        <v>0</v>
      </c>
      <c r="AE8690">
        <v>1272.8639150317015</v>
      </c>
    </row>
    <row r="8691" spans="1:31" x14ac:dyDescent="0.25">
      <c r="A8691">
        <v>2334827</v>
      </c>
      <c r="B8691">
        <v>1</v>
      </c>
      <c r="C8691" t="s">
        <v>80</v>
      </c>
      <c r="D8691" t="s">
        <v>82</v>
      </c>
      <c r="E8691" t="s">
        <v>153</v>
      </c>
      <c r="F8691" t="s">
        <v>24638</v>
      </c>
      <c r="G8691" t="s">
        <v>203</v>
      </c>
      <c r="H8691" t="s">
        <v>150</v>
      </c>
      <c r="I8691" t="s">
        <v>136</v>
      </c>
      <c r="J8691" t="s">
        <v>137</v>
      </c>
      <c r="K8691" t="s">
        <v>138</v>
      </c>
      <c r="L8691" t="s">
        <v>24639</v>
      </c>
      <c r="M8691" t="s">
        <v>24640</v>
      </c>
      <c r="N8691">
        <v>4.4430555549999999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4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>
        <v>0</v>
      </c>
      <c r="AB8691">
        <v>5.8972453734475003</v>
      </c>
      <c r="AC8691">
        <v>0</v>
      </c>
      <c r="AD8691">
        <v>0</v>
      </c>
      <c r="AE8691">
        <v>5.8972453734475003</v>
      </c>
    </row>
    <row r="8692" spans="1:31" x14ac:dyDescent="0.25">
      <c r="A8692">
        <v>2335119</v>
      </c>
      <c r="B8692">
        <v>1</v>
      </c>
      <c r="C8692" t="s">
        <v>80</v>
      </c>
      <c r="D8692" t="s">
        <v>103</v>
      </c>
      <c r="E8692" t="s">
        <v>158</v>
      </c>
      <c r="F8692" t="s">
        <v>24641</v>
      </c>
      <c r="G8692" t="s">
        <v>453</v>
      </c>
      <c r="H8692" t="s">
        <v>150</v>
      </c>
      <c r="I8692" t="s">
        <v>136</v>
      </c>
      <c r="J8692" t="s">
        <v>137</v>
      </c>
      <c r="K8692" t="s">
        <v>138</v>
      </c>
      <c r="L8692" t="s">
        <v>24642</v>
      </c>
      <c r="M8692" t="s">
        <v>24643</v>
      </c>
      <c r="N8692">
        <v>2.7113888880000001</v>
      </c>
      <c r="O8692">
        <v>0</v>
      </c>
      <c r="P8692">
        <v>1</v>
      </c>
      <c r="Q8692">
        <v>0</v>
      </c>
      <c r="R8692">
        <v>10</v>
      </c>
      <c r="S8692">
        <v>0</v>
      </c>
      <c r="T8692">
        <v>6</v>
      </c>
      <c r="U8692">
        <v>0</v>
      </c>
      <c r="V8692">
        <v>0</v>
      </c>
      <c r="W8692">
        <v>0</v>
      </c>
      <c r="X8692">
        <v>3.2308366519482004</v>
      </c>
      <c r="Y8692">
        <v>0</v>
      </c>
      <c r="Z8692">
        <v>144.42419506927297</v>
      </c>
      <c r="AA8692">
        <v>0</v>
      </c>
      <c r="AB8692">
        <v>197.0293940394929</v>
      </c>
      <c r="AC8692">
        <v>0</v>
      </c>
      <c r="AD8692">
        <v>0</v>
      </c>
      <c r="AE8692">
        <v>344.68442576071408</v>
      </c>
    </row>
    <row r="8693" spans="1:31" x14ac:dyDescent="0.25">
      <c r="A8693">
        <v>2334973</v>
      </c>
      <c r="B8693">
        <v>1</v>
      </c>
      <c r="C8693" t="s">
        <v>80</v>
      </c>
      <c r="D8693" t="s">
        <v>93</v>
      </c>
      <c r="E8693" t="s">
        <v>132</v>
      </c>
      <c r="F8693" t="s">
        <v>24644</v>
      </c>
      <c r="G8693" t="s">
        <v>134</v>
      </c>
      <c r="H8693" t="s">
        <v>135</v>
      </c>
      <c r="I8693" t="s">
        <v>136</v>
      </c>
      <c r="J8693" t="s">
        <v>137</v>
      </c>
      <c r="K8693" t="s">
        <v>138</v>
      </c>
      <c r="L8693" t="s">
        <v>24645</v>
      </c>
      <c r="M8693" t="s">
        <v>24646</v>
      </c>
      <c r="N8693">
        <v>0.65194444399999996</v>
      </c>
      <c r="O8693">
        <v>0</v>
      </c>
      <c r="P8693">
        <v>0</v>
      </c>
      <c r="Q8693">
        <v>32</v>
      </c>
      <c r="R8693">
        <v>0</v>
      </c>
      <c r="S8693">
        <v>5</v>
      </c>
      <c r="T8693">
        <v>1</v>
      </c>
      <c r="U8693">
        <v>0</v>
      </c>
      <c r="V8693">
        <v>0</v>
      </c>
      <c r="W8693">
        <v>0</v>
      </c>
      <c r="X8693">
        <v>0</v>
      </c>
      <c r="Y8693">
        <v>145.70805254780223</v>
      </c>
      <c r="Z8693">
        <v>0</v>
      </c>
      <c r="AA8693">
        <v>5.8956900986399994</v>
      </c>
      <c r="AB8693">
        <v>2.4866143001379171</v>
      </c>
      <c r="AC8693">
        <v>0</v>
      </c>
      <c r="AD8693">
        <v>0</v>
      </c>
      <c r="AE8693">
        <v>154.09035694658013</v>
      </c>
    </row>
    <row r="8694" spans="1:31" x14ac:dyDescent="0.25">
      <c r="A8694">
        <v>2334953</v>
      </c>
      <c r="B8694">
        <v>1</v>
      </c>
      <c r="C8694" t="s">
        <v>80</v>
      </c>
      <c r="D8694" t="s">
        <v>93</v>
      </c>
      <c r="E8694" t="s">
        <v>175</v>
      </c>
      <c r="F8694" t="s">
        <v>24647</v>
      </c>
      <c r="G8694" t="s">
        <v>134</v>
      </c>
      <c r="H8694" t="s">
        <v>135</v>
      </c>
      <c r="I8694" t="s">
        <v>136</v>
      </c>
      <c r="J8694" t="s">
        <v>137</v>
      </c>
      <c r="K8694" t="s">
        <v>138</v>
      </c>
      <c r="L8694" t="s">
        <v>24648</v>
      </c>
      <c r="M8694" t="s">
        <v>24649</v>
      </c>
      <c r="N8694">
        <v>0.55944444400000004</v>
      </c>
      <c r="O8694">
        <v>0</v>
      </c>
      <c r="P8694">
        <v>0</v>
      </c>
      <c r="Q8694">
        <v>0</v>
      </c>
      <c r="R8694">
        <v>0</v>
      </c>
      <c r="S8694">
        <v>3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2.9243740957642004</v>
      </c>
      <c r="AB8694">
        <v>0</v>
      </c>
      <c r="AC8694">
        <v>0</v>
      </c>
      <c r="AD8694">
        <v>0</v>
      </c>
      <c r="AE8694">
        <v>2.9243740957642004</v>
      </c>
    </row>
    <row r="8695" spans="1:31" x14ac:dyDescent="0.25">
      <c r="A8695">
        <v>2334761</v>
      </c>
      <c r="B8695">
        <v>1</v>
      </c>
      <c r="C8695" t="s">
        <v>81</v>
      </c>
      <c r="D8695" t="s">
        <v>128</v>
      </c>
      <c r="E8695" t="s">
        <v>141</v>
      </c>
      <c r="F8695" t="s">
        <v>24650</v>
      </c>
      <c r="G8695" t="s">
        <v>134</v>
      </c>
      <c r="H8695" t="s">
        <v>135</v>
      </c>
      <c r="I8695" t="s">
        <v>136</v>
      </c>
      <c r="J8695" t="s">
        <v>137</v>
      </c>
      <c r="K8695" t="s">
        <v>138</v>
      </c>
      <c r="L8695" t="s">
        <v>24651</v>
      </c>
      <c r="M8695" t="s">
        <v>24652</v>
      </c>
      <c r="N8695">
        <v>0.99388888799999997</v>
      </c>
      <c r="O8695">
        <v>5</v>
      </c>
      <c r="P8695">
        <v>10329</v>
      </c>
      <c r="Q8695">
        <v>15</v>
      </c>
      <c r="R8695">
        <v>139</v>
      </c>
      <c r="S8695">
        <v>21</v>
      </c>
      <c r="T8695">
        <v>853</v>
      </c>
      <c r="U8695">
        <v>6</v>
      </c>
      <c r="V8695">
        <v>1</v>
      </c>
      <c r="W8695">
        <v>1.8213164127772168</v>
      </c>
      <c r="X8695">
        <v>1707.4660294847442</v>
      </c>
      <c r="Y8695">
        <v>16.451220708677432</v>
      </c>
      <c r="Z8695">
        <v>96.986419143253073</v>
      </c>
      <c r="AA8695">
        <v>938.7478410002127</v>
      </c>
      <c r="AB8695">
        <v>646.51461611839068</v>
      </c>
      <c r="AC8695">
        <v>217.95134114625705</v>
      </c>
      <c r="AD8695">
        <v>17.277817285618802</v>
      </c>
      <c r="AE8695">
        <v>3643.2166012999314</v>
      </c>
    </row>
    <row r="8696" spans="1:31" x14ac:dyDescent="0.25">
      <c r="A8696">
        <v>2334810</v>
      </c>
      <c r="B8696">
        <v>1</v>
      </c>
      <c r="C8696" t="s">
        <v>81</v>
      </c>
      <c r="D8696" t="s">
        <v>123</v>
      </c>
      <c r="E8696" t="s">
        <v>175</v>
      </c>
      <c r="F8696" t="s">
        <v>24653</v>
      </c>
      <c r="G8696" t="s">
        <v>177</v>
      </c>
      <c r="H8696" t="s">
        <v>135</v>
      </c>
      <c r="I8696" t="s">
        <v>136</v>
      </c>
      <c r="J8696" t="s">
        <v>137</v>
      </c>
      <c r="K8696" t="s">
        <v>144</v>
      </c>
      <c r="L8696" t="s">
        <v>24654</v>
      </c>
      <c r="M8696" t="s">
        <v>24655</v>
      </c>
      <c r="N8696">
        <v>7.8733333329999997</v>
      </c>
      <c r="O8696">
        <v>0</v>
      </c>
      <c r="P8696">
        <v>566</v>
      </c>
      <c r="Q8696">
        <v>0</v>
      </c>
      <c r="R8696">
        <v>0</v>
      </c>
      <c r="S8696">
        <v>0</v>
      </c>
      <c r="T8696">
        <v>110</v>
      </c>
      <c r="U8696">
        <v>0</v>
      </c>
      <c r="V8696">
        <v>0</v>
      </c>
      <c r="W8696">
        <v>0</v>
      </c>
      <c r="X8696">
        <v>764.70896151009481</v>
      </c>
      <c r="Y8696">
        <v>0</v>
      </c>
      <c r="Z8696">
        <v>0</v>
      </c>
      <c r="AA8696">
        <v>0</v>
      </c>
      <c r="AB8696">
        <v>835.67138949980244</v>
      </c>
      <c r="AC8696">
        <v>0</v>
      </c>
      <c r="AD8696">
        <v>0</v>
      </c>
      <c r="AE8696">
        <v>1600.3803510098974</v>
      </c>
    </row>
    <row r="8697" spans="1:31" x14ac:dyDescent="0.25">
      <c r="A8697">
        <v>2335308</v>
      </c>
      <c r="B8697">
        <v>1</v>
      </c>
      <c r="C8697" t="s">
        <v>81</v>
      </c>
      <c r="D8697" t="s">
        <v>120</v>
      </c>
      <c r="E8697" t="s">
        <v>153</v>
      </c>
      <c r="F8697" t="s">
        <v>24656</v>
      </c>
      <c r="G8697" t="s">
        <v>155</v>
      </c>
      <c r="H8697" t="s">
        <v>150</v>
      </c>
      <c r="I8697" t="s">
        <v>136</v>
      </c>
      <c r="J8697" t="s">
        <v>137</v>
      </c>
      <c r="K8697" t="s">
        <v>138</v>
      </c>
      <c r="L8697" t="s">
        <v>24657</v>
      </c>
      <c r="M8697" t="s">
        <v>24658</v>
      </c>
      <c r="N8697">
        <v>1.4075</v>
      </c>
      <c r="O8697">
        <v>0</v>
      </c>
      <c r="P8697">
        <v>1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0.41973137456598336</v>
      </c>
      <c r="Y8697">
        <v>0</v>
      </c>
      <c r="Z8697">
        <v>0</v>
      </c>
      <c r="AA8697">
        <v>0</v>
      </c>
      <c r="AB8697">
        <v>0</v>
      </c>
      <c r="AC8697">
        <v>0</v>
      </c>
      <c r="AD8697">
        <v>0</v>
      </c>
      <c r="AE8697">
        <v>0.41973137456598336</v>
      </c>
    </row>
    <row r="8698" spans="1:31" x14ac:dyDescent="0.25">
      <c r="A8698">
        <v>2334747</v>
      </c>
      <c r="B8698">
        <v>1</v>
      </c>
      <c r="C8698" t="s">
        <v>81</v>
      </c>
      <c r="D8698" t="s">
        <v>127</v>
      </c>
      <c r="E8698" t="s">
        <v>132</v>
      </c>
      <c r="F8698" t="s">
        <v>24659</v>
      </c>
      <c r="G8698" t="s">
        <v>134</v>
      </c>
      <c r="H8698" t="s">
        <v>135</v>
      </c>
      <c r="I8698" t="s">
        <v>136</v>
      </c>
      <c r="J8698" t="s">
        <v>137</v>
      </c>
      <c r="K8698" t="s">
        <v>138</v>
      </c>
      <c r="L8698" t="s">
        <v>24660</v>
      </c>
      <c r="M8698" t="s">
        <v>24661</v>
      </c>
      <c r="N8698">
        <v>3.7622222220000001</v>
      </c>
      <c r="O8698">
        <v>9</v>
      </c>
      <c r="P8698">
        <v>3</v>
      </c>
      <c r="Q8698">
        <v>275</v>
      </c>
      <c r="R8698">
        <v>39</v>
      </c>
      <c r="S8698">
        <v>16</v>
      </c>
      <c r="T8698">
        <v>3</v>
      </c>
      <c r="U8698">
        <v>0</v>
      </c>
      <c r="V8698">
        <v>0</v>
      </c>
      <c r="W8698">
        <v>10.8207891963396</v>
      </c>
      <c r="X8698">
        <v>6.699708325634135</v>
      </c>
      <c r="Y8698">
        <v>1696.1419470439357</v>
      </c>
      <c r="Z8698">
        <v>506.22013701716219</v>
      </c>
      <c r="AA8698">
        <v>182.53313469054726</v>
      </c>
      <c r="AB8698">
        <v>6.6514616827800879</v>
      </c>
      <c r="AC8698">
        <v>0</v>
      </c>
      <c r="AD8698">
        <v>0</v>
      </c>
      <c r="AE8698">
        <v>2409.0671779563986</v>
      </c>
    </row>
    <row r="8699" spans="1:31" x14ac:dyDescent="0.25">
      <c r="A8699">
        <v>2334996</v>
      </c>
      <c r="B8699">
        <v>1</v>
      </c>
      <c r="C8699" t="s">
        <v>81</v>
      </c>
      <c r="D8699" t="s">
        <v>118</v>
      </c>
      <c r="E8699" t="s">
        <v>175</v>
      </c>
      <c r="F8699" t="s">
        <v>2670</v>
      </c>
      <c r="G8699" t="s">
        <v>210</v>
      </c>
      <c r="H8699" t="s">
        <v>135</v>
      </c>
      <c r="I8699" t="s">
        <v>136</v>
      </c>
      <c r="J8699" t="s">
        <v>137</v>
      </c>
      <c r="K8699" t="s">
        <v>138</v>
      </c>
      <c r="L8699" t="s">
        <v>24662</v>
      </c>
      <c r="M8699" t="s">
        <v>24663</v>
      </c>
      <c r="N8699">
        <v>2.4938888879999999</v>
      </c>
      <c r="O8699">
        <v>0</v>
      </c>
      <c r="P8699">
        <v>366</v>
      </c>
      <c r="Q8699">
        <v>3</v>
      </c>
      <c r="R8699">
        <v>19</v>
      </c>
      <c r="S8699">
        <v>2</v>
      </c>
      <c r="T8699">
        <v>36</v>
      </c>
      <c r="U8699">
        <v>0</v>
      </c>
      <c r="V8699">
        <v>0</v>
      </c>
      <c r="W8699">
        <v>0</v>
      </c>
      <c r="X8699">
        <v>189.76068788443555</v>
      </c>
      <c r="Y8699">
        <v>33.773657060127604</v>
      </c>
      <c r="Z8699">
        <v>29.015857725931731</v>
      </c>
      <c r="AA8699">
        <v>10.827937248311533</v>
      </c>
      <c r="AB8699">
        <v>27.723253240055559</v>
      </c>
      <c r="AC8699">
        <v>0</v>
      </c>
      <c r="AD8699">
        <v>0</v>
      </c>
      <c r="AE8699">
        <v>291.10139315886198</v>
      </c>
    </row>
    <row r="8700" spans="1:31" x14ac:dyDescent="0.25">
      <c r="A8700">
        <v>2335053</v>
      </c>
      <c r="B8700">
        <v>1</v>
      </c>
      <c r="C8700" t="s">
        <v>80</v>
      </c>
      <c r="D8700" t="s">
        <v>94</v>
      </c>
      <c r="E8700" t="s">
        <v>158</v>
      </c>
      <c r="F8700" t="s">
        <v>24664</v>
      </c>
      <c r="G8700" t="s">
        <v>336</v>
      </c>
      <c r="H8700" t="s">
        <v>150</v>
      </c>
      <c r="I8700" t="s">
        <v>136</v>
      </c>
      <c r="J8700" t="s">
        <v>137</v>
      </c>
      <c r="K8700" t="s">
        <v>138</v>
      </c>
      <c r="L8700" t="s">
        <v>24665</v>
      </c>
      <c r="M8700" t="s">
        <v>24666</v>
      </c>
      <c r="N8700">
        <v>0.50388888799999998</v>
      </c>
      <c r="O8700">
        <v>0</v>
      </c>
      <c r="P8700">
        <v>512</v>
      </c>
      <c r="Q8700">
        <v>0</v>
      </c>
      <c r="R8700">
        <v>0</v>
      </c>
      <c r="S8700">
        <v>0</v>
      </c>
      <c r="T8700">
        <v>31</v>
      </c>
      <c r="U8700">
        <v>0</v>
      </c>
      <c r="V8700">
        <v>0</v>
      </c>
      <c r="W8700">
        <v>0</v>
      </c>
      <c r="X8700">
        <v>52.430824873617183</v>
      </c>
      <c r="Y8700">
        <v>0</v>
      </c>
      <c r="Z8700">
        <v>0</v>
      </c>
      <c r="AA8700">
        <v>0</v>
      </c>
      <c r="AB8700">
        <v>18.906893886187223</v>
      </c>
      <c r="AC8700">
        <v>0</v>
      </c>
      <c r="AD8700">
        <v>0</v>
      </c>
      <c r="AE8700">
        <v>71.337718759804403</v>
      </c>
    </row>
    <row r="8701" spans="1:31" x14ac:dyDescent="0.25">
      <c r="A8701">
        <v>2334824</v>
      </c>
      <c r="B8701">
        <v>1</v>
      </c>
      <c r="C8701" t="s">
        <v>81</v>
      </c>
      <c r="D8701" t="s">
        <v>113</v>
      </c>
      <c r="E8701" t="s">
        <v>141</v>
      </c>
      <c r="F8701" t="s">
        <v>24667</v>
      </c>
      <c r="G8701" t="s">
        <v>143</v>
      </c>
      <c r="H8701" t="s">
        <v>135</v>
      </c>
      <c r="I8701" t="s">
        <v>136</v>
      </c>
      <c r="J8701" t="s">
        <v>137</v>
      </c>
      <c r="K8701" t="s">
        <v>144</v>
      </c>
      <c r="L8701" t="s">
        <v>24668</v>
      </c>
      <c r="M8701" t="s">
        <v>24669</v>
      </c>
      <c r="N8701">
        <v>8.4688888880000004</v>
      </c>
      <c r="O8701">
        <v>0</v>
      </c>
      <c r="P8701">
        <v>475</v>
      </c>
      <c r="Q8701">
        <v>1</v>
      </c>
      <c r="R8701">
        <v>9</v>
      </c>
      <c r="S8701">
        <v>0</v>
      </c>
      <c r="T8701">
        <v>69</v>
      </c>
      <c r="U8701">
        <v>0</v>
      </c>
      <c r="V8701">
        <v>0</v>
      </c>
      <c r="W8701">
        <v>0</v>
      </c>
      <c r="X8701">
        <v>711.90668517935046</v>
      </c>
      <c r="Y8701">
        <v>15.177733869056842</v>
      </c>
      <c r="Z8701">
        <v>170.37458617455957</v>
      </c>
      <c r="AA8701">
        <v>0</v>
      </c>
      <c r="AB8701">
        <v>320.79825665439483</v>
      </c>
      <c r="AC8701">
        <v>0</v>
      </c>
      <c r="AD8701">
        <v>0</v>
      </c>
      <c r="AE8701">
        <v>1218.2572618773618</v>
      </c>
    </row>
    <row r="8702" spans="1:31" x14ac:dyDescent="0.25">
      <c r="A8702">
        <v>2335179</v>
      </c>
      <c r="B8702">
        <v>1</v>
      </c>
      <c r="C8702" t="s">
        <v>80</v>
      </c>
      <c r="D8702" t="s">
        <v>93</v>
      </c>
      <c r="E8702" t="s">
        <v>132</v>
      </c>
      <c r="F8702" t="s">
        <v>1956</v>
      </c>
      <c r="G8702" t="s">
        <v>134</v>
      </c>
      <c r="H8702" t="s">
        <v>135</v>
      </c>
      <c r="I8702" t="s">
        <v>136</v>
      </c>
      <c r="J8702" t="s">
        <v>137</v>
      </c>
      <c r="K8702" t="s">
        <v>138</v>
      </c>
      <c r="L8702" t="s">
        <v>24670</v>
      </c>
      <c r="M8702" t="s">
        <v>24671</v>
      </c>
      <c r="N8702">
        <v>0.814722222</v>
      </c>
      <c r="O8702">
        <v>1</v>
      </c>
      <c r="P8702">
        <v>281</v>
      </c>
      <c r="Q8702">
        <v>21</v>
      </c>
      <c r="R8702">
        <v>128</v>
      </c>
      <c r="S8702">
        <v>3</v>
      </c>
      <c r="T8702">
        <v>73</v>
      </c>
      <c r="U8702">
        <v>0</v>
      </c>
      <c r="V8702">
        <v>0</v>
      </c>
      <c r="W8702">
        <v>1.2070008812731916</v>
      </c>
      <c r="X8702">
        <v>51.112058001425694</v>
      </c>
      <c r="Y8702">
        <v>283.31880671597918</v>
      </c>
      <c r="Z8702">
        <v>291.72409850973224</v>
      </c>
      <c r="AA8702">
        <v>3.8619461203358387</v>
      </c>
      <c r="AB8702">
        <v>116.4510631743387</v>
      </c>
      <c r="AC8702">
        <v>0</v>
      </c>
      <c r="AD8702">
        <v>0</v>
      </c>
      <c r="AE8702">
        <v>747.67497340308489</v>
      </c>
    </row>
    <row r="8703" spans="1:31" x14ac:dyDescent="0.25">
      <c r="A8703">
        <v>2334847</v>
      </c>
      <c r="B8703">
        <v>1</v>
      </c>
      <c r="C8703" t="s">
        <v>80</v>
      </c>
      <c r="D8703" t="s">
        <v>111</v>
      </c>
      <c r="E8703" t="s">
        <v>158</v>
      </c>
      <c r="F8703" t="s">
        <v>24672</v>
      </c>
      <c r="G8703" t="s">
        <v>143</v>
      </c>
      <c r="H8703" t="s">
        <v>150</v>
      </c>
      <c r="I8703" t="s">
        <v>136</v>
      </c>
      <c r="J8703" t="s">
        <v>137</v>
      </c>
      <c r="K8703" t="s">
        <v>144</v>
      </c>
      <c r="L8703" t="s">
        <v>24673</v>
      </c>
      <c r="M8703" t="s">
        <v>24674</v>
      </c>
      <c r="N8703">
        <v>0.68916666599999998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27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200.77521253977471</v>
      </c>
      <c r="AC8703">
        <v>0</v>
      </c>
      <c r="AD8703">
        <v>0</v>
      </c>
      <c r="AE8703">
        <v>200.77521253977471</v>
      </c>
    </row>
    <row r="8704" spans="1:31" x14ac:dyDescent="0.25">
      <c r="A8704">
        <v>2335039</v>
      </c>
      <c r="B8704">
        <v>1</v>
      </c>
      <c r="C8704" t="s">
        <v>80</v>
      </c>
      <c r="D8704" t="s">
        <v>105</v>
      </c>
      <c r="E8704" t="s">
        <v>175</v>
      </c>
      <c r="F8704" t="s">
        <v>22406</v>
      </c>
      <c r="G8704" t="s">
        <v>210</v>
      </c>
      <c r="H8704" t="s">
        <v>135</v>
      </c>
      <c r="I8704" t="s">
        <v>136</v>
      </c>
      <c r="J8704" t="s">
        <v>137</v>
      </c>
      <c r="K8704" t="s">
        <v>138</v>
      </c>
      <c r="L8704" t="s">
        <v>24675</v>
      </c>
      <c r="M8704" t="s">
        <v>24676</v>
      </c>
      <c r="N8704">
        <v>1.947777777</v>
      </c>
      <c r="O8704">
        <v>1</v>
      </c>
      <c r="P8704">
        <v>7</v>
      </c>
      <c r="Q8704">
        <v>1</v>
      </c>
      <c r="R8704">
        <v>2</v>
      </c>
      <c r="S8704">
        <v>6</v>
      </c>
      <c r="T8704">
        <v>10</v>
      </c>
      <c r="U8704">
        <v>1</v>
      </c>
      <c r="V8704">
        <v>0</v>
      </c>
      <c r="W8704">
        <v>30.704850676154667</v>
      </c>
      <c r="X8704">
        <v>13.388959874440005</v>
      </c>
      <c r="Y8704">
        <v>3.3624848730600001</v>
      </c>
      <c r="Z8704">
        <v>22.434375450985868</v>
      </c>
      <c r="AA8704">
        <v>164.1541961589802</v>
      </c>
      <c r="AB8704">
        <v>32.124336641450434</v>
      </c>
      <c r="AC8704">
        <v>191.65259913252675</v>
      </c>
      <c r="AD8704">
        <v>0</v>
      </c>
      <c r="AE8704">
        <v>457.82180280759792</v>
      </c>
    </row>
    <row r="8705" spans="1:31" x14ac:dyDescent="0.25">
      <c r="A8705">
        <v>2334870</v>
      </c>
      <c r="B8705">
        <v>1</v>
      </c>
      <c r="C8705" t="s">
        <v>80</v>
      </c>
      <c r="D8705" t="s">
        <v>100</v>
      </c>
      <c r="E8705" t="s">
        <v>175</v>
      </c>
      <c r="F8705" t="s">
        <v>24677</v>
      </c>
      <c r="G8705" t="s">
        <v>210</v>
      </c>
      <c r="H8705" t="s">
        <v>135</v>
      </c>
      <c r="I8705" t="s">
        <v>136</v>
      </c>
      <c r="J8705" t="s">
        <v>137</v>
      </c>
      <c r="K8705" t="s">
        <v>138</v>
      </c>
      <c r="L8705" t="s">
        <v>24678</v>
      </c>
      <c r="M8705" t="s">
        <v>24679</v>
      </c>
      <c r="N8705">
        <v>0.99805555499999998</v>
      </c>
      <c r="O8705">
        <v>0</v>
      </c>
      <c r="P8705">
        <v>0</v>
      </c>
      <c r="Q8705">
        <v>0</v>
      </c>
      <c r="R8705">
        <v>0</v>
      </c>
      <c r="S8705">
        <v>6</v>
      </c>
      <c r="T8705">
        <v>11</v>
      </c>
      <c r="U8705">
        <v>1</v>
      </c>
      <c r="V8705">
        <v>0</v>
      </c>
      <c r="W8705">
        <v>0</v>
      </c>
      <c r="X8705">
        <v>0</v>
      </c>
      <c r="Y8705">
        <v>0</v>
      </c>
      <c r="Z8705">
        <v>0</v>
      </c>
      <c r="AA8705">
        <v>228.62511469041002</v>
      </c>
      <c r="AB8705">
        <v>66.886949583675474</v>
      </c>
      <c r="AC8705">
        <v>63.334619803279992</v>
      </c>
      <c r="AD8705">
        <v>0</v>
      </c>
      <c r="AE8705">
        <v>358.84668407736547</v>
      </c>
    </row>
    <row r="8706" spans="1:31" x14ac:dyDescent="0.25">
      <c r="A8706">
        <v>2334893</v>
      </c>
      <c r="B8706">
        <v>1</v>
      </c>
      <c r="C8706" t="s">
        <v>80</v>
      </c>
      <c r="D8706" t="s">
        <v>94</v>
      </c>
      <c r="E8706" t="s">
        <v>175</v>
      </c>
      <c r="F8706" t="s">
        <v>23005</v>
      </c>
      <c r="G8706" t="s">
        <v>143</v>
      </c>
      <c r="H8706" t="s">
        <v>135</v>
      </c>
      <c r="I8706" t="s">
        <v>136</v>
      </c>
      <c r="J8706" t="s">
        <v>137</v>
      </c>
      <c r="K8706" t="s">
        <v>144</v>
      </c>
      <c r="L8706" t="s">
        <v>24680</v>
      </c>
      <c r="M8706" t="s">
        <v>24681</v>
      </c>
      <c r="N8706">
        <v>8.1122222219999998</v>
      </c>
      <c r="O8706">
        <v>0</v>
      </c>
      <c r="P8706">
        <v>708</v>
      </c>
      <c r="Q8706">
        <v>9</v>
      </c>
      <c r="R8706">
        <v>26</v>
      </c>
      <c r="S8706">
        <v>28</v>
      </c>
      <c r="T8706">
        <v>95</v>
      </c>
      <c r="U8706">
        <v>0</v>
      </c>
      <c r="V8706">
        <v>0</v>
      </c>
      <c r="W8706">
        <v>0</v>
      </c>
      <c r="X8706">
        <v>1041.3756923004466</v>
      </c>
      <c r="Y8706">
        <v>51.206023814216515</v>
      </c>
      <c r="Z8706">
        <v>191.41062007636248</v>
      </c>
      <c r="AA8706">
        <v>901.40161985302279</v>
      </c>
      <c r="AB8706">
        <v>1063.2966803749343</v>
      </c>
      <c r="AC8706">
        <v>0</v>
      </c>
      <c r="AD8706">
        <v>0</v>
      </c>
      <c r="AE8706">
        <v>3248.6906364189826</v>
      </c>
    </row>
    <row r="8707" spans="1:31" x14ac:dyDescent="0.25">
      <c r="A8707">
        <v>2335225</v>
      </c>
      <c r="B8707">
        <v>1</v>
      </c>
      <c r="C8707" t="s">
        <v>81</v>
      </c>
      <c r="D8707" t="s">
        <v>112</v>
      </c>
      <c r="E8707" t="s">
        <v>175</v>
      </c>
      <c r="F8707" t="s">
        <v>24682</v>
      </c>
      <c r="G8707" t="s">
        <v>716</v>
      </c>
      <c r="H8707" t="s">
        <v>135</v>
      </c>
      <c r="I8707" t="s">
        <v>136</v>
      </c>
      <c r="J8707" t="s">
        <v>137</v>
      </c>
      <c r="K8707" t="s">
        <v>138</v>
      </c>
      <c r="L8707" t="s">
        <v>24683</v>
      </c>
      <c r="M8707" t="s">
        <v>24684</v>
      </c>
      <c r="N8707">
        <v>2.181944444</v>
      </c>
      <c r="O8707">
        <v>0</v>
      </c>
      <c r="P8707">
        <v>62</v>
      </c>
      <c r="Q8707">
        <v>0</v>
      </c>
      <c r="R8707">
        <v>17</v>
      </c>
      <c r="S8707">
        <v>0</v>
      </c>
      <c r="T8707">
        <v>3</v>
      </c>
      <c r="U8707">
        <v>0</v>
      </c>
      <c r="V8707">
        <v>0</v>
      </c>
      <c r="W8707">
        <v>0</v>
      </c>
      <c r="X8707">
        <v>38.110216166931814</v>
      </c>
      <c r="Y8707">
        <v>0</v>
      </c>
      <c r="Z8707">
        <v>18.755076276893806</v>
      </c>
      <c r="AA8707">
        <v>0</v>
      </c>
      <c r="AB8707">
        <v>3.9220941796610003</v>
      </c>
      <c r="AC8707">
        <v>0</v>
      </c>
      <c r="AD8707">
        <v>0</v>
      </c>
      <c r="AE8707">
        <v>60.787386623486626</v>
      </c>
    </row>
    <row r="8708" spans="1:31" x14ac:dyDescent="0.25">
      <c r="A8708">
        <v>2335016</v>
      </c>
      <c r="B8708">
        <v>1</v>
      </c>
      <c r="C8708" t="s">
        <v>80</v>
      </c>
      <c r="D8708" t="s">
        <v>83</v>
      </c>
      <c r="E8708" t="s">
        <v>153</v>
      </c>
      <c r="F8708" t="s">
        <v>24685</v>
      </c>
      <c r="G8708" t="s">
        <v>149</v>
      </c>
      <c r="H8708" t="s">
        <v>150</v>
      </c>
      <c r="I8708" t="s">
        <v>136</v>
      </c>
      <c r="J8708" t="s">
        <v>137</v>
      </c>
      <c r="K8708" t="s">
        <v>138</v>
      </c>
      <c r="L8708" t="s">
        <v>24686</v>
      </c>
      <c r="M8708" t="s">
        <v>24687</v>
      </c>
      <c r="N8708">
        <v>5.8588888880000001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1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>
        <v>0</v>
      </c>
      <c r="AB8708">
        <v>10.880559135975533</v>
      </c>
      <c r="AC8708">
        <v>0</v>
      </c>
      <c r="AD8708">
        <v>0</v>
      </c>
      <c r="AE8708">
        <v>10.880559135975533</v>
      </c>
    </row>
    <row r="8709" spans="1:31" x14ac:dyDescent="0.25">
      <c r="A8709">
        <v>2335325</v>
      </c>
      <c r="B8709">
        <v>1</v>
      </c>
      <c r="C8709" t="s">
        <v>80</v>
      </c>
      <c r="D8709" t="s">
        <v>103</v>
      </c>
      <c r="E8709" t="s">
        <v>147</v>
      </c>
      <c r="F8709" t="s">
        <v>24688</v>
      </c>
      <c r="G8709" t="s">
        <v>149</v>
      </c>
      <c r="H8709" t="s">
        <v>150</v>
      </c>
      <c r="I8709" t="s">
        <v>136</v>
      </c>
      <c r="J8709" t="s">
        <v>137</v>
      </c>
      <c r="K8709" t="s">
        <v>138</v>
      </c>
      <c r="L8709" t="s">
        <v>24689</v>
      </c>
      <c r="M8709" t="s">
        <v>24690</v>
      </c>
      <c r="N8709">
        <v>1.100833333</v>
      </c>
      <c r="O8709">
        <v>0</v>
      </c>
      <c r="P8709">
        <v>105</v>
      </c>
      <c r="Q8709">
        <v>0</v>
      </c>
      <c r="R8709">
        <v>0</v>
      </c>
      <c r="S8709">
        <v>0</v>
      </c>
      <c r="T8709">
        <v>7</v>
      </c>
      <c r="U8709">
        <v>0</v>
      </c>
      <c r="V8709">
        <v>0</v>
      </c>
      <c r="W8709">
        <v>0</v>
      </c>
      <c r="X8709">
        <v>19.505659869226996</v>
      </c>
      <c r="Y8709">
        <v>0</v>
      </c>
      <c r="Z8709">
        <v>0</v>
      </c>
      <c r="AA8709">
        <v>0</v>
      </c>
      <c r="AB8709">
        <v>3.8106532279178413</v>
      </c>
      <c r="AC8709">
        <v>0</v>
      </c>
      <c r="AD8709">
        <v>0</v>
      </c>
      <c r="AE8709">
        <v>23.316313097144835</v>
      </c>
    </row>
    <row r="8710" spans="1:31" x14ac:dyDescent="0.25">
      <c r="A8710">
        <v>2335033</v>
      </c>
      <c r="B8710">
        <v>1</v>
      </c>
      <c r="C8710" t="s">
        <v>81</v>
      </c>
      <c r="D8710" t="s">
        <v>112</v>
      </c>
      <c r="E8710" t="s">
        <v>147</v>
      </c>
      <c r="F8710" t="s">
        <v>24691</v>
      </c>
      <c r="G8710" t="s">
        <v>149</v>
      </c>
      <c r="H8710" t="s">
        <v>150</v>
      </c>
      <c r="I8710" t="s">
        <v>136</v>
      </c>
      <c r="J8710" t="s">
        <v>137</v>
      </c>
      <c r="K8710" t="s">
        <v>138</v>
      </c>
      <c r="L8710" t="s">
        <v>24692</v>
      </c>
      <c r="M8710" t="s">
        <v>24693</v>
      </c>
      <c r="N8710">
        <v>3.6372222220000001</v>
      </c>
      <c r="O8710">
        <v>0</v>
      </c>
      <c r="P8710">
        <v>14</v>
      </c>
      <c r="Q8710">
        <v>0</v>
      </c>
      <c r="R8710">
        <v>3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6.1577867308752339</v>
      </c>
      <c r="Y8710">
        <v>0</v>
      </c>
      <c r="Z8710">
        <v>2.1665478370025837</v>
      </c>
      <c r="AA8710">
        <v>0</v>
      </c>
      <c r="AB8710">
        <v>0</v>
      </c>
      <c r="AC8710">
        <v>0</v>
      </c>
      <c r="AD8710">
        <v>0</v>
      </c>
      <c r="AE8710">
        <v>8.324334567877818</v>
      </c>
    </row>
    <row r="8711" spans="1:31" x14ac:dyDescent="0.25">
      <c r="A8711">
        <v>2335079</v>
      </c>
      <c r="B8711">
        <v>1</v>
      </c>
      <c r="C8711" t="s">
        <v>81</v>
      </c>
      <c r="D8711" t="s">
        <v>112</v>
      </c>
      <c r="E8711" t="s">
        <v>147</v>
      </c>
      <c r="F8711" t="s">
        <v>24063</v>
      </c>
      <c r="G8711" t="s">
        <v>149</v>
      </c>
      <c r="H8711" t="s">
        <v>150</v>
      </c>
      <c r="I8711" t="s">
        <v>136</v>
      </c>
      <c r="J8711" t="s">
        <v>137</v>
      </c>
      <c r="K8711" t="s">
        <v>138</v>
      </c>
      <c r="L8711" t="s">
        <v>24694</v>
      </c>
      <c r="M8711" t="s">
        <v>24695</v>
      </c>
      <c r="N8711">
        <v>1.588055555</v>
      </c>
      <c r="O8711">
        <v>0</v>
      </c>
      <c r="P8711">
        <v>1</v>
      </c>
      <c r="Q8711">
        <v>0</v>
      </c>
      <c r="R8711">
        <v>4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0.5756930918223</v>
      </c>
      <c r="Y8711">
        <v>0</v>
      </c>
      <c r="Z8711">
        <v>13.08703572107601</v>
      </c>
      <c r="AA8711">
        <v>0</v>
      </c>
      <c r="AB8711">
        <v>0</v>
      </c>
      <c r="AC8711">
        <v>0</v>
      </c>
      <c r="AD8711">
        <v>0</v>
      </c>
      <c r="AE8711">
        <v>13.66272881289831</v>
      </c>
    </row>
    <row r="8712" spans="1:31" x14ac:dyDescent="0.25">
      <c r="A8712">
        <v>2334724</v>
      </c>
      <c r="B8712">
        <v>1</v>
      </c>
      <c r="C8712" t="s">
        <v>80</v>
      </c>
      <c r="D8712" t="s">
        <v>103</v>
      </c>
      <c r="E8712" t="s">
        <v>414</v>
      </c>
      <c r="F8712" t="s">
        <v>1434</v>
      </c>
      <c r="G8712" t="s">
        <v>134</v>
      </c>
      <c r="H8712" t="s">
        <v>2425</v>
      </c>
      <c r="I8712" t="s">
        <v>136</v>
      </c>
      <c r="J8712" t="s">
        <v>137</v>
      </c>
      <c r="K8712" t="s">
        <v>138</v>
      </c>
      <c r="L8712" t="s">
        <v>24696</v>
      </c>
      <c r="M8712" t="s">
        <v>24697</v>
      </c>
      <c r="N8712">
        <v>1.0363888880000001</v>
      </c>
      <c r="O8712">
        <v>0</v>
      </c>
      <c r="P8712">
        <v>0</v>
      </c>
      <c r="Q8712">
        <v>8</v>
      </c>
      <c r="R8712">
        <v>1</v>
      </c>
      <c r="S8712">
        <v>7</v>
      </c>
      <c r="T8712">
        <v>29</v>
      </c>
      <c r="U8712">
        <v>11</v>
      </c>
      <c r="V8712">
        <v>5</v>
      </c>
      <c r="W8712">
        <v>0</v>
      </c>
      <c r="X8712">
        <v>0</v>
      </c>
      <c r="Y8712">
        <v>37.28287503586246</v>
      </c>
      <c r="Z8712">
        <v>0.26442838716308337</v>
      </c>
      <c r="AA8712">
        <v>120.03548899746292</v>
      </c>
      <c r="AB8712">
        <v>32.203151866924919</v>
      </c>
      <c r="AC8712">
        <v>1901.5275762090578</v>
      </c>
      <c r="AD8712">
        <v>93.71119587037137</v>
      </c>
      <c r="AE8712">
        <v>2185.0247163668423</v>
      </c>
    </row>
    <row r="8713" spans="1:31" x14ac:dyDescent="0.25">
      <c r="A8713">
        <v>2334784</v>
      </c>
      <c r="B8713">
        <v>1</v>
      </c>
      <c r="C8713" t="s">
        <v>81</v>
      </c>
      <c r="D8713" t="s">
        <v>123</v>
      </c>
      <c r="E8713" t="s">
        <v>175</v>
      </c>
      <c r="F8713" t="s">
        <v>1883</v>
      </c>
      <c r="G8713" t="s">
        <v>134</v>
      </c>
      <c r="H8713" t="s">
        <v>135</v>
      </c>
      <c r="I8713" t="s">
        <v>136</v>
      </c>
      <c r="J8713" t="s">
        <v>137</v>
      </c>
      <c r="K8713" t="s">
        <v>138</v>
      </c>
      <c r="L8713" t="s">
        <v>24698</v>
      </c>
      <c r="M8713" t="s">
        <v>24699</v>
      </c>
      <c r="N8713">
        <v>2.031111111</v>
      </c>
      <c r="O8713">
        <v>9</v>
      </c>
      <c r="P8713">
        <v>12</v>
      </c>
      <c r="Q8713">
        <v>199</v>
      </c>
      <c r="R8713">
        <v>143</v>
      </c>
      <c r="S8713">
        <v>48</v>
      </c>
      <c r="T8713">
        <v>22</v>
      </c>
      <c r="U8713">
        <v>0</v>
      </c>
      <c r="V8713">
        <v>0</v>
      </c>
      <c r="W8713">
        <v>12.831324631576281</v>
      </c>
      <c r="X8713">
        <v>13.375460735997901</v>
      </c>
      <c r="Y8713">
        <v>547.59182007716015</v>
      </c>
      <c r="Z8713">
        <v>400.12118271298561</v>
      </c>
      <c r="AA8713">
        <v>133.11225501675489</v>
      </c>
      <c r="AB8713">
        <v>54.068936840878109</v>
      </c>
      <c r="AC8713">
        <v>0</v>
      </c>
      <c r="AD8713">
        <v>0</v>
      </c>
      <c r="AE8713">
        <v>1161.1009800153529</v>
      </c>
    </row>
    <row r="8714" spans="1:31" x14ac:dyDescent="0.25">
      <c r="A8714">
        <v>2335116</v>
      </c>
      <c r="B8714">
        <v>1</v>
      </c>
      <c r="C8714" t="s">
        <v>80</v>
      </c>
      <c r="D8714" t="s">
        <v>83</v>
      </c>
      <c r="E8714" t="s">
        <v>153</v>
      </c>
      <c r="F8714" t="s">
        <v>24700</v>
      </c>
      <c r="G8714" t="s">
        <v>703</v>
      </c>
      <c r="H8714" t="s">
        <v>150</v>
      </c>
      <c r="I8714" t="s">
        <v>136</v>
      </c>
      <c r="J8714" t="s">
        <v>137</v>
      </c>
      <c r="K8714" t="s">
        <v>138</v>
      </c>
      <c r="L8714" t="s">
        <v>24701</v>
      </c>
      <c r="M8714" t="s">
        <v>24702</v>
      </c>
      <c r="N8714">
        <v>4.0586111110000003</v>
      </c>
      <c r="O8714">
        <v>0</v>
      </c>
      <c r="P8714">
        <v>1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2.3741033738100001</v>
      </c>
      <c r="Y8714">
        <v>0</v>
      </c>
      <c r="Z8714">
        <v>0</v>
      </c>
      <c r="AA8714">
        <v>0</v>
      </c>
      <c r="AB8714">
        <v>0</v>
      </c>
      <c r="AC8714">
        <v>0</v>
      </c>
      <c r="AD8714">
        <v>0</v>
      </c>
      <c r="AE8714">
        <v>2.3741033738100001</v>
      </c>
    </row>
    <row r="8715" spans="1:31" x14ac:dyDescent="0.25">
      <c r="A8715">
        <v>2335265</v>
      </c>
      <c r="B8715">
        <v>1</v>
      </c>
      <c r="C8715" t="s">
        <v>81</v>
      </c>
      <c r="D8715" t="s">
        <v>113</v>
      </c>
      <c r="E8715" t="s">
        <v>158</v>
      </c>
      <c r="F8715" t="s">
        <v>24703</v>
      </c>
      <c r="G8715" t="s">
        <v>453</v>
      </c>
      <c r="H8715" t="s">
        <v>150</v>
      </c>
      <c r="I8715" t="s">
        <v>136</v>
      </c>
      <c r="J8715" t="s">
        <v>137</v>
      </c>
      <c r="K8715" t="s">
        <v>138</v>
      </c>
      <c r="L8715" t="s">
        <v>24702</v>
      </c>
      <c r="M8715" t="s">
        <v>24704</v>
      </c>
      <c r="N8715">
        <v>0.73027777699999996</v>
      </c>
      <c r="O8715">
        <v>0</v>
      </c>
      <c r="P8715">
        <v>9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0.85062773071600006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0.85062773071600006</v>
      </c>
    </row>
    <row r="8716" spans="1:31" x14ac:dyDescent="0.25">
      <c r="A8716">
        <v>2334970</v>
      </c>
      <c r="B8716">
        <v>1</v>
      </c>
      <c r="C8716" t="s">
        <v>80</v>
      </c>
      <c r="D8716" t="s">
        <v>83</v>
      </c>
      <c r="E8716" t="s">
        <v>414</v>
      </c>
      <c r="F8716" t="s">
        <v>24705</v>
      </c>
      <c r="G8716" t="s">
        <v>134</v>
      </c>
      <c r="H8716" t="s">
        <v>135</v>
      </c>
      <c r="I8716" t="s">
        <v>136</v>
      </c>
      <c r="J8716" t="s">
        <v>137</v>
      </c>
      <c r="K8716" t="s">
        <v>138</v>
      </c>
      <c r="L8716" t="s">
        <v>24706</v>
      </c>
      <c r="M8716" t="s">
        <v>24707</v>
      </c>
      <c r="N8716">
        <v>0.57972222200000001</v>
      </c>
      <c r="O8716">
        <v>1</v>
      </c>
      <c r="P8716">
        <v>2700</v>
      </c>
      <c r="Q8716">
        <v>0</v>
      </c>
      <c r="R8716">
        <v>0</v>
      </c>
      <c r="S8716">
        <v>3</v>
      </c>
      <c r="T8716">
        <v>1889</v>
      </c>
      <c r="U8716">
        <v>0</v>
      </c>
      <c r="V8716">
        <v>0</v>
      </c>
      <c r="W8716">
        <v>0.184903975912</v>
      </c>
      <c r="X8716">
        <v>612.59088144491807</v>
      </c>
      <c r="Y8716">
        <v>0</v>
      </c>
      <c r="Z8716">
        <v>0</v>
      </c>
      <c r="AA8716">
        <v>809.15454183509996</v>
      </c>
      <c r="AB8716">
        <v>1478.0577656244016</v>
      </c>
      <c r="AC8716">
        <v>0</v>
      </c>
      <c r="AD8716">
        <v>0</v>
      </c>
      <c r="AE8716">
        <v>2899.9880928803314</v>
      </c>
    </row>
    <row r="8717" spans="1:31" x14ac:dyDescent="0.25">
      <c r="A8717">
        <v>2335073</v>
      </c>
      <c r="B8717">
        <v>1</v>
      </c>
      <c r="C8717" t="s">
        <v>80</v>
      </c>
      <c r="D8717" t="s">
        <v>97</v>
      </c>
      <c r="E8717" t="s">
        <v>153</v>
      </c>
      <c r="F8717" t="s">
        <v>24708</v>
      </c>
      <c r="G8717" t="s">
        <v>203</v>
      </c>
      <c r="H8717" t="s">
        <v>150</v>
      </c>
      <c r="I8717" t="s">
        <v>136</v>
      </c>
      <c r="J8717" t="s">
        <v>137</v>
      </c>
      <c r="K8717" t="s">
        <v>138</v>
      </c>
      <c r="L8717" t="s">
        <v>24709</v>
      </c>
      <c r="M8717" t="s">
        <v>24710</v>
      </c>
      <c r="N8717">
        <v>2.3827777769999998</v>
      </c>
      <c r="O8717">
        <v>0</v>
      </c>
      <c r="P8717">
        <v>1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0.53544526504060008</v>
      </c>
      <c r="Y8717">
        <v>0</v>
      </c>
      <c r="Z8717">
        <v>0</v>
      </c>
      <c r="AA8717">
        <v>0</v>
      </c>
      <c r="AB8717">
        <v>0</v>
      </c>
      <c r="AC8717">
        <v>0</v>
      </c>
      <c r="AD8717">
        <v>0</v>
      </c>
      <c r="AE8717">
        <v>0.53544526504060008</v>
      </c>
    </row>
    <row r="8718" spans="1:31" x14ac:dyDescent="0.25">
      <c r="A8718">
        <v>2334907</v>
      </c>
      <c r="B8718">
        <v>1</v>
      </c>
      <c r="C8718" t="s">
        <v>81</v>
      </c>
      <c r="D8718" t="s">
        <v>112</v>
      </c>
      <c r="E8718" t="s">
        <v>153</v>
      </c>
      <c r="F8718" t="s">
        <v>24711</v>
      </c>
      <c r="G8718" t="s">
        <v>155</v>
      </c>
      <c r="H8718" t="s">
        <v>150</v>
      </c>
      <c r="I8718" t="s">
        <v>136</v>
      </c>
      <c r="J8718" t="s">
        <v>137</v>
      </c>
      <c r="K8718" t="s">
        <v>138</v>
      </c>
      <c r="L8718" t="s">
        <v>24712</v>
      </c>
      <c r="M8718" t="s">
        <v>24713</v>
      </c>
      <c r="N8718">
        <v>1.3902777770000001</v>
      </c>
      <c r="O8718">
        <v>0</v>
      </c>
      <c r="P8718">
        <v>1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0.15143202736095002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0.15143202736095002</v>
      </c>
    </row>
    <row r="8719" spans="1:31" x14ac:dyDescent="0.25">
      <c r="A8719">
        <v>2335262</v>
      </c>
      <c r="B8719">
        <v>1</v>
      </c>
      <c r="C8719" t="s">
        <v>81</v>
      </c>
      <c r="D8719" t="s">
        <v>116</v>
      </c>
      <c r="E8719" t="s">
        <v>153</v>
      </c>
      <c r="F8719" t="s">
        <v>24714</v>
      </c>
      <c r="G8719" t="s">
        <v>155</v>
      </c>
      <c r="H8719" t="s">
        <v>150</v>
      </c>
      <c r="I8719" t="s">
        <v>136</v>
      </c>
      <c r="J8719" t="s">
        <v>137</v>
      </c>
      <c r="K8719" t="s">
        <v>138</v>
      </c>
      <c r="L8719" t="s">
        <v>24715</v>
      </c>
      <c r="M8719" t="s">
        <v>24716</v>
      </c>
      <c r="N8719">
        <v>3.5386111109999998</v>
      </c>
      <c r="O8719">
        <v>0</v>
      </c>
      <c r="P8719">
        <v>1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0.81363572871761658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0.81363572871761658</v>
      </c>
    </row>
    <row r="8720" spans="1:31" x14ac:dyDescent="0.25">
      <c r="A8720">
        <v>2334930</v>
      </c>
      <c r="B8720">
        <v>1</v>
      </c>
      <c r="C8720" t="s">
        <v>80</v>
      </c>
      <c r="D8720" t="s">
        <v>92</v>
      </c>
      <c r="E8720" t="s">
        <v>153</v>
      </c>
      <c r="F8720" t="s">
        <v>24717</v>
      </c>
      <c r="G8720" t="s">
        <v>254</v>
      </c>
      <c r="H8720" t="s">
        <v>150</v>
      </c>
      <c r="I8720" t="s">
        <v>136</v>
      </c>
      <c r="J8720" t="s">
        <v>137</v>
      </c>
      <c r="K8720" t="s">
        <v>138</v>
      </c>
      <c r="L8720" t="s">
        <v>24718</v>
      </c>
      <c r="M8720" t="s">
        <v>24719</v>
      </c>
      <c r="N8720">
        <v>5.2469444440000004</v>
      </c>
      <c r="O8720">
        <v>0</v>
      </c>
      <c r="P8720">
        <v>13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12.082796601925494</v>
      </c>
      <c r="Y8720">
        <v>0</v>
      </c>
      <c r="Z8720">
        <v>0</v>
      </c>
      <c r="AA8720">
        <v>0</v>
      </c>
      <c r="AB8720">
        <v>0</v>
      </c>
      <c r="AC8720">
        <v>0</v>
      </c>
      <c r="AD8720">
        <v>0</v>
      </c>
      <c r="AE8720">
        <v>12.082796601925494</v>
      </c>
    </row>
    <row r="8721" spans="1:31" x14ac:dyDescent="0.25">
      <c r="A8721">
        <v>2334787</v>
      </c>
      <c r="B8721">
        <v>1</v>
      </c>
      <c r="C8721" t="s">
        <v>80</v>
      </c>
      <c r="D8721" t="s">
        <v>84</v>
      </c>
      <c r="E8721" t="s">
        <v>175</v>
      </c>
      <c r="F8721" t="s">
        <v>24720</v>
      </c>
      <c r="G8721" t="s">
        <v>1463</v>
      </c>
      <c r="H8721" t="s">
        <v>135</v>
      </c>
      <c r="I8721" t="s">
        <v>136</v>
      </c>
      <c r="J8721" t="s">
        <v>137</v>
      </c>
      <c r="K8721" t="s">
        <v>138</v>
      </c>
      <c r="L8721" t="s">
        <v>24721</v>
      </c>
      <c r="M8721" t="s">
        <v>24722</v>
      </c>
      <c r="N8721">
        <v>0.62527777699999998</v>
      </c>
      <c r="O8721">
        <v>0</v>
      </c>
      <c r="P8721">
        <v>672</v>
      </c>
      <c r="Q8721">
        <v>0</v>
      </c>
      <c r="R8721">
        <v>0</v>
      </c>
      <c r="S8721">
        <v>0</v>
      </c>
      <c r="T8721">
        <v>77</v>
      </c>
      <c r="U8721">
        <v>0</v>
      </c>
      <c r="V8721">
        <v>1</v>
      </c>
      <c r="W8721">
        <v>0</v>
      </c>
      <c r="X8721">
        <v>100.49879689221926</v>
      </c>
      <c r="Y8721">
        <v>0</v>
      </c>
      <c r="Z8721">
        <v>0</v>
      </c>
      <c r="AA8721">
        <v>0</v>
      </c>
      <c r="AB8721">
        <v>62.586509467439384</v>
      </c>
      <c r="AC8721">
        <v>0</v>
      </c>
      <c r="AD8721">
        <v>22.431130958692101</v>
      </c>
      <c r="AE8721">
        <v>185.51643731835077</v>
      </c>
    </row>
    <row r="8722" spans="1:31" x14ac:dyDescent="0.25">
      <c r="A8722">
        <v>2334887</v>
      </c>
      <c r="B8722">
        <v>1</v>
      </c>
      <c r="C8722" t="s">
        <v>81</v>
      </c>
      <c r="D8722" t="s">
        <v>127</v>
      </c>
      <c r="E8722" t="s">
        <v>132</v>
      </c>
      <c r="F8722" t="s">
        <v>24723</v>
      </c>
      <c r="G8722" t="s">
        <v>774</v>
      </c>
      <c r="H8722" t="s">
        <v>135</v>
      </c>
      <c r="I8722" t="s">
        <v>136</v>
      </c>
      <c r="J8722" t="s">
        <v>137</v>
      </c>
      <c r="K8722" t="s">
        <v>138</v>
      </c>
      <c r="L8722" t="s">
        <v>24724</v>
      </c>
      <c r="M8722" t="s">
        <v>24725</v>
      </c>
      <c r="N8722">
        <v>0.43277777699999997</v>
      </c>
      <c r="O8722">
        <v>0</v>
      </c>
      <c r="P8722">
        <v>0</v>
      </c>
      <c r="Q8722">
        <v>6</v>
      </c>
      <c r="R8722">
        <v>6</v>
      </c>
      <c r="S8722">
        <v>0</v>
      </c>
      <c r="T8722">
        <v>3</v>
      </c>
      <c r="U8722">
        <v>0</v>
      </c>
      <c r="V8722">
        <v>0</v>
      </c>
      <c r="W8722">
        <v>0</v>
      </c>
      <c r="X8722">
        <v>0</v>
      </c>
      <c r="Y8722">
        <v>23.162300934005565</v>
      </c>
      <c r="Z8722">
        <v>9.0063458771238878</v>
      </c>
      <c r="AA8722">
        <v>0</v>
      </c>
      <c r="AB8722">
        <v>1.0869069629908443</v>
      </c>
      <c r="AC8722">
        <v>0</v>
      </c>
      <c r="AD8722">
        <v>0</v>
      </c>
      <c r="AE8722">
        <v>33.255553774120294</v>
      </c>
    </row>
    <row r="8723" spans="1:31" x14ac:dyDescent="0.25">
      <c r="A8723">
        <v>2334764</v>
      </c>
      <c r="B8723">
        <v>1</v>
      </c>
      <c r="C8723" t="s">
        <v>80</v>
      </c>
      <c r="D8723" t="s">
        <v>106</v>
      </c>
      <c r="E8723" t="s">
        <v>132</v>
      </c>
      <c r="F8723" t="s">
        <v>24726</v>
      </c>
      <c r="G8723" t="s">
        <v>134</v>
      </c>
      <c r="H8723" t="s">
        <v>135</v>
      </c>
      <c r="I8723" t="s">
        <v>136</v>
      </c>
      <c r="J8723" t="s">
        <v>137</v>
      </c>
      <c r="K8723" t="s">
        <v>138</v>
      </c>
      <c r="L8723" t="s">
        <v>24727</v>
      </c>
      <c r="M8723" t="s">
        <v>24728</v>
      </c>
      <c r="N8723">
        <v>0.71166666599999995</v>
      </c>
      <c r="O8723">
        <v>0</v>
      </c>
      <c r="P8723">
        <v>667</v>
      </c>
      <c r="Q8723">
        <v>0</v>
      </c>
      <c r="R8723">
        <v>63</v>
      </c>
      <c r="S8723">
        <v>1</v>
      </c>
      <c r="T8723">
        <v>105</v>
      </c>
      <c r="U8723">
        <v>0</v>
      </c>
      <c r="V8723">
        <v>0</v>
      </c>
      <c r="W8723">
        <v>0</v>
      </c>
      <c r="X8723">
        <v>53.493650151387222</v>
      </c>
      <c r="Y8723">
        <v>0</v>
      </c>
      <c r="Z8723">
        <v>31.55002953752658</v>
      </c>
      <c r="AA8723">
        <v>1.0945773902583666</v>
      </c>
      <c r="AB8723">
        <v>26.757910603874247</v>
      </c>
      <c r="AC8723">
        <v>0</v>
      </c>
      <c r="AD8723">
        <v>0</v>
      </c>
      <c r="AE8723">
        <v>112.89616768304641</v>
      </c>
    </row>
    <row r="8724" spans="1:31" x14ac:dyDescent="0.25">
      <c r="A8724">
        <v>2335199</v>
      </c>
      <c r="B8724">
        <v>1</v>
      </c>
      <c r="C8724" t="s">
        <v>80</v>
      </c>
      <c r="D8724" t="s">
        <v>86</v>
      </c>
      <c r="E8724" t="s">
        <v>175</v>
      </c>
      <c r="F8724" t="s">
        <v>24729</v>
      </c>
      <c r="G8724" t="s">
        <v>6834</v>
      </c>
      <c r="H8724" t="s">
        <v>135</v>
      </c>
      <c r="I8724" t="s">
        <v>136</v>
      </c>
      <c r="J8724" t="s">
        <v>137</v>
      </c>
      <c r="K8724" t="s">
        <v>138</v>
      </c>
      <c r="L8724" t="s">
        <v>24730</v>
      </c>
      <c r="M8724" t="s">
        <v>24731</v>
      </c>
      <c r="N8724">
        <v>1.4011111110000001</v>
      </c>
      <c r="O8724">
        <v>0</v>
      </c>
      <c r="P8724">
        <v>968</v>
      </c>
      <c r="Q8724">
        <v>0</v>
      </c>
      <c r="R8724">
        <v>0</v>
      </c>
      <c r="S8724">
        <v>0</v>
      </c>
      <c r="T8724">
        <v>51</v>
      </c>
      <c r="U8724">
        <v>0</v>
      </c>
      <c r="V8724">
        <v>0</v>
      </c>
      <c r="W8724">
        <v>0</v>
      </c>
      <c r="X8724">
        <v>380.30629810009771</v>
      </c>
      <c r="Y8724">
        <v>0</v>
      </c>
      <c r="Z8724">
        <v>0</v>
      </c>
      <c r="AA8724">
        <v>0</v>
      </c>
      <c r="AB8724">
        <v>26.482895940576057</v>
      </c>
      <c r="AC8724">
        <v>0</v>
      </c>
      <c r="AD8724">
        <v>0</v>
      </c>
      <c r="AE8724">
        <v>406.78919404067375</v>
      </c>
    </row>
    <row r="8725" spans="1:31" x14ac:dyDescent="0.25">
      <c r="A8725">
        <v>2334807</v>
      </c>
      <c r="B8725">
        <v>1</v>
      </c>
      <c r="C8725" t="s">
        <v>80</v>
      </c>
      <c r="D8725" t="s">
        <v>100</v>
      </c>
      <c r="E8725" t="s">
        <v>158</v>
      </c>
      <c r="F8725" t="s">
        <v>24732</v>
      </c>
      <c r="G8725" t="s">
        <v>1915</v>
      </c>
      <c r="H8725" t="s">
        <v>150</v>
      </c>
      <c r="I8725" t="s">
        <v>136</v>
      </c>
      <c r="J8725" t="s">
        <v>137</v>
      </c>
      <c r="K8725" t="s">
        <v>138</v>
      </c>
      <c r="L8725" t="s">
        <v>24733</v>
      </c>
      <c r="M8725" t="s">
        <v>24734</v>
      </c>
      <c r="N8725">
        <v>0.87749999999999995</v>
      </c>
      <c r="O8725">
        <v>0</v>
      </c>
      <c r="P8725">
        <v>513</v>
      </c>
      <c r="Q8725">
        <v>0</v>
      </c>
      <c r="R8725">
        <v>4</v>
      </c>
      <c r="S8725">
        <v>0</v>
      </c>
      <c r="T8725">
        <v>46</v>
      </c>
      <c r="U8725">
        <v>0</v>
      </c>
      <c r="V8725">
        <v>0</v>
      </c>
      <c r="W8725">
        <v>0</v>
      </c>
      <c r="X8725">
        <v>81.029921805441859</v>
      </c>
      <c r="Y8725">
        <v>0</v>
      </c>
      <c r="Z8725">
        <v>0.54040374907510003</v>
      </c>
      <c r="AA8725">
        <v>0</v>
      </c>
      <c r="AB8725">
        <v>48.387874117024936</v>
      </c>
      <c r="AC8725">
        <v>0</v>
      </c>
      <c r="AD8725">
        <v>0</v>
      </c>
      <c r="AE8725">
        <v>129.95819967154188</v>
      </c>
    </row>
    <row r="8726" spans="1:31" x14ac:dyDescent="0.25">
      <c r="A8726">
        <v>2334993</v>
      </c>
      <c r="B8726">
        <v>1</v>
      </c>
      <c r="C8726" t="s">
        <v>81</v>
      </c>
      <c r="D8726" t="s">
        <v>113</v>
      </c>
      <c r="E8726" t="s">
        <v>285</v>
      </c>
      <c r="F8726" t="s">
        <v>24735</v>
      </c>
      <c r="G8726" t="s">
        <v>149</v>
      </c>
      <c r="H8726" t="s">
        <v>150</v>
      </c>
      <c r="I8726" t="s">
        <v>136</v>
      </c>
      <c r="J8726" t="s">
        <v>137</v>
      </c>
      <c r="K8726" t="s">
        <v>138</v>
      </c>
      <c r="L8726" t="s">
        <v>24736</v>
      </c>
      <c r="M8726" t="s">
        <v>24737</v>
      </c>
      <c r="N8726">
        <v>2.6613888879999998</v>
      </c>
      <c r="O8726">
        <v>0</v>
      </c>
      <c r="P8726">
        <v>111</v>
      </c>
      <c r="Q8726">
        <v>0</v>
      </c>
      <c r="R8726">
        <v>0</v>
      </c>
      <c r="S8726">
        <v>0</v>
      </c>
      <c r="T8726">
        <v>16</v>
      </c>
      <c r="U8726">
        <v>0</v>
      </c>
      <c r="V8726">
        <v>0</v>
      </c>
      <c r="W8726">
        <v>0</v>
      </c>
      <c r="X8726">
        <v>59.838322904607629</v>
      </c>
      <c r="Y8726">
        <v>0</v>
      </c>
      <c r="Z8726">
        <v>0</v>
      </c>
      <c r="AA8726">
        <v>0</v>
      </c>
      <c r="AB8726">
        <v>24.676759018179421</v>
      </c>
      <c r="AC8726">
        <v>0</v>
      </c>
      <c r="AD8726">
        <v>0</v>
      </c>
      <c r="AE8726">
        <v>84.515081922787047</v>
      </c>
    </row>
    <row r="8727" spans="1:31" x14ac:dyDescent="0.25">
      <c r="A8727">
        <v>2335099</v>
      </c>
      <c r="B8727">
        <v>1</v>
      </c>
      <c r="C8727" t="s">
        <v>80</v>
      </c>
      <c r="D8727" t="s">
        <v>99</v>
      </c>
      <c r="E8727" t="s">
        <v>153</v>
      </c>
      <c r="F8727" t="s">
        <v>24738</v>
      </c>
      <c r="G8727" t="s">
        <v>155</v>
      </c>
      <c r="H8727" t="s">
        <v>150</v>
      </c>
      <c r="I8727" t="s">
        <v>136</v>
      </c>
      <c r="J8727" t="s">
        <v>137</v>
      </c>
      <c r="K8727" t="s">
        <v>138</v>
      </c>
      <c r="L8727" t="s">
        <v>24739</v>
      </c>
      <c r="M8727" t="s">
        <v>24740</v>
      </c>
      <c r="N8727">
        <v>2.6838888879999998</v>
      </c>
      <c r="O8727">
        <v>0</v>
      </c>
      <c r="P8727">
        <v>2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2.7969523830293253</v>
      </c>
      <c r="Y8727">
        <v>0</v>
      </c>
      <c r="Z8727">
        <v>0</v>
      </c>
      <c r="AA8727">
        <v>0</v>
      </c>
      <c r="AB8727">
        <v>0</v>
      </c>
      <c r="AC8727">
        <v>0</v>
      </c>
      <c r="AD8727">
        <v>0</v>
      </c>
      <c r="AE8727">
        <v>2.7969523830293253</v>
      </c>
    </row>
    <row r="8728" spans="1:31" x14ac:dyDescent="0.25">
      <c r="A8728">
        <v>2334850</v>
      </c>
      <c r="B8728">
        <v>1</v>
      </c>
      <c r="C8728" t="s">
        <v>81</v>
      </c>
      <c r="D8728" t="s">
        <v>115</v>
      </c>
      <c r="E8728" t="s">
        <v>175</v>
      </c>
      <c r="F8728" t="s">
        <v>24741</v>
      </c>
      <c r="G8728" t="s">
        <v>968</v>
      </c>
      <c r="H8728" t="s">
        <v>135</v>
      </c>
      <c r="I8728" t="s">
        <v>136</v>
      </c>
      <c r="J8728" t="s">
        <v>137</v>
      </c>
      <c r="K8728" t="s">
        <v>144</v>
      </c>
      <c r="L8728" t="s">
        <v>24742</v>
      </c>
      <c r="M8728" t="s">
        <v>24743</v>
      </c>
      <c r="N8728">
        <v>2.170833333</v>
      </c>
      <c r="O8728">
        <v>0</v>
      </c>
      <c r="P8728">
        <v>0</v>
      </c>
      <c r="Q8728">
        <v>0</v>
      </c>
      <c r="R8728">
        <v>0</v>
      </c>
      <c r="S8728">
        <v>0</v>
      </c>
      <c r="T8728">
        <v>0</v>
      </c>
      <c r="U8728">
        <v>1</v>
      </c>
      <c r="V8728">
        <v>0</v>
      </c>
      <c r="W8728">
        <v>0</v>
      </c>
      <c r="X8728">
        <v>0</v>
      </c>
      <c r="Y8728">
        <v>0</v>
      </c>
      <c r="Z8728">
        <v>0</v>
      </c>
      <c r="AA8728">
        <v>0</v>
      </c>
      <c r="AB8728">
        <v>0</v>
      </c>
      <c r="AC8728">
        <v>333.35020471175801</v>
      </c>
      <c r="AD8728">
        <v>0</v>
      </c>
      <c r="AE8728">
        <v>333.35020471175801</v>
      </c>
    </row>
    <row r="8729" spans="1:31" x14ac:dyDescent="0.25">
      <c r="A8729">
        <v>2335274</v>
      </c>
      <c r="B8729">
        <v>1</v>
      </c>
      <c r="C8729" t="s">
        <v>80</v>
      </c>
      <c r="D8729" t="s">
        <v>95</v>
      </c>
      <c r="E8729" t="s">
        <v>132</v>
      </c>
      <c r="F8729" t="s">
        <v>24744</v>
      </c>
      <c r="G8729" t="s">
        <v>134</v>
      </c>
      <c r="H8729" t="s">
        <v>135</v>
      </c>
      <c r="I8729" t="s">
        <v>136</v>
      </c>
      <c r="J8729" t="s">
        <v>137</v>
      </c>
      <c r="K8729" t="s">
        <v>138</v>
      </c>
      <c r="L8729" t="s">
        <v>24745</v>
      </c>
      <c r="M8729" t="s">
        <v>24746</v>
      </c>
      <c r="N8729">
        <v>9.3611110999999997E-2</v>
      </c>
      <c r="O8729">
        <v>0</v>
      </c>
      <c r="P8729">
        <v>1178</v>
      </c>
      <c r="Q8729">
        <v>0</v>
      </c>
      <c r="R8729">
        <v>9</v>
      </c>
      <c r="S8729">
        <v>0</v>
      </c>
      <c r="T8729">
        <v>70</v>
      </c>
      <c r="U8729">
        <v>0</v>
      </c>
      <c r="V8729">
        <v>0</v>
      </c>
      <c r="W8729">
        <v>0</v>
      </c>
      <c r="X8729">
        <v>27.736585114061317</v>
      </c>
      <c r="Y8729">
        <v>0</v>
      </c>
      <c r="Z8729">
        <v>0.14371456539310004</v>
      </c>
      <c r="AA8729">
        <v>0</v>
      </c>
      <c r="AB8729">
        <v>6.733526746520945</v>
      </c>
      <c r="AC8729">
        <v>0</v>
      </c>
      <c r="AD8729">
        <v>0</v>
      </c>
      <c r="AE8729">
        <v>34.613826425975361</v>
      </c>
    </row>
    <row r="8730" spans="1:31" x14ac:dyDescent="0.25">
      <c r="A8730">
        <v>2335082</v>
      </c>
      <c r="B8730">
        <v>1</v>
      </c>
      <c r="C8730" t="s">
        <v>80</v>
      </c>
      <c r="D8730" t="s">
        <v>82</v>
      </c>
      <c r="E8730" t="s">
        <v>147</v>
      </c>
      <c r="F8730" t="s">
        <v>24747</v>
      </c>
      <c r="G8730" t="s">
        <v>1658</v>
      </c>
      <c r="H8730" t="s">
        <v>150</v>
      </c>
      <c r="I8730" t="s">
        <v>136</v>
      </c>
      <c r="J8730" t="s">
        <v>137</v>
      </c>
      <c r="K8730" t="s">
        <v>138</v>
      </c>
      <c r="L8730" t="s">
        <v>24748</v>
      </c>
      <c r="M8730" t="s">
        <v>24749</v>
      </c>
      <c r="N8730">
        <v>0.92111111099999998</v>
      </c>
      <c r="O8730">
        <v>0</v>
      </c>
      <c r="P8730">
        <v>53</v>
      </c>
      <c r="Q8730">
        <v>0</v>
      </c>
      <c r="R8730">
        <v>0</v>
      </c>
      <c r="S8730">
        <v>0</v>
      </c>
      <c r="T8730">
        <v>3</v>
      </c>
      <c r="U8730">
        <v>0</v>
      </c>
      <c r="V8730">
        <v>0</v>
      </c>
      <c r="W8730">
        <v>0</v>
      </c>
      <c r="X8730">
        <v>10.905936349753835</v>
      </c>
      <c r="Y8730">
        <v>0</v>
      </c>
      <c r="Z8730">
        <v>0</v>
      </c>
      <c r="AA8730">
        <v>0</v>
      </c>
      <c r="AB8730">
        <v>1.9032499934907665</v>
      </c>
      <c r="AC8730">
        <v>0</v>
      </c>
      <c r="AD8730">
        <v>0</v>
      </c>
      <c r="AE8730">
        <v>12.809186343244601</v>
      </c>
    </row>
    <row r="8731" spans="1:31" x14ac:dyDescent="0.25">
      <c r="A8731">
        <v>2335088</v>
      </c>
      <c r="B8731">
        <v>1</v>
      </c>
      <c r="C8731" t="s">
        <v>80</v>
      </c>
      <c r="D8731" t="s">
        <v>82</v>
      </c>
      <c r="E8731" t="s">
        <v>147</v>
      </c>
      <c r="F8731" t="s">
        <v>24750</v>
      </c>
      <c r="G8731" t="s">
        <v>258</v>
      </c>
      <c r="H8731" t="s">
        <v>150</v>
      </c>
      <c r="I8731" t="s">
        <v>136</v>
      </c>
      <c r="J8731" t="s">
        <v>137</v>
      </c>
      <c r="K8731" t="s">
        <v>138</v>
      </c>
      <c r="L8731" t="s">
        <v>24751</v>
      </c>
      <c r="M8731" t="s">
        <v>24752</v>
      </c>
      <c r="N8731">
        <v>3.6588888879999999</v>
      </c>
      <c r="O8731">
        <v>0</v>
      </c>
      <c r="P8731">
        <v>0</v>
      </c>
      <c r="Q8731">
        <v>0</v>
      </c>
      <c r="R8731">
        <v>0</v>
      </c>
      <c r="S8731">
        <v>0</v>
      </c>
      <c r="T8731">
        <v>1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>
        <v>0</v>
      </c>
      <c r="AB8731">
        <v>6.4953954366886668</v>
      </c>
      <c r="AC8731">
        <v>0</v>
      </c>
      <c r="AD8731">
        <v>0</v>
      </c>
      <c r="AE8731">
        <v>6.4953954366886668</v>
      </c>
    </row>
    <row r="8732" spans="1:31" x14ac:dyDescent="0.25">
      <c r="A8732">
        <v>2335128</v>
      </c>
      <c r="B8732">
        <v>1</v>
      </c>
      <c r="C8732" t="s">
        <v>81</v>
      </c>
      <c r="D8732" t="s">
        <v>123</v>
      </c>
      <c r="E8732" t="s">
        <v>141</v>
      </c>
      <c r="F8732" t="s">
        <v>5876</v>
      </c>
      <c r="G8732" t="s">
        <v>134</v>
      </c>
      <c r="H8732" t="s">
        <v>135</v>
      </c>
      <c r="I8732" t="s">
        <v>136</v>
      </c>
      <c r="J8732" t="s">
        <v>137</v>
      </c>
      <c r="K8732" t="s">
        <v>138</v>
      </c>
      <c r="L8732" t="s">
        <v>24753</v>
      </c>
      <c r="M8732" t="s">
        <v>24754</v>
      </c>
      <c r="N8732">
        <v>0.54583333300000003</v>
      </c>
      <c r="O8732">
        <v>8</v>
      </c>
      <c r="P8732">
        <v>1377</v>
      </c>
      <c r="Q8732">
        <v>111</v>
      </c>
      <c r="R8732">
        <v>76</v>
      </c>
      <c r="S8732">
        <v>44</v>
      </c>
      <c r="T8732">
        <v>151</v>
      </c>
      <c r="U8732">
        <v>5</v>
      </c>
      <c r="V8732">
        <v>0</v>
      </c>
      <c r="W8732">
        <v>0.85932592772057492</v>
      </c>
      <c r="X8732">
        <v>149.60286689411643</v>
      </c>
      <c r="Y8732">
        <v>49.908899283819181</v>
      </c>
      <c r="Z8732">
        <v>43.051043798548186</v>
      </c>
      <c r="AA8732">
        <v>86.067756987391846</v>
      </c>
      <c r="AB8732">
        <v>65.113091507947445</v>
      </c>
      <c r="AC8732">
        <v>238.87296727728872</v>
      </c>
      <c r="AD8732">
        <v>0</v>
      </c>
      <c r="AE8732">
        <v>633.47595167683244</v>
      </c>
    </row>
    <row r="8733" spans="1:31" x14ac:dyDescent="0.25">
      <c r="A8733">
        <v>2334773</v>
      </c>
      <c r="B8733">
        <v>1</v>
      </c>
      <c r="C8733" t="s">
        <v>80</v>
      </c>
      <c r="D8733" t="s">
        <v>83</v>
      </c>
      <c r="E8733" t="s">
        <v>153</v>
      </c>
      <c r="F8733" t="s">
        <v>24755</v>
      </c>
      <c r="G8733" t="s">
        <v>155</v>
      </c>
      <c r="H8733" t="s">
        <v>150</v>
      </c>
      <c r="I8733" t="s">
        <v>136</v>
      </c>
      <c r="J8733" t="s">
        <v>137</v>
      </c>
      <c r="K8733" t="s">
        <v>138</v>
      </c>
      <c r="L8733" t="s">
        <v>24756</v>
      </c>
      <c r="M8733" t="s">
        <v>24757</v>
      </c>
      <c r="N8733">
        <v>3.2888888879999998</v>
      </c>
      <c r="O8733">
        <v>0</v>
      </c>
      <c r="P8733">
        <v>4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2.0049692743240999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E8733">
        <v>2.0049692743240999</v>
      </c>
    </row>
    <row r="8734" spans="1:31" x14ac:dyDescent="0.25">
      <c r="A8734">
        <v>2334727</v>
      </c>
      <c r="B8734">
        <v>1</v>
      </c>
      <c r="C8734" t="s">
        <v>80</v>
      </c>
      <c r="D8734" t="s">
        <v>103</v>
      </c>
      <c r="E8734" t="s">
        <v>414</v>
      </c>
      <c r="F8734" t="s">
        <v>24758</v>
      </c>
      <c r="G8734" t="s">
        <v>134</v>
      </c>
      <c r="H8734" t="s">
        <v>2425</v>
      </c>
      <c r="I8734" t="s">
        <v>136</v>
      </c>
      <c r="J8734" t="s">
        <v>137</v>
      </c>
      <c r="K8734" t="s">
        <v>138</v>
      </c>
      <c r="L8734" t="s">
        <v>24759</v>
      </c>
      <c r="M8734" t="s">
        <v>24760</v>
      </c>
      <c r="N8734">
        <v>1.1783333330000001</v>
      </c>
      <c r="O8734">
        <v>0</v>
      </c>
      <c r="P8734">
        <v>660</v>
      </c>
      <c r="Q8734">
        <v>39</v>
      </c>
      <c r="R8734">
        <v>307</v>
      </c>
      <c r="S8734">
        <v>15</v>
      </c>
      <c r="T8734">
        <v>286</v>
      </c>
      <c r="U8734">
        <v>3</v>
      </c>
      <c r="V8734">
        <v>0</v>
      </c>
      <c r="W8734">
        <v>0</v>
      </c>
      <c r="X8734">
        <v>155.02221620730705</v>
      </c>
      <c r="Y8734">
        <v>295.68371825596688</v>
      </c>
      <c r="Z8734">
        <v>978.90909074530794</v>
      </c>
      <c r="AA8734">
        <v>63.550452339822051</v>
      </c>
      <c r="AB8734">
        <v>270.54602180297343</v>
      </c>
      <c r="AC8734">
        <v>119.43088689816901</v>
      </c>
      <c r="AD8734">
        <v>0</v>
      </c>
      <c r="AE8734">
        <v>1883.1423862495462</v>
      </c>
    </row>
    <row r="8735" spans="1:31" x14ac:dyDescent="0.25">
      <c r="A8735">
        <v>2334859</v>
      </c>
      <c r="B8735">
        <v>1</v>
      </c>
      <c r="C8735" t="s">
        <v>80</v>
      </c>
      <c r="D8735" t="s">
        <v>100</v>
      </c>
      <c r="E8735" t="s">
        <v>141</v>
      </c>
      <c r="F8735" t="s">
        <v>8999</v>
      </c>
      <c r="G8735" t="s">
        <v>134</v>
      </c>
      <c r="H8735" t="s">
        <v>135</v>
      </c>
      <c r="I8735" t="s">
        <v>136</v>
      </c>
      <c r="J8735" t="s">
        <v>137</v>
      </c>
      <c r="K8735" t="s">
        <v>138</v>
      </c>
      <c r="L8735" t="s">
        <v>24761</v>
      </c>
      <c r="M8735" t="s">
        <v>24762</v>
      </c>
      <c r="N8735">
        <v>0.45138888799999999</v>
      </c>
      <c r="O8735">
        <v>0</v>
      </c>
      <c r="P8735">
        <v>86</v>
      </c>
      <c r="Q8735">
        <v>3</v>
      </c>
      <c r="R8735">
        <v>20</v>
      </c>
      <c r="S8735">
        <v>10</v>
      </c>
      <c r="T8735">
        <v>114</v>
      </c>
      <c r="U8735">
        <v>2</v>
      </c>
      <c r="V8735">
        <v>0</v>
      </c>
      <c r="W8735">
        <v>0</v>
      </c>
      <c r="X8735">
        <v>19.463065904127077</v>
      </c>
      <c r="Y8735">
        <v>4.2909460301364586</v>
      </c>
      <c r="Z8735">
        <v>5.4823696854062502</v>
      </c>
      <c r="AA8735">
        <v>128.38464682844304</v>
      </c>
      <c r="AB8735">
        <v>223.58059656993137</v>
      </c>
      <c r="AC8735">
        <v>54.746490818906246</v>
      </c>
      <c r="AD8735">
        <v>0</v>
      </c>
      <c r="AE8735">
        <v>435.94811583695042</v>
      </c>
    </row>
    <row r="8736" spans="1:31" x14ac:dyDescent="0.25">
      <c r="A8736">
        <v>2335025</v>
      </c>
      <c r="B8736">
        <v>1</v>
      </c>
      <c r="C8736" t="s">
        <v>80</v>
      </c>
      <c r="D8736" t="s">
        <v>82</v>
      </c>
      <c r="E8736" t="s">
        <v>141</v>
      </c>
      <c r="F8736" t="s">
        <v>24763</v>
      </c>
      <c r="G8736" t="s">
        <v>467</v>
      </c>
      <c r="H8736" t="s">
        <v>135</v>
      </c>
      <c r="I8736" t="s">
        <v>136</v>
      </c>
      <c r="J8736" t="s">
        <v>137</v>
      </c>
      <c r="K8736" t="s">
        <v>138</v>
      </c>
      <c r="L8736" t="s">
        <v>24764</v>
      </c>
      <c r="M8736" t="s">
        <v>24765</v>
      </c>
      <c r="N8736">
        <v>0.30388888800000002</v>
      </c>
      <c r="O8736">
        <v>0</v>
      </c>
      <c r="P8736">
        <v>3951</v>
      </c>
      <c r="Q8736">
        <v>0</v>
      </c>
      <c r="R8736">
        <v>0</v>
      </c>
      <c r="S8736">
        <v>5</v>
      </c>
      <c r="T8736">
        <v>530</v>
      </c>
      <c r="U8736">
        <v>0</v>
      </c>
      <c r="V8736">
        <v>0</v>
      </c>
      <c r="W8736">
        <v>0</v>
      </c>
      <c r="X8736">
        <v>297.2603639490535</v>
      </c>
      <c r="Y8736">
        <v>0</v>
      </c>
      <c r="Z8736">
        <v>0</v>
      </c>
      <c r="AA8736">
        <v>29.143818161936874</v>
      </c>
      <c r="AB8736">
        <v>134.0413001819858</v>
      </c>
      <c r="AC8736">
        <v>0</v>
      </c>
      <c r="AD8736">
        <v>0</v>
      </c>
      <c r="AE8736">
        <v>460.44548229297618</v>
      </c>
    </row>
    <row r="8737" spans="1:31" x14ac:dyDescent="0.25">
      <c r="A8737">
        <v>2334816</v>
      </c>
      <c r="B8737">
        <v>1</v>
      </c>
      <c r="C8737" t="s">
        <v>81</v>
      </c>
      <c r="D8737" t="s">
        <v>113</v>
      </c>
      <c r="E8737" t="s">
        <v>141</v>
      </c>
      <c r="F8737" t="s">
        <v>24766</v>
      </c>
      <c r="G8737" t="s">
        <v>143</v>
      </c>
      <c r="H8737" t="s">
        <v>135</v>
      </c>
      <c r="I8737" t="s">
        <v>136</v>
      </c>
      <c r="J8737" t="s">
        <v>137</v>
      </c>
      <c r="K8737" t="s">
        <v>144</v>
      </c>
      <c r="L8737" t="s">
        <v>24767</v>
      </c>
      <c r="M8737" t="s">
        <v>24768</v>
      </c>
      <c r="N8737">
        <v>8.3383333329999996</v>
      </c>
      <c r="O8737">
        <v>7</v>
      </c>
      <c r="P8737">
        <v>58</v>
      </c>
      <c r="Q8737">
        <v>33</v>
      </c>
      <c r="R8737">
        <v>374</v>
      </c>
      <c r="S8737">
        <v>5</v>
      </c>
      <c r="T8737">
        <v>15</v>
      </c>
      <c r="U8737">
        <v>0</v>
      </c>
      <c r="V8737">
        <v>0</v>
      </c>
      <c r="W8737">
        <v>34.388722925928001</v>
      </c>
      <c r="X8737">
        <v>91.327010935260802</v>
      </c>
      <c r="Y8737">
        <v>1670.3265525632798</v>
      </c>
      <c r="Z8737">
        <v>5869.3127796819108</v>
      </c>
      <c r="AA8737">
        <v>47.802426557552842</v>
      </c>
      <c r="AB8737">
        <v>428.02174127079309</v>
      </c>
      <c r="AC8737">
        <v>0</v>
      </c>
      <c r="AD8737">
        <v>0</v>
      </c>
      <c r="AE8737">
        <v>8141.1792339347257</v>
      </c>
    </row>
    <row r="8738" spans="1:31" x14ac:dyDescent="0.25">
      <c r="A8738">
        <v>2334853</v>
      </c>
      <c r="B8738">
        <v>1</v>
      </c>
      <c r="C8738" t="s">
        <v>80</v>
      </c>
      <c r="D8738" t="s">
        <v>96</v>
      </c>
      <c r="E8738" t="s">
        <v>153</v>
      </c>
      <c r="F8738" t="s">
        <v>24769</v>
      </c>
      <c r="G8738" t="s">
        <v>203</v>
      </c>
      <c r="H8738" t="s">
        <v>150</v>
      </c>
      <c r="I8738" t="s">
        <v>136</v>
      </c>
      <c r="J8738" t="s">
        <v>137</v>
      </c>
      <c r="K8738" t="s">
        <v>138</v>
      </c>
      <c r="L8738" t="s">
        <v>24742</v>
      </c>
      <c r="M8738" t="s">
        <v>24770</v>
      </c>
      <c r="N8738">
        <v>3.2341666660000001</v>
      </c>
      <c r="O8738">
        <v>0</v>
      </c>
      <c r="P8738">
        <v>2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0.79771485848570001</v>
      </c>
      <c r="Y8738">
        <v>0</v>
      </c>
      <c r="Z8738">
        <v>0</v>
      </c>
      <c r="AA8738">
        <v>0</v>
      </c>
      <c r="AB8738">
        <v>0</v>
      </c>
      <c r="AC8738">
        <v>0</v>
      </c>
      <c r="AD8738">
        <v>0</v>
      </c>
      <c r="AE8738">
        <v>0.79771485848570001</v>
      </c>
    </row>
    <row r="8739" spans="1:31" x14ac:dyDescent="0.25">
      <c r="A8739">
        <v>2335102</v>
      </c>
      <c r="B8739">
        <v>1</v>
      </c>
      <c r="C8739" t="s">
        <v>81</v>
      </c>
      <c r="D8739" t="s">
        <v>112</v>
      </c>
      <c r="E8739" t="s">
        <v>147</v>
      </c>
      <c r="F8739" t="s">
        <v>24771</v>
      </c>
      <c r="G8739" t="s">
        <v>149</v>
      </c>
      <c r="H8739" t="s">
        <v>150</v>
      </c>
      <c r="I8739" t="s">
        <v>136</v>
      </c>
      <c r="J8739" t="s">
        <v>137</v>
      </c>
      <c r="K8739" t="s">
        <v>138</v>
      </c>
      <c r="L8739" t="s">
        <v>24772</v>
      </c>
      <c r="M8739" t="s">
        <v>24773</v>
      </c>
      <c r="N8739">
        <v>1.46</v>
      </c>
      <c r="O8739">
        <v>0</v>
      </c>
      <c r="P8739">
        <v>25</v>
      </c>
      <c r="Q8739">
        <v>0</v>
      </c>
      <c r="R8739">
        <v>3</v>
      </c>
      <c r="S8739">
        <v>0</v>
      </c>
      <c r="T8739">
        <v>1</v>
      </c>
      <c r="U8739">
        <v>0</v>
      </c>
      <c r="V8739">
        <v>0</v>
      </c>
      <c r="W8739">
        <v>0</v>
      </c>
      <c r="X8739">
        <v>6.2951454178607991</v>
      </c>
      <c r="Y8739">
        <v>0</v>
      </c>
      <c r="Z8739">
        <v>3.0086139979830504</v>
      </c>
      <c r="AA8739">
        <v>0</v>
      </c>
      <c r="AB8739">
        <v>2.7155109106014441</v>
      </c>
      <c r="AC8739">
        <v>0</v>
      </c>
      <c r="AD8739">
        <v>0</v>
      </c>
      <c r="AE8739">
        <v>12.019270326445294</v>
      </c>
    </row>
    <row r="8740" spans="1:31" x14ac:dyDescent="0.25">
      <c r="A8740">
        <v>2335294</v>
      </c>
      <c r="B8740">
        <v>1</v>
      </c>
      <c r="C8740" t="s">
        <v>81</v>
      </c>
      <c r="D8740" t="s">
        <v>112</v>
      </c>
      <c r="E8740" t="s">
        <v>147</v>
      </c>
      <c r="F8740" t="s">
        <v>24774</v>
      </c>
      <c r="G8740" t="s">
        <v>149</v>
      </c>
      <c r="H8740" t="s">
        <v>150</v>
      </c>
      <c r="I8740" t="s">
        <v>136</v>
      </c>
      <c r="J8740" t="s">
        <v>137</v>
      </c>
      <c r="K8740" t="s">
        <v>138</v>
      </c>
      <c r="L8740" t="s">
        <v>24775</v>
      </c>
      <c r="M8740" t="s">
        <v>24776</v>
      </c>
      <c r="N8740">
        <v>2.7011111109999999</v>
      </c>
      <c r="O8740">
        <v>0</v>
      </c>
      <c r="P8740">
        <v>0</v>
      </c>
      <c r="Q8740">
        <v>0</v>
      </c>
      <c r="R8740">
        <v>0</v>
      </c>
      <c r="S8740">
        <v>0</v>
      </c>
      <c r="T8740">
        <v>1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>
        <v>0</v>
      </c>
      <c r="AB8740">
        <v>0</v>
      </c>
      <c r="AC8740">
        <v>0</v>
      </c>
      <c r="AD8740">
        <v>0</v>
      </c>
      <c r="AE8740">
        <v>0</v>
      </c>
    </row>
    <row r="8741" spans="1:31" x14ac:dyDescent="0.25">
      <c r="A8741">
        <v>2334730</v>
      </c>
      <c r="B8741">
        <v>1</v>
      </c>
      <c r="C8741" t="s">
        <v>80</v>
      </c>
      <c r="D8741" t="s">
        <v>83</v>
      </c>
      <c r="E8741" t="s">
        <v>158</v>
      </c>
      <c r="F8741" t="s">
        <v>24777</v>
      </c>
      <c r="G8741" t="s">
        <v>193</v>
      </c>
      <c r="H8741" t="s">
        <v>150</v>
      </c>
      <c r="I8741" t="s">
        <v>136</v>
      </c>
      <c r="J8741" t="s">
        <v>3</v>
      </c>
      <c r="K8741" t="s">
        <v>138</v>
      </c>
      <c r="L8741" t="s">
        <v>24778</v>
      </c>
      <c r="M8741" t="s">
        <v>24779</v>
      </c>
      <c r="N8741">
        <v>8.1999999999999993</v>
      </c>
      <c r="O8741">
        <v>0</v>
      </c>
      <c r="P8741">
        <v>205</v>
      </c>
      <c r="Q8741">
        <v>0</v>
      </c>
      <c r="R8741">
        <v>0</v>
      </c>
      <c r="S8741">
        <v>0</v>
      </c>
      <c r="T8741">
        <v>7</v>
      </c>
      <c r="U8741">
        <v>0</v>
      </c>
      <c r="V8741">
        <v>0</v>
      </c>
      <c r="W8741">
        <v>0</v>
      </c>
      <c r="X8741">
        <v>418.15866936168305</v>
      </c>
      <c r="Y8741">
        <v>0</v>
      </c>
      <c r="Z8741">
        <v>0</v>
      </c>
      <c r="AA8741">
        <v>0</v>
      </c>
      <c r="AB8741">
        <v>53.950490418025545</v>
      </c>
      <c r="AC8741">
        <v>0</v>
      </c>
      <c r="AD8741">
        <v>0</v>
      </c>
      <c r="AE8741">
        <v>472.10915977970859</v>
      </c>
    </row>
    <row r="8742" spans="1:31" x14ac:dyDescent="0.25">
      <c r="A8742">
        <v>2334876</v>
      </c>
      <c r="B8742">
        <v>1</v>
      </c>
      <c r="C8742" t="s">
        <v>80</v>
      </c>
      <c r="D8742" t="s">
        <v>102</v>
      </c>
      <c r="E8742" t="s">
        <v>141</v>
      </c>
      <c r="F8742" t="s">
        <v>18328</v>
      </c>
      <c r="G8742" t="s">
        <v>177</v>
      </c>
      <c r="H8742" t="s">
        <v>135</v>
      </c>
      <c r="I8742" t="s">
        <v>136</v>
      </c>
      <c r="J8742" t="s">
        <v>137</v>
      </c>
      <c r="K8742" t="s">
        <v>144</v>
      </c>
      <c r="L8742" t="s">
        <v>24780</v>
      </c>
      <c r="M8742" t="s">
        <v>24781</v>
      </c>
      <c r="N8742">
        <v>9.8880555549999993</v>
      </c>
      <c r="O8742">
        <v>1</v>
      </c>
      <c r="P8742">
        <v>1038</v>
      </c>
      <c r="Q8742">
        <v>2</v>
      </c>
      <c r="R8742">
        <v>15</v>
      </c>
      <c r="S8742">
        <v>5</v>
      </c>
      <c r="T8742">
        <v>73</v>
      </c>
      <c r="U8742">
        <v>0</v>
      </c>
      <c r="V8742">
        <v>0</v>
      </c>
      <c r="W8742">
        <v>10.374426533751802</v>
      </c>
      <c r="X8742">
        <v>1365.3900016621114</v>
      </c>
      <c r="Y8742">
        <v>20.289023176402129</v>
      </c>
      <c r="Z8742">
        <v>219.35580508599756</v>
      </c>
      <c r="AA8742">
        <v>84.195520774126635</v>
      </c>
      <c r="AB8742">
        <v>382.99802193835171</v>
      </c>
      <c r="AC8742">
        <v>0</v>
      </c>
      <c r="AD8742">
        <v>0</v>
      </c>
      <c r="AE8742">
        <v>2082.6027991707415</v>
      </c>
    </row>
    <row r="8743" spans="1:31" x14ac:dyDescent="0.25">
      <c r="A8743">
        <v>2335168</v>
      </c>
      <c r="B8743">
        <v>1</v>
      </c>
      <c r="C8743" t="s">
        <v>81</v>
      </c>
      <c r="D8743" t="s">
        <v>121</v>
      </c>
      <c r="E8743" t="s">
        <v>141</v>
      </c>
      <c r="F8743" t="s">
        <v>24782</v>
      </c>
      <c r="G8743" t="s">
        <v>134</v>
      </c>
      <c r="H8743" t="s">
        <v>135</v>
      </c>
      <c r="I8743" t="s">
        <v>136</v>
      </c>
      <c r="J8743" t="s">
        <v>137</v>
      </c>
      <c r="K8743" t="s">
        <v>138</v>
      </c>
      <c r="L8743" t="s">
        <v>24783</v>
      </c>
      <c r="M8743" t="s">
        <v>24784</v>
      </c>
      <c r="N8743">
        <v>0.88194444400000005</v>
      </c>
      <c r="O8743">
        <v>0</v>
      </c>
      <c r="P8743">
        <v>1280</v>
      </c>
      <c r="Q8743">
        <v>4</v>
      </c>
      <c r="R8743">
        <v>115</v>
      </c>
      <c r="S8743">
        <v>14</v>
      </c>
      <c r="T8743">
        <v>91</v>
      </c>
      <c r="U8743">
        <v>1</v>
      </c>
      <c r="V8743">
        <v>0</v>
      </c>
      <c r="W8743">
        <v>0</v>
      </c>
      <c r="X8743">
        <v>134.5786935739491</v>
      </c>
      <c r="Y8743">
        <v>8.3633365931493113</v>
      </c>
      <c r="Z8743">
        <v>36.095987564975651</v>
      </c>
      <c r="AA8743">
        <v>29.473126331715797</v>
      </c>
      <c r="AB8743">
        <v>58.362271207681047</v>
      </c>
      <c r="AC8743">
        <v>95.095361020967459</v>
      </c>
      <c r="AD8743">
        <v>0</v>
      </c>
      <c r="AE8743">
        <v>361.96877629243835</v>
      </c>
    </row>
    <row r="8744" spans="1:31" x14ac:dyDescent="0.25">
      <c r="A8744">
        <v>2334836</v>
      </c>
      <c r="B8744">
        <v>1</v>
      </c>
      <c r="C8744" t="s">
        <v>81</v>
      </c>
      <c r="D8744" t="s">
        <v>127</v>
      </c>
      <c r="E8744" t="s">
        <v>175</v>
      </c>
      <c r="F8744" t="s">
        <v>24785</v>
      </c>
      <c r="G8744" t="s">
        <v>143</v>
      </c>
      <c r="H8744" t="s">
        <v>135</v>
      </c>
      <c r="I8744" t="s">
        <v>136</v>
      </c>
      <c r="J8744" t="s">
        <v>137</v>
      </c>
      <c r="K8744" t="s">
        <v>144</v>
      </c>
      <c r="L8744" t="s">
        <v>24786</v>
      </c>
      <c r="M8744" t="s">
        <v>24787</v>
      </c>
      <c r="N8744">
        <v>2.2347222219999998</v>
      </c>
      <c r="O8744">
        <v>0</v>
      </c>
      <c r="P8744">
        <v>29</v>
      </c>
      <c r="Q8744">
        <v>0</v>
      </c>
      <c r="R8744">
        <v>9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9.1646698228815957</v>
      </c>
      <c r="Y8744">
        <v>0</v>
      </c>
      <c r="Z8744">
        <v>6.2538679298024995</v>
      </c>
      <c r="AA8744">
        <v>0</v>
      </c>
      <c r="AB8744">
        <v>0</v>
      </c>
      <c r="AC8744">
        <v>0</v>
      </c>
      <c r="AD8744">
        <v>0</v>
      </c>
      <c r="AE8744">
        <v>15.418537752684095</v>
      </c>
    </row>
    <row r="8745" spans="1:31" x14ac:dyDescent="0.25">
      <c r="A8745">
        <v>2335191</v>
      </c>
      <c r="B8745">
        <v>1</v>
      </c>
      <c r="C8745" t="s">
        <v>80</v>
      </c>
      <c r="D8745" t="s">
        <v>89</v>
      </c>
      <c r="E8745" t="s">
        <v>153</v>
      </c>
      <c r="F8745" t="s">
        <v>24788</v>
      </c>
      <c r="G8745" t="s">
        <v>203</v>
      </c>
      <c r="H8745" t="s">
        <v>150</v>
      </c>
      <c r="I8745" t="s">
        <v>136</v>
      </c>
      <c r="J8745" t="s">
        <v>137</v>
      </c>
      <c r="K8745" t="s">
        <v>138</v>
      </c>
      <c r="L8745" t="s">
        <v>24789</v>
      </c>
      <c r="M8745" t="s">
        <v>24790</v>
      </c>
      <c r="N8745">
        <v>0.72666666599999996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1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>
        <v>0</v>
      </c>
      <c r="AB8745">
        <v>0</v>
      </c>
      <c r="AC8745">
        <v>0</v>
      </c>
      <c r="AD8745">
        <v>0</v>
      </c>
      <c r="AE8745">
        <v>0</v>
      </c>
    </row>
    <row r="8746" spans="1:31" x14ac:dyDescent="0.25">
      <c r="A8746">
        <v>2334713</v>
      </c>
      <c r="B8746">
        <v>1</v>
      </c>
      <c r="C8746" t="s">
        <v>80</v>
      </c>
      <c r="D8746" t="s">
        <v>108</v>
      </c>
      <c r="E8746" t="s">
        <v>147</v>
      </c>
      <c r="F8746" t="s">
        <v>24791</v>
      </c>
      <c r="G8746" t="s">
        <v>149</v>
      </c>
      <c r="H8746" t="s">
        <v>150</v>
      </c>
      <c r="I8746" t="s">
        <v>136</v>
      </c>
      <c r="J8746" t="s">
        <v>137</v>
      </c>
      <c r="K8746" t="s">
        <v>138</v>
      </c>
      <c r="L8746" t="s">
        <v>24792</v>
      </c>
      <c r="M8746" t="s">
        <v>24793</v>
      </c>
      <c r="N8746">
        <v>1.898055555</v>
      </c>
      <c r="O8746">
        <v>0</v>
      </c>
      <c r="P8746">
        <v>1</v>
      </c>
      <c r="Q8746">
        <v>0</v>
      </c>
      <c r="R8746">
        <v>2</v>
      </c>
      <c r="S8746">
        <v>0</v>
      </c>
      <c r="T8746">
        <v>4</v>
      </c>
      <c r="U8746">
        <v>0</v>
      </c>
      <c r="V8746">
        <v>0</v>
      </c>
      <c r="W8746">
        <v>0</v>
      </c>
      <c r="X8746">
        <v>0.32540903021273337</v>
      </c>
      <c r="Y8746">
        <v>0</v>
      </c>
      <c r="Z8746">
        <v>4.178952160587917</v>
      </c>
      <c r="AA8746">
        <v>0</v>
      </c>
      <c r="AB8746">
        <v>6.1856790673793398</v>
      </c>
      <c r="AC8746">
        <v>0</v>
      </c>
      <c r="AD8746">
        <v>0</v>
      </c>
      <c r="AE8746">
        <v>10.690040258179991</v>
      </c>
    </row>
    <row r="8747" spans="1:31" x14ac:dyDescent="0.25">
      <c r="A8747">
        <v>2334813</v>
      </c>
      <c r="B8747">
        <v>1</v>
      </c>
      <c r="C8747" t="s">
        <v>80</v>
      </c>
      <c r="D8747" t="s">
        <v>93</v>
      </c>
      <c r="E8747" t="s">
        <v>141</v>
      </c>
      <c r="F8747" t="s">
        <v>3469</v>
      </c>
      <c r="G8747" t="s">
        <v>143</v>
      </c>
      <c r="H8747" t="s">
        <v>135</v>
      </c>
      <c r="I8747" t="s">
        <v>136</v>
      </c>
      <c r="J8747" t="s">
        <v>137</v>
      </c>
      <c r="K8747" t="s">
        <v>144</v>
      </c>
      <c r="L8747" t="s">
        <v>24794</v>
      </c>
      <c r="M8747" t="s">
        <v>24795</v>
      </c>
      <c r="N8747">
        <v>10.641111111000001</v>
      </c>
      <c r="O8747">
        <v>2</v>
      </c>
      <c r="P8747">
        <v>332</v>
      </c>
      <c r="Q8747">
        <v>10</v>
      </c>
      <c r="R8747">
        <v>263</v>
      </c>
      <c r="S8747">
        <v>2</v>
      </c>
      <c r="T8747">
        <v>117</v>
      </c>
      <c r="U8747">
        <v>0</v>
      </c>
      <c r="V8747">
        <v>0</v>
      </c>
      <c r="W8747">
        <v>27.264133318483541</v>
      </c>
      <c r="X8747">
        <v>447.62082840561578</v>
      </c>
      <c r="Y8747">
        <v>502.58800695473542</v>
      </c>
      <c r="Z8747">
        <v>1624.2285389005569</v>
      </c>
      <c r="AA8747">
        <v>30.183212884814377</v>
      </c>
      <c r="AB8747">
        <v>957.10074044986436</v>
      </c>
      <c r="AC8747">
        <v>0</v>
      </c>
      <c r="AD8747">
        <v>0</v>
      </c>
      <c r="AE8747">
        <v>3588.9854609140702</v>
      </c>
    </row>
    <row r="8748" spans="1:31" x14ac:dyDescent="0.25">
      <c r="A8748">
        <v>2334936</v>
      </c>
      <c r="B8748">
        <v>1</v>
      </c>
      <c r="C8748" t="s">
        <v>81</v>
      </c>
      <c r="D8748" t="s">
        <v>112</v>
      </c>
      <c r="E8748" t="s">
        <v>153</v>
      </c>
      <c r="F8748" t="s">
        <v>24796</v>
      </c>
      <c r="G8748" t="s">
        <v>155</v>
      </c>
      <c r="H8748" t="s">
        <v>150</v>
      </c>
      <c r="I8748" t="s">
        <v>136</v>
      </c>
      <c r="J8748" t="s">
        <v>137</v>
      </c>
      <c r="K8748" t="s">
        <v>138</v>
      </c>
      <c r="L8748" t="s">
        <v>24797</v>
      </c>
      <c r="M8748" t="s">
        <v>24798</v>
      </c>
      <c r="N8748">
        <v>0.95611111100000001</v>
      </c>
      <c r="O8748">
        <v>0</v>
      </c>
      <c r="P8748">
        <v>3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0.24658402419102501</v>
      </c>
      <c r="Y8748">
        <v>0</v>
      </c>
      <c r="Z8748">
        <v>0</v>
      </c>
      <c r="AA8748">
        <v>0</v>
      </c>
      <c r="AB8748">
        <v>0</v>
      </c>
      <c r="AC8748">
        <v>0</v>
      </c>
      <c r="AD8748">
        <v>0</v>
      </c>
      <c r="AE8748">
        <v>0.24658402419102501</v>
      </c>
    </row>
    <row r="8749" spans="1:31" x14ac:dyDescent="0.25">
      <c r="A8749">
        <v>2335234</v>
      </c>
      <c r="B8749">
        <v>1</v>
      </c>
      <c r="C8749" t="s">
        <v>81</v>
      </c>
      <c r="D8749" t="s">
        <v>117</v>
      </c>
      <c r="E8749" t="s">
        <v>141</v>
      </c>
      <c r="F8749" t="s">
        <v>862</v>
      </c>
      <c r="G8749" t="s">
        <v>134</v>
      </c>
      <c r="H8749" t="s">
        <v>135</v>
      </c>
      <c r="I8749" t="s">
        <v>136</v>
      </c>
      <c r="J8749" t="s">
        <v>137</v>
      </c>
      <c r="K8749" t="s">
        <v>138</v>
      </c>
      <c r="L8749" t="s">
        <v>24799</v>
      </c>
      <c r="M8749" t="s">
        <v>24800</v>
      </c>
      <c r="N8749">
        <v>0.65861111100000003</v>
      </c>
      <c r="O8749">
        <v>0</v>
      </c>
      <c r="P8749">
        <v>402</v>
      </c>
      <c r="Q8749">
        <v>37</v>
      </c>
      <c r="R8749">
        <v>45</v>
      </c>
      <c r="S8749">
        <v>6</v>
      </c>
      <c r="T8749">
        <v>31</v>
      </c>
      <c r="U8749">
        <v>1</v>
      </c>
      <c r="V8749">
        <v>0</v>
      </c>
      <c r="W8749">
        <v>0</v>
      </c>
      <c r="X8749">
        <v>41.319150297809408</v>
      </c>
      <c r="Y8749">
        <v>72.304261596992873</v>
      </c>
      <c r="Z8749">
        <v>19.765795916205906</v>
      </c>
      <c r="AA8749">
        <v>70.370171995192607</v>
      </c>
      <c r="AB8749">
        <v>18.5435564840292</v>
      </c>
      <c r="AC8749">
        <v>48.05427186496533</v>
      </c>
      <c r="AD8749">
        <v>0</v>
      </c>
      <c r="AE8749">
        <v>270.35720815519534</v>
      </c>
    </row>
    <row r="8750" spans="1:31" x14ac:dyDescent="0.25">
      <c r="A8750">
        <v>2334793</v>
      </c>
      <c r="B8750">
        <v>1</v>
      </c>
      <c r="C8750" t="s">
        <v>80</v>
      </c>
      <c r="D8750" t="s">
        <v>82</v>
      </c>
      <c r="E8750" t="s">
        <v>147</v>
      </c>
      <c r="F8750" t="s">
        <v>16231</v>
      </c>
      <c r="G8750" t="s">
        <v>177</v>
      </c>
      <c r="H8750" t="s">
        <v>150</v>
      </c>
      <c r="I8750" t="s">
        <v>136</v>
      </c>
      <c r="J8750" t="s">
        <v>137</v>
      </c>
      <c r="K8750" t="s">
        <v>144</v>
      </c>
      <c r="L8750" t="s">
        <v>24801</v>
      </c>
      <c r="M8750" t="s">
        <v>24802</v>
      </c>
      <c r="N8750">
        <v>6.591111111</v>
      </c>
      <c r="O8750">
        <v>0</v>
      </c>
      <c r="P8750">
        <v>143</v>
      </c>
      <c r="Q8750">
        <v>0</v>
      </c>
      <c r="R8750">
        <v>0</v>
      </c>
      <c r="S8750">
        <v>0</v>
      </c>
      <c r="T8750">
        <v>10</v>
      </c>
      <c r="U8750">
        <v>0</v>
      </c>
      <c r="V8750">
        <v>0</v>
      </c>
      <c r="W8750">
        <v>0</v>
      </c>
      <c r="X8750">
        <v>229.38079883080127</v>
      </c>
      <c r="Y8750">
        <v>0</v>
      </c>
      <c r="Z8750">
        <v>0</v>
      </c>
      <c r="AA8750">
        <v>0</v>
      </c>
      <c r="AB8750">
        <v>106.40423612312341</v>
      </c>
      <c r="AC8750">
        <v>0</v>
      </c>
      <c r="AD8750">
        <v>0</v>
      </c>
      <c r="AE8750">
        <v>335.78503495392465</v>
      </c>
    </row>
    <row r="8751" spans="1:31" x14ac:dyDescent="0.25">
      <c r="A8751">
        <v>2334750</v>
      </c>
      <c r="B8751">
        <v>1</v>
      </c>
      <c r="C8751" t="s">
        <v>80</v>
      </c>
      <c r="D8751" t="s">
        <v>84</v>
      </c>
      <c r="E8751" t="s">
        <v>132</v>
      </c>
      <c r="F8751" t="s">
        <v>24803</v>
      </c>
      <c r="G8751" t="s">
        <v>134</v>
      </c>
      <c r="H8751" t="s">
        <v>135</v>
      </c>
      <c r="I8751" t="s">
        <v>136</v>
      </c>
      <c r="J8751" t="s">
        <v>137</v>
      </c>
      <c r="K8751" t="s">
        <v>138</v>
      </c>
      <c r="L8751" t="s">
        <v>24804</v>
      </c>
      <c r="M8751" t="s">
        <v>24805</v>
      </c>
      <c r="N8751">
        <v>0.105555555</v>
      </c>
      <c r="O8751">
        <v>0</v>
      </c>
      <c r="P8751">
        <v>53</v>
      </c>
      <c r="Q8751">
        <v>0</v>
      </c>
      <c r="R8751">
        <v>2</v>
      </c>
      <c r="S8751">
        <v>12</v>
      </c>
      <c r="T8751">
        <v>195</v>
      </c>
      <c r="U8751">
        <v>0</v>
      </c>
      <c r="V8751">
        <v>0</v>
      </c>
      <c r="W8751">
        <v>0</v>
      </c>
      <c r="X8751">
        <v>3.6948173805083355</v>
      </c>
      <c r="Y8751">
        <v>0</v>
      </c>
      <c r="Z8751">
        <v>5.1664419566749997E-2</v>
      </c>
      <c r="AA8751">
        <v>9.7388928970163882</v>
      </c>
      <c r="AB8751">
        <v>21.119344817035682</v>
      </c>
      <c r="AC8751">
        <v>0</v>
      </c>
      <c r="AD8751">
        <v>0</v>
      </c>
      <c r="AE8751">
        <v>34.604719514127154</v>
      </c>
    </row>
    <row r="8752" spans="1:31" x14ac:dyDescent="0.25">
      <c r="A8752">
        <v>2335291</v>
      </c>
      <c r="B8752">
        <v>1</v>
      </c>
      <c r="C8752" t="s">
        <v>80</v>
      </c>
      <c r="D8752" t="s">
        <v>97</v>
      </c>
      <c r="E8752" t="s">
        <v>153</v>
      </c>
      <c r="F8752" t="s">
        <v>24806</v>
      </c>
      <c r="G8752" t="s">
        <v>703</v>
      </c>
      <c r="H8752" t="s">
        <v>150</v>
      </c>
      <c r="I8752" t="s">
        <v>136</v>
      </c>
      <c r="J8752" t="s">
        <v>137</v>
      </c>
      <c r="K8752" t="s">
        <v>138</v>
      </c>
      <c r="L8752" t="s">
        <v>24807</v>
      </c>
      <c r="M8752" t="s">
        <v>24808</v>
      </c>
      <c r="N8752">
        <v>1.1744444439999999</v>
      </c>
      <c r="O8752">
        <v>0</v>
      </c>
      <c r="P8752">
        <v>1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>
        <v>0</v>
      </c>
      <c r="AB8752">
        <v>0</v>
      </c>
      <c r="AC8752">
        <v>0</v>
      </c>
      <c r="AD8752">
        <v>0</v>
      </c>
      <c r="AE8752">
        <v>0</v>
      </c>
    </row>
    <row r="8753" spans="1:31" x14ac:dyDescent="0.25">
      <c r="A8753">
        <v>2335297</v>
      </c>
      <c r="B8753">
        <v>1</v>
      </c>
      <c r="C8753" t="s">
        <v>80</v>
      </c>
      <c r="D8753" t="s">
        <v>92</v>
      </c>
      <c r="E8753" t="s">
        <v>132</v>
      </c>
      <c r="F8753" t="s">
        <v>24313</v>
      </c>
      <c r="G8753" t="s">
        <v>467</v>
      </c>
      <c r="H8753" t="s">
        <v>135</v>
      </c>
      <c r="I8753" t="s">
        <v>136</v>
      </c>
      <c r="J8753" t="s">
        <v>137</v>
      </c>
      <c r="K8753" t="s">
        <v>138</v>
      </c>
      <c r="L8753" t="s">
        <v>24809</v>
      </c>
      <c r="M8753" t="s">
        <v>24810</v>
      </c>
      <c r="N8753">
        <v>1.062777777</v>
      </c>
      <c r="O8753">
        <v>0</v>
      </c>
      <c r="P8753">
        <v>385</v>
      </c>
      <c r="Q8753">
        <v>0</v>
      </c>
      <c r="R8753">
        <v>28</v>
      </c>
      <c r="S8753">
        <v>0</v>
      </c>
      <c r="T8753">
        <v>27</v>
      </c>
      <c r="U8753">
        <v>0</v>
      </c>
      <c r="V8753">
        <v>0</v>
      </c>
      <c r="W8753">
        <v>0</v>
      </c>
      <c r="X8753">
        <v>87.254855863195502</v>
      </c>
      <c r="Y8753">
        <v>0</v>
      </c>
      <c r="Z8753">
        <v>5.1833276822721004</v>
      </c>
      <c r="AA8753">
        <v>0</v>
      </c>
      <c r="AB8753">
        <v>13.76029431304694</v>
      </c>
      <c r="AC8753">
        <v>0</v>
      </c>
      <c r="AD8753">
        <v>0</v>
      </c>
      <c r="AE8753">
        <v>106.19847785851455</v>
      </c>
    </row>
    <row r="8754" spans="1:31" x14ac:dyDescent="0.25">
      <c r="A8754">
        <v>2335011</v>
      </c>
      <c r="B8754">
        <v>1</v>
      </c>
      <c r="C8754" t="s">
        <v>80</v>
      </c>
      <c r="D8754" t="s">
        <v>92</v>
      </c>
      <c r="E8754" t="s">
        <v>153</v>
      </c>
      <c r="F8754" t="s">
        <v>24811</v>
      </c>
      <c r="G8754" t="s">
        <v>155</v>
      </c>
      <c r="H8754" t="s">
        <v>150</v>
      </c>
      <c r="I8754" t="s">
        <v>136</v>
      </c>
      <c r="J8754" t="s">
        <v>137</v>
      </c>
      <c r="K8754" t="s">
        <v>138</v>
      </c>
      <c r="L8754" t="s">
        <v>24812</v>
      </c>
      <c r="M8754" t="s">
        <v>24813</v>
      </c>
      <c r="N8754">
        <v>1.1244444440000001</v>
      </c>
      <c r="O8754">
        <v>0</v>
      </c>
      <c r="P8754">
        <v>0</v>
      </c>
      <c r="Q8754">
        <v>0</v>
      </c>
      <c r="R8754">
        <v>0</v>
      </c>
      <c r="S8754">
        <v>0</v>
      </c>
      <c r="T8754">
        <v>1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>
        <v>0</v>
      </c>
      <c r="AB8754">
        <v>2.2460352520146669</v>
      </c>
      <c r="AC8754">
        <v>0</v>
      </c>
      <c r="AD8754">
        <v>0</v>
      </c>
      <c r="AE8754">
        <v>2.2460352520146669</v>
      </c>
    </row>
    <row r="8755" spans="1:31" x14ac:dyDescent="0.25">
      <c r="A8755">
        <v>2335280</v>
      </c>
      <c r="B8755">
        <v>1</v>
      </c>
      <c r="C8755" t="s">
        <v>80</v>
      </c>
      <c r="D8755" t="s">
        <v>92</v>
      </c>
      <c r="E8755" t="s">
        <v>175</v>
      </c>
      <c r="F8755" t="s">
        <v>24814</v>
      </c>
      <c r="G8755" t="s">
        <v>210</v>
      </c>
      <c r="H8755" t="s">
        <v>135</v>
      </c>
      <c r="I8755" t="s">
        <v>136</v>
      </c>
      <c r="J8755" t="s">
        <v>137</v>
      </c>
      <c r="K8755" t="s">
        <v>138</v>
      </c>
      <c r="L8755" t="s">
        <v>24815</v>
      </c>
      <c r="M8755" t="s">
        <v>24816</v>
      </c>
      <c r="N8755">
        <v>1.4641666659999999</v>
      </c>
      <c r="O8755">
        <v>0</v>
      </c>
      <c r="P8755">
        <v>964</v>
      </c>
      <c r="Q8755">
        <v>0</v>
      </c>
      <c r="R8755">
        <v>0</v>
      </c>
      <c r="S8755">
        <v>0</v>
      </c>
      <c r="T8755">
        <v>22</v>
      </c>
      <c r="U8755">
        <v>0</v>
      </c>
      <c r="V8755">
        <v>0</v>
      </c>
      <c r="W8755">
        <v>0</v>
      </c>
      <c r="X8755">
        <v>323.12406497599812</v>
      </c>
      <c r="Y8755">
        <v>0</v>
      </c>
      <c r="Z8755">
        <v>0</v>
      </c>
      <c r="AA8755">
        <v>0</v>
      </c>
      <c r="AB8755">
        <v>23.992883401201283</v>
      </c>
      <c r="AC8755">
        <v>0</v>
      </c>
      <c r="AD8755">
        <v>0</v>
      </c>
      <c r="AE8755">
        <v>347.11694837719938</v>
      </c>
    </row>
    <row r="8756" spans="1:31" x14ac:dyDescent="0.25">
      <c r="A8756">
        <v>2335257</v>
      </c>
      <c r="B8756">
        <v>1</v>
      </c>
      <c r="C8756" t="s">
        <v>80</v>
      </c>
      <c r="D8756" t="s">
        <v>107</v>
      </c>
      <c r="E8756" t="s">
        <v>158</v>
      </c>
      <c r="F8756" t="s">
        <v>24817</v>
      </c>
      <c r="G8756" t="s">
        <v>453</v>
      </c>
      <c r="H8756" t="s">
        <v>150</v>
      </c>
      <c r="I8756" t="s">
        <v>136</v>
      </c>
      <c r="J8756" t="s">
        <v>137</v>
      </c>
      <c r="K8756" t="s">
        <v>138</v>
      </c>
      <c r="L8756" t="s">
        <v>24818</v>
      </c>
      <c r="M8756" t="s">
        <v>24819</v>
      </c>
      <c r="N8756">
        <v>3.1091666660000001</v>
      </c>
      <c r="O8756">
        <v>0</v>
      </c>
      <c r="P8756">
        <v>1</v>
      </c>
      <c r="Q8756">
        <v>0</v>
      </c>
      <c r="R8756">
        <v>21</v>
      </c>
      <c r="S8756">
        <v>0</v>
      </c>
      <c r="T8756">
        <v>5</v>
      </c>
      <c r="U8756">
        <v>0</v>
      </c>
      <c r="V8756">
        <v>0</v>
      </c>
      <c r="W8756">
        <v>0</v>
      </c>
      <c r="X8756">
        <v>1.7044352840519834</v>
      </c>
      <c r="Y8756">
        <v>0</v>
      </c>
      <c r="Z8756">
        <v>48.677871419055627</v>
      </c>
      <c r="AA8756">
        <v>0</v>
      </c>
      <c r="AB8756">
        <v>5.1630724224098659</v>
      </c>
      <c r="AC8756">
        <v>0</v>
      </c>
      <c r="AD8756">
        <v>0</v>
      </c>
      <c r="AE8756">
        <v>55.545379125517478</v>
      </c>
    </row>
    <row r="8757" spans="1:31" x14ac:dyDescent="0.25">
      <c r="A8757">
        <v>2334925</v>
      </c>
      <c r="B8757">
        <v>1</v>
      </c>
      <c r="C8757" t="s">
        <v>80</v>
      </c>
      <c r="D8757" t="s">
        <v>103</v>
      </c>
      <c r="E8757" t="s">
        <v>153</v>
      </c>
      <c r="F8757" t="s">
        <v>24820</v>
      </c>
      <c r="G8757" t="s">
        <v>155</v>
      </c>
      <c r="H8757" t="s">
        <v>150</v>
      </c>
      <c r="I8757" t="s">
        <v>136</v>
      </c>
      <c r="J8757" t="s">
        <v>137</v>
      </c>
      <c r="K8757" t="s">
        <v>138</v>
      </c>
      <c r="L8757" t="s">
        <v>24821</v>
      </c>
      <c r="M8757" t="s">
        <v>24822</v>
      </c>
      <c r="N8757">
        <v>3.1263888880000001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2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>
        <v>0</v>
      </c>
      <c r="AB8757">
        <v>6.1381193707438229</v>
      </c>
      <c r="AC8757">
        <v>0</v>
      </c>
      <c r="AD8757">
        <v>0</v>
      </c>
      <c r="AE8757">
        <v>6.1381193707438229</v>
      </c>
    </row>
    <row r="8758" spans="1:31" x14ac:dyDescent="0.25">
      <c r="A8758">
        <v>2334819</v>
      </c>
      <c r="B8758">
        <v>1</v>
      </c>
      <c r="C8758" t="s">
        <v>80</v>
      </c>
      <c r="D8758" t="s">
        <v>82</v>
      </c>
      <c r="E8758" t="s">
        <v>158</v>
      </c>
      <c r="F8758" t="s">
        <v>24823</v>
      </c>
      <c r="G8758" t="s">
        <v>258</v>
      </c>
      <c r="H8758" t="s">
        <v>150</v>
      </c>
      <c r="I8758" t="s">
        <v>136</v>
      </c>
      <c r="J8758" t="s">
        <v>137</v>
      </c>
      <c r="K8758" t="s">
        <v>138</v>
      </c>
      <c r="L8758" t="s">
        <v>24824</v>
      </c>
      <c r="M8758" t="s">
        <v>24825</v>
      </c>
      <c r="N8758">
        <v>1.7269444439999999</v>
      </c>
      <c r="O8758">
        <v>0</v>
      </c>
      <c r="P8758">
        <v>0</v>
      </c>
      <c r="Q8758">
        <v>0</v>
      </c>
      <c r="R8758">
        <v>0</v>
      </c>
      <c r="S8758">
        <v>0</v>
      </c>
      <c r="T8758">
        <v>16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>
        <v>0</v>
      </c>
      <c r="AB8758">
        <v>92.72710146935745</v>
      </c>
      <c r="AC8758">
        <v>0</v>
      </c>
      <c r="AD8758">
        <v>0</v>
      </c>
      <c r="AE8758">
        <v>92.72710146935745</v>
      </c>
    </row>
    <row r="8759" spans="1:31" x14ac:dyDescent="0.25">
      <c r="A8759">
        <v>2335220</v>
      </c>
      <c r="B8759">
        <v>1</v>
      </c>
      <c r="C8759" t="s">
        <v>81</v>
      </c>
      <c r="D8759" t="s">
        <v>112</v>
      </c>
      <c r="E8759" t="s">
        <v>147</v>
      </c>
      <c r="F8759" t="s">
        <v>24826</v>
      </c>
      <c r="G8759" t="s">
        <v>149</v>
      </c>
      <c r="H8759" t="s">
        <v>150</v>
      </c>
      <c r="I8759" t="s">
        <v>136</v>
      </c>
      <c r="J8759" t="s">
        <v>137</v>
      </c>
      <c r="K8759" t="s">
        <v>138</v>
      </c>
      <c r="L8759" t="s">
        <v>24827</v>
      </c>
      <c r="M8759" t="s">
        <v>24828</v>
      </c>
      <c r="N8759">
        <v>0.90305555500000001</v>
      </c>
      <c r="O8759">
        <v>0</v>
      </c>
      <c r="P8759">
        <v>11</v>
      </c>
      <c r="Q8759">
        <v>0</v>
      </c>
      <c r="R8759">
        <v>6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0.36114589119853335</v>
      </c>
      <c r="Y8759">
        <v>0</v>
      </c>
      <c r="Z8759">
        <v>0.12338769277835003</v>
      </c>
      <c r="AA8759">
        <v>0</v>
      </c>
      <c r="AB8759">
        <v>0</v>
      </c>
      <c r="AC8759">
        <v>0</v>
      </c>
      <c r="AD8759">
        <v>0</v>
      </c>
      <c r="AE8759">
        <v>0.4845335839768834</v>
      </c>
    </row>
    <row r="8760" spans="1:31" x14ac:dyDescent="0.25">
      <c r="A8760">
        <v>2334971</v>
      </c>
      <c r="B8760">
        <v>1</v>
      </c>
      <c r="C8760" t="s">
        <v>80</v>
      </c>
      <c r="D8760" t="s">
        <v>94</v>
      </c>
      <c r="E8760" t="s">
        <v>175</v>
      </c>
      <c r="F8760" t="s">
        <v>24829</v>
      </c>
      <c r="G8760" t="s">
        <v>134</v>
      </c>
      <c r="H8760" t="s">
        <v>135</v>
      </c>
      <c r="I8760" t="s">
        <v>136</v>
      </c>
      <c r="J8760" t="s">
        <v>137</v>
      </c>
      <c r="K8760" t="s">
        <v>138</v>
      </c>
      <c r="L8760" t="s">
        <v>24830</v>
      </c>
      <c r="M8760" t="s">
        <v>24831</v>
      </c>
      <c r="N8760">
        <v>2.1183333329999998</v>
      </c>
      <c r="O8760">
        <v>0</v>
      </c>
      <c r="P8760">
        <v>324</v>
      </c>
      <c r="Q8760">
        <v>0</v>
      </c>
      <c r="R8760">
        <v>0</v>
      </c>
      <c r="S8760">
        <v>0</v>
      </c>
      <c r="T8760">
        <v>9</v>
      </c>
      <c r="U8760">
        <v>0</v>
      </c>
      <c r="V8760">
        <v>0</v>
      </c>
      <c r="W8760">
        <v>0</v>
      </c>
      <c r="X8760">
        <v>55.842883311726681</v>
      </c>
      <c r="Y8760">
        <v>0</v>
      </c>
      <c r="Z8760">
        <v>0</v>
      </c>
      <c r="AA8760">
        <v>0</v>
      </c>
      <c r="AB8760">
        <v>5.8905662945624373</v>
      </c>
      <c r="AC8760">
        <v>0</v>
      </c>
      <c r="AD8760">
        <v>0</v>
      </c>
      <c r="AE8760">
        <v>61.73344960628912</v>
      </c>
    </row>
    <row r="8761" spans="1:31" x14ac:dyDescent="0.25">
      <c r="A8761">
        <v>2334825</v>
      </c>
      <c r="B8761">
        <v>1</v>
      </c>
      <c r="C8761" t="s">
        <v>81</v>
      </c>
      <c r="D8761" t="s">
        <v>115</v>
      </c>
      <c r="E8761" t="s">
        <v>132</v>
      </c>
      <c r="F8761" t="s">
        <v>24832</v>
      </c>
      <c r="G8761" t="s">
        <v>143</v>
      </c>
      <c r="H8761" t="s">
        <v>135</v>
      </c>
      <c r="I8761" t="s">
        <v>136</v>
      </c>
      <c r="J8761" t="s">
        <v>137</v>
      </c>
      <c r="K8761" t="s">
        <v>144</v>
      </c>
      <c r="L8761" t="s">
        <v>24833</v>
      </c>
      <c r="M8761" t="s">
        <v>24834</v>
      </c>
      <c r="N8761">
        <v>7.4536111109999998</v>
      </c>
      <c r="O8761">
        <v>0</v>
      </c>
      <c r="P8761">
        <v>40</v>
      </c>
      <c r="Q8761">
        <v>0</v>
      </c>
      <c r="R8761">
        <v>0</v>
      </c>
      <c r="S8761">
        <v>0</v>
      </c>
      <c r="T8761">
        <v>7</v>
      </c>
      <c r="U8761">
        <v>0</v>
      </c>
      <c r="V8761">
        <v>0</v>
      </c>
      <c r="W8761">
        <v>0</v>
      </c>
      <c r="X8761">
        <v>45.889127337348683</v>
      </c>
      <c r="Y8761">
        <v>0</v>
      </c>
      <c r="Z8761">
        <v>0</v>
      </c>
      <c r="AA8761">
        <v>0</v>
      </c>
      <c r="AB8761">
        <v>76.355254770697044</v>
      </c>
      <c r="AC8761">
        <v>0</v>
      </c>
      <c r="AD8761">
        <v>0</v>
      </c>
      <c r="AE8761">
        <v>122.24438210804573</v>
      </c>
    </row>
    <row r="8762" spans="1:31" x14ac:dyDescent="0.25">
      <c r="A8762">
        <v>2335071</v>
      </c>
      <c r="B8762">
        <v>1</v>
      </c>
      <c r="C8762" t="s">
        <v>80</v>
      </c>
      <c r="D8762" t="s">
        <v>104</v>
      </c>
      <c r="E8762" t="s">
        <v>153</v>
      </c>
      <c r="F8762" t="s">
        <v>24835</v>
      </c>
      <c r="G8762" t="s">
        <v>155</v>
      </c>
      <c r="H8762" t="s">
        <v>150</v>
      </c>
      <c r="I8762" t="s">
        <v>136</v>
      </c>
      <c r="J8762" t="s">
        <v>137</v>
      </c>
      <c r="K8762" t="s">
        <v>138</v>
      </c>
      <c r="L8762" t="s">
        <v>24836</v>
      </c>
      <c r="M8762" t="s">
        <v>24837</v>
      </c>
      <c r="N8762">
        <v>6.0388888879999998</v>
      </c>
      <c r="O8762">
        <v>0</v>
      </c>
      <c r="P8762">
        <v>0</v>
      </c>
      <c r="Q8762">
        <v>0</v>
      </c>
      <c r="R8762">
        <v>1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3.1892053885973333</v>
      </c>
      <c r="AA8762">
        <v>0</v>
      </c>
      <c r="AB8762">
        <v>0</v>
      </c>
      <c r="AC8762">
        <v>0</v>
      </c>
      <c r="AD8762">
        <v>0</v>
      </c>
      <c r="AE8762">
        <v>3.1892053885973333</v>
      </c>
    </row>
    <row r="8763" spans="1:31" x14ac:dyDescent="0.25">
      <c r="A8763">
        <v>2334908</v>
      </c>
      <c r="B8763">
        <v>1</v>
      </c>
      <c r="C8763" t="s">
        <v>80</v>
      </c>
      <c r="D8763" t="s">
        <v>83</v>
      </c>
      <c r="E8763" t="s">
        <v>285</v>
      </c>
      <c r="F8763" t="s">
        <v>24838</v>
      </c>
      <c r="G8763" t="s">
        <v>143</v>
      </c>
      <c r="H8763" t="s">
        <v>150</v>
      </c>
      <c r="I8763" t="s">
        <v>136</v>
      </c>
      <c r="J8763" t="s">
        <v>137</v>
      </c>
      <c r="K8763" t="s">
        <v>144</v>
      </c>
      <c r="L8763" t="s">
        <v>24839</v>
      </c>
      <c r="M8763" t="s">
        <v>24840</v>
      </c>
      <c r="N8763">
        <v>5.153888888</v>
      </c>
      <c r="O8763">
        <v>0</v>
      </c>
      <c r="P8763">
        <v>81</v>
      </c>
      <c r="Q8763">
        <v>0</v>
      </c>
      <c r="R8763">
        <v>0</v>
      </c>
      <c r="S8763">
        <v>0</v>
      </c>
      <c r="T8763">
        <v>26</v>
      </c>
      <c r="U8763">
        <v>0</v>
      </c>
      <c r="V8763">
        <v>0</v>
      </c>
      <c r="W8763">
        <v>0</v>
      </c>
      <c r="X8763">
        <v>77.909028004214619</v>
      </c>
      <c r="Y8763">
        <v>0</v>
      </c>
      <c r="Z8763">
        <v>0</v>
      </c>
      <c r="AA8763">
        <v>0</v>
      </c>
      <c r="AB8763">
        <v>108.14008274513891</v>
      </c>
      <c r="AC8763">
        <v>0</v>
      </c>
      <c r="AD8763">
        <v>0</v>
      </c>
      <c r="AE8763">
        <v>186.04911074935353</v>
      </c>
    </row>
    <row r="8764" spans="1:31" x14ac:dyDescent="0.25">
      <c r="A8764">
        <v>2335074</v>
      </c>
      <c r="B8764">
        <v>1</v>
      </c>
      <c r="C8764" t="s">
        <v>80</v>
      </c>
      <c r="D8764" t="s">
        <v>97</v>
      </c>
      <c r="E8764" t="s">
        <v>153</v>
      </c>
      <c r="F8764" t="s">
        <v>24841</v>
      </c>
      <c r="G8764" t="s">
        <v>155</v>
      </c>
      <c r="H8764" t="s">
        <v>150</v>
      </c>
      <c r="I8764" t="s">
        <v>136</v>
      </c>
      <c r="J8764" t="s">
        <v>137</v>
      </c>
      <c r="K8764" t="s">
        <v>138</v>
      </c>
      <c r="L8764" t="s">
        <v>24842</v>
      </c>
      <c r="M8764" t="s">
        <v>24843</v>
      </c>
      <c r="N8764">
        <v>3.7094444439999998</v>
      </c>
      <c r="O8764">
        <v>0</v>
      </c>
      <c r="P8764">
        <v>3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3.1146790062822003</v>
      </c>
      <c r="Y8764">
        <v>0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3.1146790062822003</v>
      </c>
    </row>
    <row r="8765" spans="1:31" x14ac:dyDescent="0.25">
      <c r="A8765">
        <v>2335214</v>
      </c>
      <c r="B8765">
        <v>1</v>
      </c>
      <c r="C8765" t="s">
        <v>80</v>
      </c>
      <c r="D8765" t="s">
        <v>92</v>
      </c>
      <c r="E8765" t="s">
        <v>158</v>
      </c>
      <c r="F8765" t="s">
        <v>24844</v>
      </c>
      <c r="G8765" t="s">
        <v>463</v>
      </c>
      <c r="H8765" t="s">
        <v>150</v>
      </c>
      <c r="I8765" t="s">
        <v>136</v>
      </c>
      <c r="J8765" t="s">
        <v>137</v>
      </c>
      <c r="K8765" t="s">
        <v>138</v>
      </c>
      <c r="L8765" t="s">
        <v>24845</v>
      </c>
      <c r="M8765" t="s">
        <v>24846</v>
      </c>
      <c r="N8765">
        <v>1.240277777</v>
      </c>
      <c r="O8765">
        <v>0</v>
      </c>
      <c r="P8765">
        <v>152</v>
      </c>
      <c r="Q8765">
        <v>0</v>
      </c>
      <c r="R8765">
        <v>0</v>
      </c>
      <c r="S8765">
        <v>0</v>
      </c>
      <c r="T8765">
        <v>4</v>
      </c>
      <c r="U8765">
        <v>0</v>
      </c>
      <c r="V8765">
        <v>0</v>
      </c>
      <c r="W8765">
        <v>0</v>
      </c>
      <c r="X8765">
        <v>56.326114463217138</v>
      </c>
      <c r="Y8765">
        <v>0</v>
      </c>
      <c r="Z8765">
        <v>0</v>
      </c>
      <c r="AA8765">
        <v>0</v>
      </c>
      <c r="AB8765">
        <v>1.1430174377300002E-2</v>
      </c>
      <c r="AC8765">
        <v>0</v>
      </c>
      <c r="AD8765">
        <v>0</v>
      </c>
      <c r="AE8765">
        <v>56.337544637594441</v>
      </c>
    </row>
    <row r="8766" spans="1:31" x14ac:dyDescent="0.25">
      <c r="A8766">
        <v>2334882</v>
      </c>
      <c r="B8766">
        <v>1</v>
      </c>
      <c r="C8766" t="s">
        <v>80</v>
      </c>
      <c r="D8766" t="s">
        <v>83</v>
      </c>
      <c r="E8766" t="s">
        <v>147</v>
      </c>
      <c r="F8766" t="s">
        <v>24847</v>
      </c>
      <c r="G8766" t="s">
        <v>193</v>
      </c>
      <c r="H8766" t="s">
        <v>150</v>
      </c>
      <c r="I8766" t="s">
        <v>136</v>
      </c>
      <c r="J8766" t="s">
        <v>137</v>
      </c>
      <c r="K8766" t="s">
        <v>138</v>
      </c>
      <c r="L8766" t="s">
        <v>24848</v>
      </c>
      <c r="M8766" t="s">
        <v>24849</v>
      </c>
      <c r="N8766">
        <v>7.2363888879999996</v>
      </c>
      <c r="O8766">
        <v>0</v>
      </c>
      <c r="P8766">
        <v>75</v>
      </c>
      <c r="Q8766">
        <v>0</v>
      </c>
      <c r="R8766">
        <v>0</v>
      </c>
      <c r="S8766">
        <v>0</v>
      </c>
      <c r="T8766">
        <v>6</v>
      </c>
      <c r="U8766">
        <v>0</v>
      </c>
      <c r="V8766">
        <v>0</v>
      </c>
      <c r="W8766">
        <v>0</v>
      </c>
      <c r="X8766">
        <v>109.96824757277754</v>
      </c>
      <c r="Y8766">
        <v>0</v>
      </c>
      <c r="Z8766">
        <v>0</v>
      </c>
      <c r="AA8766">
        <v>0</v>
      </c>
      <c r="AB8766">
        <v>30.907989289924398</v>
      </c>
      <c r="AC8766">
        <v>0</v>
      </c>
      <c r="AD8766">
        <v>0</v>
      </c>
      <c r="AE8766">
        <v>140.87623686270194</v>
      </c>
    </row>
    <row r="8767" spans="1:31" x14ac:dyDescent="0.25">
      <c r="A8767">
        <v>2335237</v>
      </c>
      <c r="B8767">
        <v>1</v>
      </c>
      <c r="C8767" t="s">
        <v>81</v>
      </c>
      <c r="D8767" t="s">
        <v>115</v>
      </c>
      <c r="E8767" t="s">
        <v>147</v>
      </c>
      <c r="F8767" t="s">
        <v>24850</v>
      </c>
      <c r="G8767" t="s">
        <v>149</v>
      </c>
      <c r="H8767" t="s">
        <v>150</v>
      </c>
      <c r="I8767" t="s">
        <v>136</v>
      </c>
      <c r="J8767" t="s">
        <v>137</v>
      </c>
      <c r="K8767" t="s">
        <v>138</v>
      </c>
      <c r="L8767" t="s">
        <v>24851</v>
      </c>
      <c r="M8767" t="s">
        <v>24852</v>
      </c>
      <c r="N8767">
        <v>1.8902777770000001</v>
      </c>
      <c r="O8767">
        <v>0</v>
      </c>
      <c r="P8767">
        <v>43</v>
      </c>
      <c r="Q8767">
        <v>0</v>
      </c>
      <c r="R8767">
        <v>0</v>
      </c>
      <c r="S8767">
        <v>0</v>
      </c>
      <c r="T8767">
        <v>3</v>
      </c>
      <c r="U8767">
        <v>0</v>
      </c>
      <c r="V8767">
        <v>0</v>
      </c>
      <c r="W8767">
        <v>0</v>
      </c>
      <c r="X8767">
        <v>4.1047658005243326</v>
      </c>
      <c r="Y8767">
        <v>0</v>
      </c>
      <c r="Z8767">
        <v>0</v>
      </c>
      <c r="AA8767">
        <v>0</v>
      </c>
      <c r="AB8767">
        <v>4.9366771367083333E-2</v>
      </c>
      <c r="AC8767">
        <v>0</v>
      </c>
      <c r="AD8767">
        <v>0</v>
      </c>
      <c r="AE8767">
        <v>4.1541325718914157</v>
      </c>
    </row>
    <row r="8768" spans="1:31" x14ac:dyDescent="0.25">
      <c r="A8768">
        <v>2334739</v>
      </c>
      <c r="B8768">
        <v>1</v>
      </c>
      <c r="C8768" t="s">
        <v>80</v>
      </c>
      <c r="D8768" t="s">
        <v>100</v>
      </c>
      <c r="E8768" t="s">
        <v>175</v>
      </c>
      <c r="F8768" t="s">
        <v>24853</v>
      </c>
      <c r="G8768" t="s">
        <v>134</v>
      </c>
      <c r="H8768" t="s">
        <v>135</v>
      </c>
      <c r="I8768" t="s">
        <v>136</v>
      </c>
      <c r="J8768" t="s">
        <v>137</v>
      </c>
      <c r="K8768" t="s">
        <v>138</v>
      </c>
      <c r="L8768" t="s">
        <v>24854</v>
      </c>
      <c r="M8768" t="s">
        <v>24855</v>
      </c>
      <c r="N8768">
        <v>0.92555555499999997</v>
      </c>
      <c r="O8768">
        <v>0</v>
      </c>
      <c r="P8768">
        <v>1505</v>
      </c>
      <c r="Q8768">
        <v>0</v>
      </c>
      <c r="R8768">
        <v>4</v>
      </c>
      <c r="S8768">
        <v>0</v>
      </c>
      <c r="T8768">
        <v>85</v>
      </c>
      <c r="U8768">
        <v>0</v>
      </c>
      <c r="V8768">
        <v>0</v>
      </c>
      <c r="W8768">
        <v>0</v>
      </c>
      <c r="X8768">
        <v>219.21394272639319</v>
      </c>
      <c r="Y8768">
        <v>0</v>
      </c>
      <c r="Z8768">
        <v>0.3434421872634667</v>
      </c>
      <c r="AA8768">
        <v>0</v>
      </c>
      <c r="AB8768">
        <v>29.040417916729343</v>
      </c>
      <c r="AC8768">
        <v>0</v>
      </c>
      <c r="AD8768">
        <v>0</v>
      </c>
      <c r="AE8768">
        <v>248.597802830386</v>
      </c>
    </row>
    <row r="8769" spans="1:31" x14ac:dyDescent="0.25">
      <c r="A8769">
        <v>2334759</v>
      </c>
      <c r="B8769">
        <v>1</v>
      </c>
      <c r="C8769" t="s">
        <v>80</v>
      </c>
      <c r="D8769" t="s">
        <v>100</v>
      </c>
      <c r="E8769" t="s">
        <v>175</v>
      </c>
      <c r="F8769" t="s">
        <v>17654</v>
      </c>
      <c r="G8769" t="s">
        <v>134</v>
      </c>
      <c r="H8769" t="s">
        <v>135</v>
      </c>
      <c r="I8769" t="s">
        <v>136</v>
      </c>
      <c r="J8769" t="s">
        <v>137</v>
      </c>
      <c r="K8769" t="s">
        <v>138</v>
      </c>
      <c r="L8769" t="s">
        <v>24856</v>
      </c>
      <c r="M8769" t="s">
        <v>24857</v>
      </c>
      <c r="N8769">
        <v>1.8577777769999999</v>
      </c>
      <c r="O8769">
        <v>0</v>
      </c>
      <c r="P8769">
        <v>0</v>
      </c>
      <c r="Q8769">
        <v>0</v>
      </c>
      <c r="R8769">
        <v>0</v>
      </c>
      <c r="S8769">
        <v>6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>
        <v>121.66107347123527</v>
      </c>
      <c r="AB8769">
        <v>0</v>
      </c>
      <c r="AC8769">
        <v>0</v>
      </c>
      <c r="AD8769">
        <v>0</v>
      </c>
      <c r="AE8769">
        <v>121.66107347123527</v>
      </c>
    </row>
    <row r="8770" spans="1:31" x14ac:dyDescent="0.25">
      <c r="A8770">
        <v>2334902</v>
      </c>
      <c r="B8770">
        <v>1</v>
      </c>
      <c r="C8770" t="s">
        <v>80</v>
      </c>
      <c r="D8770" t="s">
        <v>85</v>
      </c>
      <c r="E8770" t="s">
        <v>153</v>
      </c>
      <c r="F8770" t="s">
        <v>22461</v>
      </c>
      <c r="G8770" t="s">
        <v>254</v>
      </c>
      <c r="H8770" t="s">
        <v>150</v>
      </c>
      <c r="I8770" t="s">
        <v>136</v>
      </c>
      <c r="J8770" t="s">
        <v>137</v>
      </c>
      <c r="K8770" t="s">
        <v>138</v>
      </c>
      <c r="L8770" t="s">
        <v>24858</v>
      </c>
      <c r="M8770" t="s">
        <v>24859</v>
      </c>
      <c r="N8770">
        <v>0.60694444400000003</v>
      </c>
      <c r="O8770">
        <v>0</v>
      </c>
      <c r="P8770">
        <v>2</v>
      </c>
      <c r="Q8770">
        <v>0</v>
      </c>
      <c r="R8770">
        <v>0</v>
      </c>
      <c r="S8770">
        <v>0</v>
      </c>
      <c r="T8770">
        <v>3</v>
      </c>
      <c r="U8770">
        <v>0</v>
      </c>
      <c r="V8770">
        <v>0</v>
      </c>
      <c r="W8770">
        <v>0</v>
      </c>
      <c r="X8770">
        <v>0.1614772482562</v>
      </c>
      <c r="Y8770">
        <v>0</v>
      </c>
      <c r="Z8770">
        <v>0</v>
      </c>
      <c r="AA8770">
        <v>0</v>
      </c>
      <c r="AB8770">
        <v>0.484972812089</v>
      </c>
      <c r="AC8770">
        <v>0</v>
      </c>
      <c r="AD8770">
        <v>0</v>
      </c>
      <c r="AE8770">
        <v>0.64645006034520003</v>
      </c>
    </row>
    <row r="8771" spans="1:31" x14ac:dyDescent="0.25">
      <c r="A8771">
        <v>2335137</v>
      </c>
      <c r="B8771">
        <v>1</v>
      </c>
      <c r="C8771" t="s">
        <v>81</v>
      </c>
      <c r="D8771" t="s">
        <v>112</v>
      </c>
      <c r="E8771" t="s">
        <v>153</v>
      </c>
      <c r="F8771" t="s">
        <v>24860</v>
      </c>
      <c r="G8771" t="s">
        <v>155</v>
      </c>
      <c r="H8771" t="s">
        <v>150</v>
      </c>
      <c r="I8771" t="s">
        <v>136</v>
      </c>
      <c r="J8771" t="s">
        <v>137</v>
      </c>
      <c r="K8771" t="s">
        <v>138</v>
      </c>
      <c r="L8771" t="s">
        <v>24861</v>
      </c>
      <c r="M8771" t="s">
        <v>24862</v>
      </c>
      <c r="N8771">
        <v>2.1438888880000002</v>
      </c>
      <c r="O8771">
        <v>0</v>
      </c>
      <c r="P8771">
        <v>4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1.5585405689068002</v>
      </c>
      <c r="Y8771">
        <v>0</v>
      </c>
      <c r="Z8771">
        <v>0</v>
      </c>
      <c r="AA8771">
        <v>0</v>
      </c>
      <c r="AB8771">
        <v>0</v>
      </c>
      <c r="AC8771">
        <v>0</v>
      </c>
      <c r="AD8771">
        <v>0</v>
      </c>
      <c r="AE8771">
        <v>1.5585405689068002</v>
      </c>
    </row>
    <row r="8772" spans="1:31" x14ac:dyDescent="0.25">
      <c r="A8772">
        <v>2335151</v>
      </c>
      <c r="B8772">
        <v>1</v>
      </c>
      <c r="C8772" t="s">
        <v>80</v>
      </c>
      <c r="D8772" t="s">
        <v>108</v>
      </c>
      <c r="E8772" t="s">
        <v>153</v>
      </c>
      <c r="F8772" t="s">
        <v>24863</v>
      </c>
      <c r="G8772" t="s">
        <v>336</v>
      </c>
      <c r="H8772" t="s">
        <v>150</v>
      </c>
      <c r="I8772" t="s">
        <v>136</v>
      </c>
      <c r="J8772" t="s">
        <v>137</v>
      </c>
      <c r="K8772" t="s">
        <v>138</v>
      </c>
      <c r="L8772" t="s">
        <v>24864</v>
      </c>
      <c r="M8772" t="s">
        <v>24865</v>
      </c>
      <c r="N8772">
        <v>6.3627777769999998</v>
      </c>
      <c r="O8772">
        <v>0</v>
      </c>
      <c r="P8772">
        <v>1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0.73705527331417497</v>
      </c>
      <c r="Y8772">
        <v>0</v>
      </c>
      <c r="Z8772">
        <v>0</v>
      </c>
      <c r="AA8772">
        <v>0</v>
      </c>
      <c r="AB8772">
        <v>0</v>
      </c>
      <c r="AC8772">
        <v>0</v>
      </c>
      <c r="AD8772">
        <v>0</v>
      </c>
      <c r="AE8772">
        <v>0.73705527331417497</v>
      </c>
    </row>
    <row r="8773" spans="1:31" x14ac:dyDescent="0.25">
      <c r="A8773">
        <v>2335094</v>
      </c>
      <c r="B8773">
        <v>1</v>
      </c>
      <c r="C8773" t="s">
        <v>80</v>
      </c>
      <c r="D8773" t="s">
        <v>93</v>
      </c>
      <c r="E8773" t="s">
        <v>153</v>
      </c>
      <c r="F8773" t="s">
        <v>24866</v>
      </c>
      <c r="G8773" t="s">
        <v>155</v>
      </c>
      <c r="H8773" t="s">
        <v>150</v>
      </c>
      <c r="I8773" t="s">
        <v>136</v>
      </c>
      <c r="J8773" t="s">
        <v>137</v>
      </c>
      <c r="K8773" t="s">
        <v>138</v>
      </c>
      <c r="L8773" t="s">
        <v>24867</v>
      </c>
      <c r="M8773" t="s">
        <v>24868</v>
      </c>
      <c r="N8773">
        <v>2.1225000000000001</v>
      </c>
      <c r="O8773">
        <v>0</v>
      </c>
      <c r="P8773">
        <v>2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1.016578414248775</v>
      </c>
      <c r="Y8773">
        <v>0</v>
      </c>
      <c r="Z8773">
        <v>0</v>
      </c>
      <c r="AA8773">
        <v>0</v>
      </c>
      <c r="AB8773">
        <v>0</v>
      </c>
      <c r="AC8773">
        <v>0</v>
      </c>
      <c r="AD8773">
        <v>0</v>
      </c>
      <c r="AE8773">
        <v>1.016578414248775</v>
      </c>
    </row>
    <row r="8774" spans="1:31" x14ac:dyDescent="0.25">
      <c r="A8774">
        <v>2334945</v>
      </c>
      <c r="B8774">
        <v>1</v>
      </c>
      <c r="C8774" t="s">
        <v>81</v>
      </c>
      <c r="D8774" t="s">
        <v>127</v>
      </c>
      <c r="E8774" t="s">
        <v>175</v>
      </c>
      <c r="F8774" t="s">
        <v>24869</v>
      </c>
      <c r="G8774" t="s">
        <v>210</v>
      </c>
      <c r="H8774" t="s">
        <v>135</v>
      </c>
      <c r="I8774" t="s">
        <v>136</v>
      </c>
      <c r="J8774" t="s">
        <v>137</v>
      </c>
      <c r="K8774" t="s">
        <v>138</v>
      </c>
      <c r="L8774" t="s">
        <v>24870</v>
      </c>
      <c r="M8774" t="s">
        <v>24871</v>
      </c>
      <c r="N8774">
        <v>0.97722222199999997</v>
      </c>
      <c r="O8774">
        <v>1</v>
      </c>
      <c r="P8774">
        <v>0</v>
      </c>
      <c r="Q8774">
        <v>49</v>
      </c>
      <c r="R8774">
        <v>0</v>
      </c>
      <c r="S8774">
        <v>2</v>
      </c>
      <c r="T8774">
        <v>0</v>
      </c>
      <c r="U8774">
        <v>0</v>
      </c>
      <c r="V8774">
        <v>0</v>
      </c>
      <c r="W8774">
        <v>1.60945216276E-2</v>
      </c>
      <c r="X8774">
        <v>0</v>
      </c>
      <c r="Y8774">
        <v>93.053437535451039</v>
      </c>
      <c r="Z8774">
        <v>0</v>
      </c>
      <c r="AA8774">
        <v>17.8504423171862</v>
      </c>
      <c r="AB8774">
        <v>0</v>
      </c>
      <c r="AC8774">
        <v>0</v>
      </c>
      <c r="AD8774">
        <v>0</v>
      </c>
      <c r="AE8774">
        <v>110.91997437426483</v>
      </c>
    </row>
    <row r="8775" spans="1:31" x14ac:dyDescent="0.25">
      <c r="A8775">
        <v>2334802</v>
      </c>
      <c r="B8775">
        <v>1</v>
      </c>
      <c r="C8775" t="s">
        <v>80</v>
      </c>
      <c r="D8775" t="s">
        <v>86</v>
      </c>
      <c r="E8775" t="s">
        <v>175</v>
      </c>
      <c r="F8775" t="s">
        <v>24872</v>
      </c>
      <c r="G8775" t="s">
        <v>143</v>
      </c>
      <c r="H8775" t="s">
        <v>135</v>
      </c>
      <c r="I8775" t="s">
        <v>136</v>
      </c>
      <c r="J8775" t="s">
        <v>137</v>
      </c>
      <c r="K8775" t="s">
        <v>144</v>
      </c>
      <c r="L8775" t="s">
        <v>24873</v>
      </c>
      <c r="M8775" t="s">
        <v>24874</v>
      </c>
      <c r="N8775">
        <v>9.1494444440000002</v>
      </c>
      <c r="O8775">
        <v>0</v>
      </c>
      <c r="P8775">
        <v>2660</v>
      </c>
      <c r="Q8775">
        <v>0</v>
      </c>
      <c r="R8775">
        <v>0</v>
      </c>
      <c r="S8775">
        <v>0</v>
      </c>
      <c r="T8775">
        <v>91</v>
      </c>
      <c r="U8775">
        <v>0</v>
      </c>
      <c r="V8775">
        <v>0</v>
      </c>
      <c r="W8775">
        <v>0</v>
      </c>
      <c r="X8775">
        <v>7787.2167721902097</v>
      </c>
      <c r="Y8775">
        <v>0</v>
      </c>
      <c r="Z8775">
        <v>0</v>
      </c>
      <c r="AA8775">
        <v>0</v>
      </c>
      <c r="AB8775">
        <v>961.07458579059664</v>
      </c>
      <c r="AC8775">
        <v>0</v>
      </c>
      <c r="AD8775">
        <v>0</v>
      </c>
      <c r="AE8775">
        <v>8748.2913579808064</v>
      </c>
    </row>
    <row r="8776" spans="1:31" x14ac:dyDescent="0.25">
      <c r="A8776">
        <v>2335194</v>
      </c>
      <c r="B8776">
        <v>1</v>
      </c>
      <c r="C8776" t="s">
        <v>80</v>
      </c>
      <c r="D8776" t="s">
        <v>88</v>
      </c>
      <c r="E8776" t="s">
        <v>153</v>
      </c>
      <c r="F8776" t="s">
        <v>24875</v>
      </c>
      <c r="G8776" t="s">
        <v>203</v>
      </c>
      <c r="H8776" t="s">
        <v>150</v>
      </c>
      <c r="I8776" t="s">
        <v>136</v>
      </c>
      <c r="J8776" t="s">
        <v>137</v>
      </c>
      <c r="K8776" t="s">
        <v>138</v>
      </c>
      <c r="L8776" t="s">
        <v>24876</v>
      </c>
      <c r="M8776" t="s">
        <v>24877</v>
      </c>
      <c r="N8776">
        <v>2.3222222220000002</v>
      </c>
      <c r="O8776">
        <v>0</v>
      </c>
      <c r="P8776">
        <v>2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3.7680187350824164</v>
      </c>
      <c r="Y8776">
        <v>0</v>
      </c>
      <c r="Z8776">
        <v>0</v>
      </c>
      <c r="AA8776">
        <v>0</v>
      </c>
      <c r="AB8776">
        <v>0</v>
      </c>
      <c r="AC8776">
        <v>0</v>
      </c>
      <c r="AD8776">
        <v>0</v>
      </c>
      <c r="AE8776">
        <v>3.7680187350824164</v>
      </c>
    </row>
    <row r="8777" spans="1:31" x14ac:dyDescent="0.25">
      <c r="A8777">
        <v>2334991</v>
      </c>
      <c r="B8777">
        <v>1</v>
      </c>
      <c r="C8777" t="s">
        <v>80</v>
      </c>
      <c r="D8777" t="s">
        <v>100</v>
      </c>
      <c r="E8777" t="s">
        <v>153</v>
      </c>
      <c r="F8777" t="s">
        <v>24878</v>
      </c>
      <c r="G8777" t="s">
        <v>155</v>
      </c>
      <c r="H8777" t="s">
        <v>150</v>
      </c>
      <c r="I8777" t="s">
        <v>136</v>
      </c>
      <c r="J8777" t="s">
        <v>137</v>
      </c>
      <c r="K8777" t="s">
        <v>138</v>
      </c>
      <c r="L8777" t="s">
        <v>24879</v>
      </c>
      <c r="M8777" t="s">
        <v>24880</v>
      </c>
      <c r="N8777">
        <v>1.476111111</v>
      </c>
      <c r="O8777">
        <v>0</v>
      </c>
      <c r="P8777">
        <v>1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0.38495856958666663</v>
      </c>
      <c r="Y8777">
        <v>0</v>
      </c>
      <c r="Z8777">
        <v>0</v>
      </c>
      <c r="AA8777">
        <v>0</v>
      </c>
      <c r="AB8777">
        <v>0</v>
      </c>
      <c r="AC8777">
        <v>0</v>
      </c>
      <c r="AD8777">
        <v>0</v>
      </c>
      <c r="AE8777">
        <v>0.38495856958666663</v>
      </c>
    </row>
    <row r="8778" spans="1:31" x14ac:dyDescent="0.25">
      <c r="A8778">
        <v>2335154</v>
      </c>
      <c r="B8778">
        <v>1</v>
      </c>
      <c r="C8778" t="s">
        <v>80</v>
      </c>
      <c r="D8778" t="s">
        <v>84</v>
      </c>
      <c r="E8778" t="s">
        <v>132</v>
      </c>
      <c r="F8778" t="s">
        <v>18034</v>
      </c>
      <c r="G8778" t="s">
        <v>143</v>
      </c>
      <c r="H8778" t="s">
        <v>135</v>
      </c>
      <c r="I8778" t="s">
        <v>136</v>
      </c>
      <c r="J8778" t="s">
        <v>137</v>
      </c>
      <c r="K8778" t="s">
        <v>144</v>
      </c>
      <c r="L8778" t="s">
        <v>24881</v>
      </c>
      <c r="M8778" t="s">
        <v>24882</v>
      </c>
      <c r="N8778">
        <v>8.0361111110000003</v>
      </c>
      <c r="O8778">
        <v>0</v>
      </c>
      <c r="P8778">
        <v>1</v>
      </c>
      <c r="Q8778">
        <v>0</v>
      </c>
      <c r="R8778">
        <v>0</v>
      </c>
      <c r="S8778">
        <v>2</v>
      </c>
      <c r="T8778">
        <v>58</v>
      </c>
      <c r="U8778">
        <v>2</v>
      </c>
      <c r="V8778">
        <v>0</v>
      </c>
      <c r="W8778">
        <v>0</v>
      </c>
      <c r="X8778">
        <v>0</v>
      </c>
      <c r="Y8778">
        <v>0</v>
      </c>
      <c r="Z8778">
        <v>0</v>
      </c>
      <c r="AA8778">
        <v>528.23752518245465</v>
      </c>
      <c r="AB8778">
        <v>1104.0576812279385</v>
      </c>
      <c r="AC8778">
        <v>2266.0669923929217</v>
      </c>
      <c r="AD8778">
        <v>0</v>
      </c>
      <c r="AE8778">
        <v>3898.3621988033146</v>
      </c>
    </row>
    <row r="8779" spans="1:31" x14ac:dyDescent="0.25">
      <c r="A8779">
        <v>2335277</v>
      </c>
      <c r="B8779">
        <v>1</v>
      </c>
      <c r="C8779" t="s">
        <v>80</v>
      </c>
      <c r="D8779" t="s">
        <v>110</v>
      </c>
      <c r="E8779" t="s">
        <v>147</v>
      </c>
      <c r="F8779" t="s">
        <v>24883</v>
      </c>
      <c r="G8779" t="s">
        <v>149</v>
      </c>
      <c r="H8779" t="s">
        <v>150</v>
      </c>
      <c r="I8779" t="s">
        <v>136</v>
      </c>
      <c r="J8779" t="s">
        <v>137</v>
      </c>
      <c r="K8779" t="s">
        <v>138</v>
      </c>
      <c r="L8779" t="s">
        <v>24884</v>
      </c>
      <c r="M8779" t="s">
        <v>24885</v>
      </c>
      <c r="N8779">
        <v>1.734722222</v>
      </c>
      <c r="O8779">
        <v>0</v>
      </c>
      <c r="P8779">
        <v>31</v>
      </c>
      <c r="Q8779">
        <v>0</v>
      </c>
      <c r="R8779">
        <v>0</v>
      </c>
      <c r="S8779">
        <v>0</v>
      </c>
      <c r="T8779">
        <v>4</v>
      </c>
      <c r="U8779">
        <v>0</v>
      </c>
      <c r="V8779">
        <v>0</v>
      </c>
      <c r="W8779">
        <v>0</v>
      </c>
      <c r="X8779">
        <v>19.439672765621545</v>
      </c>
      <c r="Y8779">
        <v>0</v>
      </c>
      <c r="Z8779">
        <v>0</v>
      </c>
      <c r="AA8779">
        <v>0</v>
      </c>
      <c r="AB8779">
        <v>6.9973066844209999</v>
      </c>
      <c r="AC8779">
        <v>0</v>
      </c>
      <c r="AD8779">
        <v>0</v>
      </c>
      <c r="AE8779">
        <v>26.436979450042543</v>
      </c>
    </row>
    <row r="8780" spans="1:31" x14ac:dyDescent="0.25">
      <c r="A8780">
        <v>2334736</v>
      </c>
      <c r="B8780">
        <v>1</v>
      </c>
      <c r="C8780" t="s">
        <v>81</v>
      </c>
      <c r="D8780" t="s">
        <v>120</v>
      </c>
      <c r="E8780" t="s">
        <v>132</v>
      </c>
      <c r="F8780" t="s">
        <v>172</v>
      </c>
      <c r="G8780" t="s">
        <v>134</v>
      </c>
      <c r="H8780" t="s">
        <v>135</v>
      </c>
      <c r="I8780" t="s">
        <v>136</v>
      </c>
      <c r="J8780" t="s">
        <v>137</v>
      </c>
      <c r="K8780" t="s">
        <v>138</v>
      </c>
      <c r="L8780" t="s">
        <v>24886</v>
      </c>
      <c r="M8780" t="s">
        <v>24887</v>
      </c>
      <c r="N8780">
        <v>1.0363888880000001</v>
      </c>
      <c r="O8780">
        <v>1</v>
      </c>
      <c r="P8780">
        <v>397</v>
      </c>
      <c r="Q8780">
        <v>30</v>
      </c>
      <c r="R8780">
        <v>19</v>
      </c>
      <c r="S8780">
        <v>1</v>
      </c>
      <c r="T8780">
        <v>40</v>
      </c>
      <c r="U8780">
        <v>0</v>
      </c>
      <c r="V8780">
        <v>0</v>
      </c>
      <c r="W8780">
        <v>8.1792508736491687E-2</v>
      </c>
      <c r="X8780">
        <v>53.675095077126947</v>
      </c>
      <c r="Y8780">
        <v>31.629567410738172</v>
      </c>
      <c r="Z8780">
        <v>9.2584475923388059</v>
      </c>
      <c r="AA8780">
        <v>5.6964765651575003E-2</v>
      </c>
      <c r="AB8780">
        <v>9.1136025412373343</v>
      </c>
      <c r="AC8780">
        <v>0</v>
      </c>
      <c r="AD8780">
        <v>0</v>
      </c>
      <c r="AE8780">
        <v>103.81546989582932</v>
      </c>
    </row>
    <row r="8781" spans="1:31" x14ac:dyDescent="0.25">
      <c r="A8781">
        <v>2335068</v>
      </c>
      <c r="B8781">
        <v>1</v>
      </c>
      <c r="C8781" t="s">
        <v>80</v>
      </c>
      <c r="D8781" t="s">
        <v>100</v>
      </c>
      <c r="E8781" t="s">
        <v>153</v>
      </c>
      <c r="F8781" t="s">
        <v>24888</v>
      </c>
      <c r="G8781" t="s">
        <v>254</v>
      </c>
      <c r="H8781" t="s">
        <v>150</v>
      </c>
      <c r="I8781" t="s">
        <v>136</v>
      </c>
      <c r="J8781" t="s">
        <v>137</v>
      </c>
      <c r="K8781" t="s">
        <v>138</v>
      </c>
      <c r="L8781" t="s">
        <v>24889</v>
      </c>
      <c r="M8781" t="s">
        <v>24890</v>
      </c>
      <c r="N8781">
        <v>0.28611111099999997</v>
      </c>
      <c r="O8781">
        <v>0</v>
      </c>
      <c r="P8781">
        <v>3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0.11320159088166666</v>
      </c>
      <c r="Y8781">
        <v>0</v>
      </c>
      <c r="Z8781">
        <v>0</v>
      </c>
      <c r="AA8781">
        <v>0</v>
      </c>
      <c r="AB8781">
        <v>0</v>
      </c>
      <c r="AC8781">
        <v>0</v>
      </c>
      <c r="AD8781">
        <v>0</v>
      </c>
      <c r="AE8781">
        <v>0.11320159088166666</v>
      </c>
    </row>
    <row r="8782" spans="1:31" x14ac:dyDescent="0.25">
      <c r="A8782">
        <v>2335114</v>
      </c>
      <c r="B8782">
        <v>1</v>
      </c>
      <c r="C8782" t="s">
        <v>81</v>
      </c>
      <c r="D8782" t="s">
        <v>127</v>
      </c>
      <c r="E8782" t="s">
        <v>158</v>
      </c>
      <c r="F8782" t="s">
        <v>24891</v>
      </c>
      <c r="G8782" t="s">
        <v>453</v>
      </c>
      <c r="H8782" t="s">
        <v>150</v>
      </c>
      <c r="I8782" t="s">
        <v>136</v>
      </c>
      <c r="J8782" t="s">
        <v>137</v>
      </c>
      <c r="K8782" t="s">
        <v>138</v>
      </c>
      <c r="L8782" t="s">
        <v>24892</v>
      </c>
      <c r="M8782" t="s">
        <v>24893</v>
      </c>
      <c r="N8782">
        <v>2.9866666660000001</v>
      </c>
      <c r="O8782">
        <v>0</v>
      </c>
      <c r="P8782">
        <v>46</v>
      </c>
      <c r="Q8782">
        <v>0</v>
      </c>
      <c r="R8782">
        <v>24</v>
      </c>
      <c r="S8782">
        <v>0</v>
      </c>
      <c r="T8782">
        <v>6</v>
      </c>
      <c r="U8782">
        <v>0</v>
      </c>
      <c r="V8782">
        <v>0</v>
      </c>
      <c r="W8782">
        <v>0</v>
      </c>
      <c r="X8782">
        <v>31.052270691543349</v>
      </c>
      <c r="Y8782">
        <v>0</v>
      </c>
      <c r="Z8782">
        <v>88.044134558965283</v>
      </c>
      <c r="AA8782">
        <v>0</v>
      </c>
      <c r="AB8782">
        <v>14.136732623818363</v>
      </c>
      <c r="AC8782">
        <v>0</v>
      </c>
      <c r="AD8782">
        <v>0</v>
      </c>
      <c r="AE8782">
        <v>133.23313787432701</v>
      </c>
    </row>
    <row r="8783" spans="1:31" x14ac:dyDescent="0.25">
      <c r="A8783">
        <v>2334822</v>
      </c>
      <c r="B8783">
        <v>1</v>
      </c>
      <c r="C8783" t="s">
        <v>81</v>
      </c>
      <c r="D8783" t="s">
        <v>118</v>
      </c>
      <c r="E8783" t="s">
        <v>147</v>
      </c>
      <c r="F8783" t="s">
        <v>23499</v>
      </c>
      <c r="G8783" t="s">
        <v>177</v>
      </c>
      <c r="H8783" t="s">
        <v>150</v>
      </c>
      <c r="I8783" t="s">
        <v>136</v>
      </c>
      <c r="J8783" t="s">
        <v>137</v>
      </c>
      <c r="K8783" t="s">
        <v>144</v>
      </c>
      <c r="L8783" t="s">
        <v>24894</v>
      </c>
      <c r="M8783" t="s">
        <v>24895</v>
      </c>
      <c r="N8783">
        <v>8.3758333329999992</v>
      </c>
      <c r="O8783">
        <v>0</v>
      </c>
      <c r="P8783">
        <v>276</v>
      </c>
      <c r="Q8783">
        <v>0</v>
      </c>
      <c r="R8783">
        <v>4</v>
      </c>
      <c r="S8783">
        <v>0</v>
      </c>
      <c r="T8783">
        <v>22</v>
      </c>
      <c r="U8783">
        <v>0</v>
      </c>
      <c r="V8783">
        <v>0</v>
      </c>
      <c r="W8783">
        <v>0</v>
      </c>
      <c r="X8783">
        <v>343.18450439274443</v>
      </c>
      <c r="Y8783">
        <v>0</v>
      </c>
      <c r="Z8783">
        <v>2.3140744322328173</v>
      </c>
      <c r="AA8783">
        <v>0</v>
      </c>
      <c r="AB8783">
        <v>89.913210220412807</v>
      </c>
      <c r="AC8783">
        <v>0</v>
      </c>
      <c r="AD8783">
        <v>0</v>
      </c>
      <c r="AE8783">
        <v>435.41178904539004</v>
      </c>
    </row>
    <row r="8784" spans="1:31" x14ac:dyDescent="0.25">
      <c r="A8784">
        <v>2334719</v>
      </c>
      <c r="B8784">
        <v>1</v>
      </c>
      <c r="C8784" t="s">
        <v>80</v>
      </c>
      <c r="D8784" t="s">
        <v>103</v>
      </c>
      <c r="E8784" t="s">
        <v>414</v>
      </c>
      <c r="F8784" t="s">
        <v>3179</v>
      </c>
      <c r="G8784" t="s">
        <v>134</v>
      </c>
      <c r="H8784" t="s">
        <v>2425</v>
      </c>
      <c r="I8784" t="s">
        <v>136</v>
      </c>
      <c r="J8784" t="s">
        <v>137</v>
      </c>
      <c r="K8784" t="s">
        <v>138</v>
      </c>
      <c r="L8784" t="s">
        <v>24896</v>
      </c>
      <c r="M8784" t="s">
        <v>24897</v>
      </c>
      <c r="N8784">
        <v>1.1613888880000001</v>
      </c>
      <c r="O8784">
        <v>1</v>
      </c>
      <c r="P8784">
        <v>1580</v>
      </c>
      <c r="Q8784">
        <v>36</v>
      </c>
      <c r="R8784">
        <v>179</v>
      </c>
      <c r="S8784">
        <v>18</v>
      </c>
      <c r="T8784">
        <v>186</v>
      </c>
      <c r="U8784">
        <v>2</v>
      </c>
      <c r="V8784">
        <v>0</v>
      </c>
      <c r="W8784">
        <v>0.16386033677640002</v>
      </c>
      <c r="X8784">
        <v>346.7922102990363</v>
      </c>
      <c r="Y8784">
        <v>132.6807411356954</v>
      </c>
      <c r="Z8784">
        <v>382.55555793230877</v>
      </c>
      <c r="AA8784">
        <v>59.38852312486496</v>
      </c>
      <c r="AB8784">
        <v>98.691989279155351</v>
      </c>
      <c r="AC8784">
        <v>44.151024336682894</v>
      </c>
      <c r="AD8784">
        <v>0</v>
      </c>
      <c r="AE8784">
        <v>1064.4239064445201</v>
      </c>
    </row>
    <row r="8785" spans="1:31" x14ac:dyDescent="0.25">
      <c r="A8785">
        <v>2334762</v>
      </c>
      <c r="B8785">
        <v>1</v>
      </c>
      <c r="C8785" t="s">
        <v>80</v>
      </c>
      <c r="D8785" t="s">
        <v>83</v>
      </c>
      <c r="E8785" t="s">
        <v>147</v>
      </c>
      <c r="F8785" t="s">
        <v>23418</v>
      </c>
      <c r="G8785" t="s">
        <v>149</v>
      </c>
      <c r="H8785" t="s">
        <v>150</v>
      </c>
      <c r="I8785" t="s">
        <v>136</v>
      </c>
      <c r="J8785" t="s">
        <v>137</v>
      </c>
      <c r="K8785" t="s">
        <v>138</v>
      </c>
      <c r="L8785" t="s">
        <v>24898</v>
      </c>
      <c r="M8785" t="s">
        <v>24899</v>
      </c>
      <c r="N8785">
        <v>4.3066666659999999</v>
      </c>
      <c r="O8785">
        <v>0</v>
      </c>
      <c r="P8785">
        <v>0</v>
      </c>
      <c r="Q8785">
        <v>0</v>
      </c>
      <c r="R8785">
        <v>0</v>
      </c>
      <c r="S8785">
        <v>0</v>
      </c>
      <c r="T8785">
        <v>11</v>
      </c>
      <c r="U8785">
        <v>0</v>
      </c>
      <c r="V8785">
        <v>1</v>
      </c>
      <c r="W8785">
        <v>0</v>
      </c>
      <c r="X8785">
        <v>0</v>
      </c>
      <c r="Y8785">
        <v>0</v>
      </c>
      <c r="Z8785">
        <v>0</v>
      </c>
      <c r="AA8785">
        <v>0</v>
      </c>
      <c r="AB8785">
        <v>66.405455806861838</v>
      </c>
      <c r="AC8785">
        <v>0</v>
      </c>
      <c r="AD8785">
        <v>163.34928902334929</v>
      </c>
      <c r="AE8785">
        <v>229.75474483021111</v>
      </c>
    </row>
    <row r="8786" spans="1:31" x14ac:dyDescent="0.25">
      <c r="A8786">
        <v>2335283</v>
      </c>
      <c r="B8786">
        <v>1</v>
      </c>
      <c r="C8786" t="s">
        <v>80</v>
      </c>
      <c r="D8786" t="s">
        <v>90</v>
      </c>
      <c r="E8786" t="s">
        <v>285</v>
      </c>
      <c r="F8786" t="s">
        <v>24900</v>
      </c>
      <c r="G8786" t="s">
        <v>149</v>
      </c>
      <c r="H8786" t="s">
        <v>150</v>
      </c>
      <c r="I8786" t="s">
        <v>136</v>
      </c>
      <c r="J8786" t="s">
        <v>137</v>
      </c>
      <c r="K8786" t="s">
        <v>138</v>
      </c>
      <c r="L8786" t="s">
        <v>24901</v>
      </c>
      <c r="M8786" t="s">
        <v>24902</v>
      </c>
      <c r="N8786">
        <v>4.2013888880000003</v>
      </c>
      <c r="O8786">
        <v>0</v>
      </c>
      <c r="P8786">
        <v>102</v>
      </c>
      <c r="Q8786">
        <v>0</v>
      </c>
      <c r="R8786">
        <v>0</v>
      </c>
      <c r="S8786">
        <v>0</v>
      </c>
      <c r="T8786">
        <v>14</v>
      </c>
      <c r="U8786">
        <v>0</v>
      </c>
      <c r="V8786">
        <v>0</v>
      </c>
      <c r="W8786">
        <v>0</v>
      </c>
      <c r="X8786">
        <v>93.219355850444401</v>
      </c>
      <c r="Y8786">
        <v>0</v>
      </c>
      <c r="Z8786">
        <v>0</v>
      </c>
      <c r="AA8786">
        <v>0</v>
      </c>
      <c r="AB8786">
        <v>17.198731647671014</v>
      </c>
      <c r="AC8786">
        <v>0</v>
      </c>
      <c r="AD8786">
        <v>0</v>
      </c>
      <c r="AE8786">
        <v>110.41808749811541</v>
      </c>
    </row>
    <row r="8787" spans="1:31" x14ac:dyDescent="0.25">
      <c r="A8787">
        <v>2334862</v>
      </c>
      <c r="B8787">
        <v>1</v>
      </c>
      <c r="C8787" t="s">
        <v>80</v>
      </c>
      <c r="D8787" t="s">
        <v>96</v>
      </c>
      <c r="E8787" t="s">
        <v>132</v>
      </c>
      <c r="F8787" t="s">
        <v>6413</v>
      </c>
      <c r="G8787" t="s">
        <v>210</v>
      </c>
      <c r="H8787" t="s">
        <v>135</v>
      </c>
      <c r="I8787" t="s">
        <v>136</v>
      </c>
      <c r="J8787" t="s">
        <v>137</v>
      </c>
      <c r="K8787" t="s">
        <v>138</v>
      </c>
      <c r="L8787" t="s">
        <v>24903</v>
      </c>
      <c r="M8787" t="s">
        <v>24904</v>
      </c>
      <c r="N8787">
        <v>0.61861111099999999</v>
      </c>
      <c r="O8787">
        <v>2</v>
      </c>
      <c r="P8787">
        <v>121</v>
      </c>
      <c r="Q8787">
        <v>1</v>
      </c>
      <c r="R8787">
        <v>182</v>
      </c>
      <c r="S8787">
        <v>1</v>
      </c>
      <c r="T8787">
        <v>41</v>
      </c>
      <c r="U8787">
        <v>0</v>
      </c>
      <c r="V8787">
        <v>0</v>
      </c>
      <c r="W8787">
        <v>39.374713526765213</v>
      </c>
      <c r="X8787">
        <v>39.55459336025212</v>
      </c>
      <c r="Y8787">
        <v>0.86297581536290835</v>
      </c>
      <c r="Z8787">
        <v>103.5973976217973</v>
      </c>
      <c r="AA8787">
        <v>18.445501847787703</v>
      </c>
      <c r="AB8787">
        <v>64.012863468796994</v>
      </c>
      <c r="AC8787">
        <v>0</v>
      </c>
      <c r="AD8787">
        <v>0</v>
      </c>
      <c r="AE8787">
        <v>265.84804564076228</v>
      </c>
    </row>
    <row r="8788" spans="1:31" x14ac:dyDescent="0.25">
      <c r="A8788">
        <v>2335197</v>
      </c>
      <c r="B8788">
        <v>1</v>
      </c>
      <c r="C8788" t="s">
        <v>80</v>
      </c>
      <c r="D8788" t="s">
        <v>110</v>
      </c>
      <c r="E8788" t="s">
        <v>153</v>
      </c>
      <c r="F8788" t="s">
        <v>7533</v>
      </c>
      <c r="G8788" t="s">
        <v>155</v>
      </c>
      <c r="H8788" t="s">
        <v>150</v>
      </c>
      <c r="I8788" t="s">
        <v>136</v>
      </c>
      <c r="J8788" t="s">
        <v>137</v>
      </c>
      <c r="K8788" t="s">
        <v>138</v>
      </c>
      <c r="L8788" t="s">
        <v>24905</v>
      </c>
      <c r="M8788" t="s">
        <v>24906</v>
      </c>
      <c r="N8788">
        <v>4.9913888880000004</v>
      </c>
      <c r="O8788">
        <v>0</v>
      </c>
      <c r="P8788">
        <v>3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4.6583485246353167</v>
      </c>
      <c r="Y8788">
        <v>0</v>
      </c>
      <c r="Z8788">
        <v>0</v>
      </c>
      <c r="AA8788">
        <v>0</v>
      </c>
      <c r="AB8788">
        <v>0</v>
      </c>
      <c r="AC8788">
        <v>0</v>
      </c>
      <c r="AD8788">
        <v>0</v>
      </c>
      <c r="AE8788">
        <v>4.6583485246353167</v>
      </c>
    </row>
    <row r="8789" spans="1:31" x14ac:dyDescent="0.25">
      <c r="A8789">
        <v>2335054</v>
      </c>
      <c r="B8789">
        <v>1</v>
      </c>
      <c r="C8789" t="s">
        <v>80</v>
      </c>
      <c r="D8789" t="s">
        <v>90</v>
      </c>
      <c r="E8789" t="s">
        <v>147</v>
      </c>
      <c r="F8789" t="s">
        <v>1297</v>
      </c>
      <c r="G8789" t="s">
        <v>353</v>
      </c>
      <c r="H8789" t="s">
        <v>150</v>
      </c>
      <c r="I8789" t="s">
        <v>136</v>
      </c>
      <c r="J8789" t="s">
        <v>137</v>
      </c>
      <c r="K8789" t="s">
        <v>138</v>
      </c>
      <c r="L8789" t="s">
        <v>24907</v>
      </c>
      <c r="M8789" t="s">
        <v>24908</v>
      </c>
      <c r="N8789">
        <v>2.4163888880000002</v>
      </c>
      <c r="O8789">
        <v>0</v>
      </c>
      <c r="P8789">
        <v>8</v>
      </c>
      <c r="Q8789">
        <v>0</v>
      </c>
      <c r="R8789">
        <v>0</v>
      </c>
      <c r="S8789">
        <v>0</v>
      </c>
      <c r="T8789">
        <v>5</v>
      </c>
      <c r="U8789">
        <v>0</v>
      </c>
      <c r="V8789">
        <v>0</v>
      </c>
      <c r="W8789">
        <v>0</v>
      </c>
      <c r="X8789">
        <v>5.2235662598334907</v>
      </c>
      <c r="Y8789">
        <v>0</v>
      </c>
      <c r="Z8789">
        <v>0</v>
      </c>
      <c r="AA8789">
        <v>0</v>
      </c>
      <c r="AB8789">
        <v>6.4150876117737159</v>
      </c>
      <c r="AC8789">
        <v>0</v>
      </c>
      <c r="AD8789">
        <v>0</v>
      </c>
      <c r="AE8789">
        <v>11.638653871607207</v>
      </c>
    </row>
    <row r="8790" spans="1:31" x14ac:dyDescent="0.25">
      <c r="A8790">
        <v>2334756</v>
      </c>
      <c r="B8790">
        <v>1</v>
      </c>
      <c r="C8790" t="s">
        <v>81</v>
      </c>
      <c r="D8790" t="s">
        <v>118</v>
      </c>
      <c r="E8790" t="s">
        <v>175</v>
      </c>
      <c r="F8790" t="s">
        <v>24909</v>
      </c>
      <c r="G8790" t="s">
        <v>210</v>
      </c>
      <c r="H8790" t="s">
        <v>135</v>
      </c>
      <c r="I8790" t="s">
        <v>136</v>
      </c>
      <c r="J8790" t="s">
        <v>137</v>
      </c>
      <c r="K8790" t="s">
        <v>138</v>
      </c>
      <c r="L8790" t="s">
        <v>24910</v>
      </c>
      <c r="M8790" t="s">
        <v>24911</v>
      </c>
      <c r="N8790">
        <v>3.1322222219999998</v>
      </c>
      <c r="O8790">
        <v>0</v>
      </c>
      <c r="P8790">
        <v>0</v>
      </c>
      <c r="Q8790">
        <v>10</v>
      </c>
      <c r="R8790">
        <v>19</v>
      </c>
      <c r="S8790">
        <v>0</v>
      </c>
      <c r="T8790">
        <v>1</v>
      </c>
      <c r="U8790">
        <v>0</v>
      </c>
      <c r="V8790">
        <v>0</v>
      </c>
      <c r="W8790">
        <v>0</v>
      </c>
      <c r="X8790">
        <v>0</v>
      </c>
      <c r="Y8790">
        <v>184.15791318494149</v>
      </c>
      <c r="Z8790">
        <v>88.699769514267373</v>
      </c>
      <c r="AA8790">
        <v>0</v>
      </c>
      <c r="AB8790">
        <v>4.6279472172491003</v>
      </c>
      <c r="AC8790">
        <v>0</v>
      </c>
      <c r="AD8790">
        <v>0</v>
      </c>
      <c r="AE8790">
        <v>277.48562991645792</v>
      </c>
    </row>
    <row r="8791" spans="1:31" x14ac:dyDescent="0.25">
      <c r="A8791">
        <v>2334799</v>
      </c>
      <c r="B8791">
        <v>1</v>
      </c>
      <c r="C8791" t="s">
        <v>80</v>
      </c>
      <c r="D8791" t="s">
        <v>110</v>
      </c>
      <c r="E8791" t="s">
        <v>147</v>
      </c>
      <c r="F8791" t="s">
        <v>24912</v>
      </c>
      <c r="G8791" t="s">
        <v>177</v>
      </c>
      <c r="H8791" t="s">
        <v>150</v>
      </c>
      <c r="I8791" t="s">
        <v>136</v>
      </c>
      <c r="J8791" t="s">
        <v>137</v>
      </c>
      <c r="K8791" t="s">
        <v>144</v>
      </c>
      <c r="L8791" t="s">
        <v>24913</v>
      </c>
      <c r="M8791" t="s">
        <v>24914</v>
      </c>
      <c r="N8791">
        <v>8.8391666660000006</v>
      </c>
      <c r="O8791">
        <v>0</v>
      </c>
      <c r="P8791">
        <v>201</v>
      </c>
      <c r="Q8791">
        <v>0</v>
      </c>
      <c r="R8791">
        <v>0</v>
      </c>
      <c r="S8791">
        <v>0</v>
      </c>
      <c r="T8791">
        <v>9</v>
      </c>
      <c r="U8791">
        <v>0</v>
      </c>
      <c r="V8791">
        <v>0</v>
      </c>
      <c r="W8791">
        <v>0</v>
      </c>
      <c r="X8791">
        <v>477.06793881606887</v>
      </c>
      <c r="Y8791">
        <v>0</v>
      </c>
      <c r="Z8791">
        <v>0</v>
      </c>
      <c r="AA8791">
        <v>0</v>
      </c>
      <c r="AB8791">
        <v>47.589906024446492</v>
      </c>
      <c r="AC8791">
        <v>0</v>
      </c>
      <c r="AD8791">
        <v>0</v>
      </c>
      <c r="AE8791">
        <v>524.65784484051539</v>
      </c>
    </row>
    <row r="8792" spans="1:31" x14ac:dyDescent="0.25">
      <c r="A8792">
        <v>2335867</v>
      </c>
      <c r="B8792">
        <v>1</v>
      </c>
      <c r="C8792" t="s">
        <v>80</v>
      </c>
      <c r="D8792" t="s">
        <v>97</v>
      </c>
      <c r="E8792" t="s">
        <v>153</v>
      </c>
      <c r="F8792" t="s">
        <v>24915</v>
      </c>
      <c r="G8792" t="s">
        <v>254</v>
      </c>
      <c r="H8792" t="s">
        <v>150</v>
      </c>
      <c r="I8792" t="s">
        <v>136</v>
      </c>
      <c r="J8792" t="s">
        <v>137</v>
      </c>
      <c r="K8792" t="s">
        <v>138</v>
      </c>
      <c r="L8792" t="s">
        <v>24916</v>
      </c>
      <c r="M8792" t="s">
        <v>24917</v>
      </c>
      <c r="N8792">
        <v>2.0699999999999998</v>
      </c>
      <c r="O8792">
        <v>0</v>
      </c>
      <c r="P8792">
        <v>1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0.31512732307693336</v>
      </c>
      <c r="Y8792">
        <v>0</v>
      </c>
      <c r="Z8792">
        <v>0</v>
      </c>
      <c r="AA8792">
        <v>0</v>
      </c>
      <c r="AB8792">
        <v>0</v>
      </c>
      <c r="AC8792">
        <v>0</v>
      </c>
      <c r="AD8792">
        <v>0</v>
      </c>
      <c r="AE8792">
        <v>0.31512732307693336</v>
      </c>
    </row>
    <row r="8793" spans="1:31" x14ac:dyDescent="0.25">
      <c r="A8793">
        <v>2335535</v>
      </c>
      <c r="B8793">
        <v>1</v>
      </c>
      <c r="C8793" t="s">
        <v>80</v>
      </c>
      <c r="D8793" t="s">
        <v>95</v>
      </c>
      <c r="E8793" t="s">
        <v>153</v>
      </c>
      <c r="F8793" t="s">
        <v>24918</v>
      </c>
      <c r="G8793" t="s">
        <v>703</v>
      </c>
      <c r="H8793" t="s">
        <v>150</v>
      </c>
      <c r="I8793" t="s">
        <v>136</v>
      </c>
      <c r="J8793" t="s">
        <v>137</v>
      </c>
      <c r="K8793" t="s">
        <v>138</v>
      </c>
      <c r="L8793" t="s">
        <v>24919</v>
      </c>
      <c r="M8793" t="s">
        <v>24920</v>
      </c>
      <c r="N8793">
        <v>2.2061111109999998</v>
      </c>
      <c r="O8793">
        <v>0</v>
      </c>
      <c r="P8793">
        <v>1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0.46539173043279997</v>
      </c>
      <c r="Y8793">
        <v>0</v>
      </c>
      <c r="Z8793">
        <v>0</v>
      </c>
      <c r="AA8793">
        <v>0</v>
      </c>
      <c r="AB8793">
        <v>0</v>
      </c>
      <c r="AC8793">
        <v>0</v>
      </c>
      <c r="AD8793">
        <v>0</v>
      </c>
      <c r="AE8793">
        <v>0.46539173043279997</v>
      </c>
    </row>
    <row r="8794" spans="1:31" x14ac:dyDescent="0.25">
      <c r="A8794">
        <v>2335581</v>
      </c>
      <c r="B8794">
        <v>1</v>
      </c>
      <c r="C8794" t="s">
        <v>81</v>
      </c>
      <c r="D8794" t="s">
        <v>127</v>
      </c>
      <c r="E8794" t="s">
        <v>132</v>
      </c>
      <c r="F8794" t="s">
        <v>4340</v>
      </c>
      <c r="G8794" t="s">
        <v>134</v>
      </c>
      <c r="H8794" t="s">
        <v>135</v>
      </c>
      <c r="I8794" t="s">
        <v>136</v>
      </c>
      <c r="J8794" t="s">
        <v>137</v>
      </c>
      <c r="K8794" t="s">
        <v>138</v>
      </c>
      <c r="L8794" t="s">
        <v>24921</v>
      </c>
      <c r="M8794" t="s">
        <v>24922</v>
      </c>
      <c r="N8794">
        <v>0.59888888799999995</v>
      </c>
      <c r="O8794">
        <v>0</v>
      </c>
      <c r="P8794">
        <v>496</v>
      </c>
      <c r="Q8794">
        <v>6</v>
      </c>
      <c r="R8794">
        <v>22</v>
      </c>
      <c r="S8794">
        <v>4</v>
      </c>
      <c r="T8794">
        <v>93</v>
      </c>
      <c r="U8794">
        <v>6</v>
      </c>
      <c r="V8794">
        <v>2</v>
      </c>
      <c r="W8794">
        <v>0</v>
      </c>
      <c r="X8794">
        <v>54.939691743049117</v>
      </c>
      <c r="Y8794">
        <v>6.8669833943582166</v>
      </c>
      <c r="Z8794">
        <v>15.945166310484888</v>
      </c>
      <c r="AA8794">
        <v>322.01868133032019</v>
      </c>
      <c r="AB8794">
        <v>36.299838158276309</v>
      </c>
      <c r="AC8794">
        <v>581.93286565604637</v>
      </c>
      <c r="AD8794">
        <v>2.1029611668431998</v>
      </c>
      <c r="AE8794">
        <v>1020.1061877593784</v>
      </c>
    </row>
    <row r="8795" spans="1:31" x14ac:dyDescent="0.25">
      <c r="A8795">
        <v>2335913</v>
      </c>
      <c r="B8795">
        <v>1</v>
      </c>
      <c r="C8795" t="s">
        <v>81</v>
      </c>
      <c r="D8795" t="s">
        <v>120</v>
      </c>
      <c r="E8795" t="s">
        <v>147</v>
      </c>
      <c r="F8795" t="s">
        <v>24923</v>
      </c>
      <c r="G8795" t="s">
        <v>149</v>
      </c>
      <c r="H8795" t="s">
        <v>150</v>
      </c>
      <c r="I8795" t="s">
        <v>136</v>
      </c>
      <c r="J8795" t="s">
        <v>137</v>
      </c>
      <c r="K8795" t="s">
        <v>138</v>
      </c>
      <c r="L8795" t="s">
        <v>24924</v>
      </c>
      <c r="M8795" t="s">
        <v>24925</v>
      </c>
      <c r="N8795">
        <v>0.48111111099999998</v>
      </c>
      <c r="O8795">
        <v>0</v>
      </c>
      <c r="P8795">
        <v>107</v>
      </c>
      <c r="Q8795">
        <v>0</v>
      </c>
      <c r="R8795">
        <v>0</v>
      </c>
      <c r="S8795">
        <v>0</v>
      </c>
      <c r="T8795">
        <v>20</v>
      </c>
      <c r="U8795">
        <v>0</v>
      </c>
      <c r="V8795">
        <v>0</v>
      </c>
      <c r="W8795">
        <v>0</v>
      </c>
      <c r="X8795">
        <v>14.138225791211605</v>
      </c>
      <c r="Y8795">
        <v>0</v>
      </c>
      <c r="Z8795">
        <v>0</v>
      </c>
      <c r="AA8795">
        <v>0</v>
      </c>
      <c r="AB8795">
        <v>4.4673886621098005</v>
      </c>
      <c r="AC8795">
        <v>0</v>
      </c>
      <c r="AD8795">
        <v>0</v>
      </c>
      <c r="AE8795">
        <v>18.605614453321405</v>
      </c>
    </row>
    <row r="8796" spans="1:31" x14ac:dyDescent="0.25">
      <c r="A8796">
        <v>2335558</v>
      </c>
      <c r="B8796">
        <v>1</v>
      </c>
      <c r="C8796" t="s">
        <v>80</v>
      </c>
      <c r="D8796" t="s">
        <v>107</v>
      </c>
      <c r="E8796" t="s">
        <v>175</v>
      </c>
      <c r="F8796" t="s">
        <v>24926</v>
      </c>
      <c r="G8796" t="s">
        <v>143</v>
      </c>
      <c r="H8796" t="s">
        <v>135</v>
      </c>
      <c r="I8796" t="s">
        <v>136</v>
      </c>
      <c r="J8796" t="s">
        <v>137</v>
      </c>
      <c r="K8796" t="s">
        <v>144</v>
      </c>
      <c r="L8796" t="s">
        <v>24927</v>
      </c>
      <c r="M8796" t="s">
        <v>24928</v>
      </c>
      <c r="N8796">
        <v>1.9069444440000001</v>
      </c>
      <c r="O8796">
        <v>0</v>
      </c>
      <c r="P8796">
        <v>45</v>
      </c>
      <c r="Q8796">
        <v>0</v>
      </c>
      <c r="R8796">
        <v>4</v>
      </c>
      <c r="S8796">
        <v>0</v>
      </c>
      <c r="T8796">
        <v>207</v>
      </c>
      <c r="U8796">
        <v>0</v>
      </c>
      <c r="V8796">
        <v>1</v>
      </c>
      <c r="W8796">
        <v>0</v>
      </c>
      <c r="X8796">
        <v>16.721128858644288</v>
      </c>
      <c r="Y8796">
        <v>0</v>
      </c>
      <c r="Z8796">
        <v>3.5218966697136507</v>
      </c>
      <c r="AA8796">
        <v>0</v>
      </c>
      <c r="AB8796">
        <v>237.88594094891826</v>
      </c>
      <c r="AC8796">
        <v>0</v>
      </c>
      <c r="AD8796">
        <v>47.996342599197995</v>
      </c>
      <c r="AE8796">
        <v>306.1253090764742</v>
      </c>
    </row>
    <row r="8797" spans="1:31" x14ac:dyDescent="0.25">
      <c r="A8797">
        <v>2335704</v>
      </c>
      <c r="B8797">
        <v>1</v>
      </c>
      <c r="C8797" t="s">
        <v>81</v>
      </c>
      <c r="D8797" t="s">
        <v>112</v>
      </c>
      <c r="E8797" t="s">
        <v>147</v>
      </c>
      <c r="F8797" t="s">
        <v>24929</v>
      </c>
      <c r="G8797" t="s">
        <v>149</v>
      </c>
      <c r="H8797" t="s">
        <v>150</v>
      </c>
      <c r="I8797" t="s">
        <v>136</v>
      </c>
      <c r="J8797" t="s">
        <v>137</v>
      </c>
      <c r="K8797" t="s">
        <v>138</v>
      </c>
      <c r="L8797" t="s">
        <v>24930</v>
      </c>
      <c r="M8797" t="s">
        <v>24931</v>
      </c>
      <c r="N8797">
        <v>2.236111111</v>
      </c>
      <c r="O8797">
        <v>0</v>
      </c>
      <c r="P8797">
        <v>53</v>
      </c>
      <c r="Q8797">
        <v>0</v>
      </c>
      <c r="R8797">
        <v>7</v>
      </c>
      <c r="S8797">
        <v>0</v>
      </c>
      <c r="T8797">
        <v>11</v>
      </c>
      <c r="U8797">
        <v>0</v>
      </c>
      <c r="V8797">
        <v>0</v>
      </c>
      <c r="W8797">
        <v>0</v>
      </c>
      <c r="X8797">
        <v>26.146758293573654</v>
      </c>
      <c r="Y8797">
        <v>0</v>
      </c>
      <c r="Z8797">
        <v>6.3574482638037342</v>
      </c>
      <c r="AA8797">
        <v>0</v>
      </c>
      <c r="AB8797">
        <v>8.0682948535419996</v>
      </c>
      <c r="AC8797">
        <v>0</v>
      </c>
      <c r="AD8797">
        <v>0</v>
      </c>
      <c r="AE8797">
        <v>40.572501410919386</v>
      </c>
    </row>
    <row r="8798" spans="1:31" x14ac:dyDescent="0.25">
      <c r="A8798">
        <v>2335721</v>
      </c>
      <c r="B8798">
        <v>1</v>
      </c>
      <c r="C8798" t="s">
        <v>81</v>
      </c>
      <c r="D8798" t="s">
        <v>128</v>
      </c>
      <c r="E8798" t="s">
        <v>132</v>
      </c>
      <c r="F8798" t="s">
        <v>1255</v>
      </c>
      <c r="G8798" t="s">
        <v>134</v>
      </c>
      <c r="H8798" t="s">
        <v>135</v>
      </c>
      <c r="I8798" t="s">
        <v>136</v>
      </c>
      <c r="J8798" t="s">
        <v>137</v>
      </c>
      <c r="K8798" t="s">
        <v>138</v>
      </c>
      <c r="L8798" t="s">
        <v>24932</v>
      </c>
      <c r="M8798" t="s">
        <v>24933</v>
      </c>
      <c r="N8798">
        <v>0.242777777</v>
      </c>
      <c r="O8798">
        <v>0</v>
      </c>
      <c r="P8798">
        <v>1229</v>
      </c>
      <c r="Q8798">
        <v>4</v>
      </c>
      <c r="R8798">
        <v>2</v>
      </c>
      <c r="S8798">
        <v>10</v>
      </c>
      <c r="T8798">
        <v>89</v>
      </c>
      <c r="U8798">
        <v>1</v>
      </c>
      <c r="V8798">
        <v>0</v>
      </c>
      <c r="W8798">
        <v>0</v>
      </c>
      <c r="X8798">
        <v>34.338580536627511</v>
      </c>
      <c r="Y8798">
        <v>1.2958729426606446</v>
      </c>
      <c r="Z8798">
        <v>0.58657365154291674</v>
      </c>
      <c r="AA8798">
        <v>4.2059837905193334</v>
      </c>
      <c r="AB8798">
        <v>4.1680516681982995</v>
      </c>
      <c r="AC8798">
        <v>38.020134072524478</v>
      </c>
      <c r="AD8798">
        <v>0</v>
      </c>
      <c r="AE8798">
        <v>82.615196662073174</v>
      </c>
    </row>
    <row r="8799" spans="1:31" x14ac:dyDescent="0.25">
      <c r="A8799">
        <v>2335727</v>
      </c>
      <c r="B8799">
        <v>1</v>
      </c>
      <c r="C8799" t="s">
        <v>80</v>
      </c>
      <c r="D8799" t="s">
        <v>97</v>
      </c>
      <c r="E8799" t="s">
        <v>175</v>
      </c>
      <c r="F8799" t="s">
        <v>23811</v>
      </c>
      <c r="G8799" t="s">
        <v>134</v>
      </c>
      <c r="H8799" t="s">
        <v>135</v>
      </c>
      <c r="I8799" t="s">
        <v>136</v>
      </c>
      <c r="J8799" t="s">
        <v>137</v>
      </c>
      <c r="K8799" t="s">
        <v>138</v>
      </c>
      <c r="L8799" t="s">
        <v>24934</v>
      </c>
      <c r="M8799" t="s">
        <v>24935</v>
      </c>
      <c r="N8799">
        <v>0.455555555</v>
      </c>
      <c r="O8799">
        <v>4</v>
      </c>
      <c r="P8799">
        <v>1863</v>
      </c>
      <c r="Q8799">
        <v>3</v>
      </c>
      <c r="R8799">
        <v>257</v>
      </c>
      <c r="S8799">
        <v>13</v>
      </c>
      <c r="T8799">
        <v>275</v>
      </c>
      <c r="U8799">
        <v>0</v>
      </c>
      <c r="V8799">
        <v>0</v>
      </c>
      <c r="W8799">
        <v>37.231818249218804</v>
      </c>
      <c r="X8799">
        <v>264.94933359002437</v>
      </c>
      <c r="Y8799">
        <v>0.46712790496159995</v>
      </c>
      <c r="Z8799">
        <v>47.839063111390089</v>
      </c>
      <c r="AA8799">
        <v>45.270307160063048</v>
      </c>
      <c r="AB8799">
        <v>120.9342118696126</v>
      </c>
      <c r="AC8799">
        <v>0</v>
      </c>
      <c r="AD8799">
        <v>0</v>
      </c>
      <c r="AE8799">
        <v>516.69186188527055</v>
      </c>
    </row>
    <row r="8800" spans="1:31" x14ac:dyDescent="0.25">
      <c r="A8800">
        <v>2335804</v>
      </c>
      <c r="B8800">
        <v>1</v>
      </c>
      <c r="C8800" t="s">
        <v>80</v>
      </c>
      <c r="D8800" t="s">
        <v>83</v>
      </c>
      <c r="E8800" t="s">
        <v>153</v>
      </c>
      <c r="F8800" t="s">
        <v>24936</v>
      </c>
      <c r="G8800" t="s">
        <v>203</v>
      </c>
      <c r="H8800" t="s">
        <v>150</v>
      </c>
      <c r="I8800" t="s">
        <v>136</v>
      </c>
      <c r="J8800" t="s">
        <v>137</v>
      </c>
      <c r="K8800" t="s">
        <v>138</v>
      </c>
      <c r="L8800" t="s">
        <v>24937</v>
      </c>
      <c r="M8800" t="s">
        <v>24938</v>
      </c>
      <c r="N8800">
        <v>1.291111111</v>
      </c>
      <c r="O8800">
        <v>0</v>
      </c>
      <c r="P8800">
        <v>0</v>
      </c>
      <c r="Q8800">
        <v>0</v>
      </c>
      <c r="R8800">
        <v>0</v>
      </c>
      <c r="S8800">
        <v>0</v>
      </c>
      <c r="T8800">
        <v>2</v>
      </c>
      <c r="U8800">
        <v>0</v>
      </c>
      <c r="V8800">
        <v>3</v>
      </c>
      <c r="W8800">
        <v>0</v>
      </c>
      <c r="X8800">
        <v>0</v>
      </c>
      <c r="Y8800">
        <v>0</v>
      </c>
      <c r="Z8800">
        <v>0</v>
      </c>
      <c r="AA8800">
        <v>0</v>
      </c>
      <c r="AB8800">
        <v>9.6142263126307999</v>
      </c>
      <c r="AC8800">
        <v>0</v>
      </c>
      <c r="AD8800">
        <v>334.25867292161928</v>
      </c>
      <c r="AE8800">
        <v>343.8728992342501</v>
      </c>
    </row>
    <row r="8801" spans="1:31" x14ac:dyDescent="0.25">
      <c r="A8801">
        <v>2335953</v>
      </c>
      <c r="B8801">
        <v>1</v>
      </c>
      <c r="C8801" t="s">
        <v>81</v>
      </c>
      <c r="D8801" t="s">
        <v>118</v>
      </c>
      <c r="E8801" t="s">
        <v>147</v>
      </c>
      <c r="F8801" t="s">
        <v>24939</v>
      </c>
      <c r="G8801" t="s">
        <v>149</v>
      </c>
      <c r="H8801" t="s">
        <v>150</v>
      </c>
      <c r="I8801" t="s">
        <v>136</v>
      </c>
      <c r="J8801" t="s">
        <v>137</v>
      </c>
      <c r="K8801" t="s">
        <v>138</v>
      </c>
      <c r="L8801" t="s">
        <v>24940</v>
      </c>
      <c r="M8801" t="s">
        <v>24941</v>
      </c>
      <c r="N8801">
        <v>0.63</v>
      </c>
      <c r="O8801">
        <v>0</v>
      </c>
      <c r="P8801">
        <v>0</v>
      </c>
      <c r="Q8801">
        <v>0</v>
      </c>
      <c r="R8801">
        <v>1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0.20824586838800002</v>
      </c>
      <c r="AA8801">
        <v>0</v>
      </c>
      <c r="AB8801">
        <v>0</v>
      </c>
      <c r="AC8801">
        <v>0</v>
      </c>
      <c r="AD8801">
        <v>0</v>
      </c>
      <c r="AE8801">
        <v>0.20824586838800002</v>
      </c>
    </row>
    <row r="8802" spans="1:31" x14ac:dyDescent="0.25">
      <c r="A8802">
        <v>2335372</v>
      </c>
      <c r="B8802">
        <v>1</v>
      </c>
      <c r="C8802" t="s">
        <v>80</v>
      </c>
      <c r="D8802" t="s">
        <v>101</v>
      </c>
      <c r="E8802" t="s">
        <v>141</v>
      </c>
      <c r="F8802" t="s">
        <v>24942</v>
      </c>
      <c r="G8802" t="s">
        <v>134</v>
      </c>
      <c r="H8802" t="s">
        <v>135</v>
      </c>
      <c r="I8802" t="s">
        <v>136</v>
      </c>
      <c r="J8802" t="s">
        <v>137</v>
      </c>
      <c r="K8802" t="s">
        <v>138</v>
      </c>
      <c r="L8802" t="s">
        <v>24943</v>
      </c>
      <c r="M8802" t="s">
        <v>24944</v>
      </c>
      <c r="N8802">
        <v>4.7716666659999998</v>
      </c>
      <c r="O8802">
        <v>0</v>
      </c>
      <c r="P8802">
        <v>1457</v>
      </c>
      <c r="Q8802">
        <v>0</v>
      </c>
      <c r="R8802">
        <v>1</v>
      </c>
      <c r="S8802">
        <v>1</v>
      </c>
      <c r="T8802">
        <v>58</v>
      </c>
      <c r="U8802">
        <v>1</v>
      </c>
      <c r="V8802">
        <v>0</v>
      </c>
      <c r="W8802">
        <v>0</v>
      </c>
      <c r="X8802">
        <v>1360.7190330533908</v>
      </c>
      <c r="Y8802">
        <v>0</v>
      </c>
      <c r="Z8802">
        <v>2.1158904601229747</v>
      </c>
      <c r="AA8802">
        <v>74.009308306647981</v>
      </c>
      <c r="AB8802">
        <v>559.17619838139217</v>
      </c>
      <c r="AC8802">
        <v>678.02832920918036</v>
      </c>
      <c r="AD8802">
        <v>0</v>
      </c>
      <c r="AE8802">
        <v>2674.0487594107344</v>
      </c>
    </row>
    <row r="8803" spans="1:31" x14ac:dyDescent="0.25">
      <c r="A8803">
        <v>2335664</v>
      </c>
      <c r="B8803">
        <v>1</v>
      </c>
      <c r="C8803" t="s">
        <v>80</v>
      </c>
      <c r="D8803" t="s">
        <v>104</v>
      </c>
      <c r="E8803" t="s">
        <v>153</v>
      </c>
      <c r="F8803" t="s">
        <v>24945</v>
      </c>
      <c r="G8803" t="s">
        <v>155</v>
      </c>
      <c r="H8803" t="s">
        <v>150</v>
      </c>
      <c r="I8803" t="s">
        <v>136</v>
      </c>
      <c r="J8803" t="s">
        <v>137</v>
      </c>
      <c r="K8803" t="s">
        <v>138</v>
      </c>
      <c r="L8803" t="s">
        <v>24946</v>
      </c>
      <c r="M8803" t="s">
        <v>24947</v>
      </c>
      <c r="N8803">
        <v>1.843611111</v>
      </c>
      <c r="O8803">
        <v>0</v>
      </c>
      <c r="P8803">
        <v>2</v>
      </c>
      <c r="Q8803">
        <v>0</v>
      </c>
      <c r="R8803">
        <v>0</v>
      </c>
      <c r="S8803">
        <v>0</v>
      </c>
      <c r="T8803">
        <v>1</v>
      </c>
      <c r="U8803">
        <v>0</v>
      </c>
      <c r="V8803">
        <v>0</v>
      </c>
      <c r="W8803">
        <v>0</v>
      </c>
      <c r="X8803">
        <v>1.3983698318042501</v>
      </c>
      <c r="Y8803">
        <v>0</v>
      </c>
      <c r="Z8803">
        <v>0</v>
      </c>
      <c r="AA8803">
        <v>0</v>
      </c>
      <c r="AB8803">
        <v>4.6399216795874998E-2</v>
      </c>
      <c r="AC8803">
        <v>0</v>
      </c>
      <c r="AD8803">
        <v>0</v>
      </c>
      <c r="AE8803">
        <v>1.4447690486001252</v>
      </c>
    </row>
    <row r="8804" spans="1:31" x14ac:dyDescent="0.25">
      <c r="A8804">
        <v>2335784</v>
      </c>
      <c r="B8804">
        <v>1</v>
      </c>
      <c r="C8804" t="s">
        <v>80</v>
      </c>
      <c r="D8804" t="s">
        <v>107</v>
      </c>
      <c r="E8804" t="s">
        <v>141</v>
      </c>
      <c r="F8804" t="s">
        <v>24948</v>
      </c>
      <c r="G8804" t="s">
        <v>134</v>
      </c>
      <c r="H8804" t="s">
        <v>135</v>
      </c>
      <c r="I8804" t="s">
        <v>136</v>
      </c>
      <c r="J8804" t="s">
        <v>137</v>
      </c>
      <c r="K8804" t="s">
        <v>138</v>
      </c>
      <c r="L8804" t="s">
        <v>24949</v>
      </c>
      <c r="M8804" t="s">
        <v>24950</v>
      </c>
      <c r="N8804">
        <v>0.17638888799999999</v>
      </c>
      <c r="O8804">
        <v>0</v>
      </c>
      <c r="P8804">
        <v>4188</v>
      </c>
      <c r="Q8804">
        <v>0</v>
      </c>
      <c r="R8804">
        <v>2</v>
      </c>
      <c r="S8804">
        <v>2</v>
      </c>
      <c r="T8804">
        <v>322</v>
      </c>
      <c r="U8804">
        <v>0</v>
      </c>
      <c r="V8804">
        <v>0</v>
      </c>
      <c r="W8804">
        <v>0</v>
      </c>
      <c r="X8804">
        <v>144.097869679128</v>
      </c>
      <c r="Y8804">
        <v>0</v>
      </c>
      <c r="Z8804">
        <v>0.10549283507266669</v>
      </c>
      <c r="AA8804">
        <v>0.54343086822033337</v>
      </c>
      <c r="AB8804">
        <v>70.969914410033979</v>
      </c>
      <c r="AC8804">
        <v>0</v>
      </c>
      <c r="AD8804">
        <v>0</v>
      </c>
      <c r="AE8804">
        <v>215.71670779245494</v>
      </c>
    </row>
    <row r="8805" spans="1:31" x14ac:dyDescent="0.25">
      <c r="A8805">
        <v>2335498</v>
      </c>
      <c r="B8805">
        <v>1</v>
      </c>
      <c r="C8805" t="s">
        <v>80</v>
      </c>
      <c r="D8805" t="s">
        <v>85</v>
      </c>
      <c r="E8805" t="s">
        <v>147</v>
      </c>
      <c r="F8805" t="s">
        <v>6458</v>
      </c>
      <c r="G8805" t="s">
        <v>177</v>
      </c>
      <c r="H8805" t="s">
        <v>150</v>
      </c>
      <c r="I8805" t="s">
        <v>136</v>
      </c>
      <c r="J8805" t="s">
        <v>137</v>
      </c>
      <c r="K8805" t="s">
        <v>144</v>
      </c>
      <c r="L8805" t="s">
        <v>24951</v>
      </c>
      <c r="M8805" t="s">
        <v>24952</v>
      </c>
      <c r="N8805">
        <v>5.0930555550000003</v>
      </c>
      <c r="O8805">
        <v>0</v>
      </c>
      <c r="P8805">
        <v>11</v>
      </c>
      <c r="Q8805">
        <v>0</v>
      </c>
      <c r="R8805">
        <v>0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8.8424498440926698</v>
      </c>
      <c r="Y8805">
        <v>0</v>
      </c>
      <c r="Z8805">
        <v>0</v>
      </c>
      <c r="AA8805">
        <v>0</v>
      </c>
      <c r="AB8805">
        <v>0</v>
      </c>
      <c r="AC8805">
        <v>0</v>
      </c>
      <c r="AD8805">
        <v>0</v>
      </c>
      <c r="AE8805">
        <v>8.8424498440926698</v>
      </c>
    </row>
    <row r="8806" spans="1:31" x14ac:dyDescent="0.25">
      <c r="A8806">
        <v>2335853</v>
      </c>
      <c r="B8806">
        <v>1</v>
      </c>
      <c r="C8806" t="s">
        <v>81</v>
      </c>
      <c r="D8806" t="s">
        <v>113</v>
      </c>
      <c r="E8806" t="s">
        <v>141</v>
      </c>
      <c r="F8806" t="s">
        <v>24953</v>
      </c>
      <c r="G8806" t="s">
        <v>134</v>
      </c>
      <c r="H8806" t="s">
        <v>135</v>
      </c>
      <c r="I8806" t="s">
        <v>136</v>
      </c>
      <c r="J8806" t="s">
        <v>137</v>
      </c>
      <c r="K8806" t="s">
        <v>138</v>
      </c>
      <c r="L8806" t="s">
        <v>24954</v>
      </c>
      <c r="M8806" t="s">
        <v>24955</v>
      </c>
      <c r="N8806">
        <v>1.0052777770000001</v>
      </c>
      <c r="O8806">
        <v>0</v>
      </c>
      <c r="P8806">
        <v>475</v>
      </c>
      <c r="Q8806">
        <v>1</v>
      </c>
      <c r="R8806">
        <v>9</v>
      </c>
      <c r="S8806">
        <v>0</v>
      </c>
      <c r="T8806">
        <v>69</v>
      </c>
      <c r="U8806">
        <v>0</v>
      </c>
      <c r="V8806">
        <v>0</v>
      </c>
      <c r="W8806">
        <v>0</v>
      </c>
      <c r="X8806">
        <v>83.346492655541553</v>
      </c>
      <c r="Y8806">
        <v>1.7446182597544555</v>
      </c>
      <c r="Z8806">
        <v>20.835430156150867</v>
      </c>
      <c r="AA8806">
        <v>0</v>
      </c>
      <c r="AB8806">
        <v>29.424210057647556</v>
      </c>
      <c r="AC8806">
        <v>0</v>
      </c>
      <c r="AD8806">
        <v>0</v>
      </c>
      <c r="AE8806">
        <v>135.35075112909442</v>
      </c>
    </row>
    <row r="8807" spans="1:31" x14ac:dyDescent="0.25">
      <c r="A8807">
        <v>2335621</v>
      </c>
      <c r="B8807">
        <v>1</v>
      </c>
      <c r="C8807" t="s">
        <v>80</v>
      </c>
      <c r="D8807" t="s">
        <v>94</v>
      </c>
      <c r="E8807" t="s">
        <v>158</v>
      </c>
      <c r="F8807" t="s">
        <v>24956</v>
      </c>
      <c r="G8807" t="s">
        <v>336</v>
      </c>
      <c r="H8807" t="s">
        <v>150</v>
      </c>
      <c r="I8807" t="s">
        <v>136</v>
      </c>
      <c r="J8807" t="s">
        <v>137</v>
      </c>
      <c r="K8807" t="s">
        <v>138</v>
      </c>
      <c r="L8807" t="s">
        <v>24957</v>
      </c>
      <c r="M8807" t="s">
        <v>24958</v>
      </c>
      <c r="N8807">
        <v>0.83</v>
      </c>
      <c r="O8807">
        <v>0</v>
      </c>
      <c r="P8807">
        <v>9</v>
      </c>
      <c r="Q8807">
        <v>0</v>
      </c>
      <c r="R8807">
        <v>1</v>
      </c>
      <c r="S8807">
        <v>0</v>
      </c>
      <c r="T8807">
        <v>14</v>
      </c>
      <c r="U8807">
        <v>0</v>
      </c>
      <c r="V8807">
        <v>0</v>
      </c>
      <c r="W8807">
        <v>0</v>
      </c>
      <c r="X8807">
        <v>1.2043387296633339</v>
      </c>
      <c r="Y8807">
        <v>0</v>
      </c>
      <c r="Z8807">
        <v>0</v>
      </c>
      <c r="AA8807">
        <v>0</v>
      </c>
      <c r="AB8807">
        <v>13.614131004873746</v>
      </c>
      <c r="AC8807">
        <v>0</v>
      </c>
      <c r="AD8807">
        <v>0</v>
      </c>
      <c r="AE8807">
        <v>14.81846973453708</v>
      </c>
    </row>
    <row r="8808" spans="1:31" x14ac:dyDescent="0.25">
      <c r="A8808">
        <v>2335478</v>
      </c>
      <c r="B8808">
        <v>1</v>
      </c>
      <c r="C8808" t="s">
        <v>80</v>
      </c>
      <c r="D8808" t="s">
        <v>93</v>
      </c>
      <c r="E8808" t="s">
        <v>141</v>
      </c>
      <c r="F8808" t="s">
        <v>7994</v>
      </c>
      <c r="G8808" t="s">
        <v>143</v>
      </c>
      <c r="H8808" t="s">
        <v>135</v>
      </c>
      <c r="I8808" t="s">
        <v>136</v>
      </c>
      <c r="J8808" t="s">
        <v>137</v>
      </c>
      <c r="K8808" t="s">
        <v>144</v>
      </c>
      <c r="L8808" t="s">
        <v>24959</v>
      </c>
      <c r="M8808" t="s">
        <v>24960</v>
      </c>
      <c r="N8808">
        <v>8.2655555550000006</v>
      </c>
      <c r="O8808">
        <v>2</v>
      </c>
      <c r="P8808">
        <v>332</v>
      </c>
      <c r="Q8808">
        <v>10</v>
      </c>
      <c r="R8808">
        <v>263</v>
      </c>
      <c r="S8808">
        <v>2</v>
      </c>
      <c r="T8808">
        <v>117</v>
      </c>
      <c r="U8808">
        <v>0</v>
      </c>
      <c r="V8808">
        <v>0</v>
      </c>
      <c r="W8808">
        <v>20.025161411705621</v>
      </c>
      <c r="X8808">
        <v>334.53355416982134</v>
      </c>
      <c r="Y8808">
        <v>386.48293922479729</v>
      </c>
      <c r="Z8808">
        <v>1245.5945962726919</v>
      </c>
      <c r="AA8808">
        <v>23.181141602835652</v>
      </c>
      <c r="AB8808">
        <v>746.91910410047319</v>
      </c>
      <c r="AC8808">
        <v>0</v>
      </c>
      <c r="AD8808">
        <v>0</v>
      </c>
      <c r="AE8808">
        <v>2756.736496782325</v>
      </c>
    </row>
    <row r="8809" spans="1:31" x14ac:dyDescent="0.25">
      <c r="A8809">
        <v>2335684</v>
      </c>
      <c r="B8809">
        <v>1</v>
      </c>
      <c r="C8809" t="s">
        <v>80</v>
      </c>
      <c r="D8809" t="s">
        <v>92</v>
      </c>
      <c r="E8809" t="s">
        <v>158</v>
      </c>
      <c r="F8809" t="s">
        <v>24961</v>
      </c>
      <c r="G8809" t="s">
        <v>336</v>
      </c>
      <c r="H8809" t="s">
        <v>150</v>
      </c>
      <c r="I8809" t="s">
        <v>136</v>
      </c>
      <c r="J8809" t="s">
        <v>137</v>
      </c>
      <c r="K8809" t="s">
        <v>138</v>
      </c>
      <c r="L8809" t="s">
        <v>24962</v>
      </c>
      <c r="M8809" t="s">
        <v>24963</v>
      </c>
      <c r="N8809">
        <v>0.36861111099999999</v>
      </c>
      <c r="O8809">
        <v>0</v>
      </c>
      <c r="P8809">
        <v>80</v>
      </c>
      <c r="Q8809">
        <v>0</v>
      </c>
      <c r="R8809">
        <v>0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7.940840715486301</v>
      </c>
      <c r="Y8809">
        <v>0</v>
      </c>
      <c r="Z8809">
        <v>0</v>
      </c>
      <c r="AA8809">
        <v>0</v>
      </c>
      <c r="AB8809">
        <v>0</v>
      </c>
      <c r="AC8809">
        <v>0</v>
      </c>
      <c r="AD8809">
        <v>0</v>
      </c>
      <c r="AE8809">
        <v>7.940840715486301</v>
      </c>
    </row>
    <row r="8810" spans="1:31" x14ac:dyDescent="0.25">
      <c r="A8810">
        <v>2335827</v>
      </c>
      <c r="B8810">
        <v>1</v>
      </c>
      <c r="C8810" t="s">
        <v>81</v>
      </c>
      <c r="D8810" t="s">
        <v>118</v>
      </c>
      <c r="E8810" t="s">
        <v>175</v>
      </c>
      <c r="F8810" t="s">
        <v>24964</v>
      </c>
      <c r="G8810" t="s">
        <v>774</v>
      </c>
      <c r="H8810" t="s">
        <v>135</v>
      </c>
      <c r="I8810" t="s">
        <v>136</v>
      </c>
      <c r="J8810" t="s">
        <v>137</v>
      </c>
      <c r="K8810" t="s">
        <v>138</v>
      </c>
      <c r="L8810" t="s">
        <v>24965</v>
      </c>
      <c r="M8810" t="s">
        <v>24966</v>
      </c>
      <c r="N8810">
        <v>2.0958333329999999</v>
      </c>
      <c r="O8810">
        <v>3</v>
      </c>
      <c r="P8810">
        <v>60</v>
      </c>
      <c r="Q8810">
        <v>41</v>
      </c>
      <c r="R8810">
        <v>96</v>
      </c>
      <c r="S8810">
        <v>2</v>
      </c>
      <c r="T8810">
        <v>26</v>
      </c>
      <c r="U8810">
        <v>0</v>
      </c>
      <c r="V8810">
        <v>0</v>
      </c>
      <c r="W8810">
        <v>8.3337371864564993</v>
      </c>
      <c r="X8810">
        <v>32.6063320512677</v>
      </c>
      <c r="Y8810">
        <v>150.13574721444996</v>
      </c>
      <c r="Z8810">
        <v>463.27326303083635</v>
      </c>
      <c r="AA8810">
        <v>5.7591318232804447</v>
      </c>
      <c r="AB8810">
        <v>69.516885662544198</v>
      </c>
      <c r="AC8810">
        <v>0</v>
      </c>
      <c r="AD8810">
        <v>0</v>
      </c>
      <c r="AE8810">
        <v>729.62509696883512</v>
      </c>
    </row>
    <row r="8811" spans="1:31" x14ac:dyDescent="0.25">
      <c r="A8811">
        <v>2335435</v>
      </c>
      <c r="B8811">
        <v>1</v>
      </c>
      <c r="C8811" t="s">
        <v>81</v>
      </c>
      <c r="D8811" t="s">
        <v>112</v>
      </c>
      <c r="E8811" t="s">
        <v>132</v>
      </c>
      <c r="F8811" t="s">
        <v>24967</v>
      </c>
      <c r="G8811" t="s">
        <v>177</v>
      </c>
      <c r="H8811" t="s">
        <v>135</v>
      </c>
      <c r="I8811" t="s">
        <v>136</v>
      </c>
      <c r="J8811" t="s">
        <v>137</v>
      </c>
      <c r="K8811" t="s">
        <v>144</v>
      </c>
      <c r="L8811" t="s">
        <v>24968</v>
      </c>
      <c r="M8811" t="s">
        <v>24969</v>
      </c>
      <c r="N8811">
        <v>7.3833333330000004</v>
      </c>
      <c r="O8811">
        <v>0</v>
      </c>
      <c r="P8811">
        <v>768</v>
      </c>
      <c r="Q8811">
        <v>6</v>
      </c>
      <c r="R8811">
        <v>108</v>
      </c>
      <c r="S8811">
        <v>13</v>
      </c>
      <c r="T8811">
        <v>106</v>
      </c>
      <c r="U8811">
        <v>5</v>
      </c>
      <c r="V8811">
        <v>2</v>
      </c>
      <c r="W8811">
        <v>0</v>
      </c>
      <c r="X8811">
        <v>1151.8573634533093</v>
      </c>
      <c r="Y8811">
        <v>3597.549118414101</v>
      </c>
      <c r="Z8811">
        <v>370.85233376842905</v>
      </c>
      <c r="AA8811">
        <v>2659.3350487526991</v>
      </c>
      <c r="AB8811">
        <v>981.93066177270077</v>
      </c>
      <c r="AC8811">
        <v>9056.5381106045206</v>
      </c>
      <c r="AD8811">
        <v>113.54676123908251</v>
      </c>
      <c r="AE8811">
        <v>17931.609398004843</v>
      </c>
    </row>
    <row r="8812" spans="1:31" x14ac:dyDescent="0.25">
      <c r="A8812">
        <v>2335933</v>
      </c>
      <c r="B8812">
        <v>1</v>
      </c>
      <c r="C8812" t="s">
        <v>80</v>
      </c>
      <c r="D8812" t="s">
        <v>108</v>
      </c>
      <c r="E8812" t="s">
        <v>147</v>
      </c>
      <c r="F8812" t="s">
        <v>24970</v>
      </c>
      <c r="G8812" t="s">
        <v>149</v>
      </c>
      <c r="H8812" t="s">
        <v>150</v>
      </c>
      <c r="I8812" t="s">
        <v>136</v>
      </c>
      <c r="J8812" t="s">
        <v>137</v>
      </c>
      <c r="K8812" t="s">
        <v>138</v>
      </c>
      <c r="L8812" t="s">
        <v>24971</v>
      </c>
      <c r="M8812" t="s">
        <v>24972</v>
      </c>
      <c r="N8812">
        <v>2.6150000000000002</v>
      </c>
      <c r="O8812">
        <v>0</v>
      </c>
      <c r="P8812">
        <v>24</v>
      </c>
      <c r="Q8812">
        <v>0</v>
      </c>
      <c r="R8812">
        <v>4</v>
      </c>
      <c r="S8812">
        <v>0</v>
      </c>
      <c r="T8812">
        <v>10</v>
      </c>
      <c r="U8812">
        <v>0</v>
      </c>
      <c r="V8812">
        <v>0</v>
      </c>
      <c r="W8812">
        <v>0</v>
      </c>
      <c r="X8812">
        <v>11.149721660615334</v>
      </c>
      <c r="Y8812">
        <v>0</v>
      </c>
      <c r="Z8812">
        <v>5.8217697832963999</v>
      </c>
      <c r="AA8812">
        <v>0</v>
      </c>
      <c r="AB8812">
        <v>2.6764975304291005</v>
      </c>
      <c r="AC8812">
        <v>0</v>
      </c>
      <c r="AD8812">
        <v>0</v>
      </c>
      <c r="AE8812">
        <v>19.647988974340834</v>
      </c>
    </row>
    <row r="8813" spans="1:31" x14ac:dyDescent="0.25">
      <c r="A8813">
        <v>2335369</v>
      </c>
      <c r="B8813">
        <v>1</v>
      </c>
      <c r="C8813" t="s">
        <v>81</v>
      </c>
      <c r="D8813" t="s">
        <v>123</v>
      </c>
      <c r="E8813" t="s">
        <v>132</v>
      </c>
      <c r="F8813" t="s">
        <v>1995</v>
      </c>
      <c r="G8813" t="s">
        <v>134</v>
      </c>
      <c r="H8813" t="s">
        <v>135</v>
      </c>
      <c r="I8813" t="s">
        <v>136</v>
      </c>
      <c r="J8813" t="s">
        <v>137</v>
      </c>
      <c r="K8813" t="s">
        <v>138</v>
      </c>
      <c r="L8813" t="s">
        <v>24973</v>
      </c>
      <c r="M8813" t="s">
        <v>24974</v>
      </c>
      <c r="N8813">
        <v>0.68416666599999998</v>
      </c>
      <c r="O8813">
        <v>3</v>
      </c>
      <c r="P8813">
        <v>37</v>
      </c>
      <c r="Q8813">
        <v>120</v>
      </c>
      <c r="R8813">
        <v>292</v>
      </c>
      <c r="S8813">
        <v>20</v>
      </c>
      <c r="T8813">
        <v>73</v>
      </c>
      <c r="U8813">
        <v>0</v>
      </c>
      <c r="V8813">
        <v>0</v>
      </c>
      <c r="W8813">
        <v>0.93228242603489997</v>
      </c>
      <c r="X8813">
        <v>5.4955310280056002</v>
      </c>
      <c r="Y8813">
        <v>60.370115135157498</v>
      </c>
      <c r="Z8813">
        <v>82.696974848810925</v>
      </c>
      <c r="AA8813">
        <v>13.7019445732476</v>
      </c>
      <c r="AB8813">
        <v>25.048396947445603</v>
      </c>
      <c r="AC8813">
        <v>0</v>
      </c>
      <c r="AD8813">
        <v>0</v>
      </c>
      <c r="AE8813">
        <v>188.24524495870213</v>
      </c>
    </row>
    <row r="8814" spans="1:31" x14ac:dyDescent="0.25">
      <c r="A8814">
        <v>2335701</v>
      </c>
      <c r="B8814">
        <v>1</v>
      </c>
      <c r="C8814" t="s">
        <v>80</v>
      </c>
      <c r="D8814" t="s">
        <v>94</v>
      </c>
      <c r="E8814" t="s">
        <v>158</v>
      </c>
      <c r="F8814" t="s">
        <v>24975</v>
      </c>
      <c r="G8814" t="s">
        <v>336</v>
      </c>
      <c r="H8814" t="s">
        <v>150</v>
      </c>
      <c r="I8814" t="s">
        <v>136</v>
      </c>
      <c r="J8814" t="s">
        <v>137</v>
      </c>
      <c r="K8814" t="s">
        <v>138</v>
      </c>
      <c r="L8814" t="s">
        <v>24976</v>
      </c>
      <c r="M8814" t="s">
        <v>24977</v>
      </c>
      <c r="N8814">
        <v>0.34888888800000001</v>
      </c>
      <c r="O8814">
        <v>0</v>
      </c>
      <c r="P8814">
        <v>211</v>
      </c>
      <c r="Q8814">
        <v>0</v>
      </c>
      <c r="R8814">
        <v>0</v>
      </c>
      <c r="S8814">
        <v>0</v>
      </c>
      <c r="T8814">
        <v>13</v>
      </c>
      <c r="U8814">
        <v>0</v>
      </c>
      <c r="V8814">
        <v>0</v>
      </c>
      <c r="W8814">
        <v>0</v>
      </c>
      <c r="X8814">
        <v>16.440270898510793</v>
      </c>
      <c r="Y8814">
        <v>0</v>
      </c>
      <c r="Z8814">
        <v>0</v>
      </c>
      <c r="AA8814">
        <v>0</v>
      </c>
      <c r="AB8814">
        <v>9.1663267281320007</v>
      </c>
      <c r="AC8814">
        <v>0</v>
      </c>
      <c r="AD8814">
        <v>0</v>
      </c>
      <c r="AE8814">
        <v>25.606597626642795</v>
      </c>
    </row>
    <row r="8815" spans="1:31" x14ac:dyDescent="0.25">
      <c r="A8815">
        <v>2335870</v>
      </c>
      <c r="B8815">
        <v>1</v>
      </c>
      <c r="C8815" t="s">
        <v>80</v>
      </c>
      <c r="D8815" t="s">
        <v>84</v>
      </c>
      <c r="E8815" t="s">
        <v>153</v>
      </c>
      <c r="F8815" t="s">
        <v>24978</v>
      </c>
      <c r="G8815" t="s">
        <v>155</v>
      </c>
      <c r="H8815" t="s">
        <v>150</v>
      </c>
      <c r="I8815" t="s">
        <v>136</v>
      </c>
      <c r="J8815" t="s">
        <v>137</v>
      </c>
      <c r="K8815" t="s">
        <v>138</v>
      </c>
      <c r="L8815" t="s">
        <v>24979</v>
      </c>
      <c r="M8815" t="s">
        <v>24980</v>
      </c>
      <c r="N8815">
        <v>6.4458333330000004</v>
      </c>
      <c r="O8815">
        <v>0</v>
      </c>
      <c r="P8815">
        <v>0</v>
      </c>
      <c r="Q8815">
        <v>0</v>
      </c>
      <c r="R8815">
        <v>1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>
        <v>0</v>
      </c>
      <c r="AB8815">
        <v>0</v>
      </c>
      <c r="AC8815">
        <v>0</v>
      </c>
      <c r="AD8815">
        <v>0</v>
      </c>
      <c r="AE8815">
        <v>0</v>
      </c>
    </row>
    <row r="8816" spans="1:31" x14ac:dyDescent="0.25">
      <c r="A8816">
        <v>2335770</v>
      </c>
      <c r="B8816">
        <v>1</v>
      </c>
      <c r="C8816" t="s">
        <v>80</v>
      </c>
      <c r="D8816" t="s">
        <v>89</v>
      </c>
      <c r="E8816" t="s">
        <v>153</v>
      </c>
      <c r="F8816" t="s">
        <v>24981</v>
      </c>
      <c r="G8816" t="s">
        <v>703</v>
      </c>
      <c r="H8816" t="s">
        <v>150</v>
      </c>
      <c r="I8816" t="s">
        <v>136</v>
      </c>
      <c r="J8816" t="s">
        <v>3</v>
      </c>
      <c r="K8816" t="s">
        <v>138</v>
      </c>
      <c r="L8816" t="s">
        <v>24982</v>
      </c>
      <c r="M8816" t="s">
        <v>24983</v>
      </c>
      <c r="N8816">
        <v>2.8052777770000001</v>
      </c>
      <c r="O8816">
        <v>0</v>
      </c>
      <c r="P8816">
        <v>1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0.61512058345755827</v>
      </c>
      <c r="Y8816">
        <v>0</v>
      </c>
      <c r="Z8816">
        <v>0</v>
      </c>
      <c r="AA8816">
        <v>0</v>
      </c>
      <c r="AB8816">
        <v>0</v>
      </c>
      <c r="AC8816">
        <v>0</v>
      </c>
      <c r="AD8816">
        <v>0</v>
      </c>
      <c r="AE8816">
        <v>0.61512058345755827</v>
      </c>
    </row>
    <row r="8817" spans="1:31" x14ac:dyDescent="0.25">
      <c r="A8817">
        <v>2335747</v>
      </c>
      <c r="B8817">
        <v>1</v>
      </c>
      <c r="C8817" t="s">
        <v>80</v>
      </c>
      <c r="D8817" t="s">
        <v>84</v>
      </c>
      <c r="E8817" t="s">
        <v>285</v>
      </c>
      <c r="F8817" t="s">
        <v>24984</v>
      </c>
      <c r="G8817" t="s">
        <v>1915</v>
      </c>
      <c r="H8817" t="s">
        <v>150</v>
      </c>
      <c r="I8817" t="s">
        <v>136</v>
      </c>
      <c r="J8817" t="s">
        <v>137</v>
      </c>
      <c r="K8817" t="s">
        <v>138</v>
      </c>
      <c r="L8817" t="s">
        <v>24985</v>
      </c>
      <c r="M8817" t="s">
        <v>24986</v>
      </c>
      <c r="N8817">
        <v>1.842222222</v>
      </c>
      <c r="O8817">
        <v>0</v>
      </c>
      <c r="P8817">
        <v>10</v>
      </c>
      <c r="Q8817">
        <v>0</v>
      </c>
      <c r="R8817">
        <v>0</v>
      </c>
      <c r="S8817">
        <v>0</v>
      </c>
      <c r="T8817">
        <v>17</v>
      </c>
      <c r="U8817">
        <v>0</v>
      </c>
      <c r="V8817">
        <v>0</v>
      </c>
      <c r="W8817">
        <v>0</v>
      </c>
      <c r="X8817">
        <v>6.4121333627880004</v>
      </c>
      <c r="Y8817">
        <v>0</v>
      </c>
      <c r="Z8817">
        <v>0</v>
      </c>
      <c r="AA8817">
        <v>0</v>
      </c>
      <c r="AB8817">
        <v>49.705124756153083</v>
      </c>
      <c r="AC8817">
        <v>0</v>
      </c>
      <c r="AD8817">
        <v>0</v>
      </c>
      <c r="AE8817">
        <v>56.117258118941081</v>
      </c>
    </row>
    <row r="8818" spans="1:31" x14ac:dyDescent="0.25">
      <c r="A8818">
        <v>2335707</v>
      </c>
      <c r="B8818">
        <v>1</v>
      </c>
      <c r="C8818" t="s">
        <v>80</v>
      </c>
      <c r="D8818" t="s">
        <v>106</v>
      </c>
      <c r="E8818" t="s">
        <v>285</v>
      </c>
      <c r="F8818" t="s">
        <v>24987</v>
      </c>
      <c r="G8818" t="s">
        <v>287</v>
      </c>
      <c r="H8818" t="s">
        <v>150</v>
      </c>
      <c r="I8818" t="s">
        <v>136</v>
      </c>
      <c r="J8818" t="s">
        <v>137</v>
      </c>
      <c r="K8818" t="s">
        <v>138</v>
      </c>
      <c r="L8818" t="s">
        <v>24988</v>
      </c>
      <c r="M8818" t="s">
        <v>24989</v>
      </c>
      <c r="N8818">
        <v>2.8480555550000002</v>
      </c>
      <c r="O8818">
        <v>0</v>
      </c>
      <c r="P8818">
        <v>40</v>
      </c>
      <c r="Q8818">
        <v>0</v>
      </c>
      <c r="R8818">
        <v>0</v>
      </c>
      <c r="S8818">
        <v>0</v>
      </c>
      <c r="T8818">
        <v>2</v>
      </c>
      <c r="U8818">
        <v>0</v>
      </c>
      <c r="V8818">
        <v>0</v>
      </c>
      <c r="W8818">
        <v>0</v>
      </c>
      <c r="X8818">
        <v>18.367693106596803</v>
      </c>
      <c r="Y8818">
        <v>0</v>
      </c>
      <c r="Z8818">
        <v>0</v>
      </c>
      <c r="AA8818">
        <v>0</v>
      </c>
      <c r="AB8818">
        <v>5.3755221306695784</v>
      </c>
      <c r="AC8818">
        <v>0</v>
      </c>
      <c r="AD8818">
        <v>0</v>
      </c>
      <c r="AE8818">
        <v>23.743215237266384</v>
      </c>
    </row>
    <row r="8819" spans="1:31" x14ac:dyDescent="0.25">
      <c r="A8819">
        <v>2335624</v>
      </c>
      <c r="B8819">
        <v>1</v>
      </c>
      <c r="C8819" t="s">
        <v>80</v>
      </c>
      <c r="D8819" t="s">
        <v>93</v>
      </c>
      <c r="E8819" t="s">
        <v>175</v>
      </c>
      <c r="F8819" t="s">
        <v>24990</v>
      </c>
      <c r="G8819" t="s">
        <v>872</v>
      </c>
      <c r="H8819" t="s">
        <v>135</v>
      </c>
      <c r="I8819" t="s">
        <v>136</v>
      </c>
      <c r="J8819" t="s">
        <v>137</v>
      </c>
      <c r="K8819" t="s">
        <v>138</v>
      </c>
      <c r="L8819" t="s">
        <v>24991</v>
      </c>
      <c r="M8819" t="s">
        <v>24992</v>
      </c>
      <c r="N8819">
        <v>6.8119444439999999</v>
      </c>
      <c r="O8819">
        <v>0</v>
      </c>
      <c r="P8819">
        <v>0</v>
      </c>
      <c r="Q8819">
        <v>0</v>
      </c>
      <c r="R8819">
        <v>0</v>
      </c>
      <c r="S8819">
        <v>2</v>
      </c>
      <c r="T8819">
        <v>55</v>
      </c>
      <c r="U8819">
        <v>1</v>
      </c>
      <c r="V8819">
        <v>0</v>
      </c>
      <c r="W8819">
        <v>0</v>
      </c>
      <c r="X8819">
        <v>0</v>
      </c>
      <c r="Y8819">
        <v>0</v>
      </c>
      <c r="Z8819">
        <v>0</v>
      </c>
      <c r="AA8819">
        <v>152.5890249475801</v>
      </c>
      <c r="AB8819">
        <v>189.06805963376331</v>
      </c>
      <c r="AC8819">
        <v>51.862778751661324</v>
      </c>
      <c r="AD8819">
        <v>0</v>
      </c>
      <c r="AE8819">
        <v>393.51986333300471</v>
      </c>
    </row>
    <row r="8820" spans="1:31" x14ac:dyDescent="0.25">
      <c r="A8820">
        <v>2335515</v>
      </c>
      <c r="B8820">
        <v>1</v>
      </c>
      <c r="C8820" t="s">
        <v>80</v>
      </c>
      <c r="D8820" t="s">
        <v>110</v>
      </c>
      <c r="E8820" t="s">
        <v>158</v>
      </c>
      <c r="F8820" t="s">
        <v>24993</v>
      </c>
      <c r="G8820" t="s">
        <v>143</v>
      </c>
      <c r="H8820" t="s">
        <v>150</v>
      </c>
      <c r="I8820" t="s">
        <v>136</v>
      </c>
      <c r="J8820" t="s">
        <v>137</v>
      </c>
      <c r="K8820" t="s">
        <v>144</v>
      </c>
      <c r="L8820" t="s">
        <v>24994</v>
      </c>
      <c r="M8820" t="s">
        <v>24995</v>
      </c>
      <c r="N8820">
        <v>7.7636111110000003</v>
      </c>
      <c r="O8820">
        <v>0</v>
      </c>
      <c r="P8820">
        <v>404</v>
      </c>
      <c r="Q8820">
        <v>0</v>
      </c>
      <c r="R8820">
        <v>0</v>
      </c>
      <c r="S8820">
        <v>0</v>
      </c>
      <c r="T8820">
        <v>37</v>
      </c>
      <c r="U8820">
        <v>0</v>
      </c>
      <c r="V8820">
        <v>0</v>
      </c>
      <c r="W8820">
        <v>0</v>
      </c>
      <c r="X8820">
        <v>762.03934965727001</v>
      </c>
      <c r="Y8820">
        <v>0</v>
      </c>
      <c r="Z8820">
        <v>0</v>
      </c>
      <c r="AA8820">
        <v>0</v>
      </c>
      <c r="AB8820">
        <v>463.91787878379847</v>
      </c>
      <c r="AC8820">
        <v>0</v>
      </c>
      <c r="AD8820">
        <v>0</v>
      </c>
      <c r="AE8820">
        <v>1225.9572284410685</v>
      </c>
    </row>
    <row r="8821" spans="1:31" x14ac:dyDescent="0.25">
      <c r="A8821">
        <v>2335807</v>
      </c>
      <c r="B8821">
        <v>1</v>
      </c>
      <c r="C8821" t="s">
        <v>80</v>
      </c>
      <c r="D8821" t="s">
        <v>87</v>
      </c>
      <c r="E8821" t="s">
        <v>153</v>
      </c>
      <c r="F8821" t="s">
        <v>24996</v>
      </c>
      <c r="G8821" t="s">
        <v>254</v>
      </c>
      <c r="H8821" t="s">
        <v>150</v>
      </c>
      <c r="I8821" t="s">
        <v>136</v>
      </c>
      <c r="J8821" t="s">
        <v>137</v>
      </c>
      <c r="K8821" t="s">
        <v>138</v>
      </c>
      <c r="L8821" t="s">
        <v>24997</v>
      </c>
      <c r="M8821" t="s">
        <v>24998</v>
      </c>
      <c r="N8821">
        <v>4.437777777</v>
      </c>
      <c r="O8821">
        <v>0</v>
      </c>
      <c r="P8821">
        <v>0</v>
      </c>
      <c r="Q8821">
        <v>0</v>
      </c>
      <c r="R8821">
        <v>0</v>
      </c>
      <c r="S8821">
        <v>0</v>
      </c>
      <c r="T8821">
        <v>1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>
        <v>0</v>
      </c>
      <c r="AB8821">
        <v>9.0848631114096499</v>
      </c>
      <c r="AC8821">
        <v>0</v>
      </c>
      <c r="AD8821">
        <v>0</v>
      </c>
      <c r="AE8821">
        <v>9.0848631114096499</v>
      </c>
    </row>
    <row r="8822" spans="1:31" x14ac:dyDescent="0.25">
      <c r="A8822">
        <v>2335332</v>
      </c>
      <c r="B8822">
        <v>1</v>
      </c>
      <c r="C8822" t="s">
        <v>80</v>
      </c>
      <c r="D8822" t="s">
        <v>86</v>
      </c>
      <c r="E8822" t="s">
        <v>153</v>
      </c>
      <c r="F8822" t="s">
        <v>2957</v>
      </c>
      <c r="G8822" t="s">
        <v>155</v>
      </c>
      <c r="H8822" t="s">
        <v>150</v>
      </c>
      <c r="I8822" t="s">
        <v>136</v>
      </c>
      <c r="J8822" t="s">
        <v>137</v>
      </c>
      <c r="K8822" t="s">
        <v>138</v>
      </c>
      <c r="L8822" t="s">
        <v>24999</v>
      </c>
      <c r="M8822" t="s">
        <v>25000</v>
      </c>
      <c r="N8822">
        <v>1.2169444439999999</v>
      </c>
      <c r="O8822">
        <v>0</v>
      </c>
      <c r="P8822">
        <v>2</v>
      </c>
      <c r="Q8822">
        <v>0</v>
      </c>
      <c r="R8822">
        <v>0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1.2403842750403999</v>
      </c>
      <c r="Y8822">
        <v>0</v>
      </c>
      <c r="Z8822">
        <v>0</v>
      </c>
      <c r="AA8822">
        <v>0</v>
      </c>
      <c r="AB8822">
        <v>0</v>
      </c>
      <c r="AC8822">
        <v>0</v>
      </c>
      <c r="AD8822">
        <v>0</v>
      </c>
      <c r="AE8822">
        <v>1.2403842750403999</v>
      </c>
    </row>
    <row r="8823" spans="1:31" x14ac:dyDescent="0.25">
      <c r="A8823">
        <v>2335744</v>
      </c>
      <c r="B8823">
        <v>1</v>
      </c>
      <c r="C8823" t="s">
        <v>80</v>
      </c>
      <c r="D8823" t="s">
        <v>82</v>
      </c>
      <c r="E8823" t="s">
        <v>153</v>
      </c>
      <c r="F8823" t="s">
        <v>25001</v>
      </c>
      <c r="G8823" t="s">
        <v>155</v>
      </c>
      <c r="H8823" t="s">
        <v>150</v>
      </c>
      <c r="I8823" t="s">
        <v>136</v>
      </c>
      <c r="J8823" t="s">
        <v>137</v>
      </c>
      <c r="K8823" t="s">
        <v>138</v>
      </c>
      <c r="L8823" t="s">
        <v>25002</v>
      </c>
      <c r="M8823" t="s">
        <v>25003</v>
      </c>
      <c r="N8823">
        <v>2.400555555</v>
      </c>
      <c r="O8823">
        <v>0</v>
      </c>
      <c r="P8823">
        <v>2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1.5375631609079501</v>
      </c>
      <c r="Y8823">
        <v>0</v>
      </c>
      <c r="Z8823">
        <v>0</v>
      </c>
      <c r="AA8823">
        <v>0</v>
      </c>
      <c r="AB8823">
        <v>0</v>
      </c>
      <c r="AC8823">
        <v>0</v>
      </c>
      <c r="AD8823">
        <v>0</v>
      </c>
      <c r="AE8823">
        <v>1.5375631609079501</v>
      </c>
    </row>
    <row r="8824" spans="1:31" x14ac:dyDescent="0.25">
      <c r="A8824">
        <v>2335681</v>
      </c>
      <c r="B8824">
        <v>1</v>
      </c>
      <c r="C8824" t="s">
        <v>80</v>
      </c>
      <c r="D8824" t="s">
        <v>103</v>
      </c>
      <c r="E8824" t="s">
        <v>153</v>
      </c>
      <c r="F8824" t="s">
        <v>25004</v>
      </c>
      <c r="G8824" t="s">
        <v>254</v>
      </c>
      <c r="H8824" t="s">
        <v>150</v>
      </c>
      <c r="I8824" t="s">
        <v>136</v>
      </c>
      <c r="J8824" t="s">
        <v>137</v>
      </c>
      <c r="K8824" t="s">
        <v>138</v>
      </c>
      <c r="L8824" t="s">
        <v>25005</v>
      </c>
      <c r="M8824" t="s">
        <v>25006</v>
      </c>
      <c r="N8824">
        <v>3.7436111109999999</v>
      </c>
      <c r="O8824">
        <v>0</v>
      </c>
      <c r="P8824">
        <v>0</v>
      </c>
      <c r="Q8824">
        <v>0</v>
      </c>
      <c r="R8824">
        <v>0</v>
      </c>
      <c r="S8824">
        <v>0</v>
      </c>
      <c r="T8824">
        <v>1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0</v>
      </c>
      <c r="AA8824">
        <v>0</v>
      </c>
      <c r="AB8824">
        <v>0.23686301272360002</v>
      </c>
      <c r="AC8824">
        <v>0</v>
      </c>
      <c r="AD8824">
        <v>0</v>
      </c>
      <c r="AE8824">
        <v>0.23686301272360002</v>
      </c>
    </row>
    <row r="8825" spans="1:31" x14ac:dyDescent="0.25">
      <c r="A8825">
        <v>2335787</v>
      </c>
      <c r="B8825">
        <v>1</v>
      </c>
      <c r="C8825" t="s">
        <v>80</v>
      </c>
      <c r="D8825" t="s">
        <v>92</v>
      </c>
      <c r="E8825" t="s">
        <v>132</v>
      </c>
      <c r="F8825" t="s">
        <v>25007</v>
      </c>
      <c r="G8825" t="s">
        <v>210</v>
      </c>
      <c r="H8825" t="s">
        <v>135</v>
      </c>
      <c r="I8825" t="s">
        <v>136</v>
      </c>
      <c r="J8825" t="s">
        <v>137</v>
      </c>
      <c r="K8825" t="s">
        <v>138</v>
      </c>
      <c r="L8825" t="s">
        <v>25008</v>
      </c>
      <c r="M8825" t="s">
        <v>25009</v>
      </c>
      <c r="N8825">
        <v>1.5844444440000001</v>
      </c>
      <c r="O8825">
        <v>9</v>
      </c>
      <c r="P8825">
        <v>1244</v>
      </c>
      <c r="Q8825">
        <v>1</v>
      </c>
      <c r="R8825">
        <v>0</v>
      </c>
      <c r="S8825">
        <v>6</v>
      </c>
      <c r="T8825">
        <v>12</v>
      </c>
      <c r="U8825">
        <v>0</v>
      </c>
      <c r="V8825">
        <v>0</v>
      </c>
      <c r="W8825">
        <v>249.21390214719531</v>
      </c>
      <c r="X8825">
        <v>404.32482848201528</v>
      </c>
      <c r="Y8825">
        <v>6.1490477055788002</v>
      </c>
      <c r="Z8825">
        <v>0</v>
      </c>
      <c r="AA8825">
        <v>55.084011933559431</v>
      </c>
      <c r="AB8825">
        <v>15.686964746632357</v>
      </c>
      <c r="AC8825">
        <v>0</v>
      </c>
      <c r="AD8825">
        <v>0</v>
      </c>
      <c r="AE8825">
        <v>730.45875501498119</v>
      </c>
    </row>
    <row r="8826" spans="1:31" x14ac:dyDescent="0.25">
      <c r="A8826">
        <v>2335538</v>
      </c>
      <c r="B8826">
        <v>1</v>
      </c>
      <c r="C8826" t="s">
        <v>81</v>
      </c>
      <c r="D8826" t="s">
        <v>128</v>
      </c>
      <c r="E8826" t="s">
        <v>153</v>
      </c>
      <c r="F8826" t="s">
        <v>25010</v>
      </c>
      <c r="G8826" t="s">
        <v>203</v>
      </c>
      <c r="H8826" t="s">
        <v>150</v>
      </c>
      <c r="I8826" t="s">
        <v>136</v>
      </c>
      <c r="J8826" t="s">
        <v>137</v>
      </c>
      <c r="K8826" t="s">
        <v>138</v>
      </c>
      <c r="L8826" t="s">
        <v>25011</v>
      </c>
      <c r="M8826" t="s">
        <v>25012</v>
      </c>
      <c r="N8826">
        <v>1.2002777769999999</v>
      </c>
      <c r="O8826">
        <v>0</v>
      </c>
      <c r="P8826">
        <v>1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5.9269856570400001E-2</v>
      </c>
      <c r="Y8826">
        <v>0</v>
      </c>
      <c r="Z8826">
        <v>0</v>
      </c>
      <c r="AA8826">
        <v>0</v>
      </c>
      <c r="AB8826">
        <v>0</v>
      </c>
      <c r="AC8826">
        <v>0</v>
      </c>
      <c r="AD8826">
        <v>0</v>
      </c>
      <c r="AE8826">
        <v>5.9269856570400001E-2</v>
      </c>
    </row>
    <row r="8827" spans="1:31" x14ac:dyDescent="0.25">
      <c r="A8827">
        <v>2335930</v>
      </c>
      <c r="B8827">
        <v>1</v>
      </c>
      <c r="C8827" t="s">
        <v>80</v>
      </c>
      <c r="D8827" t="s">
        <v>108</v>
      </c>
      <c r="E8827" t="s">
        <v>147</v>
      </c>
      <c r="F8827" t="s">
        <v>25013</v>
      </c>
      <c r="G8827" t="s">
        <v>149</v>
      </c>
      <c r="H8827" t="s">
        <v>150</v>
      </c>
      <c r="I8827" t="s">
        <v>136</v>
      </c>
      <c r="J8827" t="s">
        <v>137</v>
      </c>
      <c r="K8827" t="s">
        <v>138</v>
      </c>
      <c r="L8827" t="s">
        <v>25014</v>
      </c>
      <c r="M8827" t="s">
        <v>25015</v>
      </c>
      <c r="N8827">
        <v>0.46722222200000002</v>
      </c>
      <c r="O8827">
        <v>0</v>
      </c>
      <c r="P8827">
        <v>74</v>
      </c>
      <c r="Q8827">
        <v>0</v>
      </c>
      <c r="R8827">
        <v>2</v>
      </c>
      <c r="S8827">
        <v>0</v>
      </c>
      <c r="T8827">
        <v>4</v>
      </c>
      <c r="U8827">
        <v>0</v>
      </c>
      <c r="V8827">
        <v>0</v>
      </c>
      <c r="W8827">
        <v>0</v>
      </c>
      <c r="X8827">
        <v>5.6344808083758666</v>
      </c>
      <c r="Y8827">
        <v>0</v>
      </c>
      <c r="Z8827">
        <v>1.4428895527680832</v>
      </c>
      <c r="AA8827">
        <v>0</v>
      </c>
      <c r="AB8827">
        <v>1.3978693297547999</v>
      </c>
      <c r="AC8827">
        <v>0</v>
      </c>
      <c r="AD8827">
        <v>0</v>
      </c>
      <c r="AE8827">
        <v>8.47523969089875</v>
      </c>
    </row>
    <row r="8828" spans="1:31" x14ac:dyDescent="0.25">
      <c r="A8828">
        <v>2335395</v>
      </c>
      <c r="B8828">
        <v>1</v>
      </c>
      <c r="C8828" t="s">
        <v>81</v>
      </c>
      <c r="D8828" t="s">
        <v>127</v>
      </c>
      <c r="E8828" t="s">
        <v>147</v>
      </c>
      <c r="F8828" t="s">
        <v>25016</v>
      </c>
      <c r="G8828" t="s">
        <v>149</v>
      </c>
      <c r="H8828" t="s">
        <v>150</v>
      </c>
      <c r="I8828" t="s">
        <v>136</v>
      </c>
      <c r="J8828" t="s">
        <v>137</v>
      </c>
      <c r="K8828" t="s">
        <v>138</v>
      </c>
      <c r="L8828" t="s">
        <v>25017</v>
      </c>
      <c r="M8828" t="s">
        <v>25018</v>
      </c>
      <c r="N8828">
        <v>3.4666666660000001</v>
      </c>
      <c r="O8828">
        <v>0</v>
      </c>
      <c r="P8828">
        <v>70</v>
      </c>
      <c r="Q8828">
        <v>0</v>
      </c>
      <c r="R8828">
        <v>0</v>
      </c>
      <c r="S8828">
        <v>0</v>
      </c>
      <c r="T8828">
        <v>23</v>
      </c>
      <c r="U8828">
        <v>0</v>
      </c>
      <c r="V8828">
        <v>0</v>
      </c>
      <c r="W8828">
        <v>0</v>
      </c>
      <c r="X8828">
        <v>35.721357770231791</v>
      </c>
      <c r="Y8828">
        <v>0</v>
      </c>
      <c r="Z8828">
        <v>0</v>
      </c>
      <c r="AA8828">
        <v>0</v>
      </c>
      <c r="AB8828">
        <v>16.033284664845766</v>
      </c>
      <c r="AC8828">
        <v>0</v>
      </c>
      <c r="AD8828">
        <v>0</v>
      </c>
      <c r="AE8828">
        <v>51.754642435077557</v>
      </c>
    </row>
    <row r="8829" spans="1:31" x14ac:dyDescent="0.25">
      <c r="A8829">
        <v>2335936</v>
      </c>
      <c r="B8829">
        <v>1</v>
      </c>
      <c r="C8829" t="s">
        <v>80</v>
      </c>
      <c r="D8829" t="s">
        <v>110</v>
      </c>
      <c r="E8829" t="s">
        <v>147</v>
      </c>
      <c r="F8829" t="s">
        <v>25019</v>
      </c>
      <c r="G8829" t="s">
        <v>353</v>
      </c>
      <c r="H8829" t="s">
        <v>150</v>
      </c>
      <c r="I8829" t="s">
        <v>136</v>
      </c>
      <c r="J8829" t="s">
        <v>137</v>
      </c>
      <c r="K8829" t="s">
        <v>138</v>
      </c>
      <c r="L8829" t="s">
        <v>25020</v>
      </c>
      <c r="M8829" t="s">
        <v>25021</v>
      </c>
      <c r="N8829">
        <v>6.813055555</v>
      </c>
      <c r="O8829">
        <v>0</v>
      </c>
      <c r="P8829">
        <v>64</v>
      </c>
      <c r="Q8829">
        <v>0</v>
      </c>
      <c r="R8829">
        <v>0</v>
      </c>
      <c r="S8829">
        <v>0</v>
      </c>
      <c r="T8829">
        <v>7</v>
      </c>
      <c r="U8829">
        <v>0</v>
      </c>
      <c r="V8829">
        <v>0</v>
      </c>
      <c r="W8829">
        <v>0</v>
      </c>
      <c r="X8829">
        <v>94.642390984212639</v>
      </c>
      <c r="Y8829">
        <v>0</v>
      </c>
      <c r="Z8829">
        <v>0</v>
      </c>
      <c r="AA8829">
        <v>0</v>
      </c>
      <c r="AB8829">
        <v>24.966625111428268</v>
      </c>
      <c r="AC8829">
        <v>0</v>
      </c>
      <c r="AD8829">
        <v>0</v>
      </c>
      <c r="AE8829">
        <v>119.60901609564091</v>
      </c>
    </row>
    <row r="8830" spans="1:31" x14ac:dyDescent="0.25">
      <c r="A8830">
        <v>2335796</v>
      </c>
      <c r="B8830">
        <v>1</v>
      </c>
      <c r="C8830" t="s">
        <v>80</v>
      </c>
      <c r="D8830" t="s">
        <v>110</v>
      </c>
      <c r="E8830" t="s">
        <v>147</v>
      </c>
      <c r="F8830" t="s">
        <v>25022</v>
      </c>
      <c r="G8830" t="s">
        <v>258</v>
      </c>
      <c r="H8830" t="s">
        <v>150</v>
      </c>
      <c r="I8830" t="s">
        <v>136</v>
      </c>
      <c r="J8830" t="s">
        <v>137</v>
      </c>
      <c r="K8830" t="s">
        <v>138</v>
      </c>
      <c r="L8830" t="s">
        <v>25023</v>
      </c>
      <c r="M8830" t="s">
        <v>25024</v>
      </c>
      <c r="N8830">
        <v>1.618055555</v>
      </c>
      <c r="O8830">
        <v>0</v>
      </c>
      <c r="P8830">
        <v>139</v>
      </c>
      <c r="Q8830">
        <v>0</v>
      </c>
      <c r="R8830">
        <v>0</v>
      </c>
      <c r="S8830">
        <v>0</v>
      </c>
      <c r="T8830">
        <v>24</v>
      </c>
      <c r="U8830">
        <v>0</v>
      </c>
      <c r="V8830">
        <v>0</v>
      </c>
      <c r="W8830">
        <v>0</v>
      </c>
      <c r="X8830">
        <v>56.348807646865495</v>
      </c>
      <c r="Y8830">
        <v>0</v>
      </c>
      <c r="Z8830">
        <v>0</v>
      </c>
      <c r="AA8830">
        <v>0</v>
      </c>
      <c r="AB8830">
        <v>46.129459292955993</v>
      </c>
      <c r="AC8830">
        <v>0</v>
      </c>
      <c r="AD8830">
        <v>0</v>
      </c>
      <c r="AE8830">
        <v>102.47826693982148</v>
      </c>
    </row>
    <row r="8831" spans="1:31" x14ac:dyDescent="0.25">
      <c r="A8831">
        <v>2335464</v>
      </c>
      <c r="B8831">
        <v>1</v>
      </c>
      <c r="C8831" t="s">
        <v>80</v>
      </c>
      <c r="D8831" t="s">
        <v>95</v>
      </c>
      <c r="E8831" t="s">
        <v>132</v>
      </c>
      <c r="F8831" t="s">
        <v>25025</v>
      </c>
      <c r="G8831" t="s">
        <v>143</v>
      </c>
      <c r="H8831" t="s">
        <v>135</v>
      </c>
      <c r="I8831" t="s">
        <v>136</v>
      </c>
      <c r="J8831" t="s">
        <v>137</v>
      </c>
      <c r="K8831" t="s">
        <v>144</v>
      </c>
      <c r="L8831" t="s">
        <v>25026</v>
      </c>
      <c r="M8831" t="s">
        <v>25027</v>
      </c>
      <c r="N8831">
        <v>7.7602777769999998</v>
      </c>
      <c r="O8831">
        <v>0</v>
      </c>
      <c r="P8831">
        <v>525</v>
      </c>
      <c r="Q8831">
        <v>0</v>
      </c>
      <c r="R8831">
        <v>0</v>
      </c>
      <c r="S8831">
        <v>2</v>
      </c>
      <c r="T8831">
        <v>31</v>
      </c>
      <c r="U8831">
        <v>0</v>
      </c>
      <c r="V8831">
        <v>0</v>
      </c>
      <c r="W8831">
        <v>0</v>
      </c>
      <c r="X8831">
        <v>697.68147049134154</v>
      </c>
      <c r="Y8831">
        <v>0</v>
      </c>
      <c r="Z8831">
        <v>0</v>
      </c>
      <c r="AA8831">
        <v>11.612613043794173</v>
      </c>
      <c r="AB8831">
        <v>214.00905185789833</v>
      </c>
      <c r="AC8831">
        <v>0</v>
      </c>
      <c r="AD8831">
        <v>0</v>
      </c>
      <c r="AE8831">
        <v>923.30313539303415</v>
      </c>
    </row>
    <row r="8832" spans="1:31" x14ac:dyDescent="0.25">
      <c r="A8832">
        <v>2335942</v>
      </c>
      <c r="B8832">
        <v>1</v>
      </c>
      <c r="C8832" t="s">
        <v>80</v>
      </c>
      <c r="D8832" t="s">
        <v>93</v>
      </c>
      <c r="E8832" t="s">
        <v>175</v>
      </c>
      <c r="F8832" t="s">
        <v>25028</v>
      </c>
      <c r="G8832" t="s">
        <v>872</v>
      </c>
      <c r="H8832" t="s">
        <v>135</v>
      </c>
      <c r="I8832" t="s">
        <v>136</v>
      </c>
      <c r="J8832" t="s">
        <v>137</v>
      </c>
      <c r="K8832" t="s">
        <v>138</v>
      </c>
      <c r="L8832" t="s">
        <v>25029</v>
      </c>
      <c r="M8832" t="s">
        <v>25030</v>
      </c>
      <c r="N8832">
        <v>0.36305555499999997</v>
      </c>
      <c r="O8832">
        <v>0</v>
      </c>
      <c r="P8832">
        <v>0</v>
      </c>
      <c r="Q8832">
        <v>0</v>
      </c>
      <c r="R8832">
        <v>0</v>
      </c>
      <c r="S8832">
        <v>1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0</v>
      </c>
      <c r="AA8832">
        <v>1.3100931846040169</v>
      </c>
      <c r="AB8832">
        <v>0</v>
      </c>
      <c r="AC8832">
        <v>0</v>
      </c>
      <c r="AD8832">
        <v>0</v>
      </c>
      <c r="AE8832">
        <v>1.3100931846040169</v>
      </c>
    </row>
    <row r="8833" spans="1:31" x14ac:dyDescent="0.25">
      <c r="A8833">
        <v>2335673</v>
      </c>
      <c r="B8833">
        <v>1</v>
      </c>
      <c r="C8833" t="s">
        <v>81</v>
      </c>
      <c r="D8833" t="s">
        <v>127</v>
      </c>
      <c r="E8833" t="s">
        <v>175</v>
      </c>
      <c r="F8833" t="s">
        <v>25031</v>
      </c>
      <c r="G8833" t="s">
        <v>143</v>
      </c>
      <c r="H8833" t="s">
        <v>135</v>
      </c>
      <c r="I8833" t="s">
        <v>136</v>
      </c>
      <c r="J8833" t="s">
        <v>137</v>
      </c>
      <c r="K8833" t="s">
        <v>144</v>
      </c>
      <c r="L8833" t="s">
        <v>25032</v>
      </c>
      <c r="M8833" t="s">
        <v>25033</v>
      </c>
      <c r="N8833">
        <v>1.3325</v>
      </c>
      <c r="O8833">
        <v>0</v>
      </c>
      <c r="P8833">
        <v>147</v>
      </c>
      <c r="Q8833">
        <v>0</v>
      </c>
      <c r="R8833">
        <v>7</v>
      </c>
      <c r="S8833">
        <v>0</v>
      </c>
      <c r="T8833">
        <v>9</v>
      </c>
      <c r="U8833">
        <v>0</v>
      </c>
      <c r="V8833">
        <v>0</v>
      </c>
      <c r="W8833">
        <v>0</v>
      </c>
      <c r="X8833">
        <v>41.274834502216848</v>
      </c>
      <c r="Y8833">
        <v>0</v>
      </c>
      <c r="Z8833">
        <v>6.5604336587454757</v>
      </c>
      <c r="AA8833">
        <v>0</v>
      </c>
      <c r="AB8833">
        <v>3.9377979884000696</v>
      </c>
      <c r="AC8833">
        <v>0</v>
      </c>
      <c r="AD8833">
        <v>0</v>
      </c>
      <c r="AE8833">
        <v>51.773066149362393</v>
      </c>
    </row>
    <row r="8834" spans="1:31" x14ac:dyDescent="0.25">
      <c r="A8834">
        <v>2335919</v>
      </c>
      <c r="B8834">
        <v>1</v>
      </c>
      <c r="C8834" t="s">
        <v>80</v>
      </c>
      <c r="D8834" t="s">
        <v>101</v>
      </c>
      <c r="E8834" t="s">
        <v>285</v>
      </c>
      <c r="F8834" t="s">
        <v>25034</v>
      </c>
      <c r="G8834" t="s">
        <v>287</v>
      </c>
      <c r="H8834" t="s">
        <v>150</v>
      </c>
      <c r="I8834" t="s">
        <v>136</v>
      </c>
      <c r="J8834" t="s">
        <v>137</v>
      </c>
      <c r="K8834" t="s">
        <v>138</v>
      </c>
      <c r="L8834" t="s">
        <v>25035</v>
      </c>
      <c r="M8834" t="s">
        <v>25036</v>
      </c>
      <c r="N8834">
        <v>0.85833333300000003</v>
      </c>
      <c r="O8834">
        <v>0</v>
      </c>
      <c r="P8834">
        <v>5</v>
      </c>
      <c r="Q8834">
        <v>0</v>
      </c>
      <c r="R8834">
        <v>0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1.0728060822891001</v>
      </c>
      <c r="Y8834">
        <v>0</v>
      </c>
      <c r="Z8834">
        <v>0</v>
      </c>
      <c r="AA8834">
        <v>0</v>
      </c>
      <c r="AB8834">
        <v>0</v>
      </c>
      <c r="AC8834">
        <v>0</v>
      </c>
      <c r="AD8834">
        <v>0</v>
      </c>
      <c r="AE8834">
        <v>1.0728060822891001</v>
      </c>
    </row>
    <row r="8835" spans="1:31" x14ac:dyDescent="0.25">
      <c r="A8835">
        <v>2335896</v>
      </c>
      <c r="B8835">
        <v>1</v>
      </c>
      <c r="C8835" t="s">
        <v>80</v>
      </c>
      <c r="D8835" t="s">
        <v>106</v>
      </c>
      <c r="E8835" t="s">
        <v>285</v>
      </c>
      <c r="F8835" t="s">
        <v>24987</v>
      </c>
      <c r="G8835" t="s">
        <v>336</v>
      </c>
      <c r="H8835" t="s">
        <v>150</v>
      </c>
      <c r="I8835" t="s">
        <v>136</v>
      </c>
      <c r="J8835" t="s">
        <v>137</v>
      </c>
      <c r="K8835" t="s">
        <v>138</v>
      </c>
      <c r="L8835" t="s">
        <v>25037</v>
      </c>
      <c r="M8835" t="s">
        <v>25038</v>
      </c>
      <c r="N8835">
        <v>1.2183333329999999</v>
      </c>
      <c r="O8835">
        <v>0</v>
      </c>
      <c r="P8835">
        <v>40</v>
      </c>
      <c r="Q8835">
        <v>0</v>
      </c>
      <c r="R8835">
        <v>0</v>
      </c>
      <c r="S8835">
        <v>0</v>
      </c>
      <c r="T8835">
        <v>2</v>
      </c>
      <c r="U8835">
        <v>0</v>
      </c>
      <c r="V8835">
        <v>0</v>
      </c>
      <c r="W8835">
        <v>0</v>
      </c>
      <c r="X8835">
        <v>7.9105625283687022</v>
      </c>
      <c r="Y8835">
        <v>0</v>
      </c>
      <c r="Z8835">
        <v>0</v>
      </c>
      <c r="AA8835">
        <v>0</v>
      </c>
      <c r="AB8835">
        <v>1.7937855847408</v>
      </c>
      <c r="AC8835">
        <v>0</v>
      </c>
      <c r="AD8835">
        <v>0</v>
      </c>
      <c r="AE8835">
        <v>9.7043481131095017</v>
      </c>
    </row>
    <row r="8836" spans="1:31" x14ac:dyDescent="0.25">
      <c r="A8836">
        <v>2335756</v>
      </c>
      <c r="B8836">
        <v>1</v>
      </c>
      <c r="C8836" t="s">
        <v>80</v>
      </c>
      <c r="D8836" t="s">
        <v>96</v>
      </c>
      <c r="E8836" t="s">
        <v>147</v>
      </c>
      <c r="F8836" t="s">
        <v>25039</v>
      </c>
      <c r="G8836" t="s">
        <v>258</v>
      </c>
      <c r="H8836" t="s">
        <v>150</v>
      </c>
      <c r="I8836" t="s">
        <v>136</v>
      </c>
      <c r="J8836" t="s">
        <v>137</v>
      </c>
      <c r="K8836" t="s">
        <v>138</v>
      </c>
      <c r="L8836" t="s">
        <v>25040</v>
      </c>
      <c r="M8836" t="s">
        <v>25041</v>
      </c>
      <c r="N8836">
        <v>4.0216666659999998</v>
      </c>
      <c r="O8836">
        <v>0</v>
      </c>
      <c r="P8836">
        <v>94</v>
      </c>
      <c r="Q8836">
        <v>0</v>
      </c>
      <c r="R8836">
        <v>1</v>
      </c>
      <c r="S8836">
        <v>0</v>
      </c>
      <c r="T8836">
        <v>10</v>
      </c>
      <c r="U8836">
        <v>0</v>
      </c>
      <c r="V8836">
        <v>0</v>
      </c>
      <c r="W8836">
        <v>0</v>
      </c>
      <c r="X8836">
        <v>232.67760497710535</v>
      </c>
      <c r="Y8836">
        <v>0</v>
      </c>
      <c r="Z8836">
        <v>4.0278110997637002</v>
      </c>
      <c r="AA8836">
        <v>0</v>
      </c>
      <c r="AB8836">
        <v>118.09257491867999</v>
      </c>
      <c r="AC8836">
        <v>0</v>
      </c>
      <c r="AD8836">
        <v>0</v>
      </c>
      <c r="AE8836">
        <v>354.79799099554907</v>
      </c>
    </row>
    <row r="8837" spans="1:31" x14ac:dyDescent="0.25">
      <c r="A8837">
        <v>2335424</v>
      </c>
      <c r="B8837">
        <v>1</v>
      </c>
      <c r="C8837" t="s">
        <v>80</v>
      </c>
      <c r="D8837" t="s">
        <v>84</v>
      </c>
      <c r="E8837" t="s">
        <v>175</v>
      </c>
      <c r="F8837" t="s">
        <v>1794</v>
      </c>
      <c r="G8837" t="s">
        <v>134</v>
      </c>
      <c r="H8837" t="s">
        <v>135</v>
      </c>
      <c r="I8837" t="s">
        <v>136</v>
      </c>
      <c r="J8837" t="s">
        <v>137</v>
      </c>
      <c r="K8837" t="s">
        <v>138</v>
      </c>
      <c r="L8837" t="s">
        <v>25042</v>
      </c>
      <c r="M8837" t="s">
        <v>25043</v>
      </c>
      <c r="N8837">
        <v>1.0766666659999999</v>
      </c>
      <c r="O8837">
        <v>1</v>
      </c>
      <c r="P8837">
        <v>858</v>
      </c>
      <c r="Q8837">
        <v>2</v>
      </c>
      <c r="R8837">
        <v>41</v>
      </c>
      <c r="S8837">
        <v>3</v>
      </c>
      <c r="T8837">
        <v>102</v>
      </c>
      <c r="U8837">
        <v>0</v>
      </c>
      <c r="V8837">
        <v>0</v>
      </c>
      <c r="W8837">
        <v>0.20915572402412499</v>
      </c>
      <c r="X8837">
        <v>162.70702133102387</v>
      </c>
      <c r="Y8837">
        <v>0.61158019024307508</v>
      </c>
      <c r="Z8837">
        <v>29.143040236012968</v>
      </c>
      <c r="AA8837">
        <v>5.8442799824739007</v>
      </c>
      <c r="AB8837">
        <v>98.007953264963319</v>
      </c>
      <c r="AC8837">
        <v>0</v>
      </c>
      <c r="AD8837">
        <v>0</v>
      </c>
      <c r="AE8837">
        <v>296.52303072874128</v>
      </c>
    </row>
    <row r="8838" spans="1:31" x14ac:dyDescent="0.25">
      <c r="A8838">
        <v>2335710</v>
      </c>
      <c r="B8838">
        <v>1</v>
      </c>
      <c r="C8838" t="s">
        <v>80</v>
      </c>
      <c r="D8838" t="s">
        <v>107</v>
      </c>
      <c r="E8838" t="s">
        <v>175</v>
      </c>
      <c r="F8838" t="s">
        <v>25044</v>
      </c>
      <c r="G8838" t="s">
        <v>143</v>
      </c>
      <c r="H8838" t="s">
        <v>135</v>
      </c>
      <c r="I8838" t="s">
        <v>136</v>
      </c>
      <c r="J8838" t="s">
        <v>137</v>
      </c>
      <c r="K8838" t="s">
        <v>144</v>
      </c>
      <c r="L8838" t="s">
        <v>25045</v>
      </c>
      <c r="M8838" t="s">
        <v>25046</v>
      </c>
      <c r="N8838">
        <v>1.5438888879999999</v>
      </c>
      <c r="O8838">
        <v>0</v>
      </c>
      <c r="P8838">
        <v>435</v>
      </c>
      <c r="Q8838">
        <v>0</v>
      </c>
      <c r="R8838">
        <v>0</v>
      </c>
      <c r="S8838">
        <v>0</v>
      </c>
      <c r="T8838">
        <v>28</v>
      </c>
      <c r="U8838">
        <v>0</v>
      </c>
      <c r="V8838">
        <v>0</v>
      </c>
      <c r="W8838">
        <v>0</v>
      </c>
      <c r="X8838">
        <v>113.7357755821254</v>
      </c>
      <c r="Y8838">
        <v>0</v>
      </c>
      <c r="Z8838">
        <v>0</v>
      </c>
      <c r="AA8838">
        <v>0</v>
      </c>
      <c r="AB8838">
        <v>65.650134436415641</v>
      </c>
      <c r="AC8838">
        <v>0</v>
      </c>
      <c r="AD8838">
        <v>0</v>
      </c>
      <c r="AE8838">
        <v>179.38591001854104</v>
      </c>
    </row>
    <row r="8839" spans="1:31" x14ac:dyDescent="0.25">
      <c r="A8839">
        <v>2335610</v>
      </c>
      <c r="B8839">
        <v>1</v>
      </c>
      <c r="C8839" t="s">
        <v>80</v>
      </c>
      <c r="D8839" t="s">
        <v>93</v>
      </c>
      <c r="E8839" t="s">
        <v>175</v>
      </c>
      <c r="F8839" t="s">
        <v>25047</v>
      </c>
      <c r="G8839" t="s">
        <v>134</v>
      </c>
      <c r="H8839" t="s">
        <v>135</v>
      </c>
      <c r="I8839" t="s">
        <v>136</v>
      </c>
      <c r="J8839" t="s">
        <v>137</v>
      </c>
      <c r="K8839" t="s">
        <v>138</v>
      </c>
      <c r="L8839" t="s">
        <v>25048</v>
      </c>
      <c r="M8839" t="s">
        <v>25049</v>
      </c>
      <c r="N8839">
        <v>0.71444444399999996</v>
      </c>
      <c r="O8839">
        <v>0</v>
      </c>
      <c r="P8839">
        <v>19</v>
      </c>
      <c r="Q8839">
        <v>0</v>
      </c>
      <c r="R8839">
        <v>5</v>
      </c>
      <c r="S8839">
        <v>9</v>
      </c>
      <c r="T8839">
        <v>931</v>
      </c>
      <c r="U8839">
        <v>5</v>
      </c>
      <c r="V8839">
        <v>18</v>
      </c>
      <c r="W8839">
        <v>0</v>
      </c>
      <c r="X8839">
        <v>1.2706480610874</v>
      </c>
      <c r="Y8839">
        <v>0</v>
      </c>
      <c r="Z8839">
        <v>7.8293581910838661</v>
      </c>
      <c r="AA8839">
        <v>112.68582404270029</v>
      </c>
      <c r="AB8839">
        <v>580.96761835587779</v>
      </c>
      <c r="AC8839">
        <v>120.7849320847203</v>
      </c>
      <c r="AD8839">
        <v>541.58296000509438</v>
      </c>
      <c r="AE8839">
        <v>1365.1213407405639</v>
      </c>
    </row>
    <row r="8840" spans="1:31" x14ac:dyDescent="0.25">
      <c r="A8840">
        <v>2335713</v>
      </c>
      <c r="B8840">
        <v>1</v>
      </c>
      <c r="C8840" t="s">
        <v>80</v>
      </c>
      <c r="D8840" t="s">
        <v>97</v>
      </c>
      <c r="E8840" t="s">
        <v>147</v>
      </c>
      <c r="F8840" t="s">
        <v>25050</v>
      </c>
      <c r="G8840" t="s">
        <v>149</v>
      </c>
      <c r="H8840" t="s">
        <v>150</v>
      </c>
      <c r="I8840" t="s">
        <v>136</v>
      </c>
      <c r="J8840" t="s">
        <v>137</v>
      </c>
      <c r="K8840" t="s">
        <v>138</v>
      </c>
      <c r="L8840" t="s">
        <v>25051</v>
      </c>
      <c r="M8840" t="s">
        <v>25052</v>
      </c>
      <c r="N8840">
        <v>1.4275</v>
      </c>
      <c r="O8840">
        <v>0</v>
      </c>
      <c r="P8840">
        <v>12</v>
      </c>
      <c r="Q8840">
        <v>0</v>
      </c>
      <c r="R8840">
        <v>19</v>
      </c>
      <c r="S8840">
        <v>0</v>
      </c>
      <c r="T8840">
        <v>3</v>
      </c>
      <c r="U8840">
        <v>0</v>
      </c>
      <c r="V8840">
        <v>0</v>
      </c>
      <c r="W8840">
        <v>0</v>
      </c>
      <c r="X8840">
        <v>4.2404520027251671</v>
      </c>
      <c r="Y8840">
        <v>0</v>
      </c>
      <c r="Z8840">
        <v>12.572030738760322</v>
      </c>
      <c r="AA8840">
        <v>0</v>
      </c>
      <c r="AB8840">
        <v>1.7921850663971917</v>
      </c>
      <c r="AC8840">
        <v>0</v>
      </c>
      <c r="AD8840">
        <v>0</v>
      </c>
      <c r="AE8840">
        <v>18.604667807882681</v>
      </c>
    </row>
    <row r="8841" spans="1:31" x14ac:dyDescent="0.25">
      <c r="A8841">
        <v>2335335</v>
      </c>
      <c r="B8841">
        <v>1</v>
      </c>
      <c r="C8841" t="s">
        <v>81</v>
      </c>
      <c r="D8841" t="s">
        <v>128</v>
      </c>
      <c r="E8841" t="s">
        <v>141</v>
      </c>
      <c r="F8841" t="s">
        <v>25053</v>
      </c>
      <c r="G8841" t="s">
        <v>134</v>
      </c>
      <c r="H8841" t="s">
        <v>135</v>
      </c>
      <c r="I8841" t="s">
        <v>136</v>
      </c>
      <c r="J8841" t="s">
        <v>137</v>
      </c>
      <c r="K8841" t="s">
        <v>138</v>
      </c>
      <c r="L8841" t="s">
        <v>25054</v>
      </c>
      <c r="M8841" t="s">
        <v>25055</v>
      </c>
      <c r="N8841">
        <v>0.885833333</v>
      </c>
      <c r="O8841">
        <v>8</v>
      </c>
      <c r="P8841">
        <v>3391</v>
      </c>
      <c r="Q8841">
        <v>33</v>
      </c>
      <c r="R8841">
        <v>25</v>
      </c>
      <c r="S8841">
        <v>41</v>
      </c>
      <c r="T8841">
        <v>270</v>
      </c>
      <c r="U8841">
        <v>2</v>
      </c>
      <c r="V8841">
        <v>0</v>
      </c>
      <c r="W8841">
        <v>1.7177362860726002</v>
      </c>
      <c r="X8841">
        <v>300.50726694305808</v>
      </c>
      <c r="Y8841">
        <v>90.698937445866761</v>
      </c>
      <c r="Z8841">
        <v>8.3271960611468092</v>
      </c>
      <c r="AA8841">
        <v>74.085427074852859</v>
      </c>
      <c r="AB8841">
        <v>47.050160850120818</v>
      </c>
      <c r="AC8841">
        <v>121.13415198084516</v>
      </c>
      <c r="AD8841">
        <v>0</v>
      </c>
      <c r="AE8841">
        <v>643.52087664196301</v>
      </c>
    </row>
    <row r="8842" spans="1:31" x14ac:dyDescent="0.25">
      <c r="A8842">
        <v>2335521</v>
      </c>
      <c r="B8842">
        <v>1</v>
      </c>
      <c r="C8842" t="s">
        <v>80</v>
      </c>
      <c r="D8842" t="s">
        <v>90</v>
      </c>
      <c r="E8842" t="s">
        <v>285</v>
      </c>
      <c r="F8842" t="s">
        <v>25056</v>
      </c>
      <c r="G8842" t="s">
        <v>703</v>
      </c>
      <c r="H8842" t="s">
        <v>150</v>
      </c>
      <c r="I8842" t="s">
        <v>136</v>
      </c>
      <c r="J8842" t="s">
        <v>3</v>
      </c>
      <c r="K8842" t="s">
        <v>138</v>
      </c>
      <c r="L8842" t="s">
        <v>25057</v>
      </c>
      <c r="M8842" t="s">
        <v>25058</v>
      </c>
      <c r="N8842">
        <v>7.7755555550000004</v>
      </c>
      <c r="O8842">
        <v>0</v>
      </c>
      <c r="P8842">
        <v>63</v>
      </c>
      <c r="Q8842">
        <v>0</v>
      </c>
      <c r="R8842">
        <v>0</v>
      </c>
      <c r="S8842">
        <v>0</v>
      </c>
      <c r="T8842">
        <v>10</v>
      </c>
      <c r="U8842">
        <v>0</v>
      </c>
      <c r="V8842">
        <v>1</v>
      </c>
      <c r="W8842">
        <v>0</v>
      </c>
      <c r="X8842">
        <v>110.55694382223767</v>
      </c>
      <c r="Y8842">
        <v>0</v>
      </c>
      <c r="Z8842">
        <v>0</v>
      </c>
      <c r="AA8842">
        <v>0</v>
      </c>
      <c r="AB8842">
        <v>53.327386614932784</v>
      </c>
      <c r="AC8842">
        <v>0</v>
      </c>
      <c r="AD8842">
        <v>149.03768338240434</v>
      </c>
      <c r="AE8842">
        <v>312.92201381957477</v>
      </c>
    </row>
    <row r="8843" spans="1:31" x14ac:dyDescent="0.25">
      <c r="A8843">
        <v>2335902</v>
      </c>
      <c r="B8843">
        <v>1</v>
      </c>
      <c r="C8843" t="s">
        <v>80</v>
      </c>
      <c r="D8843" t="s">
        <v>110</v>
      </c>
      <c r="E8843" t="s">
        <v>141</v>
      </c>
      <c r="F8843" t="s">
        <v>25059</v>
      </c>
      <c r="G8843" t="s">
        <v>134</v>
      </c>
      <c r="H8843" t="s">
        <v>135</v>
      </c>
      <c r="I8843" t="s">
        <v>136</v>
      </c>
      <c r="J8843" t="s">
        <v>137</v>
      </c>
      <c r="K8843" t="s">
        <v>138</v>
      </c>
      <c r="L8843" t="s">
        <v>25060</v>
      </c>
      <c r="M8843" t="s">
        <v>25061</v>
      </c>
      <c r="N8843">
        <v>1.008611111</v>
      </c>
      <c r="O8843">
        <v>0</v>
      </c>
      <c r="P8843">
        <v>755</v>
      </c>
      <c r="Q8843">
        <v>0</v>
      </c>
      <c r="R8843">
        <v>0</v>
      </c>
      <c r="S8843">
        <v>1</v>
      </c>
      <c r="T8843">
        <v>174</v>
      </c>
      <c r="U8843">
        <v>0</v>
      </c>
      <c r="V8843">
        <v>0</v>
      </c>
      <c r="W8843">
        <v>0</v>
      </c>
      <c r="X8843">
        <v>167.8086964659924</v>
      </c>
      <c r="Y8843">
        <v>0</v>
      </c>
      <c r="Z8843">
        <v>0</v>
      </c>
      <c r="AA8843">
        <v>1.3379600861428891</v>
      </c>
      <c r="AB8843">
        <v>215.99265939467753</v>
      </c>
      <c r="AC8843">
        <v>0</v>
      </c>
      <c r="AD8843">
        <v>0</v>
      </c>
      <c r="AE8843">
        <v>385.13931594681281</v>
      </c>
    </row>
    <row r="8844" spans="1:31" x14ac:dyDescent="0.25">
      <c r="A8844">
        <v>2335504</v>
      </c>
      <c r="B8844">
        <v>1</v>
      </c>
      <c r="C8844" t="s">
        <v>80</v>
      </c>
      <c r="D8844" t="s">
        <v>93</v>
      </c>
      <c r="E8844" t="s">
        <v>175</v>
      </c>
      <c r="F8844" t="s">
        <v>25062</v>
      </c>
      <c r="G8844" t="s">
        <v>177</v>
      </c>
      <c r="H8844" t="s">
        <v>135</v>
      </c>
      <c r="I8844" t="s">
        <v>136</v>
      </c>
      <c r="J8844" t="s">
        <v>137</v>
      </c>
      <c r="K8844" t="s">
        <v>144</v>
      </c>
      <c r="L8844" t="s">
        <v>25063</v>
      </c>
      <c r="M8844" t="s">
        <v>25064</v>
      </c>
      <c r="N8844">
        <v>4.9419444439999998</v>
      </c>
      <c r="O8844">
        <v>0</v>
      </c>
      <c r="P8844">
        <v>0</v>
      </c>
      <c r="Q8844">
        <v>0</v>
      </c>
      <c r="R8844">
        <v>0</v>
      </c>
      <c r="S8844">
        <v>0</v>
      </c>
      <c r="T8844">
        <v>59</v>
      </c>
      <c r="U8844">
        <v>0</v>
      </c>
      <c r="V8844">
        <v>0</v>
      </c>
      <c r="W8844">
        <v>0</v>
      </c>
      <c r="X8844">
        <v>0</v>
      </c>
      <c r="Y8844">
        <v>0</v>
      </c>
      <c r="Z8844">
        <v>0</v>
      </c>
      <c r="AA8844">
        <v>0</v>
      </c>
      <c r="AB8844">
        <v>149.19758593996102</v>
      </c>
      <c r="AC8844">
        <v>0</v>
      </c>
      <c r="AD8844">
        <v>0</v>
      </c>
      <c r="AE8844">
        <v>149.19758593996102</v>
      </c>
    </row>
    <row r="8845" spans="1:31" x14ac:dyDescent="0.25">
      <c r="A8845">
        <v>2335839</v>
      </c>
      <c r="B8845">
        <v>1</v>
      </c>
      <c r="C8845" t="s">
        <v>80</v>
      </c>
      <c r="D8845" t="s">
        <v>93</v>
      </c>
      <c r="E8845" t="s">
        <v>153</v>
      </c>
      <c r="F8845" t="s">
        <v>25065</v>
      </c>
      <c r="G8845" t="s">
        <v>155</v>
      </c>
      <c r="H8845" t="s">
        <v>150</v>
      </c>
      <c r="I8845" t="s">
        <v>136</v>
      </c>
      <c r="J8845" t="s">
        <v>137</v>
      </c>
      <c r="K8845" t="s">
        <v>138</v>
      </c>
      <c r="L8845" t="s">
        <v>25066</v>
      </c>
      <c r="M8845" t="s">
        <v>25067</v>
      </c>
      <c r="N8845">
        <v>2.3747222219999999</v>
      </c>
      <c r="O8845">
        <v>0</v>
      </c>
      <c r="P8845">
        <v>0</v>
      </c>
      <c r="Q8845">
        <v>0</v>
      </c>
      <c r="R8845">
        <v>1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0</v>
      </c>
      <c r="Z8845">
        <v>4.0381180216209254</v>
      </c>
      <c r="AA8845">
        <v>0</v>
      </c>
      <c r="AB8845">
        <v>0</v>
      </c>
      <c r="AC8845">
        <v>0</v>
      </c>
      <c r="AD8845">
        <v>0</v>
      </c>
      <c r="AE8845">
        <v>4.0381180216209254</v>
      </c>
    </row>
    <row r="8846" spans="1:31" x14ac:dyDescent="0.25">
      <c r="A8846">
        <v>2335484</v>
      </c>
      <c r="B8846">
        <v>1</v>
      </c>
      <c r="C8846" t="s">
        <v>80</v>
      </c>
      <c r="D8846" t="s">
        <v>92</v>
      </c>
      <c r="E8846" t="s">
        <v>175</v>
      </c>
      <c r="F8846" t="s">
        <v>19744</v>
      </c>
      <c r="G8846" t="s">
        <v>177</v>
      </c>
      <c r="H8846" t="s">
        <v>135</v>
      </c>
      <c r="I8846" t="s">
        <v>136</v>
      </c>
      <c r="J8846" t="s">
        <v>137</v>
      </c>
      <c r="K8846" t="s">
        <v>144</v>
      </c>
      <c r="L8846" t="s">
        <v>25068</v>
      </c>
      <c r="M8846" t="s">
        <v>25069</v>
      </c>
      <c r="N8846">
        <v>7.9177777770000004</v>
      </c>
      <c r="O8846">
        <v>0</v>
      </c>
      <c r="P8846">
        <v>6</v>
      </c>
      <c r="Q8846">
        <v>0</v>
      </c>
      <c r="R8846">
        <v>10</v>
      </c>
      <c r="S8846">
        <v>0</v>
      </c>
      <c r="T8846">
        <v>2</v>
      </c>
      <c r="U8846">
        <v>0</v>
      </c>
      <c r="V8846">
        <v>0</v>
      </c>
      <c r="W8846">
        <v>0</v>
      </c>
      <c r="X8846">
        <v>16.667251645582315</v>
      </c>
      <c r="Y8846">
        <v>0</v>
      </c>
      <c r="Z8846">
        <v>5.2391828690875348</v>
      </c>
      <c r="AA8846">
        <v>0</v>
      </c>
      <c r="AB8846">
        <v>5.7439966080571674</v>
      </c>
      <c r="AC8846">
        <v>0</v>
      </c>
      <c r="AD8846">
        <v>0</v>
      </c>
      <c r="AE8846">
        <v>27.650431122727017</v>
      </c>
    </row>
    <row r="8847" spans="1:31" x14ac:dyDescent="0.25">
      <c r="A8847">
        <v>2335833</v>
      </c>
      <c r="B8847">
        <v>1</v>
      </c>
      <c r="C8847" t="s">
        <v>81</v>
      </c>
      <c r="D8847" t="s">
        <v>123</v>
      </c>
      <c r="E8847" t="s">
        <v>175</v>
      </c>
      <c r="F8847" t="s">
        <v>25070</v>
      </c>
      <c r="G8847" t="s">
        <v>134</v>
      </c>
      <c r="H8847" t="s">
        <v>135</v>
      </c>
      <c r="I8847" t="s">
        <v>136</v>
      </c>
      <c r="J8847" t="s">
        <v>137</v>
      </c>
      <c r="K8847" t="s">
        <v>138</v>
      </c>
      <c r="L8847" t="s">
        <v>25071</v>
      </c>
      <c r="M8847" t="s">
        <v>25072</v>
      </c>
      <c r="N8847">
        <v>0.86361111099999999</v>
      </c>
      <c r="O8847">
        <v>0</v>
      </c>
      <c r="P8847">
        <v>500</v>
      </c>
      <c r="Q8847">
        <v>0</v>
      </c>
      <c r="R8847">
        <v>5</v>
      </c>
      <c r="S8847">
        <v>0</v>
      </c>
      <c r="T8847">
        <v>45</v>
      </c>
      <c r="U8847">
        <v>0</v>
      </c>
      <c r="V8847">
        <v>0</v>
      </c>
      <c r="W8847">
        <v>0</v>
      </c>
      <c r="X8847">
        <v>78.773805681648227</v>
      </c>
      <c r="Y8847">
        <v>0</v>
      </c>
      <c r="Z8847">
        <v>0.90160689968359164</v>
      </c>
      <c r="AA8847">
        <v>0</v>
      </c>
      <c r="AB8847">
        <v>13.861925230473815</v>
      </c>
      <c r="AC8847">
        <v>0</v>
      </c>
      <c r="AD8847">
        <v>0</v>
      </c>
      <c r="AE8847">
        <v>93.537337811805628</v>
      </c>
    </row>
    <row r="8848" spans="1:31" x14ac:dyDescent="0.25">
      <c r="A8848">
        <v>2335590</v>
      </c>
      <c r="B8848">
        <v>1</v>
      </c>
      <c r="C8848" t="s">
        <v>81</v>
      </c>
      <c r="D8848" t="s">
        <v>112</v>
      </c>
      <c r="E8848" t="s">
        <v>153</v>
      </c>
      <c r="F8848" t="s">
        <v>25073</v>
      </c>
      <c r="G8848" t="s">
        <v>155</v>
      </c>
      <c r="H8848" t="s">
        <v>150</v>
      </c>
      <c r="I8848" t="s">
        <v>136</v>
      </c>
      <c r="J8848" t="s">
        <v>137</v>
      </c>
      <c r="K8848" t="s">
        <v>138</v>
      </c>
      <c r="L8848" t="s">
        <v>25074</v>
      </c>
      <c r="M8848" t="s">
        <v>25075</v>
      </c>
      <c r="N8848">
        <v>1.9594444440000001</v>
      </c>
      <c r="O8848">
        <v>0</v>
      </c>
      <c r="P8848">
        <v>0</v>
      </c>
      <c r="Q8848">
        <v>0</v>
      </c>
      <c r="R8848">
        <v>7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0</v>
      </c>
      <c r="Z8848">
        <v>1.9249990627378668</v>
      </c>
      <c r="AA8848">
        <v>0</v>
      </c>
      <c r="AB8848">
        <v>0</v>
      </c>
      <c r="AC8848">
        <v>0</v>
      </c>
      <c r="AD8848">
        <v>0</v>
      </c>
      <c r="AE8848">
        <v>1.9249990627378668</v>
      </c>
    </row>
    <row r="8849" spans="1:31" x14ac:dyDescent="0.25">
      <c r="A8849">
        <v>2335653</v>
      </c>
      <c r="B8849">
        <v>1</v>
      </c>
      <c r="C8849" t="s">
        <v>80</v>
      </c>
      <c r="D8849" t="s">
        <v>99</v>
      </c>
      <c r="E8849" t="s">
        <v>175</v>
      </c>
      <c r="F8849" t="s">
        <v>25076</v>
      </c>
      <c r="G8849" t="s">
        <v>177</v>
      </c>
      <c r="H8849" t="s">
        <v>135</v>
      </c>
      <c r="I8849" t="s">
        <v>136</v>
      </c>
      <c r="J8849" t="s">
        <v>137</v>
      </c>
      <c r="K8849" t="s">
        <v>144</v>
      </c>
      <c r="L8849" t="s">
        <v>25077</v>
      </c>
      <c r="M8849" t="s">
        <v>25078</v>
      </c>
      <c r="N8849">
        <v>1.3149999999999999</v>
      </c>
      <c r="O8849">
        <v>0</v>
      </c>
      <c r="P8849">
        <v>41</v>
      </c>
      <c r="Q8849">
        <v>0</v>
      </c>
      <c r="R8849">
        <v>10</v>
      </c>
      <c r="S8849">
        <v>0</v>
      </c>
      <c r="T8849">
        <v>6</v>
      </c>
      <c r="U8849">
        <v>0</v>
      </c>
      <c r="V8849">
        <v>0</v>
      </c>
      <c r="W8849">
        <v>0</v>
      </c>
      <c r="X8849">
        <v>9.1363275473883032</v>
      </c>
      <c r="Y8849">
        <v>0</v>
      </c>
      <c r="Z8849">
        <v>5.3312408085131251</v>
      </c>
      <c r="AA8849">
        <v>0</v>
      </c>
      <c r="AB8849">
        <v>7.3123841503309999</v>
      </c>
      <c r="AC8849">
        <v>0</v>
      </c>
      <c r="AD8849">
        <v>0</v>
      </c>
      <c r="AE8849">
        <v>21.779952506232426</v>
      </c>
    </row>
    <row r="8850" spans="1:31" x14ac:dyDescent="0.25">
      <c r="A8850">
        <v>2335916</v>
      </c>
      <c r="B8850">
        <v>1</v>
      </c>
      <c r="C8850" t="s">
        <v>81</v>
      </c>
      <c r="D8850" t="s">
        <v>113</v>
      </c>
      <c r="E8850" t="s">
        <v>153</v>
      </c>
      <c r="F8850" t="s">
        <v>25079</v>
      </c>
      <c r="G8850" t="s">
        <v>203</v>
      </c>
      <c r="H8850" t="s">
        <v>150</v>
      </c>
      <c r="I8850" t="s">
        <v>136</v>
      </c>
      <c r="J8850" t="s">
        <v>137</v>
      </c>
      <c r="K8850" t="s">
        <v>138</v>
      </c>
      <c r="L8850" t="s">
        <v>25080</v>
      </c>
      <c r="M8850" t="s">
        <v>25081</v>
      </c>
      <c r="N8850">
        <v>0.34472222200000002</v>
      </c>
      <c r="O8850">
        <v>0</v>
      </c>
      <c r="P8850">
        <v>10</v>
      </c>
      <c r="Q8850">
        <v>0</v>
      </c>
      <c r="R8850">
        <v>0</v>
      </c>
      <c r="S8850">
        <v>0</v>
      </c>
      <c r="T8850">
        <v>3</v>
      </c>
      <c r="U8850">
        <v>0</v>
      </c>
      <c r="V8850">
        <v>0</v>
      </c>
      <c r="W8850">
        <v>0</v>
      </c>
      <c r="X8850">
        <v>0.83123895509675017</v>
      </c>
      <c r="Y8850">
        <v>0</v>
      </c>
      <c r="Z8850">
        <v>0</v>
      </c>
      <c r="AA8850">
        <v>0</v>
      </c>
      <c r="AB8850">
        <v>6.5710486623600003E-2</v>
      </c>
      <c r="AC8850">
        <v>0</v>
      </c>
      <c r="AD8850">
        <v>0</v>
      </c>
      <c r="AE8850">
        <v>0.89694944172035018</v>
      </c>
    </row>
    <row r="8851" spans="1:31" x14ac:dyDescent="0.25">
      <c r="A8851">
        <v>2335793</v>
      </c>
      <c r="B8851">
        <v>1</v>
      </c>
      <c r="C8851" t="s">
        <v>81</v>
      </c>
      <c r="D8851" t="s">
        <v>119</v>
      </c>
      <c r="E8851" t="s">
        <v>175</v>
      </c>
      <c r="F8851" t="s">
        <v>25082</v>
      </c>
      <c r="G8851" t="s">
        <v>134</v>
      </c>
      <c r="H8851" t="s">
        <v>135</v>
      </c>
      <c r="I8851" t="s">
        <v>468</v>
      </c>
      <c r="J8851" t="s">
        <v>137</v>
      </c>
      <c r="K8851" t="s">
        <v>138</v>
      </c>
      <c r="L8851" t="s">
        <v>25083</v>
      </c>
      <c r="M8851" t="s">
        <v>25084</v>
      </c>
      <c r="N8851">
        <v>0.01</v>
      </c>
      <c r="O8851">
        <v>0</v>
      </c>
      <c r="P8851">
        <v>1189</v>
      </c>
      <c r="Q8851">
        <v>83</v>
      </c>
      <c r="R8851">
        <v>182</v>
      </c>
      <c r="S8851">
        <v>10</v>
      </c>
      <c r="T8851">
        <v>54</v>
      </c>
      <c r="U8851">
        <v>0</v>
      </c>
      <c r="V8851">
        <v>0</v>
      </c>
      <c r="W8851">
        <v>0</v>
      </c>
      <c r="X8851">
        <v>1.4951338263156013</v>
      </c>
      <c r="Y8851">
        <v>6.3331220460648003</v>
      </c>
      <c r="Z8851">
        <v>5.3775966675380014</v>
      </c>
      <c r="AA8851">
        <v>0.37835594613809992</v>
      </c>
      <c r="AB8851">
        <v>0.36006657859919999</v>
      </c>
      <c r="AC8851">
        <v>0</v>
      </c>
      <c r="AD8851">
        <v>0</v>
      </c>
      <c r="AE8851">
        <v>13.944275064655704</v>
      </c>
    </row>
    <row r="8852" spans="1:31" x14ac:dyDescent="0.25">
      <c r="A8852">
        <v>2335776</v>
      </c>
      <c r="B8852">
        <v>1</v>
      </c>
      <c r="C8852" t="s">
        <v>80</v>
      </c>
      <c r="D8852" t="s">
        <v>109</v>
      </c>
      <c r="E8852" t="s">
        <v>153</v>
      </c>
      <c r="F8852" t="s">
        <v>25085</v>
      </c>
      <c r="G8852" t="s">
        <v>155</v>
      </c>
      <c r="H8852" t="s">
        <v>150</v>
      </c>
      <c r="I8852" t="s">
        <v>136</v>
      </c>
      <c r="J8852" t="s">
        <v>137</v>
      </c>
      <c r="K8852" t="s">
        <v>138</v>
      </c>
      <c r="L8852" t="s">
        <v>25086</v>
      </c>
      <c r="M8852" t="s">
        <v>25087</v>
      </c>
      <c r="N8852">
        <v>2.1555555549999998</v>
      </c>
      <c r="O8852">
        <v>0</v>
      </c>
      <c r="P8852">
        <v>1</v>
      </c>
      <c r="Q8852">
        <v>0</v>
      </c>
      <c r="R8852">
        <v>0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6.4454759174000009E-2</v>
      </c>
      <c r="Y8852">
        <v>0</v>
      </c>
      <c r="Z8852">
        <v>0</v>
      </c>
      <c r="AA8852">
        <v>0</v>
      </c>
      <c r="AB8852">
        <v>0</v>
      </c>
      <c r="AC8852">
        <v>0</v>
      </c>
      <c r="AD8852">
        <v>0</v>
      </c>
      <c r="AE8852">
        <v>6.4454759174000009E-2</v>
      </c>
    </row>
    <row r="8853" spans="1:31" x14ac:dyDescent="0.25">
      <c r="A8853">
        <v>2335375</v>
      </c>
      <c r="B8853">
        <v>1</v>
      </c>
      <c r="C8853" t="s">
        <v>80</v>
      </c>
      <c r="D8853" t="s">
        <v>92</v>
      </c>
      <c r="E8853" t="s">
        <v>153</v>
      </c>
      <c r="F8853" t="s">
        <v>25088</v>
      </c>
      <c r="G8853" t="s">
        <v>155</v>
      </c>
      <c r="H8853" t="s">
        <v>150</v>
      </c>
      <c r="I8853" t="s">
        <v>136</v>
      </c>
      <c r="J8853" t="s">
        <v>137</v>
      </c>
      <c r="K8853" t="s">
        <v>138</v>
      </c>
      <c r="L8853" t="s">
        <v>25089</v>
      </c>
      <c r="M8853" t="s">
        <v>25090</v>
      </c>
      <c r="N8853">
        <v>1.981944444</v>
      </c>
      <c r="O8853">
        <v>0</v>
      </c>
      <c r="P8853">
        <v>2</v>
      </c>
      <c r="Q8853">
        <v>0</v>
      </c>
      <c r="R8853">
        <v>0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0.63139061722533341</v>
      </c>
      <c r="Y8853">
        <v>0</v>
      </c>
      <c r="Z8853">
        <v>0</v>
      </c>
      <c r="AA8853">
        <v>0</v>
      </c>
      <c r="AB8853">
        <v>0</v>
      </c>
      <c r="AC8853">
        <v>0</v>
      </c>
      <c r="AD8853">
        <v>0</v>
      </c>
      <c r="AE8853">
        <v>0.63139061722533341</v>
      </c>
    </row>
    <row r="8854" spans="1:31" x14ac:dyDescent="0.25">
      <c r="A8854">
        <v>2335670</v>
      </c>
      <c r="B8854">
        <v>1</v>
      </c>
      <c r="C8854" t="s">
        <v>80</v>
      </c>
      <c r="D8854" t="s">
        <v>105</v>
      </c>
      <c r="E8854" t="s">
        <v>147</v>
      </c>
      <c r="F8854" t="s">
        <v>25091</v>
      </c>
      <c r="G8854" t="s">
        <v>336</v>
      </c>
      <c r="H8854" t="s">
        <v>150</v>
      </c>
      <c r="I8854" t="s">
        <v>136</v>
      </c>
      <c r="J8854" t="s">
        <v>137</v>
      </c>
      <c r="K8854" t="s">
        <v>138</v>
      </c>
      <c r="L8854" t="s">
        <v>25092</v>
      </c>
      <c r="M8854" t="s">
        <v>25093</v>
      </c>
      <c r="N8854">
        <v>0.95583333299999995</v>
      </c>
      <c r="O8854">
        <v>0</v>
      </c>
      <c r="P8854">
        <v>21</v>
      </c>
      <c r="Q8854">
        <v>0</v>
      </c>
      <c r="R8854">
        <v>0</v>
      </c>
      <c r="S8854">
        <v>0</v>
      </c>
      <c r="T8854">
        <v>14</v>
      </c>
      <c r="U8854">
        <v>0</v>
      </c>
      <c r="V8854">
        <v>0</v>
      </c>
      <c r="W8854">
        <v>0</v>
      </c>
      <c r="X8854">
        <v>4.7002342906597763</v>
      </c>
      <c r="Y8854">
        <v>0</v>
      </c>
      <c r="Z8854">
        <v>0</v>
      </c>
      <c r="AA8854">
        <v>0</v>
      </c>
      <c r="AB8854">
        <v>12.574850928236739</v>
      </c>
      <c r="AC8854">
        <v>0</v>
      </c>
      <c r="AD8854">
        <v>0</v>
      </c>
      <c r="AE8854">
        <v>17.275085218896514</v>
      </c>
    </row>
    <row r="8855" spans="1:31" x14ac:dyDescent="0.25">
      <c r="A8855">
        <v>2335507</v>
      </c>
      <c r="B8855">
        <v>1</v>
      </c>
      <c r="C8855" t="s">
        <v>81</v>
      </c>
      <c r="D8855" t="s">
        <v>119</v>
      </c>
      <c r="E8855" t="s">
        <v>132</v>
      </c>
      <c r="F8855" t="s">
        <v>25094</v>
      </c>
      <c r="G8855" t="s">
        <v>134</v>
      </c>
      <c r="H8855" t="s">
        <v>135</v>
      </c>
      <c r="I8855" t="s">
        <v>468</v>
      </c>
      <c r="J8855" t="s">
        <v>137</v>
      </c>
      <c r="K8855" t="s">
        <v>138</v>
      </c>
      <c r="L8855" t="s">
        <v>25095</v>
      </c>
      <c r="M8855" t="s">
        <v>25096</v>
      </c>
      <c r="N8855">
        <v>1.1111111E-2</v>
      </c>
      <c r="O8855">
        <v>1</v>
      </c>
      <c r="P8855">
        <v>485</v>
      </c>
      <c r="Q8855">
        <v>50</v>
      </c>
      <c r="R8855">
        <v>70</v>
      </c>
      <c r="S8855">
        <v>6</v>
      </c>
      <c r="T8855">
        <v>36</v>
      </c>
      <c r="U8855">
        <v>0</v>
      </c>
      <c r="V8855">
        <v>1</v>
      </c>
      <c r="W8855">
        <v>1.2165172133333333E-3</v>
      </c>
      <c r="X8855">
        <v>0.76157862870333304</v>
      </c>
      <c r="Y8855">
        <v>2.0856519790755557</v>
      </c>
      <c r="Z8855">
        <v>0.72330727135333373</v>
      </c>
      <c r="AA8855">
        <v>0.14114203425788888</v>
      </c>
      <c r="AB8855">
        <v>0.38560922658500002</v>
      </c>
      <c r="AC8855">
        <v>0</v>
      </c>
      <c r="AD8855">
        <v>1.9384731106040001</v>
      </c>
      <c r="AE8855">
        <v>6.0369787677924442</v>
      </c>
    </row>
    <row r="8856" spans="1:31" x14ac:dyDescent="0.25">
      <c r="A8856">
        <v>2335421</v>
      </c>
      <c r="B8856">
        <v>1</v>
      </c>
      <c r="C8856" t="s">
        <v>80</v>
      </c>
      <c r="D8856" t="s">
        <v>99</v>
      </c>
      <c r="E8856" t="s">
        <v>153</v>
      </c>
      <c r="F8856" t="s">
        <v>25097</v>
      </c>
      <c r="G8856" t="s">
        <v>155</v>
      </c>
      <c r="H8856" t="s">
        <v>150</v>
      </c>
      <c r="I8856" t="s">
        <v>136</v>
      </c>
      <c r="J8856" t="s">
        <v>137</v>
      </c>
      <c r="K8856" t="s">
        <v>138</v>
      </c>
      <c r="L8856" t="s">
        <v>25098</v>
      </c>
      <c r="M8856" t="s">
        <v>25099</v>
      </c>
      <c r="N8856">
        <v>6.6336111109999996</v>
      </c>
      <c r="O8856">
        <v>0</v>
      </c>
      <c r="P8856">
        <v>1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1.1391671837093336</v>
      </c>
      <c r="Y8856">
        <v>0</v>
      </c>
      <c r="Z8856">
        <v>0</v>
      </c>
      <c r="AA8856">
        <v>0</v>
      </c>
      <c r="AB8856">
        <v>0</v>
      </c>
      <c r="AC8856">
        <v>0</v>
      </c>
      <c r="AD8856">
        <v>0</v>
      </c>
      <c r="AE8856">
        <v>1.1391671837093336</v>
      </c>
    </row>
    <row r="8857" spans="1:31" x14ac:dyDescent="0.25">
      <c r="A8857">
        <v>2335361</v>
      </c>
      <c r="B8857">
        <v>1</v>
      </c>
      <c r="C8857" t="s">
        <v>81</v>
      </c>
      <c r="D8857" t="s">
        <v>118</v>
      </c>
      <c r="E8857" t="s">
        <v>147</v>
      </c>
      <c r="F8857" t="s">
        <v>22091</v>
      </c>
      <c r="G8857" t="s">
        <v>353</v>
      </c>
      <c r="H8857" t="s">
        <v>150</v>
      </c>
      <c r="I8857" t="s">
        <v>136</v>
      </c>
      <c r="J8857" t="s">
        <v>137</v>
      </c>
      <c r="K8857" t="s">
        <v>138</v>
      </c>
      <c r="L8857" t="s">
        <v>25100</v>
      </c>
      <c r="M8857" t="s">
        <v>25101</v>
      </c>
      <c r="N8857">
        <v>7.2711111109999997</v>
      </c>
      <c r="O8857">
        <v>0</v>
      </c>
      <c r="P8857">
        <v>16</v>
      </c>
      <c r="Q8857">
        <v>0</v>
      </c>
      <c r="R8857">
        <v>2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10.788116321782251</v>
      </c>
      <c r="Y8857">
        <v>0</v>
      </c>
      <c r="Z8857">
        <v>0.49533191842897495</v>
      </c>
      <c r="AA8857">
        <v>0</v>
      </c>
      <c r="AB8857">
        <v>0</v>
      </c>
      <c r="AC8857">
        <v>0</v>
      </c>
      <c r="AD8857">
        <v>0</v>
      </c>
      <c r="AE8857">
        <v>11.283448240211227</v>
      </c>
    </row>
    <row r="8858" spans="1:31" x14ac:dyDescent="0.25">
      <c r="A8858">
        <v>2335381</v>
      </c>
      <c r="B8858">
        <v>1</v>
      </c>
      <c r="C8858" t="s">
        <v>80</v>
      </c>
      <c r="D8858" t="s">
        <v>110</v>
      </c>
      <c r="E8858" t="s">
        <v>141</v>
      </c>
      <c r="F8858" t="s">
        <v>25102</v>
      </c>
      <c r="G8858" t="s">
        <v>134</v>
      </c>
      <c r="H8858" t="s">
        <v>135</v>
      </c>
      <c r="I8858" t="s">
        <v>136</v>
      </c>
      <c r="J8858" t="s">
        <v>137</v>
      </c>
      <c r="K8858" t="s">
        <v>138</v>
      </c>
      <c r="L8858" t="s">
        <v>25103</v>
      </c>
      <c r="M8858" t="s">
        <v>25104</v>
      </c>
      <c r="N8858">
        <v>1.078333333</v>
      </c>
      <c r="O8858">
        <v>0</v>
      </c>
      <c r="P8858">
        <v>0</v>
      </c>
      <c r="Q8858">
        <v>0</v>
      </c>
      <c r="R8858">
        <v>0</v>
      </c>
      <c r="S8858">
        <v>1</v>
      </c>
      <c r="T8858">
        <v>3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>
        <v>484.83474997487394</v>
      </c>
      <c r="AB8858">
        <v>39.616122929766298</v>
      </c>
      <c r="AC8858">
        <v>0</v>
      </c>
      <c r="AD8858">
        <v>0</v>
      </c>
      <c r="AE8858">
        <v>524.45087290464028</v>
      </c>
    </row>
    <row r="8859" spans="1:31" x14ac:dyDescent="0.25">
      <c r="A8859">
        <v>2335524</v>
      </c>
      <c r="B8859">
        <v>1</v>
      </c>
      <c r="C8859" t="s">
        <v>81</v>
      </c>
      <c r="D8859" t="s">
        <v>112</v>
      </c>
      <c r="E8859" t="s">
        <v>147</v>
      </c>
      <c r="F8859" t="s">
        <v>25105</v>
      </c>
      <c r="G8859" t="s">
        <v>1915</v>
      </c>
      <c r="H8859" t="s">
        <v>150</v>
      </c>
      <c r="I8859" t="s">
        <v>136</v>
      </c>
      <c r="J8859" t="s">
        <v>137</v>
      </c>
      <c r="K8859" t="s">
        <v>138</v>
      </c>
      <c r="L8859" t="s">
        <v>25106</v>
      </c>
      <c r="M8859" t="s">
        <v>25107</v>
      </c>
      <c r="N8859">
        <v>2.1177777770000001</v>
      </c>
      <c r="O8859">
        <v>0</v>
      </c>
      <c r="P8859">
        <v>116</v>
      </c>
      <c r="Q8859">
        <v>0</v>
      </c>
      <c r="R8859">
        <v>0</v>
      </c>
      <c r="S8859">
        <v>0</v>
      </c>
      <c r="T8859">
        <v>6</v>
      </c>
      <c r="U8859">
        <v>0</v>
      </c>
      <c r="V8859">
        <v>0</v>
      </c>
      <c r="W8859">
        <v>0</v>
      </c>
      <c r="X8859">
        <v>41.602463071118272</v>
      </c>
      <c r="Y8859">
        <v>0</v>
      </c>
      <c r="Z8859">
        <v>0</v>
      </c>
      <c r="AA8859">
        <v>0</v>
      </c>
      <c r="AB8859">
        <v>16.921675589996255</v>
      </c>
      <c r="AC8859">
        <v>0</v>
      </c>
      <c r="AD8859">
        <v>0</v>
      </c>
      <c r="AE8859">
        <v>58.524138661114527</v>
      </c>
    </row>
    <row r="8860" spans="1:31" x14ac:dyDescent="0.25">
      <c r="A8860">
        <v>2335358</v>
      </c>
      <c r="B8860">
        <v>1</v>
      </c>
      <c r="C8860" t="s">
        <v>80</v>
      </c>
      <c r="D8860" t="s">
        <v>105</v>
      </c>
      <c r="E8860" t="s">
        <v>141</v>
      </c>
      <c r="F8860" t="s">
        <v>25108</v>
      </c>
      <c r="G8860" t="s">
        <v>134</v>
      </c>
      <c r="H8860" t="s">
        <v>135</v>
      </c>
      <c r="I8860" t="s">
        <v>136</v>
      </c>
      <c r="J8860" t="s">
        <v>137</v>
      </c>
      <c r="K8860" t="s">
        <v>138</v>
      </c>
      <c r="L8860" t="s">
        <v>25109</v>
      </c>
      <c r="M8860" t="s">
        <v>25110</v>
      </c>
      <c r="N8860">
        <v>0.62972222200000005</v>
      </c>
      <c r="O8860">
        <v>11</v>
      </c>
      <c r="P8860">
        <v>1104</v>
      </c>
      <c r="Q8860">
        <v>18</v>
      </c>
      <c r="R8860">
        <v>657</v>
      </c>
      <c r="S8860">
        <v>17</v>
      </c>
      <c r="T8860">
        <v>168</v>
      </c>
      <c r="U8860">
        <v>0</v>
      </c>
      <c r="V8860">
        <v>1</v>
      </c>
      <c r="W8860">
        <v>1.3303053066232002</v>
      </c>
      <c r="X8860">
        <v>102.20123550278106</v>
      </c>
      <c r="Y8860">
        <v>8.1049777638173897</v>
      </c>
      <c r="Z8860">
        <v>108.59793348809362</v>
      </c>
      <c r="AA8860">
        <v>13.543345247759724</v>
      </c>
      <c r="AB8860">
        <v>46.487522361567159</v>
      </c>
      <c r="AC8860">
        <v>0</v>
      </c>
      <c r="AD8860">
        <v>2.2872906010965002</v>
      </c>
      <c r="AE8860">
        <v>282.55261027173867</v>
      </c>
    </row>
    <row r="8861" spans="1:31" x14ac:dyDescent="0.25">
      <c r="A8861">
        <v>2335899</v>
      </c>
      <c r="B8861">
        <v>1</v>
      </c>
      <c r="C8861" t="s">
        <v>80</v>
      </c>
      <c r="D8861" t="s">
        <v>103</v>
      </c>
      <c r="E8861" t="s">
        <v>132</v>
      </c>
      <c r="F8861" t="s">
        <v>25111</v>
      </c>
      <c r="G8861" t="s">
        <v>134</v>
      </c>
      <c r="H8861" t="s">
        <v>135</v>
      </c>
      <c r="I8861" t="s">
        <v>136</v>
      </c>
      <c r="J8861" t="s">
        <v>137</v>
      </c>
      <c r="K8861" t="s">
        <v>138</v>
      </c>
      <c r="L8861" t="s">
        <v>25112</v>
      </c>
      <c r="M8861" t="s">
        <v>25113</v>
      </c>
      <c r="N8861">
        <v>1.4411111109999999</v>
      </c>
      <c r="O8861">
        <v>0</v>
      </c>
      <c r="P8861">
        <v>2</v>
      </c>
      <c r="Q8861">
        <v>5</v>
      </c>
      <c r="R8861">
        <v>10</v>
      </c>
      <c r="S8861">
        <v>5</v>
      </c>
      <c r="T8861">
        <v>6</v>
      </c>
      <c r="U8861">
        <v>1</v>
      </c>
      <c r="V8861">
        <v>0</v>
      </c>
      <c r="W8861">
        <v>0</v>
      </c>
      <c r="X8861">
        <v>1.7415168092322002</v>
      </c>
      <c r="Y8861">
        <v>84.043351872028296</v>
      </c>
      <c r="Z8861">
        <v>75.539926900428753</v>
      </c>
      <c r="AA8861">
        <v>7.8889319857960887</v>
      </c>
      <c r="AB8861">
        <v>78.824738970188335</v>
      </c>
      <c r="AC8861">
        <v>57.743451498359335</v>
      </c>
      <c r="AD8861">
        <v>0</v>
      </c>
      <c r="AE8861">
        <v>305.78191803603301</v>
      </c>
    </row>
    <row r="8862" spans="1:31" x14ac:dyDescent="0.25">
      <c r="A8862">
        <v>2335401</v>
      </c>
      <c r="B8862">
        <v>1</v>
      </c>
      <c r="C8862" t="s">
        <v>80</v>
      </c>
      <c r="D8862" t="s">
        <v>89</v>
      </c>
      <c r="E8862" t="s">
        <v>175</v>
      </c>
      <c r="F8862" t="s">
        <v>23384</v>
      </c>
      <c r="G8862" t="s">
        <v>134</v>
      </c>
      <c r="H8862" t="s">
        <v>135</v>
      </c>
      <c r="I8862" t="s">
        <v>136</v>
      </c>
      <c r="J8862" t="s">
        <v>137</v>
      </c>
      <c r="K8862" t="s">
        <v>138</v>
      </c>
      <c r="L8862" t="s">
        <v>25114</v>
      </c>
      <c r="M8862" t="s">
        <v>25115</v>
      </c>
      <c r="N8862">
        <v>1.0022222220000001</v>
      </c>
      <c r="O8862">
        <v>0</v>
      </c>
      <c r="P8862">
        <v>33</v>
      </c>
      <c r="Q8862">
        <v>0</v>
      </c>
      <c r="R8862">
        <v>36</v>
      </c>
      <c r="S8862">
        <v>4</v>
      </c>
      <c r="T8862">
        <v>2</v>
      </c>
      <c r="U8862">
        <v>0</v>
      </c>
      <c r="V8862">
        <v>0</v>
      </c>
      <c r="W8862">
        <v>0</v>
      </c>
      <c r="X8862">
        <v>14.218522869814407</v>
      </c>
      <c r="Y8862">
        <v>0</v>
      </c>
      <c r="Z8862">
        <v>12.401588608180868</v>
      </c>
      <c r="AA8862">
        <v>102.34303262615568</v>
      </c>
      <c r="AB8862">
        <v>1.9003861825872668</v>
      </c>
      <c r="AC8862">
        <v>0</v>
      </c>
      <c r="AD8862">
        <v>0</v>
      </c>
      <c r="AE8862">
        <v>130.86353028673821</v>
      </c>
    </row>
    <row r="8863" spans="1:31" x14ac:dyDescent="0.25">
      <c r="A8863">
        <v>2335922</v>
      </c>
      <c r="B8863">
        <v>1</v>
      </c>
      <c r="C8863" t="s">
        <v>80</v>
      </c>
      <c r="D8863" t="s">
        <v>105</v>
      </c>
      <c r="E8863" t="s">
        <v>153</v>
      </c>
      <c r="F8863" t="s">
        <v>25116</v>
      </c>
      <c r="G8863" t="s">
        <v>203</v>
      </c>
      <c r="H8863" t="s">
        <v>150</v>
      </c>
      <c r="I8863" t="s">
        <v>136</v>
      </c>
      <c r="J8863" t="s">
        <v>137</v>
      </c>
      <c r="K8863" t="s">
        <v>138</v>
      </c>
      <c r="L8863" t="s">
        <v>25117</v>
      </c>
      <c r="M8863" t="s">
        <v>25118</v>
      </c>
      <c r="N8863">
        <v>3.3958333330000001</v>
      </c>
      <c r="O8863">
        <v>0</v>
      </c>
      <c r="P8863">
        <v>37</v>
      </c>
      <c r="Q8863">
        <v>0</v>
      </c>
      <c r="R8863">
        <v>0</v>
      </c>
      <c r="S8863">
        <v>0</v>
      </c>
      <c r="T8863">
        <v>4</v>
      </c>
      <c r="U8863">
        <v>0</v>
      </c>
      <c r="V8863">
        <v>0</v>
      </c>
      <c r="W8863">
        <v>0</v>
      </c>
      <c r="X8863">
        <v>29.961296458225483</v>
      </c>
      <c r="Y8863">
        <v>0</v>
      </c>
      <c r="Z8863">
        <v>0</v>
      </c>
      <c r="AA8863">
        <v>0</v>
      </c>
      <c r="AB8863">
        <v>13.420553798652003</v>
      </c>
      <c r="AC8863">
        <v>0</v>
      </c>
      <c r="AD8863">
        <v>0</v>
      </c>
      <c r="AE8863">
        <v>43.381850256877485</v>
      </c>
    </row>
    <row r="8864" spans="1:31" x14ac:dyDescent="0.25">
      <c r="A8864">
        <v>2335501</v>
      </c>
      <c r="B8864">
        <v>1</v>
      </c>
      <c r="C8864" t="s">
        <v>81</v>
      </c>
      <c r="D8864" t="s">
        <v>123</v>
      </c>
      <c r="E8864" t="s">
        <v>153</v>
      </c>
      <c r="F8864" t="s">
        <v>25119</v>
      </c>
      <c r="G8864" t="s">
        <v>155</v>
      </c>
      <c r="H8864" t="s">
        <v>150</v>
      </c>
      <c r="I8864" t="s">
        <v>136</v>
      </c>
      <c r="J8864" t="s">
        <v>137</v>
      </c>
      <c r="K8864" t="s">
        <v>138</v>
      </c>
      <c r="L8864" t="s">
        <v>25120</v>
      </c>
      <c r="M8864" t="s">
        <v>25121</v>
      </c>
      <c r="N8864">
        <v>1.7150000000000001</v>
      </c>
      <c r="O8864">
        <v>0</v>
      </c>
      <c r="P8864">
        <v>0</v>
      </c>
      <c r="Q8864">
        <v>0</v>
      </c>
      <c r="R8864">
        <v>0</v>
      </c>
      <c r="S8864">
        <v>0</v>
      </c>
      <c r="T8864">
        <v>1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0</v>
      </c>
      <c r="AA8864">
        <v>0</v>
      </c>
      <c r="AB8864">
        <v>3.1073086161668781</v>
      </c>
      <c r="AC8864">
        <v>0</v>
      </c>
      <c r="AD8864">
        <v>0</v>
      </c>
      <c r="AE8864">
        <v>3.1073086161668781</v>
      </c>
    </row>
    <row r="8865" spans="1:31" x14ac:dyDescent="0.25">
      <c r="A8865">
        <v>2335338</v>
      </c>
      <c r="B8865">
        <v>1</v>
      </c>
      <c r="C8865" t="s">
        <v>80</v>
      </c>
      <c r="D8865" t="s">
        <v>108</v>
      </c>
      <c r="E8865" t="s">
        <v>147</v>
      </c>
      <c r="F8865" t="s">
        <v>20285</v>
      </c>
      <c r="G8865" t="s">
        <v>149</v>
      </c>
      <c r="H8865" t="s">
        <v>150</v>
      </c>
      <c r="I8865" t="s">
        <v>136</v>
      </c>
      <c r="J8865" t="s">
        <v>137</v>
      </c>
      <c r="K8865" t="s">
        <v>138</v>
      </c>
      <c r="L8865" t="s">
        <v>25122</v>
      </c>
      <c r="M8865" t="s">
        <v>25123</v>
      </c>
      <c r="N8865">
        <v>0.568333333</v>
      </c>
      <c r="O8865">
        <v>0</v>
      </c>
      <c r="P8865">
        <v>45</v>
      </c>
      <c r="Q8865">
        <v>0</v>
      </c>
      <c r="R8865">
        <v>0</v>
      </c>
      <c r="S8865">
        <v>0</v>
      </c>
      <c r="T8865">
        <v>3</v>
      </c>
      <c r="U8865">
        <v>0</v>
      </c>
      <c r="V8865">
        <v>0</v>
      </c>
      <c r="W8865">
        <v>0</v>
      </c>
      <c r="X8865">
        <v>3.1598182239525023</v>
      </c>
      <c r="Y8865">
        <v>0</v>
      </c>
      <c r="Z8865">
        <v>0</v>
      </c>
      <c r="AA8865">
        <v>0</v>
      </c>
      <c r="AB8865">
        <v>2.0258433195000002E-2</v>
      </c>
      <c r="AC8865">
        <v>0</v>
      </c>
      <c r="AD8865">
        <v>0</v>
      </c>
      <c r="AE8865">
        <v>3.1800766571475023</v>
      </c>
    </row>
    <row r="8866" spans="1:31" x14ac:dyDescent="0.25">
      <c r="A8866">
        <v>2335730</v>
      </c>
      <c r="B8866">
        <v>1</v>
      </c>
      <c r="C8866" t="s">
        <v>80</v>
      </c>
      <c r="D8866" t="s">
        <v>92</v>
      </c>
      <c r="E8866" t="s">
        <v>147</v>
      </c>
      <c r="F8866" t="s">
        <v>25124</v>
      </c>
      <c r="G8866" t="s">
        <v>463</v>
      </c>
      <c r="H8866" t="s">
        <v>150</v>
      </c>
      <c r="I8866" t="s">
        <v>136</v>
      </c>
      <c r="J8866" t="s">
        <v>137</v>
      </c>
      <c r="K8866" t="s">
        <v>138</v>
      </c>
      <c r="L8866" t="s">
        <v>25125</v>
      </c>
      <c r="M8866" t="s">
        <v>25126</v>
      </c>
      <c r="N8866">
        <v>0.82055555499999999</v>
      </c>
      <c r="O8866">
        <v>0</v>
      </c>
      <c r="P8866">
        <v>0</v>
      </c>
      <c r="Q8866">
        <v>0</v>
      </c>
      <c r="R8866">
        <v>0</v>
      </c>
      <c r="S8866">
        <v>0</v>
      </c>
      <c r="T8866">
        <v>1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>
        <v>0</v>
      </c>
      <c r="AB8866">
        <v>1.5043507403820002</v>
      </c>
      <c r="AC8866">
        <v>0</v>
      </c>
      <c r="AD8866">
        <v>0</v>
      </c>
      <c r="AE8866">
        <v>1.5043507403820002</v>
      </c>
    </row>
    <row r="8867" spans="1:31" x14ac:dyDescent="0.25">
      <c r="A8867">
        <v>2335693</v>
      </c>
      <c r="B8867">
        <v>1</v>
      </c>
      <c r="C8867" t="s">
        <v>81</v>
      </c>
      <c r="D8867" t="s">
        <v>128</v>
      </c>
      <c r="E8867" t="s">
        <v>158</v>
      </c>
      <c r="F8867" t="s">
        <v>25127</v>
      </c>
      <c r="G8867" t="s">
        <v>143</v>
      </c>
      <c r="H8867" t="s">
        <v>150</v>
      </c>
      <c r="I8867" t="s">
        <v>136</v>
      </c>
      <c r="J8867" t="s">
        <v>137</v>
      </c>
      <c r="K8867" t="s">
        <v>144</v>
      </c>
      <c r="L8867" t="s">
        <v>25128</v>
      </c>
      <c r="M8867" t="s">
        <v>25129</v>
      </c>
      <c r="N8867">
        <v>1.865</v>
      </c>
      <c r="O8867">
        <v>0</v>
      </c>
      <c r="P8867">
        <v>201</v>
      </c>
      <c r="Q8867">
        <v>0</v>
      </c>
      <c r="R8867">
        <v>0</v>
      </c>
      <c r="S8867">
        <v>0</v>
      </c>
      <c r="T8867">
        <v>6</v>
      </c>
      <c r="U8867">
        <v>0</v>
      </c>
      <c r="V8867">
        <v>0</v>
      </c>
      <c r="W8867">
        <v>0</v>
      </c>
      <c r="X8867">
        <v>73.701967151517508</v>
      </c>
      <c r="Y8867">
        <v>0</v>
      </c>
      <c r="Z8867">
        <v>0</v>
      </c>
      <c r="AA8867">
        <v>0</v>
      </c>
      <c r="AB8867">
        <v>38.895137389726443</v>
      </c>
      <c r="AC8867">
        <v>0</v>
      </c>
      <c r="AD8867">
        <v>0</v>
      </c>
      <c r="AE8867">
        <v>112.59710454124395</v>
      </c>
    </row>
    <row r="8868" spans="1:31" x14ac:dyDescent="0.25">
      <c r="A8868">
        <v>2335438</v>
      </c>
      <c r="B8868">
        <v>1</v>
      </c>
      <c r="C8868" t="s">
        <v>80</v>
      </c>
      <c r="D8868" t="s">
        <v>104</v>
      </c>
      <c r="E8868" t="s">
        <v>158</v>
      </c>
      <c r="F8868" t="s">
        <v>25130</v>
      </c>
      <c r="G8868" t="s">
        <v>143</v>
      </c>
      <c r="H8868" t="s">
        <v>150</v>
      </c>
      <c r="I8868" t="s">
        <v>136</v>
      </c>
      <c r="J8868" t="s">
        <v>137</v>
      </c>
      <c r="K8868" t="s">
        <v>144</v>
      </c>
      <c r="L8868" t="s">
        <v>25131</v>
      </c>
      <c r="M8868" t="s">
        <v>25132</v>
      </c>
      <c r="N8868">
        <v>8.0875000000000004</v>
      </c>
      <c r="O8868">
        <v>0</v>
      </c>
      <c r="P8868">
        <v>58</v>
      </c>
      <c r="Q8868">
        <v>0</v>
      </c>
      <c r="R8868">
        <v>6</v>
      </c>
      <c r="S8868">
        <v>0</v>
      </c>
      <c r="T8868">
        <v>14</v>
      </c>
      <c r="U8868">
        <v>0</v>
      </c>
      <c r="V8868">
        <v>0</v>
      </c>
      <c r="W8868">
        <v>0</v>
      </c>
      <c r="X8868">
        <v>109.42373375502517</v>
      </c>
      <c r="Y8868">
        <v>0</v>
      </c>
      <c r="Z8868">
        <v>41.984872889351344</v>
      </c>
      <c r="AA8868">
        <v>0</v>
      </c>
      <c r="AB8868">
        <v>54.602458899947329</v>
      </c>
      <c r="AC8868">
        <v>0</v>
      </c>
      <c r="AD8868">
        <v>0</v>
      </c>
      <c r="AE8868">
        <v>206.01106554432383</v>
      </c>
    </row>
    <row r="8869" spans="1:31" x14ac:dyDescent="0.25">
      <c r="A8869">
        <v>2335444</v>
      </c>
      <c r="B8869">
        <v>1</v>
      </c>
      <c r="C8869" t="s">
        <v>80</v>
      </c>
      <c r="D8869" t="s">
        <v>82</v>
      </c>
      <c r="E8869" t="s">
        <v>147</v>
      </c>
      <c r="F8869" t="s">
        <v>17330</v>
      </c>
      <c r="G8869" t="s">
        <v>177</v>
      </c>
      <c r="H8869" t="s">
        <v>150</v>
      </c>
      <c r="I8869" t="s">
        <v>136</v>
      </c>
      <c r="J8869" t="s">
        <v>137</v>
      </c>
      <c r="K8869" t="s">
        <v>144</v>
      </c>
      <c r="L8869" t="s">
        <v>25133</v>
      </c>
      <c r="M8869" t="s">
        <v>25134</v>
      </c>
      <c r="N8869">
        <v>8.596944444</v>
      </c>
      <c r="O8869">
        <v>0</v>
      </c>
      <c r="P8869">
        <v>121</v>
      </c>
      <c r="Q8869">
        <v>0</v>
      </c>
      <c r="R8869">
        <v>0</v>
      </c>
      <c r="S8869">
        <v>0</v>
      </c>
      <c r="T8869">
        <v>6</v>
      </c>
      <c r="U8869">
        <v>0</v>
      </c>
      <c r="V8869">
        <v>0</v>
      </c>
      <c r="W8869">
        <v>0</v>
      </c>
      <c r="X8869">
        <v>217.74405801026586</v>
      </c>
      <c r="Y8869">
        <v>0</v>
      </c>
      <c r="Z8869">
        <v>0</v>
      </c>
      <c r="AA8869">
        <v>0</v>
      </c>
      <c r="AB8869">
        <v>10.65703484396847</v>
      </c>
      <c r="AC8869">
        <v>0</v>
      </c>
      <c r="AD8869">
        <v>0</v>
      </c>
      <c r="AE8869">
        <v>228.40109285423432</v>
      </c>
    </row>
    <row r="8870" spans="1:31" x14ac:dyDescent="0.25">
      <c r="A8870">
        <v>2335687</v>
      </c>
      <c r="B8870">
        <v>1</v>
      </c>
      <c r="C8870" t="s">
        <v>80</v>
      </c>
      <c r="D8870" t="s">
        <v>110</v>
      </c>
      <c r="E8870" t="s">
        <v>158</v>
      </c>
      <c r="F8870" t="s">
        <v>25135</v>
      </c>
      <c r="G8870" t="s">
        <v>7432</v>
      </c>
      <c r="H8870" t="s">
        <v>150</v>
      </c>
      <c r="I8870" t="s">
        <v>136</v>
      </c>
      <c r="J8870" t="s">
        <v>137</v>
      </c>
      <c r="K8870" t="s">
        <v>144</v>
      </c>
      <c r="L8870" t="s">
        <v>25136</v>
      </c>
      <c r="M8870" t="s">
        <v>25137</v>
      </c>
      <c r="N8870">
        <v>1.385</v>
      </c>
      <c r="O8870">
        <v>0</v>
      </c>
      <c r="P8870">
        <v>135</v>
      </c>
      <c r="Q8870">
        <v>0</v>
      </c>
      <c r="R8870">
        <v>0</v>
      </c>
      <c r="S8870">
        <v>0</v>
      </c>
      <c r="T8870">
        <v>5</v>
      </c>
      <c r="U8870">
        <v>0</v>
      </c>
      <c r="V8870">
        <v>0</v>
      </c>
      <c r="W8870">
        <v>0</v>
      </c>
      <c r="X8870">
        <v>50.891265713823898</v>
      </c>
      <c r="Y8870">
        <v>0</v>
      </c>
      <c r="Z8870">
        <v>0</v>
      </c>
      <c r="AA8870">
        <v>0</v>
      </c>
      <c r="AB8870">
        <v>58.175111546905327</v>
      </c>
      <c r="AC8870">
        <v>0</v>
      </c>
      <c r="AD8870">
        <v>0</v>
      </c>
      <c r="AE8870">
        <v>109.06637726072923</v>
      </c>
    </row>
    <row r="8871" spans="1:31" x14ac:dyDescent="0.25">
      <c r="A8871">
        <v>2335736</v>
      </c>
      <c r="B8871">
        <v>1</v>
      </c>
      <c r="C8871" t="s">
        <v>80</v>
      </c>
      <c r="D8871" t="s">
        <v>96</v>
      </c>
      <c r="E8871" t="s">
        <v>141</v>
      </c>
      <c r="F8871" t="s">
        <v>25138</v>
      </c>
      <c r="G8871" t="s">
        <v>143</v>
      </c>
      <c r="H8871" t="s">
        <v>135</v>
      </c>
      <c r="I8871" t="s">
        <v>136</v>
      </c>
      <c r="J8871" t="s">
        <v>137</v>
      </c>
      <c r="K8871" t="s">
        <v>144</v>
      </c>
      <c r="L8871" t="s">
        <v>25139</v>
      </c>
      <c r="M8871" t="s">
        <v>25140</v>
      </c>
      <c r="N8871">
        <v>0.48722222199999998</v>
      </c>
      <c r="O8871">
        <v>3</v>
      </c>
      <c r="P8871">
        <v>3308</v>
      </c>
      <c r="Q8871">
        <v>1</v>
      </c>
      <c r="R8871">
        <v>209</v>
      </c>
      <c r="S8871">
        <v>5</v>
      </c>
      <c r="T8871">
        <v>837</v>
      </c>
      <c r="U8871">
        <v>1</v>
      </c>
      <c r="V8871">
        <v>0</v>
      </c>
      <c r="W8871">
        <v>29.715358431991103</v>
      </c>
      <c r="X8871">
        <v>485.17899542133244</v>
      </c>
      <c r="Y8871">
        <v>0.67311411320101666</v>
      </c>
      <c r="Z8871">
        <v>83.066402564109055</v>
      </c>
      <c r="AA8871">
        <v>76.671314385588957</v>
      </c>
      <c r="AB8871">
        <v>631.795776719792</v>
      </c>
      <c r="AC8871">
        <v>2.8565391704640004</v>
      </c>
      <c r="AD8871">
        <v>0</v>
      </c>
      <c r="AE8871">
        <v>1309.9575008064785</v>
      </c>
    </row>
    <row r="8872" spans="1:31" x14ac:dyDescent="0.25">
      <c r="A8872">
        <v>2335702</v>
      </c>
      <c r="B8872">
        <v>1</v>
      </c>
      <c r="C8872" t="s">
        <v>81</v>
      </c>
      <c r="D8872" t="s">
        <v>128</v>
      </c>
      <c r="E8872" t="s">
        <v>153</v>
      </c>
      <c r="F8872" t="s">
        <v>25141</v>
      </c>
      <c r="G8872" t="s">
        <v>254</v>
      </c>
      <c r="H8872" t="s">
        <v>150</v>
      </c>
      <c r="I8872" t="s">
        <v>136</v>
      </c>
      <c r="J8872" t="s">
        <v>137</v>
      </c>
      <c r="K8872" t="s">
        <v>138</v>
      </c>
      <c r="L8872" t="s">
        <v>25142</v>
      </c>
      <c r="M8872" t="s">
        <v>25143</v>
      </c>
      <c r="N8872">
        <v>2.7566666660000001</v>
      </c>
      <c r="O8872">
        <v>0</v>
      </c>
      <c r="P8872">
        <v>4</v>
      </c>
      <c r="Q8872">
        <v>0</v>
      </c>
      <c r="R8872">
        <v>0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2.0710854097407667</v>
      </c>
      <c r="Y8872">
        <v>0</v>
      </c>
      <c r="Z8872">
        <v>0</v>
      </c>
      <c r="AA8872">
        <v>0</v>
      </c>
      <c r="AB8872">
        <v>0</v>
      </c>
      <c r="AC8872">
        <v>0</v>
      </c>
      <c r="AD8872">
        <v>0</v>
      </c>
      <c r="AE8872">
        <v>2.0710854097407667</v>
      </c>
    </row>
    <row r="8873" spans="1:31" x14ac:dyDescent="0.25">
      <c r="A8873">
        <v>2335679</v>
      </c>
      <c r="B8873">
        <v>1</v>
      </c>
      <c r="C8873" t="s">
        <v>80</v>
      </c>
      <c r="D8873" t="s">
        <v>109</v>
      </c>
      <c r="E8873" t="s">
        <v>141</v>
      </c>
      <c r="F8873" t="s">
        <v>25144</v>
      </c>
      <c r="G8873" t="s">
        <v>134</v>
      </c>
      <c r="H8873" t="s">
        <v>135</v>
      </c>
      <c r="I8873" t="s">
        <v>136</v>
      </c>
      <c r="J8873" t="s">
        <v>137</v>
      </c>
      <c r="K8873" t="s">
        <v>138</v>
      </c>
      <c r="L8873" t="s">
        <v>25145</v>
      </c>
      <c r="M8873" t="s">
        <v>25146</v>
      </c>
      <c r="N8873">
        <v>0.162222222</v>
      </c>
      <c r="O8873">
        <v>0</v>
      </c>
      <c r="P8873">
        <v>399</v>
      </c>
      <c r="Q8873">
        <v>0</v>
      </c>
      <c r="R8873">
        <v>55</v>
      </c>
      <c r="S8873">
        <v>0</v>
      </c>
      <c r="T8873">
        <v>71</v>
      </c>
      <c r="U8873">
        <v>2</v>
      </c>
      <c r="V8873">
        <v>0</v>
      </c>
      <c r="W8873">
        <v>0</v>
      </c>
      <c r="X8873">
        <v>8.2693123632960059</v>
      </c>
      <c r="Y8873">
        <v>0</v>
      </c>
      <c r="Z8873">
        <v>6.3424393228775795</v>
      </c>
      <c r="AA8873">
        <v>0</v>
      </c>
      <c r="AB8873">
        <v>8.5933400261605328</v>
      </c>
      <c r="AC8873">
        <v>34.616800070934531</v>
      </c>
      <c r="AD8873">
        <v>0</v>
      </c>
      <c r="AE8873">
        <v>57.821891783268647</v>
      </c>
    </row>
    <row r="8874" spans="1:31" x14ac:dyDescent="0.25">
      <c r="A8874">
        <v>2335347</v>
      </c>
      <c r="B8874">
        <v>1</v>
      </c>
      <c r="C8874" t="s">
        <v>81</v>
      </c>
      <c r="D8874" t="s">
        <v>112</v>
      </c>
      <c r="E8874" t="s">
        <v>141</v>
      </c>
      <c r="F8874" t="s">
        <v>17492</v>
      </c>
      <c r="G8874" t="s">
        <v>134</v>
      </c>
      <c r="H8874" t="s">
        <v>135</v>
      </c>
      <c r="I8874" t="s">
        <v>136</v>
      </c>
      <c r="J8874" t="s">
        <v>137</v>
      </c>
      <c r="K8874" t="s">
        <v>138</v>
      </c>
      <c r="L8874" t="s">
        <v>25147</v>
      </c>
      <c r="M8874" t="s">
        <v>25148</v>
      </c>
      <c r="N8874">
        <v>0.763055555</v>
      </c>
      <c r="O8874">
        <v>0</v>
      </c>
      <c r="P8874">
        <v>744</v>
      </c>
      <c r="Q8874">
        <v>17</v>
      </c>
      <c r="R8874">
        <v>104</v>
      </c>
      <c r="S8874">
        <v>29</v>
      </c>
      <c r="T8874">
        <v>302</v>
      </c>
      <c r="U8874">
        <v>5</v>
      </c>
      <c r="V8874">
        <v>0</v>
      </c>
      <c r="W8874">
        <v>0</v>
      </c>
      <c r="X8874">
        <v>75.680379821657013</v>
      </c>
      <c r="Y8874">
        <v>19.377511609768082</v>
      </c>
      <c r="Z8874">
        <v>46.525090160535051</v>
      </c>
      <c r="AA8874">
        <v>186.51599988782766</v>
      </c>
      <c r="AB8874">
        <v>89.154865480197472</v>
      </c>
      <c r="AC8874">
        <v>508.10828871126677</v>
      </c>
      <c r="AD8874">
        <v>0</v>
      </c>
      <c r="AE8874">
        <v>925.36213567125196</v>
      </c>
    </row>
    <row r="8875" spans="1:31" x14ac:dyDescent="0.25">
      <c r="A8875">
        <v>2335656</v>
      </c>
      <c r="B8875">
        <v>1</v>
      </c>
      <c r="C8875" t="s">
        <v>80</v>
      </c>
      <c r="D8875" t="s">
        <v>96</v>
      </c>
      <c r="E8875" t="s">
        <v>147</v>
      </c>
      <c r="F8875" t="s">
        <v>25149</v>
      </c>
      <c r="G8875" t="s">
        <v>503</v>
      </c>
      <c r="H8875" t="s">
        <v>150</v>
      </c>
      <c r="I8875" t="s">
        <v>136</v>
      </c>
      <c r="J8875" t="s">
        <v>137</v>
      </c>
      <c r="K8875" t="s">
        <v>138</v>
      </c>
      <c r="L8875" t="s">
        <v>25150</v>
      </c>
      <c r="M8875" t="s">
        <v>25151</v>
      </c>
      <c r="N8875">
        <v>1.3530555550000001</v>
      </c>
      <c r="O8875">
        <v>0</v>
      </c>
      <c r="P8875">
        <v>13</v>
      </c>
      <c r="Q8875">
        <v>0</v>
      </c>
      <c r="R8875">
        <v>0</v>
      </c>
      <c r="S8875">
        <v>0</v>
      </c>
      <c r="T8875">
        <v>1</v>
      </c>
      <c r="U8875">
        <v>0</v>
      </c>
      <c r="V8875">
        <v>0</v>
      </c>
      <c r="W8875">
        <v>0</v>
      </c>
      <c r="X8875">
        <v>10.700302613358998</v>
      </c>
      <c r="Y8875">
        <v>0</v>
      </c>
      <c r="Z8875">
        <v>0</v>
      </c>
      <c r="AA8875">
        <v>0</v>
      </c>
      <c r="AB8875">
        <v>14.698058525224376</v>
      </c>
      <c r="AC8875">
        <v>0</v>
      </c>
      <c r="AD8875">
        <v>0</v>
      </c>
      <c r="AE8875">
        <v>25.398361138583375</v>
      </c>
    </row>
    <row r="8876" spans="1:31" x14ac:dyDescent="0.25">
      <c r="A8876">
        <v>2335556</v>
      </c>
      <c r="B8876">
        <v>1</v>
      </c>
      <c r="C8876" t="s">
        <v>80</v>
      </c>
      <c r="D8876" t="s">
        <v>96</v>
      </c>
      <c r="E8876" t="s">
        <v>141</v>
      </c>
      <c r="F8876" t="s">
        <v>25138</v>
      </c>
      <c r="G8876" t="s">
        <v>143</v>
      </c>
      <c r="H8876" t="s">
        <v>135</v>
      </c>
      <c r="I8876" t="s">
        <v>136</v>
      </c>
      <c r="J8876" t="s">
        <v>137</v>
      </c>
      <c r="K8876" t="s">
        <v>144</v>
      </c>
      <c r="L8876" t="s">
        <v>25152</v>
      </c>
      <c r="M8876" t="s">
        <v>25153</v>
      </c>
      <c r="N8876">
        <v>4.84</v>
      </c>
      <c r="O8876">
        <v>3</v>
      </c>
      <c r="P8876">
        <v>3308</v>
      </c>
      <c r="Q8876">
        <v>1</v>
      </c>
      <c r="R8876">
        <v>209</v>
      </c>
      <c r="S8876">
        <v>5</v>
      </c>
      <c r="T8876">
        <v>835</v>
      </c>
      <c r="U8876">
        <v>1</v>
      </c>
      <c r="V8876">
        <v>0</v>
      </c>
      <c r="W8876">
        <v>297.81216753172055</v>
      </c>
      <c r="X8876">
        <v>4641.8532710575992</v>
      </c>
      <c r="Y8876">
        <v>6.618633146410775</v>
      </c>
      <c r="Z8876">
        <v>815.32226282458544</v>
      </c>
      <c r="AA8876">
        <v>787.09668722858771</v>
      </c>
      <c r="AB8876">
        <v>6499.4114359684454</v>
      </c>
      <c r="AC8876">
        <v>28.234199175280001</v>
      </c>
      <c r="AD8876">
        <v>0</v>
      </c>
      <c r="AE8876">
        <v>13076.348656932631</v>
      </c>
    </row>
    <row r="8877" spans="1:31" x14ac:dyDescent="0.25">
      <c r="A8877">
        <v>2335848</v>
      </c>
      <c r="B8877">
        <v>1</v>
      </c>
      <c r="C8877" t="s">
        <v>81</v>
      </c>
      <c r="D8877" t="s">
        <v>115</v>
      </c>
      <c r="E8877" t="s">
        <v>147</v>
      </c>
      <c r="F8877" t="s">
        <v>792</v>
      </c>
      <c r="G8877" t="s">
        <v>149</v>
      </c>
      <c r="H8877" t="s">
        <v>150</v>
      </c>
      <c r="I8877" t="s">
        <v>136</v>
      </c>
      <c r="J8877" t="s">
        <v>137</v>
      </c>
      <c r="K8877" t="s">
        <v>138</v>
      </c>
      <c r="L8877" t="s">
        <v>25154</v>
      </c>
      <c r="M8877" t="s">
        <v>25155</v>
      </c>
      <c r="N8877">
        <v>0.31333333299999999</v>
      </c>
      <c r="O8877">
        <v>0</v>
      </c>
      <c r="P8877">
        <v>26</v>
      </c>
      <c r="Q8877">
        <v>0</v>
      </c>
      <c r="R8877">
        <v>3</v>
      </c>
      <c r="S8877">
        <v>0</v>
      </c>
      <c r="T8877">
        <v>1</v>
      </c>
      <c r="U8877">
        <v>0</v>
      </c>
      <c r="V8877">
        <v>0</v>
      </c>
      <c r="W8877">
        <v>0</v>
      </c>
      <c r="X8877">
        <v>1.9601515797200004</v>
      </c>
      <c r="Y8877">
        <v>0</v>
      </c>
      <c r="Z8877">
        <v>0.14795674132160003</v>
      </c>
      <c r="AA8877">
        <v>0</v>
      </c>
      <c r="AB8877">
        <v>0.46472512367360008</v>
      </c>
      <c r="AC8877">
        <v>0</v>
      </c>
      <c r="AD8877">
        <v>0</v>
      </c>
      <c r="AE8877">
        <v>2.5728334447152008</v>
      </c>
    </row>
    <row r="8878" spans="1:31" x14ac:dyDescent="0.25">
      <c r="A8878">
        <v>2335470</v>
      </c>
      <c r="B8878">
        <v>1</v>
      </c>
      <c r="C8878" t="s">
        <v>80</v>
      </c>
      <c r="D8878" t="s">
        <v>95</v>
      </c>
      <c r="E8878" t="s">
        <v>158</v>
      </c>
      <c r="F8878" t="s">
        <v>25156</v>
      </c>
      <c r="G8878" t="s">
        <v>143</v>
      </c>
      <c r="H8878" t="s">
        <v>150</v>
      </c>
      <c r="I8878" t="s">
        <v>136</v>
      </c>
      <c r="J8878" t="s">
        <v>137</v>
      </c>
      <c r="K8878" t="s">
        <v>144</v>
      </c>
      <c r="L8878" t="s">
        <v>25157</v>
      </c>
      <c r="M8878" t="s">
        <v>25158</v>
      </c>
      <c r="N8878">
        <v>8.3794444440000007</v>
      </c>
      <c r="O8878">
        <v>0</v>
      </c>
      <c r="P8878">
        <v>405</v>
      </c>
      <c r="Q8878">
        <v>0</v>
      </c>
      <c r="R8878">
        <v>0</v>
      </c>
      <c r="S8878">
        <v>0</v>
      </c>
      <c r="T8878">
        <v>48</v>
      </c>
      <c r="U8878">
        <v>0</v>
      </c>
      <c r="V8878">
        <v>0</v>
      </c>
      <c r="W8878">
        <v>0</v>
      </c>
      <c r="X8878">
        <v>735.74787730648279</v>
      </c>
      <c r="Y8878">
        <v>0</v>
      </c>
      <c r="Z8878">
        <v>0</v>
      </c>
      <c r="AA8878">
        <v>0</v>
      </c>
      <c r="AB8878">
        <v>367.1983497447452</v>
      </c>
      <c r="AC8878">
        <v>0</v>
      </c>
      <c r="AD8878">
        <v>0</v>
      </c>
      <c r="AE8878">
        <v>1102.9462270512281</v>
      </c>
    </row>
    <row r="8879" spans="1:31" x14ac:dyDescent="0.25">
      <c r="A8879">
        <v>2335364</v>
      </c>
      <c r="B8879">
        <v>1</v>
      </c>
      <c r="C8879" t="s">
        <v>81</v>
      </c>
      <c r="D8879" t="s">
        <v>117</v>
      </c>
      <c r="E8879" t="s">
        <v>175</v>
      </c>
      <c r="F8879" t="s">
        <v>25159</v>
      </c>
      <c r="G8879" t="s">
        <v>134</v>
      </c>
      <c r="H8879" t="s">
        <v>135</v>
      </c>
      <c r="I8879" t="s">
        <v>136</v>
      </c>
      <c r="J8879" t="s">
        <v>137</v>
      </c>
      <c r="K8879" t="s">
        <v>138</v>
      </c>
      <c r="L8879" t="s">
        <v>25160</v>
      </c>
      <c r="M8879" t="s">
        <v>25161</v>
      </c>
      <c r="N8879">
        <v>1.8958333329999999</v>
      </c>
      <c r="O8879">
        <v>0</v>
      </c>
      <c r="P8879">
        <v>619</v>
      </c>
      <c r="Q8879">
        <v>0</v>
      </c>
      <c r="R8879">
        <v>0</v>
      </c>
      <c r="S8879">
        <v>1</v>
      </c>
      <c r="T8879">
        <v>18</v>
      </c>
      <c r="U8879">
        <v>0</v>
      </c>
      <c r="V8879">
        <v>0</v>
      </c>
      <c r="W8879">
        <v>0</v>
      </c>
      <c r="X8879">
        <v>158.08334642673603</v>
      </c>
      <c r="Y8879">
        <v>0</v>
      </c>
      <c r="Z8879">
        <v>0</v>
      </c>
      <c r="AA8879">
        <v>4.2148316315800001</v>
      </c>
      <c r="AB8879">
        <v>18.957290066824065</v>
      </c>
      <c r="AC8879">
        <v>0</v>
      </c>
      <c r="AD8879">
        <v>0</v>
      </c>
      <c r="AE8879">
        <v>181.25546812514011</v>
      </c>
    </row>
    <row r="8880" spans="1:31" x14ac:dyDescent="0.25">
      <c r="A8880">
        <v>2335616</v>
      </c>
      <c r="B8880">
        <v>1</v>
      </c>
      <c r="C8880" t="s">
        <v>80</v>
      </c>
      <c r="D8880" t="s">
        <v>96</v>
      </c>
      <c r="E8880" t="s">
        <v>153</v>
      </c>
      <c r="F8880" t="s">
        <v>4775</v>
      </c>
      <c r="G8880" t="s">
        <v>254</v>
      </c>
      <c r="H8880" t="s">
        <v>150</v>
      </c>
      <c r="I8880" t="s">
        <v>136</v>
      </c>
      <c r="J8880" t="s">
        <v>137</v>
      </c>
      <c r="K8880" t="s">
        <v>138</v>
      </c>
      <c r="L8880" t="s">
        <v>25162</v>
      </c>
      <c r="M8880" t="s">
        <v>25163</v>
      </c>
      <c r="N8880">
        <v>1.616944444</v>
      </c>
      <c r="O8880">
        <v>0</v>
      </c>
      <c r="P8880">
        <v>1</v>
      </c>
      <c r="Q8880">
        <v>0</v>
      </c>
      <c r="R8880">
        <v>0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0.52597218187755002</v>
      </c>
      <c r="Y8880">
        <v>0</v>
      </c>
      <c r="Z8880">
        <v>0</v>
      </c>
      <c r="AA8880">
        <v>0</v>
      </c>
      <c r="AB8880">
        <v>0</v>
      </c>
      <c r="AC8880">
        <v>0</v>
      </c>
      <c r="AD8880">
        <v>0</v>
      </c>
      <c r="AE8880">
        <v>0.52597218187755002</v>
      </c>
    </row>
    <row r="8881" spans="1:31" x14ac:dyDescent="0.25">
      <c r="A8881">
        <v>2335570</v>
      </c>
      <c r="B8881">
        <v>1</v>
      </c>
      <c r="C8881" t="s">
        <v>80</v>
      </c>
      <c r="D8881" t="s">
        <v>94</v>
      </c>
      <c r="E8881" t="s">
        <v>153</v>
      </c>
      <c r="F8881" t="s">
        <v>25164</v>
      </c>
      <c r="G8881" t="s">
        <v>155</v>
      </c>
      <c r="H8881" t="s">
        <v>150</v>
      </c>
      <c r="I8881" t="s">
        <v>136</v>
      </c>
      <c r="J8881" t="s">
        <v>137</v>
      </c>
      <c r="K8881" t="s">
        <v>138</v>
      </c>
      <c r="L8881" t="s">
        <v>25165</v>
      </c>
      <c r="M8881" t="s">
        <v>25166</v>
      </c>
      <c r="N8881">
        <v>1.564444444</v>
      </c>
      <c r="O8881">
        <v>0</v>
      </c>
      <c r="P8881">
        <v>0</v>
      </c>
      <c r="Q8881">
        <v>0</v>
      </c>
      <c r="R8881">
        <v>1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0</v>
      </c>
      <c r="Z8881">
        <v>8.2029349100708332E-2</v>
      </c>
      <c r="AA8881">
        <v>0</v>
      </c>
      <c r="AB8881">
        <v>0</v>
      </c>
      <c r="AC8881">
        <v>0</v>
      </c>
      <c r="AD8881">
        <v>0</v>
      </c>
      <c r="AE8881">
        <v>8.2029349100708332E-2</v>
      </c>
    </row>
    <row r="8882" spans="1:31" x14ac:dyDescent="0.25">
      <c r="A8882">
        <v>2335951</v>
      </c>
      <c r="B8882">
        <v>1</v>
      </c>
      <c r="C8882" t="s">
        <v>80</v>
      </c>
      <c r="D8882" t="s">
        <v>85</v>
      </c>
      <c r="E8882" t="s">
        <v>153</v>
      </c>
      <c r="F8882" t="s">
        <v>25167</v>
      </c>
      <c r="G8882" t="s">
        <v>203</v>
      </c>
      <c r="H8882" t="s">
        <v>150</v>
      </c>
      <c r="I8882" t="s">
        <v>136</v>
      </c>
      <c r="J8882" t="s">
        <v>137</v>
      </c>
      <c r="K8882" t="s">
        <v>138</v>
      </c>
      <c r="L8882" t="s">
        <v>25168</v>
      </c>
      <c r="M8882" t="s">
        <v>25169</v>
      </c>
      <c r="N8882">
        <v>1.7819444440000001</v>
      </c>
      <c r="O8882">
        <v>0</v>
      </c>
      <c r="P8882">
        <v>9</v>
      </c>
      <c r="Q8882">
        <v>0</v>
      </c>
      <c r="R8882">
        <v>0</v>
      </c>
      <c r="S8882">
        <v>0</v>
      </c>
      <c r="T8882">
        <v>5</v>
      </c>
      <c r="U8882">
        <v>0</v>
      </c>
      <c r="V8882">
        <v>0</v>
      </c>
      <c r="W8882">
        <v>0</v>
      </c>
      <c r="X8882">
        <v>2.0018542648035003</v>
      </c>
      <c r="Y8882">
        <v>0</v>
      </c>
      <c r="Z8882">
        <v>0</v>
      </c>
      <c r="AA8882">
        <v>0</v>
      </c>
      <c r="AB8882">
        <v>1.2679275921581004</v>
      </c>
      <c r="AC8882">
        <v>0</v>
      </c>
      <c r="AD8882">
        <v>0</v>
      </c>
      <c r="AE8882">
        <v>3.2697818569616004</v>
      </c>
    </row>
    <row r="8883" spans="1:31" x14ac:dyDescent="0.25">
      <c r="A8883">
        <v>2335384</v>
      </c>
      <c r="B8883">
        <v>1</v>
      </c>
      <c r="C8883" t="s">
        <v>81</v>
      </c>
      <c r="D8883" t="s">
        <v>113</v>
      </c>
      <c r="E8883" t="s">
        <v>132</v>
      </c>
      <c r="F8883" t="s">
        <v>21688</v>
      </c>
      <c r="G8883" t="s">
        <v>134</v>
      </c>
      <c r="H8883" t="s">
        <v>135</v>
      </c>
      <c r="I8883" t="s">
        <v>136</v>
      </c>
      <c r="J8883" t="s">
        <v>137</v>
      </c>
      <c r="K8883" t="s">
        <v>138</v>
      </c>
      <c r="L8883" t="s">
        <v>25170</v>
      </c>
      <c r="M8883" t="s">
        <v>25171</v>
      </c>
      <c r="N8883">
        <v>0.76</v>
      </c>
      <c r="O8883">
        <v>0</v>
      </c>
      <c r="P8883">
        <v>431</v>
      </c>
      <c r="Q8883">
        <v>2</v>
      </c>
      <c r="R8883">
        <v>30</v>
      </c>
      <c r="S8883">
        <v>7</v>
      </c>
      <c r="T8883">
        <v>12</v>
      </c>
      <c r="U8883">
        <v>0</v>
      </c>
      <c r="V8883">
        <v>0</v>
      </c>
      <c r="W8883">
        <v>0</v>
      </c>
      <c r="X8883">
        <v>32.160061390481452</v>
      </c>
      <c r="Y8883">
        <v>23.370416084718912</v>
      </c>
      <c r="Z8883">
        <v>13.161453311077292</v>
      </c>
      <c r="AA8883">
        <v>5.5530101113407344</v>
      </c>
      <c r="AB8883">
        <v>3.0639615737931494</v>
      </c>
      <c r="AC8883">
        <v>0</v>
      </c>
      <c r="AD8883">
        <v>0</v>
      </c>
      <c r="AE8883">
        <v>77.308902471411542</v>
      </c>
    </row>
    <row r="8884" spans="1:31" x14ac:dyDescent="0.25">
      <c r="A8884">
        <v>2335945</v>
      </c>
      <c r="B8884">
        <v>1</v>
      </c>
      <c r="C8884" t="s">
        <v>80</v>
      </c>
      <c r="D8884" t="s">
        <v>93</v>
      </c>
      <c r="E8884" t="s">
        <v>141</v>
      </c>
      <c r="F8884" t="s">
        <v>25172</v>
      </c>
      <c r="G8884" t="s">
        <v>134</v>
      </c>
      <c r="H8884" t="s">
        <v>135</v>
      </c>
      <c r="I8884" t="s">
        <v>136</v>
      </c>
      <c r="J8884" t="s">
        <v>137</v>
      </c>
      <c r="K8884" t="s">
        <v>138</v>
      </c>
      <c r="L8884" t="s">
        <v>25173</v>
      </c>
      <c r="M8884" t="s">
        <v>25174</v>
      </c>
      <c r="N8884">
        <v>0.18333333299999999</v>
      </c>
      <c r="O8884">
        <v>0</v>
      </c>
      <c r="P8884">
        <v>1091</v>
      </c>
      <c r="Q8884">
        <v>1</v>
      </c>
      <c r="R8884">
        <v>281</v>
      </c>
      <c r="S8884">
        <v>4</v>
      </c>
      <c r="T8884">
        <v>304</v>
      </c>
      <c r="U8884">
        <v>0</v>
      </c>
      <c r="V8884">
        <v>0</v>
      </c>
      <c r="W8884">
        <v>0</v>
      </c>
      <c r="X8884">
        <v>26.784609908210015</v>
      </c>
      <c r="Y8884">
        <v>0</v>
      </c>
      <c r="Z8884">
        <v>19.519997250143511</v>
      </c>
      <c r="AA8884">
        <v>1.4833163705176666</v>
      </c>
      <c r="AB8884">
        <v>14.464419900696338</v>
      </c>
      <c r="AC8884">
        <v>0</v>
      </c>
      <c r="AD8884">
        <v>0</v>
      </c>
      <c r="AE8884">
        <v>62.252343429567532</v>
      </c>
    </row>
    <row r="8885" spans="1:31" x14ac:dyDescent="0.25">
      <c r="A8885">
        <v>2335576</v>
      </c>
      <c r="B8885">
        <v>1</v>
      </c>
      <c r="C8885" t="s">
        <v>80</v>
      </c>
      <c r="D8885" t="s">
        <v>95</v>
      </c>
      <c r="E8885" t="s">
        <v>175</v>
      </c>
      <c r="F8885" t="s">
        <v>25175</v>
      </c>
      <c r="G8885" t="s">
        <v>143</v>
      </c>
      <c r="H8885" t="s">
        <v>135</v>
      </c>
      <c r="I8885" t="s">
        <v>136</v>
      </c>
      <c r="J8885" t="s">
        <v>137</v>
      </c>
      <c r="K8885" t="s">
        <v>144</v>
      </c>
      <c r="L8885" t="s">
        <v>25176</v>
      </c>
      <c r="M8885" t="s">
        <v>25177</v>
      </c>
      <c r="N8885">
        <v>2.2944444439999998</v>
      </c>
      <c r="O8885">
        <v>0</v>
      </c>
      <c r="P8885">
        <v>533</v>
      </c>
      <c r="Q8885">
        <v>0</v>
      </c>
      <c r="R8885">
        <v>0</v>
      </c>
      <c r="S8885">
        <v>0</v>
      </c>
      <c r="T8885">
        <v>159</v>
      </c>
      <c r="U8885">
        <v>0</v>
      </c>
      <c r="V8885">
        <v>0</v>
      </c>
      <c r="W8885">
        <v>0</v>
      </c>
      <c r="X8885">
        <v>254.50381357825839</v>
      </c>
      <c r="Y8885">
        <v>0</v>
      </c>
      <c r="Z8885">
        <v>0</v>
      </c>
      <c r="AA8885">
        <v>0</v>
      </c>
      <c r="AB8885">
        <v>481.23008373257312</v>
      </c>
      <c r="AC8885">
        <v>0</v>
      </c>
      <c r="AD8885">
        <v>0</v>
      </c>
      <c r="AE8885">
        <v>735.73389731083148</v>
      </c>
    </row>
    <row r="8886" spans="1:31" x14ac:dyDescent="0.25">
      <c r="A8886">
        <v>2335404</v>
      </c>
      <c r="B8886">
        <v>1</v>
      </c>
      <c r="C8886" t="s">
        <v>81</v>
      </c>
      <c r="D8886" t="s">
        <v>128</v>
      </c>
      <c r="E8886" t="s">
        <v>175</v>
      </c>
      <c r="F8886" t="s">
        <v>7082</v>
      </c>
      <c r="G8886" t="s">
        <v>210</v>
      </c>
      <c r="H8886" t="s">
        <v>135</v>
      </c>
      <c r="I8886" t="s">
        <v>136</v>
      </c>
      <c r="J8886" t="s">
        <v>137</v>
      </c>
      <c r="K8886" t="s">
        <v>138</v>
      </c>
      <c r="L8886" t="s">
        <v>25178</v>
      </c>
      <c r="M8886" t="s">
        <v>25179</v>
      </c>
      <c r="N8886">
        <v>4.8772222220000003</v>
      </c>
      <c r="O8886">
        <v>0</v>
      </c>
      <c r="P8886">
        <v>0</v>
      </c>
      <c r="Q8886">
        <v>0</v>
      </c>
      <c r="R8886">
        <v>0</v>
      </c>
      <c r="S8886">
        <v>1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0</v>
      </c>
      <c r="AA8886">
        <v>26.481460136809581</v>
      </c>
      <c r="AB8886">
        <v>0</v>
      </c>
      <c r="AC8886">
        <v>0</v>
      </c>
      <c r="AD8886">
        <v>0</v>
      </c>
      <c r="AE8886">
        <v>26.481460136809581</v>
      </c>
    </row>
    <row r="8887" spans="1:31" x14ac:dyDescent="0.25">
      <c r="A8887">
        <v>2335447</v>
      </c>
      <c r="B8887">
        <v>1</v>
      </c>
      <c r="C8887" t="s">
        <v>80</v>
      </c>
      <c r="D8887" t="s">
        <v>93</v>
      </c>
      <c r="E8887" t="s">
        <v>132</v>
      </c>
      <c r="F8887" t="s">
        <v>1956</v>
      </c>
      <c r="G8887" t="s">
        <v>134</v>
      </c>
      <c r="H8887" t="s">
        <v>135</v>
      </c>
      <c r="I8887" t="s">
        <v>136</v>
      </c>
      <c r="J8887" t="s">
        <v>137</v>
      </c>
      <c r="K8887" t="s">
        <v>138</v>
      </c>
      <c r="L8887" t="s">
        <v>25180</v>
      </c>
      <c r="M8887" t="s">
        <v>25181</v>
      </c>
      <c r="N8887">
        <v>1.3291666660000001</v>
      </c>
      <c r="O8887">
        <v>1</v>
      </c>
      <c r="P8887">
        <v>281</v>
      </c>
      <c r="Q8887">
        <v>21</v>
      </c>
      <c r="R8887">
        <v>128</v>
      </c>
      <c r="S8887">
        <v>3</v>
      </c>
      <c r="T8887">
        <v>73</v>
      </c>
      <c r="U8887">
        <v>0</v>
      </c>
      <c r="V8887">
        <v>0</v>
      </c>
      <c r="W8887">
        <v>1.7928528729391333</v>
      </c>
      <c r="X8887">
        <v>76.455089057850728</v>
      </c>
      <c r="Y8887">
        <v>449.5845719057462</v>
      </c>
      <c r="Z8887">
        <v>462.5956552142286</v>
      </c>
      <c r="AA8887">
        <v>6.9280281392811673</v>
      </c>
      <c r="AB8887">
        <v>201.06919529302397</v>
      </c>
      <c r="AC8887">
        <v>0</v>
      </c>
      <c r="AD8887">
        <v>0</v>
      </c>
      <c r="AE8887">
        <v>1198.4253924830698</v>
      </c>
    </row>
    <row r="8888" spans="1:31" x14ac:dyDescent="0.25">
      <c r="A8888">
        <v>2335390</v>
      </c>
      <c r="B8888">
        <v>1</v>
      </c>
      <c r="C8888" t="s">
        <v>81</v>
      </c>
      <c r="D8888" t="s">
        <v>127</v>
      </c>
      <c r="E8888" t="s">
        <v>153</v>
      </c>
      <c r="F8888" t="s">
        <v>25182</v>
      </c>
      <c r="G8888" t="s">
        <v>155</v>
      </c>
      <c r="H8888" t="s">
        <v>150</v>
      </c>
      <c r="I8888" t="s">
        <v>136</v>
      </c>
      <c r="J8888" t="s">
        <v>137</v>
      </c>
      <c r="K8888" t="s">
        <v>138</v>
      </c>
      <c r="L8888" t="s">
        <v>25183</v>
      </c>
      <c r="M8888" t="s">
        <v>25184</v>
      </c>
      <c r="N8888">
        <v>6.6025</v>
      </c>
      <c r="O8888">
        <v>0</v>
      </c>
      <c r="P8888">
        <v>2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4.9218962012325331</v>
      </c>
      <c r="Y8888">
        <v>0</v>
      </c>
      <c r="Z8888">
        <v>0</v>
      </c>
      <c r="AA8888">
        <v>0</v>
      </c>
      <c r="AB8888">
        <v>0</v>
      </c>
      <c r="AC8888">
        <v>0</v>
      </c>
      <c r="AD8888">
        <v>0</v>
      </c>
      <c r="AE8888">
        <v>4.9218962012325331</v>
      </c>
    </row>
    <row r="8889" spans="1:31" x14ac:dyDescent="0.25">
      <c r="A8889">
        <v>2335739</v>
      </c>
      <c r="B8889">
        <v>1</v>
      </c>
      <c r="C8889" t="s">
        <v>80</v>
      </c>
      <c r="D8889" t="s">
        <v>98</v>
      </c>
      <c r="E8889" t="s">
        <v>175</v>
      </c>
      <c r="F8889" t="s">
        <v>25185</v>
      </c>
      <c r="G8889" t="s">
        <v>210</v>
      </c>
      <c r="H8889" t="s">
        <v>135</v>
      </c>
      <c r="I8889" t="s">
        <v>136</v>
      </c>
      <c r="J8889" t="s">
        <v>137</v>
      </c>
      <c r="K8889" t="s">
        <v>138</v>
      </c>
      <c r="L8889" t="s">
        <v>25186</v>
      </c>
      <c r="M8889" t="s">
        <v>25187</v>
      </c>
      <c r="N8889">
        <v>2.2641666659999999</v>
      </c>
      <c r="O8889">
        <v>0</v>
      </c>
      <c r="P8889">
        <v>0</v>
      </c>
      <c r="Q8889">
        <v>0</v>
      </c>
      <c r="R8889">
        <v>0</v>
      </c>
      <c r="S8889">
        <v>1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0</v>
      </c>
      <c r="Z8889">
        <v>0</v>
      </c>
      <c r="AA8889">
        <v>33.276157936526594</v>
      </c>
      <c r="AB8889">
        <v>0</v>
      </c>
      <c r="AC8889">
        <v>0</v>
      </c>
      <c r="AD8889">
        <v>0</v>
      </c>
      <c r="AE8889">
        <v>33.276157936526594</v>
      </c>
    </row>
    <row r="8890" spans="1:31" x14ac:dyDescent="0.25">
      <c r="A8890">
        <v>2335490</v>
      </c>
      <c r="B8890">
        <v>1</v>
      </c>
      <c r="C8890" t="s">
        <v>81</v>
      </c>
      <c r="D8890" t="s">
        <v>112</v>
      </c>
      <c r="E8890" t="s">
        <v>141</v>
      </c>
      <c r="F8890" t="s">
        <v>11995</v>
      </c>
      <c r="G8890" t="s">
        <v>134</v>
      </c>
      <c r="H8890" t="s">
        <v>135</v>
      </c>
      <c r="I8890" t="s">
        <v>136</v>
      </c>
      <c r="J8890" t="s">
        <v>137</v>
      </c>
      <c r="K8890" t="s">
        <v>138</v>
      </c>
      <c r="L8890" t="s">
        <v>25188</v>
      </c>
      <c r="M8890" t="s">
        <v>25189</v>
      </c>
      <c r="N8890">
        <v>0.60750000000000004</v>
      </c>
      <c r="O8890">
        <v>0</v>
      </c>
      <c r="P8890">
        <v>535</v>
      </c>
      <c r="Q8890">
        <v>3</v>
      </c>
      <c r="R8890">
        <v>3</v>
      </c>
      <c r="S8890">
        <v>2</v>
      </c>
      <c r="T8890">
        <v>57</v>
      </c>
      <c r="U8890">
        <v>2</v>
      </c>
      <c r="V8890">
        <v>0</v>
      </c>
      <c r="W8890">
        <v>0</v>
      </c>
      <c r="X8890">
        <v>29.500674201369218</v>
      </c>
      <c r="Y8890">
        <v>7.4653782936729991</v>
      </c>
      <c r="Z8890">
        <v>1.0588244980765</v>
      </c>
      <c r="AA8890">
        <v>2.5921591689528749</v>
      </c>
      <c r="AB8890">
        <v>10.230243400671375</v>
      </c>
      <c r="AC8890">
        <v>275.73059081721004</v>
      </c>
      <c r="AD8890">
        <v>0</v>
      </c>
      <c r="AE8890">
        <v>326.57787037995303</v>
      </c>
    </row>
    <row r="8891" spans="1:31" x14ac:dyDescent="0.25">
      <c r="A8891">
        <v>2335722</v>
      </c>
      <c r="B8891">
        <v>1</v>
      </c>
      <c r="C8891" t="s">
        <v>80</v>
      </c>
      <c r="D8891" t="s">
        <v>82</v>
      </c>
      <c r="E8891" t="s">
        <v>153</v>
      </c>
      <c r="F8891" t="s">
        <v>25190</v>
      </c>
      <c r="G8891" t="s">
        <v>203</v>
      </c>
      <c r="H8891" t="s">
        <v>150</v>
      </c>
      <c r="I8891" t="s">
        <v>136</v>
      </c>
      <c r="J8891" t="s">
        <v>137</v>
      </c>
      <c r="K8891" t="s">
        <v>138</v>
      </c>
      <c r="L8891" t="s">
        <v>25191</v>
      </c>
      <c r="M8891" t="s">
        <v>25192</v>
      </c>
      <c r="N8891">
        <v>2.4986111110000002</v>
      </c>
      <c r="O8891">
        <v>0</v>
      </c>
      <c r="P8891">
        <v>0</v>
      </c>
      <c r="Q8891">
        <v>0</v>
      </c>
      <c r="R8891">
        <v>0</v>
      </c>
      <c r="S8891">
        <v>0</v>
      </c>
      <c r="T8891">
        <v>2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>
        <v>0</v>
      </c>
      <c r="AB8891">
        <v>0.10391775914483334</v>
      </c>
      <c r="AC8891">
        <v>0</v>
      </c>
      <c r="AD8891">
        <v>0</v>
      </c>
      <c r="AE8891">
        <v>0.10391775914483334</v>
      </c>
    </row>
    <row r="8892" spans="1:31" x14ac:dyDescent="0.25">
      <c r="A8892">
        <v>2335845</v>
      </c>
      <c r="B8892">
        <v>1</v>
      </c>
      <c r="C8892" t="s">
        <v>80</v>
      </c>
      <c r="D8892" t="s">
        <v>85</v>
      </c>
      <c r="E8892" t="s">
        <v>153</v>
      </c>
      <c r="F8892" t="s">
        <v>25193</v>
      </c>
      <c r="G8892" t="s">
        <v>254</v>
      </c>
      <c r="H8892" t="s">
        <v>150</v>
      </c>
      <c r="I8892" t="s">
        <v>136</v>
      </c>
      <c r="J8892" t="s">
        <v>137</v>
      </c>
      <c r="K8892" t="s">
        <v>138</v>
      </c>
      <c r="L8892" t="s">
        <v>25194</v>
      </c>
      <c r="M8892" t="s">
        <v>25195</v>
      </c>
      <c r="N8892">
        <v>2.9308333329999998</v>
      </c>
      <c r="O8892">
        <v>0</v>
      </c>
      <c r="P8892">
        <v>5</v>
      </c>
      <c r="Q8892">
        <v>0</v>
      </c>
      <c r="R8892">
        <v>0</v>
      </c>
      <c r="S8892">
        <v>0</v>
      </c>
      <c r="T8892">
        <v>1</v>
      </c>
      <c r="U8892">
        <v>0</v>
      </c>
      <c r="V8892">
        <v>0</v>
      </c>
      <c r="W8892">
        <v>0</v>
      </c>
      <c r="X8892">
        <v>3.6415012294205997</v>
      </c>
      <c r="Y8892">
        <v>0</v>
      </c>
      <c r="Z8892">
        <v>0</v>
      </c>
      <c r="AA8892">
        <v>0</v>
      </c>
      <c r="AB8892">
        <v>3.9528069885971999</v>
      </c>
      <c r="AC8892">
        <v>0</v>
      </c>
      <c r="AD8892">
        <v>0</v>
      </c>
      <c r="AE8892">
        <v>7.5943082180177992</v>
      </c>
    </row>
    <row r="8893" spans="1:31" x14ac:dyDescent="0.25">
      <c r="A8893">
        <v>2335676</v>
      </c>
      <c r="B8893">
        <v>1</v>
      </c>
      <c r="C8893" t="s">
        <v>81</v>
      </c>
      <c r="D8893" t="s">
        <v>112</v>
      </c>
      <c r="E8893" t="s">
        <v>153</v>
      </c>
      <c r="F8893" t="s">
        <v>25196</v>
      </c>
      <c r="G8893" t="s">
        <v>155</v>
      </c>
      <c r="H8893" t="s">
        <v>150</v>
      </c>
      <c r="I8893" t="s">
        <v>136</v>
      </c>
      <c r="J8893" t="s">
        <v>137</v>
      </c>
      <c r="K8893" t="s">
        <v>138</v>
      </c>
      <c r="L8893" t="s">
        <v>25197</v>
      </c>
      <c r="M8893" t="s">
        <v>25198</v>
      </c>
      <c r="N8893">
        <v>5.53</v>
      </c>
      <c r="O8893">
        <v>0</v>
      </c>
      <c r="P8893">
        <v>1</v>
      </c>
      <c r="Q8893">
        <v>0</v>
      </c>
      <c r="R8893">
        <v>0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v>0</v>
      </c>
      <c r="Z8893">
        <v>0</v>
      </c>
      <c r="AA8893">
        <v>0</v>
      </c>
      <c r="AB8893">
        <v>0</v>
      </c>
      <c r="AC8893">
        <v>0</v>
      </c>
      <c r="AD8893">
        <v>0</v>
      </c>
      <c r="AE8893">
        <v>0</v>
      </c>
    </row>
    <row r="8894" spans="1:31" x14ac:dyDescent="0.25">
      <c r="A8894">
        <v>2335822</v>
      </c>
      <c r="B8894">
        <v>1</v>
      </c>
      <c r="C8894" t="s">
        <v>80</v>
      </c>
      <c r="D8894" t="s">
        <v>98</v>
      </c>
      <c r="E8894" t="s">
        <v>158</v>
      </c>
      <c r="F8894" t="s">
        <v>5273</v>
      </c>
      <c r="G8894" t="s">
        <v>336</v>
      </c>
      <c r="H8894" t="s">
        <v>150</v>
      </c>
      <c r="I8894" t="s">
        <v>136</v>
      </c>
      <c r="J8894" t="s">
        <v>137</v>
      </c>
      <c r="K8894" t="s">
        <v>138</v>
      </c>
      <c r="L8894" t="s">
        <v>25199</v>
      </c>
      <c r="M8894" t="s">
        <v>25200</v>
      </c>
      <c r="N8894">
        <v>0.64638888800000005</v>
      </c>
      <c r="O8894">
        <v>0</v>
      </c>
      <c r="P8894">
        <v>16</v>
      </c>
      <c r="Q8894">
        <v>0</v>
      </c>
      <c r="R8894">
        <v>41</v>
      </c>
      <c r="S8894">
        <v>0</v>
      </c>
      <c r="T8894">
        <v>20</v>
      </c>
      <c r="U8894">
        <v>0</v>
      </c>
      <c r="V8894">
        <v>0</v>
      </c>
      <c r="W8894">
        <v>0</v>
      </c>
      <c r="X8894">
        <v>2.3871531001471338</v>
      </c>
      <c r="Y8894">
        <v>0</v>
      </c>
      <c r="Z8894">
        <v>15.216305797977105</v>
      </c>
      <c r="AA8894">
        <v>0</v>
      </c>
      <c r="AB8894">
        <v>10.366424816648999</v>
      </c>
      <c r="AC8894">
        <v>0</v>
      </c>
      <c r="AD8894">
        <v>0</v>
      </c>
      <c r="AE8894">
        <v>27.969883714773239</v>
      </c>
    </row>
    <row r="8895" spans="1:31" x14ac:dyDescent="0.25">
      <c r="A8895">
        <v>2335659</v>
      </c>
      <c r="B8895">
        <v>1</v>
      </c>
      <c r="C8895" t="s">
        <v>81</v>
      </c>
      <c r="D8895" t="s">
        <v>122</v>
      </c>
      <c r="E8895" t="s">
        <v>153</v>
      </c>
      <c r="F8895" t="s">
        <v>25201</v>
      </c>
      <c r="G8895" t="s">
        <v>254</v>
      </c>
      <c r="H8895" t="s">
        <v>150</v>
      </c>
      <c r="I8895" t="s">
        <v>136</v>
      </c>
      <c r="J8895" t="s">
        <v>137</v>
      </c>
      <c r="K8895" t="s">
        <v>138</v>
      </c>
      <c r="L8895" t="s">
        <v>25202</v>
      </c>
      <c r="M8895" t="s">
        <v>25203</v>
      </c>
      <c r="N8895">
        <v>0.64444444400000001</v>
      </c>
      <c r="O8895">
        <v>0</v>
      </c>
      <c r="P8895">
        <v>1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0</v>
      </c>
      <c r="AA8895">
        <v>0</v>
      </c>
      <c r="AB8895">
        <v>0</v>
      </c>
      <c r="AC8895">
        <v>0</v>
      </c>
      <c r="AD8895">
        <v>0</v>
      </c>
      <c r="AE8895">
        <v>0</v>
      </c>
    </row>
    <row r="8896" spans="1:31" x14ac:dyDescent="0.25">
      <c r="A8896">
        <v>2335467</v>
      </c>
      <c r="B8896">
        <v>1</v>
      </c>
      <c r="C8896" t="s">
        <v>80</v>
      </c>
      <c r="D8896" t="s">
        <v>110</v>
      </c>
      <c r="E8896" t="s">
        <v>147</v>
      </c>
      <c r="F8896" t="s">
        <v>25204</v>
      </c>
      <c r="G8896" t="s">
        <v>177</v>
      </c>
      <c r="H8896" t="s">
        <v>150</v>
      </c>
      <c r="I8896" t="s">
        <v>136</v>
      </c>
      <c r="J8896" t="s">
        <v>137</v>
      </c>
      <c r="K8896" t="s">
        <v>144</v>
      </c>
      <c r="L8896" t="s">
        <v>25205</v>
      </c>
      <c r="M8896" t="s">
        <v>25206</v>
      </c>
      <c r="N8896">
        <v>9.051388888</v>
      </c>
      <c r="O8896">
        <v>0</v>
      </c>
      <c r="P8896">
        <v>25</v>
      </c>
      <c r="Q8896">
        <v>0</v>
      </c>
      <c r="R8896">
        <v>0</v>
      </c>
      <c r="S8896">
        <v>0</v>
      </c>
      <c r="T8896">
        <v>9</v>
      </c>
      <c r="U8896">
        <v>0</v>
      </c>
      <c r="V8896">
        <v>1</v>
      </c>
      <c r="W8896">
        <v>0</v>
      </c>
      <c r="X8896">
        <v>63.152928340185781</v>
      </c>
      <c r="Y8896">
        <v>0</v>
      </c>
      <c r="Z8896">
        <v>0</v>
      </c>
      <c r="AA8896">
        <v>0</v>
      </c>
      <c r="AB8896">
        <v>34.811003683397395</v>
      </c>
      <c r="AC8896">
        <v>0</v>
      </c>
      <c r="AD8896">
        <v>1544.9924214934522</v>
      </c>
      <c r="AE8896">
        <v>1642.9563535170353</v>
      </c>
    </row>
    <row r="8897" spans="1:31" x14ac:dyDescent="0.25">
      <c r="A8897">
        <v>2335513</v>
      </c>
      <c r="B8897">
        <v>1</v>
      </c>
      <c r="C8897" t="s">
        <v>80</v>
      </c>
      <c r="D8897" t="s">
        <v>108</v>
      </c>
      <c r="E8897" t="s">
        <v>175</v>
      </c>
      <c r="F8897" t="s">
        <v>6853</v>
      </c>
      <c r="G8897" t="s">
        <v>177</v>
      </c>
      <c r="H8897" t="s">
        <v>135</v>
      </c>
      <c r="I8897" t="s">
        <v>136</v>
      </c>
      <c r="J8897" t="s">
        <v>137</v>
      </c>
      <c r="K8897" t="s">
        <v>144</v>
      </c>
      <c r="L8897" t="s">
        <v>25207</v>
      </c>
      <c r="M8897" t="s">
        <v>25208</v>
      </c>
      <c r="N8897">
        <v>7.5919444440000001</v>
      </c>
      <c r="O8897">
        <v>0</v>
      </c>
      <c r="P8897">
        <v>72</v>
      </c>
      <c r="Q8897">
        <v>0</v>
      </c>
      <c r="R8897">
        <v>13</v>
      </c>
      <c r="S8897">
        <v>0</v>
      </c>
      <c r="T8897">
        <v>7</v>
      </c>
      <c r="U8897">
        <v>0</v>
      </c>
      <c r="V8897">
        <v>0</v>
      </c>
      <c r="W8897">
        <v>0</v>
      </c>
      <c r="X8897">
        <v>82.720288730279719</v>
      </c>
      <c r="Y8897">
        <v>0</v>
      </c>
      <c r="Z8897">
        <v>35.034917159439381</v>
      </c>
      <c r="AA8897">
        <v>0</v>
      </c>
      <c r="AB8897">
        <v>19.689622007032447</v>
      </c>
      <c r="AC8897">
        <v>0</v>
      </c>
      <c r="AD8897">
        <v>0</v>
      </c>
      <c r="AE8897">
        <v>137.44482789675155</v>
      </c>
    </row>
    <row r="8898" spans="1:31" x14ac:dyDescent="0.25">
      <c r="A8898">
        <v>2335762</v>
      </c>
      <c r="B8898">
        <v>1</v>
      </c>
      <c r="C8898" t="s">
        <v>80</v>
      </c>
      <c r="D8898" t="s">
        <v>86</v>
      </c>
      <c r="E8898" t="s">
        <v>153</v>
      </c>
      <c r="F8898" t="s">
        <v>25209</v>
      </c>
      <c r="G8898" t="s">
        <v>703</v>
      </c>
      <c r="H8898" t="s">
        <v>150</v>
      </c>
      <c r="I8898" t="s">
        <v>136</v>
      </c>
      <c r="J8898" t="s">
        <v>3</v>
      </c>
      <c r="K8898" t="s">
        <v>138</v>
      </c>
      <c r="L8898" t="s">
        <v>25210</v>
      </c>
      <c r="M8898" t="s">
        <v>25211</v>
      </c>
      <c r="N8898">
        <v>3.3458333329999999</v>
      </c>
      <c r="O8898">
        <v>0</v>
      </c>
      <c r="P8898">
        <v>0</v>
      </c>
      <c r="Q8898">
        <v>0</v>
      </c>
      <c r="R8898">
        <v>0</v>
      </c>
      <c r="S8898">
        <v>0</v>
      </c>
      <c r="T8898">
        <v>1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>
        <v>0</v>
      </c>
      <c r="AB8898">
        <v>5.2328503466995553</v>
      </c>
      <c r="AC8898">
        <v>0</v>
      </c>
      <c r="AD8898">
        <v>0</v>
      </c>
      <c r="AE8898">
        <v>5.2328503466995553</v>
      </c>
    </row>
    <row r="8899" spans="1:31" x14ac:dyDescent="0.25">
      <c r="A8899">
        <v>2335613</v>
      </c>
      <c r="B8899">
        <v>1</v>
      </c>
      <c r="C8899" t="s">
        <v>80</v>
      </c>
      <c r="D8899" t="s">
        <v>105</v>
      </c>
      <c r="E8899" t="s">
        <v>153</v>
      </c>
      <c r="F8899" t="s">
        <v>25212</v>
      </c>
      <c r="G8899" t="s">
        <v>254</v>
      </c>
      <c r="H8899" t="s">
        <v>150</v>
      </c>
      <c r="I8899" t="s">
        <v>136</v>
      </c>
      <c r="J8899" t="s">
        <v>137</v>
      </c>
      <c r="K8899" t="s">
        <v>138</v>
      </c>
      <c r="L8899" t="s">
        <v>25213</v>
      </c>
      <c r="M8899" t="s">
        <v>25214</v>
      </c>
      <c r="N8899">
        <v>6.7416666660000004</v>
      </c>
      <c r="O8899">
        <v>0</v>
      </c>
      <c r="P8899">
        <v>1</v>
      </c>
      <c r="Q8899">
        <v>0</v>
      </c>
      <c r="R8899">
        <v>0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1.7677892993904003</v>
      </c>
      <c r="Y8899">
        <v>0</v>
      </c>
      <c r="Z8899">
        <v>0</v>
      </c>
      <c r="AA8899">
        <v>0</v>
      </c>
      <c r="AB8899">
        <v>0</v>
      </c>
      <c r="AC8899">
        <v>0</v>
      </c>
      <c r="AD8899">
        <v>0</v>
      </c>
      <c r="AE8899">
        <v>1.7677892993904003</v>
      </c>
    </row>
    <row r="8900" spans="1:31" x14ac:dyDescent="0.25">
      <c r="A8900">
        <v>2335908</v>
      </c>
      <c r="B8900">
        <v>1</v>
      </c>
      <c r="C8900" t="s">
        <v>80</v>
      </c>
      <c r="D8900" t="s">
        <v>107</v>
      </c>
      <c r="E8900" t="s">
        <v>153</v>
      </c>
      <c r="F8900" t="s">
        <v>25215</v>
      </c>
      <c r="G8900" t="s">
        <v>254</v>
      </c>
      <c r="H8900" t="s">
        <v>150</v>
      </c>
      <c r="I8900" t="s">
        <v>136</v>
      </c>
      <c r="J8900" t="s">
        <v>137</v>
      </c>
      <c r="K8900" t="s">
        <v>138</v>
      </c>
      <c r="L8900" t="s">
        <v>25216</v>
      </c>
      <c r="M8900" t="s">
        <v>25217</v>
      </c>
      <c r="N8900">
        <v>1.0777777770000001</v>
      </c>
      <c r="O8900">
        <v>0</v>
      </c>
      <c r="P8900">
        <v>1</v>
      </c>
      <c r="Q8900">
        <v>0</v>
      </c>
      <c r="R8900">
        <v>0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6.7928827437616676E-2</v>
      </c>
      <c r="Y8900">
        <v>0</v>
      </c>
      <c r="Z8900">
        <v>0</v>
      </c>
      <c r="AA8900">
        <v>0</v>
      </c>
      <c r="AB8900">
        <v>0</v>
      </c>
      <c r="AC8900">
        <v>0</v>
      </c>
      <c r="AD8900">
        <v>0</v>
      </c>
      <c r="AE8900">
        <v>6.7928827437616676E-2</v>
      </c>
    </row>
    <row r="8901" spans="1:31" x14ac:dyDescent="0.25">
      <c r="A8901">
        <v>2335928</v>
      </c>
      <c r="B8901">
        <v>1</v>
      </c>
      <c r="C8901" t="s">
        <v>80</v>
      </c>
      <c r="D8901" t="s">
        <v>98</v>
      </c>
      <c r="E8901" t="s">
        <v>158</v>
      </c>
      <c r="F8901" t="s">
        <v>25218</v>
      </c>
      <c r="G8901" t="s">
        <v>453</v>
      </c>
      <c r="H8901" t="s">
        <v>150</v>
      </c>
      <c r="I8901" t="s">
        <v>136</v>
      </c>
      <c r="J8901" t="s">
        <v>137</v>
      </c>
      <c r="K8901" t="s">
        <v>138</v>
      </c>
      <c r="L8901" t="s">
        <v>25219</v>
      </c>
      <c r="M8901" t="s">
        <v>25220</v>
      </c>
      <c r="N8901">
        <v>1.0916666660000001</v>
      </c>
      <c r="O8901">
        <v>0</v>
      </c>
      <c r="P8901">
        <v>0</v>
      </c>
      <c r="Q8901">
        <v>0</v>
      </c>
      <c r="R8901">
        <v>14</v>
      </c>
      <c r="S8901">
        <v>0</v>
      </c>
      <c r="T8901">
        <v>7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28.491919265644</v>
      </c>
      <c r="AA8901">
        <v>0</v>
      </c>
      <c r="AB8901">
        <v>4.2502059828132497</v>
      </c>
      <c r="AC8901">
        <v>0</v>
      </c>
      <c r="AD8901">
        <v>0</v>
      </c>
      <c r="AE8901">
        <v>32.742125248457249</v>
      </c>
    </row>
    <row r="8902" spans="1:31" x14ac:dyDescent="0.25">
      <c r="A8902">
        <v>2335473</v>
      </c>
      <c r="B8902">
        <v>1</v>
      </c>
      <c r="C8902" t="s">
        <v>81</v>
      </c>
      <c r="D8902" t="s">
        <v>113</v>
      </c>
      <c r="E8902" t="s">
        <v>141</v>
      </c>
      <c r="F8902" t="s">
        <v>25221</v>
      </c>
      <c r="G8902" t="s">
        <v>143</v>
      </c>
      <c r="H8902" t="s">
        <v>135</v>
      </c>
      <c r="I8902" t="s">
        <v>136</v>
      </c>
      <c r="J8902" t="s">
        <v>137</v>
      </c>
      <c r="K8902" t="s">
        <v>144</v>
      </c>
      <c r="L8902" t="s">
        <v>25222</v>
      </c>
      <c r="M8902" t="s">
        <v>25223</v>
      </c>
      <c r="N8902">
        <v>7.665277777</v>
      </c>
      <c r="O8902">
        <v>0</v>
      </c>
      <c r="P8902">
        <v>678</v>
      </c>
      <c r="Q8902">
        <v>50</v>
      </c>
      <c r="R8902">
        <v>262</v>
      </c>
      <c r="S8902">
        <v>11</v>
      </c>
      <c r="T8902">
        <v>42</v>
      </c>
      <c r="U8902">
        <v>1</v>
      </c>
      <c r="V8902">
        <v>0</v>
      </c>
      <c r="W8902">
        <v>0</v>
      </c>
      <c r="X8902">
        <v>960.31873101867939</v>
      </c>
      <c r="Y8902">
        <v>2339.5558287922636</v>
      </c>
      <c r="Z8902">
        <v>7136.333826112249</v>
      </c>
      <c r="AA8902">
        <v>800.60518417397304</v>
      </c>
      <c r="AB8902">
        <v>300.54807277395781</v>
      </c>
      <c r="AC8902">
        <v>109.50939545858066</v>
      </c>
      <c r="AD8902">
        <v>0</v>
      </c>
      <c r="AE8902">
        <v>11646.871038329704</v>
      </c>
    </row>
    <row r="8903" spans="1:31" x14ac:dyDescent="0.25">
      <c r="A8903">
        <v>2335450</v>
      </c>
      <c r="B8903">
        <v>1</v>
      </c>
      <c r="C8903" t="s">
        <v>80</v>
      </c>
      <c r="D8903" t="s">
        <v>85</v>
      </c>
      <c r="E8903" t="s">
        <v>147</v>
      </c>
      <c r="F8903" t="s">
        <v>6812</v>
      </c>
      <c r="G8903" t="s">
        <v>177</v>
      </c>
      <c r="H8903" t="s">
        <v>150</v>
      </c>
      <c r="I8903" t="s">
        <v>136</v>
      </c>
      <c r="J8903" t="s">
        <v>137</v>
      </c>
      <c r="K8903" t="s">
        <v>144</v>
      </c>
      <c r="L8903" t="s">
        <v>25224</v>
      </c>
      <c r="M8903" t="s">
        <v>25225</v>
      </c>
      <c r="N8903">
        <v>5.5363888880000003</v>
      </c>
      <c r="O8903">
        <v>0</v>
      </c>
      <c r="P8903">
        <v>74</v>
      </c>
      <c r="Q8903">
        <v>0</v>
      </c>
      <c r="R8903">
        <v>0</v>
      </c>
      <c r="S8903">
        <v>0</v>
      </c>
      <c r="T8903">
        <v>9</v>
      </c>
      <c r="U8903">
        <v>0</v>
      </c>
      <c r="V8903">
        <v>0</v>
      </c>
      <c r="W8903">
        <v>0</v>
      </c>
      <c r="X8903">
        <v>90.495335577273508</v>
      </c>
      <c r="Y8903">
        <v>0</v>
      </c>
      <c r="Z8903">
        <v>0</v>
      </c>
      <c r="AA8903">
        <v>0</v>
      </c>
      <c r="AB8903">
        <v>26.647989777296399</v>
      </c>
      <c r="AC8903">
        <v>0</v>
      </c>
      <c r="AD8903">
        <v>0</v>
      </c>
      <c r="AE8903">
        <v>117.14332535456991</v>
      </c>
    </row>
    <row r="8904" spans="1:31" x14ac:dyDescent="0.25">
      <c r="A8904">
        <v>2335573</v>
      </c>
      <c r="B8904">
        <v>1</v>
      </c>
      <c r="C8904" t="s">
        <v>81</v>
      </c>
      <c r="D8904" t="s">
        <v>127</v>
      </c>
      <c r="E8904" t="s">
        <v>153</v>
      </c>
      <c r="F8904" t="s">
        <v>25226</v>
      </c>
      <c r="G8904" t="s">
        <v>203</v>
      </c>
      <c r="H8904" t="s">
        <v>150</v>
      </c>
      <c r="I8904" t="s">
        <v>136</v>
      </c>
      <c r="J8904" t="s">
        <v>137</v>
      </c>
      <c r="K8904" t="s">
        <v>138</v>
      </c>
      <c r="L8904" t="s">
        <v>25227</v>
      </c>
      <c r="M8904" t="s">
        <v>25228</v>
      </c>
      <c r="N8904">
        <v>0.81638888799999998</v>
      </c>
      <c r="O8904">
        <v>0</v>
      </c>
      <c r="P8904">
        <v>7</v>
      </c>
      <c r="Q8904">
        <v>0</v>
      </c>
      <c r="R8904">
        <v>0</v>
      </c>
      <c r="S8904">
        <v>0</v>
      </c>
      <c r="T8904">
        <v>1</v>
      </c>
      <c r="U8904">
        <v>0</v>
      </c>
      <c r="V8904">
        <v>0</v>
      </c>
      <c r="W8904">
        <v>0</v>
      </c>
      <c r="X8904">
        <v>1.3807420127847001</v>
      </c>
      <c r="Y8904">
        <v>0</v>
      </c>
      <c r="Z8904">
        <v>0</v>
      </c>
      <c r="AA8904">
        <v>0</v>
      </c>
      <c r="AB8904">
        <v>4.1076989822383334</v>
      </c>
      <c r="AC8904">
        <v>0</v>
      </c>
      <c r="AD8904">
        <v>0</v>
      </c>
      <c r="AE8904">
        <v>5.4884409950230335</v>
      </c>
    </row>
    <row r="8905" spans="1:31" x14ac:dyDescent="0.25">
      <c r="A8905">
        <v>2335488</v>
      </c>
      <c r="B8905">
        <v>1</v>
      </c>
      <c r="C8905" t="s">
        <v>80</v>
      </c>
      <c r="D8905" t="s">
        <v>107</v>
      </c>
      <c r="E8905" t="s">
        <v>147</v>
      </c>
      <c r="F8905" t="s">
        <v>25229</v>
      </c>
      <c r="G8905" t="s">
        <v>622</v>
      </c>
      <c r="H8905" t="s">
        <v>150</v>
      </c>
      <c r="I8905" t="s">
        <v>136</v>
      </c>
      <c r="J8905" t="s">
        <v>137</v>
      </c>
      <c r="K8905" t="s">
        <v>138</v>
      </c>
      <c r="L8905" t="s">
        <v>25230</v>
      </c>
      <c r="M8905" t="s">
        <v>25231</v>
      </c>
      <c r="N8905">
        <v>3.2008333329999998</v>
      </c>
      <c r="O8905">
        <v>0</v>
      </c>
      <c r="P8905">
        <v>11</v>
      </c>
      <c r="Q8905">
        <v>0</v>
      </c>
      <c r="R8905">
        <v>0</v>
      </c>
      <c r="S8905">
        <v>0</v>
      </c>
      <c r="T8905">
        <v>5</v>
      </c>
      <c r="U8905">
        <v>0</v>
      </c>
      <c r="V8905">
        <v>0</v>
      </c>
      <c r="W8905">
        <v>0</v>
      </c>
      <c r="X8905">
        <v>10.414384106512967</v>
      </c>
      <c r="Y8905">
        <v>0</v>
      </c>
      <c r="Z8905">
        <v>0</v>
      </c>
      <c r="AA8905">
        <v>0</v>
      </c>
      <c r="AB8905">
        <v>23.554008520851156</v>
      </c>
      <c r="AC8905">
        <v>0</v>
      </c>
      <c r="AD8905">
        <v>0</v>
      </c>
      <c r="AE8905">
        <v>33.968392627364125</v>
      </c>
    </row>
    <row r="8906" spans="1:31" x14ac:dyDescent="0.25">
      <c r="A8906">
        <v>2335628</v>
      </c>
      <c r="B8906">
        <v>1</v>
      </c>
      <c r="C8906" t="s">
        <v>80</v>
      </c>
      <c r="D8906" t="s">
        <v>84</v>
      </c>
      <c r="E8906" t="s">
        <v>153</v>
      </c>
      <c r="F8906" t="s">
        <v>25232</v>
      </c>
      <c r="G8906" t="s">
        <v>155</v>
      </c>
      <c r="H8906" t="s">
        <v>150</v>
      </c>
      <c r="I8906" t="s">
        <v>136</v>
      </c>
      <c r="J8906" t="s">
        <v>137</v>
      </c>
      <c r="K8906" t="s">
        <v>138</v>
      </c>
      <c r="L8906" t="s">
        <v>25233</v>
      </c>
      <c r="M8906" t="s">
        <v>25234</v>
      </c>
      <c r="N8906">
        <v>7.8422222220000002</v>
      </c>
      <c r="O8906">
        <v>0</v>
      </c>
      <c r="P8906">
        <v>1</v>
      </c>
      <c r="Q8906">
        <v>0</v>
      </c>
      <c r="R8906">
        <v>0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0.35313102106240002</v>
      </c>
      <c r="Y8906">
        <v>0</v>
      </c>
      <c r="Z8906">
        <v>0</v>
      </c>
      <c r="AA8906">
        <v>0</v>
      </c>
      <c r="AB8906">
        <v>0</v>
      </c>
      <c r="AC8906">
        <v>0</v>
      </c>
      <c r="AD8906">
        <v>0</v>
      </c>
      <c r="AE8906">
        <v>0.35313102106240002</v>
      </c>
    </row>
    <row r="8907" spans="1:31" x14ac:dyDescent="0.25">
      <c r="A8907">
        <v>2335797</v>
      </c>
      <c r="B8907">
        <v>1</v>
      </c>
      <c r="C8907" t="s">
        <v>81</v>
      </c>
      <c r="D8907" t="s">
        <v>126</v>
      </c>
      <c r="E8907" t="s">
        <v>147</v>
      </c>
      <c r="F8907" t="s">
        <v>25235</v>
      </c>
      <c r="G8907" t="s">
        <v>149</v>
      </c>
      <c r="H8907" t="s">
        <v>150</v>
      </c>
      <c r="I8907" t="s">
        <v>136</v>
      </c>
      <c r="J8907" t="s">
        <v>137</v>
      </c>
      <c r="K8907" t="s">
        <v>138</v>
      </c>
      <c r="L8907" t="s">
        <v>25236</v>
      </c>
      <c r="M8907" t="s">
        <v>25237</v>
      </c>
      <c r="N8907">
        <v>1.0733333329999999</v>
      </c>
      <c r="O8907">
        <v>0</v>
      </c>
      <c r="P8907">
        <v>19</v>
      </c>
      <c r="Q8907">
        <v>0</v>
      </c>
      <c r="R8907">
        <v>4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2.3612755821660003</v>
      </c>
      <c r="Y8907">
        <v>0</v>
      </c>
      <c r="Z8907">
        <v>1.0722956015300001E-2</v>
      </c>
      <c r="AA8907">
        <v>0</v>
      </c>
      <c r="AB8907">
        <v>0</v>
      </c>
      <c r="AC8907">
        <v>0</v>
      </c>
      <c r="AD8907">
        <v>0</v>
      </c>
      <c r="AE8907">
        <v>2.3719985381813005</v>
      </c>
    </row>
    <row r="8908" spans="1:31" x14ac:dyDescent="0.25">
      <c r="A8908">
        <v>2335920</v>
      </c>
      <c r="B8908">
        <v>1</v>
      </c>
      <c r="C8908" t="s">
        <v>80</v>
      </c>
      <c r="D8908" t="s">
        <v>90</v>
      </c>
      <c r="E8908" t="s">
        <v>153</v>
      </c>
      <c r="F8908" t="s">
        <v>25238</v>
      </c>
      <c r="G8908" t="s">
        <v>155</v>
      </c>
      <c r="H8908" t="s">
        <v>150</v>
      </c>
      <c r="I8908" t="s">
        <v>136</v>
      </c>
      <c r="J8908" t="s">
        <v>137</v>
      </c>
      <c r="K8908" t="s">
        <v>138</v>
      </c>
      <c r="L8908" t="s">
        <v>25239</v>
      </c>
      <c r="M8908" t="s">
        <v>25240</v>
      </c>
      <c r="N8908">
        <v>1.980555555</v>
      </c>
      <c r="O8908">
        <v>0</v>
      </c>
      <c r="P8908">
        <v>3</v>
      </c>
      <c r="Q8908">
        <v>0</v>
      </c>
      <c r="R8908">
        <v>0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1.2065569451736999</v>
      </c>
      <c r="Y8908">
        <v>0</v>
      </c>
      <c r="Z8908">
        <v>0</v>
      </c>
      <c r="AA8908">
        <v>0</v>
      </c>
      <c r="AB8908">
        <v>0</v>
      </c>
      <c r="AC8908">
        <v>0</v>
      </c>
      <c r="AD8908">
        <v>0</v>
      </c>
      <c r="AE8908">
        <v>1.2065569451736999</v>
      </c>
    </row>
    <row r="8909" spans="1:31" x14ac:dyDescent="0.25">
      <c r="A8909">
        <v>2335565</v>
      </c>
      <c r="B8909">
        <v>1</v>
      </c>
      <c r="C8909" t="s">
        <v>80</v>
      </c>
      <c r="D8909" t="s">
        <v>97</v>
      </c>
      <c r="E8909" t="s">
        <v>175</v>
      </c>
      <c r="F8909" t="s">
        <v>25241</v>
      </c>
      <c r="G8909" t="s">
        <v>134</v>
      </c>
      <c r="H8909" t="s">
        <v>135</v>
      </c>
      <c r="I8909" t="s">
        <v>136</v>
      </c>
      <c r="J8909" t="s">
        <v>137</v>
      </c>
      <c r="K8909" t="s">
        <v>138</v>
      </c>
      <c r="L8909" t="s">
        <v>25242</v>
      </c>
      <c r="M8909" t="s">
        <v>25243</v>
      </c>
      <c r="N8909">
        <v>0.91388888800000001</v>
      </c>
      <c r="O8909">
        <v>0</v>
      </c>
      <c r="P8909">
        <v>395</v>
      </c>
      <c r="Q8909">
        <v>0</v>
      </c>
      <c r="R8909">
        <v>2</v>
      </c>
      <c r="S8909">
        <v>0</v>
      </c>
      <c r="T8909">
        <v>53</v>
      </c>
      <c r="U8909">
        <v>0</v>
      </c>
      <c r="V8909">
        <v>0</v>
      </c>
      <c r="W8909">
        <v>0</v>
      </c>
      <c r="X8909">
        <v>106.60716151184518</v>
      </c>
      <c r="Y8909">
        <v>0</v>
      </c>
      <c r="Z8909">
        <v>2.9251222295433338E-2</v>
      </c>
      <c r="AA8909">
        <v>0</v>
      </c>
      <c r="AB8909">
        <v>35.572037357811702</v>
      </c>
      <c r="AC8909">
        <v>0</v>
      </c>
      <c r="AD8909">
        <v>0</v>
      </c>
      <c r="AE8909">
        <v>142.2084500919523</v>
      </c>
    </row>
    <row r="8910" spans="1:31" x14ac:dyDescent="0.25">
      <c r="A8910">
        <v>2335757</v>
      </c>
      <c r="B8910">
        <v>1</v>
      </c>
      <c r="C8910" t="s">
        <v>80</v>
      </c>
      <c r="D8910" t="s">
        <v>93</v>
      </c>
      <c r="E8910" t="s">
        <v>141</v>
      </c>
      <c r="F8910" t="s">
        <v>22445</v>
      </c>
      <c r="G8910" t="s">
        <v>134</v>
      </c>
      <c r="H8910" t="s">
        <v>135</v>
      </c>
      <c r="I8910" t="s">
        <v>136</v>
      </c>
      <c r="J8910" t="s">
        <v>137</v>
      </c>
      <c r="K8910" t="s">
        <v>138</v>
      </c>
      <c r="L8910" t="s">
        <v>25244</v>
      </c>
      <c r="M8910" t="s">
        <v>25245</v>
      </c>
      <c r="N8910">
        <v>0.64111111099999996</v>
      </c>
      <c r="O8910">
        <v>0</v>
      </c>
      <c r="P8910">
        <v>4019</v>
      </c>
      <c r="Q8910">
        <v>0</v>
      </c>
      <c r="R8910">
        <v>0</v>
      </c>
      <c r="S8910">
        <v>0</v>
      </c>
      <c r="T8910">
        <v>1231</v>
      </c>
      <c r="U8910">
        <v>0</v>
      </c>
      <c r="V8910">
        <v>0</v>
      </c>
      <c r="W8910">
        <v>0</v>
      </c>
      <c r="X8910">
        <v>466.32066288068705</v>
      </c>
      <c r="Y8910">
        <v>0</v>
      </c>
      <c r="Z8910">
        <v>0</v>
      </c>
      <c r="AA8910">
        <v>0</v>
      </c>
      <c r="AB8910">
        <v>662.28965502915196</v>
      </c>
      <c r="AC8910">
        <v>0</v>
      </c>
      <c r="AD8910">
        <v>0</v>
      </c>
      <c r="AE8910">
        <v>1128.6103179098391</v>
      </c>
    </row>
    <row r="8911" spans="1:31" x14ac:dyDescent="0.25">
      <c r="A8911">
        <v>2335419</v>
      </c>
      <c r="B8911">
        <v>1</v>
      </c>
      <c r="C8911" t="s">
        <v>80</v>
      </c>
      <c r="D8911" t="s">
        <v>86</v>
      </c>
      <c r="E8911" t="s">
        <v>175</v>
      </c>
      <c r="F8911" t="s">
        <v>25246</v>
      </c>
      <c r="G8911" t="s">
        <v>210</v>
      </c>
      <c r="H8911" t="s">
        <v>135</v>
      </c>
      <c r="I8911" t="s">
        <v>136</v>
      </c>
      <c r="J8911" t="s">
        <v>137</v>
      </c>
      <c r="K8911" t="s">
        <v>138</v>
      </c>
      <c r="L8911" t="s">
        <v>25247</v>
      </c>
      <c r="M8911" t="s">
        <v>25248</v>
      </c>
      <c r="N8911">
        <v>2.6375000000000002</v>
      </c>
      <c r="O8911">
        <v>0</v>
      </c>
      <c r="P8911">
        <v>73</v>
      </c>
      <c r="Q8911">
        <v>0</v>
      </c>
      <c r="R8911">
        <v>27</v>
      </c>
      <c r="S8911">
        <v>0</v>
      </c>
      <c r="T8911">
        <v>17</v>
      </c>
      <c r="U8911">
        <v>0</v>
      </c>
      <c r="V8911">
        <v>0</v>
      </c>
      <c r="W8911">
        <v>0</v>
      </c>
      <c r="X8911">
        <v>175.89812569111953</v>
      </c>
      <c r="Y8911">
        <v>0</v>
      </c>
      <c r="Z8911">
        <v>62.271236844500656</v>
      </c>
      <c r="AA8911">
        <v>0</v>
      </c>
      <c r="AB8911">
        <v>29.917126693903661</v>
      </c>
      <c r="AC8911">
        <v>0</v>
      </c>
      <c r="AD8911">
        <v>0</v>
      </c>
      <c r="AE8911">
        <v>268.08648922952386</v>
      </c>
    </row>
    <row r="8912" spans="1:31" x14ac:dyDescent="0.25">
      <c r="A8912">
        <v>2335611</v>
      </c>
      <c r="B8912">
        <v>1</v>
      </c>
      <c r="C8912" t="s">
        <v>80</v>
      </c>
      <c r="D8912" t="s">
        <v>93</v>
      </c>
      <c r="E8912" t="s">
        <v>141</v>
      </c>
      <c r="F8912" t="s">
        <v>25249</v>
      </c>
      <c r="G8912" t="s">
        <v>143</v>
      </c>
      <c r="H8912" t="s">
        <v>135</v>
      </c>
      <c r="I8912" t="s">
        <v>136</v>
      </c>
      <c r="J8912" t="s">
        <v>137</v>
      </c>
      <c r="K8912" t="s">
        <v>144</v>
      </c>
      <c r="L8912" t="s">
        <v>25250</v>
      </c>
      <c r="M8912" t="s">
        <v>25251</v>
      </c>
      <c r="N8912">
        <v>8.0236111109999992</v>
      </c>
      <c r="O8912">
        <v>0</v>
      </c>
      <c r="P8912">
        <v>638</v>
      </c>
      <c r="Q8912">
        <v>14</v>
      </c>
      <c r="R8912">
        <v>105</v>
      </c>
      <c r="S8912">
        <v>6</v>
      </c>
      <c r="T8912">
        <v>145</v>
      </c>
      <c r="U8912">
        <v>0</v>
      </c>
      <c r="V8912">
        <v>1</v>
      </c>
      <c r="W8912">
        <v>0</v>
      </c>
      <c r="X8912">
        <v>594.48294429026953</v>
      </c>
      <c r="Y8912">
        <v>1108.0324005345883</v>
      </c>
      <c r="Z8912">
        <v>1717.2984028012231</v>
      </c>
      <c r="AA8912">
        <v>333.27668711535188</v>
      </c>
      <c r="AB8912">
        <v>1089.157739274116</v>
      </c>
      <c r="AC8912">
        <v>0</v>
      </c>
      <c r="AD8912">
        <v>103.8870903112805</v>
      </c>
      <c r="AE8912">
        <v>4946.1352643268292</v>
      </c>
    </row>
    <row r="8913" spans="1:31" x14ac:dyDescent="0.25">
      <c r="A8913">
        <v>2335465</v>
      </c>
      <c r="B8913">
        <v>1</v>
      </c>
      <c r="C8913" t="s">
        <v>80</v>
      </c>
      <c r="D8913" t="s">
        <v>99</v>
      </c>
      <c r="E8913" t="s">
        <v>147</v>
      </c>
      <c r="F8913" t="s">
        <v>25252</v>
      </c>
      <c r="G8913" t="s">
        <v>336</v>
      </c>
      <c r="H8913" t="s">
        <v>150</v>
      </c>
      <c r="I8913" t="s">
        <v>136</v>
      </c>
      <c r="J8913" t="s">
        <v>137</v>
      </c>
      <c r="K8913" t="s">
        <v>138</v>
      </c>
      <c r="L8913" t="s">
        <v>25253</v>
      </c>
      <c r="M8913" t="s">
        <v>25254</v>
      </c>
      <c r="N8913">
        <v>2.0480555549999999</v>
      </c>
      <c r="O8913">
        <v>0</v>
      </c>
      <c r="P8913">
        <v>61</v>
      </c>
      <c r="Q8913">
        <v>0</v>
      </c>
      <c r="R8913">
        <v>2</v>
      </c>
      <c r="S8913">
        <v>0</v>
      </c>
      <c r="T8913">
        <v>32</v>
      </c>
      <c r="U8913">
        <v>0</v>
      </c>
      <c r="V8913">
        <v>0</v>
      </c>
      <c r="W8913">
        <v>0</v>
      </c>
      <c r="X8913">
        <v>34.85149252355459</v>
      </c>
      <c r="Y8913">
        <v>0</v>
      </c>
      <c r="Z8913">
        <v>7.4668814684183335E-2</v>
      </c>
      <c r="AA8913">
        <v>0</v>
      </c>
      <c r="AB8913">
        <v>130.06722623363584</v>
      </c>
      <c r="AC8913">
        <v>0</v>
      </c>
      <c r="AD8913">
        <v>0</v>
      </c>
      <c r="AE8913">
        <v>164.99338757187462</v>
      </c>
    </row>
    <row r="8914" spans="1:31" x14ac:dyDescent="0.25">
      <c r="A8914">
        <v>2335903</v>
      </c>
      <c r="B8914">
        <v>1</v>
      </c>
      <c r="C8914" t="s">
        <v>81</v>
      </c>
      <c r="D8914" t="s">
        <v>119</v>
      </c>
      <c r="E8914" t="s">
        <v>141</v>
      </c>
      <c r="F8914" t="s">
        <v>15065</v>
      </c>
      <c r="G8914" t="s">
        <v>134</v>
      </c>
      <c r="H8914" t="s">
        <v>135</v>
      </c>
      <c r="I8914" t="s">
        <v>136</v>
      </c>
      <c r="J8914" t="s">
        <v>137</v>
      </c>
      <c r="K8914" t="s">
        <v>138</v>
      </c>
      <c r="L8914" t="s">
        <v>25255</v>
      </c>
      <c r="M8914" t="s">
        <v>25256</v>
      </c>
      <c r="N8914">
        <v>8.1388888000000006E-2</v>
      </c>
      <c r="O8914">
        <v>0</v>
      </c>
      <c r="P8914">
        <v>7</v>
      </c>
      <c r="Q8914">
        <v>0</v>
      </c>
      <c r="R8914">
        <v>41</v>
      </c>
      <c r="S8914">
        <v>2</v>
      </c>
      <c r="T8914">
        <v>5</v>
      </c>
      <c r="U8914">
        <v>0</v>
      </c>
      <c r="V8914">
        <v>0</v>
      </c>
      <c r="W8914">
        <v>0</v>
      </c>
      <c r="X8914">
        <v>6.4893198512483333E-2</v>
      </c>
      <c r="Y8914">
        <v>0</v>
      </c>
      <c r="Z8914">
        <v>4.2926299767915044</v>
      </c>
      <c r="AA8914">
        <v>2.9539040077896663</v>
      </c>
      <c r="AB8914">
        <v>2.6301471054697334</v>
      </c>
      <c r="AC8914">
        <v>0</v>
      </c>
      <c r="AD8914">
        <v>0</v>
      </c>
      <c r="AE8914">
        <v>9.9415742885633875</v>
      </c>
    </row>
    <row r="8915" spans="1:31" x14ac:dyDescent="0.25">
      <c r="A8915">
        <v>2335571</v>
      </c>
      <c r="B8915">
        <v>1</v>
      </c>
      <c r="C8915" t="s">
        <v>81</v>
      </c>
      <c r="D8915" t="s">
        <v>127</v>
      </c>
      <c r="E8915" t="s">
        <v>158</v>
      </c>
      <c r="F8915" t="s">
        <v>25257</v>
      </c>
      <c r="G8915" t="s">
        <v>143</v>
      </c>
      <c r="H8915" t="s">
        <v>150</v>
      </c>
      <c r="I8915" t="s">
        <v>136</v>
      </c>
      <c r="J8915" t="s">
        <v>137</v>
      </c>
      <c r="K8915" t="s">
        <v>144</v>
      </c>
      <c r="L8915" t="s">
        <v>25258</v>
      </c>
      <c r="M8915" t="s">
        <v>25259</v>
      </c>
      <c r="N8915">
        <v>1.1688888879999999</v>
      </c>
      <c r="O8915">
        <v>0</v>
      </c>
      <c r="P8915">
        <v>101</v>
      </c>
      <c r="Q8915">
        <v>0</v>
      </c>
      <c r="R8915">
        <v>0</v>
      </c>
      <c r="S8915">
        <v>0</v>
      </c>
      <c r="T8915">
        <v>4</v>
      </c>
      <c r="U8915">
        <v>0</v>
      </c>
      <c r="V8915">
        <v>0</v>
      </c>
      <c r="W8915">
        <v>0</v>
      </c>
      <c r="X8915">
        <v>20.348165379700664</v>
      </c>
      <c r="Y8915">
        <v>0</v>
      </c>
      <c r="Z8915">
        <v>0</v>
      </c>
      <c r="AA8915">
        <v>0</v>
      </c>
      <c r="AB8915">
        <v>1.044869071081</v>
      </c>
      <c r="AC8915">
        <v>0</v>
      </c>
      <c r="AD8915">
        <v>0</v>
      </c>
      <c r="AE8915">
        <v>21.393034450781663</v>
      </c>
    </row>
    <row r="8916" spans="1:31" x14ac:dyDescent="0.25">
      <c r="A8916">
        <v>2335405</v>
      </c>
      <c r="B8916">
        <v>1</v>
      </c>
      <c r="C8916" t="s">
        <v>80</v>
      </c>
      <c r="D8916" t="s">
        <v>82</v>
      </c>
      <c r="E8916" t="s">
        <v>153</v>
      </c>
      <c r="F8916" t="s">
        <v>25260</v>
      </c>
      <c r="G8916" t="s">
        <v>203</v>
      </c>
      <c r="H8916" t="s">
        <v>150</v>
      </c>
      <c r="I8916" t="s">
        <v>136</v>
      </c>
      <c r="J8916" t="s">
        <v>137</v>
      </c>
      <c r="K8916" t="s">
        <v>138</v>
      </c>
      <c r="L8916" t="s">
        <v>25261</v>
      </c>
      <c r="M8916" t="s">
        <v>25262</v>
      </c>
      <c r="N8916">
        <v>1.231944444</v>
      </c>
      <c r="O8916">
        <v>0</v>
      </c>
      <c r="P8916">
        <v>0</v>
      </c>
      <c r="Q8916">
        <v>0</v>
      </c>
      <c r="R8916">
        <v>0</v>
      </c>
      <c r="S8916">
        <v>0</v>
      </c>
      <c r="T8916">
        <v>15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0</v>
      </c>
      <c r="AA8916">
        <v>0</v>
      </c>
      <c r="AB8916">
        <v>28.950398141719244</v>
      </c>
      <c r="AC8916">
        <v>0</v>
      </c>
      <c r="AD8916">
        <v>0</v>
      </c>
      <c r="AE8916">
        <v>28.950398141719244</v>
      </c>
    </row>
    <row r="8917" spans="1:31" x14ac:dyDescent="0.25">
      <c r="A8917">
        <v>2335714</v>
      </c>
      <c r="B8917">
        <v>1</v>
      </c>
      <c r="C8917" t="s">
        <v>80</v>
      </c>
      <c r="D8917" t="s">
        <v>107</v>
      </c>
      <c r="E8917" t="s">
        <v>153</v>
      </c>
      <c r="F8917" t="s">
        <v>25263</v>
      </c>
      <c r="G8917" t="s">
        <v>254</v>
      </c>
      <c r="H8917" t="s">
        <v>150</v>
      </c>
      <c r="I8917" t="s">
        <v>136</v>
      </c>
      <c r="J8917" t="s">
        <v>137</v>
      </c>
      <c r="K8917" t="s">
        <v>138</v>
      </c>
      <c r="L8917" t="s">
        <v>25264</v>
      </c>
      <c r="M8917" t="s">
        <v>25265</v>
      </c>
      <c r="N8917">
        <v>4.3669444439999996</v>
      </c>
      <c r="O8917">
        <v>0</v>
      </c>
      <c r="P8917">
        <v>1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2.7889635229866663E-2</v>
      </c>
      <c r="Y8917">
        <v>0</v>
      </c>
      <c r="Z8917">
        <v>0</v>
      </c>
      <c r="AA8917">
        <v>0</v>
      </c>
      <c r="AB8917">
        <v>0</v>
      </c>
      <c r="AC8917">
        <v>0</v>
      </c>
      <c r="AD8917">
        <v>0</v>
      </c>
      <c r="AE8917">
        <v>2.7889635229866663E-2</v>
      </c>
    </row>
    <row r="8918" spans="1:31" x14ac:dyDescent="0.25">
      <c r="A8918">
        <v>2335877</v>
      </c>
      <c r="B8918">
        <v>1</v>
      </c>
      <c r="C8918" t="s">
        <v>81</v>
      </c>
      <c r="D8918" t="s">
        <v>118</v>
      </c>
      <c r="E8918" t="s">
        <v>132</v>
      </c>
      <c r="F8918" t="s">
        <v>25266</v>
      </c>
      <c r="G8918" t="s">
        <v>134</v>
      </c>
      <c r="H8918" t="s">
        <v>135</v>
      </c>
      <c r="I8918" t="s">
        <v>136</v>
      </c>
      <c r="J8918" t="s">
        <v>137</v>
      </c>
      <c r="K8918" t="s">
        <v>138</v>
      </c>
      <c r="L8918" t="s">
        <v>25267</v>
      </c>
      <c r="M8918" t="s">
        <v>25268</v>
      </c>
      <c r="N8918">
        <v>0.884444444</v>
      </c>
      <c r="O8918">
        <v>0</v>
      </c>
      <c r="P8918">
        <v>1</v>
      </c>
      <c r="Q8918">
        <v>48</v>
      </c>
      <c r="R8918">
        <v>78</v>
      </c>
      <c r="S8918">
        <v>8</v>
      </c>
      <c r="T8918">
        <v>7</v>
      </c>
      <c r="U8918">
        <v>0</v>
      </c>
      <c r="V8918">
        <v>0</v>
      </c>
      <c r="W8918">
        <v>0</v>
      </c>
      <c r="X8918">
        <v>9.4302959548075008E-2</v>
      </c>
      <c r="Y8918">
        <v>311.87699663903379</v>
      </c>
      <c r="Z8918">
        <v>170.59635476136637</v>
      </c>
      <c r="AA8918">
        <v>20.966047998371</v>
      </c>
      <c r="AB8918">
        <v>5.5803483962175999</v>
      </c>
      <c r="AC8918">
        <v>0</v>
      </c>
      <c r="AD8918">
        <v>0</v>
      </c>
      <c r="AE8918">
        <v>509.11405075453683</v>
      </c>
    </row>
    <row r="8919" spans="1:31" x14ac:dyDescent="0.25">
      <c r="A8919">
        <v>2335926</v>
      </c>
      <c r="B8919">
        <v>1</v>
      </c>
      <c r="C8919" t="s">
        <v>80</v>
      </c>
      <c r="D8919" t="s">
        <v>95</v>
      </c>
      <c r="E8919" t="s">
        <v>175</v>
      </c>
      <c r="F8919" t="s">
        <v>25269</v>
      </c>
      <c r="G8919" t="s">
        <v>210</v>
      </c>
      <c r="H8919" t="s">
        <v>135</v>
      </c>
      <c r="I8919" t="s">
        <v>136</v>
      </c>
      <c r="J8919" t="s">
        <v>137</v>
      </c>
      <c r="K8919" t="s">
        <v>138</v>
      </c>
      <c r="L8919" t="s">
        <v>25270</v>
      </c>
      <c r="M8919" t="s">
        <v>25271</v>
      </c>
      <c r="N8919">
        <v>2.2797222220000002</v>
      </c>
      <c r="O8919">
        <v>0</v>
      </c>
      <c r="P8919">
        <v>0</v>
      </c>
      <c r="Q8919">
        <v>1</v>
      </c>
      <c r="R8919">
        <v>0</v>
      </c>
      <c r="S8919">
        <v>3</v>
      </c>
      <c r="T8919">
        <v>0</v>
      </c>
      <c r="U8919">
        <v>0</v>
      </c>
      <c r="V8919">
        <v>0</v>
      </c>
      <c r="W8919">
        <v>0</v>
      </c>
      <c r="X8919">
        <v>0</v>
      </c>
      <c r="Y8919">
        <v>42.2085791213688</v>
      </c>
      <c r="Z8919">
        <v>0</v>
      </c>
      <c r="AA8919">
        <v>89.79168691500935</v>
      </c>
      <c r="AB8919">
        <v>0</v>
      </c>
      <c r="AC8919">
        <v>0</v>
      </c>
      <c r="AD8919">
        <v>0</v>
      </c>
      <c r="AE8919">
        <v>132.00026603637815</v>
      </c>
    </row>
    <row r="8920" spans="1:31" x14ac:dyDescent="0.25">
      <c r="A8920">
        <v>2335528</v>
      </c>
      <c r="B8920">
        <v>1</v>
      </c>
      <c r="C8920" t="s">
        <v>81</v>
      </c>
      <c r="D8920" t="s">
        <v>117</v>
      </c>
      <c r="E8920" t="s">
        <v>141</v>
      </c>
      <c r="F8920" t="s">
        <v>25272</v>
      </c>
      <c r="G8920" t="s">
        <v>177</v>
      </c>
      <c r="H8920" t="s">
        <v>135</v>
      </c>
      <c r="I8920" t="s">
        <v>136</v>
      </c>
      <c r="J8920" t="s">
        <v>137</v>
      </c>
      <c r="K8920" t="s">
        <v>144</v>
      </c>
      <c r="L8920" t="s">
        <v>25273</v>
      </c>
      <c r="M8920" t="s">
        <v>25274</v>
      </c>
      <c r="N8920">
        <v>6.9483333329999999</v>
      </c>
      <c r="O8920">
        <v>2</v>
      </c>
      <c r="P8920">
        <v>242</v>
      </c>
      <c r="Q8920">
        <v>23</v>
      </c>
      <c r="R8920">
        <v>53</v>
      </c>
      <c r="S8920">
        <v>6</v>
      </c>
      <c r="T8920">
        <v>7</v>
      </c>
      <c r="U8920">
        <v>0</v>
      </c>
      <c r="V8920">
        <v>0</v>
      </c>
      <c r="W8920">
        <v>1.3562376839989001</v>
      </c>
      <c r="X8920">
        <v>243.64946371423312</v>
      </c>
      <c r="Y8920">
        <v>1007.7881853308155</v>
      </c>
      <c r="Z8920">
        <v>110.00325849823282</v>
      </c>
      <c r="AA8920">
        <v>232.18502194295158</v>
      </c>
      <c r="AB8920">
        <v>21.725373188871554</v>
      </c>
      <c r="AC8920">
        <v>0</v>
      </c>
      <c r="AD8920">
        <v>0</v>
      </c>
      <c r="AE8920">
        <v>1616.7075403591034</v>
      </c>
    </row>
    <row r="8921" spans="1:31" x14ac:dyDescent="0.25">
      <c r="A8921">
        <v>2335648</v>
      </c>
      <c r="B8921">
        <v>1</v>
      </c>
      <c r="C8921" t="s">
        <v>80</v>
      </c>
      <c r="D8921" t="s">
        <v>94</v>
      </c>
      <c r="E8921" t="s">
        <v>158</v>
      </c>
      <c r="F8921" t="s">
        <v>25275</v>
      </c>
      <c r="G8921" t="s">
        <v>336</v>
      </c>
      <c r="H8921" t="s">
        <v>150</v>
      </c>
      <c r="I8921" t="s">
        <v>136</v>
      </c>
      <c r="J8921" t="s">
        <v>137</v>
      </c>
      <c r="K8921" t="s">
        <v>138</v>
      </c>
      <c r="L8921" t="s">
        <v>25276</v>
      </c>
      <c r="M8921" t="s">
        <v>25277</v>
      </c>
      <c r="N8921">
        <v>0.186111111</v>
      </c>
      <c r="O8921">
        <v>0</v>
      </c>
      <c r="P8921">
        <v>306</v>
      </c>
      <c r="Q8921">
        <v>0</v>
      </c>
      <c r="R8921">
        <v>0</v>
      </c>
      <c r="S8921">
        <v>0</v>
      </c>
      <c r="T8921">
        <v>40</v>
      </c>
      <c r="U8921">
        <v>0</v>
      </c>
      <c r="V8921">
        <v>0</v>
      </c>
      <c r="W8921">
        <v>0</v>
      </c>
      <c r="X8921">
        <v>12.266588544370002</v>
      </c>
      <c r="Y8921">
        <v>0</v>
      </c>
      <c r="Z8921">
        <v>0</v>
      </c>
      <c r="AA8921">
        <v>0</v>
      </c>
      <c r="AB8921">
        <v>9.960896252170139</v>
      </c>
      <c r="AC8921">
        <v>0</v>
      </c>
      <c r="AD8921">
        <v>0</v>
      </c>
      <c r="AE8921">
        <v>22.227484796540139</v>
      </c>
    </row>
    <row r="8922" spans="1:31" x14ac:dyDescent="0.25">
      <c r="A8922">
        <v>2335777</v>
      </c>
      <c r="B8922">
        <v>1</v>
      </c>
      <c r="C8922" t="s">
        <v>80</v>
      </c>
      <c r="D8922" t="s">
        <v>92</v>
      </c>
      <c r="E8922" t="s">
        <v>153</v>
      </c>
      <c r="F8922" t="s">
        <v>25278</v>
      </c>
      <c r="G8922" t="s">
        <v>155</v>
      </c>
      <c r="H8922" t="s">
        <v>150</v>
      </c>
      <c r="I8922" t="s">
        <v>136</v>
      </c>
      <c r="J8922" t="s">
        <v>137</v>
      </c>
      <c r="K8922" t="s">
        <v>138</v>
      </c>
      <c r="L8922" t="s">
        <v>25279</v>
      </c>
      <c r="M8922" t="s">
        <v>25280</v>
      </c>
      <c r="N8922">
        <v>1.466388888</v>
      </c>
      <c r="O8922">
        <v>0</v>
      </c>
      <c r="P8922">
        <v>1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0.40799295199465002</v>
      </c>
      <c r="Y8922">
        <v>0</v>
      </c>
      <c r="Z8922">
        <v>0</v>
      </c>
      <c r="AA8922">
        <v>0</v>
      </c>
      <c r="AB8922">
        <v>0</v>
      </c>
      <c r="AC8922">
        <v>0</v>
      </c>
      <c r="AD8922">
        <v>0</v>
      </c>
      <c r="AE8922">
        <v>0.40799295199465002</v>
      </c>
    </row>
    <row r="8923" spans="1:31" x14ac:dyDescent="0.25">
      <c r="A8923">
        <v>2335840</v>
      </c>
      <c r="B8923">
        <v>1</v>
      </c>
      <c r="C8923" t="s">
        <v>81</v>
      </c>
      <c r="D8923" t="s">
        <v>127</v>
      </c>
      <c r="E8923" t="s">
        <v>285</v>
      </c>
      <c r="F8923" t="s">
        <v>25281</v>
      </c>
      <c r="G8923" t="s">
        <v>336</v>
      </c>
      <c r="H8923" t="s">
        <v>150</v>
      </c>
      <c r="I8923" t="s">
        <v>136</v>
      </c>
      <c r="J8923" t="s">
        <v>137</v>
      </c>
      <c r="K8923" t="s">
        <v>138</v>
      </c>
      <c r="L8923" t="s">
        <v>25282</v>
      </c>
      <c r="M8923" t="s">
        <v>25283</v>
      </c>
      <c r="N8923">
        <v>0.516666666</v>
      </c>
      <c r="O8923">
        <v>0</v>
      </c>
      <c r="P8923">
        <v>32</v>
      </c>
      <c r="Q8923">
        <v>0</v>
      </c>
      <c r="R8923">
        <v>0</v>
      </c>
      <c r="S8923">
        <v>0</v>
      </c>
      <c r="T8923">
        <v>11</v>
      </c>
      <c r="U8923">
        <v>0</v>
      </c>
      <c r="V8923">
        <v>0</v>
      </c>
      <c r="W8923">
        <v>0</v>
      </c>
      <c r="X8923">
        <v>3.2403877764500009</v>
      </c>
      <c r="Y8923">
        <v>0</v>
      </c>
      <c r="Z8923">
        <v>0</v>
      </c>
      <c r="AA8923">
        <v>0</v>
      </c>
      <c r="AB8923">
        <v>1.5709272855680005</v>
      </c>
      <c r="AC8923">
        <v>0</v>
      </c>
      <c r="AD8923">
        <v>0</v>
      </c>
      <c r="AE8923">
        <v>4.8113150620180019</v>
      </c>
    </row>
    <row r="8924" spans="1:31" x14ac:dyDescent="0.25">
      <c r="A8924">
        <v>2335485</v>
      </c>
      <c r="B8924">
        <v>1</v>
      </c>
      <c r="C8924" t="s">
        <v>80</v>
      </c>
      <c r="D8924" t="s">
        <v>100</v>
      </c>
      <c r="E8924" t="s">
        <v>141</v>
      </c>
      <c r="F8924" t="s">
        <v>22841</v>
      </c>
      <c r="G8924" t="s">
        <v>143</v>
      </c>
      <c r="H8924" t="s">
        <v>135</v>
      </c>
      <c r="I8924" t="s">
        <v>136</v>
      </c>
      <c r="J8924" t="s">
        <v>137</v>
      </c>
      <c r="K8924" t="s">
        <v>144</v>
      </c>
      <c r="L8924" t="s">
        <v>25284</v>
      </c>
      <c r="M8924" t="s">
        <v>25285</v>
      </c>
      <c r="N8924">
        <v>2.670555555</v>
      </c>
      <c r="O8924">
        <v>5</v>
      </c>
      <c r="P8924">
        <v>376</v>
      </c>
      <c r="Q8924">
        <v>4</v>
      </c>
      <c r="R8924">
        <v>65</v>
      </c>
      <c r="S8924">
        <v>16</v>
      </c>
      <c r="T8924">
        <v>102</v>
      </c>
      <c r="U8924">
        <v>4</v>
      </c>
      <c r="V8924">
        <v>1</v>
      </c>
      <c r="W8924">
        <v>5.2693035940879085</v>
      </c>
      <c r="X8924">
        <v>407.79493527979014</v>
      </c>
      <c r="Y8924">
        <v>14.474712729068967</v>
      </c>
      <c r="Z8924">
        <v>157.55027423910335</v>
      </c>
      <c r="AA8924">
        <v>217.68825379666549</v>
      </c>
      <c r="AB8924">
        <v>260.20474338105987</v>
      </c>
      <c r="AC8924">
        <v>785.32092131890727</v>
      </c>
      <c r="AD8924">
        <v>467.9988561367208</v>
      </c>
      <c r="AE8924">
        <v>2316.3020004754039</v>
      </c>
    </row>
    <row r="8925" spans="1:31" x14ac:dyDescent="0.25">
      <c r="A8925">
        <v>2335591</v>
      </c>
      <c r="B8925">
        <v>1</v>
      </c>
      <c r="C8925" t="s">
        <v>80</v>
      </c>
      <c r="D8925" t="s">
        <v>105</v>
      </c>
      <c r="E8925" t="s">
        <v>153</v>
      </c>
      <c r="F8925" t="s">
        <v>25286</v>
      </c>
      <c r="G8925" t="s">
        <v>254</v>
      </c>
      <c r="H8925" t="s">
        <v>150</v>
      </c>
      <c r="I8925" t="s">
        <v>136</v>
      </c>
      <c r="J8925" t="s">
        <v>137</v>
      </c>
      <c r="K8925" t="s">
        <v>138</v>
      </c>
      <c r="L8925" t="s">
        <v>25287</v>
      </c>
      <c r="M8925" t="s">
        <v>25288</v>
      </c>
      <c r="N8925">
        <v>9.1624999999999996</v>
      </c>
      <c r="O8925">
        <v>0</v>
      </c>
      <c r="P8925">
        <v>1</v>
      </c>
      <c r="Q8925">
        <v>0</v>
      </c>
      <c r="R8925">
        <v>0</v>
      </c>
      <c r="S8925">
        <v>0</v>
      </c>
      <c r="T8925">
        <v>1</v>
      </c>
      <c r="U8925">
        <v>0</v>
      </c>
      <c r="V8925">
        <v>0</v>
      </c>
      <c r="W8925">
        <v>0</v>
      </c>
      <c r="X8925">
        <v>2.102990020000425</v>
      </c>
      <c r="Y8925">
        <v>0</v>
      </c>
      <c r="Z8925">
        <v>0</v>
      </c>
      <c r="AA8925">
        <v>0</v>
      </c>
      <c r="AB8925">
        <v>3.0333282408030007</v>
      </c>
      <c r="AC8925">
        <v>0</v>
      </c>
      <c r="AD8925">
        <v>0</v>
      </c>
      <c r="AE8925">
        <v>5.1363182608034261</v>
      </c>
    </row>
    <row r="8926" spans="1:31" x14ac:dyDescent="0.25">
      <c r="A8926">
        <v>2335342</v>
      </c>
      <c r="B8926">
        <v>1</v>
      </c>
      <c r="C8926" t="s">
        <v>81</v>
      </c>
      <c r="D8926" t="s">
        <v>122</v>
      </c>
      <c r="E8926" t="s">
        <v>175</v>
      </c>
      <c r="F8926" t="s">
        <v>25289</v>
      </c>
      <c r="G8926" t="s">
        <v>134</v>
      </c>
      <c r="H8926" t="s">
        <v>135</v>
      </c>
      <c r="I8926" t="s">
        <v>136</v>
      </c>
      <c r="J8926" t="s">
        <v>137</v>
      </c>
      <c r="K8926" t="s">
        <v>138</v>
      </c>
      <c r="L8926" t="s">
        <v>25290</v>
      </c>
      <c r="M8926" t="s">
        <v>25291</v>
      </c>
      <c r="N8926">
        <v>0.13138888800000001</v>
      </c>
      <c r="O8926">
        <v>1</v>
      </c>
      <c r="P8926">
        <v>5804</v>
      </c>
      <c r="Q8926">
        <v>0</v>
      </c>
      <c r="R8926">
        <v>12</v>
      </c>
      <c r="S8926">
        <v>17</v>
      </c>
      <c r="T8926">
        <v>1078</v>
      </c>
      <c r="U8926">
        <v>9</v>
      </c>
      <c r="V8926">
        <v>2</v>
      </c>
      <c r="W8926">
        <v>2.9126875466700005E-2</v>
      </c>
      <c r="X8926">
        <v>107.71634253341287</v>
      </c>
      <c r="Y8926">
        <v>0</v>
      </c>
      <c r="Z8926">
        <v>0.15116452457498333</v>
      </c>
      <c r="AA8926">
        <v>7.6505547219239123</v>
      </c>
      <c r="AB8926">
        <v>41.579004406478234</v>
      </c>
      <c r="AC8926">
        <v>395.97616408863718</v>
      </c>
      <c r="AD8926">
        <v>0.24085188725289999</v>
      </c>
      <c r="AE8926">
        <v>553.34320903774676</v>
      </c>
    </row>
    <row r="8927" spans="1:31" x14ac:dyDescent="0.25">
      <c r="A8927">
        <v>2335892</v>
      </c>
      <c r="B8927">
        <v>1</v>
      </c>
      <c r="C8927" t="s">
        <v>80</v>
      </c>
      <c r="D8927" t="s">
        <v>82</v>
      </c>
      <c r="E8927" t="s">
        <v>153</v>
      </c>
      <c r="F8927" t="s">
        <v>25292</v>
      </c>
      <c r="G8927" t="s">
        <v>254</v>
      </c>
      <c r="H8927" t="s">
        <v>150</v>
      </c>
      <c r="I8927" t="s">
        <v>136</v>
      </c>
      <c r="J8927" t="s">
        <v>137</v>
      </c>
      <c r="K8927" t="s">
        <v>138</v>
      </c>
      <c r="L8927" t="s">
        <v>25293</v>
      </c>
      <c r="M8927" t="s">
        <v>25294</v>
      </c>
      <c r="N8927">
        <v>3.5802777770000001</v>
      </c>
      <c r="O8927">
        <v>0</v>
      </c>
      <c r="P8927">
        <v>2</v>
      </c>
      <c r="Q8927">
        <v>0</v>
      </c>
      <c r="R8927">
        <v>0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1.8570173958725498</v>
      </c>
      <c r="Y8927">
        <v>0</v>
      </c>
      <c r="Z8927">
        <v>0</v>
      </c>
      <c r="AA8927">
        <v>0</v>
      </c>
      <c r="AB8927">
        <v>0</v>
      </c>
      <c r="AC8927">
        <v>0</v>
      </c>
      <c r="AD8927">
        <v>0</v>
      </c>
      <c r="AE8927">
        <v>1.8570173958725498</v>
      </c>
    </row>
    <row r="8928" spans="1:31" x14ac:dyDescent="0.25">
      <c r="A8928">
        <v>2335345</v>
      </c>
      <c r="B8928">
        <v>1</v>
      </c>
      <c r="C8928" t="s">
        <v>80</v>
      </c>
      <c r="D8928" t="s">
        <v>98</v>
      </c>
      <c r="E8928" t="s">
        <v>132</v>
      </c>
      <c r="F8928" t="s">
        <v>2248</v>
      </c>
      <c r="G8928" t="s">
        <v>134</v>
      </c>
      <c r="H8928" t="s">
        <v>135</v>
      </c>
      <c r="I8928" t="s">
        <v>136</v>
      </c>
      <c r="J8928" t="s">
        <v>137</v>
      </c>
      <c r="K8928" t="s">
        <v>138</v>
      </c>
      <c r="L8928" t="s">
        <v>25295</v>
      </c>
      <c r="M8928" t="s">
        <v>25296</v>
      </c>
      <c r="N8928">
        <v>0.32166666599999999</v>
      </c>
      <c r="O8928">
        <v>0</v>
      </c>
      <c r="P8928">
        <v>21</v>
      </c>
      <c r="Q8928">
        <v>12</v>
      </c>
      <c r="R8928">
        <v>126</v>
      </c>
      <c r="S8928">
        <v>4</v>
      </c>
      <c r="T8928">
        <v>35</v>
      </c>
      <c r="U8928">
        <v>2</v>
      </c>
      <c r="V8928">
        <v>0</v>
      </c>
      <c r="W8928">
        <v>0</v>
      </c>
      <c r="X8928">
        <v>2.2676431473457495</v>
      </c>
      <c r="Y8928">
        <v>38.719630230670845</v>
      </c>
      <c r="Z8928">
        <v>126.1390946854452</v>
      </c>
      <c r="AA8928">
        <v>13.0359234737912</v>
      </c>
      <c r="AB8928">
        <v>19.874564465266502</v>
      </c>
      <c r="AC8928">
        <v>33.122159191926002</v>
      </c>
      <c r="AD8928">
        <v>0</v>
      </c>
      <c r="AE8928">
        <v>233.15901519444549</v>
      </c>
    </row>
    <row r="8929" spans="1:31" x14ac:dyDescent="0.25">
      <c r="A8929">
        <v>2335677</v>
      </c>
      <c r="B8929">
        <v>1</v>
      </c>
      <c r="C8929" t="s">
        <v>81</v>
      </c>
      <c r="D8929" t="s">
        <v>112</v>
      </c>
      <c r="E8929" t="s">
        <v>147</v>
      </c>
      <c r="F8929" t="s">
        <v>25297</v>
      </c>
      <c r="G8929" t="s">
        <v>149</v>
      </c>
      <c r="H8929" t="s">
        <v>150</v>
      </c>
      <c r="I8929" t="s">
        <v>136</v>
      </c>
      <c r="J8929" t="s">
        <v>137</v>
      </c>
      <c r="K8929" t="s">
        <v>138</v>
      </c>
      <c r="L8929" t="s">
        <v>25298</v>
      </c>
      <c r="M8929" t="s">
        <v>25299</v>
      </c>
      <c r="N8929">
        <v>0.95250000000000001</v>
      </c>
      <c r="O8929">
        <v>0</v>
      </c>
      <c r="P8929">
        <v>66</v>
      </c>
      <c r="Q8929">
        <v>0</v>
      </c>
      <c r="R8929">
        <v>0</v>
      </c>
      <c r="S8929">
        <v>0</v>
      </c>
      <c r="T8929">
        <v>1</v>
      </c>
      <c r="U8929">
        <v>0</v>
      </c>
      <c r="V8929">
        <v>0</v>
      </c>
      <c r="W8929">
        <v>0</v>
      </c>
      <c r="X8929">
        <v>9.0803862877320736</v>
      </c>
      <c r="Y8929">
        <v>0</v>
      </c>
      <c r="Z8929">
        <v>0</v>
      </c>
      <c r="AA8929">
        <v>0</v>
      </c>
      <c r="AB8929">
        <v>0</v>
      </c>
      <c r="AC8929">
        <v>0</v>
      </c>
      <c r="AD8929">
        <v>0</v>
      </c>
      <c r="AE8929">
        <v>9.0803862877320736</v>
      </c>
    </row>
    <row r="8930" spans="1:31" x14ac:dyDescent="0.25">
      <c r="A8930">
        <v>2335823</v>
      </c>
      <c r="B8930">
        <v>1</v>
      </c>
      <c r="C8930" t="s">
        <v>80</v>
      </c>
      <c r="D8930" t="s">
        <v>96</v>
      </c>
      <c r="E8930" t="s">
        <v>175</v>
      </c>
      <c r="F8930" t="s">
        <v>25300</v>
      </c>
      <c r="G8930" t="s">
        <v>1401</v>
      </c>
      <c r="H8930" t="s">
        <v>135</v>
      </c>
      <c r="I8930" t="s">
        <v>136</v>
      </c>
      <c r="J8930" t="s">
        <v>137</v>
      </c>
      <c r="K8930" t="s">
        <v>138</v>
      </c>
      <c r="L8930" t="s">
        <v>25301</v>
      </c>
      <c r="M8930" t="s">
        <v>25302</v>
      </c>
      <c r="N8930">
        <v>1.0794444439999999</v>
      </c>
      <c r="O8930">
        <v>3</v>
      </c>
      <c r="P8930">
        <v>2611</v>
      </c>
      <c r="Q8930">
        <v>1</v>
      </c>
      <c r="R8930">
        <v>209</v>
      </c>
      <c r="S8930">
        <v>5</v>
      </c>
      <c r="T8930">
        <v>437</v>
      </c>
      <c r="U8930">
        <v>1</v>
      </c>
      <c r="V8930">
        <v>0</v>
      </c>
      <c r="W8930">
        <v>70.893049745432194</v>
      </c>
      <c r="X8930">
        <v>861.11670726696343</v>
      </c>
      <c r="Y8930">
        <v>1.4613036799509169</v>
      </c>
      <c r="Z8930">
        <v>189.04619362461287</v>
      </c>
      <c r="AA8930">
        <v>141.34074815838235</v>
      </c>
      <c r="AB8930">
        <v>572.24960806973638</v>
      </c>
      <c r="AC8930">
        <v>4.0984217848000002</v>
      </c>
      <c r="AD8930">
        <v>0</v>
      </c>
      <c r="AE8930">
        <v>1840.2060323298783</v>
      </c>
    </row>
    <row r="8931" spans="1:31" x14ac:dyDescent="0.25">
      <c r="A8931">
        <v>2335723</v>
      </c>
      <c r="B8931">
        <v>1</v>
      </c>
      <c r="C8931" t="s">
        <v>80</v>
      </c>
      <c r="D8931" t="s">
        <v>109</v>
      </c>
      <c r="E8931" t="s">
        <v>158</v>
      </c>
      <c r="F8931" t="s">
        <v>25303</v>
      </c>
      <c r="G8931" t="s">
        <v>143</v>
      </c>
      <c r="H8931" t="s">
        <v>150</v>
      </c>
      <c r="I8931" t="s">
        <v>136</v>
      </c>
      <c r="J8931" t="s">
        <v>137</v>
      </c>
      <c r="K8931" t="s">
        <v>144</v>
      </c>
      <c r="L8931" t="s">
        <v>25304</v>
      </c>
      <c r="M8931" t="s">
        <v>25305</v>
      </c>
      <c r="N8931">
        <v>1.103611111</v>
      </c>
      <c r="O8931">
        <v>0</v>
      </c>
      <c r="P8931">
        <v>24</v>
      </c>
      <c r="Q8931">
        <v>0</v>
      </c>
      <c r="R8931">
        <v>1</v>
      </c>
      <c r="S8931">
        <v>0</v>
      </c>
      <c r="T8931">
        <v>3</v>
      </c>
      <c r="U8931">
        <v>0</v>
      </c>
      <c r="V8931">
        <v>0</v>
      </c>
      <c r="W8931">
        <v>0</v>
      </c>
      <c r="X8931">
        <v>3.2729037952977333</v>
      </c>
      <c r="Y8931">
        <v>0</v>
      </c>
      <c r="Z8931">
        <v>1.9271106714389219</v>
      </c>
      <c r="AA8931">
        <v>0</v>
      </c>
      <c r="AB8931">
        <v>0.53140722219479986</v>
      </c>
      <c r="AC8931">
        <v>0</v>
      </c>
      <c r="AD8931">
        <v>0</v>
      </c>
      <c r="AE8931">
        <v>5.7314216889314551</v>
      </c>
    </row>
    <row r="8932" spans="1:31" x14ac:dyDescent="0.25">
      <c r="A8932">
        <v>2335328</v>
      </c>
      <c r="B8932">
        <v>1</v>
      </c>
      <c r="C8932" t="s">
        <v>81</v>
      </c>
      <c r="D8932" t="s">
        <v>118</v>
      </c>
      <c r="E8932" t="s">
        <v>175</v>
      </c>
      <c r="F8932" t="s">
        <v>25306</v>
      </c>
      <c r="G8932" t="s">
        <v>1721</v>
      </c>
      <c r="H8932" t="s">
        <v>135</v>
      </c>
      <c r="I8932" t="s">
        <v>136</v>
      </c>
      <c r="J8932" t="s">
        <v>137</v>
      </c>
      <c r="K8932" t="s">
        <v>138</v>
      </c>
      <c r="L8932" t="s">
        <v>25307</v>
      </c>
      <c r="M8932" t="s">
        <v>25308</v>
      </c>
      <c r="N8932">
        <v>1.530277777</v>
      </c>
      <c r="O8932">
        <v>0</v>
      </c>
      <c r="P8932">
        <v>34</v>
      </c>
      <c r="Q8932">
        <v>0</v>
      </c>
      <c r="R8932">
        <v>6</v>
      </c>
      <c r="S8932">
        <v>0</v>
      </c>
      <c r="T8932">
        <v>8</v>
      </c>
      <c r="U8932">
        <v>0</v>
      </c>
      <c r="V8932">
        <v>0</v>
      </c>
      <c r="W8932">
        <v>0</v>
      </c>
      <c r="X8932">
        <v>5.5644308691737674</v>
      </c>
      <c r="Y8932">
        <v>0</v>
      </c>
      <c r="Z8932">
        <v>1.1281128781141334</v>
      </c>
      <c r="AA8932">
        <v>0</v>
      </c>
      <c r="AB8932">
        <v>1.9795588618736446</v>
      </c>
      <c r="AC8932">
        <v>0</v>
      </c>
      <c r="AD8932">
        <v>0</v>
      </c>
      <c r="AE8932">
        <v>8.672102609161545</v>
      </c>
    </row>
    <row r="8933" spans="1:31" x14ac:dyDescent="0.25">
      <c r="A8933">
        <v>2335660</v>
      </c>
      <c r="B8933">
        <v>1</v>
      </c>
      <c r="C8933" t="s">
        <v>80</v>
      </c>
      <c r="D8933" t="s">
        <v>88</v>
      </c>
      <c r="E8933" t="s">
        <v>175</v>
      </c>
      <c r="F8933" t="s">
        <v>1717</v>
      </c>
      <c r="G8933" t="s">
        <v>774</v>
      </c>
      <c r="H8933" t="s">
        <v>135</v>
      </c>
      <c r="I8933" t="s">
        <v>136</v>
      </c>
      <c r="J8933" t="s">
        <v>137</v>
      </c>
      <c r="K8933" t="s">
        <v>138</v>
      </c>
      <c r="L8933" t="s">
        <v>25309</v>
      </c>
      <c r="M8933" t="s">
        <v>25310</v>
      </c>
      <c r="N8933">
        <v>4.1100000000000003</v>
      </c>
      <c r="O8933">
        <v>1</v>
      </c>
      <c r="P8933">
        <v>496</v>
      </c>
      <c r="Q8933">
        <v>0</v>
      </c>
      <c r="R8933">
        <v>0</v>
      </c>
      <c r="S8933">
        <v>7</v>
      </c>
      <c r="T8933">
        <v>108</v>
      </c>
      <c r="U8933">
        <v>4</v>
      </c>
      <c r="V8933">
        <v>3</v>
      </c>
      <c r="W8933">
        <v>42.444099740612003</v>
      </c>
      <c r="X8933">
        <v>635.49511644341487</v>
      </c>
      <c r="Y8933">
        <v>0</v>
      </c>
      <c r="Z8933">
        <v>0</v>
      </c>
      <c r="AA8933">
        <v>408.12490522717775</v>
      </c>
      <c r="AB8933">
        <v>806.64564430678786</v>
      </c>
      <c r="AC8933">
        <v>866.69955872298067</v>
      </c>
      <c r="AD8933">
        <v>187.04533264588048</v>
      </c>
      <c r="AE8933">
        <v>2946.4546570868538</v>
      </c>
    </row>
    <row r="8934" spans="1:31" x14ac:dyDescent="0.25">
      <c r="A8934">
        <v>2335806</v>
      </c>
      <c r="B8934">
        <v>1</v>
      </c>
      <c r="C8934" t="s">
        <v>80</v>
      </c>
      <c r="D8934" t="s">
        <v>100</v>
      </c>
      <c r="E8934" t="s">
        <v>141</v>
      </c>
      <c r="F8934" t="s">
        <v>631</v>
      </c>
      <c r="G8934" t="s">
        <v>134</v>
      </c>
      <c r="H8934" t="s">
        <v>135</v>
      </c>
      <c r="I8934" t="s">
        <v>136</v>
      </c>
      <c r="J8934" t="s">
        <v>137</v>
      </c>
      <c r="K8934" t="s">
        <v>138</v>
      </c>
      <c r="L8934" t="s">
        <v>25311</v>
      </c>
      <c r="M8934" t="s">
        <v>25312</v>
      </c>
      <c r="N8934">
        <v>7.1666666000000004E-2</v>
      </c>
      <c r="O8934">
        <v>1</v>
      </c>
      <c r="P8934">
        <v>429</v>
      </c>
      <c r="Q8934">
        <v>28</v>
      </c>
      <c r="R8934">
        <v>123</v>
      </c>
      <c r="S8934">
        <v>10</v>
      </c>
      <c r="T8934">
        <v>98</v>
      </c>
      <c r="U8934">
        <v>0</v>
      </c>
      <c r="V8934">
        <v>0</v>
      </c>
      <c r="W8934">
        <v>0.16122508628160001</v>
      </c>
      <c r="X8934">
        <v>8.3128654357119025</v>
      </c>
      <c r="Y8934">
        <v>14.527586918661935</v>
      </c>
      <c r="Z8934">
        <v>13.3592205603665</v>
      </c>
      <c r="AA8934">
        <v>2.8009286741232002</v>
      </c>
      <c r="AB8934">
        <v>6.0015535881045494</v>
      </c>
      <c r="AC8934">
        <v>0</v>
      </c>
      <c r="AD8934">
        <v>0</v>
      </c>
      <c r="AE8934">
        <v>45.163380263249685</v>
      </c>
    </row>
    <row r="8935" spans="1:31" x14ac:dyDescent="0.25">
      <c r="A8935">
        <v>2335763</v>
      </c>
      <c r="B8935">
        <v>1</v>
      </c>
      <c r="C8935" t="s">
        <v>80</v>
      </c>
      <c r="D8935" t="s">
        <v>100</v>
      </c>
      <c r="E8935" t="s">
        <v>153</v>
      </c>
      <c r="F8935" t="s">
        <v>25313</v>
      </c>
      <c r="G8935" t="s">
        <v>155</v>
      </c>
      <c r="H8935" t="s">
        <v>150</v>
      </c>
      <c r="I8935" t="s">
        <v>136</v>
      </c>
      <c r="J8935" t="s">
        <v>137</v>
      </c>
      <c r="K8935" t="s">
        <v>138</v>
      </c>
      <c r="L8935" t="s">
        <v>25314</v>
      </c>
      <c r="M8935" t="s">
        <v>25315</v>
      </c>
      <c r="N8935">
        <v>1.4655555549999999</v>
      </c>
      <c r="O8935">
        <v>0</v>
      </c>
      <c r="P8935">
        <v>1</v>
      </c>
      <c r="Q8935">
        <v>0</v>
      </c>
      <c r="R8935">
        <v>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0.92496102938779168</v>
      </c>
      <c r="Y8935">
        <v>0</v>
      </c>
      <c r="Z8935">
        <v>0</v>
      </c>
      <c r="AA8935">
        <v>0</v>
      </c>
      <c r="AB8935">
        <v>0</v>
      </c>
      <c r="AC8935">
        <v>0</v>
      </c>
      <c r="AD8935">
        <v>0</v>
      </c>
      <c r="AE8935">
        <v>0.92496102938779168</v>
      </c>
    </row>
    <row r="8936" spans="1:31" x14ac:dyDescent="0.25">
      <c r="A8936">
        <v>2335809</v>
      </c>
      <c r="B8936">
        <v>1</v>
      </c>
      <c r="C8936" t="s">
        <v>81</v>
      </c>
      <c r="D8936" t="s">
        <v>112</v>
      </c>
      <c r="E8936" t="s">
        <v>175</v>
      </c>
      <c r="F8936" t="s">
        <v>14689</v>
      </c>
      <c r="G8936" t="s">
        <v>210</v>
      </c>
      <c r="H8936" t="s">
        <v>135</v>
      </c>
      <c r="I8936" t="s">
        <v>136</v>
      </c>
      <c r="J8936" t="s">
        <v>137</v>
      </c>
      <c r="K8936" t="s">
        <v>138</v>
      </c>
      <c r="L8936" t="s">
        <v>25316</v>
      </c>
      <c r="M8936" t="s">
        <v>25317</v>
      </c>
      <c r="N8936">
        <v>3.153888888</v>
      </c>
      <c r="O8936">
        <v>0</v>
      </c>
      <c r="P8936">
        <v>420</v>
      </c>
      <c r="Q8936">
        <v>7</v>
      </c>
      <c r="R8936">
        <v>53</v>
      </c>
      <c r="S8936">
        <v>2</v>
      </c>
      <c r="T8936">
        <v>18</v>
      </c>
      <c r="U8936">
        <v>0</v>
      </c>
      <c r="V8936">
        <v>0</v>
      </c>
      <c r="W8936">
        <v>0</v>
      </c>
      <c r="X8936">
        <v>123.43007163879197</v>
      </c>
      <c r="Y8936">
        <v>56.378950862629281</v>
      </c>
      <c r="Z8936">
        <v>5.114849195408901</v>
      </c>
      <c r="AA8936">
        <v>30.742313358301089</v>
      </c>
      <c r="AB8936">
        <v>33.334161609709881</v>
      </c>
      <c r="AC8936">
        <v>0</v>
      </c>
      <c r="AD8936">
        <v>0</v>
      </c>
      <c r="AE8936">
        <v>249.00034666484112</v>
      </c>
    </row>
    <row r="8937" spans="1:31" x14ac:dyDescent="0.25">
      <c r="A8937">
        <v>2335617</v>
      </c>
      <c r="B8937">
        <v>1</v>
      </c>
      <c r="C8937" t="s">
        <v>80</v>
      </c>
      <c r="D8937" t="s">
        <v>105</v>
      </c>
      <c r="E8937" t="s">
        <v>175</v>
      </c>
      <c r="F8937" t="s">
        <v>25318</v>
      </c>
      <c r="G8937" t="s">
        <v>467</v>
      </c>
      <c r="H8937" t="s">
        <v>135</v>
      </c>
      <c r="I8937" t="s">
        <v>468</v>
      </c>
      <c r="J8937" t="s">
        <v>137</v>
      </c>
      <c r="K8937" t="s">
        <v>144</v>
      </c>
      <c r="L8937" t="s">
        <v>25319</v>
      </c>
      <c r="M8937" t="s">
        <v>25320</v>
      </c>
      <c r="N8937">
        <v>4.7777777E-2</v>
      </c>
      <c r="O8937">
        <v>0</v>
      </c>
      <c r="P8937">
        <v>5592</v>
      </c>
      <c r="Q8937">
        <v>0</v>
      </c>
      <c r="R8937">
        <v>0</v>
      </c>
      <c r="S8937">
        <v>2</v>
      </c>
      <c r="T8937">
        <v>309</v>
      </c>
      <c r="U8937">
        <v>0</v>
      </c>
      <c r="V8937">
        <v>1</v>
      </c>
      <c r="W8937">
        <v>0</v>
      </c>
      <c r="X8937">
        <v>69.392193212625358</v>
      </c>
      <c r="Y8937">
        <v>0</v>
      </c>
      <c r="Z8937">
        <v>0</v>
      </c>
      <c r="AA8937">
        <v>6.7665228900752776</v>
      </c>
      <c r="AB8937">
        <v>22.779482252555511</v>
      </c>
      <c r="AC8937">
        <v>0</v>
      </c>
      <c r="AD8937">
        <v>0.41353415906380003</v>
      </c>
      <c r="AE8937">
        <v>99.351732514319949</v>
      </c>
    </row>
    <row r="8938" spans="1:31" x14ac:dyDescent="0.25">
      <c r="A8938">
        <v>2335594</v>
      </c>
      <c r="B8938">
        <v>1</v>
      </c>
      <c r="C8938" t="s">
        <v>80</v>
      </c>
      <c r="D8938" t="s">
        <v>109</v>
      </c>
      <c r="E8938" t="s">
        <v>158</v>
      </c>
      <c r="F8938" t="s">
        <v>25321</v>
      </c>
      <c r="G8938" t="s">
        <v>143</v>
      </c>
      <c r="H8938" t="s">
        <v>150</v>
      </c>
      <c r="I8938" t="s">
        <v>136</v>
      </c>
      <c r="J8938" t="s">
        <v>137</v>
      </c>
      <c r="K8938" t="s">
        <v>144</v>
      </c>
      <c r="L8938" t="s">
        <v>25322</v>
      </c>
      <c r="M8938" t="s">
        <v>25323</v>
      </c>
      <c r="N8938">
        <v>1.785833333</v>
      </c>
      <c r="O8938">
        <v>0</v>
      </c>
      <c r="P8938">
        <v>73</v>
      </c>
      <c r="Q8938">
        <v>0</v>
      </c>
      <c r="R8938">
        <v>0</v>
      </c>
      <c r="S8938">
        <v>0</v>
      </c>
      <c r="T8938">
        <v>9</v>
      </c>
      <c r="U8938">
        <v>0</v>
      </c>
      <c r="V8938">
        <v>0</v>
      </c>
      <c r="W8938">
        <v>0</v>
      </c>
      <c r="X8938">
        <v>20.213454240406204</v>
      </c>
      <c r="Y8938">
        <v>0</v>
      </c>
      <c r="Z8938">
        <v>0</v>
      </c>
      <c r="AA8938">
        <v>0</v>
      </c>
      <c r="AB8938">
        <v>4.3474518146228762</v>
      </c>
      <c r="AC8938">
        <v>0</v>
      </c>
      <c r="AD8938">
        <v>0</v>
      </c>
      <c r="AE8938">
        <v>24.560906055029079</v>
      </c>
    </row>
    <row r="8939" spans="1:31" x14ac:dyDescent="0.25">
      <c r="A8939">
        <v>2335431</v>
      </c>
      <c r="B8939">
        <v>1</v>
      </c>
      <c r="C8939" t="s">
        <v>81</v>
      </c>
      <c r="D8939" t="s">
        <v>117</v>
      </c>
      <c r="E8939" t="s">
        <v>153</v>
      </c>
      <c r="F8939" t="s">
        <v>25324</v>
      </c>
      <c r="G8939" t="s">
        <v>155</v>
      </c>
      <c r="H8939" t="s">
        <v>150</v>
      </c>
      <c r="I8939" t="s">
        <v>136</v>
      </c>
      <c r="J8939" t="s">
        <v>137</v>
      </c>
      <c r="K8939" t="s">
        <v>138</v>
      </c>
      <c r="L8939" t="s">
        <v>25325</v>
      </c>
      <c r="M8939" t="s">
        <v>25326</v>
      </c>
      <c r="N8939">
        <v>0.89500000000000002</v>
      </c>
      <c r="O8939">
        <v>0</v>
      </c>
      <c r="P8939">
        <v>0</v>
      </c>
      <c r="Q8939">
        <v>0</v>
      </c>
      <c r="R8939">
        <v>0</v>
      </c>
      <c r="S8939">
        <v>0</v>
      </c>
      <c r="T8939">
        <v>1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0</v>
      </c>
      <c r="AA8939">
        <v>0</v>
      </c>
      <c r="AB8939">
        <v>1.4494821492479666</v>
      </c>
      <c r="AC8939">
        <v>0</v>
      </c>
      <c r="AD8939">
        <v>0</v>
      </c>
      <c r="AE8939">
        <v>1.4494821492479666</v>
      </c>
    </row>
    <row r="8940" spans="1:31" x14ac:dyDescent="0.25">
      <c r="A8940">
        <v>2335451</v>
      </c>
      <c r="B8940">
        <v>1</v>
      </c>
      <c r="C8940" t="s">
        <v>80</v>
      </c>
      <c r="D8940" t="s">
        <v>110</v>
      </c>
      <c r="E8940" t="s">
        <v>147</v>
      </c>
      <c r="F8940" t="s">
        <v>25327</v>
      </c>
      <c r="G8940" t="s">
        <v>177</v>
      </c>
      <c r="H8940" t="s">
        <v>150</v>
      </c>
      <c r="I8940" t="s">
        <v>136</v>
      </c>
      <c r="J8940" t="s">
        <v>137</v>
      </c>
      <c r="K8940" t="s">
        <v>144</v>
      </c>
      <c r="L8940" t="s">
        <v>25328</v>
      </c>
      <c r="M8940" t="s">
        <v>25329</v>
      </c>
      <c r="N8940">
        <v>9.2255555549999997</v>
      </c>
      <c r="O8940">
        <v>0</v>
      </c>
      <c r="P8940">
        <v>121</v>
      </c>
      <c r="Q8940">
        <v>0</v>
      </c>
      <c r="R8940">
        <v>0</v>
      </c>
      <c r="S8940">
        <v>0</v>
      </c>
      <c r="T8940">
        <v>9</v>
      </c>
      <c r="U8940">
        <v>0</v>
      </c>
      <c r="V8940">
        <v>0</v>
      </c>
      <c r="W8940">
        <v>0</v>
      </c>
      <c r="X8940">
        <v>255.21622253525419</v>
      </c>
      <c r="Y8940">
        <v>0</v>
      </c>
      <c r="Z8940">
        <v>0</v>
      </c>
      <c r="AA8940">
        <v>0</v>
      </c>
      <c r="AB8940">
        <v>15.7620817145153</v>
      </c>
      <c r="AC8940">
        <v>0</v>
      </c>
      <c r="AD8940">
        <v>0</v>
      </c>
      <c r="AE8940">
        <v>270.97830424976951</v>
      </c>
    </row>
    <row r="8941" spans="1:31" x14ac:dyDescent="0.25">
      <c r="A8941">
        <v>2335494</v>
      </c>
      <c r="B8941">
        <v>1</v>
      </c>
      <c r="C8941" t="s">
        <v>80</v>
      </c>
      <c r="D8941" t="s">
        <v>105</v>
      </c>
      <c r="E8941" t="s">
        <v>175</v>
      </c>
      <c r="F8941" t="s">
        <v>25330</v>
      </c>
      <c r="G8941" t="s">
        <v>143</v>
      </c>
      <c r="H8941" t="s">
        <v>135</v>
      </c>
      <c r="I8941" t="s">
        <v>136</v>
      </c>
      <c r="J8941" t="s">
        <v>137</v>
      </c>
      <c r="K8941" t="s">
        <v>144</v>
      </c>
      <c r="L8941" t="s">
        <v>25331</v>
      </c>
      <c r="M8941" t="s">
        <v>25332</v>
      </c>
      <c r="N8941">
        <v>2.5502777769999998</v>
      </c>
      <c r="O8941">
        <v>0</v>
      </c>
      <c r="P8941">
        <v>448</v>
      </c>
      <c r="Q8941">
        <v>0</v>
      </c>
      <c r="R8941">
        <v>0</v>
      </c>
      <c r="S8941">
        <v>0</v>
      </c>
      <c r="T8941">
        <v>37</v>
      </c>
      <c r="U8941">
        <v>0</v>
      </c>
      <c r="V8941">
        <v>0</v>
      </c>
      <c r="W8941">
        <v>0</v>
      </c>
      <c r="X8941">
        <v>293.06610441795453</v>
      </c>
      <c r="Y8941">
        <v>0</v>
      </c>
      <c r="Z8941">
        <v>0</v>
      </c>
      <c r="AA8941">
        <v>0</v>
      </c>
      <c r="AB8941">
        <v>151.68272960131898</v>
      </c>
      <c r="AC8941">
        <v>0</v>
      </c>
      <c r="AD8941">
        <v>0</v>
      </c>
      <c r="AE8941">
        <v>444.74883401927354</v>
      </c>
    </row>
    <row r="8942" spans="1:31" x14ac:dyDescent="0.25">
      <c r="A8942">
        <v>2335531</v>
      </c>
      <c r="B8942">
        <v>1</v>
      </c>
      <c r="C8942" t="s">
        <v>80</v>
      </c>
      <c r="D8942" t="s">
        <v>97</v>
      </c>
      <c r="E8942" t="s">
        <v>153</v>
      </c>
      <c r="F8942" t="s">
        <v>25333</v>
      </c>
      <c r="G8942" t="s">
        <v>254</v>
      </c>
      <c r="H8942" t="s">
        <v>150</v>
      </c>
      <c r="I8942" t="s">
        <v>136</v>
      </c>
      <c r="J8942" t="s">
        <v>137</v>
      </c>
      <c r="K8942" t="s">
        <v>138</v>
      </c>
      <c r="L8942" t="s">
        <v>25334</v>
      </c>
      <c r="M8942" t="s">
        <v>25335</v>
      </c>
      <c r="N8942">
        <v>3.2136111110000001</v>
      </c>
      <c r="O8942">
        <v>0</v>
      </c>
      <c r="P8942">
        <v>2</v>
      </c>
      <c r="Q8942">
        <v>0</v>
      </c>
      <c r="R8942">
        <v>0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1.8825820915883336</v>
      </c>
      <c r="Y8942">
        <v>0</v>
      </c>
      <c r="Z8942">
        <v>0</v>
      </c>
      <c r="AA8942">
        <v>0</v>
      </c>
      <c r="AB8942">
        <v>0</v>
      </c>
      <c r="AC8942">
        <v>0</v>
      </c>
      <c r="AD8942">
        <v>0</v>
      </c>
      <c r="AE8942">
        <v>1.8825820915883336</v>
      </c>
    </row>
    <row r="8943" spans="1:31" x14ac:dyDescent="0.25">
      <c r="A8943">
        <v>2335829</v>
      </c>
      <c r="B8943">
        <v>1</v>
      </c>
      <c r="C8943" t="s">
        <v>80</v>
      </c>
      <c r="D8943" t="s">
        <v>106</v>
      </c>
      <c r="E8943" t="s">
        <v>158</v>
      </c>
      <c r="F8943" t="s">
        <v>25336</v>
      </c>
      <c r="G8943" t="s">
        <v>336</v>
      </c>
      <c r="H8943" t="s">
        <v>150</v>
      </c>
      <c r="I8943" t="s">
        <v>136</v>
      </c>
      <c r="J8943" t="s">
        <v>137</v>
      </c>
      <c r="K8943" t="s">
        <v>138</v>
      </c>
      <c r="L8943" t="s">
        <v>25337</v>
      </c>
      <c r="M8943" t="s">
        <v>25338</v>
      </c>
      <c r="N8943">
        <v>1.5180555549999999</v>
      </c>
      <c r="O8943">
        <v>0</v>
      </c>
      <c r="P8943">
        <v>500</v>
      </c>
      <c r="Q8943">
        <v>0</v>
      </c>
      <c r="R8943">
        <v>0</v>
      </c>
      <c r="S8943">
        <v>0</v>
      </c>
      <c r="T8943">
        <v>39</v>
      </c>
      <c r="U8943">
        <v>0</v>
      </c>
      <c r="V8943">
        <v>0</v>
      </c>
      <c r="W8943">
        <v>0</v>
      </c>
      <c r="X8943">
        <v>119.98316969503011</v>
      </c>
      <c r="Y8943">
        <v>0</v>
      </c>
      <c r="Z8943">
        <v>0</v>
      </c>
      <c r="AA8943">
        <v>0</v>
      </c>
      <c r="AB8943">
        <v>22.539073590454002</v>
      </c>
      <c r="AC8943">
        <v>0</v>
      </c>
      <c r="AD8943">
        <v>0</v>
      </c>
      <c r="AE8943">
        <v>142.52224328548411</v>
      </c>
    </row>
    <row r="8944" spans="1:31" x14ac:dyDescent="0.25">
      <c r="A8944">
        <v>2335929</v>
      </c>
      <c r="B8944">
        <v>1</v>
      </c>
      <c r="C8944" t="s">
        <v>80</v>
      </c>
      <c r="D8944" t="s">
        <v>105</v>
      </c>
      <c r="E8944" t="s">
        <v>285</v>
      </c>
      <c r="F8944" t="s">
        <v>25339</v>
      </c>
      <c r="G8944" t="s">
        <v>287</v>
      </c>
      <c r="H8944" t="s">
        <v>150</v>
      </c>
      <c r="I8944" t="s">
        <v>136</v>
      </c>
      <c r="J8944" t="s">
        <v>137</v>
      </c>
      <c r="K8944" t="s">
        <v>138</v>
      </c>
      <c r="L8944" t="s">
        <v>25340</v>
      </c>
      <c r="M8944" t="s">
        <v>25341</v>
      </c>
      <c r="N8944">
        <v>0.79333333299999997</v>
      </c>
      <c r="O8944">
        <v>0</v>
      </c>
      <c r="P8944">
        <v>3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0.56883713880277498</v>
      </c>
      <c r="Y8944">
        <v>0</v>
      </c>
      <c r="Z8944">
        <v>0</v>
      </c>
      <c r="AA8944">
        <v>0</v>
      </c>
      <c r="AB8944">
        <v>0</v>
      </c>
      <c r="AC8944">
        <v>0</v>
      </c>
      <c r="AD8944">
        <v>0</v>
      </c>
      <c r="AE8944">
        <v>0.56883713880277498</v>
      </c>
    </row>
    <row r="8945" spans="1:31" x14ac:dyDescent="0.25">
      <c r="A8945">
        <v>2335786</v>
      </c>
      <c r="B8945">
        <v>1</v>
      </c>
      <c r="C8945" t="s">
        <v>80</v>
      </c>
      <c r="D8945" t="s">
        <v>91</v>
      </c>
      <c r="E8945" t="s">
        <v>153</v>
      </c>
      <c r="F8945" t="s">
        <v>23855</v>
      </c>
      <c r="G8945" t="s">
        <v>203</v>
      </c>
      <c r="H8945" t="s">
        <v>150</v>
      </c>
      <c r="I8945" t="s">
        <v>136</v>
      </c>
      <c r="J8945" t="s">
        <v>137</v>
      </c>
      <c r="K8945" t="s">
        <v>138</v>
      </c>
      <c r="L8945" t="s">
        <v>25342</v>
      </c>
      <c r="M8945" t="s">
        <v>25343</v>
      </c>
      <c r="N8945">
        <v>0.45500000000000002</v>
      </c>
      <c r="O8945">
        <v>0</v>
      </c>
      <c r="P8945">
        <v>9</v>
      </c>
      <c r="Q8945">
        <v>0</v>
      </c>
      <c r="R8945">
        <v>0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0.90073340001645008</v>
      </c>
      <c r="Y8945">
        <v>0</v>
      </c>
      <c r="Z8945">
        <v>0</v>
      </c>
      <c r="AA8945">
        <v>0</v>
      </c>
      <c r="AB8945">
        <v>0</v>
      </c>
      <c r="AC8945">
        <v>0</v>
      </c>
      <c r="AD8945">
        <v>0</v>
      </c>
      <c r="AE8945">
        <v>0.90073340001645008</v>
      </c>
    </row>
    <row r="8946" spans="1:31" x14ac:dyDescent="0.25">
      <c r="A8946">
        <v>2335637</v>
      </c>
      <c r="B8946">
        <v>1</v>
      </c>
      <c r="C8946" t="s">
        <v>80</v>
      </c>
      <c r="D8946" t="s">
        <v>105</v>
      </c>
      <c r="E8946" t="s">
        <v>285</v>
      </c>
      <c r="F8946" t="s">
        <v>25344</v>
      </c>
      <c r="G8946" t="s">
        <v>336</v>
      </c>
      <c r="H8946" t="s">
        <v>150</v>
      </c>
      <c r="I8946" t="s">
        <v>136</v>
      </c>
      <c r="J8946" t="s">
        <v>137</v>
      </c>
      <c r="K8946" t="s">
        <v>138</v>
      </c>
      <c r="L8946" t="s">
        <v>25345</v>
      </c>
      <c r="M8946" t="s">
        <v>25346</v>
      </c>
      <c r="N8946">
        <v>0.54305555500000002</v>
      </c>
      <c r="O8946">
        <v>0</v>
      </c>
      <c r="P8946">
        <v>9</v>
      </c>
      <c r="Q8946">
        <v>0</v>
      </c>
      <c r="R8946">
        <v>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3.2905703422901174</v>
      </c>
      <c r="Y8946">
        <v>0</v>
      </c>
      <c r="Z8946">
        <v>0</v>
      </c>
      <c r="AA8946">
        <v>0</v>
      </c>
      <c r="AB8946">
        <v>0</v>
      </c>
      <c r="AC8946">
        <v>0</v>
      </c>
      <c r="AD8946">
        <v>0</v>
      </c>
      <c r="AE8946">
        <v>3.2905703422901174</v>
      </c>
    </row>
    <row r="8947" spans="1:31" x14ac:dyDescent="0.25">
      <c r="A8947">
        <v>2335511</v>
      </c>
      <c r="B8947">
        <v>1</v>
      </c>
      <c r="C8947" t="s">
        <v>81</v>
      </c>
      <c r="D8947" t="s">
        <v>120</v>
      </c>
      <c r="E8947" t="s">
        <v>153</v>
      </c>
      <c r="F8947" t="s">
        <v>25347</v>
      </c>
      <c r="G8947" t="s">
        <v>155</v>
      </c>
      <c r="H8947" t="s">
        <v>150</v>
      </c>
      <c r="I8947" t="s">
        <v>136</v>
      </c>
      <c r="J8947" t="s">
        <v>137</v>
      </c>
      <c r="K8947" t="s">
        <v>138</v>
      </c>
      <c r="L8947" t="s">
        <v>25348</v>
      </c>
      <c r="M8947" t="s">
        <v>25349</v>
      </c>
      <c r="N8947">
        <v>3.3063888879999999</v>
      </c>
      <c r="O8947">
        <v>0</v>
      </c>
      <c r="P8947">
        <v>1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0.37561129637410839</v>
      </c>
      <c r="Y8947">
        <v>0</v>
      </c>
      <c r="Z8947">
        <v>0</v>
      </c>
      <c r="AA8947">
        <v>0</v>
      </c>
      <c r="AB8947">
        <v>0</v>
      </c>
      <c r="AC8947">
        <v>0</v>
      </c>
      <c r="AD8947">
        <v>0</v>
      </c>
      <c r="AE8947">
        <v>0.37561129637410839</v>
      </c>
    </row>
    <row r="8948" spans="1:31" x14ac:dyDescent="0.25">
      <c r="A8948">
        <v>2335371</v>
      </c>
      <c r="B8948">
        <v>1</v>
      </c>
      <c r="C8948" t="s">
        <v>80</v>
      </c>
      <c r="D8948" t="s">
        <v>90</v>
      </c>
      <c r="E8948" t="s">
        <v>175</v>
      </c>
      <c r="F8948" t="s">
        <v>25350</v>
      </c>
      <c r="G8948" t="s">
        <v>134</v>
      </c>
      <c r="H8948" t="s">
        <v>135</v>
      </c>
      <c r="I8948" t="s">
        <v>136</v>
      </c>
      <c r="J8948" t="s">
        <v>137</v>
      </c>
      <c r="K8948" t="s">
        <v>138</v>
      </c>
      <c r="L8948" t="s">
        <v>25351</v>
      </c>
      <c r="M8948" t="s">
        <v>25352</v>
      </c>
      <c r="N8948">
        <v>5.2486111109999998</v>
      </c>
      <c r="O8948">
        <v>0</v>
      </c>
      <c r="P8948">
        <v>240</v>
      </c>
      <c r="Q8948">
        <v>0</v>
      </c>
      <c r="R8948">
        <v>0</v>
      </c>
      <c r="S8948">
        <v>0</v>
      </c>
      <c r="T8948">
        <v>4</v>
      </c>
      <c r="U8948">
        <v>0</v>
      </c>
      <c r="V8948">
        <v>0</v>
      </c>
      <c r="W8948">
        <v>0</v>
      </c>
      <c r="X8948">
        <v>227.84085550446665</v>
      </c>
      <c r="Y8948">
        <v>0</v>
      </c>
      <c r="Z8948">
        <v>0</v>
      </c>
      <c r="AA8948">
        <v>0</v>
      </c>
      <c r="AB8948">
        <v>4.5337710449122</v>
      </c>
      <c r="AC8948">
        <v>0</v>
      </c>
      <c r="AD8948">
        <v>0</v>
      </c>
      <c r="AE8948">
        <v>232.37462654937883</v>
      </c>
    </row>
    <row r="8949" spans="1:31" x14ac:dyDescent="0.25">
      <c r="A8949">
        <v>2335348</v>
      </c>
      <c r="B8949">
        <v>1</v>
      </c>
      <c r="C8949" t="s">
        <v>80</v>
      </c>
      <c r="D8949" t="s">
        <v>82</v>
      </c>
      <c r="E8949" t="s">
        <v>153</v>
      </c>
      <c r="F8949" t="s">
        <v>25353</v>
      </c>
      <c r="G8949" t="s">
        <v>336</v>
      </c>
      <c r="H8949" t="s">
        <v>150</v>
      </c>
      <c r="I8949" t="s">
        <v>136</v>
      </c>
      <c r="J8949" t="s">
        <v>137</v>
      </c>
      <c r="K8949" t="s">
        <v>138</v>
      </c>
      <c r="L8949" t="s">
        <v>25354</v>
      </c>
      <c r="M8949" t="s">
        <v>25355</v>
      </c>
      <c r="N8949">
        <v>0.92416666599999997</v>
      </c>
      <c r="O8949">
        <v>0</v>
      </c>
      <c r="P8949">
        <v>3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0.19633107959700002</v>
      </c>
      <c r="Y8949">
        <v>0</v>
      </c>
      <c r="Z8949">
        <v>0</v>
      </c>
      <c r="AA8949">
        <v>0</v>
      </c>
      <c r="AB8949">
        <v>0</v>
      </c>
      <c r="AC8949">
        <v>0</v>
      </c>
      <c r="AD8949">
        <v>0</v>
      </c>
      <c r="AE8949">
        <v>0.19633107959700002</v>
      </c>
    </row>
    <row r="8950" spans="1:31" x14ac:dyDescent="0.25">
      <c r="A8950">
        <v>2335557</v>
      </c>
      <c r="B8950">
        <v>1</v>
      </c>
      <c r="C8950" t="s">
        <v>81</v>
      </c>
      <c r="D8950" t="s">
        <v>127</v>
      </c>
      <c r="E8950" t="s">
        <v>175</v>
      </c>
      <c r="F8950" t="s">
        <v>25356</v>
      </c>
      <c r="G8950" t="s">
        <v>210</v>
      </c>
      <c r="H8950" t="s">
        <v>135</v>
      </c>
      <c r="I8950" t="s">
        <v>136</v>
      </c>
      <c r="J8950" t="s">
        <v>137</v>
      </c>
      <c r="K8950" t="s">
        <v>138</v>
      </c>
      <c r="L8950" t="s">
        <v>25357</v>
      </c>
      <c r="M8950" t="s">
        <v>25358</v>
      </c>
      <c r="N8950">
        <v>2.7963888880000001</v>
      </c>
      <c r="O8950">
        <v>0</v>
      </c>
      <c r="P8950">
        <v>161</v>
      </c>
      <c r="Q8950">
        <v>0</v>
      </c>
      <c r="R8950">
        <v>0</v>
      </c>
      <c r="S8950">
        <v>0</v>
      </c>
      <c r="T8950">
        <v>7</v>
      </c>
      <c r="U8950">
        <v>0</v>
      </c>
      <c r="V8950">
        <v>0</v>
      </c>
      <c r="W8950">
        <v>0</v>
      </c>
      <c r="X8950">
        <v>43.506499292663754</v>
      </c>
      <c r="Y8950">
        <v>0</v>
      </c>
      <c r="Z8950">
        <v>0</v>
      </c>
      <c r="AA8950">
        <v>0</v>
      </c>
      <c r="AB8950">
        <v>11.085754818003053</v>
      </c>
      <c r="AC8950">
        <v>0</v>
      </c>
      <c r="AD8950">
        <v>0</v>
      </c>
      <c r="AE8950">
        <v>54.592254110666808</v>
      </c>
    </row>
    <row r="8951" spans="1:31" x14ac:dyDescent="0.25">
      <c r="A8951">
        <v>2335849</v>
      </c>
      <c r="B8951">
        <v>1</v>
      </c>
      <c r="C8951" t="s">
        <v>81</v>
      </c>
      <c r="D8951" t="s">
        <v>112</v>
      </c>
      <c r="E8951" t="s">
        <v>147</v>
      </c>
      <c r="F8951" t="s">
        <v>25359</v>
      </c>
      <c r="G8951" t="s">
        <v>900</v>
      </c>
      <c r="H8951" t="s">
        <v>150</v>
      </c>
      <c r="I8951" t="s">
        <v>136</v>
      </c>
      <c r="J8951" t="s">
        <v>137</v>
      </c>
      <c r="K8951" t="s">
        <v>138</v>
      </c>
      <c r="L8951" t="s">
        <v>25360</v>
      </c>
      <c r="M8951" t="s">
        <v>25361</v>
      </c>
      <c r="N8951">
        <v>1.9755555549999999</v>
      </c>
      <c r="O8951">
        <v>0</v>
      </c>
      <c r="P8951">
        <v>295</v>
      </c>
      <c r="Q8951">
        <v>0</v>
      </c>
      <c r="R8951">
        <v>2</v>
      </c>
      <c r="S8951">
        <v>0</v>
      </c>
      <c r="T8951">
        <v>8</v>
      </c>
      <c r="U8951">
        <v>0</v>
      </c>
      <c r="V8951">
        <v>0</v>
      </c>
      <c r="W8951">
        <v>0</v>
      </c>
      <c r="X8951">
        <v>88.944653964277848</v>
      </c>
      <c r="Y8951">
        <v>0</v>
      </c>
      <c r="Z8951">
        <v>9.3710641239258333E-2</v>
      </c>
      <c r="AA8951">
        <v>0</v>
      </c>
      <c r="AB8951">
        <v>6.5528048202543667</v>
      </c>
      <c r="AC8951">
        <v>0</v>
      </c>
      <c r="AD8951">
        <v>0</v>
      </c>
      <c r="AE8951">
        <v>95.591169425771469</v>
      </c>
    </row>
    <row r="8952" spans="1:31" x14ac:dyDescent="0.25">
      <c r="A8952">
        <v>2335517</v>
      </c>
      <c r="B8952">
        <v>1</v>
      </c>
      <c r="C8952" t="s">
        <v>81</v>
      </c>
      <c r="D8952" t="s">
        <v>124</v>
      </c>
      <c r="E8952" t="s">
        <v>153</v>
      </c>
      <c r="F8952" t="s">
        <v>25362</v>
      </c>
      <c r="G8952" t="s">
        <v>155</v>
      </c>
      <c r="H8952" t="s">
        <v>150</v>
      </c>
      <c r="I8952" t="s">
        <v>136</v>
      </c>
      <c r="J8952" t="s">
        <v>137</v>
      </c>
      <c r="K8952" t="s">
        <v>138</v>
      </c>
      <c r="L8952" t="s">
        <v>25363</v>
      </c>
      <c r="M8952" t="s">
        <v>25364</v>
      </c>
      <c r="N8952">
        <v>1.0408333329999999</v>
      </c>
      <c r="O8952">
        <v>0</v>
      </c>
      <c r="P8952">
        <v>0</v>
      </c>
      <c r="Q8952">
        <v>0</v>
      </c>
      <c r="R8952">
        <v>0</v>
      </c>
      <c r="S8952">
        <v>0</v>
      </c>
      <c r="T8952">
        <v>2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0</v>
      </c>
      <c r="AA8952">
        <v>0</v>
      </c>
      <c r="AB8952">
        <v>2.113023380743833</v>
      </c>
      <c r="AC8952">
        <v>0</v>
      </c>
      <c r="AD8952">
        <v>0</v>
      </c>
      <c r="AE8952">
        <v>2.113023380743833</v>
      </c>
    </row>
    <row r="8953" spans="1:31" x14ac:dyDescent="0.25">
      <c r="A8953">
        <v>2335766</v>
      </c>
      <c r="B8953">
        <v>1</v>
      </c>
      <c r="C8953" t="s">
        <v>81</v>
      </c>
      <c r="D8953" t="s">
        <v>112</v>
      </c>
      <c r="E8953" t="s">
        <v>153</v>
      </c>
      <c r="F8953" t="s">
        <v>25365</v>
      </c>
      <c r="G8953" t="s">
        <v>155</v>
      </c>
      <c r="H8953" t="s">
        <v>150</v>
      </c>
      <c r="I8953" t="s">
        <v>136</v>
      </c>
      <c r="J8953" t="s">
        <v>137</v>
      </c>
      <c r="K8953" t="s">
        <v>138</v>
      </c>
      <c r="L8953" t="s">
        <v>25366</v>
      </c>
      <c r="M8953" t="s">
        <v>25367</v>
      </c>
      <c r="N8953">
        <v>4.0638888880000001</v>
      </c>
      <c r="O8953">
        <v>0</v>
      </c>
      <c r="P8953">
        <v>3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2.5341197719931836</v>
      </c>
      <c r="Y8953">
        <v>0</v>
      </c>
      <c r="Z8953">
        <v>0</v>
      </c>
      <c r="AA8953">
        <v>0</v>
      </c>
      <c r="AB8953">
        <v>0</v>
      </c>
      <c r="AC8953">
        <v>0</v>
      </c>
      <c r="AD8953">
        <v>0</v>
      </c>
      <c r="AE8953">
        <v>2.5341197719931836</v>
      </c>
    </row>
    <row r="8954" spans="1:31" x14ac:dyDescent="0.25">
      <c r="A8954">
        <v>2335471</v>
      </c>
      <c r="B8954">
        <v>1</v>
      </c>
      <c r="C8954" t="s">
        <v>80</v>
      </c>
      <c r="D8954" t="s">
        <v>98</v>
      </c>
      <c r="E8954" t="s">
        <v>175</v>
      </c>
      <c r="F8954" t="s">
        <v>25368</v>
      </c>
      <c r="G8954" t="s">
        <v>143</v>
      </c>
      <c r="H8954" t="s">
        <v>135</v>
      </c>
      <c r="I8954" t="s">
        <v>136</v>
      </c>
      <c r="J8954" t="s">
        <v>137</v>
      </c>
      <c r="K8954" t="s">
        <v>144</v>
      </c>
      <c r="L8954" t="s">
        <v>25369</v>
      </c>
      <c r="M8954" t="s">
        <v>25370</v>
      </c>
      <c r="N8954">
        <v>8.1036111109999993</v>
      </c>
      <c r="O8954">
        <v>0</v>
      </c>
      <c r="P8954">
        <v>3</v>
      </c>
      <c r="Q8954">
        <v>0</v>
      </c>
      <c r="R8954">
        <v>3</v>
      </c>
      <c r="S8954">
        <v>0</v>
      </c>
      <c r="T8954">
        <v>9</v>
      </c>
      <c r="U8954">
        <v>0</v>
      </c>
      <c r="V8954">
        <v>0</v>
      </c>
      <c r="W8954">
        <v>0</v>
      </c>
      <c r="X8954">
        <v>4.4566882058418003</v>
      </c>
      <c r="Y8954">
        <v>0</v>
      </c>
      <c r="Z8954">
        <v>23.863108135383602</v>
      </c>
      <c r="AA8954">
        <v>0</v>
      </c>
      <c r="AB8954">
        <v>90.946597065366788</v>
      </c>
      <c r="AC8954">
        <v>0</v>
      </c>
      <c r="AD8954">
        <v>0</v>
      </c>
      <c r="AE8954">
        <v>119.26639340659219</v>
      </c>
    </row>
    <row r="8955" spans="1:31" x14ac:dyDescent="0.25">
      <c r="A8955">
        <v>2335803</v>
      </c>
      <c r="B8955">
        <v>1</v>
      </c>
      <c r="C8955" t="s">
        <v>80</v>
      </c>
      <c r="D8955" t="s">
        <v>104</v>
      </c>
      <c r="E8955" t="s">
        <v>153</v>
      </c>
      <c r="F8955" t="s">
        <v>25371</v>
      </c>
      <c r="G8955" t="s">
        <v>155</v>
      </c>
      <c r="H8955" t="s">
        <v>150</v>
      </c>
      <c r="I8955" t="s">
        <v>136</v>
      </c>
      <c r="J8955" t="s">
        <v>137</v>
      </c>
      <c r="K8955" t="s">
        <v>138</v>
      </c>
      <c r="L8955" t="s">
        <v>25372</v>
      </c>
      <c r="M8955" t="s">
        <v>25373</v>
      </c>
      <c r="N8955">
        <v>1.060277777</v>
      </c>
      <c r="O8955">
        <v>0</v>
      </c>
      <c r="P8955">
        <v>2</v>
      </c>
      <c r="Q8955">
        <v>0</v>
      </c>
      <c r="R8955">
        <v>0</v>
      </c>
      <c r="S8955">
        <v>0</v>
      </c>
      <c r="T8955">
        <v>1</v>
      </c>
      <c r="U8955">
        <v>0</v>
      </c>
      <c r="V8955">
        <v>0</v>
      </c>
      <c r="W8955">
        <v>0</v>
      </c>
      <c r="X8955">
        <v>0.58202530862915836</v>
      </c>
      <c r="Y8955">
        <v>0</v>
      </c>
      <c r="Z8955">
        <v>0</v>
      </c>
      <c r="AA8955">
        <v>0</v>
      </c>
      <c r="AB8955">
        <v>1.7251799692562666</v>
      </c>
      <c r="AC8955">
        <v>0</v>
      </c>
      <c r="AD8955">
        <v>0</v>
      </c>
      <c r="AE8955">
        <v>2.3072052778854251</v>
      </c>
    </row>
    <row r="8956" spans="1:31" x14ac:dyDescent="0.25">
      <c r="A8956">
        <v>2335912</v>
      </c>
      <c r="B8956">
        <v>1</v>
      </c>
      <c r="C8956" t="s">
        <v>81</v>
      </c>
      <c r="D8956" t="s">
        <v>120</v>
      </c>
      <c r="E8956" t="s">
        <v>147</v>
      </c>
      <c r="F8956" t="s">
        <v>25374</v>
      </c>
      <c r="G8956" t="s">
        <v>149</v>
      </c>
      <c r="H8956" t="s">
        <v>150</v>
      </c>
      <c r="I8956" t="s">
        <v>136</v>
      </c>
      <c r="J8956" t="s">
        <v>137</v>
      </c>
      <c r="K8956" t="s">
        <v>138</v>
      </c>
      <c r="L8956" t="s">
        <v>25375</v>
      </c>
      <c r="M8956" t="s">
        <v>25376</v>
      </c>
      <c r="N8956">
        <v>1.740277777</v>
      </c>
      <c r="O8956">
        <v>0</v>
      </c>
      <c r="P8956">
        <v>84</v>
      </c>
      <c r="Q8956">
        <v>0</v>
      </c>
      <c r="R8956">
        <v>3</v>
      </c>
      <c r="S8956">
        <v>0</v>
      </c>
      <c r="T8956">
        <v>3</v>
      </c>
      <c r="U8956">
        <v>0</v>
      </c>
      <c r="V8956">
        <v>0</v>
      </c>
      <c r="W8956">
        <v>0</v>
      </c>
      <c r="X8956">
        <v>38.553265883495783</v>
      </c>
      <c r="Y8956">
        <v>0</v>
      </c>
      <c r="Z8956">
        <v>5.8319514956001388</v>
      </c>
      <c r="AA8956">
        <v>0</v>
      </c>
      <c r="AB8956">
        <v>2.3030307779317334</v>
      </c>
      <c r="AC8956">
        <v>0</v>
      </c>
      <c r="AD8956">
        <v>0</v>
      </c>
      <c r="AE8956">
        <v>46.688248157027651</v>
      </c>
    </row>
    <row r="8957" spans="1:31" x14ac:dyDescent="0.25">
      <c r="A8957">
        <v>2335657</v>
      </c>
      <c r="B8957">
        <v>1</v>
      </c>
      <c r="C8957" t="s">
        <v>80</v>
      </c>
      <c r="D8957" t="s">
        <v>98</v>
      </c>
      <c r="E8957" t="s">
        <v>153</v>
      </c>
      <c r="F8957" t="s">
        <v>25377</v>
      </c>
      <c r="G8957" t="s">
        <v>155</v>
      </c>
      <c r="H8957" t="s">
        <v>150</v>
      </c>
      <c r="I8957" t="s">
        <v>136</v>
      </c>
      <c r="J8957" t="s">
        <v>137</v>
      </c>
      <c r="K8957" t="s">
        <v>138</v>
      </c>
      <c r="L8957" t="s">
        <v>25378</v>
      </c>
      <c r="M8957" t="s">
        <v>25379</v>
      </c>
      <c r="N8957">
        <v>5.5583333330000002</v>
      </c>
      <c r="O8957">
        <v>0</v>
      </c>
      <c r="P8957">
        <v>0</v>
      </c>
      <c r="Q8957">
        <v>0</v>
      </c>
      <c r="R8957">
        <v>1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0</v>
      </c>
      <c r="Z8957">
        <v>3.3519726107458503</v>
      </c>
      <c r="AA8957">
        <v>0</v>
      </c>
      <c r="AB8957">
        <v>0</v>
      </c>
      <c r="AC8957">
        <v>0</v>
      </c>
      <c r="AD8957">
        <v>0</v>
      </c>
      <c r="AE8957">
        <v>3.3519726107458503</v>
      </c>
    </row>
    <row r="8958" spans="1:31" x14ac:dyDescent="0.25">
      <c r="A8958">
        <v>2335906</v>
      </c>
      <c r="B8958">
        <v>1</v>
      </c>
      <c r="C8958" t="s">
        <v>80</v>
      </c>
      <c r="D8958" t="s">
        <v>91</v>
      </c>
      <c r="E8958" t="s">
        <v>153</v>
      </c>
      <c r="F8958" t="s">
        <v>23855</v>
      </c>
      <c r="G8958" t="s">
        <v>203</v>
      </c>
      <c r="H8958" t="s">
        <v>150</v>
      </c>
      <c r="I8958" t="s">
        <v>136</v>
      </c>
      <c r="J8958" t="s">
        <v>137</v>
      </c>
      <c r="K8958" t="s">
        <v>138</v>
      </c>
      <c r="L8958" t="s">
        <v>25380</v>
      </c>
      <c r="M8958" t="s">
        <v>25381</v>
      </c>
      <c r="N8958">
        <v>0.93222222200000004</v>
      </c>
      <c r="O8958">
        <v>0</v>
      </c>
      <c r="P8958">
        <v>9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1.9472695366156085</v>
      </c>
      <c r="Y8958">
        <v>0</v>
      </c>
      <c r="Z8958">
        <v>0</v>
      </c>
      <c r="AA8958">
        <v>0</v>
      </c>
      <c r="AB8958">
        <v>0</v>
      </c>
      <c r="AC8958">
        <v>0</v>
      </c>
      <c r="AD8958">
        <v>0</v>
      </c>
      <c r="AE8958">
        <v>1.9472695366156085</v>
      </c>
    </row>
    <row r="8959" spans="1:31" x14ac:dyDescent="0.25">
      <c r="A8959">
        <v>2335952</v>
      </c>
      <c r="B8959">
        <v>1</v>
      </c>
      <c r="C8959" t="s">
        <v>80</v>
      </c>
      <c r="D8959" t="s">
        <v>108</v>
      </c>
      <c r="E8959" t="s">
        <v>153</v>
      </c>
      <c r="F8959" t="s">
        <v>25382</v>
      </c>
      <c r="G8959" t="s">
        <v>155</v>
      </c>
      <c r="H8959" t="s">
        <v>150</v>
      </c>
      <c r="I8959" t="s">
        <v>136</v>
      </c>
      <c r="J8959" t="s">
        <v>137</v>
      </c>
      <c r="K8959" t="s">
        <v>138</v>
      </c>
      <c r="L8959" t="s">
        <v>25383</v>
      </c>
      <c r="M8959" t="s">
        <v>25384</v>
      </c>
      <c r="N8959">
        <v>3.6180555550000002</v>
      </c>
      <c r="O8959">
        <v>0</v>
      </c>
      <c r="P8959">
        <v>1</v>
      </c>
      <c r="Q8959">
        <v>0</v>
      </c>
      <c r="R8959">
        <v>0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0.26818711347891672</v>
      </c>
      <c r="Y8959">
        <v>0</v>
      </c>
      <c r="Z8959">
        <v>0</v>
      </c>
      <c r="AA8959">
        <v>0</v>
      </c>
      <c r="AB8959">
        <v>0</v>
      </c>
      <c r="AC8959">
        <v>0</v>
      </c>
      <c r="AD8959">
        <v>0</v>
      </c>
      <c r="AE8959">
        <v>0.26818711347891672</v>
      </c>
    </row>
    <row r="8960" spans="1:31" x14ac:dyDescent="0.25">
      <c r="A8960">
        <v>2335620</v>
      </c>
      <c r="B8960">
        <v>1</v>
      </c>
      <c r="C8960" t="s">
        <v>81</v>
      </c>
      <c r="D8960" t="s">
        <v>127</v>
      </c>
      <c r="E8960" t="s">
        <v>132</v>
      </c>
      <c r="F8960" t="s">
        <v>25385</v>
      </c>
      <c r="G8960" t="s">
        <v>134</v>
      </c>
      <c r="H8960" t="s">
        <v>135</v>
      </c>
      <c r="I8960" t="s">
        <v>136</v>
      </c>
      <c r="J8960" t="s">
        <v>137</v>
      </c>
      <c r="K8960" t="s">
        <v>138</v>
      </c>
      <c r="L8960" t="s">
        <v>25386</v>
      </c>
      <c r="M8960" t="s">
        <v>25387</v>
      </c>
      <c r="N8960">
        <v>1.1997222219999999</v>
      </c>
      <c r="O8960">
        <v>0</v>
      </c>
      <c r="P8960">
        <v>843</v>
      </c>
      <c r="Q8960">
        <v>0</v>
      </c>
      <c r="R8960">
        <v>25</v>
      </c>
      <c r="S8960">
        <v>0</v>
      </c>
      <c r="T8960">
        <v>93</v>
      </c>
      <c r="U8960">
        <v>0</v>
      </c>
      <c r="V8960">
        <v>0</v>
      </c>
      <c r="W8960">
        <v>0</v>
      </c>
      <c r="X8960">
        <v>187.80013691157916</v>
      </c>
      <c r="Y8960">
        <v>0</v>
      </c>
      <c r="Z8960">
        <v>31.252390645206344</v>
      </c>
      <c r="AA8960">
        <v>0</v>
      </c>
      <c r="AB8960">
        <v>85.775902740286654</v>
      </c>
      <c r="AC8960">
        <v>0</v>
      </c>
      <c r="AD8960">
        <v>0</v>
      </c>
      <c r="AE8960">
        <v>304.82843029707215</v>
      </c>
    </row>
    <row r="8961" spans="1:31" x14ac:dyDescent="0.25">
      <c r="A8961">
        <v>2335597</v>
      </c>
      <c r="B8961">
        <v>1</v>
      </c>
      <c r="C8961" t="s">
        <v>80</v>
      </c>
      <c r="D8961" t="s">
        <v>104</v>
      </c>
      <c r="E8961" t="s">
        <v>153</v>
      </c>
      <c r="F8961" t="s">
        <v>25388</v>
      </c>
      <c r="G8961" t="s">
        <v>203</v>
      </c>
      <c r="H8961" t="s">
        <v>150</v>
      </c>
      <c r="I8961" t="s">
        <v>136</v>
      </c>
      <c r="J8961" t="s">
        <v>137</v>
      </c>
      <c r="K8961" t="s">
        <v>138</v>
      </c>
      <c r="L8961" t="s">
        <v>25389</v>
      </c>
      <c r="M8961" t="s">
        <v>25390</v>
      </c>
      <c r="N8961">
        <v>6.6663888880000002</v>
      </c>
      <c r="O8961">
        <v>0</v>
      </c>
      <c r="P8961">
        <v>0</v>
      </c>
      <c r="Q8961">
        <v>0</v>
      </c>
      <c r="R8961">
        <v>2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10.241857767766733</v>
      </c>
      <c r="AA8961">
        <v>0</v>
      </c>
      <c r="AB8961">
        <v>0</v>
      </c>
      <c r="AC8961">
        <v>0</v>
      </c>
      <c r="AD8961">
        <v>0</v>
      </c>
      <c r="AE8961">
        <v>10.241857767766733</v>
      </c>
    </row>
    <row r="8962" spans="1:31" x14ac:dyDescent="0.25">
      <c r="A8962">
        <v>2335454</v>
      </c>
      <c r="B8962">
        <v>1</v>
      </c>
      <c r="C8962" t="s">
        <v>81</v>
      </c>
      <c r="D8962" t="s">
        <v>125</v>
      </c>
      <c r="E8962" t="s">
        <v>132</v>
      </c>
      <c r="F8962" t="s">
        <v>25391</v>
      </c>
      <c r="G8962" t="s">
        <v>134</v>
      </c>
      <c r="H8962" t="s">
        <v>135</v>
      </c>
      <c r="I8962" t="s">
        <v>136</v>
      </c>
      <c r="J8962" t="s">
        <v>137</v>
      </c>
      <c r="K8962" t="s">
        <v>138</v>
      </c>
      <c r="L8962" t="s">
        <v>25392</v>
      </c>
      <c r="M8962" t="s">
        <v>25393</v>
      </c>
      <c r="N8962">
        <v>0.54055555499999997</v>
      </c>
      <c r="O8962">
        <v>0</v>
      </c>
      <c r="P8962">
        <v>306</v>
      </c>
      <c r="Q8962">
        <v>50</v>
      </c>
      <c r="R8962">
        <v>112</v>
      </c>
      <c r="S8962">
        <v>8</v>
      </c>
      <c r="T8962">
        <v>36</v>
      </c>
      <c r="U8962">
        <v>1</v>
      </c>
      <c r="V8962">
        <v>0</v>
      </c>
      <c r="W8962">
        <v>0</v>
      </c>
      <c r="X8962">
        <v>32.077046762575279</v>
      </c>
      <c r="Y8962">
        <v>245.31347188427134</v>
      </c>
      <c r="Z8962">
        <v>385.24875720224497</v>
      </c>
      <c r="AA8962">
        <v>23.129113713178125</v>
      </c>
      <c r="AB8962">
        <v>22.075778693041503</v>
      </c>
      <c r="AC8962">
        <v>33.820224765782001</v>
      </c>
      <c r="AD8962">
        <v>0</v>
      </c>
      <c r="AE8962">
        <v>741.66439302109302</v>
      </c>
    </row>
    <row r="8963" spans="1:31" x14ac:dyDescent="0.25">
      <c r="A8963">
        <v>2335428</v>
      </c>
      <c r="B8963">
        <v>1</v>
      </c>
      <c r="C8963" t="s">
        <v>81</v>
      </c>
      <c r="D8963" t="s">
        <v>119</v>
      </c>
      <c r="E8963" t="s">
        <v>175</v>
      </c>
      <c r="F8963" t="s">
        <v>25394</v>
      </c>
      <c r="G8963" t="s">
        <v>210</v>
      </c>
      <c r="H8963" t="s">
        <v>135</v>
      </c>
      <c r="I8963" t="s">
        <v>136</v>
      </c>
      <c r="J8963" t="s">
        <v>137</v>
      </c>
      <c r="K8963" t="s">
        <v>138</v>
      </c>
      <c r="L8963" t="s">
        <v>25395</v>
      </c>
      <c r="M8963" t="s">
        <v>25396</v>
      </c>
      <c r="N8963">
        <v>2.375555555</v>
      </c>
      <c r="O8963">
        <v>0</v>
      </c>
      <c r="P8963">
        <v>0</v>
      </c>
      <c r="Q8963">
        <v>0</v>
      </c>
      <c r="R8963">
        <v>5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37.70094385277968</v>
      </c>
      <c r="AA8963">
        <v>0</v>
      </c>
      <c r="AB8963">
        <v>0</v>
      </c>
      <c r="AC8963">
        <v>0</v>
      </c>
      <c r="AD8963">
        <v>0</v>
      </c>
      <c r="AE8963">
        <v>37.70094385277968</v>
      </c>
    </row>
    <row r="8964" spans="1:31" x14ac:dyDescent="0.25">
      <c r="A8964">
        <v>2335434</v>
      </c>
      <c r="B8964">
        <v>1</v>
      </c>
      <c r="C8964" t="s">
        <v>80</v>
      </c>
      <c r="D8964" t="s">
        <v>100</v>
      </c>
      <c r="E8964" t="s">
        <v>141</v>
      </c>
      <c r="F8964" t="s">
        <v>10340</v>
      </c>
      <c r="G8964" t="s">
        <v>467</v>
      </c>
      <c r="H8964" t="s">
        <v>135</v>
      </c>
      <c r="I8964" t="s">
        <v>136</v>
      </c>
      <c r="J8964" t="s">
        <v>137</v>
      </c>
      <c r="K8964" t="s">
        <v>138</v>
      </c>
      <c r="L8964" t="s">
        <v>25397</v>
      </c>
      <c r="M8964" t="s">
        <v>25398</v>
      </c>
      <c r="N8964">
        <v>0.64555555499999995</v>
      </c>
      <c r="O8964">
        <v>1</v>
      </c>
      <c r="P8964">
        <v>429</v>
      </c>
      <c r="Q8964">
        <v>28</v>
      </c>
      <c r="R8964">
        <v>123</v>
      </c>
      <c r="S8964">
        <v>10</v>
      </c>
      <c r="T8964">
        <v>98</v>
      </c>
      <c r="U8964">
        <v>0</v>
      </c>
      <c r="V8964">
        <v>0</v>
      </c>
      <c r="W8964">
        <v>1.3583240810678001</v>
      </c>
      <c r="X8964">
        <v>69.856004209056394</v>
      </c>
      <c r="Y8964">
        <v>122.78637691596435</v>
      </c>
      <c r="Z8964">
        <v>116.68074140709786</v>
      </c>
      <c r="AA8964">
        <v>27.657059357120399</v>
      </c>
      <c r="AB8964">
        <v>56.977235175370019</v>
      </c>
      <c r="AC8964">
        <v>0</v>
      </c>
      <c r="AD8964">
        <v>0</v>
      </c>
      <c r="AE8964">
        <v>395.31574114567678</v>
      </c>
    </row>
    <row r="8965" spans="1:31" x14ac:dyDescent="0.25">
      <c r="A8965">
        <v>2335640</v>
      </c>
      <c r="B8965">
        <v>1</v>
      </c>
      <c r="C8965" t="s">
        <v>80</v>
      </c>
      <c r="D8965" t="s">
        <v>107</v>
      </c>
      <c r="E8965" t="s">
        <v>175</v>
      </c>
      <c r="F8965" t="s">
        <v>25399</v>
      </c>
      <c r="G8965" t="s">
        <v>143</v>
      </c>
      <c r="H8965" t="s">
        <v>135</v>
      </c>
      <c r="I8965" t="s">
        <v>136</v>
      </c>
      <c r="J8965" t="s">
        <v>137</v>
      </c>
      <c r="K8965" t="s">
        <v>144</v>
      </c>
      <c r="L8965" t="s">
        <v>25400</v>
      </c>
      <c r="M8965" t="s">
        <v>25401</v>
      </c>
      <c r="N8965">
        <v>2.3427777769999998</v>
      </c>
      <c r="O8965">
        <v>2</v>
      </c>
      <c r="P8965">
        <v>5850</v>
      </c>
      <c r="Q8965">
        <v>1</v>
      </c>
      <c r="R8965">
        <v>44</v>
      </c>
      <c r="S8965">
        <v>9</v>
      </c>
      <c r="T8965">
        <v>315</v>
      </c>
      <c r="U8965">
        <v>0</v>
      </c>
      <c r="V8965">
        <v>2</v>
      </c>
      <c r="W8965">
        <v>27.449662240942072</v>
      </c>
      <c r="X8965">
        <v>2221.6269729556575</v>
      </c>
      <c r="Y8965">
        <v>0.34596760570470003</v>
      </c>
      <c r="Z8965">
        <v>37.216730453177142</v>
      </c>
      <c r="AA8965">
        <v>139.61106009366384</v>
      </c>
      <c r="AB8965">
        <v>1163.346197153717</v>
      </c>
      <c r="AC8965">
        <v>0</v>
      </c>
      <c r="AD8965">
        <v>810.6536354116289</v>
      </c>
      <c r="AE8965">
        <v>4400.2502259144912</v>
      </c>
    </row>
    <row r="8966" spans="1:31" x14ac:dyDescent="0.25">
      <c r="A8966">
        <v>2335932</v>
      </c>
      <c r="B8966">
        <v>1</v>
      </c>
      <c r="C8966" t="s">
        <v>80</v>
      </c>
      <c r="D8966" t="s">
        <v>110</v>
      </c>
      <c r="E8966" t="s">
        <v>147</v>
      </c>
      <c r="F8966" t="s">
        <v>25402</v>
      </c>
      <c r="G8966" t="s">
        <v>703</v>
      </c>
      <c r="H8966" t="s">
        <v>150</v>
      </c>
      <c r="I8966" t="s">
        <v>136</v>
      </c>
      <c r="J8966" t="s">
        <v>3</v>
      </c>
      <c r="K8966" t="s">
        <v>138</v>
      </c>
      <c r="L8966" t="s">
        <v>25403</v>
      </c>
      <c r="M8966" t="s">
        <v>25404</v>
      </c>
      <c r="N8966">
        <v>2.2452777770000001</v>
      </c>
      <c r="O8966">
        <v>0</v>
      </c>
      <c r="P8966">
        <v>65</v>
      </c>
      <c r="Q8966">
        <v>0</v>
      </c>
      <c r="R8966">
        <v>0</v>
      </c>
      <c r="S8966">
        <v>0</v>
      </c>
      <c r="T8966">
        <v>12</v>
      </c>
      <c r="U8966">
        <v>0</v>
      </c>
      <c r="V8966">
        <v>0</v>
      </c>
      <c r="W8966">
        <v>0</v>
      </c>
      <c r="X8966">
        <v>35.985193750807092</v>
      </c>
      <c r="Y8966">
        <v>0</v>
      </c>
      <c r="Z8966">
        <v>0</v>
      </c>
      <c r="AA8966">
        <v>0</v>
      </c>
      <c r="AB8966">
        <v>11.243603527157264</v>
      </c>
      <c r="AC8966">
        <v>0</v>
      </c>
      <c r="AD8966">
        <v>0</v>
      </c>
      <c r="AE8966">
        <v>47.228797277964354</v>
      </c>
    </row>
    <row r="8967" spans="1:31" x14ac:dyDescent="0.25">
      <c r="A8967">
        <v>2335915</v>
      </c>
      <c r="B8967">
        <v>1</v>
      </c>
      <c r="C8967" t="s">
        <v>81</v>
      </c>
      <c r="D8967" t="s">
        <v>123</v>
      </c>
      <c r="E8967" t="s">
        <v>147</v>
      </c>
      <c r="F8967" t="s">
        <v>25405</v>
      </c>
      <c r="G8967" t="s">
        <v>149</v>
      </c>
      <c r="H8967" t="s">
        <v>150</v>
      </c>
      <c r="I8967" t="s">
        <v>136</v>
      </c>
      <c r="J8967" t="s">
        <v>137</v>
      </c>
      <c r="K8967" t="s">
        <v>138</v>
      </c>
      <c r="L8967" t="s">
        <v>25406</v>
      </c>
      <c r="M8967" t="s">
        <v>25407</v>
      </c>
      <c r="N8967">
        <v>0.97805555499999997</v>
      </c>
      <c r="O8967">
        <v>0</v>
      </c>
      <c r="P8967">
        <v>84</v>
      </c>
      <c r="Q8967">
        <v>0</v>
      </c>
      <c r="R8967">
        <v>2</v>
      </c>
      <c r="S8967">
        <v>0</v>
      </c>
      <c r="T8967">
        <v>8</v>
      </c>
      <c r="U8967">
        <v>0</v>
      </c>
      <c r="V8967">
        <v>0</v>
      </c>
      <c r="W8967">
        <v>0</v>
      </c>
      <c r="X8967">
        <v>13.354406110584311</v>
      </c>
      <c r="Y8967">
        <v>0</v>
      </c>
      <c r="Z8967">
        <v>0.7170642910787417</v>
      </c>
      <c r="AA8967">
        <v>0</v>
      </c>
      <c r="AB8967">
        <v>2.2556068602517088</v>
      </c>
      <c r="AC8967">
        <v>0</v>
      </c>
      <c r="AD8967">
        <v>0</v>
      </c>
      <c r="AE8967">
        <v>16.327077261914763</v>
      </c>
    </row>
    <row r="8968" spans="1:31" x14ac:dyDescent="0.25">
      <c r="A8968">
        <v>2335938</v>
      </c>
      <c r="B8968">
        <v>1</v>
      </c>
      <c r="C8968" t="s">
        <v>80</v>
      </c>
      <c r="D8968" t="s">
        <v>105</v>
      </c>
      <c r="E8968" t="s">
        <v>147</v>
      </c>
      <c r="F8968" t="s">
        <v>25408</v>
      </c>
      <c r="G8968" t="s">
        <v>258</v>
      </c>
      <c r="H8968" t="s">
        <v>150</v>
      </c>
      <c r="I8968" t="s">
        <v>136</v>
      </c>
      <c r="J8968" t="s">
        <v>137</v>
      </c>
      <c r="K8968" t="s">
        <v>138</v>
      </c>
      <c r="L8968" t="s">
        <v>25409</v>
      </c>
      <c r="M8968" t="s">
        <v>25410</v>
      </c>
      <c r="N8968">
        <v>1.7183333329999999</v>
      </c>
      <c r="O8968">
        <v>0</v>
      </c>
      <c r="P8968">
        <v>27</v>
      </c>
      <c r="Q8968">
        <v>0</v>
      </c>
      <c r="R8968">
        <v>0</v>
      </c>
      <c r="S8968">
        <v>0</v>
      </c>
      <c r="T8968">
        <v>2</v>
      </c>
      <c r="U8968">
        <v>0</v>
      </c>
      <c r="V8968">
        <v>0</v>
      </c>
      <c r="W8968">
        <v>0</v>
      </c>
      <c r="X8968">
        <v>12.572840071594396</v>
      </c>
      <c r="Y8968">
        <v>0</v>
      </c>
      <c r="Z8968">
        <v>0</v>
      </c>
      <c r="AA8968">
        <v>0</v>
      </c>
      <c r="AB8968">
        <v>0.60476240704540007</v>
      </c>
      <c r="AC8968">
        <v>0</v>
      </c>
      <c r="AD8968">
        <v>0</v>
      </c>
      <c r="AE8968">
        <v>13.177602478639795</v>
      </c>
    </row>
    <row r="8969" spans="1:31" x14ac:dyDescent="0.25">
      <c r="A8969">
        <v>2335606</v>
      </c>
      <c r="B8969">
        <v>1</v>
      </c>
      <c r="C8969" t="s">
        <v>81</v>
      </c>
      <c r="D8969" t="s">
        <v>119</v>
      </c>
      <c r="E8969" t="s">
        <v>175</v>
      </c>
      <c r="F8969" t="s">
        <v>25411</v>
      </c>
      <c r="G8969" t="s">
        <v>210</v>
      </c>
      <c r="H8969" t="s">
        <v>135</v>
      </c>
      <c r="I8969" t="s">
        <v>136</v>
      </c>
      <c r="J8969" t="s">
        <v>137</v>
      </c>
      <c r="K8969" t="s">
        <v>138</v>
      </c>
      <c r="L8969" t="s">
        <v>25412</v>
      </c>
      <c r="M8969" t="s">
        <v>25413</v>
      </c>
      <c r="N8969">
        <v>2.304166666</v>
      </c>
      <c r="O8969">
        <v>0</v>
      </c>
      <c r="P8969">
        <v>0</v>
      </c>
      <c r="Q8969">
        <v>0</v>
      </c>
      <c r="R8969">
        <v>3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0</v>
      </c>
      <c r="Z8969">
        <v>25.981460935918879</v>
      </c>
      <c r="AA8969">
        <v>0</v>
      </c>
      <c r="AB8969">
        <v>0</v>
      </c>
      <c r="AC8969">
        <v>0</v>
      </c>
      <c r="AD8969">
        <v>0</v>
      </c>
      <c r="AE8969">
        <v>25.981460935918879</v>
      </c>
    </row>
    <row r="8970" spans="1:31" x14ac:dyDescent="0.25">
      <c r="A8970">
        <v>2335374</v>
      </c>
      <c r="B8970">
        <v>1</v>
      </c>
      <c r="C8970" t="s">
        <v>81</v>
      </c>
      <c r="D8970" t="s">
        <v>123</v>
      </c>
      <c r="E8970" t="s">
        <v>158</v>
      </c>
      <c r="F8970" t="s">
        <v>25414</v>
      </c>
      <c r="G8970" t="s">
        <v>453</v>
      </c>
      <c r="H8970" t="s">
        <v>150</v>
      </c>
      <c r="I8970" t="s">
        <v>136</v>
      </c>
      <c r="J8970" t="s">
        <v>137</v>
      </c>
      <c r="K8970" t="s">
        <v>138</v>
      </c>
      <c r="L8970" t="s">
        <v>25415</v>
      </c>
      <c r="M8970" t="s">
        <v>25416</v>
      </c>
      <c r="N8970">
        <v>1.3777777769999999</v>
      </c>
      <c r="O8970">
        <v>0</v>
      </c>
      <c r="P8970">
        <v>72</v>
      </c>
      <c r="Q8970">
        <v>0</v>
      </c>
      <c r="R8970">
        <v>1</v>
      </c>
      <c r="S8970">
        <v>0</v>
      </c>
      <c r="T8970">
        <v>5</v>
      </c>
      <c r="U8970">
        <v>0</v>
      </c>
      <c r="V8970">
        <v>1</v>
      </c>
      <c r="W8970">
        <v>0</v>
      </c>
      <c r="X8970">
        <v>10.471771160325938</v>
      </c>
      <c r="Y8970">
        <v>0</v>
      </c>
      <c r="Z8970">
        <v>0.245055704219825</v>
      </c>
      <c r="AA8970">
        <v>0</v>
      </c>
      <c r="AB8970">
        <v>0.31798391424830003</v>
      </c>
      <c r="AC8970">
        <v>0</v>
      </c>
      <c r="AD8970">
        <v>174.85964534453751</v>
      </c>
      <c r="AE8970">
        <v>185.89445612333157</v>
      </c>
    </row>
    <row r="8971" spans="1:31" x14ac:dyDescent="0.25">
      <c r="A8971">
        <v>2335520</v>
      </c>
      <c r="B8971">
        <v>1</v>
      </c>
      <c r="C8971" t="s">
        <v>81</v>
      </c>
      <c r="D8971" t="s">
        <v>113</v>
      </c>
      <c r="E8971" t="s">
        <v>158</v>
      </c>
      <c r="F8971" t="s">
        <v>25417</v>
      </c>
      <c r="G8971" t="s">
        <v>177</v>
      </c>
      <c r="H8971" t="s">
        <v>150</v>
      </c>
      <c r="I8971" t="s">
        <v>136</v>
      </c>
      <c r="J8971" t="s">
        <v>137</v>
      </c>
      <c r="K8971" t="s">
        <v>144</v>
      </c>
      <c r="L8971" t="s">
        <v>25418</v>
      </c>
      <c r="M8971" t="s">
        <v>25419</v>
      </c>
      <c r="N8971">
        <v>1.841111111</v>
      </c>
      <c r="O8971">
        <v>0</v>
      </c>
      <c r="P8971">
        <v>43</v>
      </c>
      <c r="Q8971">
        <v>0</v>
      </c>
      <c r="R8971">
        <v>3</v>
      </c>
      <c r="S8971">
        <v>0</v>
      </c>
      <c r="T8971">
        <v>4</v>
      </c>
      <c r="U8971">
        <v>0</v>
      </c>
      <c r="V8971">
        <v>0</v>
      </c>
      <c r="W8971">
        <v>0</v>
      </c>
      <c r="X8971">
        <v>13.488617113175307</v>
      </c>
      <c r="Y8971">
        <v>0</v>
      </c>
      <c r="Z8971">
        <v>24.848114009178651</v>
      </c>
      <c r="AA8971">
        <v>0</v>
      </c>
      <c r="AB8971">
        <v>7.6387379274426666</v>
      </c>
      <c r="AC8971">
        <v>0</v>
      </c>
      <c r="AD8971">
        <v>0</v>
      </c>
      <c r="AE8971">
        <v>45.975469049796629</v>
      </c>
    </row>
    <row r="8972" spans="1:31" x14ac:dyDescent="0.25">
      <c r="A8972">
        <v>2335414</v>
      </c>
      <c r="B8972">
        <v>1</v>
      </c>
      <c r="C8972" t="s">
        <v>81</v>
      </c>
      <c r="D8972" t="s">
        <v>128</v>
      </c>
      <c r="E8972" t="s">
        <v>175</v>
      </c>
      <c r="F8972" t="s">
        <v>25420</v>
      </c>
      <c r="G8972" t="s">
        <v>210</v>
      </c>
      <c r="H8972" t="s">
        <v>135</v>
      </c>
      <c r="I8972" t="s">
        <v>136</v>
      </c>
      <c r="J8972" t="s">
        <v>137</v>
      </c>
      <c r="K8972" t="s">
        <v>138</v>
      </c>
      <c r="L8972" t="s">
        <v>25421</v>
      </c>
      <c r="M8972" t="s">
        <v>25422</v>
      </c>
      <c r="N8972">
        <v>4.2722222219999999</v>
      </c>
      <c r="O8972">
        <v>0</v>
      </c>
      <c r="P8972">
        <v>76</v>
      </c>
      <c r="Q8972">
        <v>0</v>
      </c>
      <c r="R8972">
        <v>2</v>
      </c>
      <c r="S8972">
        <v>0</v>
      </c>
      <c r="T8972">
        <v>7</v>
      </c>
      <c r="U8972">
        <v>0</v>
      </c>
      <c r="V8972">
        <v>0</v>
      </c>
      <c r="W8972">
        <v>0</v>
      </c>
      <c r="X8972">
        <v>41.197952209178034</v>
      </c>
      <c r="Y8972">
        <v>0</v>
      </c>
      <c r="Z8972">
        <v>0.82799943088719996</v>
      </c>
      <c r="AA8972">
        <v>0</v>
      </c>
      <c r="AB8972">
        <v>14.194547461470229</v>
      </c>
      <c r="AC8972">
        <v>0</v>
      </c>
      <c r="AD8972">
        <v>0</v>
      </c>
      <c r="AE8972">
        <v>56.220499101535466</v>
      </c>
    </row>
    <row r="8973" spans="1:31" x14ac:dyDescent="0.25">
      <c r="A8973">
        <v>2335955</v>
      </c>
      <c r="B8973">
        <v>1</v>
      </c>
      <c r="C8973" t="s">
        <v>80</v>
      </c>
      <c r="D8973" t="s">
        <v>96</v>
      </c>
      <c r="E8973" t="s">
        <v>141</v>
      </c>
      <c r="F8973" t="s">
        <v>5207</v>
      </c>
      <c r="G8973" t="s">
        <v>716</v>
      </c>
      <c r="H8973" t="s">
        <v>135</v>
      </c>
      <c r="I8973" t="s">
        <v>136</v>
      </c>
      <c r="J8973" t="s">
        <v>137</v>
      </c>
      <c r="K8973" t="s">
        <v>138</v>
      </c>
      <c r="L8973" t="s">
        <v>25423</v>
      </c>
      <c r="M8973" t="s">
        <v>25424</v>
      </c>
      <c r="N8973">
        <v>0.42888888800000002</v>
      </c>
      <c r="O8973">
        <v>1</v>
      </c>
      <c r="P8973">
        <v>203</v>
      </c>
      <c r="Q8973">
        <v>0</v>
      </c>
      <c r="R8973">
        <v>3</v>
      </c>
      <c r="S8973">
        <v>0</v>
      </c>
      <c r="T8973">
        <v>7</v>
      </c>
      <c r="U8973">
        <v>0</v>
      </c>
      <c r="V8973">
        <v>0</v>
      </c>
      <c r="W8973">
        <v>2.1567647630098001</v>
      </c>
      <c r="X8973">
        <v>19.948381004278403</v>
      </c>
      <c r="Y8973">
        <v>0</v>
      </c>
      <c r="Z8973">
        <v>0.97450662583266667</v>
      </c>
      <c r="AA8973">
        <v>0</v>
      </c>
      <c r="AB8973">
        <v>2.644460966999334</v>
      </c>
      <c r="AC8973">
        <v>0</v>
      </c>
      <c r="AD8973">
        <v>0</v>
      </c>
      <c r="AE8973">
        <v>25.724113360120203</v>
      </c>
    </row>
    <row r="8974" spans="1:31" x14ac:dyDescent="0.25">
      <c r="A8974">
        <v>2335666</v>
      </c>
      <c r="B8974">
        <v>1</v>
      </c>
      <c r="C8974" t="s">
        <v>80</v>
      </c>
      <c r="D8974" t="s">
        <v>109</v>
      </c>
      <c r="E8974" t="s">
        <v>153</v>
      </c>
      <c r="F8974" t="s">
        <v>25425</v>
      </c>
      <c r="G8974" t="s">
        <v>336</v>
      </c>
      <c r="H8974" t="s">
        <v>150</v>
      </c>
      <c r="I8974" t="s">
        <v>136</v>
      </c>
      <c r="J8974" t="s">
        <v>137</v>
      </c>
      <c r="K8974" t="s">
        <v>138</v>
      </c>
      <c r="L8974" t="s">
        <v>25426</v>
      </c>
      <c r="M8974" t="s">
        <v>25427</v>
      </c>
      <c r="N8974">
        <v>1.258888888</v>
      </c>
      <c r="O8974">
        <v>0</v>
      </c>
      <c r="P8974">
        <v>1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1.0614164717E-2</v>
      </c>
      <c r="Y8974">
        <v>0</v>
      </c>
      <c r="Z8974">
        <v>0</v>
      </c>
      <c r="AA8974">
        <v>0</v>
      </c>
      <c r="AB8974">
        <v>0</v>
      </c>
      <c r="AC8974">
        <v>0</v>
      </c>
      <c r="AD8974">
        <v>0</v>
      </c>
      <c r="AE8974">
        <v>1.0614164717E-2</v>
      </c>
    </row>
    <row r="8975" spans="1:31" x14ac:dyDescent="0.25">
      <c r="A8975">
        <v>2335500</v>
      </c>
      <c r="B8975">
        <v>1</v>
      </c>
      <c r="C8975" t="s">
        <v>80</v>
      </c>
      <c r="D8975" t="s">
        <v>104</v>
      </c>
      <c r="E8975" t="s">
        <v>158</v>
      </c>
      <c r="F8975" t="s">
        <v>25428</v>
      </c>
      <c r="G8975" t="s">
        <v>143</v>
      </c>
      <c r="H8975" t="s">
        <v>150</v>
      </c>
      <c r="I8975" t="s">
        <v>136</v>
      </c>
      <c r="J8975" t="s">
        <v>137</v>
      </c>
      <c r="K8975" t="s">
        <v>144</v>
      </c>
      <c r="L8975" t="s">
        <v>25429</v>
      </c>
      <c r="M8975" t="s">
        <v>25430</v>
      </c>
      <c r="N8975">
        <v>7.2991666659999996</v>
      </c>
      <c r="O8975">
        <v>0</v>
      </c>
      <c r="P8975">
        <v>197</v>
      </c>
      <c r="Q8975">
        <v>0</v>
      </c>
      <c r="R8975">
        <v>1</v>
      </c>
      <c r="S8975">
        <v>0</v>
      </c>
      <c r="T8975">
        <v>16</v>
      </c>
      <c r="U8975">
        <v>0</v>
      </c>
      <c r="V8975">
        <v>0</v>
      </c>
      <c r="W8975">
        <v>0</v>
      </c>
      <c r="X8975">
        <v>244.02115341532362</v>
      </c>
      <c r="Y8975">
        <v>0</v>
      </c>
      <c r="Z8975">
        <v>1.5581293190439667</v>
      </c>
      <c r="AA8975">
        <v>0</v>
      </c>
      <c r="AB8975">
        <v>57.937243292781645</v>
      </c>
      <c r="AC8975">
        <v>0</v>
      </c>
      <c r="AD8975">
        <v>0</v>
      </c>
      <c r="AE8975">
        <v>303.51652602714921</v>
      </c>
    </row>
    <row r="8976" spans="1:31" x14ac:dyDescent="0.25">
      <c r="A8976">
        <v>2335357</v>
      </c>
      <c r="B8976">
        <v>1</v>
      </c>
      <c r="C8976" t="s">
        <v>80</v>
      </c>
      <c r="D8976" t="s">
        <v>103</v>
      </c>
      <c r="E8976" t="s">
        <v>175</v>
      </c>
      <c r="F8976" t="s">
        <v>25431</v>
      </c>
      <c r="G8976" t="s">
        <v>134</v>
      </c>
      <c r="H8976" t="s">
        <v>135</v>
      </c>
      <c r="I8976" t="s">
        <v>136</v>
      </c>
      <c r="J8976" t="s">
        <v>137</v>
      </c>
      <c r="K8976" t="s">
        <v>138</v>
      </c>
      <c r="L8976" t="s">
        <v>25432</v>
      </c>
      <c r="M8976" t="s">
        <v>25433</v>
      </c>
      <c r="N8976">
        <v>1.7836111109999999</v>
      </c>
      <c r="O8976">
        <v>0</v>
      </c>
      <c r="P8976">
        <v>59</v>
      </c>
      <c r="Q8976">
        <v>0</v>
      </c>
      <c r="R8976">
        <v>15</v>
      </c>
      <c r="S8976">
        <v>0</v>
      </c>
      <c r="T8976">
        <v>10</v>
      </c>
      <c r="U8976">
        <v>0</v>
      </c>
      <c r="V8976">
        <v>0</v>
      </c>
      <c r="W8976">
        <v>0</v>
      </c>
      <c r="X8976">
        <v>16.851132952033034</v>
      </c>
      <c r="Y8976">
        <v>0</v>
      </c>
      <c r="Z8976">
        <v>52.646643455846345</v>
      </c>
      <c r="AA8976">
        <v>0</v>
      </c>
      <c r="AB8976">
        <v>18.555953034514005</v>
      </c>
      <c r="AC8976">
        <v>0</v>
      </c>
      <c r="AD8976">
        <v>0</v>
      </c>
      <c r="AE8976">
        <v>88.053729442393376</v>
      </c>
    </row>
    <row r="8977" spans="1:31" x14ac:dyDescent="0.25">
      <c r="A8977">
        <v>2335855</v>
      </c>
      <c r="B8977">
        <v>1</v>
      </c>
      <c r="C8977" t="s">
        <v>80</v>
      </c>
      <c r="D8977" t="s">
        <v>102</v>
      </c>
      <c r="E8977" t="s">
        <v>132</v>
      </c>
      <c r="F8977" t="s">
        <v>25434</v>
      </c>
      <c r="G8977" t="s">
        <v>134</v>
      </c>
      <c r="H8977" t="s">
        <v>135</v>
      </c>
      <c r="I8977" t="s">
        <v>136</v>
      </c>
      <c r="J8977" t="s">
        <v>137</v>
      </c>
      <c r="K8977" t="s">
        <v>138</v>
      </c>
      <c r="L8977" t="s">
        <v>25435</v>
      </c>
      <c r="M8977" t="s">
        <v>25436</v>
      </c>
      <c r="N8977">
        <v>0.26861111100000001</v>
      </c>
      <c r="O8977">
        <v>0</v>
      </c>
      <c r="P8977">
        <v>526</v>
      </c>
      <c r="Q8977">
        <v>13</v>
      </c>
      <c r="R8977">
        <v>284</v>
      </c>
      <c r="S8977">
        <v>5</v>
      </c>
      <c r="T8977">
        <v>70</v>
      </c>
      <c r="U8977">
        <v>0</v>
      </c>
      <c r="V8977">
        <v>0</v>
      </c>
      <c r="W8977">
        <v>0</v>
      </c>
      <c r="X8977">
        <v>33.458747846597483</v>
      </c>
      <c r="Y8977">
        <v>1.1582088510219308</v>
      </c>
      <c r="Z8977">
        <v>34.660726105893879</v>
      </c>
      <c r="AA8977">
        <v>4.2680679537856783</v>
      </c>
      <c r="AB8977">
        <v>14.525486624118008</v>
      </c>
      <c r="AC8977">
        <v>0</v>
      </c>
      <c r="AD8977">
        <v>0</v>
      </c>
      <c r="AE8977">
        <v>88.071237381416978</v>
      </c>
    </row>
    <row r="8978" spans="1:31" x14ac:dyDescent="0.25">
      <c r="A8978">
        <v>2335643</v>
      </c>
      <c r="B8978">
        <v>1</v>
      </c>
      <c r="C8978" t="s">
        <v>81</v>
      </c>
      <c r="D8978" t="s">
        <v>113</v>
      </c>
      <c r="E8978" t="s">
        <v>158</v>
      </c>
      <c r="F8978" t="s">
        <v>25437</v>
      </c>
      <c r="G8978" t="s">
        <v>177</v>
      </c>
      <c r="H8978" t="s">
        <v>150</v>
      </c>
      <c r="I8978" t="s">
        <v>136</v>
      </c>
      <c r="J8978" t="s">
        <v>137</v>
      </c>
      <c r="K8978" t="s">
        <v>144</v>
      </c>
      <c r="L8978" t="s">
        <v>25438</v>
      </c>
      <c r="M8978" t="s">
        <v>25439</v>
      </c>
      <c r="N8978">
        <v>1.651944444</v>
      </c>
      <c r="O8978">
        <v>0</v>
      </c>
      <c r="P8978">
        <v>8</v>
      </c>
      <c r="Q8978">
        <v>0</v>
      </c>
      <c r="R8978">
        <v>3</v>
      </c>
      <c r="S8978">
        <v>0</v>
      </c>
      <c r="T8978">
        <v>2</v>
      </c>
      <c r="U8978">
        <v>0</v>
      </c>
      <c r="V8978">
        <v>0</v>
      </c>
      <c r="W8978">
        <v>0</v>
      </c>
      <c r="X8978">
        <v>5.3216155316166507</v>
      </c>
      <c r="Y8978">
        <v>0</v>
      </c>
      <c r="Z8978">
        <v>20.305993704664651</v>
      </c>
      <c r="AA8978">
        <v>0</v>
      </c>
      <c r="AB8978">
        <v>5.665130550264073</v>
      </c>
      <c r="AC8978">
        <v>0</v>
      </c>
      <c r="AD8978">
        <v>0</v>
      </c>
      <c r="AE8978">
        <v>31.292739786545376</v>
      </c>
    </row>
    <row r="8979" spans="1:31" x14ac:dyDescent="0.25">
      <c r="A8979">
        <v>2335480</v>
      </c>
      <c r="B8979">
        <v>1</v>
      </c>
      <c r="C8979" t="s">
        <v>80</v>
      </c>
      <c r="D8979" t="s">
        <v>104</v>
      </c>
      <c r="E8979" t="s">
        <v>175</v>
      </c>
      <c r="F8979" t="s">
        <v>25440</v>
      </c>
      <c r="G8979" t="s">
        <v>210</v>
      </c>
      <c r="H8979" t="s">
        <v>135</v>
      </c>
      <c r="I8979" t="s">
        <v>136</v>
      </c>
      <c r="J8979" t="s">
        <v>137</v>
      </c>
      <c r="K8979" t="s">
        <v>138</v>
      </c>
      <c r="L8979" t="s">
        <v>25441</v>
      </c>
      <c r="M8979" t="s">
        <v>25442</v>
      </c>
      <c r="N8979">
        <v>2.0105555549999998</v>
      </c>
      <c r="O8979">
        <v>0</v>
      </c>
      <c r="P8979">
        <v>117</v>
      </c>
      <c r="Q8979">
        <v>0</v>
      </c>
      <c r="R8979">
        <v>5</v>
      </c>
      <c r="S8979">
        <v>0</v>
      </c>
      <c r="T8979">
        <v>13</v>
      </c>
      <c r="U8979">
        <v>0</v>
      </c>
      <c r="V8979">
        <v>0</v>
      </c>
      <c r="W8979">
        <v>0</v>
      </c>
      <c r="X8979">
        <v>43.984146420772355</v>
      </c>
      <c r="Y8979">
        <v>0</v>
      </c>
      <c r="Z8979">
        <v>3.590864854231234</v>
      </c>
      <c r="AA8979">
        <v>0</v>
      </c>
      <c r="AB8979">
        <v>9.0459019946349368</v>
      </c>
      <c r="AC8979">
        <v>0</v>
      </c>
      <c r="AD8979">
        <v>0</v>
      </c>
      <c r="AE8979">
        <v>56.620913269638528</v>
      </c>
    </row>
    <row r="8980" spans="1:31" x14ac:dyDescent="0.25">
      <c r="A8980">
        <v>2335623</v>
      </c>
      <c r="B8980">
        <v>1</v>
      </c>
      <c r="C8980" t="s">
        <v>80</v>
      </c>
      <c r="D8980" t="s">
        <v>97</v>
      </c>
      <c r="E8980" t="s">
        <v>153</v>
      </c>
      <c r="F8980" t="s">
        <v>13822</v>
      </c>
      <c r="G8980" t="s">
        <v>254</v>
      </c>
      <c r="H8980" t="s">
        <v>150</v>
      </c>
      <c r="I8980" t="s">
        <v>136</v>
      </c>
      <c r="J8980" t="s">
        <v>137</v>
      </c>
      <c r="K8980" t="s">
        <v>138</v>
      </c>
      <c r="L8980" t="s">
        <v>25443</v>
      </c>
      <c r="M8980" t="s">
        <v>25444</v>
      </c>
      <c r="N8980">
        <v>3.443333333</v>
      </c>
      <c r="O8980">
        <v>0</v>
      </c>
      <c r="P8980">
        <v>1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0.75037903915761661</v>
      </c>
      <c r="Y8980">
        <v>0</v>
      </c>
      <c r="Z8980">
        <v>0</v>
      </c>
      <c r="AA8980">
        <v>0</v>
      </c>
      <c r="AB8980">
        <v>0</v>
      </c>
      <c r="AC8980">
        <v>0</v>
      </c>
      <c r="AD8980">
        <v>0</v>
      </c>
      <c r="AE8980">
        <v>0.75037903915761661</v>
      </c>
    </row>
    <row r="8981" spans="1:31" x14ac:dyDescent="0.25">
      <c r="A8981">
        <v>2335400</v>
      </c>
      <c r="B8981">
        <v>1</v>
      </c>
      <c r="C8981" t="s">
        <v>80</v>
      </c>
      <c r="D8981" t="s">
        <v>106</v>
      </c>
      <c r="E8981" t="s">
        <v>175</v>
      </c>
      <c r="F8981" t="s">
        <v>25445</v>
      </c>
      <c r="G8981" t="s">
        <v>210</v>
      </c>
      <c r="H8981" t="s">
        <v>135</v>
      </c>
      <c r="I8981" t="s">
        <v>136</v>
      </c>
      <c r="J8981" t="s">
        <v>137</v>
      </c>
      <c r="K8981" t="s">
        <v>138</v>
      </c>
      <c r="L8981" t="s">
        <v>25446</v>
      </c>
      <c r="M8981" t="s">
        <v>25447</v>
      </c>
      <c r="N8981">
        <v>2.7455555550000001</v>
      </c>
      <c r="O8981">
        <v>0</v>
      </c>
      <c r="P8981">
        <v>0</v>
      </c>
      <c r="Q8981">
        <v>2</v>
      </c>
      <c r="R8981">
        <v>0</v>
      </c>
      <c r="S8981">
        <v>2</v>
      </c>
      <c r="T8981">
        <v>0</v>
      </c>
      <c r="U8981">
        <v>1</v>
      </c>
      <c r="V8981">
        <v>0</v>
      </c>
      <c r="W8981">
        <v>0</v>
      </c>
      <c r="X8981">
        <v>0</v>
      </c>
      <c r="Y8981">
        <v>42.68551276987921</v>
      </c>
      <c r="Z8981">
        <v>0</v>
      </c>
      <c r="AA8981">
        <v>54.1677511753959</v>
      </c>
      <c r="AB8981">
        <v>0</v>
      </c>
      <c r="AC8981">
        <v>61.775299422339998</v>
      </c>
      <c r="AD8981">
        <v>0</v>
      </c>
      <c r="AE8981">
        <v>158.6285633676151</v>
      </c>
    </row>
    <row r="8982" spans="1:31" x14ac:dyDescent="0.25">
      <c r="A8982">
        <v>2335543</v>
      </c>
      <c r="B8982">
        <v>1</v>
      </c>
      <c r="C8982" t="s">
        <v>80</v>
      </c>
      <c r="D8982" t="s">
        <v>96</v>
      </c>
      <c r="E8982" t="s">
        <v>153</v>
      </c>
      <c r="F8982" t="s">
        <v>25448</v>
      </c>
      <c r="G8982" t="s">
        <v>254</v>
      </c>
      <c r="H8982" t="s">
        <v>150</v>
      </c>
      <c r="I8982" t="s">
        <v>136</v>
      </c>
      <c r="J8982" t="s">
        <v>137</v>
      </c>
      <c r="K8982" t="s">
        <v>138</v>
      </c>
      <c r="L8982" t="s">
        <v>25449</v>
      </c>
      <c r="M8982" t="s">
        <v>25450</v>
      </c>
      <c r="N8982">
        <v>2.687777777</v>
      </c>
      <c r="O8982">
        <v>0</v>
      </c>
      <c r="P8982">
        <v>2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1.1165522483333334</v>
      </c>
      <c r="Y8982">
        <v>0</v>
      </c>
      <c r="Z8982">
        <v>0</v>
      </c>
      <c r="AA8982">
        <v>0</v>
      </c>
      <c r="AB8982">
        <v>0</v>
      </c>
      <c r="AC8982">
        <v>0</v>
      </c>
      <c r="AD8982">
        <v>0</v>
      </c>
      <c r="AE8982">
        <v>1.1165522483333334</v>
      </c>
    </row>
    <row r="8983" spans="1:31" x14ac:dyDescent="0.25">
      <c r="A8983">
        <v>2335835</v>
      </c>
      <c r="B8983">
        <v>1</v>
      </c>
      <c r="C8983" t="s">
        <v>81</v>
      </c>
      <c r="D8983" t="s">
        <v>128</v>
      </c>
      <c r="E8983" t="s">
        <v>153</v>
      </c>
      <c r="F8983" t="s">
        <v>25451</v>
      </c>
      <c r="G8983" t="s">
        <v>155</v>
      </c>
      <c r="H8983" t="s">
        <v>150</v>
      </c>
      <c r="I8983" t="s">
        <v>136</v>
      </c>
      <c r="J8983" t="s">
        <v>137</v>
      </c>
      <c r="K8983" t="s">
        <v>138</v>
      </c>
      <c r="L8983" t="s">
        <v>25452</v>
      </c>
      <c r="M8983" t="s">
        <v>25453</v>
      </c>
      <c r="N8983">
        <v>1.5888888880000001</v>
      </c>
      <c r="O8983">
        <v>0</v>
      </c>
      <c r="P8983">
        <v>7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1.6096508802423002</v>
      </c>
      <c r="Y8983">
        <v>0</v>
      </c>
      <c r="Z8983">
        <v>0</v>
      </c>
      <c r="AA8983">
        <v>0</v>
      </c>
      <c r="AB8983">
        <v>0</v>
      </c>
      <c r="AC8983">
        <v>0</v>
      </c>
      <c r="AD8983">
        <v>0</v>
      </c>
      <c r="AE8983">
        <v>1.6096508802423002</v>
      </c>
    </row>
    <row r="8984" spans="1:31" x14ac:dyDescent="0.25">
      <c r="A8984">
        <v>2335337</v>
      </c>
      <c r="B8984">
        <v>1</v>
      </c>
      <c r="C8984" t="s">
        <v>80</v>
      </c>
      <c r="D8984" t="s">
        <v>96</v>
      </c>
      <c r="E8984" t="s">
        <v>175</v>
      </c>
      <c r="F8984" t="s">
        <v>25454</v>
      </c>
      <c r="G8984" t="s">
        <v>1463</v>
      </c>
      <c r="H8984" t="s">
        <v>135</v>
      </c>
      <c r="I8984" t="s">
        <v>136</v>
      </c>
      <c r="J8984" t="s">
        <v>137</v>
      </c>
      <c r="K8984" t="s">
        <v>138</v>
      </c>
      <c r="L8984" t="s">
        <v>25455</v>
      </c>
      <c r="M8984" t="s">
        <v>25456</v>
      </c>
      <c r="N8984">
        <v>0.43055555499999998</v>
      </c>
      <c r="O8984">
        <v>0</v>
      </c>
      <c r="P8984">
        <v>134</v>
      </c>
      <c r="Q8984">
        <v>0</v>
      </c>
      <c r="R8984">
        <v>0</v>
      </c>
      <c r="S8984">
        <v>0</v>
      </c>
      <c r="T8984">
        <v>139</v>
      </c>
      <c r="U8984">
        <v>0</v>
      </c>
      <c r="V8984">
        <v>0</v>
      </c>
      <c r="W8984">
        <v>0</v>
      </c>
      <c r="X8984">
        <v>15.634716809869166</v>
      </c>
      <c r="Y8984">
        <v>0</v>
      </c>
      <c r="Z8984">
        <v>0</v>
      </c>
      <c r="AA8984">
        <v>0</v>
      </c>
      <c r="AB8984">
        <v>53.314920524708342</v>
      </c>
      <c r="AC8984">
        <v>0</v>
      </c>
      <c r="AD8984">
        <v>0</v>
      </c>
      <c r="AE8984">
        <v>68.949637334577503</v>
      </c>
    </row>
    <row r="8985" spans="1:31" x14ac:dyDescent="0.25">
      <c r="A8985">
        <v>2335586</v>
      </c>
      <c r="B8985">
        <v>1</v>
      </c>
      <c r="C8985" t="s">
        <v>80</v>
      </c>
      <c r="D8985" t="s">
        <v>86</v>
      </c>
      <c r="E8985" t="s">
        <v>153</v>
      </c>
      <c r="F8985" t="s">
        <v>2957</v>
      </c>
      <c r="G8985" t="s">
        <v>254</v>
      </c>
      <c r="H8985" t="s">
        <v>150</v>
      </c>
      <c r="I8985" t="s">
        <v>136</v>
      </c>
      <c r="J8985" t="s">
        <v>137</v>
      </c>
      <c r="K8985" t="s">
        <v>138</v>
      </c>
      <c r="L8985" t="s">
        <v>25457</v>
      </c>
      <c r="M8985" t="s">
        <v>25458</v>
      </c>
      <c r="N8985">
        <v>7.5025000000000004</v>
      </c>
      <c r="O8985">
        <v>0</v>
      </c>
      <c r="P8985">
        <v>2</v>
      </c>
      <c r="Q8985">
        <v>0</v>
      </c>
      <c r="R8985">
        <v>0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9.5326619729670004</v>
      </c>
      <c r="Y8985">
        <v>0</v>
      </c>
      <c r="Z8985">
        <v>0</v>
      </c>
      <c r="AA8985">
        <v>0</v>
      </c>
      <c r="AB8985">
        <v>0</v>
      </c>
      <c r="AC8985">
        <v>0</v>
      </c>
      <c r="AD8985">
        <v>0</v>
      </c>
      <c r="AE8985">
        <v>9.5326619729670004</v>
      </c>
    </row>
    <row r="8986" spans="1:31" x14ac:dyDescent="0.25">
      <c r="A8986">
        <v>2335437</v>
      </c>
      <c r="B8986">
        <v>1</v>
      </c>
      <c r="C8986" t="s">
        <v>81</v>
      </c>
      <c r="D8986" t="s">
        <v>115</v>
      </c>
      <c r="E8986" t="s">
        <v>132</v>
      </c>
      <c r="F8986" t="s">
        <v>25459</v>
      </c>
      <c r="G8986" t="s">
        <v>143</v>
      </c>
      <c r="H8986" t="s">
        <v>135</v>
      </c>
      <c r="I8986" t="s">
        <v>136</v>
      </c>
      <c r="J8986" t="s">
        <v>137</v>
      </c>
      <c r="K8986" t="s">
        <v>144</v>
      </c>
      <c r="L8986" t="s">
        <v>25460</v>
      </c>
      <c r="M8986" t="s">
        <v>25461</v>
      </c>
      <c r="N8986">
        <v>7.8913888879999998</v>
      </c>
      <c r="O8986">
        <v>0</v>
      </c>
      <c r="P8986">
        <v>124</v>
      </c>
      <c r="Q8986">
        <v>0</v>
      </c>
      <c r="R8986">
        <v>4</v>
      </c>
      <c r="S8986">
        <v>1</v>
      </c>
      <c r="T8986">
        <v>4</v>
      </c>
      <c r="U8986">
        <v>0</v>
      </c>
      <c r="V8986">
        <v>0</v>
      </c>
      <c r="W8986">
        <v>0</v>
      </c>
      <c r="X8986">
        <v>98.993107372041976</v>
      </c>
      <c r="Y8986">
        <v>0</v>
      </c>
      <c r="Z8986">
        <v>0.87537090577065013</v>
      </c>
      <c r="AA8986">
        <v>13.4652309205536</v>
      </c>
      <c r="AB8986">
        <v>3.1392246037745992</v>
      </c>
      <c r="AC8986">
        <v>0</v>
      </c>
      <c r="AD8986">
        <v>0</v>
      </c>
      <c r="AE8986">
        <v>116.47293380214082</v>
      </c>
    </row>
    <row r="8987" spans="1:31" x14ac:dyDescent="0.25">
      <c r="A8987">
        <v>2335941</v>
      </c>
      <c r="B8987">
        <v>1</v>
      </c>
      <c r="C8987" t="s">
        <v>80</v>
      </c>
      <c r="D8987" t="s">
        <v>84</v>
      </c>
      <c r="E8987" t="s">
        <v>285</v>
      </c>
      <c r="F8987" t="s">
        <v>25462</v>
      </c>
      <c r="G8987" t="s">
        <v>287</v>
      </c>
      <c r="H8987" t="s">
        <v>150</v>
      </c>
      <c r="I8987" t="s">
        <v>136</v>
      </c>
      <c r="J8987" t="s">
        <v>137</v>
      </c>
      <c r="K8987" t="s">
        <v>138</v>
      </c>
      <c r="L8987" t="s">
        <v>25463</v>
      </c>
      <c r="M8987" t="s">
        <v>25464</v>
      </c>
      <c r="N8987">
        <v>2.8055555550000002</v>
      </c>
      <c r="O8987">
        <v>0</v>
      </c>
      <c r="P8987">
        <v>72</v>
      </c>
      <c r="Q8987">
        <v>0</v>
      </c>
      <c r="R8987">
        <v>0</v>
      </c>
      <c r="S8987">
        <v>0</v>
      </c>
      <c r="T8987">
        <v>1</v>
      </c>
      <c r="U8987">
        <v>0</v>
      </c>
      <c r="V8987">
        <v>0</v>
      </c>
      <c r="W8987">
        <v>0</v>
      </c>
      <c r="X8987">
        <v>47.588788706657709</v>
      </c>
      <c r="Y8987">
        <v>0</v>
      </c>
      <c r="Z8987">
        <v>0</v>
      </c>
      <c r="AA8987">
        <v>0</v>
      </c>
      <c r="AB8987">
        <v>0.10436910073280004</v>
      </c>
      <c r="AC8987">
        <v>0</v>
      </c>
      <c r="AD8987">
        <v>0</v>
      </c>
      <c r="AE8987">
        <v>47.693157807390506</v>
      </c>
    </row>
    <row r="8988" spans="1:31" x14ac:dyDescent="0.25">
      <c r="A8988">
        <v>2335772</v>
      </c>
      <c r="B8988">
        <v>1</v>
      </c>
      <c r="C8988" t="s">
        <v>80</v>
      </c>
      <c r="D8988" t="s">
        <v>87</v>
      </c>
      <c r="E8988" t="s">
        <v>153</v>
      </c>
      <c r="F8988" t="s">
        <v>25465</v>
      </c>
      <c r="G8988" t="s">
        <v>155</v>
      </c>
      <c r="H8988" t="s">
        <v>150</v>
      </c>
      <c r="I8988" t="s">
        <v>136</v>
      </c>
      <c r="J8988" t="s">
        <v>137</v>
      </c>
      <c r="K8988" t="s">
        <v>138</v>
      </c>
      <c r="L8988" t="s">
        <v>25466</v>
      </c>
      <c r="M8988" t="s">
        <v>25467</v>
      </c>
      <c r="N8988">
        <v>0.99361111099999999</v>
      </c>
      <c r="O8988">
        <v>0</v>
      </c>
      <c r="P8988">
        <v>1</v>
      </c>
      <c r="Q8988">
        <v>0</v>
      </c>
      <c r="R8988">
        <v>0</v>
      </c>
      <c r="S8988">
        <v>0</v>
      </c>
      <c r="T8988">
        <v>1</v>
      </c>
      <c r="U8988">
        <v>0</v>
      </c>
      <c r="V8988">
        <v>0</v>
      </c>
      <c r="W8988">
        <v>0</v>
      </c>
      <c r="X8988">
        <v>1.3735503576125001E-2</v>
      </c>
      <c r="Y8988">
        <v>0</v>
      </c>
      <c r="Z8988">
        <v>0</v>
      </c>
      <c r="AA8988">
        <v>0</v>
      </c>
      <c r="AB8988">
        <v>0.71648915743066666</v>
      </c>
      <c r="AC8988">
        <v>0</v>
      </c>
      <c r="AD8988">
        <v>0</v>
      </c>
      <c r="AE8988">
        <v>0.73022466100679162</v>
      </c>
    </row>
    <row r="8989" spans="1:31" x14ac:dyDescent="0.25">
      <c r="A8989">
        <v>2335812</v>
      </c>
      <c r="B8989">
        <v>1</v>
      </c>
      <c r="C8989" t="s">
        <v>80</v>
      </c>
      <c r="D8989" t="s">
        <v>95</v>
      </c>
      <c r="E8989" t="s">
        <v>153</v>
      </c>
      <c r="F8989" t="s">
        <v>25468</v>
      </c>
      <c r="G8989" t="s">
        <v>155</v>
      </c>
      <c r="H8989" t="s">
        <v>150</v>
      </c>
      <c r="I8989" t="s">
        <v>136</v>
      </c>
      <c r="J8989" t="s">
        <v>137</v>
      </c>
      <c r="K8989" t="s">
        <v>138</v>
      </c>
      <c r="L8989" t="s">
        <v>25469</v>
      </c>
      <c r="M8989" t="s">
        <v>25470</v>
      </c>
      <c r="N8989">
        <v>2.0861111110000001</v>
      </c>
      <c r="O8989">
        <v>0</v>
      </c>
      <c r="P8989">
        <v>1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0.71832871417383337</v>
      </c>
      <c r="Y8989">
        <v>0</v>
      </c>
      <c r="Z8989">
        <v>0</v>
      </c>
      <c r="AA8989">
        <v>0</v>
      </c>
      <c r="AB8989">
        <v>0</v>
      </c>
      <c r="AC8989">
        <v>0</v>
      </c>
      <c r="AD8989">
        <v>0</v>
      </c>
      <c r="AE8989">
        <v>0.71832871417383337</v>
      </c>
    </row>
    <row r="8990" spans="1:31" x14ac:dyDescent="0.25">
      <c r="A8990">
        <v>2335463</v>
      </c>
      <c r="B8990">
        <v>1</v>
      </c>
      <c r="C8990" t="s">
        <v>81</v>
      </c>
      <c r="D8990" t="s">
        <v>118</v>
      </c>
      <c r="E8990" t="s">
        <v>175</v>
      </c>
      <c r="F8990" t="s">
        <v>25471</v>
      </c>
      <c r="G8990" t="s">
        <v>716</v>
      </c>
      <c r="H8990" t="s">
        <v>135</v>
      </c>
      <c r="I8990" t="s">
        <v>136</v>
      </c>
      <c r="J8990" t="s">
        <v>137</v>
      </c>
      <c r="K8990" t="s">
        <v>138</v>
      </c>
      <c r="L8990" t="s">
        <v>25472</v>
      </c>
      <c r="M8990" t="s">
        <v>25473</v>
      </c>
      <c r="N8990">
        <v>6.2661111109999998</v>
      </c>
      <c r="O8990">
        <v>0</v>
      </c>
      <c r="P8990">
        <v>33</v>
      </c>
      <c r="Q8990">
        <v>0</v>
      </c>
      <c r="R8990">
        <v>5</v>
      </c>
      <c r="S8990">
        <v>0</v>
      </c>
      <c r="T8990">
        <v>1</v>
      </c>
      <c r="U8990">
        <v>0</v>
      </c>
      <c r="V8990">
        <v>0</v>
      </c>
      <c r="W8990">
        <v>0</v>
      </c>
      <c r="X8990">
        <v>61.113707750885524</v>
      </c>
      <c r="Y8990">
        <v>0</v>
      </c>
      <c r="Z8990">
        <v>22.749618641724069</v>
      </c>
      <c r="AA8990">
        <v>0</v>
      </c>
      <c r="AB8990">
        <v>0</v>
      </c>
      <c r="AC8990">
        <v>0</v>
      </c>
      <c r="AD8990">
        <v>0</v>
      </c>
      <c r="AE8990">
        <v>83.863326392609594</v>
      </c>
    </row>
    <row r="8991" spans="1:31" x14ac:dyDescent="0.25">
      <c r="A8991">
        <v>2335832</v>
      </c>
      <c r="B8991">
        <v>1</v>
      </c>
      <c r="C8991" t="s">
        <v>80</v>
      </c>
      <c r="D8991" t="s">
        <v>98</v>
      </c>
      <c r="E8991" t="s">
        <v>132</v>
      </c>
      <c r="F8991" t="s">
        <v>9844</v>
      </c>
      <c r="G8991" t="s">
        <v>210</v>
      </c>
      <c r="H8991" t="s">
        <v>135</v>
      </c>
      <c r="I8991" t="s">
        <v>136</v>
      </c>
      <c r="J8991" t="s">
        <v>137</v>
      </c>
      <c r="K8991" t="s">
        <v>138</v>
      </c>
      <c r="L8991" t="s">
        <v>25474</v>
      </c>
      <c r="M8991" t="s">
        <v>25475</v>
      </c>
      <c r="N8991">
        <v>1.5708333329999999</v>
      </c>
      <c r="O8991">
        <v>0</v>
      </c>
      <c r="P8991">
        <v>414</v>
      </c>
      <c r="Q8991">
        <v>22</v>
      </c>
      <c r="R8991">
        <v>48</v>
      </c>
      <c r="S8991">
        <v>7</v>
      </c>
      <c r="T8991">
        <v>125</v>
      </c>
      <c r="U8991">
        <v>1</v>
      </c>
      <c r="V8991">
        <v>0</v>
      </c>
      <c r="W8991">
        <v>0</v>
      </c>
      <c r="X8991">
        <v>149.24503971170455</v>
      </c>
      <c r="Y8991">
        <v>99.516966923056145</v>
      </c>
      <c r="Z8991">
        <v>84.600876115263205</v>
      </c>
      <c r="AA8991">
        <v>25.275582823163219</v>
      </c>
      <c r="AB8991">
        <v>179.33629406628546</v>
      </c>
      <c r="AC8991">
        <v>7.7759271462666657</v>
      </c>
      <c r="AD8991">
        <v>0</v>
      </c>
      <c r="AE8991">
        <v>545.75068678573928</v>
      </c>
    </row>
    <row r="8992" spans="1:31" x14ac:dyDescent="0.25">
      <c r="A8992">
        <v>2335334</v>
      </c>
      <c r="B8992">
        <v>1</v>
      </c>
      <c r="C8992" t="s">
        <v>80</v>
      </c>
      <c r="D8992" t="s">
        <v>84</v>
      </c>
      <c r="E8992" t="s">
        <v>153</v>
      </c>
      <c r="F8992" t="s">
        <v>25476</v>
      </c>
      <c r="G8992" t="s">
        <v>203</v>
      </c>
      <c r="H8992" t="s">
        <v>150</v>
      </c>
      <c r="I8992" t="s">
        <v>136</v>
      </c>
      <c r="J8992" t="s">
        <v>137</v>
      </c>
      <c r="K8992" t="s">
        <v>138</v>
      </c>
      <c r="L8992" t="s">
        <v>25477</v>
      </c>
      <c r="M8992" t="s">
        <v>25478</v>
      </c>
      <c r="N8992">
        <v>1.925</v>
      </c>
      <c r="O8992">
        <v>0</v>
      </c>
      <c r="P8992">
        <v>5</v>
      </c>
      <c r="Q8992">
        <v>0</v>
      </c>
      <c r="R8992">
        <v>0</v>
      </c>
      <c r="S8992">
        <v>0</v>
      </c>
      <c r="T8992">
        <v>2</v>
      </c>
      <c r="U8992">
        <v>0</v>
      </c>
      <c r="V8992">
        <v>0</v>
      </c>
      <c r="W8992">
        <v>0</v>
      </c>
      <c r="X8992">
        <v>1.6089113008754499</v>
      </c>
      <c r="Y8992">
        <v>0</v>
      </c>
      <c r="Z8992">
        <v>0</v>
      </c>
      <c r="AA8992">
        <v>0</v>
      </c>
      <c r="AB8992">
        <v>9.1418953890600008E-2</v>
      </c>
      <c r="AC8992">
        <v>0</v>
      </c>
      <c r="AD8992">
        <v>0</v>
      </c>
      <c r="AE8992">
        <v>1.7003302547660499</v>
      </c>
    </row>
    <row r="8993" spans="1:31" x14ac:dyDescent="0.25">
      <c r="A8993">
        <v>2335497</v>
      </c>
      <c r="B8993">
        <v>1</v>
      </c>
      <c r="C8993" t="s">
        <v>81</v>
      </c>
      <c r="D8993" t="s">
        <v>125</v>
      </c>
      <c r="E8993" t="s">
        <v>175</v>
      </c>
      <c r="F8993" t="s">
        <v>25479</v>
      </c>
      <c r="G8993" t="s">
        <v>210</v>
      </c>
      <c r="H8993" t="s">
        <v>135</v>
      </c>
      <c r="I8993" t="s">
        <v>136</v>
      </c>
      <c r="J8993" t="s">
        <v>137</v>
      </c>
      <c r="K8993" t="s">
        <v>138</v>
      </c>
      <c r="L8993" t="s">
        <v>25480</v>
      </c>
      <c r="M8993" t="s">
        <v>25481</v>
      </c>
      <c r="N8993">
        <v>1.590833333</v>
      </c>
      <c r="O8993">
        <v>0</v>
      </c>
      <c r="P8993">
        <v>0</v>
      </c>
      <c r="Q8993">
        <v>0</v>
      </c>
      <c r="R8993">
        <v>45</v>
      </c>
      <c r="S8993">
        <v>0</v>
      </c>
      <c r="T8993">
        <v>4</v>
      </c>
      <c r="U8993">
        <v>0</v>
      </c>
      <c r="V8993">
        <v>0</v>
      </c>
      <c r="W8993">
        <v>0</v>
      </c>
      <c r="X8993">
        <v>0</v>
      </c>
      <c r="Y8993">
        <v>0</v>
      </c>
      <c r="Z8993">
        <v>59.266755584346647</v>
      </c>
      <c r="AA8993">
        <v>0</v>
      </c>
      <c r="AB8993">
        <v>6.7525964542800496</v>
      </c>
      <c r="AC8993">
        <v>0</v>
      </c>
      <c r="AD8993">
        <v>0</v>
      </c>
      <c r="AE8993">
        <v>66.019352038626693</v>
      </c>
    </row>
    <row r="8994" spans="1:31" x14ac:dyDescent="0.25">
      <c r="A8994">
        <v>2335377</v>
      </c>
      <c r="B8994">
        <v>1</v>
      </c>
      <c r="C8994" t="s">
        <v>80</v>
      </c>
      <c r="D8994" t="s">
        <v>100</v>
      </c>
      <c r="E8994" t="s">
        <v>175</v>
      </c>
      <c r="F8994" t="s">
        <v>434</v>
      </c>
      <c r="G8994" t="s">
        <v>210</v>
      </c>
      <c r="H8994" t="s">
        <v>135</v>
      </c>
      <c r="I8994" t="s">
        <v>136</v>
      </c>
      <c r="J8994" t="s">
        <v>137</v>
      </c>
      <c r="K8994" t="s">
        <v>138</v>
      </c>
      <c r="L8994" t="s">
        <v>25482</v>
      </c>
      <c r="M8994" t="s">
        <v>25397</v>
      </c>
      <c r="N8994">
        <v>1.3577777769999999</v>
      </c>
      <c r="O8994">
        <v>0</v>
      </c>
      <c r="P8994">
        <v>347</v>
      </c>
      <c r="Q8994">
        <v>12</v>
      </c>
      <c r="R8994">
        <v>58</v>
      </c>
      <c r="S8994">
        <v>9</v>
      </c>
      <c r="T8994">
        <v>55</v>
      </c>
      <c r="U8994">
        <v>0</v>
      </c>
      <c r="V8994">
        <v>0</v>
      </c>
      <c r="W8994">
        <v>0</v>
      </c>
      <c r="X8994">
        <v>104.79183990610395</v>
      </c>
      <c r="Y8994">
        <v>212.82244050325667</v>
      </c>
      <c r="Z8994">
        <v>159.6997372140699</v>
      </c>
      <c r="AA8994">
        <v>43.527752444735867</v>
      </c>
      <c r="AB8994">
        <v>63.885461208651314</v>
      </c>
      <c r="AC8994">
        <v>0</v>
      </c>
      <c r="AD8994">
        <v>0</v>
      </c>
      <c r="AE8994">
        <v>584.72723127681775</v>
      </c>
    </row>
    <row r="8995" spans="1:31" x14ac:dyDescent="0.25">
      <c r="A8995">
        <v>2335354</v>
      </c>
      <c r="B8995">
        <v>1</v>
      </c>
      <c r="C8995" t="s">
        <v>81</v>
      </c>
      <c r="D8995" t="s">
        <v>121</v>
      </c>
      <c r="E8995" t="s">
        <v>147</v>
      </c>
      <c r="F8995" t="s">
        <v>25483</v>
      </c>
      <c r="G8995" t="s">
        <v>149</v>
      </c>
      <c r="H8995" t="s">
        <v>150</v>
      </c>
      <c r="I8995" t="s">
        <v>136</v>
      </c>
      <c r="J8995" t="s">
        <v>137</v>
      </c>
      <c r="K8995" t="s">
        <v>138</v>
      </c>
      <c r="L8995" t="s">
        <v>25484</v>
      </c>
      <c r="M8995" t="s">
        <v>25485</v>
      </c>
      <c r="N8995">
        <v>3.105</v>
      </c>
      <c r="O8995">
        <v>0</v>
      </c>
      <c r="P8995">
        <v>7</v>
      </c>
      <c r="Q8995">
        <v>0</v>
      </c>
      <c r="R8995">
        <v>1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1.4500020805042666</v>
      </c>
      <c r="Y8995">
        <v>0</v>
      </c>
      <c r="Z8995">
        <v>0</v>
      </c>
      <c r="AA8995">
        <v>0</v>
      </c>
      <c r="AB8995">
        <v>0</v>
      </c>
      <c r="AC8995">
        <v>0</v>
      </c>
      <c r="AD8995">
        <v>0</v>
      </c>
      <c r="AE8995">
        <v>1.4500020805042666</v>
      </c>
    </row>
    <row r="8996" spans="1:31" x14ac:dyDescent="0.25">
      <c r="A8996">
        <v>2335477</v>
      </c>
      <c r="B8996">
        <v>1</v>
      </c>
      <c r="C8996" t="s">
        <v>80</v>
      </c>
      <c r="D8996" t="s">
        <v>96</v>
      </c>
      <c r="E8996" t="s">
        <v>132</v>
      </c>
      <c r="F8996" t="s">
        <v>6413</v>
      </c>
      <c r="G8996" t="s">
        <v>210</v>
      </c>
      <c r="H8996" t="s">
        <v>135</v>
      </c>
      <c r="I8996" t="s">
        <v>136</v>
      </c>
      <c r="J8996" t="s">
        <v>137</v>
      </c>
      <c r="K8996" t="s">
        <v>138</v>
      </c>
      <c r="L8996" t="s">
        <v>25486</v>
      </c>
      <c r="M8996" t="s">
        <v>25487</v>
      </c>
      <c r="N8996">
        <v>0.49222222199999999</v>
      </c>
      <c r="O8996">
        <v>2</v>
      </c>
      <c r="P8996">
        <v>121</v>
      </c>
      <c r="Q8996">
        <v>1</v>
      </c>
      <c r="R8996">
        <v>182</v>
      </c>
      <c r="S8996">
        <v>1</v>
      </c>
      <c r="T8996">
        <v>41</v>
      </c>
      <c r="U8996">
        <v>0</v>
      </c>
      <c r="V8996">
        <v>0</v>
      </c>
      <c r="W8996">
        <v>28.692373502784388</v>
      </c>
      <c r="X8996">
        <v>30.209703107531542</v>
      </c>
      <c r="Y8996">
        <v>0.63499310105134177</v>
      </c>
      <c r="Z8996">
        <v>75.247909829748068</v>
      </c>
      <c r="AA8996">
        <v>13.296005245460274</v>
      </c>
      <c r="AB8996">
        <v>46.041815571862273</v>
      </c>
      <c r="AC8996">
        <v>0</v>
      </c>
      <c r="AD8996">
        <v>0</v>
      </c>
      <c r="AE8996">
        <v>194.12280035843787</v>
      </c>
    </row>
    <row r="8997" spans="1:31" x14ac:dyDescent="0.25">
      <c r="A8997">
        <v>2335789</v>
      </c>
      <c r="B8997">
        <v>1</v>
      </c>
      <c r="C8997" t="s">
        <v>81</v>
      </c>
      <c r="D8997" t="s">
        <v>118</v>
      </c>
      <c r="E8997" t="s">
        <v>175</v>
      </c>
      <c r="F8997" t="s">
        <v>16315</v>
      </c>
      <c r="G8997" t="s">
        <v>210</v>
      </c>
      <c r="H8997" t="s">
        <v>135</v>
      </c>
      <c r="I8997" t="s">
        <v>136</v>
      </c>
      <c r="J8997" t="s">
        <v>137</v>
      </c>
      <c r="K8997" t="s">
        <v>138</v>
      </c>
      <c r="L8997" t="s">
        <v>25488</v>
      </c>
      <c r="M8997" t="s">
        <v>25489</v>
      </c>
      <c r="N8997">
        <v>2.0897222219999998</v>
      </c>
      <c r="O8997">
        <v>0</v>
      </c>
      <c r="P8997">
        <v>63</v>
      </c>
      <c r="Q8997">
        <v>0</v>
      </c>
      <c r="R8997">
        <v>5</v>
      </c>
      <c r="S8997">
        <v>0</v>
      </c>
      <c r="T8997">
        <v>4</v>
      </c>
      <c r="U8997">
        <v>0</v>
      </c>
      <c r="V8997">
        <v>0</v>
      </c>
      <c r="W8997">
        <v>0</v>
      </c>
      <c r="X8997">
        <v>19.171715270930925</v>
      </c>
      <c r="Y8997">
        <v>0</v>
      </c>
      <c r="Z8997">
        <v>65.847756525469336</v>
      </c>
      <c r="AA8997">
        <v>0</v>
      </c>
      <c r="AB8997">
        <v>4.2915615857917775</v>
      </c>
      <c r="AC8997">
        <v>0</v>
      </c>
      <c r="AD8997">
        <v>0</v>
      </c>
      <c r="AE8997">
        <v>89.311033382192051</v>
      </c>
    </row>
    <row r="8998" spans="1:31" x14ac:dyDescent="0.25">
      <c r="A8998">
        <v>2335483</v>
      </c>
      <c r="B8998">
        <v>1</v>
      </c>
      <c r="C8998" t="s">
        <v>80</v>
      </c>
      <c r="D8998" t="s">
        <v>105</v>
      </c>
      <c r="E8998" t="s">
        <v>158</v>
      </c>
      <c r="F8998" t="s">
        <v>25490</v>
      </c>
      <c r="G8998" t="s">
        <v>143</v>
      </c>
      <c r="H8998" t="s">
        <v>150</v>
      </c>
      <c r="I8998" t="s">
        <v>136</v>
      </c>
      <c r="J8998" t="s">
        <v>137</v>
      </c>
      <c r="K8998" t="s">
        <v>144</v>
      </c>
      <c r="L8998" t="s">
        <v>25491</v>
      </c>
      <c r="M8998" t="s">
        <v>25492</v>
      </c>
      <c r="N8998">
        <v>3.18</v>
      </c>
      <c r="O8998">
        <v>0</v>
      </c>
      <c r="P8998">
        <v>246</v>
      </c>
      <c r="Q8998">
        <v>0</v>
      </c>
      <c r="R8998">
        <v>0</v>
      </c>
      <c r="S8998">
        <v>0</v>
      </c>
      <c r="T8998">
        <v>17</v>
      </c>
      <c r="U8998">
        <v>0</v>
      </c>
      <c r="V8998">
        <v>0</v>
      </c>
      <c r="W8998">
        <v>0</v>
      </c>
      <c r="X8998">
        <v>165.7518402126293</v>
      </c>
      <c r="Y8998">
        <v>0</v>
      </c>
      <c r="Z8998">
        <v>0</v>
      </c>
      <c r="AA8998">
        <v>0</v>
      </c>
      <c r="AB8998">
        <v>36.225595668893334</v>
      </c>
      <c r="AC8998">
        <v>0</v>
      </c>
      <c r="AD8998">
        <v>0</v>
      </c>
      <c r="AE8998">
        <v>201.97743588152264</v>
      </c>
    </row>
    <row r="8999" spans="1:31" x14ac:dyDescent="0.25">
      <c r="A8999">
        <v>2335540</v>
      </c>
      <c r="B8999">
        <v>1</v>
      </c>
      <c r="C8999" t="s">
        <v>80</v>
      </c>
      <c r="D8999" t="s">
        <v>100</v>
      </c>
      <c r="E8999" t="s">
        <v>141</v>
      </c>
      <c r="F8999" t="s">
        <v>349</v>
      </c>
      <c r="G8999" t="s">
        <v>134</v>
      </c>
      <c r="H8999" t="s">
        <v>135</v>
      </c>
      <c r="I8999" t="s">
        <v>468</v>
      </c>
      <c r="J8999" t="s">
        <v>137</v>
      </c>
      <c r="K8999" t="s">
        <v>138</v>
      </c>
      <c r="L8999" t="s">
        <v>25493</v>
      </c>
      <c r="M8999" t="s">
        <v>25494</v>
      </c>
      <c r="N8999">
        <v>3.5277777000000003E-2</v>
      </c>
      <c r="O8999">
        <v>4</v>
      </c>
      <c r="P8999">
        <v>1646</v>
      </c>
      <c r="Q8999">
        <v>4</v>
      </c>
      <c r="R8999">
        <v>101</v>
      </c>
      <c r="S8999">
        <v>9</v>
      </c>
      <c r="T8999">
        <v>74</v>
      </c>
      <c r="U8999">
        <v>0</v>
      </c>
      <c r="V8999">
        <v>0</v>
      </c>
      <c r="W8999">
        <v>3.7616224576222659</v>
      </c>
      <c r="X8999">
        <v>13.072833513232105</v>
      </c>
      <c r="Y8999">
        <v>0.31610960228020835</v>
      </c>
      <c r="Z8999">
        <v>1.1774154778432644</v>
      </c>
      <c r="AA8999">
        <v>4.3464179289290632</v>
      </c>
      <c r="AB8999">
        <v>2.2405487343960675</v>
      </c>
      <c r="AC8999">
        <v>0</v>
      </c>
      <c r="AD8999">
        <v>0</v>
      </c>
      <c r="AE8999">
        <v>24.914947714302976</v>
      </c>
    </row>
    <row r="9000" spans="1:31" x14ac:dyDescent="0.25">
      <c r="A9000">
        <v>2335440</v>
      </c>
      <c r="B9000">
        <v>1</v>
      </c>
      <c r="C9000" t="s">
        <v>81</v>
      </c>
      <c r="D9000" t="s">
        <v>128</v>
      </c>
      <c r="E9000" t="s">
        <v>141</v>
      </c>
      <c r="F9000" t="s">
        <v>25495</v>
      </c>
      <c r="G9000" t="s">
        <v>134</v>
      </c>
      <c r="H9000" t="s">
        <v>135</v>
      </c>
      <c r="I9000" t="s">
        <v>136</v>
      </c>
      <c r="J9000" t="s">
        <v>137</v>
      </c>
      <c r="K9000" t="s">
        <v>138</v>
      </c>
      <c r="L9000" t="s">
        <v>25496</v>
      </c>
      <c r="M9000" t="s">
        <v>25497</v>
      </c>
      <c r="N9000">
        <v>0.44</v>
      </c>
      <c r="O9000">
        <v>0</v>
      </c>
      <c r="P9000">
        <v>0</v>
      </c>
      <c r="Q9000">
        <v>0</v>
      </c>
      <c r="R9000">
        <v>0</v>
      </c>
      <c r="S9000">
        <v>4</v>
      </c>
      <c r="T9000">
        <v>0</v>
      </c>
      <c r="U9000">
        <v>4</v>
      </c>
      <c r="V9000">
        <v>0</v>
      </c>
      <c r="W9000">
        <v>0</v>
      </c>
      <c r="X9000">
        <v>0</v>
      </c>
      <c r="Y9000">
        <v>0</v>
      </c>
      <c r="Z9000">
        <v>0</v>
      </c>
      <c r="AA9000">
        <v>9.9124322659780013</v>
      </c>
      <c r="AB9000">
        <v>0</v>
      </c>
      <c r="AC9000">
        <v>33.354616486435205</v>
      </c>
      <c r="AD9000">
        <v>0</v>
      </c>
      <c r="AE9000">
        <v>43.267048752413203</v>
      </c>
    </row>
    <row r="9001" spans="1:31" x14ac:dyDescent="0.25">
      <c r="A9001">
        <v>2335652</v>
      </c>
      <c r="B9001">
        <v>1</v>
      </c>
      <c r="C9001" t="s">
        <v>80</v>
      </c>
      <c r="D9001" t="s">
        <v>96</v>
      </c>
      <c r="E9001" t="s">
        <v>285</v>
      </c>
      <c r="F9001" t="s">
        <v>25498</v>
      </c>
      <c r="G9001" t="s">
        <v>336</v>
      </c>
      <c r="H9001" t="s">
        <v>150</v>
      </c>
      <c r="I9001" t="s">
        <v>136</v>
      </c>
      <c r="J9001" t="s">
        <v>137</v>
      </c>
      <c r="K9001" t="s">
        <v>138</v>
      </c>
      <c r="L9001" t="s">
        <v>25499</v>
      </c>
      <c r="M9001" t="s">
        <v>25500</v>
      </c>
      <c r="N9001">
        <v>0.89916666599999995</v>
      </c>
      <c r="O9001">
        <v>0</v>
      </c>
      <c r="P9001">
        <v>2</v>
      </c>
      <c r="Q9001">
        <v>0</v>
      </c>
      <c r="R9001">
        <v>0</v>
      </c>
      <c r="S9001">
        <v>0</v>
      </c>
      <c r="T9001">
        <v>2</v>
      </c>
      <c r="U9001">
        <v>0</v>
      </c>
      <c r="V9001">
        <v>0</v>
      </c>
      <c r="W9001">
        <v>0</v>
      </c>
      <c r="X9001">
        <v>0.79025729169000003</v>
      </c>
      <c r="Y9001">
        <v>0</v>
      </c>
      <c r="Z9001">
        <v>0</v>
      </c>
      <c r="AA9001">
        <v>0</v>
      </c>
      <c r="AB9001">
        <v>17.067644526759835</v>
      </c>
      <c r="AC9001">
        <v>0</v>
      </c>
      <c r="AD9001">
        <v>0</v>
      </c>
      <c r="AE9001">
        <v>17.857901818449836</v>
      </c>
    </row>
    <row r="9002" spans="1:31" x14ac:dyDescent="0.25">
      <c r="A9002">
        <v>2335798</v>
      </c>
      <c r="B9002">
        <v>1</v>
      </c>
      <c r="C9002" t="s">
        <v>81</v>
      </c>
      <c r="D9002" t="s">
        <v>113</v>
      </c>
      <c r="E9002" t="s">
        <v>175</v>
      </c>
      <c r="F9002" t="s">
        <v>25501</v>
      </c>
      <c r="G9002" t="s">
        <v>134</v>
      </c>
      <c r="H9002" t="s">
        <v>135</v>
      </c>
      <c r="I9002" t="s">
        <v>136</v>
      </c>
      <c r="J9002" t="s">
        <v>137</v>
      </c>
      <c r="K9002" t="s">
        <v>138</v>
      </c>
      <c r="L9002" t="s">
        <v>25502</v>
      </c>
      <c r="M9002" t="s">
        <v>25503</v>
      </c>
      <c r="N9002">
        <v>1.605277777</v>
      </c>
      <c r="O9002">
        <v>0</v>
      </c>
      <c r="P9002">
        <v>512</v>
      </c>
      <c r="Q9002">
        <v>0</v>
      </c>
      <c r="R9002">
        <v>5</v>
      </c>
      <c r="S9002">
        <v>0</v>
      </c>
      <c r="T9002">
        <v>58</v>
      </c>
      <c r="U9002">
        <v>0</v>
      </c>
      <c r="V9002">
        <v>0</v>
      </c>
      <c r="W9002">
        <v>0</v>
      </c>
      <c r="X9002">
        <v>126.02737984722864</v>
      </c>
      <c r="Y9002">
        <v>0</v>
      </c>
      <c r="Z9002">
        <v>7.3623708467796671</v>
      </c>
      <c r="AA9002">
        <v>0</v>
      </c>
      <c r="AB9002">
        <v>40.216926671857593</v>
      </c>
      <c r="AC9002">
        <v>0</v>
      </c>
      <c r="AD9002">
        <v>0</v>
      </c>
      <c r="AE9002">
        <v>173.60667736586589</v>
      </c>
    </row>
    <row r="9003" spans="1:31" x14ac:dyDescent="0.25">
      <c r="A9003">
        <v>2335698</v>
      </c>
      <c r="B9003">
        <v>1</v>
      </c>
      <c r="C9003" t="s">
        <v>80</v>
      </c>
      <c r="D9003" t="s">
        <v>107</v>
      </c>
      <c r="E9003" t="s">
        <v>158</v>
      </c>
      <c r="F9003" t="s">
        <v>25504</v>
      </c>
      <c r="G9003" t="s">
        <v>149</v>
      </c>
      <c r="H9003" t="s">
        <v>150</v>
      </c>
      <c r="I9003" t="s">
        <v>136</v>
      </c>
      <c r="J9003" t="s">
        <v>137</v>
      </c>
      <c r="K9003" t="s">
        <v>138</v>
      </c>
      <c r="L9003" t="s">
        <v>25505</v>
      </c>
      <c r="M9003" t="s">
        <v>25506</v>
      </c>
      <c r="N9003">
        <v>1.0916666660000001</v>
      </c>
      <c r="O9003">
        <v>0</v>
      </c>
      <c r="P9003">
        <v>79</v>
      </c>
      <c r="Q9003">
        <v>0</v>
      </c>
      <c r="R9003">
        <v>0</v>
      </c>
      <c r="S9003">
        <v>0</v>
      </c>
      <c r="T9003">
        <v>31</v>
      </c>
      <c r="U9003">
        <v>0</v>
      </c>
      <c r="V9003">
        <v>0</v>
      </c>
      <c r="W9003">
        <v>0</v>
      </c>
      <c r="X9003">
        <v>16.929182482994495</v>
      </c>
      <c r="Y9003">
        <v>0</v>
      </c>
      <c r="Z9003">
        <v>0</v>
      </c>
      <c r="AA9003">
        <v>0</v>
      </c>
      <c r="AB9003">
        <v>209.27214974301506</v>
      </c>
      <c r="AC9003">
        <v>0</v>
      </c>
      <c r="AD9003">
        <v>0</v>
      </c>
      <c r="AE9003">
        <v>226.20133222600955</v>
      </c>
    </row>
    <row r="9004" spans="1:31" x14ac:dyDescent="0.25">
      <c r="A9004">
        <v>2335758</v>
      </c>
      <c r="B9004">
        <v>1</v>
      </c>
      <c r="C9004" t="s">
        <v>80</v>
      </c>
      <c r="D9004" t="s">
        <v>93</v>
      </c>
      <c r="E9004" t="s">
        <v>147</v>
      </c>
      <c r="F9004" t="s">
        <v>25507</v>
      </c>
      <c r="G9004" t="s">
        <v>149</v>
      </c>
      <c r="H9004" t="s">
        <v>150</v>
      </c>
      <c r="I9004" t="s">
        <v>136</v>
      </c>
      <c r="J9004" t="s">
        <v>137</v>
      </c>
      <c r="K9004" t="s">
        <v>138</v>
      </c>
      <c r="L9004" t="s">
        <v>25508</v>
      </c>
      <c r="M9004" t="s">
        <v>25509</v>
      </c>
      <c r="N9004">
        <v>8.5894444439999997</v>
      </c>
      <c r="O9004">
        <v>0</v>
      </c>
      <c r="P9004">
        <v>5</v>
      </c>
      <c r="Q9004">
        <v>0</v>
      </c>
      <c r="R9004">
        <v>7</v>
      </c>
      <c r="S9004">
        <v>0</v>
      </c>
      <c r="T9004">
        <v>2</v>
      </c>
      <c r="U9004">
        <v>0</v>
      </c>
      <c r="V9004">
        <v>0</v>
      </c>
      <c r="W9004">
        <v>0</v>
      </c>
      <c r="X9004">
        <v>14.349389619125839</v>
      </c>
      <c r="Y9004">
        <v>0</v>
      </c>
      <c r="Z9004">
        <v>291.47435952421864</v>
      </c>
      <c r="AA9004">
        <v>0</v>
      </c>
      <c r="AB9004">
        <v>15.595894223309839</v>
      </c>
      <c r="AC9004">
        <v>0</v>
      </c>
      <c r="AD9004">
        <v>0</v>
      </c>
      <c r="AE9004">
        <v>321.41964336665427</v>
      </c>
    </row>
    <row r="9005" spans="1:31" x14ac:dyDescent="0.25">
      <c r="A9005">
        <v>2335466</v>
      </c>
      <c r="B9005">
        <v>1</v>
      </c>
      <c r="C9005" t="s">
        <v>80</v>
      </c>
      <c r="D9005" t="s">
        <v>104</v>
      </c>
      <c r="E9005" t="s">
        <v>158</v>
      </c>
      <c r="F9005" t="s">
        <v>25510</v>
      </c>
      <c r="G9005" t="s">
        <v>143</v>
      </c>
      <c r="H9005" t="s">
        <v>150</v>
      </c>
      <c r="I9005" t="s">
        <v>136</v>
      </c>
      <c r="J9005" t="s">
        <v>137</v>
      </c>
      <c r="K9005" t="s">
        <v>144</v>
      </c>
      <c r="L9005" t="s">
        <v>25511</v>
      </c>
      <c r="M9005" t="s">
        <v>25512</v>
      </c>
      <c r="N9005">
        <v>7.9533333329999998</v>
      </c>
      <c r="O9005">
        <v>0</v>
      </c>
      <c r="P9005">
        <v>407</v>
      </c>
      <c r="Q9005">
        <v>0</v>
      </c>
      <c r="R9005">
        <v>6</v>
      </c>
      <c r="S9005">
        <v>0</v>
      </c>
      <c r="T9005">
        <v>66</v>
      </c>
      <c r="U9005">
        <v>0</v>
      </c>
      <c r="V9005">
        <v>0</v>
      </c>
      <c r="W9005">
        <v>0</v>
      </c>
      <c r="X9005">
        <v>579.191571019908</v>
      </c>
      <c r="Y9005">
        <v>0</v>
      </c>
      <c r="Z9005">
        <v>16.24563835630374</v>
      </c>
      <c r="AA9005">
        <v>0</v>
      </c>
      <c r="AB9005">
        <v>266.57980837510223</v>
      </c>
      <c r="AC9005">
        <v>0</v>
      </c>
      <c r="AD9005">
        <v>0</v>
      </c>
      <c r="AE9005">
        <v>862.01701775131392</v>
      </c>
    </row>
    <row r="9006" spans="1:31" x14ac:dyDescent="0.25">
      <c r="A9006">
        <v>2335927</v>
      </c>
      <c r="B9006">
        <v>1</v>
      </c>
      <c r="C9006" t="s">
        <v>81</v>
      </c>
      <c r="D9006" t="s">
        <v>127</v>
      </c>
      <c r="E9006" t="s">
        <v>153</v>
      </c>
      <c r="F9006" t="s">
        <v>25513</v>
      </c>
      <c r="G9006" t="s">
        <v>155</v>
      </c>
      <c r="H9006" t="s">
        <v>150</v>
      </c>
      <c r="I9006" t="s">
        <v>136</v>
      </c>
      <c r="J9006" t="s">
        <v>137</v>
      </c>
      <c r="K9006" t="s">
        <v>138</v>
      </c>
      <c r="L9006" t="s">
        <v>25514</v>
      </c>
      <c r="M9006" t="s">
        <v>25515</v>
      </c>
      <c r="N9006">
        <v>2.778888888</v>
      </c>
      <c r="O9006">
        <v>0</v>
      </c>
      <c r="P9006">
        <v>1</v>
      </c>
      <c r="Q9006">
        <v>0</v>
      </c>
      <c r="R9006">
        <v>0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0.11430447821089999</v>
      </c>
      <c r="Y9006">
        <v>0</v>
      </c>
      <c r="Z9006">
        <v>0</v>
      </c>
      <c r="AA9006">
        <v>0</v>
      </c>
      <c r="AB9006">
        <v>0</v>
      </c>
      <c r="AC9006">
        <v>0</v>
      </c>
      <c r="AD9006">
        <v>0</v>
      </c>
      <c r="AE9006">
        <v>0.11430447821089999</v>
      </c>
    </row>
    <row r="9007" spans="1:31" x14ac:dyDescent="0.25">
      <c r="A9007">
        <v>2335572</v>
      </c>
      <c r="B9007">
        <v>1</v>
      </c>
      <c r="C9007" t="s">
        <v>81</v>
      </c>
      <c r="D9007" t="s">
        <v>118</v>
      </c>
      <c r="E9007" t="s">
        <v>175</v>
      </c>
      <c r="F9007" t="s">
        <v>8320</v>
      </c>
      <c r="G9007" t="s">
        <v>210</v>
      </c>
      <c r="H9007" t="s">
        <v>135</v>
      </c>
      <c r="I9007" t="s">
        <v>136</v>
      </c>
      <c r="J9007" t="s">
        <v>137</v>
      </c>
      <c r="K9007" t="s">
        <v>138</v>
      </c>
      <c r="L9007" t="s">
        <v>25516</v>
      </c>
      <c r="M9007" t="s">
        <v>25517</v>
      </c>
      <c r="N9007">
        <v>1.2633333330000001</v>
      </c>
      <c r="O9007">
        <v>0</v>
      </c>
      <c r="P9007">
        <v>0</v>
      </c>
      <c r="Q9007">
        <v>2</v>
      </c>
      <c r="R9007">
        <v>4</v>
      </c>
      <c r="S9007">
        <v>2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7.8022291035967513</v>
      </c>
      <c r="Z9007">
        <v>121.02179537094199</v>
      </c>
      <c r="AA9007">
        <v>488.95362210251204</v>
      </c>
      <c r="AB9007">
        <v>0</v>
      </c>
      <c r="AC9007">
        <v>0</v>
      </c>
      <c r="AD9007">
        <v>0</v>
      </c>
      <c r="AE9007">
        <v>617.77764657705075</v>
      </c>
    </row>
    <row r="9008" spans="1:31" x14ac:dyDescent="0.25">
      <c r="A9008">
        <v>2335904</v>
      </c>
      <c r="B9008">
        <v>1</v>
      </c>
      <c r="C9008" t="s">
        <v>81</v>
      </c>
      <c r="D9008" t="s">
        <v>120</v>
      </c>
      <c r="E9008" t="s">
        <v>158</v>
      </c>
      <c r="F9008" t="s">
        <v>25518</v>
      </c>
      <c r="G9008" t="s">
        <v>453</v>
      </c>
      <c r="H9008" t="s">
        <v>150</v>
      </c>
      <c r="I9008" t="s">
        <v>136</v>
      </c>
      <c r="J9008" t="s">
        <v>137</v>
      </c>
      <c r="K9008" t="s">
        <v>138</v>
      </c>
      <c r="L9008" t="s">
        <v>25519</v>
      </c>
      <c r="M9008" t="s">
        <v>25520</v>
      </c>
      <c r="N9008">
        <v>1.2808333329999999</v>
      </c>
      <c r="O9008">
        <v>0</v>
      </c>
      <c r="P9008">
        <v>0</v>
      </c>
      <c r="Q9008">
        <v>0</v>
      </c>
      <c r="R9008">
        <v>5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37.290403028474479</v>
      </c>
      <c r="AA9008">
        <v>0</v>
      </c>
      <c r="AB9008">
        <v>0</v>
      </c>
      <c r="AC9008">
        <v>0</v>
      </c>
      <c r="AD9008">
        <v>0</v>
      </c>
      <c r="AE9008">
        <v>37.290403028474479</v>
      </c>
    </row>
    <row r="9009" spans="1:31" x14ac:dyDescent="0.25">
      <c r="A9009">
        <v>2335741</v>
      </c>
      <c r="B9009">
        <v>1</v>
      </c>
      <c r="C9009" t="s">
        <v>81</v>
      </c>
      <c r="D9009" t="s">
        <v>128</v>
      </c>
      <c r="E9009" t="s">
        <v>158</v>
      </c>
      <c r="F9009" t="s">
        <v>11616</v>
      </c>
      <c r="G9009" t="s">
        <v>149</v>
      </c>
      <c r="H9009" t="s">
        <v>150</v>
      </c>
      <c r="I9009" t="s">
        <v>136</v>
      </c>
      <c r="J9009" t="s">
        <v>137</v>
      </c>
      <c r="K9009" t="s">
        <v>138</v>
      </c>
      <c r="L9009" t="s">
        <v>25521</v>
      </c>
      <c r="M9009" t="s">
        <v>25522</v>
      </c>
      <c r="N9009">
        <v>3.2261111109999998</v>
      </c>
      <c r="O9009">
        <v>1</v>
      </c>
      <c r="P9009">
        <v>1</v>
      </c>
      <c r="Q9009">
        <v>3</v>
      </c>
      <c r="R9009">
        <v>0</v>
      </c>
      <c r="S9009">
        <v>1</v>
      </c>
      <c r="T9009">
        <v>0</v>
      </c>
      <c r="U9009">
        <v>0</v>
      </c>
      <c r="V9009">
        <v>0</v>
      </c>
      <c r="W9009">
        <v>2.5625040151621499</v>
      </c>
      <c r="X9009">
        <v>0</v>
      </c>
      <c r="Y9009">
        <v>2.4742163221746667</v>
      </c>
      <c r="Z9009">
        <v>0</v>
      </c>
      <c r="AA9009">
        <v>5.3284096434211996</v>
      </c>
      <c r="AB9009">
        <v>0</v>
      </c>
      <c r="AC9009">
        <v>0</v>
      </c>
      <c r="AD9009">
        <v>0</v>
      </c>
      <c r="AE9009">
        <v>10.365129980758017</v>
      </c>
    </row>
    <row r="9010" spans="1:31" x14ac:dyDescent="0.25">
      <c r="A9010">
        <v>2335343</v>
      </c>
      <c r="B9010">
        <v>1</v>
      </c>
      <c r="C9010" t="s">
        <v>81</v>
      </c>
      <c r="D9010" t="s">
        <v>128</v>
      </c>
      <c r="E9010" t="s">
        <v>132</v>
      </c>
      <c r="F9010" t="s">
        <v>5060</v>
      </c>
      <c r="G9010" t="s">
        <v>134</v>
      </c>
      <c r="H9010" t="s">
        <v>135</v>
      </c>
      <c r="I9010" t="s">
        <v>136</v>
      </c>
      <c r="J9010" t="s">
        <v>137</v>
      </c>
      <c r="K9010" t="s">
        <v>138</v>
      </c>
      <c r="L9010" t="s">
        <v>25523</v>
      </c>
      <c r="M9010" t="s">
        <v>25524</v>
      </c>
      <c r="N9010">
        <v>0.505833333</v>
      </c>
      <c r="O9010">
        <v>1</v>
      </c>
      <c r="P9010">
        <v>585</v>
      </c>
      <c r="Q9010">
        <v>4</v>
      </c>
      <c r="R9010">
        <v>3</v>
      </c>
      <c r="S9010">
        <v>9</v>
      </c>
      <c r="T9010">
        <v>48</v>
      </c>
      <c r="U9010">
        <v>0</v>
      </c>
      <c r="V9010">
        <v>0</v>
      </c>
      <c r="W9010">
        <v>7.9335383318550015E-2</v>
      </c>
      <c r="X9010">
        <v>24.396954399553319</v>
      </c>
      <c r="Y9010">
        <v>3.269162237050717</v>
      </c>
      <c r="Z9010">
        <v>0.13914588925782501</v>
      </c>
      <c r="AA9010">
        <v>8.3028229461891669</v>
      </c>
      <c r="AB9010">
        <v>6.5335670639195325</v>
      </c>
      <c r="AC9010">
        <v>0</v>
      </c>
      <c r="AD9010">
        <v>0</v>
      </c>
      <c r="AE9010">
        <v>42.720987919289115</v>
      </c>
    </row>
    <row r="9011" spans="1:31" x14ac:dyDescent="0.25">
      <c r="A9011">
        <v>2335592</v>
      </c>
      <c r="B9011">
        <v>1</v>
      </c>
      <c r="C9011" t="s">
        <v>80</v>
      </c>
      <c r="D9011" t="s">
        <v>103</v>
      </c>
      <c r="E9011" t="s">
        <v>147</v>
      </c>
      <c r="F9011" t="s">
        <v>9741</v>
      </c>
      <c r="G9011" t="s">
        <v>149</v>
      </c>
      <c r="H9011" t="s">
        <v>150</v>
      </c>
      <c r="I9011" t="s">
        <v>136</v>
      </c>
      <c r="J9011" t="s">
        <v>137</v>
      </c>
      <c r="K9011" t="s">
        <v>138</v>
      </c>
      <c r="L9011" t="s">
        <v>25525</v>
      </c>
      <c r="M9011" t="s">
        <v>25526</v>
      </c>
      <c r="N9011">
        <v>1.0533333330000001</v>
      </c>
      <c r="O9011">
        <v>0</v>
      </c>
      <c r="P9011">
        <v>0</v>
      </c>
      <c r="Q9011">
        <v>0</v>
      </c>
      <c r="R9011">
        <v>1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0</v>
      </c>
      <c r="AA9011">
        <v>0</v>
      </c>
      <c r="AB9011">
        <v>0</v>
      </c>
      <c r="AC9011">
        <v>0</v>
      </c>
      <c r="AD9011">
        <v>0</v>
      </c>
      <c r="AE9011">
        <v>0</v>
      </c>
    </row>
    <row r="9012" spans="1:31" x14ac:dyDescent="0.25">
      <c r="A9012">
        <v>2335443</v>
      </c>
      <c r="B9012">
        <v>1</v>
      </c>
      <c r="C9012" t="s">
        <v>80</v>
      </c>
      <c r="D9012" t="s">
        <v>85</v>
      </c>
      <c r="E9012" t="s">
        <v>158</v>
      </c>
      <c r="F9012" t="s">
        <v>10312</v>
      </c>
      <c r="G9012" t="s">
        <v>177</v>
      </c>
      <c r="H9012" t="s">
        <v>150</v>
      </c>
      <c r="I9012" t="s">
        <v>136</v>
      </c>
      <c r="J9012" t="s">
        <v>137</v>
      </c>
      <c r="K9012" t="s">
        <v>144</v>
      </c>
      <c r="L9012" t="s">
        <v>25527</v>
      </c>
      <c r="M9012" t="s">
        <v>25528</v>
      </c>
      <c r="N9012">
        <v>0.58250000000000002</v>
      </c>
      <c r="O9012">
        <v>0</v>
      </c>
      <c r="P9012">
        <v>545</v>
      </c>
      <c r="Q9012">
        <v>0</v>
      </c>
      <c r="R9012">
        <v>0</v>
      </c>
      <c r="S9012">
        <v>0</v>
      </c>
      <c r="T9012">
        <v>61</v>
      </c>
      <c r="U9012">
        <v>0</v>
      </c>
      <c r="V9012">
        <v>0</v>
      </c>
      <c r="W9012">
        <v>0</v>
      </c>
      <c r="X9012">
        <v>61.874125338431078</v>
      </c>
      <c r="Y9012">
        <v>0</v>
      </c>
      <c r="Z9012">
        <v>0</v>
      </c>
      <c r="AA9012">
        <v>0</v>
      </c>
      <c r="AB9012">
        <v>17.140303779538502</v>
      </c>
      <c r="AC9012">
        <v>0</v>
      </c>
      <c r="AD9012">
        <v>0</v>
      </c>
      <c r="AE9012">
        <v>79.014429117969584</v>
      </c>
    </row>
    <row r="9013" spans="1:31" x14ac:dyDescent="0.25">
      <c r="A9013">
        <v>2335884</v>
      </c>
      <c r="B9013">
        <v>1</v>
      </c>
      <c r="C9013" t="s">
        <v>80</v>
      </c>
      <c r="D9013" t="s">
        <v>96</v>
      </c>
      <c r="E9013" t="s">
        <v>153</v>
      </c>
      <c r="F9013" t="s">
        <v>25529</v>
      </c>
      <c r="G9013" t="s">
        <v>155</v>
      </c>
      <c r="H9013" t="s">
        <v>150</v>
      </c>
      <c r="I9013" t="s">
        <v>136</v>
      </c>
      <c r="J9013" t="s">
        <v>137</v>
      </c>
      <c r="K9013" t="s">
        <v>138</v>
      </c>
      <c r="L9013" t="s">
        <v>25530</v>
      </c>
      <c r="M9013" t="s">
        <v>25531</v>
      </c>
      <c r="N9013">
        <v>1.5766666659999999</v>
      </c>
      <c r="O9013">
        <v>0</v>
      </c>
      <c r="P9013">
        <v>1</v>
      </c>
      <c r="Q9013">
        <v>0</v>
      </c>
      <c r="R9013">
        <v>0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0.58601464847640006</v>
      </c>
      <c r="Y9013">
        <v>0</v>
      </c>
      <c r="Z9013">
        <v>0</v>
      </c>
      <c r="AA9013">
        <v>0</v>
      </c>
      <c r="AB9013">
        <v>0</v>
      </c>
      <c r="AC9013">
        <v>0</v>
      </c>
      <c r="AD9013">
        <v>0</v>
      </c>
      <c r="AE9013">
        <v>0.58601464847640006</v>
      </c>
    </row>
    <row r="9014" spans="1:31" x14ac:dyDescent="0.25">
      <c r="A9014">
        <v>2335735</v>
      </c>
      <c r="B9014">
        <v>1</v>
      </c>
      <c r="C9014" t="s">
        <v>81</v>
      </c>
      <c r="D9014" t="s">
        <v>112</v>
      </c>
      <c r="E9014" t="s">
        <v>153</v>
      </c>
      <c r="F9014" t="s">
        <v>25532</v>
      </c>
      <c r="G9014" t="s">
        <v>155</v>
      </c>
      <c r="H9014" t="s">
        <v>150</v>
      </c>
      <c r="I9014" t="s">
        <v>136</v>
      </c>
      <c r="J9014" t="s">
        <v>137</v>
      </c>
      <c r="K9014" t="s">
        <v>138</v>
      </c>
      <c r="L9014" t="s">
        <v>25533</v>
      </c>
      <c r="M9014" t="s">
        <v>25534</v>
      </c>
      <c r="N9014">
        <v>0.86055555500000003</v>
      </c>
      <c r="O9014">
        <v>0</v>
      </c>
      <c r="P9014">
        <v>1</v>
      </c>
      <c r="Q9014">
        <v>0</v>
      </c>
      <c r="R9014">
        <v>0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0.29879696431888336</v>
      </c>
      <c r="Y9014">
        <v>0</v>
      </c>
      <c r="Z9014">
        <v>0</v>
      </c>
      <c r="AA9014">
        <v>0</v>
      </c>
      <c r="AB9014">
        <v>0</v>
      </c>
      <c r="AC9014">
        <v>0</v>
      </c>
      <c r="AD9014">
        <v>0</v>
      </c>
      <c r="AE9014">
        <v>0.29879696431888336</v>
      </c>
    </row>
    <row r="9015" spans="1:31" x14ac:dyDescent="0.25">
      <c r="A9015">
        <v>2335678</v>
      </c>
      <c r="B9015">
        <v>1</v>
      </c>
      <c r="C9015" t="s">
        <v>80</v>
      </c>
      <c r="D9015" t="s">
        <v>92</v>
      </c>
      <c r="E9015" t="s">
        <v>153</v>
      </c>
      <c r="F9015" t="s">
        <v>25535</v>
      </c>
      <c r="G9015" t="s">
        <v>155</v>
      </c>
      <c r="H9015" t="s">
        <v>150</v>
      </c>
      <c r="I9015" t="s">
        <v>136</v>
      </c>
      <c r="J9015" t="s">
        <v>137</v>
      </c>
      <c r="K9015" t="s">
        <v>138</v>
      </c>
      <c r="L9015" t="s">
        <v>25536</v>
      </c>
      <c r="M9015" t="s">
        <v>25537</v>
      </c>
      <c r="N9015">
        <v>0.46583333300000002</v>
      </c>
      <c r="O9015">
        <v>0</v>
      </c>
      <c r="P9015">
        <v>2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0.36145990992670002</v>
      </c>
      <c r="Y9015">
        <v>0</v>
      </c>
      <c r="Z9015">
        <v>0</v>
      </c>
      <c r="AA9015">
        <v>0</v>
      </c>
      <c r="AB9015">
        <v>0</v>
      </c>
      <c r="AC9015">
        <v>0</v>
      </c>
      <c r="AD9015">
        <v>0</v>
      </c>
      <c r="AE9015">
        <v>0.36145990992670002</v>
      </c>
    </row>
    <row r="9016" spans="1:31" x14ac:dyDescent="0.25">
      <c r="A9016">
        <v>2335655</v>
      </c>
      <c r="B9016">
        <v>1</v>
      </c>
      <c r="C9016" t="s">
        <v>80</v>
      </c>
      <c r="D9016" t="s">
        <v>93</v>
      </c>
      <c r="E9016" t="s">
        <v>175</v>
      </c>
      <c r="F9016" t="s">
        <v>25538</v>
      </c>
      <c r="G9016" t="s">
        <v>143</v>
      </c>
      <c r="H9016" t="s">
        <v>135</v>
      </c>
      <c r="I9016" t="s">
        <v>136</v>
      </c>
      <c r="J9016" t="s">
        <v>137</v>
      </c>
      <c r="K9016" t="s">
        <v>144</v>
      </c>
      <c r="L9016" t="s">
        <v>25539</v>
      </c>
      <c r="M9016" t="s">
        <v>25540</v>
      </c>
      <c r="N9016">
        <v>2.3038888879999999</v>
      </c>
      <c r="O9016">
        <v>0</v>
      </c>
      <c r="P9016">
        <v>189</v>
      </c>
      <c r="Q9016">
        <v>0</v>
      </c>
      <c r="R9016">
        <v>12</v>
      </c>
      <c r="S9016">
        <v>0</v>
      </c>
      <c r="T9016">
        <v>37</v>
      </c>
      <c r="U9016">
        <v>0</v>
      </c>
      <c r="V9016">
        <v>0</v>
      </c>
      <c r="W9016">
        <v>0</v>
      </c>
      <c r="X9016">
        <v>87.444716419673739</v>
      </c>
      <c r="Y9016">
        <v>0</v>
      </c>
      <c r="Z9016">
        <v>29.347361458232402</v>
      </c>
      <c r="AA9016">
        <v>0</v>
      </c>
      <c r="AB9016">
        <v>87.374681820696125</v>
      </c>
      <c r="AC9016">
        <v>0</v>
      </c>
      <c r="AD9016">
        <v>0</v>
      </c>
      <c r="AE9016">
        <v>204.16675969860228</v>
      </c>
    </row>
    <row r="9017" spans="1:31" x14ac:dyDescent="0.25">
      <c r="A9017">
        <v>2335818</v>
      </c>
      <c r="B9017">
        <v>1</v>
      </c>
      <c r="C9017" t="s">
        <v>80</v>
      </c>
      <c r="D9017" t="s">
        <v>106</v>
      </c>
      <c r="E9017" t="s">
        <v>147</v>
      </c>
      <c r="F9017" t="s">
        <v>25541</v>
      </c>
      <c r="G9017" t="s">
        <v>258</v>
      </c>
      <c r="H9017" t="s">
        <v>150</v>
      </c>
      <c r="I9017" t="s">
        <v>136</v>
      </c>
      <c r="J9017" t="s">
        <v>137</v>
      </c>
      <c r="K9017" t="s">
        <v>138</v>
      </c>
      <c r="L9017" t="s">
        <v>25542</v>
      </c>
      <c r="M9017" t="s">
        <v>25543</v>
      </c>
      <c r="N9017">
        <v>2.5588888879999998</v>
      </c>
      <c r="O9017">
        <v>0</v>
      </c>
      <c r="P9017">
        <v>1</v>
      </c>
      <c r="Q9017">
        <v>0</v>
      </c>
      <c r="R9017">
        <v>0</v>
      </c>
      <c r="S9017">
        <v>0</v>
      </c>
      <c r="T9017">
        <v>1</v>
      </c>
      <c r="U9017">
        <v>0</v>
      </c>
      <c r="V9017">
        <v>0</v>
      </c>
      <c r="W9017">
        <v>0</v>
      </c>
      <c r="X9017">
        <v>1.7081632491828</v>
      </c>
      <c r="Y9017">
        <v>0</v>
      </c>
      <c r="Z9017">
        <v>0</v>
      </c>
      <c r="AA9017">
        <v>0</v>
      </c>
      <c r="AB9017">
        <v>3.7932325815170671</v>
      </c>
      <c r="AC9017">
        <v>0</v>
      </c>
      <c r="AD9017">
        <v>0</v>
      </c>
      <c r="AE9017">
        <v>5.5013958306998667</v>
      </c>
    </row>
    <row r="9018" spans="1:31" x14ac:dyDescent="0.25">
      <c r="A9018">
        <v>2335672</v>
      </c>
      <c r="B9018">
        <v>1</v>
      </c>
      <c r="C9018" t="s">
        <v>80</v>
      </c>
      <c r="D9018" t="s">
        <v>110</v>
      </c>
      <c r="E9018" t="s">
        <v>158</v>
      </c>
      <c r="F9018" t="s">
        <v>25544</v>
      </c>
      <c r="G9018" t="s">
        <v>143</v>
      </c>
      <c r="H9018" t="s">
        <v>150</v>
      </c>
      <c r="I9018" t="s">
        <v>136</v>
      </c>
      <c r="J9018" t="s">
        <v>137</v>
      </c>
      <c r="K9018" t="s">
        <v>144</v>
      </c>
      <c r="L9018" t="s">
        <v>25545</v>
      </c>
      <c r="M9018" t="s">
        <v>25546</v>
      </c>
      <c r="N9018">
        <v>0.41944444400000003</v>
      </c>
      <c r="O9018">
        <v>0</v>
      </c>
      <c r="P9018">
        <v>17</v>
      </c>
      <c r="Q9018">
        <v>0</v>
      </c>
      <c r="R9018">
        <v>0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2.4505808796725668</v>
      </c>
      <c r="Y9018">
        <v>0</v>
      </c>
      <c r="Z9018">
        <v>0</v>
      </c>
      <c r="AA9018">
        <v>0</v>
      </c>
      <c r="AB9018">
        <v>0</v>
      </c>
      <c r="AC9018">
        <v>0</v>
      </c>
      <c r="AD9018">
        <v>0</v>
      </c>
      <c r="AE9018">
        <v>2.4505808796725668</v>
      </c>
    </row>
    <row r="9019" spans="1:31" x14ac:dyDescent="0.25">
      <c r="A9019">
        <v>2335423</v>
      </c>
      <c r="B9019">
        <v>1</v>
      </c>
      <c r="C9019" t="s">
        <v>80</v>
      </c>
      <c r="D9019" t="s">
        <v>92</v>
      </c>
      <c r="E9019" t="s">
        <v>141</v>
      </c>
      <c r="F9019" t="s">
        <v>20681</v>
      </c>
      <c r="G9019" t="s">
        <v>134</v>
      </c>
      <c r="H9019" t="s">
        <v>135</v>
      </c>
      <c r="I9019" t="s">
        <v>136</v>
      </c>
      <c r="J9019" t="s">
        <v>137</v>
      </c>
      <c r="K9019" t="s">
        <v>138</v>
      </c>
      <c r="L9019" t="s">
        <v>25547</v>
      </c>
      <c r="M9019" t="s">
        <v>25548</v>
      </c>
      <c r="N9019">
        <v>1.425277777</v>
      </c>
      <c r="O9019">
        <v>0</v>
      </c>
      <c r="P9019">
        <v>39</v>
      </c>
      <c r="Q9019">
        <v>0</v>
      </c>
      <c r="R9019">
        <v>1</v>
      </c>
      <c r="S9019">
        <v>0</v>
      </c>
      <c r="T9019">
        <v>18</v>
      </c>
      <c r="U9019">
        <v>0</v>
      </c>
      <c r="V9019">
        <v>0</v>
      </c>
      <c r="W9019">
        <v>0</v>
      </c>
      <c r="X9019">
        <v>49.47152517679956</v>
      </c>
      <c r="Y9019">
        <v>0</v>
      </c>
      <c r="Z9019">
        <v>2.3698070506843445</v>
      </c>
      <c r="AA9019">
        <v>0</v>
      </c>
      <c r="AB9019">
        <v>33.046489808463733</v>
      </c>
      <c r="AC9019">
        <v>0</v>
      </c>
      <c r="AD9019">
        <v>0</v>
      </c>
      <c r="AE9019">
        <v>84.887822035947636</v>
      </c>
    </row>
    <row r="9020" spans="1:31" x14ac:dyDescent="0.25">
      <c r="A9020">
        <v>2335363</v>
      </c>
      <c r="B9020">
        <v>1</v>
      </c>
      <c r="C9020" t="s">
        <v>81</v>
      </c>
      <c r="D9020" t="s">
        <v>120</v>
      </c>
      <c r="E9020" t="s">
        <v>132</v>
      </c>
      <c r="F9020" t="s">
        <v>696</v>
      </c>
      <c r="G9020" t="s">
        <v>134</v>
      </c>
      <c r="H9020" t="s">
        <v>135</v>
      </c>
      <c r="I9020" t="s">
        <v>136</v>
      </c>
      <c r="J9020" t="s">
        <v>137</v>
      </c>
      <c r="K9020" t="s">
        <v>138</v>
      </c>
      <c r="L9020" t="s">
        <v>25549</v>
      </c>
      <c r="M9020" t="s">
        <v>25550</v>
      </c>
      <c r="N9020">
        <v>0.65111111099999996</v>
      </c>
      <c r="O9020">
        <v>0</v>
      </c>
      <c r="P9020">
        <v>496</v>
      </c>
      <c r="Q9020">
        <v>31</v>
      </c>
      <c r="R9020">
        <v>56</v>
      </c>
      <c r="S9020">
        <v>4</v>
      </c>
      <c r="T9020">
        <v>27</v>
      </c>
      <c r="U9020">
        <v>0</v>
      </c>
      <c r="V9020">
        <v>1</v>
      </c>
      <c r="W9020">
        <v>0</v>
      </c>
      <c r="X9020">
        <v>54.365865804278961</v>
      </c>
      <c r="Y9020">
        <v>44.764334729516676</v>
      </c>
      <c r="Z9020">
        <v>21.012087920941411</v>
      </c>
      <c r="AA9020">
        <v>3.0620945937919997</v>
      </c>
      <c r="AB9020">
        <v>5.1425552503192007</v>
      </c>
      <c r="AC9020">
        <v>0</v>
      </c>
      <c r="AD9020">
        <v>50.358751243754327</v>
      </c>
      <c r="AE9020">
        <v>178.70568954260256</v>
      </c>
    </row>
    <row r="9021" spans="1:31" x14ac:dyDescent="0.25">
      <c r="A9021">
        <v>2335469</v>
      </c>
      <c r="B9021">
        <v>1</v>
      </c>
      <c r="C9021" t="s">
        <v>80</v>
      </c>
      <c r="D9021" t="s">
        <v>87</v>
      </c>
      <c r="E9021" t="s">
        <v>175</v>
      </c>
      <c r="F9021" t="s">
        <v>25551</v>
      </c>
      <c r="G9021" t="s">
        <v>143</v>
      </c>
      <c r="H9021" t="s">
        <v>135</v>
      </c>
      <c r="I9021" t="s">
        <v>136</v>
      </c>
      <c r="J9021" t="s">
        <v>137</v>
      </c>
      <c r="K9021" t="s">
        <v>144</v>
      </c>
      <c r="L9021" t="s">
        <v>25552</v>
      </c>
      <c r="M9021" t="s">
        <v>25553</v>
      </c>
      <c r="N9021">
        <v>1.8883333330000001</v>
      </c>
      <c r="O9021">
        <v>0</v>
      </c>
      <c r="P9021">
        <v>0</v>
      </c>
      <c r="Q9021">
        <v>0</v>
      </c>
      <c r="R9021">
        <v>0</v>
      </c>
      <c r="S9021">
        <v>4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0</v>
      </c>
      <c r="Z9021">
        <v>0</v>
      </c>
      <c r="AA9021">
        <v>224.08794499137238</v>
      </c>
      <c r="AB9021">
        <v>0</v>
      </c>
      <c r="AC9021">
        <v>0</v>
      </c>
      <c r="AD9021">
        <v>0</v>
      </c>
      <c r="AE9021">
        <v>224.08794499137238</v>
      </c>
    </row>
    <row r="9022" spans="1:31" x14ac:dyDescent="0.25">
      <c r="A9022">
        <v>2335864</v>
      </c>
      <c r="B9022">
        <v>1</v>
      </c>
      <c r="C9022" t="s">
        <v>80</v>
      </c>
      <c r="D9022" t="s">
        <v>107</v>
      </c>
      <c r="E9022" t="s">
        <v>153</v>
      </c>
      <c r="F9022" t="s">
        <v>2773</v>
      </c>
      <c r="G9022" t="s">
        <v>254</v>
      </c>
      <c r="H9022" t="s">
        <v>150</v>
      </c>
      <c r="I9022" t="s">
        <v>136</v>
      </c>
      <c r="J9022" t="s">
        <v>137</v>
      </c>
      <c r="K9022" t="s">
        <v>138</v>
      </c>
      <c r="L9022" t="s">
        <v>25554</v>
      </c>
      <c r="M9022" t="s">
        <v>25555</v>
      </c>
      <c r="N9022">
        <v>0.86638888800000002</v>
      </c>
      <c r="O9022">
        <v>0</v>
      </c>
      <c r="P9022">
        <v>1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4.779770582816667E-2</v>
      </c>
      <c r="Y9022">
        <v>0</v>
      </c>
      <c r="Z9022">
        <v>0</v>
      </c>
      <c r="AA9022">
        <v>0</v>
      </c>
      <c r="AB9022">
        <v>0</v>
      </c>
      <c r="AC9022">
        <v>0</v>
      </c>
      <c r="AD9022">
        <v>0</v>
      </c>
      <c r="AE9022">
        <v>4.779770582816667E-2</v>
      </c>
    </row>
    <row r="9023" spans="1:31" x14ac:dyDescent="0.25">
      <c r="A9023">
        <v>2335609</v>
      </c>
      <c r="B9023">
        <v>1</v>
      </c>
      <c r="C9023" t="s">
        <v>80</v>
      </c>
      <c r="D9023" t="s">
        <v>100</v>
      </c>
      <c r="E9023" t="s">
        <v>141</v>
      </c>
      <c r="F9023" t="s">
        <v>25556</v>
      </c>
      <c r="G9023" t="s">
        <v>134</v>
      </c>
      <c r="H9023" t="s">
        <v>135</v>
      </c>
      <c r="I9023" t="s">
        <v>468</v>
      </c>
      <c r="J9023" t="s">
        <v>137</v>
      </c>
      <c r="K9023" t="s">
        <v>138</v>
      </c>
      <c r="L9023" t="s">
        <v>25557</v>
      </c>
      <c r="M9023" t="s">
        <v>25558</v>
      </c>
      <c r="N9023">
        <v>3.3333333E-2</v>
      </c>
      <c r="O9023">
        <v>0</v>
      </c>
      <c r="P9023">
        <v>1093</v>
      </c>
      <c r="Q9023">
        <v>0</v>
      </c>
      <c r="R9023">
        <v>12</v>
      </c>
      <c r="S9023">
        <v>0</v>
      </c>
      <c r="T9023">
        <v>41</v>
      </c>
      <c r="U9023">
        <v>1</v>
      </c>
      <c r="V9023">
        <v>0</v>
      </c>
      <c r="W9023">
        <v>0</v>
      </c>
      <c r="X9023">
        <v>7.8339822368729726</v>
      </c>
      <c r="Y9023">
        <v>0</v>
      </c>
      <c r="Z9023">
        <v>0.53251312474000001</v>
      </c>
      <c r="AA9023">
        <v>0</v>
      </c>
      <c r="AB9023">
        <v>1.0847689044299997</v>
      </c>
      <c r="AC9023">
        <v>1.02562775057</v>
      </c>
      <c r="AD9023">
        <v>0</v>
      </c>
      <c r="AE9023">
        <v>10.476892016612972</v>
      </c>
    </row>
    <row r="9024" spans="1:31" x14ac:dyDescent="0.25">
      <c r="A9024">
        <v>2335738</v>
      </c>
      <c r="B9024">
        <v>1</v>
      </c>
      <c r="C9024" t="s">
        <v>80</v>
      </c>
      <c r="D9024" t="s">
        <v>110</v>
      </c>
      <c r="E9024" t="s">
        <v>158</v>
      </c>
      <c r="F9024" t="s">
        <v>25559</v>
      </c>
      <c r="G9024" t="s">
        <v>7432</v>
      </c>
      <c r="H9024" t="s">
        <v>150</v>
      </c>
      <c r="I9024" t="s">
        <v>136</v>
      </c>
      <c r="J9024" t="s">
        <v>137</v>
      </c>
      <c r="K9024" t="s">
        <v>144</v>
      </c>
      <c r="L9024" t="s">
        <v>25560</v>
      </c>
      <c r="M9024" t="s">
        <v>25561</v>
      </c>
      <c r="N9024">
        <v>1.473055555</v>
      </c>
      <c r="O9024">
        <v>0</v>
      </c>
      <c r="P9024">
        <v>25</v>
      </c>
      <c r="Q9024">
        <v>0</v>
      </c>
      <c r="R9024">
        <v>0</v>
      </c>
      <c r="S9024">
        <v>0</v>
      </c>
      <c r="T9024">
        <v>2</v>
      </c>
      <c r="U9024">
        <v>0</v>
      </c>
      <c r="V9024">
        <v>0</v>
      </c>
      <c r="W9024">
        <v>0</v>
      </c>
      <c r="X9024">
        <v>8.8008463786234241</v>
      </c>
      <c r="Y9024">
        <v>0</v>
      </c>
      <c r="Z9024">
        <v>0</v>
      </c>
      <c r="AA9024">
        <v>0</v>
      </c>
      <c r="AB9024">
        <v>1.0055240198733333</v>
      </c>
      <c r="AC9024">
        <v>0</v>
      </c>
      <c r="AD9024">
        <v>0</v>
      </c>
      <c r="AE9024">
        <v>9.8063703984967567</v>
      </c>
    </row>
    <row r="9025" spans="1:31" x14ac:dyDescent="0.25">
      <c r="A9025">
        <v>2335383</v>
      </c>
      <c r="B9025">
        <v>1</v>
      </c>
      <c r="C9025" t="s">
        <v>80</v>
      </c>
      <c r="D9025" t="s">
        <v>94</v>
      </c>
      <c r="E9025" t="s">
        <v>175</v>
      </c>
      <c r="F9025" t="s">
        <v>25562</v>
      </c>
      <c r="G9025" t="s">
        <v>210</v>
      </c>
      <c r="H9025" t="s">
        <v>135</v>
      </c>
      <c r="I9025" t="s">
        <v>136</v>
      </c>
      <c r="J9025" t="s">
        <v>137</v>
      </c>
      <c r="K9025" t="s">
        <v>138</v>
      </c>
      <c r="L9025" t="s">
        <v>25563</v>
      </c>
      <c r="M9025" t="s">
        <v>25564</v>
      </c>
      <c r="N9025">
        <v>2.6072222219999999</v>
      </c>
      <c r="O9025">
        <v>0</v>
      </c>
      <c r="P9025">
        <v>134</v>
      </c>
      <c r="Q9025">
        <v>0</v>
      </c>
      <c r="R9025">
        <v>0</v>
      </c>
      <c r="S9025">
        <v>1</v>
      </c>
      <c r="T9025">
        <v>53</v>
      </c>
      <c r="U9025">
        <v>0</v>
      </c>
      <c r="V9025">
        <v>0</v>
      </c>
      <c r="W9025">
        <v>0</v>
      </c>
      <c r="X9025">
        <v>49.44138727243017</v>
      </c>
      <c r="Y9025">
        <v>0</v>
      </c>
      <c r="Z9025">
        <v>0</v>
      </c>
      <c r="AA9025">
        <v>33.960155493587123</v>
      </c>
      <c r="AB9025">
        <v>30.250280530235884</v>
      </c>
      <c r="AC9025">
        <v>0</v>
      </c>
      <c r="AD9025">
        <v>0</v>
      </c>
      <c r="AE9025">
        <v>113.65182329625317</v>
      </c>
    </row>
    <row r="9026" spans="1:31" x14ac:dyDescent="0.25">
      <c r="A9026">
        <v>2335360</v>
      </c>
      <c r="B9026">
        <v>1</v>
      </c>
      <c r="C9026" t="s">
        <v>80</v>
      </c>
      <c r="D9026" t="s">
        <v>84</v>
      </c>
      <c r="E9026" t="s">
        <v>175</v>
      </c>
      <c r="F9026" t="s">
        <v>25565</v>
      </c>
      <c r="G9026" t="s">
        <v>134</v>
      </c>
      <c r="H9026" t="s">
        <v>135</v>
      </c>
      <c r="I9026" t="s">
        <v>136</v>
      </c>
      <c r="J9026" t="s">
        <v>137</v>
      </c>
      <c r="K9026" t="s">
        <v>138</v>
      </c>
      <c r="L9026" t="s">
        <v>25566</v>
      </c>
      <c r="M9026" t="s">
        <v>25567</v>
      </c>
      <c r="N9026">
        <v>7.045833333</v>
      </c>
      <c r="O9026">
        <v>0</v>
      </c>
      <c r="P9026">
        <v>124</v>
      </c>
      <c r="Q9026">
        <v>0</v>
      </c>
      <c r="R9026">
        <v>2</v>
      </c>
      <c r="S9026">
        <v>0</v>
      </c>
      <c r="T9026">
        <v>5</v>
      </c>
      <c r="U9026">
        <v>0</v>
      </c>
      <c r="V9026">
        <v>0</v>
      </c>
      <c r="W9026">
        <v>0</v>
      </c>
      <c r="X9026">
        <v>209.89951819821016</v>
      </c>
      <c r="Y9026">
        <v>0</v>
      </c>
      <c r="Z9026">
        <v>6.1190149185696256</v>
      </c>
      <c r="AA9026">
        <v>0</v>
      </c>
      <c r="AB9026">
        <v>34.63300525181959</v>
      </c>
      <c r="AC9026">
        <v>0</v>
      </c>
      <c r="AD9026">
        <v>0</v>
      </c>
      <c r="AE9026">
        <v>250.65153836859938</v>
      </c>
    </row>
    <row r="9027" spans="1:31" x14ac:dyDescent="0.25">
      <c r="A9027">
        <v>2335526</v>
      </c>
      <c r="B9027">
        <v>1</v>
      </c>
      <c r="C9027" t="s">
        <v>80</v>
      </c>
      <c r="D9027" t="s">
        <v>95</v>
      </c>
      <c r="E9027" t="s">
        <v>158</v>
      </c>
      <c r="F9027" t="s">
        <v>25568</v>
      </c>
      <c r="G9027" t="s">
        <v>143</v>
      </c>
      <c r="H9027" t="s">
        <v>150</v>
      </c>
      <c r="I9027" t="s">
        <v>136</v>
      </c>
      <c r="J9027" t="s">
        <v>137</v>
      </c>
      <c r="K9027" t="s">
        <v>144</v>
      </c>
      <c r="L9027" t="s">
        <v>25569</v>
      </c>
      <c r="M9027" t="s">
        <v>25570</v>
      </c>
      <c r="N9027">
        <v>1.846944444</v>
      </c>
      <c r="O9027">
        <v>0</v>
      </c>
      <c r="P9027">
        <v>63</v>
      </c>
      <c r="Q9027">
        <v>0</v>
      </c>
      <c r="R9027">
        <v>0</v>
      </c>
      <c r="S9027">
        <v>0</v>
      </c>
      <c r="T9027">
        <v>4</v>
      </c>
      <c r="U9027">
        <v>0</v>
      </c>
      <c r="V9027">
        <v>0</v>
      </c>
      <c r="W9027">
        <v>0</v>
      </c>
      <c r="X9027">
        <v>21.915885803552342</v>
      </c>
      <c r="Y9027">
        <v>0</v>
      </c>
      <c r="Z9027">
        <v>0</v>
      </c>
      <c r="AA9027">
        <v>0</v>
      </c>
      <c r="AB9027">
        <v>1.0739460340110667</v>
      </c>
      <c r="AC9027">
        <v>0</v>
      </c>
      <c r="AD9027">
        <v>0</v>
      </c>
      <c r="AE9027">
        <v>22.989831837563408</v>
      </c>
    </row>
    <row r="9028" spans="1:31" x14ac:dyDescent="0.25">
      <c r="A9028">
        <v>2335340</v>
      </c>
      <c r="B9028">
        <v>1</v>
      </c>
      <c r="C9028" t="s">
        <v>80</v>
      </c>
      <c r="D9028" t="s">
        <v>100</v>
      </c>
      <c r="E9028" t="s">
        <v>141</v>
      </c>
      <c r="F9028" t="s">
        <v>4858</v>
      </c>
      <c r="G9028" t="s">
        <v>210</v>
      </c>
      <c r="H9028" t="s">
        <v>135</v>
      </c>
      <c r="I9028" t="s">
        <v>136</v>
      </c>
      <c r="J9028" t="s">
        <v>137</v>
      </c>
      <c r="K9028" t="s">
        <v>138</v>
      </c>
      <c r="L9028" t="s">
        <v>25571</v>
      </c>
      <c r="M9028" t="s">
        <v>25572</v>
      </c>
      <c r="N9028">
        <v>2.096944444</v>
      </c>
      <c r="O9028">
        <v>0</v>
      </c>
      <c r="P9028">
        <v>883</v>
      </c>
      <c r="Q9028">
        <v>16</v>
      </c>
      <c r="R9028">
        <v>125</v>
      </c>
      <c r="S9028">
        <v>8</v>
      </c>
      <c r="T9028">
        <v>125</v>
      </c>
      <c r="U9028">
        <v>0</v>
      </c>
      <c r="V9028">
        <v>0</v>
      </c>
      <c r="W9028">
        <v>0</v>
      </c>
      <c r="X9028">
        <v>370.46473955529581</v>
      </c>
      <c r="Y9028">
        <v>38.384777051097302</v>
      </c>
      <c r="Z9028">
        <v>185.10828769566737</v>
      </c>
      <c r="AA9028">
        <v>90.069276920805109</v>
      </c>
      <c r="AB9028">
        <v>116.51121529810376</v>
      </c>
      <c r="AC9028">
        <v>0</v>
      </c>
      <c r="AD9028">
        <v>0</v>
      </c>
      <c r="AE9028">
        <v>800.53829652096942</v>
      </c>
    </row>
    <row r="9029" spans="1:31" x14ac:dyDescent="0.25">
      <c r="A9029">
        <v>2335838</v>
      </c>
      <c r="B9029">
        <v>1</v>
      </c>
      <c r="C9029" t="s">
        <v>81</v>
      </c>
      <c r="D9029" t="s">
        <v>113</v>
      </c>
      <c r="E9029" t="s">
        <v>158</v>
      </c>
      <c r="F9029" t="s">
        <v>25573</v>
      </c>
      <c r="G9029" t="s">
        <v>453</v>
      </c>
      <c r="H9029" t="s">
        <v>150</v>
      </c>
      <c r="I9029" t="s">
        <v>136</v>
      </c>
      <c r="J9029" t="s">
        <v>137</v>
      </c>
      <c r="K9029" t="s">
        <v>138</v>
      </c>
      <c r="L9029" t="s">
        <v>25574</v>
      </c>
      <c r="M9029" t="s">
        <v>25575</v>
      </c>
      <c r="N9029">
        <v>1.8702777770000001</v>
      </c>
      <c r="O9029">
        <v>0</v>
      </c>
      <c r="P9029">
        <v>34</v>
      </c>
      <c r="Q9029">
        <v>0</v>
      </c>
      <c r="R9029">
        <v>1</v>
      </c>
      <c r="S9029">
        <v>0</v>
      </c>
      <c r="T9029">
        <v>3</v>
      </c>
      <c r="U9029">
        <v>0</v>
      </c>
      <c r="V9029">
        <v>0</v>
      </c>
      <c r="W9029">
        <v>0</v>
      </c>
      <c r="X9029">
        <v>10.915209771067875</v>
      </c>
      <c r="Y9029">
        <v>0</v>
      </c>
      <c r="Z9029">
        <v>3.0173680299605339</v>
      </c>
      <c r="AA9029">
        <v>0</v>
      </c>
      <c r="AB9029">
        <v>6.7770150091550017</v>
      </c>
      <c r="AC9029">
        <v>0</v>
      </c>
      <c r="AD9029">
        <v>0</v>
      </c>
      <c r="AE9029">
        <v>20.709592810183409</v>
      </c>
    </row>
    <row r="9030" spans="1:31" x14ac:dyDescent="0.25">
      <c r="A9030">
        <v>2335695</v>
      </c>
      <c r="B9030">
        <v>1</v>
      </c>
      <c r="C9030" t="s">
        <v>81</v>
      </c>
      <c r="D9030" t="s">
        <v>113</v>
      </c>
      <c r="E9030" t="s">
        <v>158</v>
      </c>
      <c r="F9030" t="s">
        <v>7815</v>
      </c>
      <c r="G9030" t="s">
        <v>453</v>
      </c>
      <c r="H9030" t="s">
        <v>150</v>
      </c>
      <c r="I9030" t="s">
        <v>136</v>
      </c>
      <c r="J9030" t="s">
        <v>137</v>
      </c>
      <c r="K9030" t="s">
        <v>138</v>
      </c>
      <c r="L9030" t="s">
        <v>25576</v>
      </c>
      <c r="M9030" t="s">
        <v>25577</v>
      </c>
      <c r="N9030">
        <v>0.93861111100000005</v>
      </c>
      <c r="O9030">
        <v>0</v>
      </c>
      <c r="P9030">
        <v>172</v>
      </c>
      <c r="Q9030">
        <v>0</v>
      </c>
      <c r="R9030">
        <v>3</v>
      </c>
      <c r="S9030">
        <v>0</v>
      </c>
      <c r="T9030">
        <v>10</v>
      </c>
      <c r="U9030">
        <v>0</v>
      </c>
      <c r="V9030">
        <v>0</v>
      </c>
      <c r="W9030">
        <v>0</v>
      </c>
      <c r="X9030">
        <v>20.91026532659366</v>
      </c>
      <c r="Y9030">
        <v>0</v>
      </c>
      <c r="Z9030">
        <v>2.3505091958333337E-3</v>
      </c>
      <c r="AA9030">
        <v>0</v>
      </c>
      <c r="AB9030">
        <v>6.4217192751282486</v>
      </c>
      <c r="AC9030">
        <v>0</v>
      </c>
      <c r="AD9030">
        <v>0</v>
      </c>
      <c r="AE9030">
        <v>27.334335110917742</v>
      </c>
    </row>
    <row r="9031" spans="1:31" x14ac:dyDescent="0.25">
      <c r="A9031">
        <v>2335446</v>
      </c>
      <c r="B9031">
        <v>1</v>
      </c>
      <c r="C9031" t="s">
        <v>80</v>
      </c>
      <c r="D9031" t="s">
        <v>85</v>
      </c>
      <c r="E9031" t="s">
        <v>147</v>
      </c>
      <c r="F9031" t="s">
        <v>22150</v>
      </c>
      <c r="G9031" t="s">
        <v>177</v>
      </c>
      <c r="H9031" t="s">
        <v>150</v>
      </c>
      <c r="I9031" t="s">
        <v>136</v>
      </c>
      <c r="J9031" t="s">
        <v>137</v>
      </c>
      <c r="K9031" t="s">
        <v>144</v>
      </c>
      <c r="L9031" t="s">
        <v>25578</v>
      </c>
      <c r="M9031" t="s">
        <v>25579</v>
      </c>
      <c r="N9031">
        <v>9.1602777769999992</v>
      </c>
      <c r="O9031">
        <v>0</v>
      </c>
      <c r="P9031">
        <v>191</v>
      </c>
      <c r="Q9031">
        <v>0</v>
      </c>
      <c r="R9031">
        <v>0</v>
      </c>
      <c r="S9031">
        <v>0</v>
      </c>
      <c r="T9031">
        <v>13</v>
      </c>
      <c r="U9031">
        <v>0</v>
      </c>
      <c r="V9031">
        <v>0</v>
      </c>
      <c r="W9031">
        <v>0</v>
      </c>
      <c r="X9031">
        <v>350.74535886975883</v>
      </c>
      <c r="Y9031">
        <v>0</v>
      </c>
      <c r="Z9031">
        <v>0</v>
      </c>
      <c r="AA9031">
        <v>0</v>
      </c>
      <c r="AB9031">
        <v>40.735886690390245</v>
      </c>
      <c r="AC9031">
        <v>0</v>
      </c>
      <c r="AD9031">
        <v>0</v>
      </c>
      <c r="AE9031">
        <v>391.48124556014909</v>
      </c>
    </row>
    <row r="9032" spans="1:31" x14ac:dyDescent="0.25">
      <c r="A9032">
        <v>2335781</v>
      </c>
      <c r="B9032">
        <v>1</v>
      </c>
      <c r="C9032" t="s">
        <v>80</v>
      </c>
      <c r="D9032" t="s">
        <v>93</v>
      </c>
      <c r="E9032" t="s">
        <v>175</v>
      </c>
      <c r="F9032" t="s">
        <v>25580</v>
      </c>
      <c r="G9032" t="s">
        <v>1401</v>
      </c>
      <c r="H9032" t="s">
        <v>135</v>
      </c>
      <c r="I9032" t="s">
        <v>136</v>
      </c>
      <c r="J9032" t="s">
        <v>137</v>
      </c>
      <c r="K9032" t="s">
        <v>138</v>
      </c>
      <c r="L9032" t="s">
        <v>2961</v>
      </c>
      <c r="M9032" t="s">
        <v>25581</v>
      </c>
      <c r="N9032">
        <v>2.736111111</v>
      </c>
      <c r="O9032">
        <v>0</v>
      </c>
      <c r="P9032">
        <v>839</v>
      </c>
      <c r="Q9032">
        <v>0</v>
      </c>
      <c r="R9032">
        <v>0</v>
      </c>
      <c r="S9032">
        <v>0</v>
      </c>
      <c r="T9032">
        <v>156</v>
      </c>
      <c r="U9032">
        <v>0</v>
      </c>
      <c r="V9032">
        <v>0</v>
      </c>
      <c r="W9032">
        <v>0</v>
      </c>
      <c r="X9032">
        <v>391.62682854557647</v>
      </c>
      <c r="Y9032">
        <v>0</v>
      </c>
      <c r="Z9032">
        <v>0</v>
      </c>
      <c r="AA9032">
        <v>0</v>
      </c>
      <c r="AB9032">
        <v>228.59676743818048</v>
      </c>
      <c r="AC9032">
        <v>0</v>
      </c>
      <c r="AD9032">
        <v>0</v>
      </c>
      <c r="AE9032">
        <v>620.22359598375692</v>
      </c>
    </row>
    <row r="9033" spans="1:31" x14ac:dyDescent="0.25">
      <c r="A9033">
        <v>2336577</v>
      </c>
      <c r="B9033">
        <v>1</v>
      </c>
      <c r="C9033" t="s">
        <v>81</v>
      </c>
      <c r="D9033" t="s">
        <v>115</v>
      </c>
      <c r="E9033" t="s">
        <v>147</v>
      </c>
      <c r="F9033" t="s">
        <v>25582</v>
      </c>
      <c r="G9033" t="s">
        <v>149</v>
      </c>
      <c r="H9033" t="s">
        <v>150</v>
      </c>
      <c r="I9033" t="s">
        <v>136</v>
      </c>
      <c r="J9033" t="s">
        <v>137</v>
      </c>
      <c r="K9033" t="s">
        <v>138</v>
      </c>
      <c r="L9033" t="s">
        <v>25583</v>
      </c>
      <c r="M9033" t="s">
        <v>25584</v>
      </c>
      <c r="N9033">
        <v>0.92472222199999998</v>
      </c>
      <c r="O9033">
        <v>0</v>
      </c>
      <c r="P9033">
        <v>19</v>
      </c>
      <c r="Q9033">
        <v>0</v>
      </c>
      <c r="R9033">
        <v>0</v>
      </c>
      <c r="S9033">
        <v>0</v>
      </c>
      <c r="T9033">
        <v>1</v>
      </c>
      <c r="U9033">
        <v>0</v>
      </c>
      <c r="V9033">
        <v>0</v>
      </c>
      <c r="W9033">
        <v>0</v>
      </c>
      <c r="X9033">
        <v>2.8561707851084828</v>
      </c>
      <c r="Y9033">
        <v>0</v>
      </c>
      <c r="Z9033">
        <v>0</v>
      </c>
      <c r="AA9033">
        <v>0</v>
      </c>
      <c r="AB9033">
        <v>0.27339598666480003</v>
      </c>
      <c r="AC9033">
        <v>0</v>
      </c>
      <c r="AD9033">
        <v>0</v>
      </c>
      <c r="AE9033">
        <v>3.1295667717732827</v>
      </c>
    </row>
    <row r="9034" spans="1:31" x14ac:dyDescent="0.25">
      <c r="A9034">
        <v>2336554</v>
      </c>
      <c r="B9034">
        <v>1</v>
      </c>
      <c r="C9034" t="s">
        <v>81</v>
      </c>
      <c r="D9034" t="s">
        <v>112</v>
      </c>
      <c r="E9034" t="s">
        <v>147</v>
      </c>
      <c r="F9034" t="s">
        <v>25585</v>
      </c>
      <c r="G9034" t="s">
        <v>622</v>
      </c>
      <c r="H9034" t="s">
        <v>150</v>
      </c>
      <c r="I9034" t="s">
        <v>136</v>
      </c>
      <c r="J9034" t="s">
        <v>137</v>
      </c>
      <c r="K9034" t="s">
        <v>138</v>
      </c>
      <c r="L9034" t="s">
        <v>25586</v>
      </c>
      <c r="M9034" t="s">
        <v>25587</v>
      </c>
      <c r="N9034">
        <v>2.6913888880000001</v>
      </c>
      <c r="O9034">
        <v>0</v>
      </c>
      <c r="P9034">
        <v>95</v>
      </c>
      <c r="Q9034">
        <v>0</v>
      </c>
      <c r="R9034">
        <v>1</v>
      </c>
      <c r="S9034">
        <v>0</v>
      </c>
      <c r="T9034">
        <v>2</v>
      </c>
      <c r="U9034">
        <v>0</v>
      </c>
      <c r="V9034">
        <v>0</v>
      </c>
      <c r="W9034">
        <v>0</v>
      </c>
      <c r="X9034">
        <v>45.568160645545362</v>
      </c>
      <c r="Y9034">
        <v>0</v>
      </c>
      <c r="Z9034">
        <v>0.39649686100922504</v>
      </c>
      <c r="AA9034">
        <v>0</v>
      </c>
      <c r="AB9034">
        <v>0.2990604380827917</v>
      </c>
      <c r="AC9034">
        <v>0</v>
      </c>
      <c r="AD9034">
        <v>0</v>
      </c>
      <c r="AE9034">
        <v>46.263717944637378</v>
      </c>
    </row>
    <row r="9035" spans="1:31" x14ac:dyDescent="0.25">
      <c r="A9035">
        <v>2336222</v>
      </c>
      <c r="B9035">
        <v>1</v>
      </c>
      <c r="C9035" t="s">
        <v>80</v>
      </c>
      <c r="D9035" t="s">
        <v>110</v>
      </c>
      <c r="E9035" t="s">
        <v>153</v>
      </c>
      <c r="F9035" t="s">
        <v>25588</v>
      </c>
      <c r="G9035" t="s">
        <v>155</v>
      </c>
      <c r="H9035" t="s">
        <v>150</v>
      </c>
      <c r="I9035" t="s">
        <v>136</v>
      </c>
      <c r="J9035" t="s">
        <v>137</v>
      </c>
      <c r="K9035" t="s">
        <v>138</v>
      </c>
      <c r="L9035" t="s">
        <v>25589</v>
      </c>
      <c r="M9035" t="s">
        <v>25590</v>
      </c>
      <c r="N9035">
        <v>1.3222222219999999</v>
      </c>
      <c r="O9035">
        <v>0</v>
      </c>
      <c r="P9035">
        <v>2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0.80016897266880005</v>
      </c>
      <c r="Y9035">
        <v>0</v>
      </c>
      <c r="Z9035">
        <v>0</v>
      </c>
      <c r="AA9035">
        <v>0</v>
      </c>
      <c r="AB9035">
        <v>0</v>
      </c>
      <c r="AC9035">
        <v>0</v>
      </c>
      <c r="AD9035">
        <v>0</v>
      </c>
      <c r="AE9035">
        <v>0.80016897266880005</v>
      </c>
    </row>
    <row r="9036" spans="1:31" x14ac:dyDescent="0.25">
      <c r="A9036">
        <v>2336368</v>
      </c>
      <c r="B9036">
        <v>1</v>
      </c>
      <c r="C9036" t="s">
        <v>80</v>
      </c>
      <c r="D9036" t="s">
        <v>90</v>
      </c>
      <c r="E9036" t="s">
        <v>153</v>
      </c>
      <c r="F9036" t="s">
        <v>25591</v>
      </c>
      <c r="G9036" t="s">
        <v>155</v>
      </c>
      <c r="H9036" t="s">
        <v>150</v>
      </c>
      <c r="I9036" t="s">
        <v>136</v>
      </c>
      <c r="J9036" t="s">
        <v>137</v>
      </c>
      <c r="K9036" t="s">
        <v>138</v>
      </c>
      <c r="L9036" t="s">
        <v>25592</v>
      </c>
      <c r="M9036" t="s">
        <v>25593</v>
      </c>
      <c r="N9036">
        <v>0.96555555500000001</v>
      </c>
      <c r="O9036">
        <v>0</v>
      </c>
      <c r="P9036">
        <v>3</v>
      </c>
      <c r="Q9036">
        <v>0</v>
      </c>
      <c r="R9036">
        <v>0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0.57541598375653347</v>
      </c>
      <c r="Y9036">
        <v>0</v>
      </c>
      <c r="Z9036">
        <v>0</v>
      </c>
      <c r="AA9036">
        <v>0</v>
      </c>
      <c r="AB9036">
        <v>0</v>
      </c>
      <c r="AC9036">
        <v>0</v>
      </c>
      <c r="AD9036">
        <v>0</v>
      </c>
      <c r="AE9036">
        <v>0.57541598375653347</v>
      </c>
    </row>
    <row r="9037" spans="1:31" x14ac:dyDescent="0.25">
      <c r="A9037">
        <v>2336268</v>
      </c>
      <c r="B9037">
        <v>1</v>
      </c>
      <c r="C9037" t="s">
        <v>80</v>
      </c>
      <c r="D9037" t="s">
        <v>104</v>
      </c>
      <c r="E9037" t="s">
        <v>147</v>
      </c>
      <c r="F9037" t="s">
        <v>25594</v>
      </c>
      <c r="G9037" t="s">
        <v>149</v>
      </c>
      <c r="H9037" t="s">
        <v>150</v>
      </c>
      <c r="I9037" t="s">
        <v>136</v>
      </c>
      <c r="J9037" t="s">
        <v>137</v>
      </c>
      <c r="K9037" t="s">
        <v>138</v>
      </c>
      <c r="L9037" t="s">
        <v>25595</v>
      </c>
      <c r="M9037" t="s">
        <v>25596</v>
      </c>
      <c r="N9037">
        <v>1.916388888</v>
      </c>
      <c r="O9037">
        <v>0</v>
      </c>
      <c r="P9037">
        <v>97</v>
      </c>
      <c r="Q9037">
        <v>0</v>
      </c>
      <c r="R9037">
        <v>0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42.063893948449987</v>
      </c>
      <c r="Y9037">
        <v>0</v>
      </c>
      <c r="Z9037">
        <v>0</v>
      </c>
      <c r="AA9037">
        <v>0</v>
      </c>
      <c r="AB9037">
        <v>0</v>
      </c>
      <c r="AC9037">
        <v>0</v>
      </c>
      <c r="AD9037">
        <v>0</v>
      </c>
      <c r="AE9037">
        <v>42.063893948449987</v>
      </c>
    </row>
    <row r="9038" spans="1:31" x14ac:dyDescent="0.25">
      <c r="A9038">
        <v>2336560</v>
      </c>
      <c r="B9038">
        <v>1</v>
      </c>
      <c r="C9038" t="s">
        <v>81</v>
      </c>
      <c r="D9038" t="s">
        <v>118</v>
      </c>
      <c r="E9038" t="s">
        <v>153</v>
      </c>
      <c r="F9038" t="s">
        <v>25597</v>
      </c>
      <c r="G9038" t="s">
        <v>336</v>
      </c>
      <c r="H9038" t="s">
        <v>150</v>
      </c>
      <c r="I9038" t="s">
        <v>136</v>
      </c>
      <c r="J9038" t="s">
        <v>137</v>
      </c>
      <c r="K9038" t="s">
        <v>138</v>
      </c>
      <c r="L9038" t="s">
        <v>25598</v>
      </c>
      <c r="M9038" t="s">
        <v>25599</v>
      </c>
      <c r="N9038">
        <v>0.39</v>
      </c>
      <c r="O9038">
        <v>0</v>
      </c>
      <c r="P9038">
        <v>0</v>
      </c>
      <c r="Q9038">
        <v>0</v>
      </c>
      <c r="R9038">
        <v>0</v>
      </c>
      <c r="S9038">
        <v>0</v>
      </c>
      <c r="T9038">
        <v>2</v>
      </c>
      <c r="U9038">
        <v>0</v>
      </c>
      <c r="V9038">
        <v>0</v>
      </c>
      <c r="W9038">
        <v>0</v>
      </c>
      <c r="X9038">
        <v>0</v>
      </c>
      <c r="Y9038">
        <v>0</v>
      </c>
      <c r="Z9038">
        <v>0</v>
      </c>
      <c r="AA9038">
        <v>0</v>
      </c>
      <c r="AB9038">
        <v>0.93991927267679998</v>
      </c>
      <c r="AC9038">
        <v>0</v>
      </c>
      <c r="AD9038">
        <v>0</v>
      </c>
      <c r="AE9038">
        <v>0.93991927267679998</v>
      </c>
    </row>
    <row r="9039" spans="1:31" x14ac:dyDescent="0.25">
      <c r="A9039">
        <v>2336205</v>
      </c>
      <c r="B9039">
        <v>1</v>
      </c>
      <c r="C9039" t="s">
        <v>80</v>
      </c>
      <c r="D9039" t="s">
        <v>102</v>
      </c>
      <c r="E9039" t="s">
        <v>153</v>
      </c>
      <c r="F9039" t="s">
        <v>25600</v>
      </c>
      <c r="G9039" t="s">
        <v>203</v>
      </c>
      <c r="H9039" t="s">
        <v>150</v>
      </c>
      <c r="I9039" t="s">
        <v>136</v>
      </c>
      <c r="J9039" t="s">
        <v>137</v>
      </c>
      <c r="K9039" t="s">
        <v>138</v>
      </c>
      <c r="L9039" t="s">
        <v>25601</v>
      </c>
      <c r="M9039" t="s">
        <v>25602</v>
      </c>
      <c r="N9039">
        <v>2.1033333330000001</v>
      </c>
      <c r="O9039">
        <v>0</v>
      </c>
      <c r="P9039">
        <v>1</v>
      </c>
      <c r="Q9039">
        <v>0</v>
      </c>
      <c r="R9039">
        <v>0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12.392966437613568</v>
      </c>
      <c r="Y9039">
        <v>0</v>
      </c>
      <c r="Z9039">
        <v>0</v>
      </c>
      <c r="AA9039">
        <v>0</v>
      </c>
      <c r="AB9039">
        <v>0</v>
      </c>
      <c r="AC9039">
        <v>0</v>
      </c>
      <c r="AD9039">
        <v>0</v>
      </c>
      <c r="AE9039">
        <v>12.392966437613568</v>
      </c>
    </row>
    <row r="9040" spans="1:31" x14ac:dyDescent="0.25">
      <c r="A9040">
        <v>2336408</v>
      </c>
      <c r="B9040">
        <v>1</v>
      </c>
      <c r="C9040" t="s">
        <v>81</v>
      </c>
      <c r="D9040" t="s">
        <v>112</v>
      </c>
      <c r="E9040" t="s">
        <v>153</v>
      </c>
      <c r="F9040" t="s">
        <v>25603</v>
      </c>
      <c r="G9040" t="s">
        <v>155</v>
      </c>
      <c r="H9040" t="s">
        <v>150</v>
      </c>
      <c r="I9040" t="s">
        <v>136</v>
      </c>
      <c r="J9040" t="s">
        <v>137</v>
      </c>
      <c r="K9040" t="s">
        <v>138</v>
      </c>
      <c r="L9040" t="s">
        <v>25604</v>
      </c>
      <c r="M9040" t="s">
        <v>25605</v>
      </c>
      <c r="N9040">
        <v>4.000277777</v>
      </c>
      <c r="O9040">
        <v>0</v>
      </c>
      <c r="P9040">
        <v>1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4.5137023388258752</v>
      </c>
      <c r="Y9040">
        <v>0</v>
      </c>
      <c r="Z9040">
        <v>0</v>
      </c>
      <c r="AA9040">
        <v>0</v>
      </c>
      <c r="AB9040">
        <v>0</v>
      </c>
      <c r="AC9040">
        <v>0</v>
      </c>
      <c r="AD9040">
        <v>0</v>
      </c>
      <c r="AE9040">
        <v>4.5137023388258752</v>
      </c>
    </row>
    <row r="9041" spans="1:31" x14ac:dyDescent="0.25">
      <c r="A9041">
        <v>2336059</v>
      </c>
      <c r="B9041">
        <v>1</v>
      </c>
      <c r="C9041" t="s">
        <v>80</v>
      </c>
      <c r="D9041" t="s">
        <v>82</v>
      </c>
      <c r="E9041" t="s">
        <v>147</v>
      </c>
      <c r="F9041" t="s">
        <v>18237</v>
      </c>
      <c r="G9041" t="s">
        <v>177</v>
      </c>
      <c r="H9041" t="s">
        <v>150</v>
      </c>
      <c r="I9041" t="s">
        <v>136</v>
      </c>
      <c r="J9041" t="s">
        <v>137</v>
      </c>
      <c r="K9041" t="s">
        <v>144</v>
      </c>
      <c r="L9041" t="s">
        <v>25606</v>
      </c>
      <c r="M9041" t="s">
        <v>25607</v>
      </c>
      <c r="N9041">
        <v>6.920555555</v>
      </c>
      <c r="O9041">
        <v>0</v>
      </c>
      <c r="P9041">
        <v>73</v>
      </c>
      <c r="Q9041">
        <v>0</v>
      </c>
      <c r="R9041">
        <v>0</v>
      </c>
      <c r="S9041">
        <v>0</v>
      </c>
      <c r="T9041">
        <v>13</v>
      </c>
      <c r="U9041">
        <v>0</v>
      </c>
      <c r="V9041">
        <v>0</v>
      </c>
      <c r="W9041">
        <v>0</v>
      </c>
      <c r="X9041">
        <v>118.70339071940282</v>
      </c>
      <c r="Y9041">
        <v>0</v>
      </c>
      <c r="Z9041">
        <v>0</v>
      </c>
      <c r="AA9041">
        <v>0</v>
      </c>
      <c r="AB9041">
        <v>39.96851516916653</v>
      </c>
      <c r="AC9041">
        <v>0</v>
      </c>
      <c r="AD9041">
        <v>0</v>
      </c>
      <c r="AE9041">
        <v>158.67190588856934</v>
      </c>
    </row>
    <row r="9042" spans="1:31" x14ac:dyDescent="0.25">
      <c r="A9042">
        <v>2336139</v>
      </c>
      <c r="B9042">
        <v>1</v>
      </c>
      <c r="C9042" t="s">
        <v>80</v>
      </c>
      <c r="D9042" t="s">
        <v>104</v>
      </c>
      <c r="E9042" t="s">
        <v>175</v>
      </c>
      <c r="F9042" t="s">
        <v>25608</v>
      </c>
      <c r="G9042" t="s">
        <v>143</v>
      </c>
      <c r="H9042" t="s">
        <v>135</v>
      </c>
      <c r="I9042" t="s">
        <v>136</v>
      </c>
      <c r="J9042" t="s">
        <v>137</v>
      </c>
      <c r="K9042" t="s">
        <v>144</v>
      </c>
      <c r="L9042" t="s">
        <v>25609</v>
      </c>
      <c r="M9042" t="s">
        <v>25610</v>
      </c>
      <c r="N9042">
        <v>7.2169444440000001</v>
      </c>
      <c r="O9042">
        <v>0</v>
      </c>
      <c r="P9042">
        <v>16</v>
      </c>
      <c r="Q9042">
        <v>0</v>
      </c>
      <c r="R9042">
        <v>32</v>
      </c>
      <c r="S9042">
        <v>0</v>
      </c>
      <c r="T9042">
        <v>19</v>
      </c>
      <c r="U9042">
        <v>0</v>
      </c>
      <c r="V9042">
        <v>0</v>
      </c>
      <c r="W9042">
        <v>0</v>
      </c>
      <c r="X9042">
        <v>29.433430678513766</v>
      </c>
      <c r="Y9042">
        <v>0</v>
      </c>
      <c r="Z9042">
        <v>153.89053910091883</v>
      </c>
      <c r="AA9042">
        <v>0</v>
      </c>
      <c r="AB9042">
        <v>111.53203613764404</v>
      </c>
      <c r="AC9042">
        <v>0</v>
      </c>
      <c r="AD9042">
        <v>0</v>
      </c>
      <c r="AE9042">
        <v>294.85600591707663</v>
      </c>
    </row>
    <row r="9043" spans="1:31" x14ac:dyDescent="0.25">
      <c r="A9043">
        <v>2336305</v>
      </c>
      <c r="B9043">
        <v>1</v>
      </c>
      <c r="C9043" t="s">
        <v>80</v>
      </c>
      <c r="D9043" t="s">
        <v>82</v>
      </c>
      <c r="E9043" t="s">
        <v>285</v>
      </c>
      <c r="F9043" t="s">
        <v>25611</v>
      </c>
      <c r="G9043" t="s">
        <v>287</v>
      </c>
      <c r="H9043" t="s">
        <v>150</v>
      </c>
      <c r="I9043" t="s">
        <v>136</v>
      </c>
      <c r="J9043" t="s">
        <v>137</v>
      </c>
      <c r="K9043" t="s">
        <v>138</v>
      </c>
      <c r="L9043" t="s">
        <v>25612</v>
      </c>
      <c r="M9043" t="s">
        <v>25613</v>
      </c>
      <c r="N9043">
        <v>1.910833333</v>
      </c>
      <c r="O9043">
        <v>0</v>
      </c>
      <c r="P9043">
        <v>67</v>
      </c>
      <c r="Q9043">
        <v>0</v>
      </c>
      <c r="R9043">
        <v>0</v>
      </c>
      <c r="S9043">
        <v>0</v>
      </c>
      <c r="T9043">
        <v>22</v>
      </c>
      <c r="U9043">
        <v>0</v>
      </c>
      <c r="V9043">
        <v>0</v>
      </c>
      <c r="W9043">
        <v>0</v>
      </c>
      <c r="X9043">
        <v>35.708033668960773</v>
      </c>
      <c r="Y9043">
        <v>0</v>
      </c>
      <c r="Z9043">
        <v>0</v>
      </c>
      <c r="AA9043">
        <v>0</v>
      </c>
      <c r="AB9043">
        <v>64.497620385196214</v>
      </c>
      <c r="AC9043">
        <v>0</v>
      </c>
      <c r="AD9043">
        <v>0</v>
      </c>
      <c r="AE9043">
        <v>100.20565405415698</v>
      </c>
    </row>
    <row r="9044" spans="1:31" x14ac:dyDescent="0.25">
      <c r="A9044">
        <v>2336162</v>
      </c>
      <c r="B9044">
        <v>1</v>
      </c>
      <c r="C9044" t="s">
        <v>80</v>
      </c>
      <c r="D9044" t="s">
        <v>107</v>
      </c>
      <c r="E9044" t="s">
        <v>141</v>
      </c>
      <c r="F9044" t="s">
        <v>6449</v>
      </c>
      <c r="G9044" t="s">
        <v>134</v>
      </c>
      <c r="H9044" t="s">
        <v>135</v>
      </c>
      <c r="I9044" t="s">
        <v>136</v>
      </c>
      <c r="J9044" t="s">
        <v>137</v>
      </c>
      <c r="K9044" t="s">
        <v>138</v>
      </c>
      <c r="L9044" t="s">
        <v>25614</v>
      </c>
      <c r="M9044" t="s">
        <v>25615</v>
      </c>
      <c r="N9044">
        <v>0.21972222199999999</v>
      </c>
      <c r="O9044">
        <v>15</v>
      </c>
      <c r="P9044">
        <v>2339</v>
      </c>
      <c r="Q9044">
        <v>45</v>
      </c>
      <c r="R9044">
        <v>106</v>
      </c>
      <c r="S9044">
        <v>17</v>
      </c>
      <c r="T9044">
        <v>236</v>
      </c>
      <c r="U9044">
        <v>3</v>
      </c>
      <c r="V9044">
        <v>1</v>
      </c>
      <c r="W9044">
        <v>4.4147181043266004</v>
      </c>
      <c r="X9044">
        <v>94.384149206813646</v>
      </c>
      <c r="Y9044">
        <v>17.642311111270576</v>
      </c>
      <c r="Z9044">
        <v>7.0959428707702354</v>
      </c>
      <c r="AA9044">
        <v>21.666275791838476</v>
      </c>
      <c r="AB9044">
        <v>49.798931896843811</v>
      </c>
      <c r="AC9044">
        <v>125.99781784517901</v>
      </c>
      <c r="AD9044">
        <v>1.6908967412428</v>
      </c>
      <c r="AE9044">
        <v>322.69104356828518</v>
      </c>
    </row>
    <row r="9045" spans="1:31" x14ac:dyDescent="0.25">
      <c r="A9045">
        <v>2336119</v>
      </c>
      <c r="B9045">
        <v>1</v>
      </c>
      <c r="C9045" t="s">
        <v>80</v>
      </c>
      <c r="D9045" t="s">
        <v>93</v>
      </c>
      <c r="E9045" t="s">
        <v>141</v>
      </c>
      <c r="F9045" t="s">
        <v>3387</v>
      </c>
      <c r="G9045" t="s">
        <v>134</v>
      </c>
      <c r="H9045" t="s">
        <v>135</v>
      </c>
      <c r="I9045" t="s">
        <v>136</v>
      </c>
      <c r="J9045" t="s">
        <v>137</v>
      </c>
      <c r="K9045" t="s">
        <v>138</v>
      </c>
      <c r="L9045" t="s">
        <v>25616</v>
      </c>
      <c r="M9045" t="s">
        <v>25617</v>
      </c>
      <c r="N9045">
        <v>0.40972222200000002</v>
      </c>
      <c r="O9045">
        <v>0</v>
      </c>
      <c r="P9045">
        <v>196</v>
      </c>
      <c r="Q9045">
        <v>2</v>
      </c>
      <c r="R9045">
        <v>46</v>
      </c>
      <c r="S9045">
        <v>3</v>
      </c>
      <c r="T9045">
        <v>42</v>
      </c>
      <c r="U9045">
        <v>0</v>
      </c>
      <c r="V9045">
        <v>0</v>
      </c>
      <c r="W9045">
        <v>0</v>
      </c>
      <c r="X9045">
        <v>9.0871338522871437</v>
      </c>
      <c r="Y9045">
        <v>3.0483842822985499</v>
      </c>
      <c r="Z9045">
        <v>9.3247742438458641</v>
      </c>
      <c r="AA9045">
        <v>2.0749996712309335</v>
      </c>
      <c r="AB9045">
        <v>9.2962779827072968</v>
      </c>
      <c r="AC9045">
        <v>0</v>
      </c>
      <c r="AD9045">
        <v>0</v>
      </c>
      <c r="AE9045">
        <v>32.83157003236979</v>
      </c>
    </row>
    <row r="9046" spans="1:31" x14ac:dyDescent="0.25">
      <c r="A9046">
        <v>2336019</v>
      </c>
      <c r="B9046">
        <v>1</v>
      </c>
      <c r="C9046" t="s">
        <v>81</v>
      </c>
      <c r="D9046" t="s">
        <v>122</v>
      </c>
      <c r="E9046" t="s">
        <v>141</v>
      </c>
      <c r="F9046" t="s">
        <v>25618</v>
      </c>
      <c r="G9046" t="s">
        <v>134</v>
      </c>
      <c r="H9046" t="s">
        <v>135</v>
      </c>
      <c r="I9046" t="s">
        <v>136</v>
      </c>
      <c r="J9046" t="s">
        <v>137</v>
      </c>
      <c r="K9046" t="s">
        <v>138</v>
      </c>
      <c r="L9046" t="s">
        <v>25619</v>
      </c>
      <c r="M9046" t="s">
        <v>25620</v>
      </c>
      <c r="N9046">
        <v>0.66277777699999996</v>
      </c>
      <c r="O9046">
        <v>0</v>
      </c>
      <c r="P9046">
        <v>5346</v>
      </c>
      <c r="Q9046">
        <v>0</v>
      </c>
      <c r="R9046">
        <v>0</v>
      </c>
      <c r="S9046">
        <v>3</v>
      </c>
      <c r="T9046">
        <v>340</v>
      </c>
      <c r="U9046">
        <v>0</v>
      </c>
      <c r="V9046">
        <v>0</v>
      </c>
      <c r="W9046">
        <v>0</v>
      </c>
      <c r="X9046">
        <v>567.79387036419257</v>
      </c>
      <c r="Y9046">
        <v>0</v>
      </c>
      <c r="Z9046">
        <v>0</v>
      </c>
      <c r="AA9046">
        <v>113.88009945201767</v>
      </c>
      <c r="AB9046">
        <v>126.36837913124118</v>
      </c>
      <c r="AC9046">
        <v>0</v>
      </c>
      <c r="AD9046">
        <v>0</v>
      </c>
      <c r="AE9046">
        <v>808.0423489474515</v>
      </c>
    </row>
    <row r="9047" spans="1:31" x14ac:dyDescent="0.25">
      <c r="A9047">
        <v>2336039</v>
      </c>
      <c r="B9047">
        <v>1</v>
      </c>
      <c r="C9047" t="s">
        <v>81</v>
      </c>
      <c r="D9047" t="s">
        <v>122</v>
      </c>
      <c r="E9047" t="s">
        <v>141</v>
      </c>
      <c r="F9047" t="s">
        <v>25621</v>
      </c>
      <c r="G9047" t="s">
        <v>134</v>
      </c>
      <c r="H9047" t="s">
        <v>135</v>
      </c>
      <c r="I9047" t="s">
        <v>136</v>
      </c>
      <c r="J9047" t="s">
        <v>137</v>
      </c>
      <c r="K9047" t="s">
        <v>138</v>
      </c>
      <c r="L9047" t="s">
        <v>25622</v>
      </c>
      <c r="M9047" t="s">
        <v>25623</v>
      </c>
      <c r="N9047">
        <v>0.25444444399999999</v>
      </c>
      <c r="O9047">
        <v>1</v>
      </c>
      <c r="P9047">
        <v>5652</v>
      </c>
      <c r="Q9047">
        <v>0</v>
      </c>
      <c r="R9047">
        <v>11</v>
      </c>
      <c r="S9047">
        <v>8</v>
      </c>
      <c r="T9047">
        <v>411</v>
      </c>
      <c r="U9047">
        <v>0</v>
      </c>
      <c r="V9047">
        <v>2</v>
      </c>
      <c r="W9047">
        <v>3.0601338169166666E-2</v>
      </c>
      <c r="X9047">
        <v>265.58707385375499</v>
      </c>
      <c r="Y9047">
        <v>0</v>
      </c>
      <c r="Z9047">
        <v>0.85766752453200001</v>
      </c>
      <c r="AA9047">
        <v>11.116376976601869</v>
      </c>
      <c r="AB9047">
        <v>76.171928369579973</v>
      </c>
      <c r="AC9047">
        <v>0</v>
      </c>
      <c r="AD9047">
        <v>7.7974256880732336</v>
      </c>
      <c r="AE9047">
        <v>361.56107375071127</v>
      </c>
    </row>
    <row r="9048" spans="1:31" x14ac:dyDescent="0.25">
      <c r="A9048">
        <v>2336288</v>
      </c>
      <c r="B9048">
        <v>1</v>
      </c>
      <c r="C9048" t="s">
        <v>81</v>
      </c>
      <c r="D9048" t="s">
        <v>128</v>
      </c>
      <c r="E9048" t="s">
        <v>175</v>
      </c>
      <c r="F9048" t="s">
        <v>25624</v>
      </c>
      <c r="G9048" t="s">
        <v>143</v>
      </c>
      <c r="H9048" t="s">
        <v>135</v>
      </c>
      <c r="I9048" t="s">
        <v>136</v>
      </c>
      <c r="J9048" t="s">
        <v>137</v>
      </c>
      <c r="K9048" t="s">
        <v>144</v>
      </c>
      <c r="L9048" t="s">
        <v>25625</v>
      </c>
      <c r="M9048" t="s">
        <v>25626</v>
      </c>
      <c r="N9048">
        <v>1.566944444</v>
      </c>
      <c r="O9048">
        <v>0</v>
      </c>
      <c r="P9048">
        <v>270</v>
      </c>
      <c r="Q9048">
        <v>0</v>
      </c>
      <c r="R9048">
        <v>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87.355774989103523</v>
      </c>
      <c r="Y9048">
        <v>0</v>
      </c>
      <c r="Z9048">
        <v>0</v>
      </c>
      <c r="AA9048">
        <v>0</v>
      </c>
      <c r="AB9048">
        <v>0</v>
      </c>
      <c r="AC9048">
        <v>0</v>
      </c>
      <c r="AD9048">
        <v>0</v>
      </c>
      <c r="AE9048">
        <v>87.355774989103523</v>
      </c>
    </row>
    <row r="9049" spans="1:31" x14ac:dyDescent="0.25">
      <c r="A9049">
        <v>2336182</v>
      </c>
      <c r="B9049">
        <v>1</v>
      </c>
      <c r="C9049" t="s">
        <v>80</v>
      </c>
      <c r="D9049" t="s">
        <v>98</v>
      </c>
      <c r="E9049" t="s">
        <v>147</v>
      </c>
      <c r="F9049" t="s">
        <v>25627</v>
      </c>
      <c r="G9049" t="s">
        <v>149</v>
      </c>
      <c r="H9049" t="s">
        <v>150</v>
      </c>
      <c r="I9049" t="s">
        <v>136</v>
      </c>
      <c r="J9049" t="s">
        <v>137</v>
      </c>
      <c r="K9049" t="s">
        <v>138</v>
      </c>
      <c r="L9049" t="s">
        <v>25628</v>
      </c>
      <c r="M9049" t="s">
        <v>25629</v>
      </c>
      <c r="N9049">
        <v>2.1886111110000002</v>
      </c>
      <c r="O9049">
        <v>0</v>
      </c>
      <c r="P9049">
        <v>0</v>
      </c>
      <c r="Q9049">
        <v>0</v>
      </c>
      <c r="R9049">
        <v>1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9.879548016799999E-3</v>
      </c>
      <c r="AA9049">
        <v>0</v>
      </c>
      <c r="AB9049">
        <v>0</v>
      </c>
      <c r="AC9049">
        <v>0</v>
      </c>
      <c r="AD9049">
        <v>0</v>
      </c>
      <c r="AE9049">
        <v>9.879548016799999E-3</v>
      </c>
    </row>
    <row r="9050" spans="1:31" x14ac:dyDescent="0.25">
      <c r="A9050">
        <v>2336076</v>
      </c>
      <c r="B9050">
        <v>1</v>
      </c>
      <c r="C9050" t="s">
        <v>81</v>
      </c>
      <c r="D9050" t="s">
        <v>119</v>
      </c>
      <c r="E9050" t="s">
        <v>158</v>
      </c>
      <c r="F9050" t="s">
        <v>25630</v>
      </c>
      <c r="G9050" t="s">
        <v>177</v>
      </c>
      <c r="H9050" t="s">
        <v>150</v>
      </c>
      <c r="I9050" t="s">
        <v>136</v>
      </c>
      <c r="J9050" t="s">
        <v>137</v>
      </c>
      <c r="K9050" t="s">
        <v>144</v>
      </c>
      <c r="L9050" t="s">
        <v>25631</v>
      </c>
      <c r="M9050" t="s">
        <v>25632</v>
      </c>
      <c r="N9050">
        <v>3.892222222</v>
      </c>
      <c r="O9050">
        <v>0</v>
      </c>
      <c r="P9050">
        <v>91</v>
      </c>
      <c r="Q9050">
        <v>0</v>
      </c>
      <c r="R9050">
        <v>14</v>
      </c>
      <c r="S9050">
        <v>0</v>
      </c>
      <c r="T9050">
        <v>7</v>
      </c>
      <c r="U9050">
        <v>0</v>
      </c>
      <c r="V9050">
        <v>0</v>
      </c>
      <c r="W9050">
        <v>0</v>
      </c>
      <c r="X9050">
        <v>57.627356933359103</v>
      </c>
      <c r="Y9050">
        <v>0</v>
      </c>
      <c r="Z9050">
        <v>50.851455612663933</v>
      </c>
      <c r="AA9050">
        <v>0</v>
      </c>
      <c r="AB9050">
        <v>32.818545906494137</v>
      </c>
      <c r="AC9050">
        <v>0</v>
      </c>
      <c r="AD9050">
        <v>0</v>
      </c>
      <c r="AE9050">
        <v>141.29735845251719</v>
      </c>
    </row>
    <row r="9051" spans="1:31" x14ac:dyDescent="0.25">
      <c r="A9051">
        <v>2336082</v>
      </c>
      <c r="B9051">
        <v>1</v>
      </c>
      <c r="C9051" t="s">
        <v>81</v>
      </c>
      <c r="D9051" t="s">
        <v>115</v>
      </c>
      <c r="E9051" t="s">
        <v>175</v>
      </c>
      <c r="F9051" t="s">
        <v>25633</v>
      </c>
      <c r="G9051" t="s">
        <v>143</v>
      </c>
      <c r="H9051" t="s">
        <v>135</v>
      </c>
      <c r="I9051" t="s">
        <v>136</v>
      </c>
      <c r="J9051" t="s">
        <v>137</v>
      </c>
      <c r="K9051" t="s">
        <v>144</v>
      </c>
      <c r="L9051" t="s">
        <v>25634</v>
      </c>
      <c r="M9051" t="s">
        <v>25635</v>
      </c>
      <c r="N9051">
        <v>7.7338888880000001</v>
      </c>
      <c r="O9051">
        <v>0</v>
      </c>
      <c r="P9051">
        <v>19</v>
      </c>
      <c r="Q9051">
        <v>0</v>
      </c>
      <c r="R9051">
        <v>4</v>
      </c>
      <c r="S9051">
        <v>0</v>
      </c>
      <c r="T9051">
        <v>1</v>
      </c>
      <c r="U9051">
        <v>0</v>
      </c>
      <c r="V9051">
        <v>0</v>
      </c>
      <c r="W9051">
        <v>0</v>
      </c>
      <c r="X9051">
        <v>4.7896894761583333</v>
      </c>
      <c r="Y9051">
        <v>0</v>
      </c>
      <c r="Z9051">
        <v>1.858108531066667E-2</v>
      </c>
      <c r="AA9051">
        <v>0</v>
      </c>
      <c r="AB9051">
        <v>14.620626889923045</v>
      </c>
      <c r="AC9051">
        <v>0</v>
      </c>
      <c r="AD9051">
        <v>0</v>
      </c>
      <c r="AE9051">
        <v>19.428897451392046</v>
      </c>
    </row>
    <row r="9052" spans="1:31" x14ac:dyDescent="0.25">
      <c r="A9052">
        <v>2336574</v>
      </c>
      <c r="B9052">
        <v>1</v>
      </c>
      <c r="C9052" t="s">
        <v>80</v>
      </c>
      <c r="D9052" t="s">
        <v>94</v>
      </c>
      <c r="E9052" t="s">
        <v>153</v>
      </c>
      <c r="F9052" t="s">
        <v>25636</v>
      </c>
      <c r="G9052" t="s">
        <v>254</v>
      </c>
      <c r="H9052" t="s">
        <v>150</v>
      </c>
      <c r="I9052" t="s">
        <v>136</v>
      </c>
      <c r="J9052" t="s">
        <v>137</v>
      </c>
      <c r="K9052" t="s">
        <v>138</v>
      </c>
      <c r="L9052" t="s">
        <v>25637</v>
      </c>
      <c r="M9052" t="s">
        <v>25638</v>
      </c>
      <c r="N9052">
        <v>4.0566666659999999</v>
      </c>
      <c r="O9052">
        <v>0</v>
      </c>
      <c r="P9052">
        <v>9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5.8307840801257518</v>
      </c>
      <c r="Y9052">
        <v>0</v>
      </c>
      <c r="Z9052">
        <v>0</v>
      </c>
      <c r="AA9052">
        <v>0</v>
      </c>
      <c r="AB9052">
        <v>0</v>
      </c>
      <c r="AC9052">
        <v>0</v>
      </c>
      <c r="AD9052">
        <v>0</v>
      </c>
      <c r="AE9052">
        <v>5.8307840801257518</v>
      </c>
    </row>
    <row r="9053" spans="1:31" x14ac:dyDescent="0.25">
      <c r="A9053">
        <v>2336325</v>
      </c>
      <c r="B9053">
        <v>1</v>
      </c>
      <c r="C9053" t="s">
        <v>80</v>
      </c>
      <c r="D9053" t="s">
        <v>109</v>
      </c>
      <c r="E9053" t="s">
        <v>153</v>
      </c>
      <c r="F9053" t="s">
        <v>25639</v>
      </c>
      <c r="G9053" t="s">
        <v>155</v>
      </c>
      <c r="H9053" t="s">
        <v>150</v>
      </c>
      <c r="I9053" t="s">
        <v>136</v>
      </c>
      <c r="J9053" t="s">
        <v>137</v>
      </c>
      <c r="K9053" t="s">
        <v>138</v>
      </c>
      <c r="L9053" t="s">
        <v>25640</v>
      </c>
      <c r="M9053" t="s">
        <v>25641</v>
      </c>
      <c r="N9053">
        <v>0.70250000000000001</v>
      </c>
      <c r="O9053">
        <v>0</v>
      </c>
      <c r="P9053">
        <v>1</v>
      </c>
      <c r="Q9053">
        <v>0</v>
      </c>
      <c r="R9053">
        <v>0</v>
      </c>
      <c r="S9053">
        <v>0</v>
      </c>
      <c r="T9053">
        <v>3</v>
      </c>
      <c r="U9053">
        <v>0</v>
      </c>
      <c r="V9053">
        <v>0</v>
      </c>
      <c r="W9053">
        <v>0</v>
      </c>
      <c r="X9053">
        <v>0</v>
      </c>
      <c r="Y9053">
        <v>0</v>
      </c>
      <c r="Z9053">
        <v>0</v>
      </c>
      <c r="AA9053">
        <v>0</v>
      </c>
      <c r="AB9053">
        <v>0.15373248197859998</v>
      </c>
      <c r="AC9053">
        <v>0</v>
      </c>
      <c r="AD9053">
        <v>0</v>
      </c>
      <c r="AE9053">
        <v>0.15373248197859998</v>
      </c>
    </row>
    <row r="9054" spans="1:31" x14ac:dyDescent="0.25">
      <c r="A9054">
        <v>2336033</v>
      </c>
      <c r="B9054">
        <v>1</v>
      </c>
      <c r="C9054" t="s">
        <v>80</v>
      </c>
      <c r="D9054" t="s">
        <v>103</v>
      </c>
      <c r="E9054" t="s">
        <v>132</v>
      </c>
      <c r="F9054" t="s">
        <v>5149</v>
      </c>
      <c r="G9054" t="s">
        <v>210</v>
      </c>
      <c r="H9054" t="s">
        <v>135</v>
      </c>
      <c r="I9054" t="s">
        <v>136</v>
      </c>
      <c r="J9054" t="s">
        <v>137</v>
      </c>
      <c r="K9054" t="s">
        <v>138</v>
      </c>
      <c r="L9054" t="s">
        <v>25642</v>
      </c>
      <c r="M9054" t="s">
        <v>25643</v>
      </c>
      <c r="N9054">
        <v>1.5725</v>
      </c>
      <c r="O9054">
        <v>0</v>
      </c>
      <c r="P9054">
        <v>292</v>
      </c>
      <c r="Q9054">
        <v>38</v>
      </c>
      <c r="R9054">
        <v>5</v>
      </c>
      <c r="S9054">
        <v>7</v>
      </c>
      <c r="T9054">
        <v>18</v>
      </c>
      <c r="U9054">
        <v>0</v>
      </c>
      <c r="V9054">
        <v>0</v>
      </c>
      <c r="W9054">
        <v>0</v>
      </c>
      <c r="X9054">
        <v>69.963300795706942</v>
      </c>
      <c r="Y9054">
        <v>613.27203228927385</v>
      </c>
      <c r="Z9054">
        <v>11.199894673667659</v>
      </c>
      <c r="AA9054">
        <v>95.078157240207418</v>
      </c>
      <c r="AB9054">
        <v>17.237693829143204</v>
      </c>
      <c r="AC9054">
        <v>0</v>
      </c>
      <c r="AD9054">
        <v>0</v>
      </c>
      <c r="AE9054">
        <v>806.75107882799898</v>
      </c>
    </row>
    <row r="9055" spans="1:31" x14ac:dyDescent="0.25">
      <c r="A9055">
        <v>2336248</v>
      </c>
      <c r="B9055">
        <v>1</v>
      </c>
      <c r="C9055" t="s">
        <v>80</v>
      </c>
      <c r="D9055" t="s">
        <v>101</v>
      </c>
      <c r="E9055" t="s">
        <v>147</v>
      </c>
      <c r="F9055" t="s">
        <v>25644</v>
      </c>
      <c r="G9055" t="s">
        <v>336</v>
      </c>
      <c r="H9055" t="s">
        <v>150</v>
      </c>
      <c r="I9055" t="s">
        <v>136</v>
      </c>
      <c r="J9055" t="s">
        <v>137</v>
      </c>
      <c r="K9055" t="s">
        <v>138</v>
      </c>
      <c r="L9055" t="s">
        <v>25645</v>
      </c>
      <c r="M9055" t="s">
        <v>25646</v>
      </c>
      <c r="N9055">
        <v>0.38277777699999999</v>
      </c>
      <c r="O9055">
        <v>0</v>
      </c>
      <c r="P9055">
        <v>115</v>
      </c>
      <c r="Q9055">
        <v>0</v>
      </c>
      <c r="R9055">
        <v>1</v>
      </c>
      <c r="S9055">
        <v>0</v>
      </c>
      <c r="T9055">
        <v>8</v>
      </c>
      <c r="U9055">
        <v>0</v>
      </c>
      <c r="V9055">
        <v>0</v>
      </c>
      <c r="W9055">
        <v>0</v>
      </c>
      <c r="X9055">
        <v>9.4230432823145662</v>
      </c>
      <c r="Y9055">
        <v>0</v>
      </c>
      <c r="Z9055">
        <v>2.8730124565999999E-3</v>
      </c>
      <c r="AA9055">
        <v>0</v>
      </c>
      <c r="AB9055">
        <v>2.8414570370991994</v>
      </c>
      <c r="AC9055">
        <v>0</v>
      </c>
      <c r="AD9055">
        <v>0</v>
      </c>
      <c r="AE9055">
        <v>12.267373331870367</v>
      </c>
    </row>
    <row r="9056" spans="1:31" x14ac:dyDescent="0.25">
      <c r="A9056">
        <v>2336534</v>
      </c>
      <c r="B9056">
        <v>1</v>
      </c>
      <c r="C9056" t="s">
        <v>80</v>
      </c>
      <c r="D9056" t="s">
        <v>106</v>
      </c>
      <c r="E9056" t="s">
        <v>147</v>
      </c>
      <c r="F9056" t="s">
        <v>25647</v>
      </c>
      <c r="G9056" t="s">
        <v>149</v>
      </c>
      <c r="H9056" t="s">
        <v>150</v>
      </c>
      <c r="I9056" t="s">
        <v>136</v>
      </c>
      <c r="J9056" t="s">
        <v>137</v>
      </c>
      <c r="K9056" t="s">
        <v>138</v>
      </c>
      <c r="L9056" t="s">
        <v>25648</v>
      </c>
      <c r="M9056" t="s">
        <v>25649</v>
      </c>
      <c r="N9056">
        <v>0.58305555499999995</v>
      </c>
      <c r="O9056">
        <v>0</v>
      </c>
      <c r="P9056">
        <v>5</v>
      </c>
      <c r="Q9056">
        <v>0</v>
      </c>
      <c r="R9056">
        <v>0</v>
      </c>
      <c r="S9056">
        <v>0</v>
      </c>
      <c r="T9056">
        <v>4</v>
      </c>
      <c r="U9056">
        <v>0</v>
      </c>
      <c r="V9056">
        <v>0</v>
      </c>
      <c r="W9056">
        <v>0</v>
      </c>
      <c r="X9056">
        <v>0.32952264200890002</v>
      </c>
      <c r="Y9056">
        <v>0</v>
      </c>
      <c r="Z9056">
        <v>0</v>
      </c>
      <c r="AA9056">
        <v>0</v>
      </c>
      <c r="AB9056">
        <v>7.6840972373216673E-2</v>
      </c>
      <c r="AC9056">
        <v>0</v>
      </c>
      <c r="AD9056">
        <v>0</v>
      </c>
      <c r="AE9056">
        <v>0.40636361438211671</v>
      </c>
    </row>
    <row r="9057" spans="1:31" x14ac:dyDescent="0.25">
      <c r="A9057">
        <v>2336411</v>
      </c>
      <c r="B9057">
        <v>1</v>
      </c>
      <c r="C9057" t="s">
        <v>80</v>
      </c>
      <c r="D9057" t="s">
        <v>92</v>
      </c>
      <c r="E9057" t="s">
        <v>153</v>
      </c>
      <c r="F9057" t="s">
        <v>25650</v>
      </c>
      <c r="G9057" t="s">
        <v>203</v>
      </c>
      <c r="H9057" t="s">
        <v>150</v>
      </c>
      <c r="I9057" t="s">
        <v>136</v>
      </c>
      <c r="J9057" t="s">
        <v>137</v>
      </c>
      <c r="K9057" t="s">
        <v>138</v>
      </c>
      <c r="L9057" t="s">
        <v>25651</v>
      </c>
      <c r="M9057" t="s">
        <v>25652</v>
      </c>
      <c r="N9057">
        <v>2.400555555</v>
      </c>
      <c r="O9057">
        <v>0</v>
      </c>
      <c r="P9057">
        <v>11</v>
      </c>
      <c r="Q9057">
        <v>0</v>
      </c>
      <c r="R9057">
        <v>0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7.6339489074266007</v>
      </c>
      <c r="Y9057">
        <v>0</v>
      </c>
      <c r="Z9057">
        <v>0</v>
      </c>
      <c r="AA9057">
        <v>0</v>
      </c>
      <c r="AB9057">
        <v>0</v>
      </c>
      <c r="AC9057">
        <v>0</v>
      </c>
      <c r="AD9057">
        <v>0</v>
      </c>
      <c r="AE9057">
        <v>7.6339489074266007</v>
      </c>
    </row>
    <row r="9058" spans="1:31" x14ac:dyDescent="0.25">
      <c r="A9058">
        <v>2336016</v>
      </c>
      <c r="B9058">
        <v>1</v>
      </c>
      <c r="C9058" t="s">
        <v>81</v>
      </c>
      <c r="D9058" t="s">
        <v>118</v>
      </c>
      <c r="E9058" t="s">
        <v>175</v>
      </c>
      <c r="F9058" t="s">
        <v>10132</v>
      </c>
      <c r="G9058" t="s">
        <v>210</v>
      </c>
      <c r="H9058" t="s">
        <v>135</v>
      </c>
      <c r="I9058" t="s">
        <v>136</v>
      </c>
      <c r="J9058" t="s">
        <v>137</v>
      </c>
      <c r="K9058" t="s">
        <v>138</v>
      </c>
      <c r="L9058" t="s">
        <v>25653</v>
      </c>
      <c r="M9058" t="s">
        <v>25654</v>
      </c>
      <c r="N9058">
        <v>1.477222222</v>
      </c>
      <c r="O9058">
        <v>0</v>
      </c>
      <c r="P9058">
        <v>459</v>
      </c>
      <c r="Q9058">
        <v>0</v>
      </c>
      <c r="R9058">
        <v>9</v>
      </c>
      <c r="S9058">
        <v>0</v>
      </c>
      <c r="T9058">
        <v>38</v>
      </c>
      <c r="U9058">
        <v>0</v>
      </c>
      <c r="V9058">
        <v>0</v>
      </c>
      <c r="W9058">
        <v>0</v>
      </c>
      <c r="X9058">
        <v>120.43269403488613</v>
      </c>
      <c r="Y9058">
        <v>0</v>
      </c>
      <c r="Z9058">
        <v>53.823126406543771</v>
      </c>
      <c r="AA9058">
        <v>0</v>
      </c>
      <c r="AB9058">
        <v>20.095602779891248</v>
      </c>
      <c r="AC9058">
        <v>0</v>
      </c>
      <c r="AD9058">
        <v>0</v>
      </c>
      <c r="AE9058">
        <v>194.35142322132114</v>
      </c>
    </row>
    <row r="9059" spans="1:31" x14ac:dyDescent="0.25">
      <c r="A9059">
        <v>2336202</v>
      </c>
      <c r="B9059">
        <v>1</v>
      </c>
      <c r="C9059" t="s">
        <v>80</v>
      </c>
      <c r="D9059" t="s">
        <v>105</v>
      </c>
      <c r="E9059" t="s">
        <v>153</v>
      </c>
      <c r="F9059" t="s">
        <v>25655</v>
      </c>
      <c r="G9059" t="s">
        <v>254</v>
      </c>
      <c r="H9059" t="s">
        <v>150</v>
      </c>
      <c r="I9059" t="s">
        <v>136</v>
      </c>
      <c r="J9059" t="s">
        <v>137</v>
      </c>
      <c r="K9059" t="s">
        <v>138</v>
      </c>
      <c r="L9059" t="s">
        <v>25656</v>
      </c>
      <c r="M9059" t="s">
        <v>25657</v>
      </c>
      <c r="N9059">
        <v>2.7211111109999999</v>
      </c>
      <c r="O9059">
        <v>0</v>
      </c>
      <c r="P9059">
        <v>28</v>
      </c>
      <c r="Q9059">
        <v>0</v>
      </c>
      <c r="R9059">
        <v>0</v>
      </c>
      <c r="S9059">
        <v>0</v>
      </c>
      <c r="T9059">
        <v>2</v>
      </c>
      <c r="U9059">
        <v>0</v>
      </c>
      <c r="V9059">
        <v>0</v>
      </c>
      <c r="W9059">
        <v>0</v>
      </c>
      <c r="X9059">
        <v>18.754313996452886</v>
      </c>
      <c r="Y9059">
        <v>0</v>
      </c>
      <c r="Z9059">
        <v>0</v>
      </c>
      <c r="AA9059">
        <v>0</v>
      </c>
      <c r="AB9059">
        <v>5.8365067836695514</v>
      </c>
      <c r="AC9059">
        <v>0</v>
      </c>
      <c r="AD9059">
        <v>0</v>
      </c>
      <c r="AE9059">
        <v>24.590820780122439</v>
      </c>
    </row>
    <row r="9060" spans="1:31" x14ac:dyDescent="0.25">
      <c r="A9060">
        <v>2336102</v>
      </c>
      <c r="B9060">
        <v>1</v>
      </c>
      <c r="C9060" t="s">
        <v>81</v>
      </c>
      <c r="D9060" t="s">
        <v>118</v>
      </c>
      <c r="E9060" t="s">
        <v>158</v>
      </c>
      <c r="F9060" t="s">
        <v>25658</v>
      </c>
      <c r="G9060" t="s">
        <v>177</v>
      </c>
      <c r="H9060" t="s">
        <v>150</v>
      </c>
      <c r="I9060" t="s">
        <v>136</v>
      </c>
      <c r="J9060" t="s">
        <v>137</v>
      </c>
      <c r="K9060" t="s">
        <v>144</v>
      </c>
      <c r="L9060" t="s">
        <v>25659</v>
      </c>
      <c r="M9060" t="s">
        <v>25660</v>
      </c>
      <c r="N9060">
        <v>2.2030555550000002</v>
      </c>
      <c r="O9060">
        <v>0</v>
      </c>
      <c r="P9060">
        <v>62</v>
      </c>
      <c r="Q9060">
        <v>0</v>
      </c>
      <c r="R9060">
        <v>2</v>
      </c>
      <c r="S9060">
        <v>0</v>
      </c>
      <c r="T9060">
        <v>5</v>
      </c>
      <c r="U9060">
        <v>0</v>
      </c>
      <c r="V9060">
        <v>0</v>
      </c>
      <c r="W9060">
        <v>0</v>
      </c>
      <c r="X9060">
        <v>36.86013264258289</v>
      </c>
      <c r="Y9060">
        <v>0</v>
      </c>
      <c r="Z9060">
        <v>0.33301803650850004</v>
      </c>
      <c r="AA9060">
        <v>0</v>
      </c>
      <c r="AB9060">
        <v>1.8780450494172498</v>
      </c>
      <c r="AC9060">
        <v>0</v>
      </c>
      <c r="AD9060">
        <v>0</v>
      </c>
      <c r="AE9060">
        <v>39.071195728508641</v>
      </c>
    </row>
    <row r="9061" spans="1:31" x14ac:dyDescent="0.25">
      <c r="A9061">
        <v>2336497</v>
      </c>
      <c r="B9061">
        <v>1</v>
      </c>
      <c r="C9061" t="s">
        <v>80</v>
      </c>
      <c r="D9061" t="s">
        <v>95</v>
      </c>
      <c r="E9061" t="s">
        <v>141</v>
      </c>
      <c r="F9061" t="s">
        <v>7236</v>
      </c>
      <c r="G9061" t="s">
        <v>134</v>
      </c>
      <c r="H9061" t="s">
        <v>135</v>
      </c>
      <c r="I9061" t="s">
        <v>136</v>
      </c>
      <c r="J9061" t="s">
        <v>137</v>
      </c>
      <c r="K9061" t="s">
        <v>138</v>
      </c>
      <c r="L9061" t="s">
        <v>25661</v>
      </c>
      <c r="M9061" t="s">
        <v>25662</v>
      </c>
      <c r="N9061">
        <v>2.0988888879999998</v>
      </c>
      <c r="O9061">
        <v>0</v>
      </c>
      <c r="P9061">
        <v>163</v>
      </c>
      <c r="Q9061">
        <v>0</v>
      </c>
      <c r="R9061">
        <v>1</v>
      </c>
      <c r="S9061">
        <v>1</v>
      </c>
      <c r="T9061">
        <v>11</v>
      </c>
      <c r="U9061">
        <v>2</v>
      </c>
      <c r="V9061">
        <v>0</v>
      </c>
      <c r="W9061">
        <v>0</v>
      </c>
      <c r="X9061">
        <v>91.754963876593479</v>
      </c>
      <c r="Y9061">
        <v>0</v>
      </c>
      <c r="Z9061">
        <v>0.56796003941810003</v>
      </c>
      <c r="AA9061">
        <v>2.9007008799197997</v>
      </c>
      <c r="AB9061">
        <v>22.618869761498559</v>
      </c>
      <c r="AC9061">
        <v>391.17418637182851</v>
      </c>
      <c r="AD9061">
        <v>0</v>
      </c>
      <c r="AE9061">
        <v>509.01668092925843</v>
      </c>
    </row>
    <row r="9062" spans="1:31" x14ac:dyDescent="0.25">
      <c r="A9062">
        <v>2336056</v>
      </c>
      <c r="B9062">
        <v>1</v>
      </c>
      <c r="C9062" t="s">
        <v>81</v>
      </c>
      <c r="D9062" t="s">
        <v>128</v>
      </c>
      <c r="E9062" t="s">
        <v>147</v>
      </c>
      <c r="F9062" t="s">
        <v>25663</v>
      </c>
      <c r="G9062" t="s">
        <v>149</v>
      </c>
      <c r="H9062" t="s">
        <v>150</v>
      </c>
      <c r="I9062" t="s">
        <v>136</v>
      </c>
      <c r="J9062" t="s">
        <v>137</v>
      </c>
      <c r="K9062" t="s">
        <v>138</v>
      </c>
      <c r="L9062" t="s">
        <v>25664</v>
      </c>
      <c r="M9062" t="s">
        <v>25665</v>
      </c>
      <c r="N9062">
        <v>5.7405555550000003</v>
      </c>
      <c r="O9062">
        <v>0</v>
      </c>
      <c r="P9062">
        <v>378</v>
      </c>
      <c r="Q9062">
        <v>0</v>
      </c>
      <c r="R9062">
        <v>1</v>
      </c>
      <c r="S9062">
        <v>0</v>
      </c>
      <c r="T9062">
        <v>20</v>
      </c>
      <c r="U9062">
        <v>0</v>
      </c>
      <c r="V9062">
        <v>0</v>
      </c>
      <c r="W9062">
        <v>0</v>
      </c>
      <c r="X9062">
        <v>402.41230105649112</v>
      </c>
      <c r="Y9062">
        <v>0</v>
      </c>
      <c r="Z9062">
        <v>1.3541089300606666</v>
      </c>
      <c r="AA9062">
        <v>0</v>
      </c>
      <c r="AB9062">
        <v>113.82864587055407</v>
      </c>
      <c r="AC9062">
        <v>0</v>
      </c>
      <c r="AD9062">
        <v>0</v>
      </c>
      <c r="AE9062">
        <v>517.59505585710588</v>
      </c>
    </row>
    <row r="9063" spans="1:31" x14ac:dyDescent="0.25">
      <c r="A9063">
        <v>2336471</v>
      </c>
      <c r="B9063">
        <v>1</v>
      </c>
      <c r="C9063" t="s">
        <v>81</v>
      </c>
      <c r="D9063" t="s">
        <v>118</v>
      </c>
      <c r="E9063" t="s">
        <v>175</v>
      </c>
      <c r="F9063" t="s">
        <v>25666</v>
      </c>
      <c r="G9063" t="s">
        <v>1721</v>
      </c>
      <c r="H9063" t="s">
        <v>135</v>
      </c>
      <c r="I9063" t="s">
        <v>136</v>
      </c>
      <c r="J9063" t="s">
        <v>137</v>
      </c>
      <c r="K9063" t="s">
        <v>138</v>
      </c>
      <c r="L9063" t="s">
        <v>25667</v>
      </c>
      <c r="M9063" t="s">
        <v>25668</v>
      </c>
      <c r="N9063">
        <v>1.686666666</v>
      </c>
      <c r="O9063">
        <v>0</v>
      </c>
      <c r="P9063">
        <v>0</v>
      </c>
      <c r="Q9063">
        <v>0</v>
      </c>
      <c r="R9063">
        <v>6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14.808079373746217</v>
      </c>
      <c r="AA9063">
        <v>0</v>
      </c>
      <c r="AB9063">
        <v>0</v>
      </c>
      <c r="AC9063">
        <v>0</v>
      </c>
      <c r="AD9063">
        <v>0</v>
      </c>
      <c r="AE9063">
        <v>14.808079373746217</v>
      </c>
    </row>
    <row r="9064" spans="1:31" x14ac:dyDescent="0.25">
      <c r="A9064">
        <v>2335973</v>
      </c>
      <c r="B9064">
        <v>1</v>
      </c>
      <c r="C9064" t="s">
        <v>80</v>
      </c>
      <c r="D9064" t="s">
        <v>83</v>
      </c>
      <c r="E9064" t="s">
        <v>175</v>
      </c>
      <c r="F9064" t="s">
        <v>25669</v>
      </c>
      <c r="G9064" t="s">
        <v>716</v>
      </c>
      <c r="H9064" t="s">
        <v>135</v>
      </c>
      <c r="I9064" t="s">
        <v>136</v>
      </c>
      <c r="J9064" t="s">
        <v>137</v>
      </c>
      <c r="K9064" t="s">
        <v>138</v>
      </c>
      <c r="L9064" t="s">
        <v>25670</v>
      </c>
      <c r="M9064" t="s">
        <v>25671</v>
      </c>
      <c r="N9064">
        <v>0.53333333299999997</v>
      </c>
      <c r="O9064">
        <v>0</v>
      </c>
      <c r="P9064">
        <v>618</v>
      </c>
      <c r="Q9064">
        <v>0</v>
      </c>
      <c r="R9064">
        <v>0</v>
      </c>
      <c r="S9064">
        <v>0</v>
      </c>
      <c r="T9064">
        <v>127</v>
      </c>
      <c r="U9064">
        <v>0</v>
      </c>
      <c r="V9064">
        <v>0</v>
      </c>
      <c r="W9064">
        <v>0</v>
      </c>
      <c r="X9064">
        <v>63.889989598879929</v>
      </c>
      <c r="Y9064">
        <v>0</v>
      </c>
      <c r="Z9064">
        <v>0</v>
      </c>
      <c r="AA9064">
        <v>0</v>
      </c>
      <c r="AB9064">
        <v>26.335600367589322</v>
      </c>
      <c r="AC9064">
        <v>0</v>
      </c>
      <c r="AD9064">
        <v>0</v>
      </c>
      <c r="AE9064">
        <v>90.225589966469244</v>
      </c>
    </row>
    <row r="9065" spans="1:31" x14ac:dyDescent="0.25">
      <c r="A9065">
        <v>2335999</v>
      </c>
      <c r="B9065">
        <v>1</v>
      </c>
      <c r="C9065" t="s">
        <v>81</v>
      </c>
      <c r="D9065" t="s">
        <v>118</v>
      </c>
      <c r="E9065" t="s">
        <v>147</v>
      </c>
      <c r="F9065" t="s">
        <v>15422</v>
      </c>
      <c r="G9065" t="s">
        <v>149</v>
      </c>
      <c r="H9065" t="s">
        <v>150</v>
      </c>
      <c r="I9065" t="s">
        <v>136</v>
      </c>
      <c r="J9065" t="s">
        <v>137</v>
      </c>
      <c r="K9065" t="s">
        <v>138</v>
      </c>
      <c r="L9065" t="s">
        <v>25672</v>
      </c>
      <c r="M9065" t="s">
        <v>25673</v>
      </c>
      <c r="N9065">
        <v>6.0491666659999996</v>
      </c>
      <c r="O9065">
        <v>0</v>
      </c>
      <c r="P9065">
        <v>14</v>
      </c>
      <c r="Q9065">
        <v>0</v>
      </c>
      <c r="R9065">
        <v>0</v>
      </c>
      <c r="S9065">
        <v>0</v>
      </c>
      <c r="T9065">
        <v>1</v>
      </c>
      <c r="U9065">
        <v>0</v>
      </c>
      <c r="V9065">
        <v>0</v>
      </c>
      <c r="W9065">
        <v>0</v>
      </c>
      <c r="X9065">
        <v>8.9794149563672523</v>
      </c>
      <c r="Y9065">
        <v>0</v>
      </c>
      <c r="Z9065">
        <v>0</v>
      </c>
      <c r="AA9065">
        <v>0</v>
      </c>
      <c r="AB9065">
        <v>0</v>
      </c>
      <c r="AC9065">
        <v>0</v>
      </c>
      <c r="AD9065">
        <v>0</v>
      </c>
      <c r="AE9065">
        <v>8.9794149563672523</v>
      </c>
    </row>
    <row r="9066" spans="1:31" x14ac:dyDescent="0.25">
      <c r="A9066">
        <v>2336165</v>
      </c>
      <c r="B9066">
        <v>1</v>
      </c>
      <c r="C9066" t="s">
        <v>80</v>
      </c>
      <c r="D9066" t="s">
        <v>87</v>
      </c>
      <c r="E9066" t="s">
        <v>153</v>
      </c>
      <c r="F9066" t="s">
        <v>25674</v>
      </c>
      <c r="G9066" t="s">
        <v>254</v>
      </c>
      <c r="H9066" t="s">
        <v>150</v>
      </c>
      <c r="I9066" t="s">
        <v>136</v>
      </c>
      <c r="J9066" t="s">
        <v>137</v>
      </c>
      <c r="K9066" t="s">
        <v>138</v>
      </c>
      <c r="L9066" t="s">
        <v>25675</v>
      </c>
      <c r="M9066" t="s">
        <v>25676</v>
      </c>
      <c r="N9066">
        <v>2.5419444439999999</v>
      </c>
      <c r="O9066">
        <v>0</v>
      </c>
      <c r="P9066">
        <v>1</v>
      </c>
      <c r="Q9066">
        <v>0</v>
      </c>
      <c r="R9066">
        <v>0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0.42914914232712503</v>
      </c>
      <c r="Y9066">
        <v>0</v>
      </c>
      <c r="Z9066">
        <v>0</v>
      </c>
      <c r="AA9066">
        <v>0</v>
      </c>
      <c r="AB9066">
        <v>0</v>
      </c>
      <c r="AC9066">
        <v>0</v>
      </c>
      <c r="AD9066">
        <v>0</v>
      </c>
      <c r="AE9066">
        <v>0.42914914232712503</v>
      </c>
    </row>
    <row r="9067" spans="1:31" x14ac:dyDescent="0.25">
      <c r="A9067">
        <v>2336142</v>
      </c>
      <c r="B9067">
        <v>1</v>
      </c>
      <c r="C9067" t="s">
        <v>80</v>
      </c>
      <c r="D9067" t="s">
        <v>94</v>
      </c>
      <c r="E9067" t="s">
        <v>147</v>
      </c>
      <c r="F9067" t="s">
        <v>25677</v>
      </c>
      <c r="G9067" t="s">
        <v>149</v>
      </c>
      <c r="H9067" t="s">
        <v>150</v>
      </c>
      <c r="I9067" t="s">
        <v>136</v>
      </c>
      <c r="J9067" t="s">
        <v>137</v>
      </c>
      <c r="K9067" t="s">
        <v>138</v>
      </c>
      <c r="L9067" t="s">
        <v>25678</v>
      </c>
      <c r="M9067" t="s">
        <v>25679</v>
      </c>
      <c r="N9067">
        <v>0.87694444400000005</v>
      </c>
      <c r="O9067">
        <v>0</v>
      </c>
      <c r="P9067">
        <v>83</v>
      </c>
      <c r="Q9067">
        <v>0</v>
      </c>
      <c r="R9067">
        <v>0</v>
      </c>
      <c r="S9067">
        <v>0</v>
      </c>
      <c r="T9067">
        <v>3</v>
      </c>
      <c r="U9067">
        <v>0</v>
      </c>
      <c r="V9067">
        <v>0</v>
      </c>
      <c r="W9067">
        <v>0</v>
      </c>
      <c r="X9067">
        <v>14.760953015666551</v>
      </c>
      <c r="Y9067">
        <v>0</v>
      </c>
      <c r="Z9067">
        <v>0</v>
      </c>
      <c r="AA9067">
        <v>0</v>
      </c>
      <c r="AB9067">
        <v>0.25387463004749999</v>
      </c>
      <c r="AC9067">
        <v>0</v>
      </c>
      <c r="AD9067">
        <v>0</v>
      </c>
      <c r="AE9067">
        <v>15.014827645714051</v>
      </c>
    </row>
    <row r="9068" spans="1:31" x14ac:dyDescent="0.25">
      <c r="A9068">
        <v>2336514</v>
      </c>
      <c r="B9068">
        <v>1</v>
      </c>
      <c r="C9068" t="s">
        <v>80</v>
      </c>
      <c r="D9068" t="s">
        <v>111</v>
      </c>
      <c r="E9068" t="s">
        <v>153</v>
      </c>
      <c r="F9068" t="s">
        <v>25680</v>
      </c>
      <c r="G9068" t="s">
        <v>203</v>
      </c>
      <c r="H9068" t="s">
        <v>150</v>
      </c>
      <c r="I9068" t="s">
        <v>136</v>
      </c>
      <c r="J9068" t="s">
        <v>137</v>
      </c>
      <c r="K9068" t="s">
        <v>138</v>
      </c>
      <c r="L9068" t="s">
        <v>25681</v>
      </c>
      <c r="M9068" t="s">
        <v>25682</v>
      </c>
      <c r="N9068">
        <v>1.103611111</v>
      </c>
      <c r="O9068">
        <v>0</v>
      </c>
      <c r="P9068">
        <v>1</v>
      </c>
      <c r="Q9068">
        <v>0</v>
      </c>
      <c r="R9068">
        <v>0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1.2460701556000001E-3</v>
      </c>
      <c r="Y9068">
        <v>0</v>
      </c>
      <c r="Z9068">
        <v>0</v>
      </c>
      <c r="AA9068">
        <v>0</v>
      </c>
      <c r="AB9068">
        <v>0</v>
      </c>
      <c r="AC9068">
        <v>0</v>
      </c>
      <c r="AD9068">
        <v>0</v>
      </c>
      <c r="AE9068">
        <v>1.2460701556000001E-3</v>
      </c>
    </row>
    <row r="9069" spans="1:31" x14ac:dyDescent="0.25">
      <c r="A9069">
        <v>2336477</v>
      </c>
      <c r="B9069">
        <v>1</v>
      </c>
      <c r="C9069" t="s">
        <v>80</v>
      </c>
      <c r="D9069" t="s">
        <v>93</v>
      </c>
      <c r="E9069" t="s">
        <v>153</v>
      </c>
      <c r="F9069" t="s">
        <v>25683</v>
      </c>
      <c r="G9069" t="s">
        <v>203</v>
      </c>
      <c r="H9069" t="s">
        <v>150</v>
      </c>
      <c r="I9069" t="s">
        <v>136</v>
      </c>
      <c r="J9069" t="s">
        <v>137</v>
      </c>
      <c r="K9069" t="s">
        <v>138</v>
      </c>
      <c r="L9069" t="s">
        <v>25684</v>
      </c>
      <c r="M9069" t="s">
        <v>25685</v>
      </c>
      <c r="N9069">
        <v>3.2947222219999999</v>
      </c>
      <c r="O9069">
        <v>0</v>
      </c>
      <c r="P9069">
        <v>1</v>
      </c>
      <c r="Q9069">
        <v>0</v>
      </c>
      <c r="R9069">
        <v>0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1.3032889642029333</v>
      </c>
      <c r="Y9069">
        <v>0</v>
      </c>
      <c r="Z9069">
        <v>0</v>
      </c>
      <c r="AA9069">
        <v>0</v>
      </c>
      <c r="AB9069">
        <v>0</v>
      </c>
      <c r="AC9069">
        <v>0</v>
      </c>
      <c r="AD9069">
        <v>0</v>
      </c>
      <c r="AE9069">
        <v>1.3032889642029333</v>
      </c>
    </row>
    <row r="9070" spans="1:31" x14ac:dyDescent="0.25">
      <c r="A9070">
        <v>2336079</v>
      </c>
      <c r="B9070">
        <v>1</v>
      </c>
      <c r="C9070" t="s">
        <v>80</v>
      </c>
      <c r="D9070" t="s">
        <v>84</v>
      </c>
      <c r="E9070" t="s">
        <v>175</v>
      </c>
      <c r="F9070" t="s">
        <v>1794</v>
      </c>
      <c r="G9070" t="s">
        <v>134</v>
      </c>
      <c r="H9070" t="s">
        <v>135</v>
      </c>
      <c r="I9070" t="s">
        <v>136</v>
      </c>
      <c r="J9070" t="s">
        <v>137</v>
      </c>
      <c r="K9070" t="s">
        <v>138</v>
      </c>
      <c r="L9070" t="s">
        <v>25686</v>
      </c>
      <c r="M9070" t="s">
        <v>25687</v>
      </c>
      <c r="N9070">
        <v>1.5958333330000001</v>
      </c>
      <c r="O9070">
        <v>1</v>
      </c>
      <c r="P9070">
        <v>858</v>
      </c>
      <c r="Q9070">
        <v>2</v>
      </c>
      <c r="R9070">
        <v>41</v>
      </c>
      <c r="S9070">
        <v>3</v>
      </c>
      <c r="T9070">
        <v>102</v>
      </c>
      <c r="U9070">
        <v>0</v>
      </c>
      <c r="V9070">
        <v>0</v>
      </c>
      <c r="W9070">
        <v>0.33277603729616662</v>
      </c>
      <c r="X9070">
        <v>254.42545563101558</v>
      </c>
      <c r="Y9070">
        <v>1.0108715747654167</v>
      </c>
      <c r="Z9070">
        <v>49.933435299267202</v>
      </c>
      <c r="AA9070">
        <v>9.5234877843734456</v>
      </c>
      <c r="AB9070">
        <v>161.84962993487375</v>
      </c>
      <c r="AC9070">
        <v>0</v>
      </c>
      <c r="AD9070">
        <v>0</v>
      </c>
      <c r="AE9070">
        <v>477.07565626159158</v>
      </c>
    </row>
    <row r="9071" spans="1:31" x14ac:dyDescent="0.25">
      <c r="A9071">
        <v>2336179</v>
      </c>
      <c r="B9071">
        <v>1</v>
      </c>
      <c r="C9071" t="s">
        <v>80</v>
      </c>
      <c r="D9071" t="s">
        <v>94</v>
      </c>
      <c r="E9071" t="s">
        <v>141</v>
      </c>
      <c r="F9071" t="s">
        <v>13316</v>
      </c>
      <c r="G9071" t="s">
        <v>467</v>
      </c>
      <c r="H9071" t="s">
        <v>135</v>
      </c>
      <c r="I9071" t="s">
        <v>136</v>
      </c>
      <c r="J9071" t="s">
        <v>137</v>
      </c>
      <c r="K9071" t="s">
        <v>138</v>
      </c>
      <c r="L9071" t="s">
        <v>25688</v>
      </c>
      <c r="M9071" t="s">
        <v>25689</v>
      </c>
      <c r="N9071">
        <v>0.87916666600000004</v>
      </c>
      <c r="O9071">
        <v>3</v>
      </c>
      <c r="P9071">
        <v>206</v>
      </c>
      <c r="Q9071">
        <v>19</v>
      </c>
      <c r="R9071">
        <v>4</v>
      </c>
      <c r="S9071">
        <v>2</v>
      </c>
      <c r="T9071">
        <v>16</v>
      </c>
      <c r="U9071">
        <v>0</v>
      </c>
      <c r="V9071">
        <v>0</v>
      </c>
      <c r="W9071">
        <v>0.46693117752795005</v>
      </c>
      <c r="X9071">
        <v>24.301294948041729</v>
      </c>
      <c r="Y9071">
        <v>20.587281171601404</v>
      </c>
      <c r="Z9071">
        <v>1.1140898549177001</v>
      </c>
      <c r="AA9071">
        <v>2.2588800044907416</v>
      </c>
      <c r="AB9071">
        <v>8.0244635193449998</v>
      </c>
      <c r="AC9071">
        <v>0</v>
      </c>
      <c r="AD9071">
        <v>0</v>
      </c>
      <c r="AE9071">
        <v>56.752940675924528</v>
      </c>
    </row>
    <row r="9072" spans="1:31" x14ac:dyDescent="0.25">
      <c r="A9072">
        <v>2336483</v>
      </c>
      <c r="B9072">
        <v>1</v>
      </c>
      <c r="C9072" t="s">
        <v>80</v>
      </c>
      <c r="D9072" t="s">
        <v>84</v>
      </c>
      <c r="E9072" t="s">
        <v>147</v>
      </c>
      <c r="F9072" t="s">
        <v>25690</v>
      </c>
      <c r="G9072" t="s">
        <v>258</v>
      </c>
      <c r="H9072" t="s">
        <v>150</v>
      </c>
      <c r="I9072" t="s">
        <v>136</v>
      </c>
      <c r="J9072" t="s">
        <v>137</v>
      </c>
      <c r="K9072" t="s">
        <v>138</v>
      </c>
      <c r="L9072" t="s">
        <v>25691</v>
      </c>
      <c r="M9072" t="s">
        <v>25692</v>
      </c>
      <c r="N9072">
        <v>3.8863888879999999</v>
      </c>
      <c r="O9072">
        <v>0</v>
      </c>
      <c r="P9072">
        <v>48</v>
      </c>
      <c r="Q9072">
        <v>0</v>
      </c>
      <c r="R9072">
        <v>0</v>
      </c>
      <c r="S9072">
        <v>0</v>
      </c>
      <c r="T9072">
        <v>3</v>
      </c>
      <c r="U9072">
        <v>0</v>
      </c>
      <c r="V9072">
        <v>0</v>
      </c>
      <c r="W9072">
        <v>0</v>
      </c>
      <c r="X9072">
        <v>39.933686884899373</v>
      </c>
      <c r="Y9072">
        <v>0</v>
      </c>
      <c r="Z9072">
        <v>0</v>
      </c>
      <c r="AA9072">
        <v>0</v>
      </c>
      <c r="AB9072">
        <v>0.79709098253840016</v>
      </c>
      <c r="AC9072">
        <v>0</v>
      </c>
      <c r="AD9072">
        <v>0</v>
      </c>
      <c r="AE9072">
        <v>40.730777867437773</v>
      </c>
    </row>
    <row r="9073" spans="1:31" x14ac:dyDescent="0.25">
      <c r="A9073">
        <v>2336506</v>
      </c>
      <c r="B9073">
        <v>1</v>
      </c>
      <c r="C9073" t="s">
        <v>80</v>
      </c>
      <c r="D9073" t="s">
        <v>93</v>
      </c>
      <c r="E9073" t="s">
        <v>147</v>
      </c>
      <c r="F9073" t="s">
        <v>25693</v>
      </c>
      <c r="G9073" t="s">
        <v>149</v>
      </c>
      <c r="H9073" t="s">
        <v>150</v>
      </c>
      <c r="I9073" t="s">
        <v>136</v>
      </c>
      <c r="J9073" t="s">
        <v>137</v>
      </c>
      <c r="K9073" t="s">
        <v>138</v>
      </c>
      <c r="L9073" t="s">
        <v>25694</v>
      </c>
      <c r="M9073" t="s">
        <v>25695</v>
      </c>
      <c r="N9073">
        <v>4.2541666659999997</v>
      </c>
      <c r="O9073">
        <v>0</v>
      </c>
      <c r="P9073">
        <v>1</v>
      </c>
      <c r="Q9073">
        <v>0</v>
      </c>
      <c r="R9073">
        <v>4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4.8623556685619995</v>
      </c>
      <c r="Y9073">
        <v>0</v>
      </c>
      <c r="Z9073">
        <v>14.859713874390376</v>
      </c>
      <c r="AA9073">
        <v>0</v>
      </c>
      <c r="AB9073">
        <v>0</v>
      </c>
      <c r="AC9073">
        <v>0</v>
      </c>
      <c r="AD9073">
        <v>0</v>
      </c>
      <c r="AE9073">
        <v>19.722069542952376</v>
      </c>
    </row>
    <row r="9074" spans="1:31" x14ac:dyDescent="0.25">
      <c r="A9074">
        <v>2336314</v>
      </c>
      <c r="B9074">
        <v>1</v>
      </c>
      <c r="C9074" t="s">
        <v>80</v>
      </c>
      <c r="D9074" t="s">
        <v>100</v>
      </c>
      <c r="E9074" t="s">
        <v>153</v>
      </c>
      <c r="F9074" t="s">
        <v>25696</v>
      </c>
      <c r="G9074" t="s">
        <v>254</v>
      </c>
      <c r="H9074" t="s">
        <v>150</v>
      </c>
      <c r="I9074" t="s">
        <v>136</v>
      </c>
      <c r="J9074" t="s">
        <v>137</v>
      </c>
      <c r="K9074" t="s">
        <v>138</v>
      </c>
      <c r="L9074" t="s">
        <v>25697</v>
      </c>
      <c r="M9074" t="s">
        <v>25698</v>
      </c>
      <c r="N9074">
        <v>1.8811111110000001</v>
      </c>
      <c r="O9074">
        <v>0</v>
      </c>
      <c r="P9074">
        <v>1</v>
      </c>
      <c r="Q9074">
        <v>0</v>
      </c>
      <c r="R9074">
        <v>0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0.18504598524093335</v>
      </c>
      <c r="Y9074">
        <v>0</v>
      </c>
      <c r="Z9074">
        <v>0</v>
      </c>
      <c r="AA9074">
        <v>0</v>
      </c>
      <c r="AB9074">
        <v>0</v>
      </c>
      <c r="AC9074">
        <v>0</v>
      </c>
      <c r="AD9074">
        <v>0</v>
      </c>
      <c r="AE9074">
        <v>0.18504598524093335</v>
      </c>
    </row>
    <row r="9075" spans="1:31" x14ac:dyDescent="0.25">
      <c r="A9075">
        <v>2336145</v>
      </c>
      <c r="B9075">
        <v>1</v>
      </c>
      <c r="C9075" t="s">
        <v>81</v>
      </c>
      <c r="D9075" t="s">
        <v>118</v>
      </c>
      <c r="E9075" t="s">
        <v>153</v>
      </c>
      <c r="F9075" t="s">
        <v>25699</v>
      </c>
      <c r="G9075" t="s">
        <v>155</v>
      </c>
      <c r="H9075" t="s">
        <v>150</v>
      </c>
      <c r="I9075" t="s">
        <v>136</v>
      </c>
      <c r="J9075" t="s">
        <v>137</v>
      </c>
      <c r="K9075" t="s">
        <v>138</v>
      </c>
      <c r="L9075" t="s">
        <v>25700</v>
      </c>
      <c r="M9075" t="s">
        <v>25701</v>
      </c>
      <c r="N9075">
        <v>2.7511111110000002</v>
      </c>
      <c r="O9075">
        <v>0</v>
      </c>
      <c r="P9075">
        <v>1</v>
      </c>
      <c r="Q9075">
        <v>0</v>
      </c>
      <c r="R9075">
        <v>0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0.30910168319799997</v>
      </c>
      <c r="Y9075">
        <v>0</v>
      </c>
      <c r="Z9075">
        <v>0</v>
      </c>
      <c r="AA9075">
        <v>0</v>
      </c>
      <c r="AB9075">
        <v>0</v>
      </c>
      <c r="AC9075">
        <v>0</v>
      </c>
      <c r="AD9075">
        <v>0</v>
      </c>
      <c r="AE9075">
        <v>0.30910168319799997</v>
      </c>
    </row>
    <row r="9076" spans="1:31" x14ac:dyDescent="0.25">
      <c r="A9076">
        <v>2336443</v>
      </c>
      <c r="B9076">
        <v>1</v>
      </c>
      <c r="C9076" t="s">
        <v>81</v>
      </c>
      <c r="D9076" t="s">
        <v>120</v>
      </c>
      <c r="E9076" t="s">
        <v>147</v>
      </c>
      <c r="F9076" t="s">
        <v>25702</v>
      </c>
      <c r="G9076" t="s">
        <v>463</v>
      </c>
      <c r="H9076" t="s">
        <v>150</v>
      </c>
      <c r="I9076" t="s">
        <v>136</v>
      </c>
      <c r="J9076" t="s">
        <v>137</v>
      </c>
      <c r="K9076" t="s">
        <v>138</v>
      </c>
      <c r="L9076" t="s">
        <v>25703</v>
      </c>
      <c r="M9076" t="s">
        <v>25704</v>
      </c>
      <c r="N9076">
        <v>2.6625000000000001</v>
      </c>
      <c r="O9076">
        <v>0</v>
      </c>
      <c r="P9076">
        <v>6</v>
      </c>
      <c r="Q9076">
        <v>0</v>
      </c>
      <c r="R9076">
        <v>0</v>
      </c>
      <c r="S9076">
        <v>0</v>
      </c>
      <c r="T9076">
        <v>1</v>
      </c>
      <c r="U9076">
        <v>0</v>
      </c>
      <c r="V9076">
        <v>0</v>
      </c>
      <c r="W9076">
        <v>0</v>
      </c>
      <c r="X9076">
        <v>2.8039096354070834</v>
      </c>
      <c r="Y9076">
        <v>0</v>
      </c>
      <c r="Z9076">
        <v>0</v>
      </c>
      <c r="AA9076">
        <v>0</v>
      </c>
      <c r="AB9076">
        <v>2.4087151234890172</v>
      </c>
      <c r="AC9076">
        <v>0</v>
      </c>
      <c r="AD9076">
        <v>0</v>
      </c>
      <c r="AE9076">
        <v>5.2126247588961006</v>
      </c>
    </row>
    <row r="9077" spans="1:31" x14ac:dyDescent="0.25">
      <c r="A9077">
        <v>2336546</v>
      </c>
      <c r="B9077">
        <v>1</v>
      </c>
      <c r="C9077" t="s">
        <v>80</v>
      </c>
      <c r="D9077" t="s">
        <v>111</v>
      </c>
      <c r="E9077" t="s">
        <v>153</v>
      </c>
      <c r="F9077" t="s">
        <v>25705</v>
      </c>
      <c r="G9077" t="s">
        <v>203</v>
      </c>
      <c r="H9077" t="s">
        <v>150</v>
      </c>
      <c r="I9077" t="s">
        <v>136</v>
      </c>
      <c r="J9077" t="s">
        <v>137</v>
      </c>
      <c r="K9077" t="s">
        <v>138</v>
      </c>
      <c r="L9077" t="s">
        <v>25706</v>
      </c>
      <c r="M9077" t="s">
        <v>25707</v>
      </c>
      <c r="N9077">
        <v>1.150555555</v>
      </c>
      <c r="O9077">
        <v>0</v>
      </c>
      <c r="P9077">
        <v>24</v>
      </c>
      <c r="Q9077">
        <v>0</v>
      </c>
      <c r="R9077">
        <v>0</v>
      </c>
      <c r="S9077">
        <v>0</v>
      </c>
      <c r="T9077">
        <v>1</v>
      </c>
      <c r="U9077">
        <v>0</v>
      </c>
      <c r="V9077">
        <v>0</v>
      </c>
      <c r="W9077">
        <v>0</v>
      </c>
      <c r="X9077">
        <v>5.9623820233517506</v>
      </c>
      <c r="Y9077">
        <v>0</v>
      </c>
      <c r="Z9077">
        <v>0</v>
      </c>
      <c r="AA9077">
        <v>0</v>
      </c>
      <c r="AB9077">
        <v>7.2535999193666673E-3</v>
      </c>
      <c r="AC9077">
        <v>0</v>
      </c>
      <c r="AD9077">
        <v>0</v>
      </c>
      <c r="AE9077">
        <v>5.9696356232711176</v>
      </c>
    </row>
    <row r="9078" spans="1:31" x14ac:dyDescent="0.25">
      <c r="A9078">
        <v>2336500</v>
      </c>
      <c r="B9078">
        <v>1</v>
      </c>
      <c r="C9078" t="s">
        <v>80</v>
      </c>
      <c r="D9078" t="s">
        <v>103</v>
      </c>
      <c r="E9078" t="s">
        <v>153</v>
      </c>
      <c r="F9078" t="s">
        <v>25708</v>
      </c>
      <c r="G9078" t="s">
        <v>155</v>
      </c>
      <c r="H9078" t="s">
        <v>150</v>
      </c>
      <c r="I9078" t="s">
        <v>136</v>
      </c>
      <c r="J9078" t="s">
        <v>137</v>
      </c>
      <c r="K9078" t="s">
        <v>138</v>
      </c>
      <c r="L9078" t="s">
        <v>25709</v>
      </c>
      <c r="M9078" t="s">
        <v>25710</v>
      </c>
      <c r="N9078">
        <v>2.7486111110000002</v>
      </c>
      <c r="O9078">
        <v>0</v>
      </c>
      <c r="P9078">
        <v>4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4.1591961035144331</v>
      </c>
      <c r="Y9078">
        <v>0</v>
      </c>
      <c r="Z9078">
        <v>0</v>
      </c>
      <c r="AA9078">
        <v>0</v>
      </c>
      <c r="AB9078">
        <v>0</v>
      </c>
      <c r="AC9078">
        <v>0</v>
      </c>
      <c r="AD9078">
        <v>0</v>
      </c>
      <c r="AE9078">
        <v>4.1591961035144331</v>
      </c>
    </row>
    <row r="9079" spans="1:31" x14ac:dyDescent="0.25">
      <c r="A9079">
        <v>2336005</v>
      </c>
      <c r="B9079">
        <v>1</v>
      </c>
      <c r="C9079" t="s">
        <v>80</v>
      </c>
      <c r="D9079" t="s">
        <v>101</v>
      </c>
      <c r="E9079" t="s">
        <v>132</v>
      </c>
      <c r="F9079" t="s">
        <v>25711</v>
      </c>
      <c r="G9079" t="s">
        <v>134</v>
      </c>
      <c r="H9079" t="s">
        <v>135</v>
      </c>
      <c r="I9079" t="s">
        <v>136</v>
      </c>
      <c r="J9079" t="s">
        <v>137</v>
      </c>
      <c r="K9079" t="s">
        <v>138</v>
      </c>
      <c r="L9079" t="s">
        <v>25712</v>
      </c>
      <c r="M9079" t="s">
        <v>25713</v>
      </c>
      <c r="N9079">
        <v>0.41416666600000002</v>
      </c>
      <c r="O9079">
        <v>2</v>
      </c>
      <c r="P9079">
        <v>0</v>
      </c>
      <c r="Q9079">
        <v>1</v>
      </c>
      <c r="R9079">
        <v>0</v>
      </c>
      <c r="S9079">
        <v>1</v>
      </c>
      <c r="T9079">
        <v>0</v>
      </c>
      <c r="U9079">
        <v>0</v>
      </c>
      <c r="V9079">
        <v>0</v>
      </c>
      <c r="W9079">
        <v>1.6489560205168001</v>
      </c>
      <c r="X9079">
        <v>0</v>
      </c>
      <c r="Y9079">
        <v>0.22518948025719998</v>
      </c>
      <c r="Z9079">
        <v>0</v>
      </c>
      <c r="AA9079">
        <v>0.44667700926496667</v>
      </c>
      <c r="AB9079">
        <v>0</v>
      </c>
      <c r="AC9079">
        <v>0</v>
      </c>
      <c r="AD9079">
        <v>0</v>
      </c>
      <c r="AE9079">
        <v>2.3208225100389668</v>
      </c>
    </row>
    <row r="9080" spans="1:31" x14ac:dyDescent="0.25">
      <c r="A9080">
        <v>2336105</v>
      </c>
      <c r="B9080">
        <v>1</v>
      </c>
      <c r="C9080" t="s">
        <v>81</v>
      </c>
      <c r="D9080" t="s">
        <v>123</v>
      </c>
      <c r="E9080" t="s">
        <v>153</v>
      </c>
      <c r="F9080" t="s">
        <v>25714</v>
      </c>
      <c r="G9080" t="s">
        <v>254</v>
      </c>
      <c r="H9080" t="s">
        <v>150</v>
      </c>
      <c r="I9080" t="s">
        <v>136</v>
      </c>
      <c r="J9080" t="s">
        <v>137</v>
      </c>
      <c r="K9080" t="s">
        <v>138</v>
      </c>
      <c r="L9080" t="s">
        <v>25715</v>
      </c>
      <c r="M9080" t="s">
        <v>25716</v>
      </c>
      <c r="N9080">
        <v>2.8433333329999999</v>
      </c>
      <c r="O9080">
        <v>0</v>
      </c>
      <c r="P9080">
        <v>5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2.6232827792982003</v>
      </c>
      <c r="Y9080">
        <v>0</v>
      </c>
      <c r="Z9080">
        <v>0</v>
      </c>
      <c r="AA9080">
        <v>0</v>
      </c>
      <c r="AB9080">
        <v>0</v>
      </c>
      <c r="AC9080">
        <v>0</v>
      </c>
      <c r="AD9080">
        <v>0</v>
      </c>
      <c r="AE9080">
        <v>2.6232827792982003</v>
      </c>
    </row>
    <row r="9081" spans="1:31" x14ac:dyDescent="0.25">
      <c r="A9081">
        <v>2336188</v>
      </c>
      <c r="B9081">
        <v>1</v>
      </c>
      <c r="C9081" t="s">
        <v>80</v>
      </c>
      <c r="D9081" t="s">
        <v>109</v>
      </c>
      <c r="E9081" t="s">
        <v>158</v>
      </c>
      <c r="F9081" t="s">
        <v>25717</v>
      </c>
      <c r="G9081" t="s">
        <v>143</v>
      </c>
      <c r="H9081" t="s">
        <v>150</v>
      </c>
      <c r="I9081" t="s">
        <v>136</v>
      </c>
      <c r="J9081" t="s">
        <v>137</v>
      </c>
      <c r="K9081" t="s">
        <v>144</v>
      </c>
      <c r="L9081" t="s">
        <v>25718</v>
      </c>
      <c r="M9081" t="s">
        <v>25719</v>
      </c>
      <c r="N9081">
        <v>2.608333333</v>
      </c>
      <c r="O9081">
        <v>0</v>
      </c>
      <c r="P9081">
        <v>29</v>
      </c>
      <c r="Q9081">
        <v>0</v>
      </c>
      <c r="R9081">
        <v>28</v>
      </c>
      <c r="S9081">
        <v>0</v>
      </c>
      <c r="T9081">
        <v>21</v>
      </c>
      <c r="U9081">
        <v>0</v>
      </c>
      <c r="V9081">
        <v>0</v>
      </c>
      <c r="W9081">
        <v>0</v>
      </c>
      <c r="X9081">
        <v>12.713621350555066</v>
      </c>
      <c r="Y9081">
        <v>0</v>
      </c>
      <c r="Z9081">
        <v>24.017348570291759</v>
      </c>
      <c r="AA9081">
        <v>0</v>
      </c>
      <c r="AB9081">
        <v>17.541415833985273</v>
      </c>
      <c r="AC9081">
        <v>0</v>
      </c>
      <c r="AD9081">
        <v>0</v>
      </c>
      <c r="AE9081">
        <v>54.272385754832101</v>
      </c>
    </row>
    <row r="9082" spans="1:31" x14ac:dyDescent="0.25">
      <c r="A9082">
        <v>2336168</v>
      </c>
      <c r="B9082">
        <v>1</v>
      </c>
      <c r="C9082" t="s">
        <v>81</v>
      </c>
      <c r="D9082" t="s">
        <v>113</v>
      </c>
      <c r="E9082" t="s">
        <v>132</v>
      </c>
      <c r="F9082" t="s">
        <v>25720</v>
      </c>
      <c r="G9082" t="s">
        <v>143</v>
      </c>
      <c r="H9082" t="s">
        <v>135</v>
      </c>
      <c r="I9082" t="s">
        <v>136</v>
      </c>
      <c r="J9082" t="s">
        <v>137</v>
      </c>
      <c r="K9082" t="s">
        <v>144</v>
      </c>
      <c r="L9082" t="s">
        <v>25721</v>
      </c>
      <c r="M9082" t="s">
        <v>25722</v>
      </c>
      <c r="N9082">
        <v>7.3705555550000001</v>
      </c>
      <c r="O9082">
        <v>0</v>
      </c>
      <c r="P9082">
        <v>603</v>
      </c>
      <c r="Q9082">
        <v>0</v>
      </c>
      <c r="R9082">
        <v>12</v>
      </c>
      <c r="S9082">
        <v>0</v>
      </c>
      <c r="T9082">
        <v>99</v>
      </c>
      <c r="U9082">
        <v>0</v>
      </c>
      <c r="V9082">
        <v>0</v>
      </c>
      <c r="W9082">
        <v>0</v>
      </c>
      <c r="X9082">
        <v>1111.9266685784153</v>
      </c>
      <c r="Y9082">
        <v>0</v>
      </c>
      <c r="Z9082">
        <v>227.03603140107248</v>
      </c>
      <c r="AA9082">
        <v>0</v>
      </c>
      <c r="AB9082">
        <v>389.74571668523635</v>
      </c>
      <c r="AC9082">
        <v>0</v>
      </c>
      <c r="AD9082">
        <v>0</v>
      </c>
      <c r="AE9082">
        <v>1728.7084166647242</v>
      </c>
    </row>
    <row r="9083" spans="1:31" x14ac:dyDescent="0.25">
      <c r="A9083">
        <v>2336417</v>
      </c>
      <c r="B9083">
        <v>1</v>
      </c>
      <c r="C9083" t="s">
        <v>81</v>
      </c>
      <c r="D9083" t="s">
        <v>112</v>
      </c>
      <c r="E9083" t="s">
        <v>175</v>
      </c>
      <c r="F9083" t="s">
        <v>23561</v>
      </c>
      <c r="G9083" t="s">
        <v>210</v>
      </c>
      <c r="H9083" t="s">
        <v>135</v>
      </c>
      <c r="I9083" t="s">
        <v>136</v>
      </c>
      <c r="J9083" t="s">
        <v>137</v>
      </c>
      <c r="K9083" t="s">
        <v>138</v>
      </c>
      <c r="L9083" t="s">
        <v>25723</v>
      </c>
      <c r="M9083" t="s">
        <v>25724</v>
      </c>
      <c r="N9083">
        <v>2.696666666</v>
      </c>
      <c r="O9083">
        <v>0</v>
      </c>
      <c r="P9083">
        <v>164</v>
      </c>
      <c r="Q9083">
        <v>0</v>
      </c>
      <c r="R9083">
        <v>58</v>
      </c>
      <c r="S9083">
        <v>0</v>
      </c>
      <c r="T9083">
        <v>29</v>
      </c>
      <c r="U9083">
        <v>0</v>
      </c>
      <c r="V9083">
        <v>0</v>
      </c>
      <c r="W9083">
        <v>0</v>
      </c>
      <c r="X9083">
        <v>73.581995708006914</v>
      </c>
      <c r="Y9083">
        <v>0</v>
      </c>
      <c r="Z9083">
        <v>27.272919007880347</v>
      </c>
      <c r="AA9083">
        <v>0</v>
      </c>
      <c r="AB9083">
        <v>18.731804904992607</v>
      </c>
      <c r="AC9083">
        <v>0</v>
      </c>
      <c r="AD9083">
        <v>0</v>
      </c>
      <c r="AE9083">
        <v>119.58671962087988</v>
      </c>
    </row>
    <row r="9084" spans="1:31" x14ac:dyDescent="0.25">
      <c r="A9084">
        <v>2336088</v>
      </c>
      <c r="B9084">
        <v>1</v>
      </c>
      <c r="C9084" t="s">
        <v>81</v>
      </c>
      <c r="D9084" t="s">
        <v>122</v>
      </c>
      <c r="E9084" t="s">
        <v>175</v>
      </c>
      <c r="F9084" t="s">
        <v>25725</v>
      </c>
      <c r="G9084" t="s">
        <v>134</v>
      </c>
      <c r="H9084" t="s">
        <v>135</v>
      </c>
      <c r="I9084" t="s">
        <v>136</v>
      </c>
      <c r="J9084" t="s">
        <v>137</v>
      </c>
      <c r="K9084" t="s">
        <v>138</v>
      </c>
      <c r="L9084" t="s">
        <v>25726</v>
      </c>
      <c r="M9084" t="s">
        <v>25727</v>
      </c>
      <c r="N9084">
        <v>1.0766666659999999</v>
      </c>
      <c r="O9084">
        <v>0</v>
      </c>
      <c r="P9084">
        <v>188</v>
      </c>
      <c r="Q9084">
        <v>0</v>
      </c>
      <c r="R9084">
        <v>3</v>
      </c>
      <c r="S9084">
        <v>0</v>
      </c>
      <c r="T9084">
        <v>1</v>
      </c>
      <c r="U9084">
        <v>0</v>
      </c>
      <c r="V9084">
        <v>0</v>
      </c>
      <c r="W9084">
        <v>0</v>
      </c>
      <c r="X9084">
        <v>38.806945207682382</v>
      </c>
      <c r="Y9084">
        <v>0</v>
      </c>
      <c r="Z9084">
        <v>0.18106269127039998</v>
      </c>
      <c r="AA9084">
        <v>0</v>
      </c>
      <c r="AB9084">
        <v>1.3105661760000002E-2</v>
      </c>
      <c r="AC9084">
        <v>0</v>
      </c>
      <c r="AD9084">
        <v>0</v>
      </c>
      <c r="AE9084">
        <v>39.001113560712781</v>
      </c>
    </row>
    <row r="9085" spans="1:31" x14ac:dyDescent="0.25">
      <c r="A9085">
        <v>2336025</v>
      </c>
      <c r="B9085">
        <v>1</v>
      </c>
      <c r="C9085" t="s">
        <v>80</v>
      </c>
      <c r="D9085" t="s">
        <v>102</v>
      </c>
      <c r="E9085" t="s">
        <v>175</v>
      </c>
      <c r="F9085" t="s">
        <v>25728</v>
      </c>
      <c r="G9085" t="s">
        <v>210</v>
      </c>
      <c r="H9085" t="s">
        <v>135</v>
      </c>
      <c r="I9085" t="s">
        <v>136</v>
      </c>
      <c r="J9085" t="s">
        <v>137</v>
      </c>
      <c r="K9085" t="s">
        <v>138</v>
      </c>
      <c r="L9085" t="s">
        <v>25729</v>
      </c>
      <c r="M9085" t="s">
        <v>25730</v>
      </c>
      <c r="N9085">
        <v>0.890833333</v>
      </c>
      <c r="O9085">
        <v>0</v>
      </c>
      <c r="P9085">
        <v>107</v>
      </c>
      <c r="Q9085">
        <v>0</v>
      </c>
      <c r="R9085">
        <v>0</v>
      </c>
      <c r="S9085">
        <v>0</v>
      </c>
      <c r="T9085">
        <v>8</v>
      </c>
      <c r="U9085">
        <v>0</v>
      </c>
      <c r="V9085">
        <v>0</v>
      </c>
      <c r="W9085">
        <v>0</v>
      </c>
      <c r="X9085">
        <v>7.85002797034225</v>
      </c>
      <c r="Y9085">
        <v>0</v>
      </c>
      <c r="Z9085">
        <v>0</v>
      </c>
      <c r="AA9085">
        <v>0</v>
      </c>
      <c r="AB9085">
        <v>2.886595923138084</v>
      </c>
      <c r="AC9085">
        <v>0</v>
      </c>
      <c r="AD9085">
        <v>0</v>
      </c>
      <c r="AE9085">
        <v>10.736623893480335</v>
      </c>
    </row>
    <row r="9086" spans="1:31" x14ac:dyDescent="0.25">
      <c r="A9086">
        <v>2336125</v>
      </c>
      <c r="B9086">
        <v>1</v>
      </c>
      <c r="C9086" t="s">
        <v>80</v>
      </c>
      <c r="D9086" t="s">
        <v>104</v>
      </c>
      <c r="E9086" t="s">
        <v>175</v>
      </c>
      <c r="F9086" t="s">
        <v>25731</v>
      </c>
      <c r="G9086" t="s">
        <v>143</v>
      </c>
      <c r="H9086" t="s">
        <v>150</v>
      </c>
      <c r="I9086" t="s">
        <v>136</v>
      </c>
      <c r="J9086" t="s">
        <v>137</v>
      </c>
      <c r="K9086" t="s">
        <v>144</v>
      </c>
      <c r="L9086" t="s">
        <v>25732</v>
      </c>
      <c r="M9086" t="s">
        <v>25733</v>
      </c>
      <c r="N9086">
        <v>7.4669444440000001</v>
      </c>
      <c r="O9086">
        <v>0</v>
      </c>
      <c r="P9086">
        <v>50</v>
      </c>
      <c r="Q9086">
        <v>0</v>
      </c>
      <c r="R9086">
        <v>0</v>
      </c>
      <c r="S9086">
        <v>0</v>
      </c>
      <c r="T9086">
        <v>5</v>
      </c>
      <c r="U9086">
        <v>0</v>
      </c>
      <c r="V9086">
        <v>0</v>
      </c>
      <c r="W9086">
        <v>0</v>
      </c>
      <c r="X9086">
        <v>160.94030451159185</v>
      </c>
      <c r="Y9086">
        <v>0</v>
      </c>
      <c r="Z9086">
        <v>0</v>
      </c>
      <c r="AA9086">
        <v>0</v>
      </c>
      <c r="AB9086">
        <v>54.26031788527748</v>
      </c>
      <c r="AC9086">
        <v>0</v>
      </c>
      <c r="AD9086">
        <v>0</v>
      </c>
      <c r="AE9086">
        <v>215.20062239686933</v>
      </c>
    </row>
    <row r="9087" spans="1:31" x14ac:dyDescent="0.25">
      <c r="A9087">
        <v>2336131</v>
      </c>
      <c r="B9087">
        <v>1</v>
      </c>
      <c r="C9087" t="s">
        <v>80</v>
      </c>
      <c r="D9087" t="s">
        <v>104</v>
      </c>
      <c r="E9087" t="s">
        <v>158</v>
      </c>
      <c r="F9087" t="s">
        <v>25734</v>
      </c>
      <c r="G9087" t="s">
        <v>143</v>
      </c>
      <c r="H9087" t="s">
        <v>150</v>
      </c>
      <c r="I9087" t="s">
        <v>136</v>
      </c>
      <c r="J9087" t="s">
        <v>137</v>
      </c>
      <c r="K9087" t="s">
        <v>144</v>
      </c>
      <c r="L9087" t="s">
        <v>25735</v>
      </c>
      <c r="M9087" t="s">
        <v>25736</v>
      </c>
      <c r="N9087">
        <v>7.369722222</v>
      </c>
      <c r="O9087">
        <v>0</v>
      </c>
      <c r="P9087">
        <v>18</v>
      </c>
      <c r="Q9087">
        <v>0</v>
      </c>
      <c r="R9087">
        <v>9</v>
      </c>
      <c r="S9087">
        <v>0</v>
      </c>
      <c r="T9087">
        <v>7</v>
      </c>
      <c r="U9087">
        <v>0</v>
      </c>
      <c r="V9087">
        <v>1</v>
      </c>
      <c r="W9087">
        <v>0</v>
      </c>
      <c r="X9087">
        <v>49.012828850835099</v>
      </c>
      <c r="Y9087">
        <v>0</v>
      </c>
      <c r="Z9087">
        <v>46.994482265126202</v>
      </c>
      <c r="AA9087">
        <v>0</v>
      </c>
      <c r="AB9087">
        <v>42.956954261773149</v>
      </c>
      <c r="AC9087">
        <v>0</v>
      </c>
      <c r="AD9087">
        <v>22.101761582326048</v>
      </c>
      <c r="AE9087">
        <v>161.0660269600605</v>
      </c>
    </row>
    <row r="9088" spans="1:31" x14ac:dyDescent="0.25">
      <c r="A9088">
        <v>2336274</v>
      </c>
      <c r="B9088">
        <v>1</v>
      </c>
      <c r="C9088" t="s">
        <v>80</v>
      </c>
      <c r="D9088" t="s">
        <v>90</v>
      </c>
      <c r="E9088" t="s">
        <v>414</v>
      </c>
      <c r="F9088" t="s">
        <v>25737</v>
      </c>
      <c r="G9088" t="s">
        <v>872</v>
      </c>
      <c r="H9088" t="s">
        <v>135</v>
      </c>
      <c r="I9088" t="s">
        <v>136</v>
      </c>
      <c r="J9088" t="s">
        <v>137</v>
      </c>
      <c r="K9088" t="s">
        <v>138</v>
      </c>
      <c r="L9088" t="s">
        <v>25738</v>
      </c>
      <c r="M9088" t="s">
        <v>25739</v>
      </c>
      <c r="N9088">
        <v>1.747777777</v>
      </c>
      <c r="O9088">
        <v>0</v>
      </c>
      <c r="P9088">
        <v>5586</v>
      </c>
      <c r="Q9088">
        <v>0</v>
      </c>
      <c r="R9088">
        <v>0</v>
      </c>
      <c r="S9088">
        <v>0</v>
      </c>
      <c r="T9088">
        <v>367</v>
      </c>
      <c r="U9088">
        <v>0</v>
      </c>
      <c r="V9088">
        <v>1</v>
      </c>
      <c r="W9088">
        <v>0</v>
      </c>
      <c r="X9088">
        <v>2626.3726346683507</v>
      </c>
      <c r="Y9088">
        <v>0</v>
      </c>
      <c r="Z9088">
        <v>0</v>
      </c>
      <c r="AA9088">
        <v>0</v>
      </c>
      <c r="AB9088">
        <v>471.3616623656543</v>
      </c>
      <c r="AC9088">
        <v>0</v>
      </c>
      <c r="AD9088">
        <v>8.065627382767234</v>
      </c>
      <c r="AE9088">
        <v>3105.7999244167722</v>
      </c>
    </row>
    <row r="9089" spans="1:31" x14ac:dyDescent="0.25">
      <c r="A9089">
        <v>2336231</v>
      </c>
      <c r="B9089">
        <v>1</v>
      </c>
      <c r="C9089" t="s">
        <v>80</v>
      </c>
      <c r="D9089" t="s">
        <v>82</v>
      </c>
      <c r="E9089" t="s">
        <v>153</v>
      </c>
      <c r="F9089" t="s">
        <v>25740</v>
      </c>
      <c r="G9089" t="s">
        <v>155</v>
      </c>
      <c r="H9089" t="s">
        <v>150</v>
      </c>
      <c r="I9089" t="s">
        <v>136</v>
      </c>
      <c r="J9089" t="s">
        <v>137</v>
      </c>
      <c r="K9089" t="s">
        <v>138</v>
      </c>
      <c r="L9089" t="s">
        <v>25741</v>
      </c>
      <c r="M9089" t="s">
        <v>25742</v>
      </c>
      <c r="N9089">
        <v>1.971944444</v>
      </c>
      <c r="O9089">
        <v>0</v>
      </c>
      <c r="P9089">
        <v>1</v>
      </c>
      <c r="Q9089">
        <v>0</v>
      </c>
      <c r="R9089">
        <v>0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0.37700773308181668</v>
      </c>
      <c r="Y9089">
        <v>0</v>
      </c>
      <c r="Z9089">
        <v>0</v>
      </c>
      <c r="AA9089">
        <v>0</v>
      </c>
      <c r="AB9089">
        <v>0</v>
      </c>
      <c r="AC9089">
        <v>0</v>
      </c>
      <c r="AD9089">
        <v>0</v>
      </c>
      <c r="AE9089">
        <v>0.37700773308181668</v>
      </c>
    </row>
    <row r="9090" spans="1:31" x14ac:dyDescent="0.25">
      <c r="A9090">
        <v>2336523</v>
      </c>
      <c r="B9090">
        <v>1</v>
      </c>
      <c r="C9090" t="s">
        <v>80</v>
      </c>
      <c r="D9090" t="s">
        <v>104</v>
      </c>
      <c r="E9090" t="s">
        <v>132</v>
      </c>
      <c r="F9090" t="s">
        <v>5486</v>
      </c>
      <c r="G9090" t="s">
        <v>467</v>
      </c>
      <c r="H9090" t="s">
        <v>135</v>
      </c>
      <c r="I9090" t="s">
        <v>136</v>
      </c>
      <c r="J9090" t="s">
        <v>137</v>
      </c>
      <c r="K9090" t="s">
        <v>138</v>
      </c>
      <c r="L9090" t="s">
        <v>25743</v>
      </c>
      <c r="M9090" t="s">
        <v>25744</v>
      </c>
      <c r="N9090">
        <v>0.69361111099999995</v>
      </c>
      <c r="O9090">
        <v>12</v>
      </c>
      <c r="P9090">
        <v>221</v>
      </c>
      <c r="Q9090">
        <v>37</v>
      </c>
      <c r="R9090">
        <v>16</v>
      </c>
      <c r="S9090">
        <v>51</v>
      </c>
      <c r="T9090">
        <v>41</v>
      </c>
      <c r="U9090">
        <v>12</v>
      </c>
      <c r="V9090">
        <v>0</v>
      </c>
      <c r="W9090">
        <v>2.7362333226446167</v>
      </c>
      <c r="X9090">
        <v>42.845564212165186</v>
      </c>
      <c r="Y9090">
        <v>30.132551931654792</v>
      </c>
      <c r="Z9090">
        <v>6.7494898147589915</v>
      </c>
      <c r="AA9090">
        <v>168.12934394681267</v>
      </c>
      <c r="AB9090">
        <v>24.22997953080613</v>
      </c>
      <c r="AC9090">
        <v>1018.5902107147572</v>
      </c>
      <c r="AD9090">
        <v>0</v>
      </c>
      <c r="AE9090">
        <v>1293.4133734735997</v>
      </c>
    </row>
    <row r="9091" spans="1:31" x14ac:dyDescent="0.25">
      <c r="A9091">
        <v>2335982</v>
      </c>
      <c r="B9091">
        <v>1</v>
      </c>
      <c r="C9091" t="s">
        <v>81</v>
      </c>
      <c r="D9091" t="s">
        <v>121</v>
      </c>
      <c r="E9091" t="s">
        <v>141</v>
      </c>
      <c r="F9091" t="s">
        <v>3685</v>
      </c>
      <c r="G9091" t="s">
        <v>134</v>
      </c>
      <c r="H9091" t="s">
        <v>135</v>
      </c>
      <c r="I9091" t="s">
        <v>136</v>
      </c>
      <c r="J9091" t="s">
        <v>137</v>
      </c>
      <c r="K9091" t="s">
        <v>138</v>
      </c>
      <c r="L9091" t="s">
        <v>25745</v>
      </c>
      <c r="M9091" t="s">
        <v>25746</v>
      </c>
      <c r="N9091">
        <v>0.32638888799999999</v>
      </c>
      <c r="O9091">
        <v>0</v>
      </c>
      <c r="P9091">
        <v>8802</v>
      </c>
      <c r="Q9091">
        <v>14</v>
      </c>
      <c r="R9091">
        <v>672</v>
      </c>
      <c r="S9091">
        <v>68</v>
      </c>
      <c r="T9091">
        <v>986</v>
      </c>
      <c r="U9091">
        <v>3</v>
      </c>
      <c r="V9091">
        <v>2</v>
      </c>
      <c r="W9091">
        <v>0</v>
      </c>
      <c r="X9091">
        <v>291.98153687204177</v>
      </c>
      <c r="Y9091">
        <v>4.1649686920989586</v>
      </c>
      <c r="Z9091">
        <v>52.651865139934237</v>
      </c>
      <c r="AA9091">
        <v>60.087945042361603</v>
      </c>
      <c r="AB9091">
        <v>91.559328616417602</v>
      </c>
      <c r="AC9091">
        <v>72.089313284562706</v>
      </c>
      <c r="AD9091">
        <v>44.656964221938473</v>
      </c>
      <c r="AE9091">
        <v>617.19192186935527</v>
      </c>
    </row>
    <row r="9092" spans="1:31" x14ac:dyDescent="0.25">
      <c r="A9092">
        <v>2336317</v>
      </c>
      <c r="B9092">
        <v>1</v>
      </c>
      <c r="C9092" t="s">
        <v>80</v>
      </c>
      <c r="D9092" t="s">
        <v>109</v>
      </c>
      <c r="E9092" t="s">
        <v>158</v>
      </c>
      <c r="F9092" t="s">
        <v>25747</v>
      </c>
      <c r="G9092" t="s">
        <v>143</v>
      </c>
      <c r="H9092" t="s">
        <v>150</v>
      </c>
      <c r="I9092" t="s">
        <v>136</v>
      </c>
      <c r="J9092" t="s">
        <v>137</v>
      </c>
      <c r="K9092" t="s">
        <v>144</v>
      </c>
      <c r="L9092" t="s">
        <v>25748</v>
      </c>
      <c r="M9092" t="s">
        <v>25749</v>
      </c>
      <c r="N9092">
        <v>0.85666666599999997</v>
      </c>
      <c r="O9092">
        <v>0</v>
      </c>
      <c r="P9092">
        <v>24</v>
      </c>
      <c r="Q9092">
        <v>0</v>
      </c>
      <c r="R9092">
        <v>8</v>
      </c>
      <c r="S9092">
        <v>0</v>
      </c>
      <c r="T9092">
        <v>12</v>
      </c>
      <c r="U9092">
        <v>0</v>
      </c>
      <c r="V9092">
        <v>0</v>
      </c>
      <c r="W9092">
        <v>0</v>
      </c>
      <c r="X9092">
        <v>4.8527595784662685</v>
      </c>
      <c r="Y9092">
        <v>0</v>
      </c>
      <c r="Z9092">
        <v>5.8616853353757996</v>
      </c>
      <c r="AA9092">
        <v>0</v>
      </c>
      <c r="AB9092">
        <v>5.8037704009224242</v>
      </c>
      <c r="AC9092">
        <v>0</v>
      </c>
      <c r="AD9092">
        <v>0</v>
      </c>
      <c r="AE9092">
        <v>16.518215314764493</v>
      </c>
    </row>
    <row r="9093" spans="1:31" x14ac:dyDescent="0.25">
      <c r="A9093">
        <v>2336440</v>
      </c>
      <c r="B9093">
        <v>1</v>
      </c>
      <c r="C9093" t="s">
        <v>80</v>
      </c>
      <c r="D9093" t="s">
        <v>107</v>
      </c>
      <c r="E9093" t="s">
        <v>175</v>
      </c>
      <c r="F9093" t="s">
        <v>25750</v>
      </c>
      <c r="G9093" t="s">
        <v>210</v>
      </c>
      <c r="H9093" t="s">
        <v>135</v>
      </c>
      <c r="I9093" t="s">
        <v>136</v>
      </c>
      <c r="J9093" t="s">
        <v>137</v>
      </c>
      <c r="K9093" t="s">
        <v>138</v>
      </c>
      <c r="L9093" t="s">
        <v>25751</v>
      </c>
      <c r="M9093" t="s">
        <v>25752</v>
      </c>
      <c r="N9093">
        <v>3.6127777769999998</v>
      </c>
      <c r="O9093">
        <v>0</v>
      </c>
      <c r="P9093">
        <v>0</v>
      </c>
      <c r="Q9093">
        <v>0</v>
      </c>
      <c r="R9093">
        <v>2</v>
      </c>
      <c r="S9093">
        <v>0</v>
      </c>
      <c r="T9093">
        <v>2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4.5537853414693341</v>
      </c>
      <c r="AA9093">
        <v>0</v>
      </c>
      <c r="AB9093">
        <v>11.614231836283246</v>
      </c>
      <c r="AC9093">
        <v>0</v>
      </c>
      <c r="AD9093">
        <v>0</v>
      </c>
      <c r="AE9093">
        <v>16.168017177752581</v>
      </c>
    </row>
    <row r="9094" spans="1:31" x14ac:dyDescent="0.25">
      <c r="A9094">
        <v>2336062</v>
      </c>
      <c r="B9094">
        <v>1</v>
      </c>
      <c r="C9094" t="s">
        <v>81</v>
      </c>
      <c r="D9094" t="s">
        <v>128</v>
      </c>
      <c r="E9094" t="s">
        <v>175</v>
      </c>
      <c r="F9094" t="s">
        <v>25753</v>
      </c>
      <c r="G9094" t="s">
        <v>143</v>
      </c>
      <c r="H9094" t="s">
        <v>135</v>
      </c>
      <c r="I9094" t="s">
        <v>136</v>
      </c>
      <c r="J9094" t="s">
        <v>137</v>
      </c>
      <c r="K9094" t="s">
        <v>144</v>
      </c>
      <c r="L9094" t="s">
        <v>25754</v>
      </c>
      <c r="M9094" t="s">
        <v>25755</v>
      </c>
      <c r="N9094">
        <v>0.384722222</v>
      </c>
      <c r="O9094">
        <v>0</v>
      </c>
      <c r="P9094">
        <v>919</v>
      </c>
      <c r="Q9094">
        <v>0</v>
      </c>
      <c r="R9094">
        <v>0</v>
      </c>
      <c r="S9094">
        <v>0</v>
      </c>
      <c r="T9094">
        <v>23</v>
      </c>
      <c r="U9094">
        <v>0</v>
      </c>
      <c r="V9094">
        <v>0</v>
      </c>
      <c r="W9094">
        <v>0</v>
      </c>
      <c r="X9094">
        <v>88.220590970413696</v>
      </c>
      <c r="Y9094">
        <v>0</v>
      </c>
      <c r="Z9094">
        <v>0</v>
      </c>
      <c r="AA9094">
        <v>0</v>
      </c>
      <c r="AB9094">
        <v>25.51766228361458</v>
      </c>
      <c r="AC9094">
        <v>0</v>
      </c>
      <c r="AD9094">
        <v>0</v>
      </c>
      <c r="AE9094">
        <v>113.73825325402828</v>
      </c>
    </row>
    <row r="9095" spans="1:31" x14ac:dyDescent="0.25">
      <c r="A9095">
        <v>2336148</v>
      </c>
      <c r="B9095">
        <v>1</v>
      </c>
      <c r="C9095" t="s">
        <v>80</v>
      </c>
      <c r="D9095" t="s">
        <v>82</v>
      </c>
      <c r="E9095" t="s">
        <v>141</v>
      </c>
      <c r="F9095" t="s">
        <v>25756</v>
      </c>
      <c r="G9095" t="s">
        <v>13467</v>
      </c>
      <c r="H9095" t="s">
        <v>135</v>
      </c>
      <c r="I9095" t="s">
        <v>136</v>
      </c>
      <c r="J9095" t="s">
        <v>137</v>
      </c>
      <c r="K9095" t="s">
        <v>138</v>
      </c>
      <c r="L9095" t="s">
        <v>25757</v>
      </c>
      <c r="M9095" t="s">
        <v>25758</v>
      </c>
      <c r="N9095">
        <v>0.60222222199999997</v>
      </c>
      <c r="O9095">
        <v>0</v>
      </c>
      <c r="P9095">
        <v>429</v>
      </c>
      <c r="Q9095">
        <v>0</v>
      </c>
      <c r="R9095">
        <v>0</v>
      </c>
      <c r="S9095">
        <v>0</v>
      </c>
      <c r="T9095">
        <v>63</v>
      </c>
      <c r="U9095">
        <v>0</v>
      </c>
      <c r="V9095">
        <v>0</v>
      </c>
      <c r="W9095">
        <v>0</v>
      </c>
      <c r="X9095">
        <v>56.014178419028056</v>
      </c>
      <c r="Y9095">
        <v>0</v>
      </c>
      <c r="Z9095">
        <v>0</v>
      </c>
      <c r="AA9095">
        <v>0</v>
      </c>
      <c r="AB9095">
        <v>373.52197797110625</v>
      </c>
      <c r="AC9095">
        <v>0</v>
      </c>
      <c r="AD9095">
        <v>0</v>
      </c>
      <c r="AE9095">
        <v>429.53615639013429</v>
      </c>
    </row>
    <row r="9096" spans="1:31" x14ac:dyDescent="0.25">
      <c r="A9096">
        <v>2336357</v>
      </c>
      <c r="B9096">
        <v>1</v>
      </c>
      <c r="C9096" t="s">
        <v>80</v>
      </c>
      <c r="D9096" t="s">
        <v>83</v>
      </c>
      <c r="E9096" t="s">
        <v>153</v>
      </c>
      <c r="F9096" t="s">
        <v>25759</v>
      </c>
      <c r="G9096" t="s">
        <v>155</v>
      </c>
      <c r="H9096" t="s">
        <v>150</v>
      </c>
      <c r="I9096" t="s">
        <v>136</v>
      </c>
      <c r="J9096" t="s">
        <v>137</v>
      </c>
      <c r="K9096" t="s">
        <v>138</v>
      </c>
      <c r="L9096" t="s">
        <v>25760</v>
      </c>
      <c r="M9096" t="s">
        <v>25761</v>
      </c>
      <c r="N9096">
        <v>2.7033333329999998</v>
      </c>
      <c r="O9096">
        <v>0</v>
      </c>
      <c r="P9096">
        <v>4</v>
      </c>
      <c r="Q9096">
        <v>0</v>
      </c>
      <c r="R9096">
        <v>0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2.2637423705297999</v>
      </c>
      <c r="Y9096">
        <v>0</v>
      </c>
      <c r="Z9096">
        <v>0</v>
      </c>
      <c r="AA9096">
        <v>0</v>
      </c>
      <c r="AB9096">
        <v>0</v>
      </c>
      <c r="AC9096">
        <v>0</v>
      </c>
      <c r="AD9096">
        <v>0</v>
      </c>
      <c r="AE9096">
        <v>2.2637423705297999</v>
      </c>
    </row>
    <row r="9097" spans="1:31" x14ac:dyDescent="0.25">
      <c r="A9097">
        <v>2336108</v>
      </c>
      <c r="B9097">
        <v>1</v>
      </c>
      <c r="C9097" t="s">
        <v>81</v>
      </c>
      <c r="D9097" t="s">
        <v>128</v>
      </c>
      <c r="E9097" t="s">
        <v>153</v>
      </c>
      <c r="F9097" t="s">
        <v>25762</v>
      </c>
      <c r="G9097" t="s">
        <v>203</v>
      </c>
      <c r="H9097" t="s">
        <v>150</v>
      </c>
      <c r="I9097" t="s">
        <v>136</v>
      </c>
      <c r="J9097" t="s">
        <v>137</v>
      </c>
      <c r="K9097" t="s">
        <v>138</v>
      </c>
      <c r="L9097" t="s">
        <v>25763</v>
      </c>
      <c r="M9097" t="s">
        <v>25764</v>
      </c>
      <c r="N9097">
        <v>1.7469444439999999</v>
      </c>
      <c r="O9097">
        <v>0</v>
      </c>
      <c r="P9097">
        <v>1</v>
      </c>
      <c r="Q9097">
        <v>0</v>
      </c>
      <c r="R9097">
        <v>0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0.36883294973083336</v>
      </c>
      <c r="Y9097">
        <v>0</v>
      </c>
      <c r="Z9097">
        <v>0</v>
      </c>
      <c r="AA9097">
        <v>0</v>
      </c>
      <c r="AB9097">
        <v>0</v>
      </c>
      <c r="AC9097">
        <v>0</v>
      </c>
      <c r="AD9097">
        <v>0</v>
      </c>
      <c r="AE9097">
        <v>0.36883294973083336</v>
      </c>
    </row>
    <row r="9098" spans="1:31" x14ac:dyDescent="0.25">
      <c r="A9098">
        <v>2336254</v>
      </c>
      <c r="B9098">
        <v>1</v>
      </c>
      <c r="C9098" t="s">
        <v>80</v>
      </c>
      <c r="D9098" t="s">
        <v>82</v>
      </c>
      <c r="E9098" t="s">
        <v>153</v>
      </c>
      <c r="F9098" t="s">
        <v>25765</v>
      </c>
      <c r="G9098" t="s">
        <v>155</v>
      </c>
      <c r="H9098" t="s">
        <v>150</v>
      </c>
      <c r="I9098" t="s">
        <v>136</v>
      </c>
      <c r="J9098" t="s">
        <v>137</v>
      </c>
      <c r="K9098" t="s">
        <v>138</v>
      </c>
      <c r="L9098" t="s">
        <v>25766</v>
      </c>
      <c r="M9098" t="s">
        <v>25767</v>
      </c>
      <c r="N9098">
        <v>2.173888888</v>
      </c>
      <c r="O9098">
        <v>0</v>
      </c>
      <c r="P9098">
        <v>1</v>
      </c>
      <c r="Q9098">
        <v>0</v>
      </c>
      <c r="R9098">
        <v>0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0.54586171646645842</v>
      </c>
      <c r="Y9098">
        <v>0</v>
      </c>
      <c r="Z9098">
        <v>0</v>
      </c>
      <c r="AA9098">
        <v>0</v>
      </c>
      <c r="AB9098">
        <v>0</v>
      </c>
      <c r="AC9098">
        <v>0</v>
      </c>
      <c r="AD9098">
        <v>0</v>
      </c>
      <c r="AE9098">
        <v>0.54586171646645842</v>
      </c>
    </row>
    <row r="9099" spans="1:31" x14ac:dyDescent="0.25">
      <c r="A9099">
        <v>2336377</v>
      </c>
      <c r="B9099">
        <v>1</v>
      </c>
      <c r="C9099" t="s">
        <v>80</v>
      </c>
      <c r="D9099" t="s">
        <v>94</v>
      </c>
      <c r="E9099" t="s">
        <v>147</v>
      </c>
      <c r="F9099" t="s">
        <v>25768</v>
      </c>
      <c r="G9099" t="s">
        <v>336</v>
      </c>
      <c r="H9099" t="s">
        <v>150</v>
      </c>
      <c r="I9099" t="s">
        <v>136</v>
      </c>
      <c r="J9099" t="s">
        <v>137</v>
      </c>
      <c r="K9099" t="s">
        <v>138</v>
      </c>
      <c r="L9099" t="s">
        <v>25769</v>
      </c>
      <c r="M9099" t="s">
        <v>25770</v>
      </c>
      <c r="N9099">
        <v>0.91777777699999996</v>
      </c>
      <c r="O9099">
        <v>0</v>
      </c>
      <c r="P9099">
        <v>14</v>
      </c>
      <c r="Q9099">
        <v>0</v>
      </c>
      <c r="R9099">
        <v>0</v>
      </c>
      <c r="S9099">
        <v>0</v>
      </c>
      <c r="T9099">
        <v>1</v>
      </c>
      <c r="U9099">
        <v>0</v>
      </c>
      <c r="V9099">
        <v>0</v>
      </c>
      <c r="W9099">
        <v>0</v>
      </c>
      <c r="X9099">
        <v>2.8894410034783995</v>
      </c>
      <c r="Y9099">
        <v>0</v>
      </c>
      <c r="Z9099">
        <v>0</v>
      </c>
      <c r="AA9099">
        <v>0</v>
      </c>
      <c r="AB9099">
        <v>0.41254273678041664</v>
      </c>
      <c r="AC9099">
        <v>0</v>
      </c>
      <c r="AD9099">
        <v>0</v>
      </c>
      <c r="AE9099">
        <v>3.3019837402588159</v>
      </c>
    </row>
    <row r="9100" spans="1:31" x14ac:dyDescent="0.25">
      <c r="A9100">
        <v>2336022</v>
      </c>
      <c r="B9100">
        <v>1</v>
      </c>
      <c r="C9100" t="s">
        <v>81</v>
      </c>
      <c r="D9100" t="s">
        <v>128</v>
      </c>
      <c r="E9100" t="s">
        <v>141</v>
      </c>
      <c r="F9100" t="s">
        <v>1534</v>
      </c>
      <c r="G9100" t="s">
        <v>134</v>
      </c>
      <c r="H9100" t="s">
        <v>135</v>
      </c>
      <c r="I9100" t="s">
        <v>136</v>
      </c>
      <c r="J9100" t="s">
        <v>137</v>
      </c>
      <c r="K9100" t="s">
        <v>138</v>
      </c>
      <c r="L9100" t="s">
        <v>25771</v>
      </c>
      <c r="M9100" t="s">
        <v>25772</v>
      </c>
      <c r="N9100">
        <v>0.384444444</v>
      </c>
      <c r="O9100">
        <v>47</v>
      </c>
      <c r="P9100">
        <v>4499</v>
      </c>
      <c r="Q9100">
        <v>536</v>
      </c>
      <c r="R9100">
        <v>375</v>
      </c>
      <c r="S9100">
        <v>69</v>
      </c>
      <c r="T9100">
        <v>528</v>
      </c>
      <c r="U9100">
        <v>5</v>
      </c>
      <c r="V9100">
        <v>1</v>
      </c>
      <c r="W9100">
        <v>6.3816933002246694</v>
      </c>
      <c r="X9100">
        <v>251.97606415874094</v>
      </c>
      <c r="Y9100">
        <v>190.83735489218139</v>
      </c>
      <c r="Z9100">
        <v>108.69152214002305</v>
      </c>
      <c r="AA9100">
        <v>163.67290743538078</v>
      </c>
      <c r="AB9100">
        <v>82.320708742071972</v>
      </c>
      <c r="AC9100">
        <v>130.00722571287835</v>
      </c>
      <c r="AD9100">
        <v>58.577461178896421</v>
      </c>
      <c r="AE9100">
        <v>992.46493756039763</v>
      </c>
    </row>
    <row r="9101" spans="1:31" x14ac:dyDescent="0.25">
      <c r="A9101">
        <v>2336520</v>
      </c>
      <c r="B9101">
        <v>1</v>
      </c>
      <c r="C9101" t="s">
        <v>80</v>
      </c>
      <c r="D9101" t="s">
        <v>86</v>
      </c>
      <c r="E9101" t="s">
        <v>285</v>
      </c>
      <c r="F9101" t="s">
        <v>25773</v>
      </c>
      <c r="G9101" t="s">
        <v>287</v>
      </c>
      <c r="H9101" t="s">
        <v>150</v>
      </c>
      <c r="I9101" t="s">
        <v>136</v>
      </c>
      <c r="J9101" t="s">
        <v>137</v>
      </c>
      <c r="K9101" t="s">
        <v>138</v>
      </c>
      <c r="L9101" t="s">
        <v>25774</v>
      </c>
      <c r="M9101" t="s">
        <v>25775</v>
      </c>
      <c r="N9101">
        <v>1.144722222</v>
      </c>
      <c r="O9101">
        <v>0</v>
      </c>
      <c r="P9101">
        <v>20</v>
      </c>
      <c r="Q9101">
        <v>0</v>
      </c>
      <c r="R9101">
        <v>0</v>
      </c>
      <c r="S9101">
        <v>0</v>
      </c>
      <c r="T9101">
        <v>1</v>
      </c>
      <c r="U9101">
        <v>0</v>
      </c>
      <c r="V9101">
        <v>0</v>
      </c>
      <c r="W9101">
        <v>0</v>
      </c>
      <c r="X9101">
        <v>13.717860203381202</v>
      </c>
      <c r="Y9101">
        <v>0</v>
      </c>
      <c r="Z9101">
        <v>0</v>
      </c>
      <c r="AA9101">
        <v>0</v>
      </c>
      <c r="AB9101">
        <v>1.9583834699275004E-2</v>
      </c>
      <c r="AC9101">
        <v>0</v>
      </c>
      <c r="AD9101">
        <v>0</v>
      </c>
      <c r="AE9101">
        <v>13.737444038080477</v>
      </c>
    </row>
    <row r="9102" spans="1:31" x14ac:dyDescent="0.25">
      <c r="A9102">
        <v>2336234</v>
      </c>
      <c r="B9102">
        <v>1</v>
      </c>
      <c r="C9102" t="s">
        <v>80</v>
      </c>
      <c r="D9102" t="s">
        <v>92</v>
      </c>
      <c r="E9102" t="s">
        <v>147</v>
      </c>
      <c r="F9102" t="s">
        <v>25776</v>
      </c>
      <c r="G9102" t="s">
        <v>149</v>
      </c>
      <c r="H9102" t="s">
        <v>150</v>
      </c>
      <c r="I9102" t="s">
        <v>136</v>
      </c>
      <c r="J9102" t="s">
        <v>137</v>
      </c>
      <c r="K9102" t="s">
        <v>138</v>
      </c>
      <c r="L9102" t="s">
        <v>25777</v>
      </c>
      <c r="M9102" t="s">
        <v>25778</v>
      </c>
      <c r="N9102">
        <v>1.6930555549999999</v>
      </c>
      <c r="O9102">
        <v>0</v>
      </c>
      <c r="P9102">
        <v>97</v>
      </c>
      <c r="Q9102">
        <v>0</v>
      </c>
      <c r="R9102">
        <v>0</v>
      </c>
      <c r="S9102">
        <v>0</v>
      </c>
      <c r="T9102">
        <v>3</v>
      </c>
      <c r="U9102">
        <v>0</v>
      </c>
      <c r="V9102">
        <v>0</v>
      </c>
      <c r="W9102">
        <v>0</v>
      </c>
      <c r="X9102">
        <v>47.322971115436125</v>
      </c>
      <c r="Y9102">
        <v>0</v>
      </c>
      <c r="Z9102">
        <v>0</v>
      </c>
      <c r="AA9102">
        <v>0</v>
      </c>
      <c r="AB9102">
        <v>4.045390244915251</v>
      </c>
      <c r="AC9102">
        <v>0</v>
      </c>
      <c r="AD9102">
        <v>0</v>
      </c>
      <c r="AE9102">
        <v>51.368361360351379</v>
      </c>
    </row>
    <row r="9103" spans="1:31" x14ac:dyDescent="0.25">
      <c r="A9103">
        <v>2336048</v>
      </c>
      <c r="B9103">
        <v>1</v>
      </c>
      <c r="C9103" t="s">
        <v>80</v>
      </c>
      <c r="D9103" t="s">
        <v>110</v>
      </c>
      <c r="E9103" t="s">
        <v>158</v>
      </c>
      <c r="F9103" t="s">
        <v>7085</v>
      </c>
      <c r="G9103" t="s">
        <v>143</v>
      </c>
      <c r="H9103" t="s">
        <v>150</v>
      </c>
      <c r="I9103" t="s">
        <v>136</v>
      </c>
      <c r="J9103" t="s">
        <v>137</v>
      </c>
      <c r="K9103" t="s">
        <v>144</v>
      </c>
      <c r="L9103" t="s">
        <v>25779</v>
      </c>
      <c r="M9103" t="s">
        <v>25780</v>
      </c>
      <c r="N9103">
        <v>8.1127777769999998</v>
      </c>
      <c r="O9103">
        <v>0</v>
      </c>
      <c r="P9103">
        <v>415</v>
      </c>
      <c r="Q9103">
        <v>0</v>
      </c>
      <c r="R9103">
        <v>0</v>
      </c>
      <c r="S9103">
        <v>0</v>
      </c>
      <c r="T9103">
        <v>36</v>
      </c>
      <c r="U9103">
        <v>0</v>
      </c>
      <c r="V9103">
        <v>0</v>
      </c>
      <c r="W9103">
        <v>0</v>
      </c>
      <c r="X9103">
        <v>882.3262420519261</v>
      </c>
      <c r="Y9103">
        <v>0</v>
      </c>
      <c r="Z9103">
        <v>0</v>
      </c>
      <c r="AA9103">
        <v>0</v>
      </c>
      <c r="AB9103">
        <v>233.56645790151649</v>
      </c>
      <c r="AC9103">
        <v>0</v>
      </c>
      <c r="AD9103">
        <v>0</v>
      </c>
      <c r="AE9103">
        <v>1115.8926999534426</v>
      </c>
    </row>
    <row r="9104" spans="1:31" x14ac:dyDescent="0.25">
      <c r="A9104">
        <v>2336191</v>
      </c>
      <c r="B9104">
        <v>1</v>
      </c>
      <c r="C9104" t="s">
        <v>81</v>
      </c>
      <c r="D9104" t="s">
        <v>113</v>
      </c>
      <c r="E9104" t="s">
        <v>132</v>
      </c>
      <c r="F9104" t="s">
        <v>19835</v>
      </c>
      <c r="G9104" t="s">
        <v>143</v>
      </c>
      <c r="H9104" t="s">
        <v>135</v>
      </c>
      <c r="I9104" t="s">
        <v>136</v>
      </c>
      <c r="J9104" t="s">
        <v>137</v>
      </c>
      <c r="K9104" t="s">
        <v>144</v>
      </c>
      <c r="L9104" t="s">
        <v>25781</v>
      </c>
      <c r="M9104" t="s">
        <v>25782</v>
      </c>
      <c r="N9104">
        <v>7.85</v>
      </c>
      <c r="O9104">
        <v>0</v>
      </c>
      <c r="P9104">
        <v>1</v>
      </c>
      <c r="Q9104">
        <v>7</v>
      </c>
      <c r="R9104">
        <v>96</v>
      </c>
      <c r="S9104">
        <v>0</v>
      </c>
      <c r="T9104">
        <v>4</v>
      </c>
      <c r="U9104">
        <v>0</v>
      </c>
      <c r="V9104">
        <v>0</v>
      </c>
      <c r="W9104">
        <v>0</v>
      </c>
      <c r="X9104">
        <v>0</v>
      </c>
      <c r="Y9104">
        <v>677.93652810646768</v>
      </c>
      <c r="Z9104">
        <v>3745.6629516165617</v>
      </c>
      <c r="AA9104">
        <v>0</v>
      </c>
      <c r="AB9104">
        <v>72.297950797379173</v>
      </c>
      <c r="AC9104">
        <v>0</v>
      </c>
      <c r="AD9104">
        <v>0</v>
      </c>
      <c r="AE9104">
        <v>4495.8974305204092</v>
      </c>
    </row>
    <row r="9105" spans="1:31" x14ac:dyDescent="0.25">
      <c r="A9105">
        <v>2335979</v>
      </c>
      <c r="B9105">
        <v>1</v>
      </c>
      <c r="C9105" t="s">
        <v>80</v>
      </c>
      <c r="D9105" t="s">
        <v>98</v>
      </c>
      <c r="E9105" t="s">
        <v>132</v>
      </c>
      <c r="F9105" t="s">
        <v>25783</v>
      </c>
      <c r="G9105" t="s">
        <v>134</v>
      </c>
      <c r="H9105" t="s">
        <v>135</v>
      </c>
      <c r="I9105" t="s">
        <v>468</v>
      </c>
      <c r="J9105" t="s">
        <v>137</v>
      </c>
      <c r="K9105" t="s">
        <v>138</v>
      </c>
      <c r="L9105" t="s">
        <v>25784</v>
      </c>
      <c r="M9105" t="s">
        <v>25785</v>
      </c>
      <c r="N9105">
        <v>1.5555555E-2</v>
      </c>
      <c r="O9105">
        <v>0</v>
      </c>
      <c r="P9105">
        <v>1153</v>
      </c>
      <c r="Q9105">
        <v>2</v>
      </c>
      <c r="R9105">
        <v>131</v>
      </c>
      <c r="S9105">
        <v>7</v>
      </c>
      <c r="T9105">
        <v>283</v>
      </c>
      <c r="U9105">
        <v>0</v>
      </c>
      <c r="V9105">
        <v>0</v>
      </c>
      <c r="W9105">
        <v>0</v>
      </c>
      <c r="X9105">
        <v>1.7347134593488027</v>
      </c>
      <c r="Y9105">
        <v>1.3817391222133333E-2</v>
      </c>
      <c r="Z9105">
        <v>0.36191110232044443</v>
      </c>
      <c r="AA9105">
        <v>1.8579607337764668</v>
      </c>
      <c r="AB9105">
        <v>1.0140838044399998</v>
      </c>
      <c r="AC9105">
        <v>0</v>
      </c>
      <c r="AD9105">
        <v>0</v>
      </c>
      <c r="AE9105">
        <v>4.9824864911078475</v>
      </c>
    </row>
    <row r="9106" spans="1:31" x14ac:dyDescent="0.25">
      <c r="A9106">
        <v>2336420</v>
      </c>
      <c r="B9106">
        <v>1</v>
      </c>
      <c r="C9106" t="s">
        <v>81</v>
      </c>
      <c r="D9106" t="s">
        <v>126</v>
      </c>
      <c r="E9106" t="s">
        <v>175</v>
      </c>
      <c r="F9106" t="s">
        <v>25786</v>
      </c>
      <c r="G9106" t="s">
        <v>210</v>
      </c>
      <c r="H9106" t="s">
        <v>135</v>
      </c>
      <c r="I9106" t="s">
        <v>136</v>
      </c>
      <c r="J9106" t="s">
        <v>137</v>
      </c>
      <c r="K9106" t="s">
        <v>138</v>
      </c>
      <c r="L9106" t="s">
        <v>25787</v>
      </c>
      <c r="M9106" t="s">
        <v>25788</v>
      </c>
      <c r="N9106">
        <v>1.8872222219999999</v>
      </c>
      <c r="O9106">
        <v>1</v>
      </c>
      <c r="P9106">
        <v>79</v>
      </c>
      <c r="Q9106">
        <v>6</v>
      </c>
      <c r="R9106">
        <v>22</v>
      </c>
      <c r="S9106">
        <v>0</v>
      </c>
      <c r="T9106">
        <v>4</v>
      </c>
      <c r="U9106">
        <v>0</v>
      </c>
      <c r="V9106">
        <v>1</v>
      </c>
      <c r="W9106">
        <v>0.57320536983426662</v>
      </c>
      <c r="X9106">
        <v>17.18692882479985</v>
      </c>
      <c r="Y9106">
        <v>103.04392999119978</v>
      </c>
      <c r="Z9106">
        <v>28.549245733670034</v>
      </c>
      <c r="AA9106">
        <v>0</v>
      </c>
      <c r="AB9106">
        <v>6.6532127423537775</v>
      </c>
      <c r="AC9106">
        <v>0</v>
      </c>
      <c r="AD9106">
        <v>305.25232782894102</v>
      </c>
      <c r="AE9106">
        <v>461.25885049079875</v>
      </c>
    </row>
    <row r="9107" spans="1:31" x14ac:dyDescent="0.25">
      <c r="A9107">
        <v>2336085</v>
      </c>
      <c r="B9107">
        <v>1</v>
      </c>
      <c r="C9107" t="s">
        <v>80</v>
      </c>
      <c r="D9107" t="s">
        <v>82</v>
      </c>
      <c r="E9107" t="s">
        <v>175</v>
      </c>
      <c r="F9107" t="s">
        <v>25789</v>
      </c>
      <c r="G9107" t="s">
        <v>143</v>
      </c>
      <c r="H9107" t="s">
        <v>135</v>
      </c>
      <c r="I9107" t="s">
        <v>136</v>
      </c>
      <c r="J9107" t="s">
        <v>137</v>
      </c>
      <c r="K9107" t="s">
        <v>144</v>
      </c>
      <c r="L9107" t="s">
        <v>25790</v>
      </c>
      <c r="M9107" t="s">
        <v>25791</v>
      </c>
      <c r="N9107">
        <v>2.3758333330000001</v>
      </c>
      <c r="O9107">
        <v>0</v>
      </c>
      <c r="P9107">
        <v>0</v>
      </c>
      <c r="Q9107">
        <v>0</v>
      </c>
      <c r="R9107">
        <v>0</v>
      </c>
      <c r="S9107">
        <v>1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0</v>
      </c>
      <c r="AA9107">
        <v>89.2493308401625</v>
      </c>
      <c r="AB9107">
        <v>0</v>
      </c>
      <c r="AC9107">
        <v>0</v>
      </c>
      <c r="AD9107">
        <v>0</v>
      </c>
      <c r="AE9107">
        <v>89.2493308401625</v>
      </c>
    </row>
    <row r="9108" spans="1:31" x14ac:dyDescent="0.25">
      <c r="A9108">
        <v>2336228</v>
      </c>
      <c r="B9108">
        <v>1</v>
      </c>
      <c r="C9108" t="s">
        <v>80</v>
      </c>
      <c r="D9108" t="s">
        <v>86</v>
      </c>
      <c r="E9108" t="s">
        <v>285</v>
      </c>
      <c r="F9108" t="s">
        <v>10942</v>
      </c>
      <c r="G9108" t="s">
        <v>384</v>
      </c>
      <c r="H9108" t="s">
        <v>150</v>
      </c>
      <c r="I9108" t="s">
        <v>136</v>
      </c>
      <c r="J9108" t="s">
        <v>137</v>
      </c>
      <c r="K9108" t="s">
        <v>138</v>
      </c>
      <c r="L9108" t="s">
        <v>25792</v>
      </c>
      <c r="M9108" t="s">
        <v>25793</v>
      </c>
      <c r="N9108">
        <v>9.1524999999999999</v>
      </c>
      <c r="O9108">
        <v>0</v>
      </c>
      <c r="P9108">
        <v>16</v>
      </c>
      <c r="Q9108">
        <v>0</v>
      </c>
      <c r="R9108">
        <v>0</v>
      </c>
      <c r="S9108">
        <v>0</v>
      </c>
      <c r="T9108">
        <v>4</v>
      </c>
      <c r="U9108">
        <v>0</v>
      </c>
      <c r="V9108">
        <v>0</v>
      </c>
      <c r="W9108">
        <v>0</v>
      </c>
      <c r="X9108">
        <v>51.652160368470994</v>
      </c>
      <c r="Y9108">
        <v>0</v>
      </c>
      <c r="Z9108">
        <v>0</v>
      </c>
      <c r="AA9108">
        <v>0</v>
      </c>
      <c r="AB9108">
        <v>108.1037372244548</v>
      </c>
      <c r="AC9108">
        <v>0</v>
      </c>
      <c r="AD9108">
        <v>0</v>
      </c>
      <c r="AE9108">
        <v>159.75589759292581</v>
      </c>
    </row>
    <row r="9109" spans="1:31" x14ac:dyDescent="0.25">
      <c r="A9109">
        <v>2336277</v>
      </c>
      <c r="B9109">
        <v>1</v>
      </c>
      <c r="C9109" t="s">
        <v>81</v>
      </c>
      <c r="D9109" t="s">
        <v>112</v>
      </c>
      <c r="E9109" t="s">
        <v>153</v>
      </c>
      <c r="F9109" t="s">
        <v>25794</v>
      </c>
      <c r="G9109" t="s">
        <v>155</v>
      </c>
      <c r="H9109" t="s">
        <v>150</v>
      </c>
      <c r="I9109" t="s">
        <v>136</v>
      </c>
      <c r="J9109" t="s">
        <v>137</v>
      </c>
      <c r="K9109" t="s">
        <v>138</v>
      </c>
      <c r="L9109" t="s">
        <v>25795</v>
      </c>
      <c r="M9109" t="s">
        <v>25796</v>
      </c>
      <c r="N9109">
        <v>0.37055555499999998</v>
      </c>
      <c r="O9109">
        <v>0</v>
      </c>
      <c r="P9109">
        <v>1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0.11573513860553335</v>
      </c>
      <c r="Y9109">
        <v>0</v>
      </c>
      <c r="Z9109">
        <v>0</v>
      </c>
      <c r="AA9109">
        <v>0</v>
      </c>
      <c r="AB9109">
        <v>0</v>
      </c>
      <c r="AC9109">
        <v>0</v>
      </c>
      <c r="AD9109">
        <v>0</v>
      </c>
      <c r="AE9109">
        <v>0.11573513860553335</v>
      </c>
    </row>
    <row r="9110" spans="1:31" x14ac:dyDescent="0.25">
      <c r="A9110">
        <v>2336366</v>
      </c>
      <c r="B9110">
        <v>1</v>
      </c>
      <c r="C9110" t="s">
        <v>81</v>
      </c>
      <c r="D9110" t="s">
        <v>128</v>
      </c>
      <c r="E9110" t="s">
        <v>175</v>
      </c>
      <c r="F9110" t="s">
        <v>25797</v>
      </c>
      <c r="G9110" t="s">
        <v>143</v>
      </c>
      <c r="H9110" t="s">
        <v>135</v>
      </c>
      <c r="I9110" t="s">
        <v>136</v>
      </c>
      <c r="J9110" t="s">
        <v>137</v>
      </c>
      <c r="K9110" t="s">
        <v>144</v>
      </c>
      <c r="L9110" t="s">
        <v>25798</v>
      </c>
      <c r="M9110" t="s">
        <v>25799</v>
      </c>
      <c r="N9110">
        <v>0.49944444399999999</v>
      </c>
      <c r="O9110">
        <v>0</v>
      </c>
      <c r="P9110">
        <v>1</v>
      </c>
      <c r="Q9110">
        <v>0</v>
      </c>
      <c r="R9110">
        <v>0</v>
      </c>
      <c r="S9110">
        <v>0</v>
      </c>
      <c r="T9110">
        <v>3</v>
      </c>
      <c r="U9110">
        <v>0</v>
      </c>
      <c r="V9110">
        <v>0</v>
      </c>
      <c r="W9110">
        <v>0</v>
      </c>
      <c r="X9110">
        <v>0.64264987141795005</v>
      </c>
      <c r="Y9110">
        <v>0</v>
      </c>
      <c r="Z9110">
        <v>0</v>
      </c>
      <c r="AA9110">
        <v>0</v>
      </c>
      <c r="AB9110">
        <v>1.9868443927126667</v>
      </c>
      <c r="AC9110">
        <v>0</v>
      </c>
      <c r="AD9110">
        <v>0</v>
      </c>
      <c r="AE9110">
        <v>2.6294942641306167</v>
      </c>
    </row>
    <row r="9111" spans="1:31" x14ac:dyDescent="0.25">
      <c r="A9111">
        <v>2336034</v>
      </c>
      <c r="B9111">
        <v>1</v>
      </c>
      <c r="C9111" t="s">
        <v>81</v>
      </c>
      <c r="D9111" t="s">
        <v>127</v>
      </c>
      <c r="E9111" t="s">
        <v>175</v>
      </c>
      <c r="F9111" t="s">
        <v>25800</v>
      </c>
      <c r="G9111" t="s">
        <v>210</v>
      </c>
      <c r="H9111" t="s">
        <v>135</v>
      </c>
      <c r="I9111" t="s">
        <v>136</v>
      </c>
      <c r="J9111" t="s">
        <v>137</v>
      </c>
      <c r="K9111" t="s">
        <v>138</v>
      </c>
      <c r="L9111" t="s">
        <v>25801</v>
      </c>
      <c r="M9111" t="s">
        <v>25802</v>
      </c>
      <c r="N9111">
        <v>5.8213888880000004</v>
      </c>
      <c r="O9111">
        <v>0</v>
      </c>
      <c r="P9111">
        <v>39</v>
      </c>
      <c r="Q9111">
        <v>0</v>
      </c>
      <c r="R9111">
        <v>0</v>
      </c>
      <c r="S9111">
        <v>0</v>
      </c>
      <c r="T9111">
        <v>3</v>
      </c>
      <c r="U9111">
        <v>0</v>
      </c>
      <c r="V9111">
        <v>0</v>
      </c>
      <c r="W9111">
        <v>0</v>
      </c>
      <c r="X9111">
        <v>28.935327744390296</v>
      </c>
      <c r="Y9111">
        <v>0</v>
      </c>
      <c r="Z9111">
        <v>0</v>
      </c>
      <c r="AA9111">
        <v>0</v>
      </c>
      <c r="AB9111">
        <v>4.17383072474275</v>
      </c>
      <c r="AC9111">
        <v>0</v>
      </c>
      <c r="AD9111">
        <v>0</v>
      </c>
      <c r="AE9111">
        <v>33.10915846913305</v>
      </c>
    </row>
    <row r="9112" spans="1:31" x14ac:dyDescent="0.25">
      <c r="A9112">
        <v>2336343</v>
      </c>
      <c r="B9112">
        <v>1</v>
      </c>
      <c r="C9112" t="s">
        <v>80</v>
      </c>
      <c r="D9112" t="s">
        <v>90</v>
      </c>
      <c r="E9112" t="s">
        <v>175</v>
      </c>
      <c r="F9112" t="s">
        <v>25803</v>
      </c>
      <c r="G9112" t="s">
        <v>716</v>
      </c>
      <c r="H9112" t="s">
        <v>135</v>
      </c>
      <c r="I9112" t="s">
        <v>136</v>
      </c>
      <c r="J9112" t="s">
        <v>137</v>
      </c>
      <c r="K9112" t="s">
        <v>138</v>
      </c>
      <c r="L9112" t="s">
        <v>25804</v>
      </c>
      <c r="M9112" t="s">
        <v>25805</v>
      </c>
      <c r="N9112">
        <v>0.83666666599999995</v>
      </c>
      <c r="O9112">
        <v>0</v>
      </c>
      <c r="P9112">
        <v>97</v>
      </c>
      <c r="Q9112">
        <v>0</v>
      </c>
      <c r="R9112">
        <v>0</v>
      </c>
      <c r="S9112">
        <v>0</v>
      </c>
      <c r="T9112">
        <v>15</v>
      </c>
      <c r="U9112">
        <v>0</v>
      </c>
      <c r="V9112">
        <v>0</v>
      </c>
      <c r="W9112">
        <v>0</v>
      </c>
      <c r="X9112">
        <v>19.668522607976904</v>
      </c>
      <c r="Y9112">
        <v>0</v>
      </c>
      <c r="Z9112">
        <v>0</v>
      </c>
      <c r="AA9112">
        <v>0</v>
      </c>
      <c r="AB9112">
        <v>26.313132109977083</v>
      </c>
      <c r="AC9112">
        <v>0</v>
      </c>
      <c r="AD9112">
        <v>0</v>
      </c>
      <c r="AE9112">
        <v>45.981654717953987</v>
      </c>
    </row>
    <row r="9113" spans="1:31" x14ac:dyDescent="0.25">
      <c r="A9113">
        <v>2336174</v>
      </c>
      <c r="B9113">
        <v>1</v>
      </c>
      <c r="C9113" t="s">
        <v>81</v>
      </c>
      <c r="D9113" t="s">
        <v>113</v>
      </c>
      <c r="E9113" t="s">
        <v>132</v>
      </c>
      <c r="F9113" t="s">
        <v>25806</v>
      </c>
      <c r="G9113" t="s">
        <v>143</v>
      </c>
      <c r="H9113" t="s">
        <v>135</v>
      </c>
      <c r="I9113" t="s">
        <v>136</v>
      </c>
      <c r="J9113" t="s">
        <v>137</v>
      </c>
      <c r="K9113" t="s">
        <v>144</v>
      </c>
      <c r="L9113" t="s">
        <v>25807</v>
      </c>
      <c r="M9113" t="s">
        <v>25808</v>
      </c>
      <c r="N9113">
        <v>7.568888888</v>
      </c>
      <c r="O9113">
        <v>0</v>
      </c>
      <c r="P9113">
        <v>257</v>
      </c>
      <c r="Q9113">
        <v>0</v>
      </c>
      <c r="R9113">
        <v>6</v>
      </c>
      <c r="S9113">
        <v>0</v>
      </c>
      <c r="T9113">
        <v>15</v>
      </c>
      <c r="U9113">
        <v>0</v>
      </c>
      <c r="V9113">
        <v>0</v>
      </c>
      <c r="W9113">
        <v>0</v>
      </c>
      <c r="X9113">
        <v>332.32045036002819</v>
      </c>
      <c r="Y9113">
        <v>0</v>
      </c>
      <c r="Z9113">
        <v>176.97568323937014</v>
      </c>
      <c r="AA9113">
        <v>0</v>
      </c>
      <c r="AB9113">
        <v>29.298461281376689</v>
      </c>
      <c r="AC9113">
        <v>0</v>
      </c>
      <c r="AD9113">
        <v>0</v>
      </c>
      <c r="AE9113">
        <v>538.59459488077505</v>
      </c>
    </row>
    <row r="9114" spans="1:31" x14ac:dyDescent="0.25">
      <c r="A9114">
        <v>2336011</v>
      </c>
      <c r="B9114">
        <v>1</v>
      </c>
      <c r="C9114" t="s">
        <v>81</v>
      </c>
      <c r="D9114" t="s">
        <v>127</v>
      </c>
      <c r="E9114" t="s">
        <v>132</v>
      </c>
      <c r="F9114" t="s">
        <v>25809</v>
      </c>
      <c r="G9114" t="s">
        <v>134</v>
      </c>
      <c r="H9114" t="s">
        <v>135</v>
      </c>
      <c r="I9114" t="s">
        <v>136</v>
      </c>
      <c r="J9114" t="s">
        <v>137</v>
      </c>
      <c r="K9114" t="s">
        <v>138</v>
      </c>
      <c r="L9114" t="s">
        <v>25810</v>
      </c>
      <c r="M9114" t="s">
        <v>25811</v>
      </c>
      <c r="N9114">
        <v>4.3899999999999997</v>
      </c>
      <c r="O9114">
        <v>3</v>
      </c>
      <c r="P9114">
        <v>4</v>
      </c>
      <c r="Q9114">
        <v>42</v>
      </c>
      <c r="R9114">
        <v>19</v>
      </c>
      <c r="S9114">
        <v>2</v>
      </c>
      <c r="T9114">
        <v>2</v>
      </c>
      <c r="U9114">
        <v>0</v>
      </c>
      <c r="V9114">
        <v>0</v>
      </c>
      <c r="W9114">
        <v>1.7379801393590999</v>
      </c>
      <c r="X9114">
        <v>7.0865214957990004</v>
      </c>
      <c r="Y9114">
        <v>164.92997877822242</v>
      </c>
      <c r="Z9114">
        <v>492.48567337653054</v>
      </c>
      <c r="AA9114">
        <v>32.255584178701099</v>
      </c>
      <c r="AB9114">
        <v>7.0769806490758009</v>
      </c>
      <c r="AC9114">
        <v>0</v>
      </c>
      <c r="AD9114">
        <v>0</v>
      </c>
      <c r="AE9114">
        <v>705.57271861768811</v>
      </c>
    </row>
    <row r="9115" spans="1:31" x14ac:dyDescent="0.25">
      <c r="A9115">
        <v>2336197</v>
      </c>
      <c r="B9115">
        <v>1</v>
      </c>
      <c r="C9115" t="s">
        <v>80</v>
      </c>
      <c r="D9115" t="s">
        <v>92</v>
      </c>
      <c r="E9115" t="s">
        <v>158</v>
      </c>
      <c r="F9115" t="s">
        <v>25812</v>
      </c>
      <c r="G9115" t="s">
        <v>160</v>
      </c>
      <c r="H9115" t="s">
        <v>150</v>
      </c>
      <c r="I9115" t="s">
        <v>136</v>
      </c>
      <c r="J9115" t="s">
        <v>137</v>
      </c>
      <c r="K9115" t="s">
        <v>138</v>
      </c>
      <c r="L9115" t="s">
        <v>25813</v>
      </c>
      <c r="M9115" t="s">
        <v>25814</v>
      </c>
      <c r="N9115">
        <v>0.40444444400000001</v>
      </c>
      <c r="O9115">
        <v>0</v>
      </c>
      <c r="P9115">
        <v>258</v>
      </c>
      <c r="Q9115">
        <v>0</v>
      </c>
      <c r="R9115">
        <v>1</v>
      </c>
      <c r="S9115">
        <v>0</v>
      </c>
      <c r="T9115">
        <v>8</v>
      </c>
      <c r="U9115">
        <v>0</v>
      </c>
      <c r="V9115">
        <v>1</v>
      </c>
      <c r="W9115">
        <v>0</v>
      </c>
      <c r="X9115">
        <v>27.800682550028263</v>
      </c>
      <c r="Y9115">
        <v>0</v>
      </c>
      <c r="Z9115">
        <v>0.72550149341973336</v>
      </c>
      <c r="AA9115">
        <v>0</v>
      </c>
      <c r="AB9115">
        <v>3.4982389003744006</v>
      </c>
      <c r="AC9115">
        <v>0</v>
      </c>
      <c r="AD9115">
        <v>0.61953697751399994</v>
      </c>
      <c r="AE9115">
        <v>32.643959921336403</v>
      </c>
    </row>
    <row r="9116" spans="1:31" x14ac:dyDescent="0.25">
      <c r="A9116">
        <v>2336512</v>
      </c>
      <c r="B9116">
        <v>1</v>
      </c>
      <c r="C9116" t="s">
        <v>81</v>
      </c>
      <c r="D9116" t="s">
        <v>128</v>
      </c>
      <c r="E9116" t="s">
        <v>141</v>
      </c>
      <c r="F9116" t="s">
        <v>618</v>
      </c>
      <c r="G9116" t="s">
        <v>134</v>
      </c>
      <c r="H9116" t="s">
        <v>135</v>
      </c>
      <c r="I9116" t="s">
        <v>136</v>
      </c>
      <c r="J9116" t="s">
        <v>137</v>
      </c>
      <c r="K9116" t="s">
        <v>138</v>
      </c>
      <c r="L9116" t="s">
        <v>25815</v>
      </c>
      <c r="M9116" t="s">
        <v>25816</v>
      </c>
      <c r="N9116">
        <v>0.38861111100000001</v>
      </c>
      <c r="O9116">
        <v>0</v>
      </c>
      <c r="P9116">
        <v>0</v>
      </c>
      <c r="Q9116">
        <v>0</v>
      </c>
      <c r="R9116">
        <v>0</v>
      </c>
      <c r="S9116">
        <v>2</v>
      </c>
      <c r="T9116">
        <v>310</v>
      </c>
      <c r="U9116">
        <v>0</v>
      </c>
      <c r="V9116">
        <v>1</v>
      </c>
      <c r="W9116">
        <v>0</v>
      </c>
      <c r="X9116">
        <v>0</v>
      </c>
      <c r="Y9116">
        <v>0</v>
      </c>
      <c r="Z9116">
        <v>0</v>
      </c>
      <c r="AA9116">
        <v>3.4418817908091999</v>
      </c>
      <c r="AB9116">
        <v>80.892994629295018</v>
      </c>
      <c r="AC9116">
        <v>0</v>
      </c>
      <c r="AD9116">
        <v>38.230231494815342</v>
      </c>
      <c r="AE9116">
        <v>122.56510791491957</v>
      </c>
    </row>
    <row r="9117" spans="1:31" x14ac:dyDescent="0.25">
      <c r="A9117">
        <v>2336051</v>
      </c>
      <c r="B9117">
        <v>1</v>
      </c>
      <c r="C9117" t="s">
        <v>80</v>
      </c>
      <c r="D9117" t="s">
        <v>86</v>
      </c>
      <c r="E9117" t="s">
        <v>414</v>
      </c>
      <c r="F9117" t="s">
        <v>25817</v>
      </c>
      <c r="G9117" t="s">
        <v>143</v>
      </c>
      <c r="H9117" t="s">
        <v>135</v>
      </c>
      <c r="I9117" t="s">
        <v>136</v>
      </c>
      <c r="J9117" t="s">
        <v>137</v>
      </c>
      <c r="K9117" t="s">
        <v>144</v>
      </c>
      <c r="L9117" t="s">
        <v>25818</v>
      </c>
      <c r="M9117" t="s">
        <v>25819</v>
      </c>
      <c r="N9117">
        <v>9.1955555550000003</v>
      </c>
      <c r="O9117">
        <v>0</v>
      </c>
      <c r="P9117">
        <v>1101</v>
      </c>
      <c r="Q9117">
        <v>0</v>
      </c>
      <c r="R9117">
        <v>3</v>
      </c>
      <c r="S9117">
        <v>0</v>
      </c>
      <c r="T9117">
        <v>101</v>
      </c>
      <c r="U9117">
        <v>1</v>
      </c>
      <c r="V9117">
        <v>0</v>
      </c>
      <c r="W9117">
        <v>0</v>
      </c>
      <c r="X9117">
        <v>3617.2985173106445</v>
      </c>
      <c r="Y9117">
        <v>0</v>
      </c>
      <c r="Z9117">
        <v>1.6166397056718997</v>
      </c>
      <c r="AA9117">
        <v>0</v>
      </c>
      <c r="AB9117">
        <v>3249.6636868976643</v>
      </c>
      <c r="AC9117">
        <v>1410.7304946416987</v>
      </c>
      <c r="AD9117">
        <v>0</v>
      </c>
      <c r="AE9117">
        <v>8279.3093385556786</v>
      </c>
    </row>
    <row r="9118" spans="1:31" x14ac:dyDescent="0.25">
      <c r="A9118">
        <v>2336489</v>
      </c>
      <c r="B9118">
        <v>1</v>
      </c>
      <c r="C9118" t="s">
        <v>80</v>
      </c>
      <c r="D9118" t="s">
        <v>101</v>
      </c>
      <c r="E9118" t="s">
        <v>285</v>
      </c>
      <c r="F9118" t="s">
        <v>25820</v>
      </c>
      <c r="G9118" t="s">
        <v>336</v>
      </c>
      <c r="H9118" t="s">
        <v>150</v>
      </c>
      <c r="I9118" t="s">
        <v>136</v>
      </c>
      <c r="J9118" t="s">
        <v>137</v>
      </c>
      <c r="K9118" t="s">
        <v>138</v>
      </c>
      <c r="L9118" t="s">
        <v>25821</v>
      </c>
      <c r="M9118" t="s">
        <v>25822</v>
      </c>
      <c r="N9118">
        <v>1.4855555549999999</v>
      </c>
      <c r="O9118">
        <v>0</v>
      </c>
      <c r="P9118">
        <v>75</v>
      </c>
      <c r="Q9118">
        <v>0</v>
      </c>
      <c r="R9118">
        <v>0</v>
      </c>
      <c r="S9118">
        <v>0</v>
      </c>
      <c r="T9118">
        <v>5</v>
      </c>
      <c r="U9118">
        <v>0</v>
      </c>
      <c r="V9118">
        <v>0</v>
      </c>
      <c r="W9118">
        <v>0</v>
      </c>
      <c r="X9118">
        <v>22.187636851045145</v>
      </c>
      <c r="Y9118">
        <v>0</v>
      </c>
      <c r="Z9118">
        <v>0</v>
      </c>
      <c r="AA9118">
        <v>0</v>
      </c>
      <c r="AB9118">
        <v>3.746588177180334</v>
      </c>
      <c r="AC9118">
        <v>0</v>
      </c>
      <c r="AD9118">
        <v>0</v>
      </c>
      <c r="AE9118">
        <v>25.93422502822548</v>
      </c>
    </row>
    <row r="9119" spans="1:31" x14ac:dyDescent="0.25">
      <c r="A9119">
        <v>2336097</v>
      </c>
      <c r="B9119">
        <v>1</v>
      </c>
      <c r="C9119" t="s">
        <v>80</v>
      </c>
      <c r="D9119" t="s">
        <v>89</v>
      </c>
      <c r="E9119" t="s">
        <v>147</v>
      </c>
      <c r="F9119" t="s">
        <v>25823</v>
      </c>
      <c r="G9119" t="s">
        <v>177</v>
      </c>
      <c r="H9119" t="s">
        <v>150</v>
      </c>
      <c r="I9119" t="s">
        <v>136</v>
      </c>
      <c r="J9119" t="s">
        <v>137</v>
      </c>
      <c r="K9119" t="s">
        <v>144</v>
      </c>
      <c r="L9119" t="s">
        <v>25824</v>
      </c>
      <c r="M9119" t="s">
        <v>25825</v>
      </c>
      <c r="N9119">
        <v>3.9588888880000002</v>
      </c>
      <c r="O9119">
        <v>0</v>
      </c>
      <c r="P9119">
        <v>58</v>
      </c>
      <c r="Q9119">
        <v>0</v>
      </c>
      <c r="R9119">
        <v>0</v>
      </c>
      <c r="S9119">
        <v>0</v>
      </c>
      <c r="T9119">
        <v>1</v>
      </c>
      <c r="U9119">
        <v>0</v>
      </c>
      <c r="V9119">
        <v>0</v>
      </c>
      <c r="W9119">
        <v>0</v>
      </c>
      <c r="X9119">
        <v>80.473682684148528</v>
      </c>
      <c r="Y9119">
        <v>0</v>
      </c>
      <c r="Z9119">
        <v>0</v>
      </c>
      <c r="AA9119">
        <v>0</v>
      </c>
      <c r="AB9119">
        <v>1.5976147336262667</v>
      </c>
      <c r="AC9119">
        <v>0</v>
      </c>
      <c r="AD9119">
        <v>0</v>
      </c>
      <c r="AE9119">
        <v>82.071297417774801</v>
      </c>
    </row>
    <row r="9120" spans="1:31" x14ac:dyDescent="0.25">
      <c r="A9120">
        <v>2336406</v>
      </c>
      <c r="B9120">
        <v>1</v>
      </c>
      <c r="C9120" t="s">
        <v>80</v>
      </c>
      <c r="D9120" t="s">
        <v>108</v>
      </c>
      <c r="E9120" t="s">
        <v>147</v>
      </c>
      <c r="F9120" t="s">
        <v>25826</v>
      </c>
      <c r="G9120" t="s">
        <v>353</v>
      </c>
      <c r="H9120" t="s">
        <v>150</v>
      </c>
      <c r="I9120" t="s">
        <v>136</v>
      </c>
      <c r="J9120" t="s">
        <v>137</v>
      </c>
      <c r="K9120" t="s">
        <v>138</v>
      </c>
      <c r="L9120" t="s">
        <v>25827</v>
      </c>
      <c r="M9120" t="s">
        <v>25828</v>
      </c>
      <c r="N9120">
        <v>2.1780555549999998</v>
      </c>
      <c r="O9120">
        <v>0</v>
      </c>
      <c r="P9120">
        <v>23</v>
      </c>
      <c r="Q9120">
        <v>0</v>
      </c>
      <c r="R9120">
        <v>6</v>
      </c>
      <c r="S9120">
        <v>0</v>
      </c>
      <c r="T9120">
        <v>7</v>
      </c>
      <c r="U9120">
        <v>0</v>
      </c>
      <c r="V9120">
        <v>0</v>
      </c>
      <c r="W9120">
        <v>0</v>
      </c>
      <c r="X9120">
        <v>9.3207982898335509</v>
      </c>
      <c r="Y9120">
        <v>0</v>
      </c>
      <c r="Z9120">
        <v>4.5664828839338236</v>
      </c>
      <c r="AA9120">
        <v>0</v>
      </c>
      <c r="AB9120">
        <v>34.957898493263954</v>
      </c>
      <c r="AC9120">
        <v>0</v>
      </c>
      <c r="AD9120">
        <v>0</v>
      </c>
      <c r="AE9120">
        <v>48.845179667031331</v>
      </c>
    </row>
    <row r="9121" spans="1:31" x14ac:dyDescent="0.25">
      <c r="A9121">
        <v>2336472</v>
      </c>
      <c r="B9121">
        <v>1</v>
      </c>
      <c r="C9121" t="s">
        <v>80</v>
      </c>
      <c r="D9121" t="s">
        <v>107</v>
      </c>
      <c r="E9121" t="s">
        <v>153</v>
      </c>
      <c r="F9121" t="s">
        <v>25829</v>
      </c>
      <c r="G9121" t="s">
        <v>254</v>
      </c>
      <c r="H9121" t="s">
        <v>150</v>
      </c>
      <c r="I9121" t="s">
        <v>136</v>
      </c>
      <c r="J9121" t="s">
        <v>137</v>
      </c>
      <c r="K9121" t="s">
        <v>138</v>
      </c>
      <c r="L9121" t="s">
        <v>25830</v>
      </c>
      <c r="M9121" t="s">
        <v>25831</v>
      </c>
      <c r="N9121">
        <v>3.1855555550000001</v>
      </c>
      <c r="O9121">
        <v>0</v>
      </c>
      <c r="P9121">
        <v>1</v>
      </c>
      <c r="Q9121">
        <v>0</v>
      </c>
      <c r="R9121">
        <v>0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>
        <v>0</v>
      </c>
      <c r="AB9121">
        <v>0</v>
      </c>
      <c r="AC9121">
        <v>0</v>
      </c>
      <c r="AD9121">
        <v>0</v>
      </c>
      <c r="AE9121">
        <v>0</v>
      </c>
    </row>
    <row r="9122" spans="1:31" x14ac:dyDescent="0.25">
      <c r="A9122">
        <v>2336466</v>
      </c>
      <c r="B9122">
        <v>1</v>
      </c>
      <c r="C9122" t="s">
        <v>80</v>
      </c>
      <c r="D9122" t="s">
        <v>98</v>
      </c>
      <c r="E9122" t="s">
        <v>158</v>
      </c>
      <c r="F9122" t="s">
        <v>25832</v>
      </c>
      <c r="G9122" t="s">
        <v>336</v>
      </c>
      <c r="H9122" t="s">
        <v>150</v>
      </c>
      <c r="I9122" t="s">
        <v>136</v>
      </c>
      <c r="J9122" t="s">
        <v>137</v>
      </c>
      <c r="K9122" t="s">
        <v>138</v>
      </c>
      <c r="L9122" t="s">
        <v>25833</v>
      </c>
      <c r="M9122" t="s">
        <v>25834</v>
      </c>
      <c r="N9122">
        <v>0.49249999999999999</v>
      </c>
      <c r="O9122">
        <v>0</v>
      </c>
      <c r="P9122">
        <v>25</v>
      </c>
      <c r="Q9122">
        <v>0</v>
      </c>
      <c r="R9122">
        <v>11</v>
      </c>
      <c r="S9122">
        <v>0</v>
      </c>
      <c r="T9122">
        <v>23</v>
      </c>
      <c r="U9122">
        <v>0</v>
      </c>
      <c r="V9122">
        <v>0</v>
      </c>
      <c r="W9122">
        <v>0</v>
      </c>
      <c r="X9122">
        <v>3.9613000989175</v>
      </c>
      <c r="Y9122">
        <v>0</v>
      </c>
      <c r="Z9122">
        <v>1.8388722884671751</v>
      </c>
      <c r="AA9122">
        <v>0</v>
      </c>
      <c r="AB9122">
        <v>5.1979007525551015</v>
      </c>
      <c r="AC9122">
        <v>0</v>
      </c>
      <c r="AD9122">
        <v>0</v>
      </c>
      <c r="AE9122">
        <v>10.998073139939777</v>
      </c>
    </row>
    <row r="9123" spans="1:31" x14ac:dyDescent="0.25">
      <c r="A9123">
        <v>2336429</v>
      </c>
      <c r="B9123">
        <v>1</v>
      </c>
      <c r="C9123" t="s">
        <v>81</v>
      </c>
      <c r="D9123" t="s">
        <v>127</v>
      </c>
      <c r="E9123" t="s">
        <v>147</v>
      </c>
      <c r="F9123" t="s">
        <v>25835</v>
      </c>
      <c r="G9123" t="s">
        <v>149</v>
      </c>
      <c r="H9123" t="s">
        <v>150</v>
      </c>
      <c r="I9123" t="s">
        <v>136</v>
      </c>
      <c r="J9123" t="s">
        <v>137</v>
      </c>
      <c r="K9123" t="s">
        <v>138</v>
      </c>
      <c r="L9123" t="s">
        <v>25836</v>
      </c>
      <c r="M9123" t="s">
        <v>25837</v>
      </c>
      <c r="N9123">
        <v>2.608333333</v>
      </c>
      <c r="O9123">
        <v>0</v>
      </c>
      <c r="P9123">
        <v>7</v>
      </c>
      <c r="Q9123">
        <v>0</v>
      </c>
      <c r="R9123">
        <v>0</v>
      </c>
      <c r="S9123">
        <v>0</v>
      </c>
      <c r="T9123">
        <v>1</v>
      </c>
      <c r="U9123">
        <v>0</v>
      </c>
      <c r="V9123">
        <v>0</v>
      </c>
      <c r="W9123">
        <v>0</v>
      </c>
      <c r="X9123">
        <v>6.1397798701957509</v>
      </c>
      <c r="Y9123">
        <v>0</v>
      </c>
      <c r="Z9123">
        <v>0</v>
      </c>
      <c r="AA9123">
        <v>0</v>
      </c>
      <c r="AB9123">
        <v>1.0021349684891501</v>
      </c>
      <c r="AC9123">
        <v>0</v>
      </c>
      <c r="AD9123">
        <v>0</v>
      </c>
      <c r="AE9123">
        <v>7.141914838684901</v>
      </c>
    </row>
    <row r="9124" spans="1:31" x14ac:dyDescent="0.25">
      <c r="A9124">
        <v>2336280</v>
      </c>
      <c r="B9124">
        <v>1</v>
      </c>
      <c r="C9124" t="s">
        <v>80</v>
      </c>
      <c r="D9124" t="s">
        <v>98</v>
      </c>
      <c r="E9124" t="s">
        <v>153</v>
      </c>
      <c r="F9124" t="s">
        <v>25838</v>
      </c>
      <c r="G9124" t="s">
        <v>155</v>
      </c>
      <c r="H9124" t="s">
        <v>150</v>
      </c>
      <c r="I9124" t="s">
        <v>136</v>
      </c>
      <c r="J9124" t="s">
        <v>137</v>
      </c>
      <c r="K9124" t="s">
        <v>138</v>
      </c>
      <c r="L9124" t="s">
        <v>25839</v>
      </c>
      <c r="M9124" t="s">
        <v>25840</v>
      </c>
      <c r="N9124">
        <v>1.7094444440000001</v>
      </c>
      <c r="O9124">
        <v>0</v>
      </c>
      <c r="P9124">
        <v>1</v>
      </c>
      <c r="Q9124">
        <v>0</v>
      </c>
      <c r="R9124">
        <v>0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0.193231819143</v>
      </c>
      <c r="Y9124">
        <v>0</v>
      </c>
      <c r="Z9124">
        <v>0</v>
      </c>
      <c r="AA9124">
        <v>0</v>
      </c>
      <c r="AB9124">
        <v>0</v>
      </c>
      <c r="AC9124">
        <v>0</v>
      </c>
      <c r="AD9124">
        <v>0</v>
      </c>
      <c r="AE9124">
        <v>0.193231819143</v>
      </c>
    </row>
    <row r="9125" spans="1:31" x14ac:dyDescent="0.25">
      <c r="A9125">
        <v>2336031</v>
      </c>
      <c r="B9125">
        <v>1</v>
      </c>
      <c r="C9125" t="s">
        <v>80</v>
      </c>
      <c r="D9125" t="s">
        <v>84</v>
      </c>
      <c r="E9125" t="s">
        <v>153</v>
      </c>
      <c r="F9125" t="s">
        <v>25841</v>
      </c>
      <c r="G9125" t="s">
        <v>155</v>
      </c>
      <c r="H9125" t="s">
        <v>150</v>
      </c>
      <c r="I9125" t="s">
        <v>136</v>
      </c>
      <c r="J9125" t="s">
        <v>137</v>
      </c>
      <c r="K9125" t="s">
        <v>138</v>
      </c>
      <c r="L9125" t="s">
        <v>25842</v>
      </c>
      <c r="M9125" t="s">
        <v>25843</v>
      </c>
      <c r="N9125">
        <v>2.1025</v>
      </c>
      <c r="O9125">
        <v>0</v>
      </c>
      <c r="P9125">
        <v>0</v>
      </c>
      <c r="Q9125">
        <v>0</v>
      </c>
      <c r="R9125">
        <v>0</v>
      </c>
      <c r="S9125">
        <v>0</v>
      </c>
      <c r="T9125">
        <v>3</v>
      </c>
      <c r="U9125">
        <v>0</v>
      </c>
      <c r="V9125">
        <v>0</v>
      </c>
      <c r="W9125">
        <v>0</v>
      </c>
      <c r="X9125">
        <v>0</v>
      </c>
      <c r="Y9125">
        <v>0</v>
      </c>
      <c r="Z9125">
        <v>0</v>
      </c>
      <c r="AA9125">
        <v>0</v>
      </c>
      <c r="AB9125">
        <v>1.6259669169721251</v>
      </c>
      <c r="AC9125">
        <v>0</v>
      </c>
      <c r="AD9125">
        <v>0</v>
      </c>
      <c r="AE9125">
        <v>1.6259669169721251</v>
      </c>
    </row>
    <row r="9126" spans="1:31" x14ac:dyDescent="0.25">
      <c r="A9126">
        <v>2336409</v>
      </c>
      <c r="B9126">
        <v>1</v>
      </c>
      <c r="C9126" t="s">
        <v>81</v>
      </c>
      <c r="D9126" t="s">
        <v>127</v>
      </c>
      <c r="E9126" t="s">
        <v>158</v>
      </c>
      <c r="F9126" t="s">
        <v>25844</v>
      </c>
      <c r="G9126" t="s">
        <v>143</v>
      </c>
      <c r="H9126" t="s">
        <v>150</v>
      </c>
      <c r="I9126" t="s">
        <v>136</v>
      </c>
      <c r="J9126" t="s">
        <v>137</v>
      </c>
      <c r="K9126" t="s">
        <v>144</v>
      </c>
      <c r="L9126" t="s">
        <v>25845</v>
      </c>
      <c r="M9126" t="s">
        <v>25846</v>
      </c>
      <c r="N9126">
        <v>1.4513888880000001</v>
      </c>
      <c r="O9126">
        <v>0</v>
      </c>
      <c r="P9126">
        <v>217</v>
      </c>
      <c r="Q9126">
        <v>0</v>
      </c>
      <c r="R9126">
        <v>0</v>
      </c>
      <c r="S9126">
        <v>0</v>
      </c>
      <c r="T9126">
        <v>54</v>
      </c>
      <c r="U9126">
        <v>0</v>
      </c>
      <c r="V9126">
        <v>0</v>
      </c>
      <c r="W9126">
        <v>0</v>
      </c>
      <c r="X9126">
        <v>64.693842073079253</v>
      </c>
      <c r="Y9126">
        <v>0</v>
      </c>
      <c r="Z9126">
        <v>0</v>
      </c>
      <c r="AA9126">
        <v>0</v>
      </c>
      <c r="AB9126">
        <v>189.06111024514493</v>
      </c>
      <c r="AC9126">
        <v>0</v>
      </c>
      <c r="AD9126">
        <v>0</v>
      </c>
      <c r="AE9126">
        <v>253.75495231822418</v>
      </c>
    </row>
    <row r="9127" spans="1:31" x14ac:dyDescent="0.25">
      <c r="A9127">
        <v>2336509</v>
      </c>
      <c r="B9127">
        <v>1</v>
      </c>
      <c r="C9127" t="s">
        <v>80</v>
      </c>
      <c r="D9127" t="s">
        <v>104</v>
      </c>
      <c r="E9127" t="s">
        <v>175</v>
      </c>
      <c r="F9127" t="s">
        <v>25847</v>
      </c>
      <c r="G9127" t="s">
        <v>2528</v>
      </c>
      <c r="H9127" t="s">
        <v>135</v>
      </c>
      <c r="I9127" t="s">
        <v>136</v>
      </c>
      <c r="J9127" t="s">
        <v>137</v>
      </c>
      <c r="K9127" t="s">
        <v>138</v>
      </c>
      <c r="L9127" t="s">
        <v>25848</v>
      </c>
      <c r="M9127" t="s">
        <v>25849</v>
      </c>
      <c r="N9127">
        <v>1.1397222220000001</v>
      </c>
      <c r="O9127">
        <v>0</v>
      </c>
      <c r="P9127">
        <v>0</v>
      </c>
      <c r="Q9127">
        <v>2</v>
      </c>
      <c r="R9127">
        <v>0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0</v>
      </c>
      <c r="Y9127">
        <v>0.94214025097915</v>
      </c>
      <c r="Z9127">
        <v>0</v>
      </c>
      <c r="AA9127">
        <v>0</v>
      </c>
      <c r="AB9127">
        <v>0</v>
      </c>
      <c r="AC9127">
        <v>0</v>
      </c>
      <c r="AD9127">
        <v>0</v>
      </c>
      <c r="AE9127">
        <v>0.94214025097915</v>
      </c>
    </row>
    <row r="9128" spans="1:31" x14ac:dyDescent="0.25">
      <c r="A9128">
        <v>2336486</v>
      </c>
      <c r="B9128">
        <v>1</v>
      </c>
      <c r="C9128" t="s">
        <v>81</v>
      </c>
      <c r="D9128" t="s">
        <v>115</v>
      </c>
      <c r="E9128" t="s">
        <v>175</v>
      </c>
      <c r="F9128" t="s">
        <v>25850</v>
      </c>
      <c r="G9128" t="s">
        <v>7765</v>
      </c>
      <c r="H9128" t="s">
        <v>135</v>
      </c>
      <c r="I9128" t="s">
        <v>136</v>
      </c>
      <c r="J9128" t="s">
        <v>137</v>
      </c>
      <c r="K9128" t="s">
        <v>138</v>
      </c>
      <c r="L9128" t="s">
        <v>25851</v>
      </c>
      <c r="M9128" t="s">
        <v>25852</v>
      </c>
      <c r="N9128">
        <v>1.2947222220000001</v>
      </c>
      <c r="O9128">
        <v>0</v>
      </c>
      <c r="P9128">
        <v>168</v>
      </c>
      <c r="Q9128">
        <v>0</v>
      </c>
      <c r="R9128">
        <v>0</v>
      </c>
      <c r="S9128">
        <v>0</v>
      </c>
      <c r="T9128">
        <v>12</v>
      </c>
      <c r="U9128">
        <v>0</v>
      </c>
      <c r="V9128">
        <v>0</v>
      </c>
      <c r="W9128">
        <v>0</v>
      </c>
      <c r="X9128">
        <v>19.593614877935611</v>
      </c>
      <c r="Y9128">
        <v>0</v>
      </c>
      <c r="Z9128">
        <v>0</v>
      </c>
      <c r="AA9128">
        <v>0</v>
      </c>
      <c r="AB9128">
        <v>3.4445762183196225</v>
      </c>
      <c r="AC9128">
        <v>0</v>
      </c>
      <c r="AD9128">
        <v>0</v>
      </c>
      <c r="AE9128">
        <v>23.038191096255233</v>
      </c>
    </row>
    <row r="9129" spans="1:31" x14ac:dyDescent="0.25">
      <c r="A9129">
        <v>2335968</v>
      </c>
      <c r="B9129">
        <v>1</v>
      </c>
      <c r="C9129" t="s">
        <v>80</v>
      </c>
      <c r="D9129" t="s">
        <v>93</v>
      </c>
      <c r="E9129" t="s">
        <v>414</v>
      </c>
      <c r="F9129" t="s">
        <v>25853</v>
      </c>
      <c r="G9129" t="s">
        <v>143</v>
      </c>
      <c r="H9129" t="s">
        <v>135</v>
      </c>
      <c r="I9129" t="s">
        <v>136</v>
      </c>
      <c r="J9129" t="s">
        <v>137</v>
      </c>
      <c r="K9129" t="s">
        <v>144</v>
      </c>
      <c r="L9129" t="s">
        <v>25854</v>
      </c>
      <c r="M9129" t="s">
        <v>25855</v>
      </c>
      <c r="N9129">
        <v>9.6405555550000006</v>
      </c>
      <c r="O9129">
        <v>0</v>
      </c>
      <c r="P9129">
        <v>12322</v>
      </c>
      <c r="Q9129">
        <v>151</v>
      </c>
      <c r="R9129">
        <v>457</v>
      </c>
      <c r="S9129">
        <v>37</v>
      </c>
      <c r="T9129">
        <v>1000</v>
      </c>
      <c r="U9129">
        <v>2</v>
      </c>
      <c r="V9129">
        <v>1</v>
      </c>
      <c r="W9129">
        <v>0</v>
      </c>
      <c r="X9129">
        <v>18982.305010294538</v>
      </c>
      <c r="Y9129">
        <v>8921.5487064554436</v>
      </c>
      <c r="Z9129">
        <v>9563.0090282765541</v>
      </c>
      <c r="AA9129">
        <v>1728.4924157665914</v>
      </c>
      <c r="AB9129">
        <v>7586.8905679453001</v>
      </c>
      <c r="AC9129">
        <v>2218.4171826400379</v>
      </c>
      <c r="AD9129">
        <v>158.33920758926411</v>
      </c>
      <c r="AE9129">
        <v>49159.002118967721</v>
      </c>
    </row>
    <row r="9130" spans="1:31" x14ac:dyDescent="0.25">
      <c r="A9130">
        <v>2336300</v>
      </c>
      <c r="B9130">
        <v>1</v>
      </c>
      <c r="C9130" t="s">
        <v>80</v>
      </c>
      <c r="D9130" t="s">
        <v>82</v>
      </c>
      <c r="E9130" t="s">
        <v>175</v>
      </c>
      <c r="F9130" t="s">
        <v>25856</v>
      </c>
      <c r="G9130" t="s">
        <v>716</v>
      </c>
      <c r="H9130" t="s">
        <v>135</v>
      </c>
      <c r="I9130" t="s">
        <v>136</v>
      </c>
      <c r="J9130" t="s">
        <v>137</v>
      </c>
      <c r="K9130" t="s">
        <v>138</v>
      </c>
      <c r="L9130" t="s">
        <v>25857</v>
      </c>
      <c r="M9130" t="s">
        <v>25858</v>
      </c>
      <c r="N9130">
        <v>10.890555555000001</v>
      </c>
      <c r="O9130">
        <v>0</v>
      </c>
      <c r="P9130">
        <v>398</v>
      </c>
      <c r="Q9130">
        <v>0</v>
      </c>
      <c r="R9130">
        <v>0</v>
      </c>
      <c r="S9130">
        <v>0</v>
      </c>
      <c r="T9130">
        <v>70</v>
      </c>
      <c r="U9130">
        <v>0</v>
      </c>
      <c r="V9130">
        <v>0</v>
      </c>
      <c r="W9130">
        <v>0</v>
      </c>
      <c r="X9130">
        <v>990.59848003396303</v>
      </c>
      <c r="Y9130">
        <v>0</v>
      </c>
      <c r="Z9130">
        <v>0</v>
      </c>
      <c r="AA9130">
        <v>0</v>
      </c>
      <c r="AB9130">
        <v>538.83471582654852</v>
      </c>
      <c r="AC9130">
        <v>0</v>
      </c>
      <c r="AD9130">
        <v>0</v>
      </c>
      <c r="AE9130">
        <v>1529.4331958605117</v>
      </c>
    </row>
    <row r="9131" spans="1:31" x14ac:dyDescent="0.25">
      <c r="A9131">
        <v>2336549</v>
      </c>
      <c r="B9131">
        <v>1</v>
      </c>
      <c r="C9131" t="s">
        <v>81</v>
      </c>
      <c r="D9131" t="s">
        <v>123</v>
      </c>
      <c r="E9131" t="s">
        <v>175</v>
      </c>
      <c r="F9131" t="s">
        <v>25859</v>
      </c>
      <c r="G9131" t="s">
        <v>134</v>
      </c>
      <c r="H9131" t="s">
        <v>135</v>
      </c>
      <c r="I9131" t="s">
        <v>136</v>
      </c>
      <c r="J9131" t="s">
        <v>137</v>
      </c>
      <c r="K9131" t="s">
        <v>138</v>
      </c>
      <c r="L9131" t="s">
        <v>25860</v>
      </c>
      <c r="M9131" t="s">
        <v>25861</v>
      </c>
      <c r="N9131">
        <v>0.31388888799999998</v>
      </c>
      <c r="O9131">
        <v>0</v>
      </c>
      <c r="P9131">
        <v>3629</v>
      </c>
      <c r="Q9131">
        <v>0</v>
      </c>
      <c r="R9131">
        <v>3</v>
      </c>
      <c r="S9131">
        <v>0</v>
      </c>
      <c r="T9131">
        <v>120</v>
      </c>
      <c r="U9131">
        <v>0</v>
      </c>
      <c r="V9131">
        <v>0</v>
      </c>
      <c r="W9131">
        <v>0</v>
      </c>
      <c r="X9131">
        <v>213.55301515417443</v>
      </c>
      <c r="Y9131">
        <v>0</v>
      </c>
      <c r="Z9131">
        <v>0.31116233637059998</v>
      </c>
      <c r="AA9131">
        <v>0</v>
      </c>
      <c r="AB9131">
        <v>24.318359543487897</v>
      </c>
      <c r="AC9131">
        <v>0</v>
      </c>
      <c r="AD9131">
        <v>0</v>
      </c>
      <c r="AE9131">
        <v>238.18253703403292</v>
      </c>
    </row>
    <row r="9132" spans="1:31" x14ac:dyDescent="0.25">
      <c r="A9132">
        <v>2336014</v>
      </c>
      <c r="B9132">
        <v>1</v>
      </c>
      <c r="C9132" t="s">
        <v>81</v>
      </c>
      <c r="D9132" t="s">
        <v>121</v>
      </c>
      <c r="E9132" t="s">
        <v>147</v>
      </c>
      <c r="F9132" t="s">
        <v>25862</v>
      </c>
      <c r="G9132" t="s">
        <v>149</v>
      </c>
      <c r="H9132" t="s">
        <v>150</v>
      </c>
      <c r="I9132" t="s">
        <v>136</v>
      </c>
      <c r="J9132" t="s">
        <v>137</v>
      </c>
      <c r="K9132" t="s">
        <v>138</v>
      </c>
      <c r="L9132" t="s">
        <v>25863</v>
      </c>
      <c r="M9132" t="s">
        <v>25864</v>
      </c>
      <c r="N9132">
        <v>2.9688888879999999</v>
      </c>
      <c r="O9132">
        <v>0</v>
      </c>
      <c r="P9132">
        <v>62</v>
      </c>
      <c r="Q9132">
        <v>0</v>
      </c>
      <c r="R9132">
        <v>2</v>
      </c>
      <c r="S9132">
        <v>0</v>
      </c>
      <c r="T9132">
        <v>8</v>
      </c>
      <c r="U9132">
        <v>0</v>
      </c>
      <c r="V9132">
        <v>0</v>
      </c>
      <c r="W9132">
        <v>0</v>
      </c>
      <c r="X9132">
        <v>19.413924943487142</v>
      </c>
      <c r="Y9132">
        <v>0</v>
      </c>
      <c r="Z9132">
        <v>2.7647390270500002E-2</v>
      </c>
      <c r="AA9132">
        <v>0</v>
      </c>
      <c r="AB9132">
        <v>3.1964559515950333</v>
      </c>
      <c r="AC9132">
        <v>0</v>
      </c>
      <c r="AD9132">
        <v>0</v>
      </c>
      <c r="AE9132">
        <v>22.638028285352675</v>
      </c>
    </row>
    <row r="9133" spans="1:31" x14ac:dyDescent="0.25">
      <c r="A9133">
        <v>2336346</v>
      </c>
      <c r="B9133">
        <v>1</v>
      </c>
      <c r="C9133" t="s">
        <v>80</v>
      </c>
      <c r="D9133" t="s">
        <v>83</v>
      </c>
      <c r="E9133" t="s">
        <v>153</v>
      </c>
      <c r="F9133" t="s">
        <v>25865</v>
      </c>
      <c r="G9133" t="s">
        <v>703</v>
      </c>
      <c r="H9133" t="s">
        <v>150</v>
      </c>
      <c r="I9133" t="s">
        <v>136</v>
      </c>
      <c r="J9133" t="s">
        <v>137</v>
      </c>
      <c r="K9133" t="s">
        <v>138</v>
      </c>
      <c r="L9133" t="s">
        <v>25866</v>
      </c>
      <c r="M9133" t="s">
        <v>25867</v>
      </c>
      <c r="N9133">
        <v>1.1499999999999999</v>
      </c>
      <c r="O9133">
        <v>0</v>
      </c>
      <c r="P9133">
        <v>1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0.32006822862000001</v>
      </c>
      <c r="Y9133">
        <v>0</v>
      </c>
      <c r="Z9133">
        <v>0</v>
      </c>
      <c r="AA9133">
        <v>0</v>
      </c>
      <c r="AB9133">
        <v>0</v>
      </c>
      <c r="AC9133">
        <v>0</v>
      </c>
      <c r="AD9133">
        <v>0</v>
      </c>
      <c r="AE9133">
        <v>0.32006822862000001</v>
      </c>
    </row>
    <row r="9134" spans="1:31" x14ac:dyDescent="0.25">
      <c r="A9134">
        <v>2336160</v>
      </c>
      <c r="B9134">
        <v>1</v>
      </c>
      <c r="C9134" t="s">
        <v>80</v>
      </c>
      <c r="D9134" t="s">
        <v>82</v>
      </c>
      <c r="E9134" t="s">
        <v>153</v>
      </c>
      <c r="F9134" t="s">
        <v>25868</v>
      </c>
      <c r="G9134" t="s">
        <v>203</v>
      </c>
      <c r="H9134" t="s">
        <v>150</v>
      </c>
      <c r="I9134" t="s">
        <v>136</v>
      </c>
      <c r="J9134" t="s">
        <v>137</v>
      </c>
      <c r="K9134" t="s">
        <v>138</v>
      </c>
      <c r="L9134" t="s">
        <v>25869</v>
      </c>
      <c r="M9134" t="s">
        <v>25870</v>
      </c>
      <c r="N9134">
        <v>1.359722222</v>
      </c>
      <c r="O9134">
        <v>0</v>
      </c>
      <c r="P9134">
        <v>0</v>
      </c>
      <c r="Q9134">
        <v>0</v>
      </c>
      <c r="R9134">
        <v>0</v>
      </c>
      <c r="S9134">
        <v>0</v>
      </c>
      <c r="T9134">
        <v>1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0</v>
      </c>
      <c r="AA9134">
        <v>0</v>
      </c>
      <c r="AB9134">
        <v>15.784008243515851</v>
      </c>
      <c r="AC9134">
        <v>0</v>
      </c>
      <c r="AD9134">
        <v>0</v>
      </c>
      <c r="AE9134">
        <v>15.784008243515851</v>
      </c>
    </row>
    <row r="9135" spans="1:31" x14ac:dyDescent="0.25">
      <c r="A9135">
        <v>2336446</v>
      </c>
      <c r="B9135">
        <v>1</v>
      </c>
      <c r="C9135" t="s">
        <v>81</v>
      </c>
      <c r="D9135" t="s">
        <v>122</v>
      </c>
      <c r="E9135" t="s">
        <v>147</v>
      </c>
      <c r="F9135" t="s">
        <v>25871</v>
      </c>
      <c r="G9135" t="s">
        <v>622</v>
      </c>
      <c r="H9135" t="s">
        <v>150</v>
      </c>
      <c r="I9135" t="s">
        <v>136</v>
      </c>
      <c r="J9135" t="s">
        <v>137</v>
      </c>
      <c r="K9135" t="s">
        <v>138</v>
      </c>
      <c r="L9135" t="s">
        <v>25872</v>
      </c>
      <c r="M9135" t="s">
        <v>25873</v>
      </c>
      <c r="N9135">
        <v>2.7769444440000002</v>
      </c>
      <c r="O9135">
        <v>0</v>
      </c>
      <c r="P9135">
        <v>68</v>
      </c>
      <c r="Q9135">
        <v>0</v>
      </c>
      <c r="R9135">
        <v>0</v>
      </c>
      <c r="S9135">
        <v>0</v>
      </c>
      <c r="T9135">
        <v>6</v>
      </c>
      <c r="U9135">
        <v>0</v>
      </c>
      <c r="V9135">
        <v>0</v>
      </c>
      <c r="W9135">
        <v>0</v>
      </c>
      <c r="X9135">
        <v>32.487608856193575</v>
      </c>
      <c r="Y9135">
        <v>0</v>
      </c>
      <c r="Z9135">
        <v>0</v>
      </c>
      <c r="AA9135">
        <v>0</v>
      </c>
      <c r="AB9135">
        <v>14.485836937250792</v>
      </c>
      <c r="AC9135">
        <v>0</v>
      </c>
      <c r="AD9135">
        <v>0</v>
      </c>
      <c r="AE9135">
        <v>46.97344579344437</v>
      </c>
    </row>
    <row r="9136" spans="1:31" x14ac:dyDescent="0.25">
      <c r="A9136">
        <v>2336403</v>
      </c>
      <c r="B9136">
        <v>1</v>
      </c>
      <c r="C9136" t="s">
        <v>81</v>
      </c>
      <c r="D9136" t="s">
        <v>118</v>
      </c>
      <c r="E9136" t="s">
        <v>153</v>
      </c>
      <c r="F9136" t="s">
        <v>25874</v>
      </c>
      <c r="G9136" t="s">
        <v>703</v>
      </c>
      <c r="H9136" t="s">
        <v>150</v>
      </c>
      <c r="I9136" t="s">
        <v>136</v>
      </c>
      <c r="J9136" t="s">
        <v>137</v>
      </c>
      <c r="K9136" t="s">
        <v>138</v>
      </c>
      <c r="L9136" t="s">
        <v>25875</v>
      </c>
      <c r="M9136" t="s">
        <v>25876</v>
      </c>
      <c r="N9136">
        <v>1.1419444439999999</v>
      </c>
      <c r="O9136">
        <v>0</v>
      </c>
      <c r="P9136">
        <v>3</v>
      </c>
      <c r="Q9136">
        <v>0</v>
      </c>
      <c r="R9136">
        <v>0</v>
      </c>
      <c r="S9136">
        <v>0</v>
      </c>
      <c r="T9136">
        <v>1</v>
      </c>
      <c r="U9136">
        <v>0</v>
      </c>
      <c r="V9136">
        <v>0</v>
      </c>
      <c r="W9136">
        <v>0</v>
      </c>
      <c r="X9136">
        <v>0.49795152903475831</v>
      </c>
      <c r="Y9136">
        <v>0</v>
      </c>
      <c r="Z9136">
        <v>0</v>
      </c>
      <c r="AA9136">
        <v>0</v>
      </c>
      <c r="AB9136">
        <v>0.72487950560854997</v>
      </c>
      <c r="AC9136">
        <v>0</v>
      </c>
      <c r="AD9136">
        <v>0</v>
      </c>
      <c r="AE9136">
        <v>1.2228310346433082</v>
      </c>
    </row>
    <row r="9137" spans="1:31" x14ac:dyDescent="0.25">
      <c r="A9137">
        <v>2336008</v>
      </c>
      <c r="B9137">
        <v>1</v>
      </c>
      <c r="C9137" t="s">
        <v>80</v>
      </c>
      <c r="D9137" t="s">
        <v>98</v>
      </c>
      <c r="E9137" t="s">
        <v>175</v>
      </c>
      <c r="F9137" t="s">
        <v>25877</v>
      </c>
      <c r="G9137" t="s">
        <v>210</v>
      </c>
      <c r="H9137" t="s">
        <v>135</v>
      </c>
      <c r="I9137" t="s">
        <v>136</v>
      </c>
      <c r="J9137" t="s">
        <v>137</v>
      </c>
      <c r="K9137" t="s">
        <v>138</v>
      </c>
      <c r="L9137" t="s">
        <v>25878</v>
      </c>
      <c r="M9137" t="s">
        <v>25879</v>
      </c>
      <c r="N9137">
        <v>3.343611111</v>
      </c>
      <c r="O9137">
        <v>0</v>
      </c>
      <c r="P9137">
        <v>106</v>
      </c>
      <c r="Q9137">
        <v>0</v>
      </c>
      <c r="R9137">
        <v>79</v>
      </c>
      <c r="S9137">
        <v>0</v>
      </c>
      <c r="T9137">
        <v>102</v>
      </c>
      <c r="U9137">
        <v>0</v>
      </c>
      <c r="V9137">
        <v>0</v>
      </c>
      <c r="W9137">
        <v>0</v>
      </c>
      <c r="X9137">
        <v>44.009934191560596</v>
      </c>
      <c r="Y9137">
        <v>0</v>
      </c>
      <c r="Z9137">
        <v>55.551371358971082</v>
      </c>
      <c r="AA9137">
        <v>0</v>
      </c>
      <c r="AB9137">
        <v>98.613354992734088</v>
      </c>
      <c r="AC9137">
        <v>0</v>
      </c>
      <c r="AD9137">
        <v>0</v>
      </c>
      <c r="AE9137">
        <v>198.17466054326576</v>
      </c>
    </row>
    <row r="9138" spans="1:31" x14ac:dyDescent="0.25">
      <c r="A9138">
        <v>2336283</v>
      </c>
      <c r="B9138">
        <v>1</v>
      </c>
      <c r="C9138" t="s">
        <v>81</v>
      </c>
      <c r="D9138" t="s">
        <v>117</v>
      </c>
      <c r="E9138" t="s">
        <v>158</v>
      </c>
      <c r="F9138" t="s">
        <v>25880</v>
      </c>
      <c r="G9138" t="s">
        <v>453</v>
      </c>
      <c r="H9138" t="s">
        <v>150</v>
      </c>
      <c r="I9138" t="s">
        <v>136</v>
      </c>
      <c r="J9138" t="s">
        <v>137</v>
      </c>
      <c r="K9138" t="s">
        <v>138</v>
      </c>
      <c r="L9138" t="s">
        <v>25881</v>
      </c>
      <c r="M9138" t="s">
        <v>25882</v>
      </c>
      <c r="N9138">
        <v>0.80944444400000004</v>
      </c>
      <c r="O9138">
        <v>0</v>
      </c>
      <c r="P9138">
        <v>358</v>
      </c>
      <c r="Q9138">
        <v>0</v>
      </c>
      <c r="R9138">
        <v>0</v>
      </c>
      <c r="S9138">
        <v>0</v>
      </c>
      <c r="T9138">
        <v>20</v>
      </c>
      <c r="U9138">
        <v>0</v>
      </c>
      <c r="V9138">
        <v>0</v>
      </c>
      <c r="W9138">
        <v>0</v>
      </c>
      <c r="X9138">
        <v>45.395291609466604</v>
      </c>
      <c r="Y9138">
        <v>0</v>
      </c>
      <c r="Z9138">
        <v>0</v>
      </c>
      <c r="AA9138">
        <v>0</v>
      </c>
      <c r="AB9138">
        <v>6.8597469562990732</v>
      </c>
      <c r="AC9138">
        <v>0</v>
      </c>
      <c r="AD9138">
        <v>0</v>
      </c>
      <c r="AE9138">
        <v>52.255038565765673</v>
      </c>
    </row>
    <row r="9139" spans="1:31" x14ac:dyDescent="0.25">
      <c r="A9139">
        <v>2335971</v>
      </c>
      <c r="B9139">
        <v>1</v>
      </c>
      <c r="C9139" t="s">
        <v>80</v>
      </c>
      <c r="D9139" t="s">
        <v>100</v>
      </c>
      <c r="E9139" t="s">
        <v>147</v>
      </c>
      <c r="F9139" t="s">
        <v>25883</v>
      </c>
      <c r="G9139" t="s">
        <v>149</v>
      </c>
      <c r="H9139" t="s">
        <v>150</v>
      </c>
      <c r="I9139" t="s">
        <v>136</v>
      </c>
      <c r="J9139" t="s">
        <v>137</v>
      </c>
      <c r="K9139" t="s">
        <v>138</v>
      </c>
      <c r="L9139" t="s">
        <v>25884</v>
      </c>
      <c r="M9139" t="s">
        <v>25885</v>
      </c>
      <c r="N9139">
        <v>1.02</v>
      </c>
      <c r="O9139">
        <v>0</v>
      </c>
      <c r="P9139">
        <v>51</v>
      </c>
      <c r="Q9139">
        <v>0</v>
      </c>
      <c r="R9139">
        <v>0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8.536129710533201</v>
      </c>
      <c r="Y9139">
        <v>0</v>
      </c>
      <c r="Z9139">
        <v>0</v>
      </c>
      <c r="AA9139">
        <v>0</v>
      </c>
      <c r="AB9139">
        <v>0</v>
      </c>
      <c r="AC9139">
        <v>0</v>
      </c>
      <c r="AD9139">
        <v>0</v>
      </c>
      <c r="AE9139">
        <v>8.536129710533201</v>
      </c>
    </row>
    <row r="9140" spans="1:31" x14ac:dyDescent="0.25">
      <c r="A9140">
        <v>2336071</v>
      </c>
      <c r="B9140">
        <v>1</v>
      </c>
      <c r="C9140" t="s">
        <v>81</v>
      </c>
      <c r="D9140" t="s">
        <v>120</v>
      </c>
      <c r="E9140" t="s">
        <v>175</v>
      </c>
      <c r="F9140" t="s">
        <v>25886</v>
      </c>
      <c r="G9140" t="s">
        <v>143</v>
      </c>
      <c r="H9140" t="s">
        <v>135</v>
      </c>
      <c r="I9140" t="s">
        <v>136</v>
      </c>
      <c r="J9140" t="s">
        <v>137</v>
      </c>
      <c r="K9140" t="s">
        <v>144</v>
      </c>
      <c r="L9140" t="s">
        <v>25887</v>
      </c>
      <c r="M9140" t="s">
        <v>25888</v>
      </c>
      <c r="N9140">
        <v>3.1147222220000002</v>
      </c>
      <c r="O9140">
        <v>0</v>
      </c>
      <c r="P9140">
        <v>285</v>
      </c>
      <c r="Q9140">
        <v>8</v>
      </c>
      <c r="R9140">
        <v>14</v>
      </c>
      <c r="S9140">
        <v>0</v>
      </c>
      <c r="T9140">
        <v>21</v>
      </c>
      <c r="U9140">
        <v>0</v>
      </c>
      <c r="V9140">
        <v>0</v>
      </c>
      <c r="W9140">
        <v>0</v>
      </c>
      <c r="X9140">
        <v>200.73060880820381</v>
      </c>
      <c r="Y9140">
        <v>64.183771436473293</v>
      </c>
      <c r="Z9140">
        <v>32.180352637960354</v>
      </c>
      <c r="AA9140">
        <v>0</v>
      </c>
      <c r="AB9140">
        <v>38.349191317439178</v>
      </c>
      <c r="AC9140">
        <v>0</v>
      </c>
      <c r="AD9140">
        <v>0</v>
      </c>
      <c r="AE9140">
        <v>335.44392420007665</v>
      </c>
    </row>
    <row r="9141" spans="1:31" x14ac:dyDescent="0.25">
      <c r="A9141">
        <v>2336114</v>
      </c>
      <c r="B9141">
        <v>1</v>
      </c>
      <c r="C9141" t="s">
        <v>81</v>
      </c>
      <c r="D9141" t="s">
        <v>122</v>
      </c>
      <c r="E9141" t="s">
        <v>175</v>
      </c>
      <c r="F9141" t="s">
        <v>25889</v>
      </c>
      <c r="G9141" t="s">
        <v>872</v>
      </c>
      <c r="H9141" t="s">
        <v>135</v>
      </c>
      <c r="I9141" t="s">
        <v>136</v>
      </c>
      <c r="J9141" t="s">
        <v>137</v>
      </c>
      <c r="K9141" t="s">
        <v>138</v>
      </c>
      <c r="L9141" t="s">
        <v>25890</v>
      </c>
      <c r="M9141" t="s">
        <v>25891</v>
      </c>
      <c r="N9141">
        <v>3.7938888880000001</v>
      </c>
      <c r="O9141">
        <v>0</v>
      </c>
      <c r="P9141">
        <v>0</v>
      </c>
      <c r="Q9141">
        <v>0</v>
      </c>
      <c r="R9141">
        <v>0</v>
      </c>
      <c r="S9141">
        <v>1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0</v>
      </c>
      <c r="AA9141">
        <v>42.837044560972842</v>
      </c>
      <c r="AB9141">
        <v>0</v>
      </c>
      <c r="AC9141">
        <v>0</v>
      </c>
      <c r="AD9141">
        <v>0</v>
      </c>
      <c r="AE9141">
        <v>42.837044560972842</v>
      </c>
    </row>
    <row r="9142" spans="1:31" x14ac:dyDescent="0.25">
      <c r="A9142">
        <v>2336134</v>
      </c>
      <c r="B9142">
        <v>1</v>
      </c>
      <c r="C9142" t="s">
        <v>80</v>
      </c>
      <c r="D9142" t="s">
        <v>99</v>
      </c>
      <c r="E9142" t="s">
        <v>158</v>
      </c>
      <c r="F9142" t="s">
        <v>25892</v>
      </c>
      <c r="G9142" t="s">
        <v>143</v>
      </c>
      <c r="H9142" t="s">
        <v>150</v>
      </c>
      <c r="I9142" t="s">
        <v>136</v>
      </c>
      <c r="J9142" t="s">
        <v>137</v>
      </c>
      <c r="K9142" t="s">
        <v>144</v>
      </c>
      <c r="L9142" t="s">
        <v>25893</v>
      </c>
      <c r="M9142" t="s">
        <v>25894</v>
      </c>
      <c r="N9142">
        <v>2.8897222220000001</v>
      </c>
      <c r="O9142">
        <v>0</v>
      </c>
      <c r="P9142">
        <v>119</v>
      </c>
      <c r="Q9142">
        <v>0</v>
      </c>
      <c r="R9142">
        <v>3</v>
      </c>
      <c r="S9142">
        <v>0</v>
      </c>
      <c r="T9142">
        <v>17</v>
      </c>
      <c r="U9142">
        <v>0</v>
      </c>
      <c r="V9142">
        <v>0</v>
      </c>
      <c r="W9142">
        <v>0</v>
      </c>
      <c r="X9142">
        <v>92.788709326446678</v>
      </c>
      <c r="Y9142">
        <v>0</v>
      </c>
      <c r="Z9142">
        <v>1.2881776586391001</v>
      </c>
      <c r="AA9142">
        <v>0</v>
      </c>
      <c r="AB9142">
        <v>101.81839943835799</v>
      </c>
      <c r="AC9142">
        <v>0</v>
      </c>
      <c r="AD9142">
        <v>0</v>
      </c>
      <c r="AE9142">
        <v>195.89528642344376</v>
      </c>
    </row>
    <row r="9143" spans="1:31" x14ac:dyDescent="0.25">
      <c r="A9143">
        <v>2336028</v>
      </c>
      <c r="B9143">
        <v>1</v>
      </c>
      <c r="C9143" t="s">
        <v>81</v>
      </c>
      <c r="D9143" t="s">
        <v>118</v>
      </c>
      <c r="E9143" t="s">
        <v>414</v>
      </c>
      <c r="F9143" t="s">
        <v>4376</v>
      </c>
      <c r="G9143" t="s">
        <v>134</v>
      </c>
      <c r="H9143" t="s">
        <v>135</v>
      </c>
      <c r="I9143" t="s">
        <v>136</v>
      </c>
      <c r="J9143" t="s">
        <v>137</v>
      </c>
      <c r="K9143" t="s">
        <v>138</v>
      </c>
      <c r="L9143" t="s">
        <v>25895</v>
      </c>
      <c r="M9143" t="s">
        <v>25896</v>
      </c>
      <c r="N9143">
        <v>0.17861111099999999</v>
      </c>
      <c r="O9143">
        <v>4</v>
      </c>
      <c r="P9143">
        <v>8165</v>
      </c>
      <c r="Q9143">
        <v>196</v>
      </c>
      <c r="R9143">
        <v>1336</v>
      </c>
      <c r="S9143">
        <v>70</v>
      </c>
      <c r="T9143">
        <v>978</v>
      </c>
      <c r="U9143">
        <v>7</v>
      </c>
      <c r="V9143">
        <v>11</v>
      </c>
      <c r="W9143">
        <v>0.14545753216275834</v>
      </c>
      <c r="X9143">
        <v>168.64443134717243</v>
      </c>
      <c r="Y9143">
        <v>217.16379313749172</v>
      </c>
      <c r="Z9143">
        <v>143.50019596216649</v>
      </c>
      <c r="AA9143">
        <v>43.227208371666393</v>
      </c>
      <c r="AB9143">
        <v>125.98432993622984</v>
      </c>
      <c r="AC9143">
        <v>100.17626790194532</v>
      </c>
      <c r="AD9143">
        <v>274.56958739022247</v>
      </c>
      <c r="AE9143">
        <v>1073.4112715790575</v>
      </c>
    </row>
    <row r="9144" spans="1:31" x14ac:dyDescent="0.25">
      <c r="A9144">
        <v>2336469</v>
      </c>
      <c r="B9144">
        <v>1</v>
      </c>
      <c r="C9144" t="s">
        <v>81</v>
      </c>
      <c r="D9144" t="s">
        <v>128</v>
      </c>
      <c r="E9144" t="s">
        <v>153</v>
      </c>
      <c r="F9144" t="s">
        <v>25897</v>
      </c>
      <c r="G9144" t="s">
        <v>203</v>
      </c>
      <c r="H9144" t="s">
        <v>150</v>
      </c>
      <c r="I9144" t="s">
        <v>136</v>
      </c>
      <c r="J9144" t="s">
        <v>137</v>
      </c>
      <c r="K9144" t="s">
        <v>138</v>
      </c>
      <c r="L9144" t="s">
        <v>25898</v>
      </c>
      <c r="M9144" t="s">
        <v>25899</v>
      </c>
      <c r="N9144">
        <v>1.375555555</v>
      </c>
      <c r="O9144">
        <v>0</v>
      </c>
      <c r="P9144">
        <v>11</v>
      </c>
      <c r="Q9144">
        <v>0</v>
      </c>
      <c r="R9144">
        <v>0</v>
      </c>
      <c r="S9144">
        <v>0</v>
      </c>
      <c r="T9144">
        <v>2</v>
      </c>
      <c r="U9144">
        <v>0</v>
      </c>
      <c r="V9144">
        <v>0</v>
      </c>
      <c r="W9144">
        <v>0</v>
      </c>
      <c r="X9144">
        <v>2.4978842762372171</v>
      </c>
      <c r="Y9144">
        <v>0</v>
      </c>
      <c r="Z9144">
        <v>0</v>
      </c>
      <c r="AA9144">
        <v>0</v>
      </c>
      <c r="AB9144">
        <v>0.23181070498923334</v>
      </c>
      <c r="AC9144">
        <v>0</v>
      </c>
      <c r="AD9144">
        <v>0</v>
      </c>
      <c r="AE9144">
        <v>2.7296949812264506</v>
      </c>
    </row>
    <row r="9145" spans="1:31" x14ac:dyDescent="0.25">
      <c r="A9145">
        <v>2336569</v>
      </c>
      <c r="B9145">
        <v>1</v>
      </c>
      <c r="C9145" t="s">
        <v>81</v>
      </c>
      <c r="D9145" t="s">
        <v>126</v>
      </c>
      <c r="E9145" t="s">
        <v>175</v>
      </c>
      <c r="F9145" t="s">
        <v>25900</v>
      </c>
      <c r="G9145" t="s">
        <v>716</v>
      </c>
      <c r="H9145" t="s">
        <v>135</v>
      </c>
      <c r="I9145" t="s">
        <v>136</v>
      </c>
      <c r="J9145" t="s">
        <v>137</v>
      </c>
      <c r="K9145" t="s">
        <v>138</v>
      </c>
      <c r="L9145" t="s">
        <v>25901</v>
      </c>
      <c r="M9145" t="s">
        <v>25902</v>
      </c>
      <c r="N9145">
        <v>0.87388888799999997</v>
      </c>
      <c r="O9145">
        <v>0</v>
      </c>
      <c r="P9145">
        <v>17</v>
      </c>
      <c r="Q9145">
        <v>0</v>
      </c>
      <c r="R9145">
        <v>23</v>
      </c>
      <c r="S9145">
        <v>0</v>
      </c>
      <c r="T9145">
        <v>10</v>
      </c>
      <c r="U9145">
        <v>0</v>
      </c>
      <c r="V9145">
        <v>0</v>
      </c>
      <c r="W9145">
        <v>0</v>
      </c>
      <c r="X9145">
        <v>2.1275254082634332</v>
      </c>
      <c r="Y9145">
        <v>0</v>
      </c>
      <c r="Z9145">
        <v>19.653255846425996</v>
      </c>
      <c r="AA9145">
        <v>0</v>
      </c>
      <c r="AB9145">
        <v>12.833225342583892</v>
      </c>
      <c r="AC9145">
        <v>0</v>
      </c>
      <c r="AD9145">
        <v>0</v>
      </c>
      <c r="AE9145">
        <v>34.614006597273324</v>
      </c>
    </row>
    <row r="9146" spans="1:31" x14ac:dyDescent="0.25">
      <c r="A9146">
        <v>2336177</v>
      </c>
      <c r="B9146">
        <v>1</v>
      </c>
      <c r="C9146" t="s">
        <v>80</v>
      </c>
      <c r="D9146" t="s">
        <v>108</v>
      </c>
      <c r="E9146" t="s">
        <v>153</v>
      </c>
      <c r="F9146" t="s">
        <v>25903</v>
      </c>
      <c r="G9146" t="s">
        <v>254</v>
      </c>
      <c r="H9146" t="s">
        <v>150</v>
      </c>
      <c r="I9146" t="s">
        <v>136</v>
      </c>
      <c r="J9146" t="s">
        <v>137</v>
      </c>
      <c r="K9146" t="s">
        <v>138</v>
      </c>
      <c r="L9146" t="s">
        <v>25904</v>
      </c>
      <c r="M9146" t="s">
        <v>25905</v>
      </c>
      <c r="N9146">
        <v>4.8447222219999997</v>
      </c>
      <c r="O9146">
        <v>0</v>
      </c>
      <c r="P9146">
        <v>0</v>
      </c>
      <c r="Q9146">
        <v>0</v>
      </c>
      <c r="R9146">
        <v>1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0</v>
      </c>
      <c r="Z9146">
        <v>20.785564998048777</v>
      </c>
      <c r="AA9146">
        <v>0</v>
      </c>
      <c r="AB9146">
        <v>0</v>
      </c>
      <c r="AC9146">
        <v>0</v>
      </c>
      <c r="AD9146">
        <v>0</v>
      </c>
      <c r="AE9146">
        <v>20.785564998048777</v>
      </c>
    </row>
    <row r="9147" spans="1:31" x14ac:dyDescent="0.25">
      <c r="A9147">
        <v>2336326</v>
      </c>
      <c r="B9147">
        <v>1</v>
      </c>
      <c r="C9147" t="s">
        <v>81</v>
      </c>
      <c r="D9147" t="s">
        <v>112</v>
      </c>
      <c r="E9147" t="s">
        <v>153</v>
      </c>
      <c r="F9147" t="s">
        <v>25906</v>
      </c>
      <c r="G9147" t="s">
        <v>155</v>
      </c>
      <c r="H9147" t="s">
        <v>150</v>
      </c>
      <c r="I9147" t="s">
        <v>136</v>
      </c>
      <c r="J9147" t="s">
        <v>137</v>
      </c>
      <c r="K9147" t="s">
        <v>138</v>
      </c>
      <c r="L9147" t="s">
        <v>25907</v>
      </c>
      <c r="M9147" t="s">
        <v>25908</v>
      </c>
      <c r="N9147">
        <v>2.0322222220000001</v>
      </c>
      <c r="O9147">
        <v>0</v>
      </c>
      <c r="P9147">
        <v>7</v>
      </c>
      <c r="Q9147">
        <v>0</v>
      </c>
      <c r="R9147">
        <v>0</v>
      </c>
      <c r="S9147">
        <v>0</v>
      </c>
      <c r="T9147">
        <v>1</v>
      </c>
      <c r="U9147">
        <v>0</v>
      </c>
      <c r="V9147">
        <v>0</v>
      </c>
      <c r="W9147">
        <v>0</v>
      </c>
      <c r="X9147">
        <v>2.3129563220655833</v>
      </c>
      <c r="Y9147">
        <v>0</v>
      </c>
      <c r="Z9147">
        <v>0</v>
      </c>
      <c r="AA9147">
        <v>0</v>
      </c>
      <c r="AB9147">
        <v>3.1150333307916674E-2</v>
      </c>
      <c r="AC9147">
        <v>0</v>
      </c>
      <c r="AD9147">
        <v>0</v>
      </c>
      <c r="AE9147">
        <v>2.3441066553734999</v>
      </c>
    </row>
    <row r="9148" spans="1:31" x14ac:dyDescent="0.25">
      <c r="A9148">
        <v>2336057</v>
      </c>
      <c r="B9148">
        <v>1</v>
      </c>
      <c r="C9148" t="s">
        <v>80</v>
      </c>
      <c r="D9148" t="s">
        <v>82</v>
      </c>
      <c r="E9148" t="s">
        <v>147</v>
      </c>
      <c r="F9148" t="s">
        <v>21045</v>
      </c>
      <c r="G9148" t="s">
        <v>177</v>
      </c>
      <c r="H9148" t="s">
        <v>150</v>
      </c>
      <c r="I9148" t="s">
        <v>136</v>
      </c>
      <c r="J9148" t="s">
        <v>137</v>
      </c>
      <c r="K9148" t="s">
        <v>144</v>
      </c>
      <c r="L9148" t="s">
        <v>25909</v>
      </c>
      <c r="M9148" t="s">
        <v>25910</v>
      </c>
      <c r="N9148">
        <v>6.7422222219999997</v>
      </c>
      <c r="O9148">
        <v>0</v>
      </c>
      <c r="P9148">
        <v>39</v>
      </c>
      <c r="Q9148">
        <v>0</v>
      </c>
      <c r="R9148">
        <v>0</v>
      </c>
      <c r="S9148">
        <v>0</v>
      </c>
      <c r="T9148">
        <v>8</v>
      </c>
      <c r="U9148">
        <v>0</v>
      </c>
      <c r="V9148">
        <v>0</v>
      </c>
      <c r="W9148">
        <v>0</v>
      </c>
      <c r="X9148">
        <v>60.387891371319192</v>
      </c>
      <c r="Y9148">
        <v>0</v>
      </c>
      <c r="Z9148">
        <v>0</v>
      </c>
      <c r="AA9148">
        <v>0</v>
      </c>
      <c r="AB9148">
        <v>101.09826923444498</v>
      </c>
      <c r="AC9148">
        <v>0</v>
      </c>
      <c r="AD9148">
        <v>0</v>
      </c>
      <c r="AE9148">
        <v>161.48616060576418</v>
      </c>
    </row>
    <row r="9149" spans="1:31" x14ac:dyDescent="0.25">
      <c r="A9149">
        <v>2336558</v>
      </c>
      <c r="B9149">
        <v>1</v>
      </c>
      <c r="C9149" t="s">
        <v>80</v>
      </c>
      <c r="D9149" t="s">
        <v>82</v>
      </c>
      <c r="E9149" t="s">
        <v>153</v>
      </c>
      <c r="F9149" t="s">
        <v>25911</v>
      </c>
      <c r="G9149" t="s">
        <v>155</v>
      </c>
      <c r="H9149" t="s">
        <v>150</v>
      </c>
      <c r="I9149" t="s">
        <v>136</v>
      </c>
      <c r="J9149" t="s">
        <v>137</v>
      </c>
      <c r="K9149" t="s">
        <v>138</v>
      </c>
      <c r="L9149" t="s">
        <v>25912</v>
      </c>
      <c r="M9149" t="s">
        <v>25913</v>
      </c>
      <c r="N9149">
        <v>2.3386111110000001</v>
      </c>
      <c r="O9149">
        <v>0</v>
      </c>
      <c r="P9149">
        <v>1</v>
      </c>
      <c r="Q9149">
        <v>0</v>
      </c>
      <c r="R9149">
        <v>0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3.7592192042166669E-3</v>
      </c>
      <c r="Y9149">
        <v>0</v>
      </c>
      <c r="Z9149">
        <v>0</v>
      </c>
      <c r="AA9149">
        <v>0</v>
      </c>
      <c r="AB9149">
        <v>0</v>
      </c>
      <c r="AC9149">
        <v>0</v>
      </c>
      <c r="AD9149">
        <v>0</v>
      </c>
      <c r="AE9149">
        <v>3.7592192042166669E-3</v>
      </c>
    </row>
    <row r="9150" spans="1:31" x14ac:dyDescent="0.25">
      <c r="A9150">
        <v>2336458</v>
      </c>
      <c r="B9150">
        <v>1</v>
      </c>
      <c r="C9150" t="s">
        <v>80</v>
      </c>
      <c r="D9150" t="s">
        <v>98</v>
      </c>
      <c r="E9150" t="s">
        <v>147</v>
      </c>
      <c r="F9150" t="s">
        <v>25914</v>
      </c>
      <c r="G9150" t="s">
        <v>149</v>
      </c>
      <c r="H9150" t="s">
        <v>150</v>
      </c>
      <c r="I9150" t="s">
        <v>136</v>
      </c>
      <c r="J9150" t="s">
        <v>137</v>
      </c>
      <c r="K9150" t="s">
        <v>138</v>
      </c>
      <c r="L9150" t="s">
        <v>25915</v>
      </c>
      <c r="M9150" t="s">
        <v>25916</v>
      </c>
      <c r="N9150">
        <v>1.3486111110000001</v>
      </c>
      <c r="O9150">
        <v>0</v>
      </c>
      <c r="P9150">
        <v>94</v>
      </c>
      <c r="Q9150">
        <v>0</v>
      </c>
      <c r="R9150">
        <v>4</v>
      </c>
      <c r="S9150">
        <v>0</v>
      </c>
      <c r="T9150">
        <v>10</v>
      </c>
      <c r="U9150">
        <v>0</v>
      </c>
      <c r="V9150">
        <v>0</v>
      </c>
      <c r="W9150">
        <v>0</v>
      </c>
      <c r="X9150">
        <v>31.234282662137009</v>
      </c>
      <c r="Y9150">
        <v>0</v>
      </c>
      <c r="Z9150">
        <v>11.141973999680333</v>
      </c>
      <c r="AA9150">
        <v>0</v>
      </c>
      <c r="AB9150">
        <v>19.10496651343923</v>
      </c>
      <c r="AC9150">
        <v>0</v>
      </c>
      <c r="AD9150">
        <v>0</v>
      </c>
      <c r="AE9150">
        <v>61.481223175256574</v>
      </c>
    </row>
    <row r="9151" spans="1:31" x14ac:dyDescent="0.25">
      <c r="A9151">
        <v>2336266</v>
      </c>
      <c r="B9151">
        <v>1</v>
      </c>
      <c r="C9151" t="s">
        <v>80</v>
      </c>
      <c r="D9151" t="s">
        <v>104</v>
      </c>
      <c r="E9151" t="s">
        <v>147</v>
      </c>
      <c r="F9151" t="s">
        <v>25917</v>
      </c>
      <c r="G9151" t="s">
        <v>149</v>
      </c>
      <c r="H9151" t="s">
        <v>150</v>
      </c>
      <c r="I9151" t="s">
        <v>136</v>
      </c>
      <c r="J9151" t="s">
        <v>137</v>
      </c>
      <c r="K9151" t="s">
        <v>138</v>
      </c>
      <c r="L9151" t="s">
        <v>25918</v>
      </c>
      <c r="M9151" t="s">
        <v>25919</v>
      </c>
      <c r="N9151">
        <v>3.6038888880000002</v>
      </c>
      <c r="O9151">
        <v>0</v>
      </c>
      <c r="P9151">
        <v>1</v>
      </c>
      <c r="Q9151">
        <v>0</v>
      </c>
      <c r="R9151">
        <v>5</v>
      </c>
      <c r="S9151">
        <v>0</v>
      </c>
      <c r="T9151">
        <v>2</v>
      </c>
      <c r="U9151">
        <v>0</v>
      </c>
      <c r="V9151">
        <v>0</v>
      </c>
      <c r="W9151">
        <v>0</v>
      </c>
      <c r="X9151">
        <v>1.7141837536527502</v>
      </c>
      <c r="Y9151">
        <v>0</v>
      </c>
      <c r="Z9151">
        <v>6.143474946472816</v>
      </c>
      <c r="AA9151">
        <v>0</v>
      </c>
      <c r="AB9151">
        <v>14.027532432012134</v>
      </c>
      <c r="AC9151">
        <v>0</v>
      </c>
      <c r="AD9151">
        <v>0</v>
      </c>
      <c r="AE9151">
        <v>21.885191132137699</v>
      </c>
    </row>
    <row r="9152" spans="1:31" x14ac:dyDescent="0.25">
      <c r="A9152">
        <v>2336435</v>
      </c>
      <c r="B9152">
        <v>1</v>
      </c>
      <c r="C9152" t="s">
        <v>80</v>
      </c>
      <c r="D9152" t="s">
        <v>93</v>
      </c>
      <c r="E9152" t="s">
        <v>153</v>
      </c>
      <c r="F9152" t="s">
        <v>25920</v>
      </c>
      <c r="G9152" t="s">
        <v>155</v>
      </c>
      <c r="H9152" t="s">
        <v>150</v>
      </c>
      <c r="I9152" t="s">
        <v>136</v>
      </c>
      <c r="J9152" t="s">
        <v>137</v>
      </c>
      <c r="K9152" t="s">
        <v>138</v>
      </c>
      <c r="L9152" t="s">
        <v>25921</v>
      </c>
      <c r="M9152" t="s">
        <v>25922</v>
      </c>
      <c r="N9152">
        <v>1.822777777</v>
      </c>
      <c r="O9152">
        <v>0</v>
      </c>
      <c r="P9152">
        <v>0</v>
      </c>
      <c r="Q9152">
        <v>0</v>
      </c>
      <c r="R9152">
        <v>1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3.0743368048508501</v>
      </c>
      <c r="AA9152">
        <v>0</v>
      </c>
      <c r="AB9152">
        <v>0</v>
      </c>
      <c r="AC9152">
        <v>0</v>
      </c>
      <c r="AD9152">
        <v>0</v>
      </c>
      <c r="AE9152">
        <v>3.0743368048508501</v>
      </c>
    </row>
    <row r="9153" spans="1:31" x14ac:dyDescent="0.25">
      <c r="A9153">
        <v>2336535</v>
      </c>
      <c r="B9153">
        <v>1</v>
      </c>
      <c r="C9153" t="s">
        <v>80</v>
      </c>
      <c r="D9153" t="s">
        <v>93</v>
      </c>
      <c r="E9153" t="s">
        <v>147</v>
      </c>
      <c r="F9153" t="s">
        <v>25507</v>
      </c>
      <c r="G9153" t="s">
        <v>149</v>
      </c>
      <c r="H9153" t="s">
        <v>150</v>
      </c>
      <c r="I9153" t="s">
        <v>136</v>
      </c>
      <c r="J9153" t="s">
        <v>137</v>
      </c>
      <c r="K9153" t="s">
        <v>138</v>
      </c>
      <c r="L9153" t="s">
        <v>25923</v>
      </c>
      <c r="M9153" t="s">
        <v>25924</v>
      </c>
      <c r="N9153">
        <v>2.5027777769999999</v>
      </c>
      <c r="O9153">
        <v>0</v>
      </c>
      <c r="P9153">
        <v>5</v>
      </c>
      <c r="Q9153">
        <v>0</v>
      </c>
      <c r="R9153">
        <v>7</v>
      </c>
      <c r="S9153">
        <v>0</v>
      </c>
      <c r="T9153">
        <v>2</v>
      </c>
      <c r="U9153">
        <v>0</v>
      </c>
      <c r="V9153">
        <v>0</v>
      </c>
      <c r="W9153">
        <v>0</v>
      </c>
      <c r="X9153">
        <v>4.4582396719046669</v>
      </c>
      <c r="Y9153">
        <v>0</v>
      </c>
      <c r="Z9153">
        <v>84.800972087279504</v>
      </c>
      <c r="AA9153">
        <v>0</v>
      </c>
      <c r="AB9153">
        <v>4.3972861737158553</v>
      </c>
      <c r="AC9153">
        <v>0</v>
      </c>
      <c r="AD9153">
        <v>0</v>
      </c>
      <c r="AE9153">
        <v>93.656497932900024</v>
      </c>
    </row>
    <row r="9154" spans="1:31" x14ac:dyDescent="0.25">
      <c r="A9154">
        <v>2336312</v>
      </c>
      <c r="B9154">
        <v>1</v>
      </c>
      <c r="C9154" t="s">
        <v>81</v>
      </c>
      <c r="D9154" t="s">
        <v>118</v>
      </c>
      <c r="E9154" t="s">
        <v>147</v>
      </c>
      <c r="F9154" t="s">
        <v>25925</v>
      </c>
      <c r="G9154" t="s">
        <v>177</v>
      </c>
      <c r="H9154" t="s">
        <v>150</v>
      </c>
      <c r="I9154" t="s">
        <v>136</v>
      </c>
      <c r="J9154" t="s">
        <v>137</v>
      </c>
      <c r="K9154" t="s">
        <v>144</v>
      </c>
      <c r="L9154" t="s">
        <v>25926</v>
      </c>
      <c r="M9154" t="s">
        <v>25927</v>
      </c>
      <c r="N9154">
        <v>2.4483333329999999</v>
      </c>
      <c r="O9154">
        <v>0</v>
      </c>
      <c r="P9154">
        <v>59</v>
      </c>
      <c r="Q9154">
        <v>0</v>
      </c>
      <c r="R9154">
        <v>1</v>
      </c>
      <c r="S9154">
        <v>0</v>
      </c>
      <c r="T9154">
        <v>5</v>
      </c>
      <c r="U9154">
        <v>0</v>
      </c>
      <c r="V9154">
        <v>0</v>
      </c>
      <c r="W9154">
        <v>0</v>
      </c>
      <c r="X9154">
        <v>30.671477380624694</v>
      </c>
      <c r="Y9154">
        <v>0</v>
      </c>
      <c r="Z9154">
        <v>15.228087641746875</v>
      </c>
      <c r="AA9154">
        <v>0</v>
      </c>
      <c r="AB9154">
        <v>13.427649685897624</v>
      </c>
      <c r="AC9154">
        <v>0</v>
      </c>
      <c r="AD9154">
        <v>0</v>
      </c>
      <c r="AE9154">
        <v>59.327214708269196</v>
      </c>
    </row>
    <row r="9155" spans="1:31" x14ac:dyDescent="0.25">
      <c r="A9155">
        <v>2336249</v>
      </c>
      <c r="B9155">
        <v>1</v>
      </c>
      <c r="C9155" t="s">
        <v>81</v>
      </c>
      <c r="D9155" t="s">
        <v>117</v>
      </c>
      <c r="E9155" t="s">
        <v>153</v>
      </c>
      <c r="F9155" t="s">
        <v>25928</v>
      </c>
      <c r="G9155" t="s">
        <v>155</v>
      </c>
      <c r="H9155" t="s">
        <v>150</v>
      </c>
      <c r="I9155" t="s">
        <v>136</v>
      </c>
      <c r="J9155" t="s">
        <v>137</v>
      </c>
      <c r="K9155" t="s">
        <v>138</v>
      </c>
      <c r="L9155" t="s">
        <v>25929</v>
      </c>
      <c r="M9155" t="s">
        <v>25930</v>
      </c>
      <c r="N9155">
        <v>2.1</v>
      </c>
      <c r="O9155">
        <v>0</v>
      </c>
      <c r="P9155">
        <v>1</v>
      </c>
      <c r="Q9155">
        <v>0</v>
      </c>
      <c r="R9155">
        <v>0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0.46250824819627495</v>
      </c>
      <c r="Y9155">
        <v>0</v>
      </c>
      <c r="Z9155">
        <v>0</v>
      </c>
      <c r="AA9155">
        <v>0</v>
      </c>
      <c r="AB9155">
        <v>0</v>
      </c>
      <c r="AC9155">
        <v>0</v>
      </c>
      <c r="AD9155">
        <v>0</v>
      </c>
      <c r="AE9155">
        <v>0.46250824819627495</v>
      </c>
    </row>
    <row r="9156" spans="1:31" x14ac:dyDescent="0.25">
      <c r="A9156">
        <v>2336103</v>
      </c>
      <c r="B9156">
        <v>1</v>
      </c>
      <c r="C9156" t="s">
        <v>81</v>
      </c>
      <c r="D9156" t="s">
        <v>118</v>
      </c>
      <c r="E9156" t="s">
        <v>147</v>
      </c>
      <c r="F9156" t="s">
        <v>25931</v>
      </c>
      <c r="G9156" t="s">
        <v>149</v>
      </c>
      <c r="H9156" t="s">
        <v>150</v>
      </c>
      <c r="I9156" t="s">
        <v>136</v>
      </c>
      <c r="J9156" t="s">
        <v>137</v>
      </c>
      <c r="K9156" t="s">
        <v>138</v>
      </c>
      <c r="L9156" t="s">
        <v>25932</v>
      </c>
      <c r="M9156" t="s">
        <v>25933</v>
      </c>
      <c r="N9156">
        <v>2.966388888</v>
      </c>
      <c r="O9156">
        <v>0</v>
      </c>
      <c r="P9156">
        <v>4</v>
      </c>
      <c r="Q9156">
        <v>0</v>
      </c>
      <c r="R9156">
        <v>1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3.9500816105335672</v>
      </c>
      <c r="Y9156">
        <v>0</v>
      </c>
      <c r="Z9156">
        <v>4.0948757732734498</v>
      </c>
      <c r="AA9156">
        <v>0</v>
      </c>
      <c r="AB9156">
        <v>0</v>
      </c>
      <c r="AC9156">
        <v>0</v>
      </c>
      <c r="AD9156">
        <v>0</v>
      </c>
      <c r="AE9156">
        <v>8.0449573838070165</v>
      </c>
    </row>
    <row r="9157" spans="1:31" x14ac:dyDescent="0.25">
      <c r="A9157">
        <v>2336498</v>
      </c>
      <c r="B9157">
        <v>1</v>
      </c>
      <c r="C9157" t="s">
        <v>80</v>
      </c>
      <c r="D9157" t="s">
        <v>93</v>
      </c>
      <c r="E9157" t="s">
        <v>153</v>
      </c>
      <c r="F9157" t="s">
        <v>25934</v>
      </c>
      <c r="G9157" t="s">
        <v>336</v>
      </c>
      <c r="H9157" t="s">
        <v>150</v>
      </c>
      <c r="I9157" t="s">
        <v>136</v>
      </c>
      <c r="J9157" t="s">
        <v>137</v>
      </c>
      <c r="K9157" t="s">
        <v>138</v>
      </c>
      <c r="L9157" t="s">
        <v>25935</v>
      </c>
      <c r="M9157" t="s">
        <v>25936</v>
      </c>
      <c r="N9157">
        <v>1.6525000000000001</v>
      </c>
      <c r="O9157">
        <v>0</v>
      </c>
      <c r="P9157">
        <v>7</v>
      </c>
      <c r="Q9157">
        <v>0</v>
      </c>
      <c r="R9157">
        <v>0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1.6415253454680001</v>
      </c>
      <c r="Y9157">
        <v>0</v>
      </c>
      <c r="Z9157">
        <v>0</v>
      </c>
      <c r="AA9157">
        <v>0</v>
      </c>
      <c r="AB9157">
        <v>0</v>
      </c>
      <c r="AC9157">
        <v>0</v>
      </c>
      <c r="AD9157">
        <v>0</v>
      </c>
      <c r="AE9157">
        <v>1.6415253454680001</v>
      </c>
    </row>
    <row r="9158" spans="1:31" x14ac:dyDescent="0.25">
      <c r="A9158">
        <v>2335974</v>
      </c>
      <c r="B9158">
        <v>1</v>
      </c>
      <c r="C9158" t="s">
        <v>80</v>
      </c>
      <c r="D9158" t="s">
        <v>105</v>
      </c>
      <c r="E9158" t="s">
        <v>153</v>
      </c>
      <c r="F9158" t="s">
        <v>25116</v>
      </c>
      <c r="G9158" t="s">
        <v>203</v>
      </c>
      <c r="H9158" t="s">
        <v>150</v>
      </c>
      <c r="I9158" t="s">
        <v>136</v>
      </c>
      <c r="J9158" t="s">
        <v>137</v>
      </c>
      <c r="K9158" t="s">
        <v>138</v>
      </c>
      <c r="L9158" t="s">
        <v>25937</v>
      </c>
      <c r="M9158" t="s">
        <v>25938</v>
      </c>
      <c r="N9158">
        <v>0.75083333299999999</v>
      </c>
      <c r="O9158">
        <v>0</v>
      </c>
      <c r="P9158">
        <v>37</v>
      </c>
      <c r="Q9158">
        <v>0</v>
      </c>
      <c r="R9158">
        <v>0</v>
      </c>
      <c r="S9158">
        <v>0</v>
      </c>
      <c r="T9158">
        <v>4</v>
      </c>
      <c r="U9158">
        <v>0</v>
      </c>
      <c r="V9158">
        <v>0</v>
      </c>
      <c r="W9158">
        <v>0</v>
      </c>
      <c r="X9158">
        <v>5.4159448424900098</v>
      </c>
      <c r="Y9158">
        <v>0</v>
      </c>
      <c r="Z9158">
        <v>0</v>
      </c>
      <c r="AA9158">
        <v>0</v>
      </c>
      <c r="AB9158">
        <v>2.4948674357600003</v>
      </c>
      <c r="AC9158">
        <v>0</v>
      </c>
      <c r="AD9158">
        <v>0</v>
      </c>
      <c r="AE9158">
        <v>7.9108122782500097</v>
      </c>
    </row>
    <row r="9159" spans="1:31" x14ac:dyDescent="0.25">
      <c r="A9159">
        <v>2336329</v>
      </c>
      <c r="B9159">
        <v>1</v>
      </c>
      <c r="C9159" t="s">
        <v>80</v>
      </c>
      <c r="D9159" t="s">
        <v>94</v>
      </c>
      <c r="E9159" t="s">
        <v>158</v>
      </c>
      <c r="F9159" t="s">
        <v>25939</v>
      </c>
      <c r="G9159" t="s">
        <v>336</v>
      </c>
      <c r="H9159" t="s">
        <v>150</v>
      </c>
      <c r="I9159" t="s">
        <v>136</v>
      </c>
      <c r="J9159" t="s">
        <v>137</v>
      </c>
      <c r="K9159" t="s">
        <v>138</v>
      </c>
      <c r="L9159" t="s">
        <v>25940</v>
      </c>
      <c r="M9159" t="s">
        <v>25941</v>
      </c>
      <c r="N9159">
        <v>0.27972222200000002</v>
      </c>
      <c r="O9159">
        <v>0</v>
      </c>
      <c r="P9159">
        <v>204</v>
      </c>
      <c r="Q9159">
        <v>0</v>
      </c>
      <c r="R9159">
        <v>0</v>
      </c>
      <c r="S9159">
        <v>0</v>
      </c>
      <c r="T9159">
        <v>3</v>
      </c>
      <c r="U9159">
        <v>0</v>
      </c>
      <c r="V9159">
        <v>0</v>
      </c>
      <c r="W9159">
        <v>0</v>
      </c>
      <c r="X9159">
        <v>10.737591349269193</v>
      </c>
      <c r="Y9159">
        <v>0</v>
      </c>
      <c r="Z9159">
        <v>0</v>
      </c>
      <c r="AA9159">
        <v>0</v>
      </c>
      <c r="AB9159">
        <v>3.1753956737511668</v>
      </c>
      <c r="AC9159">
        <v>0</v>
      </c>
      <c r="AD9159">
        <v>0</v>
      </c>
      <c r="AE9159">
        <v>13.91298702302036</v>
      </c>
    </row>
    <row r="9160" spans="1:31" x14ac:dyDescent="0.25">
      <c r="A9160">
        <v>2336541</v>
      </c>
      <c r="B9160">
        <v>1</v>
      </c>
      <c r="C9160" t="s">
        <v>81</v>
      </c>
      <c r="D9160" t="s">
        <v>112</v>
      </c>
      <c r="E9160" t="s">
        <v>285</v>
      </c>
      <c r="F9160" t="s">
        <v>25942</v>
      </c>
      <c r="G9160" t="s">
        <v>463</v>
      </c>
      <c r="H9160" t="s">
        <v>150</v>
      </c>
      <c r="I9160" t="s">
        <v>136</v>
      </c>
      <c r="J9160" t="s">
        <v>137</v>
      </c>
      <c r="K9160" t="s">
        <v>138</v>
      </c>
      <c r="L9160" t="s">
        <v>25943</v>
      </c>
      <c r="M9160" t="s">
        <v>25944</v>
      </c>
      <c r="N9160">
        <v>1.5858333330000001</v>
      </c>
      <c r="O9160">
        <v>0</v>
      </c>
      <c r="P9160">
        <v>9</v>
      </c>
      <c r="Q9160">
        <v>0</v>
      </c>
      <c r="R9160">
        <v>0</v>
      </c>
      <c r="S9160">
        <v>0</v>
      </c>
      <c r="T9160">
        <v>56</v>
      </c>
      <c r="U9160">
        <v>0</v>
      </c>
      <c r="V9160">
        <v>0</v>
      </c>
      <c r="W9160">
        <v>0</v>
      </c>
      <c r="X9160">
        <v>1.4645696240842339</v>
      </c>
      <c r="Y9160">
        <v>0</v>
      </c>
      <c r="Z9160">
        <v>0</v>
      </c>
      <c r="AA9160">
        <v>0</v>
      </c>
      <c r="AB9160">
        <v>27.715305195779493</v>
      </c>
      <c r="AC9160">
        <v>0</v>
      </c>
      <c r="AD9160">
        <v>0</v>
      </c>
      <c r="AE9160">
        <v>29.179874819863727</v>
      </c>
    </row>
    <row r="9161" spans="1:31" x14ac:dyDescent="0.25">
      <c r="A9161">
        <v>2336000</v>
      </c>
      <c r="B9161">
        <v>1</v>
      </c>
      <c r="C9161" t="s">
        <v>81</v>
      </c>
      <c r="D9161" t="s">
        <v>121</v>
      </c>
      <c r="E9161" t="s">
        <v>158</v>
      </c>
      <c r="F9161" t="s">
        <v>25945</v>
      </c>
      <c r="G9161" t="s">
        <v>149</v>
      </c>
      <c r="H9161" t="s">
        <v>150</v>
      </c>
      <c r="I9161" t="s">
        <v>136</v>
      </c>
      <c r="J9161" t="s">
        <v>137</v>
      </c>
      <c r="K9161" t="s">
        <v>138</v>
      </c>
      <c r="L9161" t="s">
        <v>25946</v>
      </c>
      <c r="M9161" t="s">
        <v>25947</v>
      </c>
      <c r="N9161">
        <v>3.2944444439999998</v>
      </c>
      <c r="O9161">
        <v>0</v>
      </c>
      <c r="P9161">
        <v>90</v>
      </c>
      <c r="Q9161">
        <v>0</v>
      </c>
      <c r="R9161">
        <v>6</v>
      </c>
      <c r="S9161">
        <v>0</v>
      </c>
      <c r="T9161">
        <v>5</v>
      </c>
      <c r="U9161">
        <v>0</v>
      </c>
      <c r="V9161">
        <v>0</v>
      </c>
      <c r="W9161">
        <v>0</v>
      </c>
      <c r="X9161">
        <v>30.529692381880196</v>
      </c>
      <c r="Y9161">
        <v>0</v>
      </c>
      <c r="Z9161">
        <v>4.4778312183546998</v>
      </c>
      <c r="AA9161">
        <v>0</v>
      </c>
      <c r="AB9161">
        <v>11.4600159305948</v>
      </c>
      <c r="AC9161">
        <v>0</v>
      </c>
      <c r="AD9161">
        <v>0</v>
      </c>
      <c r="AE9161">
        <v>46.467539530829697</v>
      </c>
    </row>
    <row r="9162" spans="1:31" x14ac:dyDescent="0.25">
      <c r="A9162">
        <v>2336209</v>
      </c>
      <c r="B9162">
        <v>1</v>
      </c>
      <c r="C9162" t="s">
        <v>80</v>
      </c>
      <c r="D9162" t="s">
        <v>96</v>
      </c>
      <c r="E9162" t="s">
        <v>153</v>
      </c>
      <c r="F9162" t="s">
        <v>25948</v>
      </c>
      <c r="G9162" t="s">
        <v>155</v>
      </c>
      <c r="H9162" t="s">
        <v>150</v>
      </c>
      <c r="I9162" t="s">
        <v>136</v>
      </c>
      <c r="J9162" t="s">
        <v>137</v>
      </c>
      <c r="K9162" t="s">
        <v>138</v>
      </c>
      <c r="L9162" t="s">
        <v>25949</v>
      </c>
      <c r="M9162" t="s">
        <v>25950</v>
      </c>
      <c r="N9162">
        <v>2.614166666</v>
      </c>
      <c r="O9162">
        <v>0</v>
      </c>
      <c r="P9162">
        <v>1</v>
      </c>
      <c r="Q9162">
        <v>0</v>
      </c>
      <c r="R9162">
        <v>0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1.2280569285103</v>
      </c>
      <c r="Y9162">
        <v>0</v>
      </c>
      <c r="Z9162">
        <v>0</v>
      </c>
      <c r="AA9162">
        <v>0</v>
      </c>
      <c r="AB9162">
        <v>0</v>
      </c>
      <c r="AC9162">
        <v>0</v>
      </c>
      <c r="AD9162">
        <v>0</v>
      </c>
      <c r="AE9162">
        <v>1.2280569285103</v>
      </c>
    </row>
    <row r="9163" spans="1:31" x14ac:dyDescent="0.25">
      <c r="A9163">
        <v>2336286</v>
      </c>
      <c r="B9163">
        <v>1</v>
      </c>
      <c r="C9163" t="s">
        <v>80</v>
      </c>
      <c r="D9163" t="s">
        <v>92</v>
      </c>
      <c r="E9163" t="s">
        <v>153</v>
      </c>
      <c r="F9163" t="s">
        <v>25951</v>
      </c>
      <c r="G9163" t="s">
        <v>203</v>
      </c>
      <c r="H9163" t="s">
        <v>150</v>
      </c>
      <c r="I9163" t="s">
        <v>136</v>
      </c>
      <c r="J9163" t="s">
        <v>137</v>
      </c>
      <c r="K9163" t="s">
        <v>138</v>
      </c>
      <c r="L9163" t="s">
        <v>25952</v>
      </c>
      <c r="M9163" t="s">
        <v>25953</v>
      </c>
      <c r="N9163">
        <v>1.6572222219999999</v>
      </c>
      <c r="O9163">
        <v>0</v>
      </c>
      <c r="P9163">
        <v>0</v>
      </c>
      <c r="Q9163">
        <v>0</v>
      </c>
      <c r="R9163">
        <v>0</v>
      </c>
      <c r="S9163">
        <v>0</v>
      </c>
      <c r="T9163">
        <v>1</v>
      </c>
      <c r="U9163">
        <v>0</v>
      </c>
      <c r="V9163">
        <v>0</v>
      </c>
      <c r="W9163">
        <v>0</v>
      </c>
      <c r="X9163">
        <v>0</v>
      </c>
      <c r="Y9163">
        <v>0</v>
      </c>
      <c r="Z9163">
        <v>0</v>
      </c>
      <c r="AA9163">
        <v>0</v>
      </c>
      <c r="AB9163">
        <v>15.967051103343598</v>
      </c>
      <c r="AC9163">
        <v>0</v>
      </c>
      <c r="AD9163">
        <v>0</v>
      </c>
      <c r="AE9163">
        <v>15.967051103343598</v>
      </c>
    </row>
    <row r="9164" spans="1:31" x14ac:dyDescent="0.25">
      <c r="A9164">
        <v>2336017</v>
      </c>
      <c r="B9164">
        <v>1</v>
      </c>
      <c r="C9164" t="s">
        <v>80</v>
      </c>
      <c r="D9164" t="s">
        <v>100</v>
      </c>
      <c r="E9164" t="s">
        <v>153</v>
      </c>
      <c r="F9164" t="s">
        <v>25954</v>
      </c>
      <c r="G9164" t="s">
        <v>155</v>
      </c>
      <c r="H9164" t="s">
        <v>150</v>
      </c>
      <c r="I9164" t="s">
        <v>136</v>
      </c>
      <c r="J9164" t="s">
        <v>137</v>
      </c>
      <c r="K9164" t="s">
        <v>138</v>
      </c>
      <c r="L9164" t="s">
        <v>25955</v>
      </c>
      <c r="M9164" t="s">
        <v>25956</v>
      </c>
      <c r="N9164">
        <v>1.528888888</v>
      </c>
      <c r="O9164">
        <v>0</v>
      </c>
      <c r="P9164">
        <v>1</v>
      </c>
      <c r="Q9164">
        <v>0</v>
      </c>
      <c r="R9164">
        <v>0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0.3185480903624</v>
      </c>
      <c r="Y9164">
        <v>0</v>
      </c>
      <c r="Z9164">
        <v>0</v>
      </c>
      <c r="AA9164">
        <v>0</v>
      </c>
      <c r="AB9164">
        <v>0</v>
      </c>
      <c r="AC9164">
        <v>0</v>
      </c>
      <c r="AD9164">
        <v>0</v>
      </c>
      <c r="AE9164">
        <v>0.3185480903624</v>
      </c>
    </row>
    <row r="9165" spans="1:31" x14ac:dyDescent="0.25">
      <c r="A9165">
        <v>2336043</v>
      </c>
      <c r="B9165">
        <v>1</v>
      </c>
      <c r="C9165" t="s">
        <v>81</v>
      </c>
      <c r="D9165" t="s">
        <v>112</v>
      </c>
      <c r="E9165" t="s">
        <v>175</v>
      </c>
      <c r="F9165" t="s">
        <v>25957</v>
      </c>
      <c r="G9165" t="s">
        <v>210</v>
      </c>
      <c r="H9165" t="s">
        <v>135</v>
      </c>
      <c r="I9165" t="s">
        <v>136</v>
      </c>
      <c r="J9165" t="s">
        <v>137</v>
      </c>
      <c r="K9165" t="s">
        <v>138</v>
      </c>
      <c r="L9165" t="s">
        <v>25958</v>
      </c>
      <c r="M9165" t="s">
        <v>25959</v>
      </c>
      <c r="N9165">
        <v>1.36</v>
      </c>
      <c r="O9165">
        <v>0</v>
      </c>
      <c r="P9165">
        <v>296</v>
      </c>
      <c r="Q9165">
        <v>0</v>
      </c>
      <c r="R9165">
        <v>27</v>
      </c>
      <c r="S9165">
        <v>0</v>
      </c>
      <c r="T9165">
        <v>32</v>
      </c>
      <c r="U9165">
        <v>0</v>
      </c>
      <c r="V9165">
        <v>0</v>
      </c>
      <c r="W9165">
        <v>0</v>
      </c>
      <c r="X9165">
        <v>73.101839993859542</v>
      </c>
      <c r="Y9165">
        <v>0</v>
      </c>
      <c r="Z9165">
        <v>15.0924257048553</v>
      </c>
      <c r="AA9165">
        <v>0</v>
      </c>
      <c r="AB9165">
        <v>8.7184279014105019</v>
      </c>
      <c r="AC9165">
        <v>0</v>
      </c>
      <c r="AD9165">
        <v>0</v>
      </c>
      <c r="AE9165">
        <v>96.912693600125351</v>
      </c>
    </row>
    <row r="9166" spans="1:31" x14ac:dyDescent="0.25">
      <c r="A9166">
        <v>2336229</v>
      </c>
      <c r="B9166">
        <v>1</v>
      </c>
      <c r="C9166" t="s">
        <v>80</v>
      </c>
      <c r="D9166" t="s">
        <v>96</v>
      </c>
      <c r="E9166" t="s">
        <v>153</v>
      </c>
      <c r="F9166" t="s">
        <v>25960</v>
      </c>
      <c r="G9166" t="s">
        <v>254</v>
      </c>
      <c r="H9166" t="s">
        <v>150</v>
      </c>
      <c r="I9166" t="s">
        <v>136</v>
      </c>
      <c r="J9166" t="s">
        <v>137</v>
      </c>
      <c r="K9166" t="s">
        <v>138</v>
      </c>
      <c r="L9166" t="s">
        <v>25961</v>
      </c>
      <c r="M9166" t="s">
        <v>25962</v>
      </c>
      <c r="N9166">
        <v>0.278888888</v>
      </c>
      <c r="O9166">
        <v>0</v>
      </c>
      <c r="P9166">
        <v>1</v>
      </c>
      <c r="Q9166">
        <v>0</v>
      </c>
      <c r="R9166">
        <v>0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2.62135856518E-2</v>
      </c>
      <c r="Y9166">
        <v>0</v>
      </c>
      <c r="Z9166">
        <v>0</v>
      </c>
      <c r="AA9166">
        <v>0</v>
      </c>
      <c r="AB9166">
        <v>0</v>
      </c>
      <c r="AC9166">
        <v>0</v>
      </c>
      <c r="AD9166">
        <v>0</v>
      </c>
      <c r="AE9166">
        <v>2.62135856518E-2</v>
      </c>
    </row>
    <row r="9167" spans="1:31" x14ac:dyDescent="0.25">
      <c r="A9167">
        <v>2336372</v>
      </c>
      <c r="B9167">
        <v>1</v>
      </c>
      <c r="C9167" t="s">
        <v>80</v>
      </c>
      <c r="D9167" t="s">
        <v>87</v>
      </c>
      <c r="E9167" t="s">
        <v>153</v>
      </c>
      <c r="F9167" t="s">
        <v>25963</v>
      </c>
      <c r="G9167" t="s">
        <v>155</v>
      </c>
      <c r="H9167" t="s">
        <v>150</v>
      </c>
      <c r="I9167" t="s">
        <v>136</v>
      </c>
      <c r="J9167" t="s">
        <v>137</v>
      </c>
      <c r="K9167" t="s">
        <v>138</v>
      </c>
      <c r="L9167" t="s">
        <v>25964</v>
      </c>
      <c r="M9167" t="s">
        <v>25965</v>
      </c>
      <c r="N9167">
        <v>2.7494444439999999</v>
      </c>
      <c r="O9167">
        <v>0</v>
      </c>
      <c r="P9167">
        <v>1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0.6194589528254334</v>
      </c>
      <c r="Y9167">
        <v>0</v>
      </c>
      <c r="Z9167">
        <v>0</v>
      </c>
      <c r="AA9167">
        <v>0</v>
      </c>
      <c r="AB9167">
        <v>0</v>
      </c>
      <c r="AC9167">
        <v>0</v>
      </c>
      <c r="AD9167">
        <v>0</v>
      </c>
      <c r="AE9167">
        <v>0.6194589528254334</v>
      </c>
    </row>
    <row r="9168" spans="1:31" x14ac:dyDescent="0.25">
      <c r="A9168">
        <v>2336515</v>
      </c>
      <c r="B9168">
        <v>1</v>
      </c>
      <c r="C9168" t="s">
        <v>80</v>
      </c>
      <c r="D9168" t="s">
        <v>91</v>
      </c>
      <c r="E9168" t="s">
        <v>153</v>
      </c>
      <c r="F9168" t="s">
        <v>25966</v>
      </c>
      <c r="G9168" t="s">
        <v>203</v>
      </c>
      <c r="H9168" t="s">
        <v>150</v>
      </c>
      <c r="I9168" t="s">
        <v>136</v>
      </c>
      <c r="J9168" t="s">
        <v>137</v>
      </c>
      <c r="K9168" t="s">
        <v>138</v>
      </c>
      <c r="L9168" t="s">
        <v>25967</v>
      </c>
      <c r="M9168" t="s">
        <v>25968</v>
      </c>
      <c r="N9168">
        <v>1.038333333</v>
      </c>
      <c r="O9168">
        <v>0</v>
      </c>
      <c r="P9168">
        <v>1</v>
      </c>
      <c r="Q9168">
        <v>0</v>
      </c>
      <c r="R9168">
        <v>0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0.216111777156</v>
      </c>
      <c r="Y9168">
        <v>0</v>
      </c>
      <c r="Z9168">
        <v>0</v>
      </c>
      <c r="AA9168">
        <v>0</v>
      </c>
      <c r="AB9168">
        <v>0</v>
      </c>
      <c r="AC9168">
        <v>0</v>
      </c>
      <c r="AD9168">
        <v>0</v>
      </c>
      <c r="AE9168">
        <v>0.216111777156</v>
      </c>
    </row>
    <row r="9169" spans="1:31" x14ac:dyDescent="0.25">
      <c r="A9169">
        <v>2336123</v>
      </c>
      <c r="B9169">
        <v>1</v>
      </c>
      <c r="C9169" t="s">
        <v>80</v>
      </c>
      <c r="D9169" t="s">
        <v>99</v>
      </c>
      <c r="E9169" t="s">
        <v>158</v>
      </c>
      <c r="F9169" t="s">
        <v>25969</v>
      </c>
      <c r="G9169" t="s">
        <v>143</v>
      </c>
      <c r="H9169" t="s">
        <v>150</v>
      </c>
      <c r="I9169" t="s">
        <v>136</v>
      </c>
      <c r="J9169" t="s">
        <v>137</v>
      </c>
      <c r="K9169" t="s">
        <v>144</v>
      </c>
      <c r="L9169" t="s">
        <v>25970</v>
      </c>
      <c r="M9169" t="s">
        <v>25971</v>
      </c>
      <c r="N9169">
        <v>2.153888888</v>
      </c>
      <c r="O9169">
        <v>0</v>
      </c>
      <c r="P9169">
        <v>48</v>
      </c>
      <c r="Q9169">
        <v>0</v>
      </c>
      <c r="R9169">
        <v>1</v>
      </c>
      <c r="S9169">
        <v>0</v>
      </c>
      <c r="T9169">
        <v>39</v>
      </c>
      <c r="U9169">
        <v>0</v>
      </c>
      <c r="V9169">
        <v>1</v>
      </c>
      <c r="W9169">
        <v>0</v>
      </c>
      <c r="X9169">
        <v>19.55498002022285</v>
      </c>
      <c r="Y9169">
        <v>0</v>
      </c>
      <c r="Z9169">
        <v>8.9095142822233325E-2</v>
      </c>
      <c r="AA9169">
        <v>0</v>
      </c>
      <c r="AB9169">
        <v>149.68809467770831</v>
      </c>
      <c r="AC9169">
        <v>0</v>
      </c>
      <c r="AD9169">
        <v>384.03963790410558</v>
      </c>
      <c r="AE9169">
        <v>553.37180774485898</v>
      </c>
    </row>
    <row r="9170" spans="1:31" x14ac:dyDescent="0.25">
      <c r="A9170">
        <v>2336080</v>
      </c>
      <c r="B9170">
        <v>1</v>
      </c>
      <c r="C9170" t="s">
        <v>80</v>
      </c>
      <c r="D9170" t="s">
        <v>110</v>
      </c>
      <c r="E9170" t="s">
        <v>147</v>
      </c>
      <c r="F9170" t="s">
        <v>3006</v>
      </c>
      <c r="G9170" t="s">
        <v>177</v>
      </c>
      <c r="H9170" t="s">
        <v>150</v>
      </c>
      <c r="I9170" t="s">
        <v>136</v>
      </c>
      <c r="J9170" t="s">
        <v>137</v>
      </c>
      <c r="K9170" t="s">
        <v>144</v>
      </c>
      <c r="L9170" t="s">
        <v>25972</v>
      </c>
      <c r="M9170" t="s">
        <v>25973</v>
      </c>
      <c r="N9170">
        <v>8.7183333330000004</v>
      </c>
      <c r="O9170">
        <v>0</v>
      </c>
      <c r="P9170">
        <v>170</v>
      </c>
      <c r="Q9170">
        <v>0</v>
      </c>
      <c r="R9170">
        <v>0</v>
      </c>
      <c r="S9170">
        <v>0</v>
      </c>
      <c r="T9170">
        <v>20</v>
      </c>
      <c r="U9170">
        <v>0</v>
      </c>
      <c r="V9170">
        <v>0</v>
      </c>
      <c r="W9170">
        <v>0</v>
      </c>
      <c r="X9170">
        <v>372.46615849972022</v>
      </c>
      <c r="Y9170">
        <v>0</v>
      </c>
      <c r="Z9170">
        <v>0</v>
      </c>
      <c r="AA9170">
        <v>0</v>
      </c>
      <c r="AB9170">
        <v>87.506934291220645</v>
      </c>
      <c r="AC9170">
        <v>0</v>
      </c>
      <c r="AD9170">
        <v>0</v>
      </c>
      <c r="AE9170">
        <v>459.97309279094088</v>
      </c>
    </row>
    <row r="9171" spans="1:31" x14ac:dyDescent="0.25">
      <c r="A9171">
        <v>2336269</v>
      </c>
      <c r="B9171">
        <v>1</v>
      </c>
      <c r="C9171" t="s">
        <v>80</v>
      </c>
      <c r="D9171" t="s">
        <v>101</v>
      </c>
      <c r="E9171" t="s">
        <v>132</v>
      </c>
      <c r="F9171" t="s">
        <v>25974</v>
      </c>
      <c r="G9171" t="s">
        <v>134</v>
      </c>
      <c r="H9171" t="s">
        <v>135</v>
      </c>
      <c r="I9171" t="s">
        <v>136</v>
      </c>
      <c r="J9171" t="s">
        <v>137</v>
      </c>
      <c r="K9171" t="s">
        <v>138</v>
      </c>
      <c r="L9171" t="s">
        <v>25975</v>
      </c>
      <c r="M9171" t="s">
        <v>25976</v>
      </c>
      <c r="N9171">
        <v>0.59416666600000001</v>
      </c>
      <c r="O9171">
        <v>23</v>
      </c>
      <c r="P9171">
        <v>4335</v>
      </c>
      <c r="Q9171">
        <v>22</v>
      </c>
      <c r="R9171">
        <v>129</v>
      </c>
      <c r="S9171">
        <v>45</v>
      </c>
      <c r="T9171">
        <v>533</v>
      </c>
      <c r="U9171">
        <v>6</v>
      </c>
      <c r="V9171">
        <v>1</v>
      </c>
      <c r="W9171">
        <v>18.024081827950006</v>
      </c>
      <c r="X9171">
        <v>677.21079780140076</v>
      </c>
      <c r="Y9171">
        <v>86.65267732051575</v>
      </c>
      <c r="Z9171">
        <v>42.880212384018471</v>
      </c>
      <c r="AA9171">
        <v>89.849035553053795</v>
      </c>
      <c r="AB9171">
        <v>407.97030950619211</v>
      </c>
      <c r="AC9171">
        <v>177.03466094803315</v>
      </c>
      <c r="AD9171">
        <v>0.54686734944000004</v>
      </c>
      <c r="AE9171">
        <v>1500.168642690604</v>
      </c>
    </row>
    <row r="9172" spans="1:31" x14ac:dyDescent="0.25">
      <c r="A9172">
        <v>2336292</v>
      </c>
      <c r="B9172">
        <v>1</v>
      </c>
      <c r="C9172" t="s">
        <v>81</v>
      </c>
      <c r="D9172" t="s">
        <v>121</v>
      </c>
      <c r="E9172" t="s">
        <v>147</v>
      </c>
      <c r="F9172" t="s">
        <v>25977</v>
      </c>
      <c r="G9172" t="s">
        <v>149</v>
      </c>
      <c r="H9172" t="s">
        <v>150</v>
      </c>
      <c r="I9172" t="s">
        <v>136</v>
      </c>
      <c r="J9172" t="s">
        <v>137</v>
      </c>
      <c r="K9172" t="s">
        <v>138</v>
      </c>
      <c r="L9172" t="s">
        <v>25978</v>
      </c>
      <c r="M9172" t="s">
        <v>25979</v>
      </c>
      <c r="N9172">
        <v>1.3049999999999999</v>
      </c>
      <c r="O9172">
        <v>0</v>
      </c>
      <c r="P9172">
        <v>37</v>
      </c>
      <c r="Q9172">
        <v>0</v>
      </c>
      <c r="R9172">
        <v>0</v>
      </c>
      <c r="S9172">
        <v>0</v>
      </c>
      <c r="T9172">
        <v>1</v>
      </c>
      <c r="U9172">
        <v>0</v>
      </c>
      <c r="V9172">
        <v>0</v>
      </c>
      <c r="W9172">
        <v>0</v>
      </c>
      <c r="X9172">
        <v>4.9325447002894505</v>
      </c>
      <c r="Y9172">
        <v>0</v>
      </c>
      <c r="Z9172">
        <v>0</v>
      </c>
      <c r="AA9172">
        <v>0</v>
      </c>
      <c r="AB9172">
        <v>0.14843473264980001</v>
      </c>
      <c r="AC9172">
        <v>0</v>
      </c>
      <c r="AD9172">
        <v>0</v>
      </c>
      <c r="AE9172">
        <v>5.0809794329392508</v>
      </c>
    </row>
    <row r="9173" spans="1:31" x14ac:dyDescent="0.25">
      <c r="A9173">
        <v>2336438</v>
      </c>
      <c r="B9173">
        <v>1</v>
      </c>
      <c r="C9173" t="s">
        <v>80</v>
      </c>
      <c r="D9173" t="s">
        <v>93</v>
      </c>
      <c r="E9173" t="s">
        <v>147</v>
      </c>
      <c r="F9173" t="s">
        <v>5631</v>
      </c>
      <c r="G9173" t="s">
        <v>622</v>
      </c>
      <c r="H9173" t="s">
        <v>150</v>
      </c>
      <c r="I9173" t="s">
        <v>136</v>
      </c>
      <c r="J9173" t="s">
        <v>137</v>
      </c>
      <c r="K9173" t="s">
        <v>138</v>
      </c>
      <c r="L9173" t="s">
        <v>25980</v>
      </c>
      <c r="M9173" t="s">
        <v>25981</v>
      </c>
      <c r="N9173">
        <v>2.1358333329999999</v>
      </c>
      <c r="O9173">
        <v>0</v>
      </c>
      <c r="P9173">
        <v>4</v>
      </c>
      <c r="Q9173">
        <v>0</v>
      </c>
      <c r="R9173">
        <v>8</v>
      </c>
      <c r="S9173">
        <v>0</v>
      </c>
      <c r="T9173">
        <v>3</v>
      </c>
      <c r="U9173">
        <v>0</v>
      </c>
      <c r="V9173">
        <v>0</v>
      </c>
      <c r="W9173">
        <v>0</v>
      </c>
      <c r="X9173">
        <v>2.502682748558025</v>
      </c>
      <c r="Y9173">
        <v>0</v>
      </c>
      <c r="Z9173">
        <v>45.06639873158533</v>
      </c>
      <c r="AA9173">
        <v>0</v>
      </c>
      <c r="AB9173">
        <v>3.9875365044793667</v>
      </c>
      <c r="AC9173">
        <v>0</v>
      </c>
      <c r="AD9173">
        <v>0</v>
      </c>
      <c r="AE9173">
        <v>51.556617984622719</v>
      </c>
    </row>
    <row r="9174" spans="1:31" x14ac:dyDescent="0.25">
      <c r="A9174">
        <v>2336538</v>
      </c>
      <c r="B9174">
        <v>1</v>
      </c>
      <c r="C9174" t="s">
        <v>81</v>
      </c>
      <c r="D9174" t="s">
        <v>112</v>
      </c>
      <c r="E9174" t="s">
        <v>147</v>
      </c>
      <c r="F9174" t="s">
        <v>25982</v>
      </c>
      <c r="G9174" t="s">
        <v>622</v>
      </c>
      <c r="H9174" t="s">
        <v>150</v>
      </c>
      <c r="I9174" t="s">
        <v>136</v>
      </c>
      <c r="J9174" t="s">
        <v>137</v>
      </c>
      <c r="K9174" t="s">
        <v>138</v>
      </c>
      <c r="L9174" t="s">
        <v>25983</v>
      </c>
      <c r="M9174" t="s">
        <v>25984</v>
      </c>
      <c r="N9174">
        <v>1.358333333</v>
      </c>
      <c r="O9174">
        <v>0</v>
      </c>
      <c r="P9174">
        <v>117</v>
      </c>
      <c r="Q9174">
        <v>0</v>
      </c>
      <c r="R9174">
        <v>7</v>
      </c>
      <c r="S9174">
        <v>0</v>
      </c>
      <c r="T9174">
        <v>34</v>
      </c>
      <c r="U9174">
        <v>0</v>
      </c>
      <c r="V9174">
        <v>0</v>
      </c>
      <c r="W9174">
        <v>0</v>
      </c>
      <c r="X9174">
        <v>26.461506029736263</v>
      </c>
      <c r="Y9174">
        <v>0</v>
      </c>
      <c r="Z9174">
        <v>2.9965455207800837</v>
      </c>
      <c r="AA9174">
        <v>0</v>
      </c>
      <c r="AB9174">
        <v>9.4602903927985587</v>
      </c>
      <c r="AC9174">
        <v>0</v>
      </c>
      <c r="AD9174">
        <v>0</v>
      </c>
      <c r="AE9174">
        <v>38.918341943314907</v>
      </c>
    </row>
    <row r="9175" spans="1:31" x14ac:dyDescent="0.25">
      <c r="A9175">
        <v>2336501</v>
      </c>
      <c r="B9175">
        <v>1</v>
      </c>
      <c r="C9175" t="s">
        <v>81</v>
      </c>
      <c r="D9175" t="s">
        <v>117</v>
      </c>
      <c r="E9175" t="s">
        <v>153</v>
      </c>
      <c r="F9175" t="s">
        <v>25985</v>
      </c>
      <c r="G9175" t="s">
        <v>155</v>
      </c>
      <c r="H9175" t="s">
        <v>150</v>
      </c>
      <c r="I9175" t="s">
        <v>136</v>
      </c>
      <c r="J9175" t="s">
        <v>137</v>
      </c>
      <c r="K9175" t="s">
        <v>138</v>
      </c>
      <c r="L9175" t="s">
        <v>25986</v>
      </c>
      <c r="M9175" t="s">
        <v>25987</v>
      </c>
      <c r="N9175">
        <v>0.65777777699999995</v>
      </c>
      <c r="O9175">
        <v>0</v>
      </c>
      <c r="P9175">
        <v>1</v>
      </c>
      <c r="Q9175">
        <v>0</v>
      </c>
      <c r="R9175">
        <v>0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3.4525347598275004E-2</v>
      </c>
      <c r="Y9175">
        <v>0</v>
      </c>
      <c r="Z9175">
        <v>0</v>
      </c>
      <c r="AA9175">
        <v>0</v>
      </c>
      <c r="AB9175">
        <v>0</v>
      </c>
      <c r="AC9175">
        <v>0</v>
      </c>
      <c r="AD9175">
        <v>0</v>
      </c>
      <c r="AE9175">
        <v>3.4525347598275004E-2</v>
      </c>
    </row>
    <row r="9176" spans="1:31" x14ac:dyDescent="0.25">
      <c r="A9176">
        <v>2336060</v>
      </c>
      <c r="B9176">
        <v>1</v>
      </c>
      <c r="C9176" t="s">
        <v>80</v>
      </c>
      <c r="D9176" t="s">
        <v>86</v>
      </c>
      <c r="E9176" t="s">
        <v>285</v>
      </c>
      <c r="F9176" t="s">
        <v>25988</v>
      </c>
      <c r="G9176" t="s">
        <v>149</v>
      </c>
      <c r="H9176" t="s">
        <v>150</v>
      </c>
      <c r="I9176" t="s">
        <v>136</v>
      </c>
      <c r="J9176" t="s">
        <v>137</v>
      </c>
      <c r="K9176" t="s">
        <v>138</v>
      </c>
      <c r="L9176" t="s">
        <v>25989</v>
      </c>
      <c r="M9176" t="s">
        <v>25990</v>
      </c>
      <c r="N9176">
        <v>2.3766666660000002</v>
      </c>
      <c r="O9176">
        <v>0</v>
      </c>
      <c r="P9176">
        <v>23</v>
      </c>
      <c r="Q9176">
        <v>0</v>
      </c>
      <c r="R9176">
        <v>0</v>
      </c>
      <c r="S9176">
        <v>0</v>
      </c>
      <c r="T9176">
        <v>18</v>
      </c>
      <c r="U9176">
        <v>0</v>
      </c>
      <c r="V9176">
        <v>0</v>
      </c>
      <c r="W9176">
        <v>0</v>
      </c>
      <c r="X9176">
        <v>7.5590282564831499</v>
      </c>
      <c r="Y9176">
        <v>0</v>
      </c>
      <c r="Z9176">
        <v>0</v>
      </c>
      <c r="AA9176">
        <v>0</v>
      </c>
      <c r="AB9176">
        <v>46.412070392675204</v>
      </c>
      <c r="AC9176">
        <v>0</v>
      </c>
      <c r="AD9176">
        <v>0</v>
      </c>
      <c r="AE9176">
        <v>53.971098649158357</v>
      </c>
    </row>
    <row r="9177" spans="1:31" x14ac:dyDescent="0.25">
      <c r="A9177">
        <v>2336140</v>
      </c>
      <c r="B9177">
        <v>1</v>
      </c>
      <c r="C9177" t="s">
        <v>81</v>
      </c>
      <c r="D9177" t="s">
        <v>112</v>
      </c>
      <c r="E9177" t="s">
        <v>175</v>
      </c>
      <c r="F9177" t="s">
        <v>22990</v>
      </c>
      <c r="G9177" t="s">
        <v>134</v>
      </c>
      <c r="H9177" t="s">
        <v>135</v>
      </c>
      <c r="I9177" t="s">
        <v>468</v>
      </c>
      <c r="J9177" t="s">
        <v>137</v>
      </c>
      <c r="K9177" t="s">
        <v>138</v>
      </c>
      <c r="L9177" t="s">
        <v>25991</v>
      </c>
      <c r="M9177" t="s">
        <v>25992</v>
      </c>
      <c r="N9177">
        <v>1.3888888E-2</v>
      </c>
      <c r="O9177">
        <v>0</v>
      </c>
      <c r="P9177">
        <v>1437</v>
      </c>
      <c r="Q9177">
        <v>178</v>
      </c>
      <c r="R9177">
        <v>64</v>
      </c>
      <c r="S9177">
        <v>21</v>
      </c>
      <c r="T9177">
        <v>136</v>
      </c>
      <c r="U9177">
        <v>3</v>
      </c>
      <c r="V9177">
        <v>2</v>
      </c>
      <c r="W9177">
        <v>0</v>
      </c>
      <c r="X9177">
        <v>2.7196724723762475</v>
      </c>
      <c r="Y9177">
        <v>0.6891138264266663</v>
      </c>
      <c r="Z9177">
        <v>0.45091080802972211</v>
      </c>
      <c r="AA9177">
        <v>0.32246241547874999</v>
      </c>
      <c r="AB9177">
        <v>0.6566977773062499</v>
      </c>
      <c r="AC9177">
        <v>2.4484734746666663</v>
      </c>
      <c r="AD9177">
        <v>2.432827716615833</v>
      </c>
      <c r="AE9177">
        <v>9.7201584909001362</v>
      </c>
    </row>
    <row r="9178" spans="1:31" x14ac:dyDescent="0.25">
      <c r="A9178">
        <v>2335997</v>
      </c>
      <c r="B9178">
        <v>1</v>
      </c>
      <c r="C9178" t="s">
        <v>81</v>
      </c>
      <c r="D9178" t="s">
        <v>116</v>
      </c>
      <c r="E9178" t="s">
        <v>132</v>
      </c>
      <c r="F9178" t="s">
        <v>25993</v>
      </c>
      <c r="G9178" t="s">
        <v>134</v>
      </c>
      <c r="H9178" t="s">
        <v>135</v>
      </c>
      <c r="I9178" t="s">
        <v>136</v>
      </c>
      <c r="J9178" t="s">
        <v>137</v>
      </c>
      <c r="K9178" t="s">
        <v>138</v>
      </c>
      <c r="L9178" t="s">
        <v>25994</v>
      </c>
      <c r="M9178" t="s">
        <v>25995</v>
      </c>
      <c r="N9178">
        <v>0.61833333300000004</v>
      </c>
      <c r="O9178">
        <v>0</v>
      </c>
      <c r="P9178">
        <v>1443</v>
      </c>
      <c r="Q9178">
        <v>1</v>
      </c>
      <c r="R9178">
        <v>79</v>
      </c>
      <c r="S9178">
        <v>4</v>
      </c>
      <c r="T9178">
        <v>221</v>
      </c>
      <c r="U9178">
        <v>1</v>
      </c>
      <c r="V9178">
        <v>0</v>
      </c>
      <c r="W9178">
        <v>0</v>
      </c>
      <c r="X9178">
        <v>87.818269366640052</v>
      </c>
      <c r="Y9178">
        <v>1.8014056994248</v>
      </c>
      <c r="Z9178">
        <v>10.94977873866929</v>
      </c>
      <c r="AA9178">
        <v>20.172833657076101</v>
      </c>
      <c r="AB9178">
        <v>24.509398138391131</v>
      </c>
      <c r="AC9178">
        <v>45.857816281636438</v>
      </c>
      <c r="AD9178">
        <v>0</v>
      </c>
      <c r="AE9178">
        <v>191.10950188183782</v>
      </c>
    </row>
    <row r="9179" spans="1:31" x14ac:dyDescent="0.25">
      <c r="A9179">
        <v>2336495</v>
      </c>
      <c r="B9179">
        <v>1</v>
      </c>
      <c r="C9179" t="s">
        <v>80</v>
      </c>
      <c r="D9179" t="s">
        <v>100</v>
      </c>
      <c r="E9179" t="s">
        <v>147</v>
      </c>
      <c r="F9179" t="s">
        <v>25996</v>
      </c>
      <c r="G9179" t="s">
        <v>149</v>
      </c>
      <c r="H9179" t="s">
        <v>150</v>
      </c>
      <c r="I9179" t="s">
        <v>136</v>
      </c>
      <c r="J9179" t="s">
        <v>137</v>
      </c>
      <c r="K9179" t="s">
        <v>138</v>
      </c>
      <c r="L9179" t="s">
        <v>25997</v>
      </c>
      <c r="M9179" t="s">
        <v>25998</v>
      </c>
      <c r="N9179">
        <v>2.0894444440000002</v>
      </c>
      <c r="O9179">
        <v>0</v>
      </c>
      <c r="P9179">
        <v>131</v>
      </c>
      <c r="Q9179">
        <v>0</v>
      </c>
      <c r="R9179">
        <v>0</v>
      </c>
      <c r="S9179">
        <v>0</v>
      </c>
      <c r="T9179">
        <v>8</v>
      </c>
      <c r="U9179">
        <v>0</v>
      </c>
      <c r="V9179">
        <v>0</v>
      </c>
      <c r="W9179">
        <v>0</v>
      </c>
      <c r="X9179">
        <v>48.604697590237599</v>
      </c>
      <c r="Y9179">
        <v>0</v>
      </c>
      <c r="Z9179">
        <v>0</v>
      </c>
      <c r="AA9179">
        <v>0</v>
      </c>
      <c r="AB9179">
        <v>13.167126989546473</v>
      </c>
      <c r="AC9179">
        <v>0</v>
      </c>
      <c r="AD9179">
        <v>0</v>
      </c>
      <c r="AE9179">
        <v>61.771824579784074</v>
      </c>
    </row>
    <row r="9180" spans="1:31" x14ac:dyDescent="0.25">
      <c r="A9180">
        <v>2336163</v>
      </c>
      <c r="B9180">
        <v>1</v>
      </c>
      <c r="C9180" t="s">
        <v>81</v>
      </c>
      <c r="D9180" t="s">
        <v>118</v>
      </c>
      <c r="E9180" t="s">
        <v>175</v>
      </c>
      <c r="F9180" t="s">
        <v>25999</v>
      </c>
      <c r="G9180" t="s">
        <v>210</v>
      </c>
      <c r="H9180" t="s">
        <v>135</v>
      </c>
      <c r="I9180" t="s">
        <v>136</v>
      </c>
      <c r="J9180" t="s">
        <v>137</v>
      </c>
      <c r="K9180" t="s">
        <v>138</v>
      </c>
      <c r="L9180" t="s">
        <v>26000</v>
      </c>
      <c r="M9180" t="s">
        <v>26001</v>
      </c>
      <c r="N9180">
        <v>4.1500000000000004</v>
      </c>
      <c r="O9180">
        <v>0</v>
      </c>
      <c r="P9180">
        <v>0</v>
      </c>
      <c r="Q9180">
        <v>1</v>
      </c>
      <c r="R9180">
        <v>0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0</v>
      </c>
      <c r="Y9180">
        <v>27.348461974733254</v>
      </c>
      <c r="Z9180">
        <v>0</v>
      </c>
      <c r="AA9180">
        <v>0</v>
      </c>
      <c r="AB9180">
        <v>0</v>
      </c>
      <c r="AC9180">
        <v>0</v>
      </c>
      <c r="AD9180">
        <v>0</v>
      </c>
      <c r="AE9180">
        <v>27.348461974733254</v>
      </c>
    </row>
    <row r="9181" spans="1:31" x14ac:dyDescent="0.25">
      <c r="A9181">
        <v>2336355</v>
      </c>
      <c r="B9181">
        <v>1</v>
      </c>
      <c r="C9181" t="s">
        <v>80</v>
      </c>
      <c r="D9181" t="s">
        <v>83</v>
      </c>
      <c r="E9181" t="s">
        <v>175</v>
      </c>
      <c r="F9181" t="s">
        <v>26002</v>
      </c>
      <c r="G9181" t="s">
        <v>703</v>
      </c>
      <c r="H9181" t="s">
        <v>135</v>
      </c>
      <c r="I9181" t="s">
        <v>136</v>
      </c>
      <c r="J9181" t="s">
        <v>3</v>
      </c>
      <c r="K9181" t="s">
        <v>138</v>
      </c>
      <c r="L9181" t="s">
        <v>26003</v>
      </c>
      <c r="M9181" t="s">
        <v>26004</v>
      </c>
      <c r="N9181">
        <v>2.3030555549999998</v>
      </c>
      <c r="O9181">
        <v>0</v>
      </c>
      <c r="P9181">
        <v>437</v>
      </c>
      <c r="Q9181">
        <v>0</v>
      </c>
      <c r="R9181">
        <v>0</v>
      </c>
      <c r="S9181">
        <v>0</v>
      </c>
      <c r="T9181">
        <v>50</v>
      </c>
      <c r="U9181">
        <v>0</v>
      </c>
      <c r="V9181">
        <v>0</v>
      </c>
      <c r="W9181">
        <v>0</v>
      </c>
      <c r="X9181">
        <v>282.71186942062576</v>
      </c>
      <c r="Y9181">
        <v>0</v>
      </c>
      <c r="Z9181">
        <v>0</v>
      </c>
      <c r="AA9181">
        <v>0</v>
      </c>
      <c r="AB9181">
        <v>210.96883256481465</v>
      </c>
      <c r="AC9181">
        <v>0</v>
      </c>
      <c r="AD9181">
        <v>0</v>
      </c>
      <c r="AE9181">
        <v>493.68070198544041</v>
      </c>
    </row>
    <row r="9182" spans="1:31" x14ac:dyDescent="0.25">
      <c r="A9182">
        <v>2336120</v>
      </c>
      <c r="B9182">
        <v>1</v>
      </c>
      <c r="C9182" t="s">
        <v>80</v>
      </c>
      <c r="D9182" t="s">
        <v>107</v>
      </c>
      <c r="E9182" t="s">
        <v>153</v>
      </c>
      <c r="F9182" t="s">
        <v>26005</v>
      </c>
      <c r="G9182" t="s">
        <v>155</v>
      </c>
      <c r="H9182" t="s">
        <v>150</v>
      </c>
      <c r="I9182" t="s">
        <v>136</v>
      </c>
      <c r="J9182" t="s">
        <v>137</v>
      </c>
      <c r="K9182" t="s">
        <v>138</v>
      </c>
      <c r="L9182" t="s">
        <v>26006</v>
      </c>
      <c r="M9182" t="s">
        <v>26007</v>
      </c>
      <c r="N9182">
        <v>1.5166666660000001</v>
      </c>
      <c r="O9182">
        <v>0</v>
      </c>
      <c r="P9182">
        <v>1</v>
      </c>
      <c r="Q9182">
        <v>0</v>
      </c>
      <c r="R9182">
        <v>0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0.39064390144986677</v>
      </c>
      <c r="Y9182">
        <v>0</v>
      </c>
      <c r="Z9182">
        <v>0</v>
      </c>
      <c r="AA9182">
        <v>0</v>
      </c>
      <c r="AB9182">
        <v>0</v>
      </c>
      <c r="AC9182">
        <v>0</v>
      </c>
      <c r="AD9182">
        <v>0</v>
      </c>
      <c r="AE9182">
        <v>0.39064390144986677</v>
      </c>
    </row>
    <row r="9183" spans="1:31" x14ac:dyDescent="0.25">
      <c r="A9183">
        <v>2336561</v>
      </c>
      <c r="B9183">
        <v>1</v>
      </c>
      <c r="C9183" t="s">
        <v>80</v>
      </c>
      <c r="D9183" t="s">
        <v>86</v>
      </c>
      <c r="E9183" t="s">
        <v>285</v>
      </c>
      <c r="F9183" t="s">
        <v>10942</v>
      </c>
      <c r="G9183" t="s">
        <v>384</v>
      </c>
      <c r="H9183" t="s">
        <v>150</v>
      </c>
      <c r="I9183" t="s">
        <v>136</v>
      </c>
      <c r="J9183" t="s">
        <v>137</v>
      </c>
      <c r="K9183" t="s">
        <v>138</v>
      </c>
      <c r="L9183" t="s">
        <v>26008</v>
      </c>
      <c r="M9183" t="s">
        <v>26009</v>
      </c>
      <c r="N9183">
        <v>1.6311111110000001</v>
      </c>
      <c r="O9183">
        <v>0</v>
      </c>
      <c r="P9183">
        <v>16</v>
      </c>
      <c r="Q9183">
        <v>0</v>
      </c>
      <c r="R9183">
        <v>0</v>
      </c>
      <c r="S9183">
        <v>0</v>
      </c>
      <c r="T9183">
        <v>4</v>
      </c>
      <c r="U9183">
        <v>0</v>
      </c>
      <c r="V9183">
        <v>0</v>
      </c>
      <c r="W9183">
        <v>0</v>
      </c>
      <c r="X9183">
        <v>9.7042632316532522</v>
      </c>
      <c r="Y9183">
        <v>0</v>
      </c>
      <c r="Z9183">
        <v>0</v>
      </c>
      <c r="AA9183">
        <v>0</v>
      </c>
      <c r="AB9183">
        <v>12.2804855775608</v>
      </c>
      <c r="AC9183">
        <v>0</v>
      </c>
      <c r="AD9183">
        <v>0</v>
      </c>
      <c r="AE9183">
        <v>21.984748809214054</v>
      </c>
    </row>
    <row r="9184" spans="1:31" x14ac:dyDescent="0.25">
      <c r="A9184">
        <v>2336475</v>
      </c>
      <c r="B9184">
        <v>1</v>
      </c>
      <c r="C9184" t="s">
        <v>80</v>
      </c>
      <c r="D9184" t="s">
        <v>96</v>
      </c>
      <c r="E9184" t="s">
        <v>153</v>
      </c>
      <c r="F9184" t="s">
        <v>26010</v>
      </c>
      <c r="G9184" t="s">
        <v>254</v>
      </c>
      <c r="H9184" t="s">
        <v>150</v>
      </c>
      <c r="I9184" t="s">
        <v>136</v>
      </c>
      <c r="J9184" t="s">
        <v>137</v>
      </c>
      <c r="K9184" t="s">
        <v>138</v>
      </c>
      <c r="L9184" t="s">
        <v>26011</v>
      </c>
      <c r="M9184" t="s">
        <v>26012</v>
      </c>
      <c r="N9184">
        <v>0.99805555499999998</v>
      </c>
      <c r="O9184">
        <v>0</v>
      </c>
      <c r="P9184">
        <v>1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0.63632580733142508</v>
      </c>
      <c r="Y9184">
        <v>0</v>
      </c>
      <c r="Z9184">
        <v>0</v>
      </c>
      <c r="AA9184">
        <v>0</v>
      </c>
      <c r="AB9184">
        <v>0</v>
      </c>
      <c r="AC9184">
        <v>0</v>
      </c>
      <c r="AD9184">
        <v>0</v>
      </c>
      <c r="AE9184">
        <v>0.63632580733142508</v>
      </c>
    </row>
    <row r="9185" spans="1:31" x14ac:dyDescent="0.25">
      <c r="A9185">
        <v>2336126</v>
      </c>
      <c r="B9185">
        <v>1</v>
      </c>
      <c r="C9185" t="s">
        <v>80</v>
      </c>
      <c r="D9185" t="s">
        <v>82</v>
      </c>
      <c r="E9185" t="s">
        <v>141</v>
      </c>
      <c r="F9185" t="s">
        <v>26013</v>
      </c>
      <c r="G9185" t="s">
        <v>134</v>
      </c>
      <c r="H9185" t="s">
        <v>135</v>
      </c>
      <c r="I9185" t="s">
        <v>136</v>
      </c>
      <c r="J9185" t="s">
        <v>137</v>
      </c>
      <c r="K9185" t="s">
        <v>138</v>
      </c>
      <c r="L9185" t="s">
        <v>26014</v>
      </c>
      <c r="M9185" t="s">
        <v>26015</v>
      </c>
      <c r="N9185">
        <v>0.29888888800000002</v>
      </c>
      <c r="O9185">
        <v>0</v>
      </c>
      <c r="P9185">
        <v>8880</v>
      </c>
      <c r="Q9185">
        <v>0</v>
      </c>
      <c r="R9185">
        <v>0</v>
      </c>
      <c r="S9185">
        <v>1</v>
      </c>
      <c r="T9185">
        <v>2505</v>
      </c>
      <c r="U9185">
        <v>1</v>
      </c>
      <c r="V9185">
        <v>45</v>
      </c>
      <c r="W9185">
        <v>0</v>
      </c>
      <c r="X9185">
        <v>591.39795691296388</v>
      </c>
      <c r="Y9185">
        <v>0</v>
      </c>
      <c r="Z9185">
        <v>0</v>
      </c>
      <c r="AA9185">
        <v>0</v>
      </c>
      <c r="AB9185">
        <v>769.25236626131482</v>
      </c>
      <c r="AC9185">
        <v>3.4636715649679997</v>
      </c>
      <c r="AD9185">
        <v>361.83423340554782</v>
      </c>
      <c r="AE9185">
        <v>1725.9482281447945</v>
      </c>
    </row>
    <row r="9186" spans="1:31" x14ac:dyDescent="0.25">
      <c r="A9186">
        <v>2336375</v>
      </c>
      <c r="B9186">
        <v>1</v>
      </c>
      <c r="C9186" t="s">
        <v>81</v>
      </c>
      <c r="D9186" t="s">
        <v>120</v>
      </c>
      <c r="E9186" t="s">
        <v>147</v>
      </c>
      <c r="F9186" t="s">
        <v>26016</v>
      </c>
      <c r="G9186" t="s">
        <v>149</v>
      </c>
      <c r="H9186" t="s">
        <v>150</v>
      </c>
      <c r="I9186" t="s">
        <v>136</v>
      </c>
      <c r="J9186" t="s">
        <v>137</v>
      </c>
      <c r="K9186" t="s">
        <v>138</v>
      </c>
      <c r="L9186" t="s">
        <v>26017</v>
      </c>
      <c r="M9186" t="s">
        <v>26018</v>
      </c>
      <c r="N9186">
        <v>0.890833333</v>
      </c>
      <c r="O9186">
        <v>0</v>
      </c>
      <c r="P9186">
        <v>72</v>
      </c>
      <c r="Q9186">
        <v>0</v>
      </c>
      <c r="R9186">
        <v>1</v>
      </c>
      <c r="S9186">
        <v>0</v>
      </c>
      <c r="T9186">
        <v>3</v>
      </c>
      <c r="U9186">
        <v>0</v>
      </c>
      <c r="V9186">
        <v>0</v>
      </c>
      <c r="W9186">
        <v>0</v>
      </c>
      <c r="X9186">
        <v>12.587163540302377</v>
      </c>
      <c r="Y9186">
        <v>0</v>
      </c>
      <c r="Z9186">
        <v>0.38955356890604997</v>
      </c>
      <c r="AA9186">
        <v>0</v>
      </c>
      <c r="AB9186">
        <v>0.28370727237124999</v>
      </c>
      <c r="AC9186">
        <v>0</v>
      </c>
      <c r="AD9186">
        <v>0</v>
      </c>
      <c r="AE9186">
        <v>13.260424381579679</v>
      </c>
    </row>
    <row r="9187" spans="1:31" x14ac:dyDescent="0.25">
      <c r="A9187">
        <v>2335986</v>
      </c>
      <c r="B9187">
        <v>1</v>
      </c>
      <c r="C9187" t="s">
        <v>81</v>
      </c>
      <c r="D9187" t="s">
        <v>113</v>
      </c>
      <c r="E9187" t="s">
        <v>175</v>
      </c>
      <c r="F9187" t="s">
        <v>26019</v>
      </c>
      <c r="G9187" t="s">
        <v>134</v>
      </c>
      <c r="H9187" t="s">
        <v>135</v>
      </c>
      <c r="I9187" t="s">
        <v>136</v>
      </c>
      <c r="J9187" t="s">
        <v>137</v>
      </c>
      <c r="K9187" t="s">
        <v>138</v>
      </c>
      <c r="L9187" t="s">
        <v>26020</v>
      </c>
      <c r="M9187" t="s">
        <v>26021</v>
      </c>
      <c r="N9187">
        <v>1.1975</v>
      </c>
      <c r="O9187">
        <v>0</v>
      </c>
      <c r="P9187">
        <v>392</v>
      </c>
      <c r="Q9187">
        <v>2</v>
      </c>
      <c r="R9187">
        <v>62</v>
      </c>
      <c r="S9187">
        <v>0</v>
      </c>
      <c r="T9187">
        <v>30</v>
      </c>
      <c r="U9187">
        <v>0</v>
      </c>
      <c r="V9187">
        <v>1</v>
      </c>
      <c r="W9187">
        <v>0</v>
      </c>
      <c r="X9187">
        <v>73.829187104205104</v>
      </c>
      <c r="Y9187">
        <v>40.577758469339095</v>
      </c>
      <c r="Z9187">
        <v>86.891024912810451</v>
      </c>
      <c r="AA9187">
        <v>0</v>
      </c>
      <c r="AB9187">
        <v>15.228537019525021</v>
      </c>
      <c r="AC9187">
        <v>0</v>
      </c>
      <c r="AD9187">
        <v>0.61809507478777503</v>
      </c>
      <c r="AE9187">
        <v>217.14460258066745</v>
      </c>
    </row>
    <row r="9188" spans="1:31" x14ac:dyDescent="0.25">
      <c r="A9188">
        <v>2336341</v>
      </c>
      <c r="B9188">
        <v>1</v>
      </c>
      <c r="C9188" t="s">
        <v>80</v>
      </c>
      <c r="D9188" t="s">
        <v>106</v>
      </c>
      <c r="E9188" t="s">
        <v>147</v>
      </c>
      <c r="F9188" t="s">
        <v>7481</v>
      </c>
      <c r="G9188" t="s">
        <v>1658</v>
      </c>
      <c r="H9188" t="s">
        <v>150</v>
      </c>
      <c r="I9188" t="s">
        <v>136</v>
      </c>
      <c r="J9188" t="s">
        <v>137</v>
      </c>
      <c r="K9188" t="s">
        <v>138</v>
      </c>
      <c r="L9188" t="s">
        <v>26022</v>
      </c>
      <c r="M9188" t="s">
        <v>26023</v>
      </c>
      <c r="N9188">
        <v>1.1783333330000001</v>
      </c>
      <c r="O9188">
        <v>0</v>
      </c>
      <c r="P9188">
        <v>0</v>
      </c>
      <c r="Q9188">
        <v>0</v>
      </c>
      <c r="R9188">
        <v>7</v>
      </c>
      <c r="S9188">
        <v>0</v>
      </c>
      <c r="T9188">
        <v>1</v>
      </c>
      <c r="U9188">
        <v>0</v>
      </c>
      <c r="V9188">
        <v>0</v>
      </c>
      <c r="W9188">
        <v>0</v>
      </c>
      <c r="X9188">
        <v>0</v>
      </c>
      <c r="Y9188">
        <v>0</v>
      </c>
      <c r="Z9188">
        <v>21.426929201108631</v>
      </c>
      <c r="AA9188">
        <v>0</v>
      </c>
      <c r="AB9188">
        <v>7.7245335211556263</v>
      </c>
      <c r="AC9188">
        <v>0</v>
      </c>
      <c r="AD9188">
        <v>0</v>
      </c>
      <c r="AE9188">
        <v>29.151462722264256</v>
      </c>
    </row>
    <row r="9189" spans="1:31" x14ac:dyDescent="0.25">
      <c r="A9189">
        <v>2336009</v>
      </c>
      <c r="B9189">
        <v>1</v>
      </c>
      <c r="C9189" t="s">
        <v>80</v>
      </c>
      <c r="D9189" t="s">
        <v>106</v>
      </c>
      <c r="E9189" t="s">
        <v>175</v>
      </c>
      <c r="F9189" t="s">
        <v>26024</v>
      </c>
      <c r="G9189" t="s">
        <v>210</v>
      </c>
      <c r="H9189" t="s">
        <v>135</v>
      </c>
      <c r="I9189" t="s">
        <v>136</v>
      </c>
      <c r="J9189" t="s">
        <v>137</v>
      </c>
      <c r="K9189" t="s">
        <v>138</v>
      </c>
      <c r="L9189" t="s">
        <v>26025</v>
      </c>
      <c r="M9189" t="s">
        <v>26026</v>
      </c>
      <c r="N9189">
        <v>2.352777777</v>
      </c>
      <c r="O9189">
        <v>0</v>
      </c>
      <c r="P9189">
        <v>0</v>
      </c>
      <c r="Q9189">
        <v>0</v>
      </c>
      <c r="R9189">
        <v>26</v>
      </c>
      <c r="S9189">
        <v>0</v>
      </c>
      <c r="T9189">
        <v>10</v>
      </c>
      <c r="U9189">
        <v>0</v>
      </c>
      <c r="V9189">
        <v>0</v>
      </c>
      <c r="W9189">
        <v>0</v>
      </c>
      <c r="X9189">
        <v>0</v>
      </c>
      <c r="Y9189">
        <v>0</v>
      </c>
      <c r="Z9189">
        <v>181.39504313577424</v>
      </c>
      <c r="AA9189">
        <v>0</v>
      </c>
      <c r="AB9189">
        <v>74.625361598103225</v>
      </c>
      <c r="AC9189">
        <v>0</v>
      </c>
      <c r="AD9189">
        <v>0</v>
      </c>
      <c r="AE9189">
        <v>256.02040473387746</v>
      </c>
    </row>
    <row r="9190" spans="1:31" x14ac:dyDescent="0.25">
      <c r="A9190">
        <v>2336295</v>
      </c>
      <c r="B9190">
        <v>1</v>
      </c>
      <c r="C9190" t="s">
        <v>80</v>
      </c>
      <c r="D9190" t="s">
        <v>83</v>
      </c>
      <c r="E9190" t="s">
        <v>147</v>
      </c>
      <c r="F9190" t="s">
        <v>26027</v>
      </c>
      <c r="G9190" t="s">
        <v>384</v>
      </c>
      <c r="H9190" t="s">
        <v>150</v>
      </c>
      <c r="I9190" t="s">
        <v>136</v>
      </c>
      <c r="J9190" t="s">
        <v>137</v>
      </c>
      <c r="K9190" t="s">
        <v>138</v>
      </c>
      <c r="L9190" t="s">
        <v>26028</v>
      </c>
      <c r="M9190" t="s">
        <v>26029</v>
      </c>
      <c r="N9190">
        <v>9.0013888879999993</v>
      </c>
      <c r="O9190">
        <v>0</v>
      </c>
      <c r="P9190">
        <v>1</v>
      </c>
      <c r="Q9190">
        <v>0</v>
      </c>
      <c r="R9190">
        <v>0</v>
      </c>
      <c r="S9190">
        <v>0</v>
      </c>
      <c r="T9190">
        <v>28</v>
      </c>
      <c r="U9190">
        <v>0</v>
      </c>
      <c r="V9190">
        <v>3</v>
      </c>
      <c r="W9190">
        <v>0</v>
      </c>
      <c r="X9190">
        <v>0</v>
      </c>
      <c r="Y9190">
        <v>0</v>
      </c>
      <c r="Z9190">
        <v>0</v>
      </c>
      <c r="AA9190">
        <v>0</v>
      </c>
      <c r="AB9190">
        <v>497.38152567068528</v>
      </c>
      <c r="AC9190">
        <v>0</v>
      </c>
      <c r="AD9190">
        <v>1288.2232455564822</v>
      </c>
      <c r="AE9190">
        <v>1785.6047712271675</v>
      </c>
    </row>
    <row r="9191" spans="1:31" x14ac:dyDescent="0.25">
      <c r="A9191">
        <v>2336487</v>
      </c>
      <c r="B9191">
        <v>1</v>
      </c>
      <c r="C9191" t="s">
        <v>80</v>
      </c>
      <c r="D9191" t="s">
        <v>96</v>
      </c>
      <c r="E9191" t="s">
        <v>153</v>
      </c>
      <c r="F9191" t="s">
        <v>26030</v>
      </c>
      <c r="G9191" t="s">
        <v>155</v>
      </c>
      <c r="H9191" t="s">
        <v>150</v>
      </c>
      <c r="I9191" t="s">
        <v>136</v>
      </c>
      <c r="J9191" t="s">
        <v>137</v>
      </c>
      <c r="K9191" t="s">
        <v>138</v>
      </c>
      <c r="L9191" t="s">
        <v>26031</v>
      </c>
      <c r="M9191" t="s">
        <v>26032</v>
      </c>
      <c r="N9191">
        <v>1.9341666660000001</v>
      </c>
      <c r="O9191">
        <v>0</v>
      </c>
      <c r="P9191">
        <v>0</v>
      </c>
      <c r="Q9191">
        <v>0</v>
      </c>
      <c r="R9191">
        <v>2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v>0</v>
      </c>
      <c r="Z9191">
        <v>3.2706087161207247</v>
      </c>
      <c r="AA9191">
        <v>0</v>
      </c>
      <c r="AB9191">
        <v>0</v>
      </c>
      <c r="AC9191">
        <v>0</v>
      </c>
      <c r="AD9191">
        <v>0</v>
      </c>
      <c r="AE9191">
        <v>3.2706087161207247</v>
      </c>
    </row>
    <row r="9192" spans="1:31" x14ac:dyDescent="0.25">
      <c r="A9192">
        <v>2336481</v>
      </c>
      <c r="B9192">
        <v>1</v>
      </c>
      <c r="C9192" t="s">
        <v>80</v>
      </c>
      <c r="D9192" t="s">
        <v>104</v>
      </c>
      <c r="E9192" t="s">
        <v>153</v>
      </c>
      <c r="F9192" t="s">
        <v>26033</v>
      </c>
      <c r="G9192" t="s">
        <v>155</v>
      </c>
      <c r="H9192" t="s">
        <v>150</v>
      </c>
      <c r="I9192" t="s">
        <v>136</v>
      </c>
      <c r="J9192" t="s">
        <v>137</v>
      </c>
      <c r="K9192" t="s">
        <v>138</v>
      </c>
      <c r="L9192" t="s">
        <v>26034</v>
      </c>
      <c r="M9192" t="s">
        <v>26035</v>
      </c>
      <c r="N9192">
        <v>1.057222222</v>
      </c>
      <c r="O9192">
        <v>0</v>
      </c>
      <c r="P9192">
        <v>1</v>
      </c>
      <c r="Q9192">
        <v>0</v>
      </c>
      <c r="R9192">
        <v>0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0.23436248052517505</v>
      </c>
      <c r="Y9192">
        <v>0</v>
      </c>
      <c r="Z9192">
        <v>0</v>
      </c>
      <c r="AA9192">
        <v>0</v>
      </c>
      <c r="AB9192">
        <v>0</v>
      </c>
      <c r="AC9192">
        <v>0</v>
      </c>
      <c r="AD9192">
        <v>0</v>
      </c>
      <c r="AE9192">
        <v>0.23436248052517505</v>
      </c>
    </row>
    <row r="9193" spans="1:31" x14ac:dyDescent="0.25">
      <c r="A9193">
        <v>2336464</v>
      </c>
      <c r="B9193">
        <v>1</v>
      </c>
      <c r="C9193" t="s">
        <v>80</v>
      </c>
      <c r="D9193" t="s">
        <v>98</v>
      </c>
      <c r="E9193" t="s">
        <v>153</v>
      </c>
      <c r="F9193" t="s">
        <v>26036</v>
      </c>
      <c r="G9193" t="s">
        <v>155</v>
      </c>
      <c r="H9193" t="s">
        <v>150</v>
      </c>
      <c r="I9193" t="s">
        <v>136</v>
      </c>
      <c r="J9193" t="s">
        <v>137</v>
      </c>
      <c r="K9193" t="s">
        <v>138</v>
      </c>
      <c r="L9193" t="s">
        <v>26037</v>
      </c>
      <c r="M9193" t="s">
        <v>26038</v>
      </c>
      <c r="N9193">
        <v>2.838333333</v>
      </c>
      <c r="O9193">
        <v>0</v>
      </c>
      <c r="P9193">
        <v>0</v>
      </c>
      <c r="Q9193">
        <v>0</v>
      </c>
      <c r="R9193">
        <v>1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0</v>
      </c>
      <c r="Y9193">
        <v>0</v>
      </c>
      <c r="Z9193">
        <v>8.1602877554631004</v>
      </c>
      <c r="AA9193">
        <v>0</v>
      </c>
      <c r="AB9193">
        <v>0</v>
      </c>
      <c r="AC9193">
        <v>0</v>
      </c>
      <c r="AD9193">
        <v>0</v>
      </c>
      <c r="AE9193">
        <v>8.1602877554631004</v>
      </c>
    </row>
    <row r="9194" spans="1:31" x14ac:dyDescent="0.25">
      <c r="A9194">
        <v>2336003</v>
      </c>
      <c r="B9194">
        <v>1</v>
      </c>
      <c r="C9194" t="s">
        <v>81</v>
      </c>
      <c r="D9194" t="s">
        <v>116</v>
      </c>
      <c r="E9194" t="s">
        <v>141</v>
      </c>
      <c r="F9194" t="s">
        <v>26039</v>
      </c>
      <c r="G9194" t="s">
        <v>134</v>
      </c>
      <c r="H9194" t="s">
        <v>135</v>
      </c>
      <c r="I9194" t="s">
        <v>136</v>
      </c>
      <c r="J9194" t="s">
        <v>137</v>
      </c>
      <c r="K9194" t="s">
        <v>138</v>
      </c>
      <c r="L9194" t="s">
        <v>26040</v>
      </c>
      <c r="M9194" t="s">
        <v>26041</v>
      </c>
      <c r="N9194">
        <v>1.170555555</v>
      </c>
      <c r="O9194">
        <v>0</v>
      </c>
      <c r="P9194">
        <v>682</v>
      </c>
      <c r="Q9194">
        <v>51</v>
      </c>
      <c r="R9194">
        <v>76</v>
      </c>
      <c r="S9194">
        <v>8</v>
      </c>
      <c r="T9194">
        <v>55</v>
      </c>
      <c r="U9194">
        <v>3</v>
      </c>
      <c r="V9194">
        <v>0</v>
      </c>
      <c r="W9194">
        <v>0</v>
      </c>
      <c r="X9194">
        <v>96.443566036781064</v>
      </c>
      <c r="Y9194">
        <v>148.66345291795227</v>
      </c>
      <c r="Z9194">
        <v>62.841681051046088</v>
      </c>
      <c r="AA9194">
        <v>19.421916451461342</v>
      </c>
      <c r="AB9194">
        <v>10.398188444034767</v>
      </c>
      <c r="AC9194">
        <v>189.0936958094193</v>
      </c>
      <c r="AD9194">
        <v>0</v>
      </c>
      <c r="AE9194">
        <v>526.8625007106948</v>
      </c>
    </row>
    <row r="9195" spans="1:31" x14ac:dyDescent="0.25">
      <c r="A9195">
        <v>2336550</v>
      </c>
      <c r="B9195">
        <v>1</v>
      </c>
      <c r="C9195" t="s">
        <v>80</v>
      </c>
      <c r="D9195" t="s">
        <v>101</v>
      </c>
      <c r="E9195" t="s">
        <v>147</v>
      </c>
      <c r="F9195" t="s">
        <v>26042</v>
      </c>
      <c r="G9195" t="s">
        <v>336</v>
      </c>
      <c r="H9195" t="s">
        <v>150</v>
      </c>
      <c r="I9195" t="s">
        <v>136</v>
      </c>
      <c r="J9195" t="s">
        <v>137</v>
      </c>
      <c r="K9195" t="s">
        <v>138</v>
      </c>
      <c r="L9195" t="s">
        <v>26043</v>
      </c>
      <c r="M9195" t="s">
        <v>26044</v>
      </c>
      <c r="N9195">
        <v>0.71361111099999996</v>
      </c>
      <c r="O9195">
        <v>0</v>
      </c>
      <c r="P9195">
        <v>1</v>
      </c>
      <c r="Q9195">
        <v>0</v>
      </c>
      <c r="R9195">
        <v>0</v>
      </c>
      <c r="S9195">
        <v>0</v>
      </c>
      <c r="T9195">
        <v>1</v>
      </c>
      <c r="U9195">
        <v>0</v>
      </c>
      <c r="V9195">
        <v>0</v>
      </c>
      <c r="W9195">
        <v>0</v>
      </c>
      <c r="X9195">
        <v>0.13283891569055001</v>
      </c>
      <c r="Y9195">
        <v>0</v>
      </c>
      <c r="Z9195">
        <v>0</v>
      </c>
      <c r="AA9195">
        <v>0</v>
      </c>
      <c r="AB9195">
        <v>0.16325100137556664</v>
      </c>
      <c r="AC9195">
        <v>0</v>
      </c>
      <c r="AD9195">
        <v>0</v>
      </c>
      <c r="AE9195">
        <v>0.29608991706611665</v>
      </c>
    </row>
    <row r="9196" spans="1:31" x14ac:dyDescent="0.25">
      <c r="A9196">
        <v>2336358</v>
      </c>
      <c r="B9196">
        <v>1</v>
      </c>
      <c r="C9196" t="s">
        <v>80</v>
      </c>
      <c r="D9196" t="s">
        <v>105</v>
      </c>
      <c r="E9196" t="s">
        <v>147</v>
      </c>
      <c r="F9196" t="s">
        <v>26045</v>
      </c>
      <c r="G9196" t="s">
        <v>258</v>
      </c>
      <c r="H9196" t="s">
        <v>150</v>
      </c>
      <c r="I9196" t="s">
        <v>136</v>
      </c>
      <c r="J9196" t="s">
        <v>137</v>
      </c>
      <c r="K9196" t="s">
        <v>138</v>
      </c>
      <c r="L9196" t="s">
        <v>26046</v>
      </c>
      <c r="M9196" t="s">
        <v>26047</v>
      </c>
      <c r="N9196">
        <v>1.2513888879999999</v>
      </c>
      <c r="O9196">
        <v>0</v>
      </c>
      <c r="P9196">
        <v>80</v>
      </c>
      <c r="Q9196">
        <v>0</v>
      </c>
      <c r="R9196">
        <v>0</v>
      </c>
      <c r="S9196">
        <v>0</v>
      </c>
      <c r="T9196">
        <v>6</v>
      </c>
      <c r="U9196">
        <v>0</v>
      </c>
      <c r="V9196">
        <v>0</v>
      </c>
      <c r="W9196">
        <v>0</v>
      </c>
      <c r="X9196">
        <v>24.961487185518592</v>
      </c>
      <c r="Y9196">
        <v>0</v>
      </c>
      <c r="Z9196">
        <v>0</v>
      </c>
      <c r="AA9196">
        <v>0</v>
      </c>
      <c r="AB9196">
        <v>6.2367515618939997</v>
      </c>
      <c r="AC9196">
        <v>0</v>
      </c>
      <c r="AD9196">
        <v>0</v>
      </c>
      <c r="AE9196">
        <v>31.198238747412592</v>
      </c>
    </row>
    <row r="9197" spans="1:31" x14ac:dyDescent="0.25">
      <c r="A9197">
        <v>2336504</v>
      </c>
      <c r="B9197">
        <v>1</v>
      </c>
      <c r="C9197" t="s">
        <v>80</v>
      </c>
      <c r="D9197" t="s">
        <v>83</v>
      </c>
      <c r="E9197" t="s">
        <v>132</v>
      </c>
      <c r="F9197" t="s">
        <v>26048</v>
      </c>
      <c r="G9197" t="s">
        <v>134</v>
      </c>
      <c r="H9197" t="s">
        <v>135</v>
      </c>
      <c r="I9197" t="s">
        <v>136</v>
      </c>
      <c r="J9197" t="s">
        <v>137</v>
      </c>
      <c r="K9197" t="s">
        <v>138</v>
      </c>
      <c r="L9197" t="s">
        <v>26049</v>
      </c>
      <c r="M9197" t="s">
        <v>26050</v>
      </c>
      <c r="N9197">
        <v>0.72944444399999997</v>
      </c>
      <c r="O9197">
        <v>0</v>
      </c>
      <c r="P9197">
        <v>0</v>
      </c>
      <c r="Q9197">
        <v>0</v>
      </c>
      <c r="R9197">
        <v>0</v>
      </c>
      <c r="S9197">
        <v>4</v>
      </c>
      <c r="T9197">
        <v>0</v>
      </c>
      <c r="U9197">
        <v>5</v>
      </c>
      <c r="V9197">
        <v>0</v>
      </c>
      <c r="W9197">
        <v>0</v>
      </c>
      <c r="X9197">
        <v>0</v>
      </c>
      <c r="Y9197">
        <v>0</v>
      </c>
      <c r="Z9197">
        <v>0</v>
      </c>
      <c r="AA9197">
        <v>20.135693901784933</v>
      </c>
      <c r="AB9197">
        <v>0</v>
      </c>
      <c r="AC9197">
        <v>373.01759586844997</v>
      </c>
      <c r="AD9197">
        <v>0</v>
      </c>
      <c r="AE9197">
        <v>393.15328977023489</v>
      </c>
    </row>
    <row r="9198" spans="1:31" x14ac:dyDescent="0.25">
      <c r="A9198">
        <v>2336049</v>
      </c>
      <c r="B9198">
        <v>1</v>
      </c>
      <c r="C9198" t="s">
        <v>80</v>
      </c>
      <c r="D9198" t="s">
        <v>109</v>
      </c>
      <c r="E9198" t="s">
        <v>158</v>
      </c>
      <c r="F9198" t="s">
        <v>26051</v>
      </c>
      <c r="G9198" t="s">
        <v>143</v>
      </c>
      <c r="H9198" t="s">
        <v>150</v>
      </c>
      <c r="I9198" t="s">
        <v>136</v>
      </c>
      <c r="J9198" t="s">
        <v>137</v>
      </c>
      <c r="K9198" t="s">
        <v>144</v>
      </c>
      <c r="L9198" t="s">
        <v>26052</v>
      </c>
      <c r="M9198" t="s">
        <v>26053</v>
      </c>
      <c r="N9198">
        <v>0.98305555499999997</v>
      </c>
      <c r="O9198">
        <v>0</v>
      </c>
      <c r="P9198">
        <v>13</v>
      </c>
      <c r="Q9198">
        <v>0</v>
      </c>
      <c r="R9198">
        <v>4</v>
      </c>
      <c r="S9198">
        <v>0</v>
      </c>
      <c r="T9198">
        <v>4</v>
      </c>
      <c r="U9198">
        <v>0</v>
      </c>
      <c r="V9198">
        <v>0</v>
      </c>
      <c r="W9198">
        <v>0</v>
      </c>
      <c r="X9198">
        <v>1.8993076734219831</v>
      </c>
      <c r="Y9198">
        <v>0</v>
      </c>
      <c r="Z9198">
        <v>1.4120972228646</v>
      </c>
      <c r="AA9198">
        <v>0</v>
      </c>
      <c r="AB9198">
        <v>0.58334050738480003</v>
      </c>
      <c r="AC9198">
        <v>0</v>
      </c>
      <c r="AD9198">
        <v>0</v>
      </c>
      <c r="AE9198">
        <v>3.8947454036713833</v>
      </c>
    </row>
    <row r="9199" spans="1:31" x14ac:dyDescent="0.25">
      <c r="A9199">
        <v>2336401</v>
      </c>
      <c r="B9199">
        <v>1</v>
      </c>
      <c r="C9199" t="s">
        <v>80</v>
      </c>
      <c r="D9199" t="s">
        <v>110</v>
      </c>
      <c r="E9199" t="s">
        <v>153</v>
      </c>
      <c r="F9199" t="s">
        <v>26054</v>
      </c>
      <c r="G9199" t="s">
        <v>155</v>
      </c>
      <c r="H9199" t="s">
        <v>150</v>
      </c>
      <c r="I9199" t="s">
        <v>136</v>
      </c>
      <c r="J9199" t="s">
        <v>137</v>
      </c>
      <c r="K9199" t="s">
        <v>138</v>
      </c>
      <c r="L9199" t="s">
        <v>26055</v>
      </c>
      <c r="M9199" t="s">
        <v>26056</v>
      </c>
      <c r="N9199">
        <v>1.375</v>
      </c>
      <c r="O9199">
        <v>0</v>
      </c>
      <c r="P9199">
        <v>4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1.2180211092913</v>
      </c>
      <c r="Y9199">
        <v>0</v>
      </c>
      <c r="Z9199">
        <v>0</v>
      </c>
      <c r="AA9199">
        <v>0</v>
      </c>
      <c r="AB9199">
        <v>0</v>
      </c>
      <c r="AC9199">
        <v>0</v>
      </c>
      <c r="AD9199">
        <v>0</v>
      </c>
      <c r="AE9199">
        <v>1.2180211092913</v>
      </c>
    </row>
    <row r="9200" spans="1:31" x14ac:dyDescent="0.25">
      <c r="A9200">
        <v>2336378</v>
      </c>
      <c r="B9200">
        <v>1</v>
      </c>
      <c r="C9200" t="s">
        <v>81</v>
      </c>
      <c r="D9200" t="s">
        <v>112</v>
      </c>
      <c r="E9200" t="s">
        <v>175</v>
      </c>
      <c r="F9200" t="s">
        <v>26057</v>
      </c>
      <c r="G9200" t="s">
        <v>134</v>
      </c>
      <c r="H9200" t="s">
        <v>135</v>
      </c>
      <c r="I9200" t="s">
        <v>468</v>
      </c>
      <c r="J9200" t="s">
        <v>137</v>
      </c>
      <c r="K9200" t="s">
        <v>138</v>
      </c>
      <c r="L9200" t="s">
        <v>26058</v>
      </c>
      <c r="M9200" t="s">
        <v>26059</v>
      </c>
      <c r="N9200">
        <v>1.1111111E-2</v>
      </c>
      <c r="O9200">
        <v>0</v>
      </c>
      <c r="P9200">
        <v>872</v>
      </c>
      <c r="Q9200">
        <v>112</v>
      </c>
      <c r="R9200">
        <v>64</v>
      </c>
      <c r="S9200">
        <v>19</v>
      </c>
      <c r="T9200">
        <v>110</v>
      </c>
      <c r="U9200">
        <v>7</v>
      </c>
      <c r="V9200">
        <v>1</v>
      </c>
      <c r="W9200">
        <v>0</v>
      </c>
      <c r="X9200">
        <v>1.6083851916239993</v>
      </c>
      <c r="Y9200">
        <v>2.3913151709522213</v>
      </c>
      <c r="Z9200">
        <v>1.201176443889334</v>
      </c>
      <c r="AA9200">
        <v>1.0538020191516668</v>
      </c>
      <c r="AB9200">
        <v>0.4852163277712222</v>
      </c>
      <c r="AC9200">
        <v>8.1115608253201117</v>
      </c>
      <c r="AD9200">
        <v>1.7546337097425555</v>
      </c>
      <c r="AE9200">
        <v>16.60608968845111</v>
      </c>
    </row>
    <row r="9201" spans="1:31" x14ac:dyDescent="0.25">
      <c r="A9201">
        <v>2336023</v>
      </c>
      <c r="B9201">
        <v>1</v>
      </c>
      <c r="C9201" t="s">
        <v>81</v>
      </c>
      <c r="D9201" t="s">
        <v>121</v>
      </c>
      <c r="E9201" t="s">
        <v>175</v>
      </c>
      <c r="F9201" t="s">
        <v>1246</v>
      </c>
      <c r="G9201" t="s">
        <v>134</v>
      </c>
      <c r="H9201" t="s">
        <v>135</v>
      </c>
      <c r="I9201" t="s">
        <v>136</v>
      </c>
      <c r="J9201" t="s">
        <v>137</v>
      </c>
      <c r="K9201" t="s">
        <v>138</v>
      </c>
      <c r="L9201" t="s">
        <v>26060</v>
      </c>
      <c r="M9201" t="s">
        <v>26061</v>
      </c>
      <c r="N9201">
        <v>0.91249999999999998</v>
      </c>
      <c r="O9201">
        <v>0</v>
      </c>
      <c r="P9201">
        <v>1245</v>
      </c>
      <c r="Q9201">
        <v>0</v>
      </c>
      <c r="R9201">
        <v>15</v>
      </c>
      <c r="S9201">
        <v>6</v>
      </c>
      <c r="T9201">
        <v>292</v>
      </c>
      <c r="U9201">
        <v>0</v>
      </c>
      <c r="V9201">
        <v>1</v>
      </c>
      <c r="W9201">
        <v>0</v>
      </c>
      <c r="X9201">
        <v>148.48528893879404</v>
      </c>
      <c r="Y9201">
        <v>0</v>
      </c>
      <c r="Z9201">
        <v>4.0696299625182828</v>
      </c>
      <c r="AA9201">
        <v>88.464531962678606</v>
      </c>
      <c r="AB9201">
        <v>84.733939101842935</v>
      </c>
      <c r="AC9201">
        <v>0</v>
      </c>
      <c r="AD9201">
        <v>132.15029423634016</v>
      </c>
      <c r="AE9201">
        <v>457.90368420217408</v>
      </c>
    </row>
    <row r="9202" spans="1:31" x14ac:dyDescent="0.25">
      <c r="A9202">
        <v>2336564</v>
      </c>
      <c r="B9202">
        <v>1</v>
      </c>
      <c r="C9202" t="s">
        <v>81</v>
      </c>
      <c r="D9202" t="s">
        <v>114</v>
      </c>
      <c r="E9202" t="s">
        <v>147</v>
      </c>
      <c r="F9202" t="s">
        <v>26062</v>
      </c>
      <c r="G9202" t="s">
        <v>336</v>
      </c>
      <c r="H9202" t="s">
        <v>150</v>
      </c>
      <c r="I9202" t="s">
        <v>136</v>
      </c>
      <c r="J9202" t="s">
        <v>137</v>
      </c>
      <c r="K9202" t="s">
        <v>138</v>
      </c>
      <c r="L9202" t="s">
        <v>26063</v>
      </c>
      <c r="M9202" t="s">
        <v>26064</v>
      </c>
      <c r="N9202">
        <v>0.82250000000000001</v>
      </c>
      <c r="O9202">
        <v>0</v>
      </c>
      <c r="P9202">
        <v>4</v>
      </c>
      <c r="Q9202">
        <v>0</v>
      </c>
      <c r="R9202">
        <v>1</v>
      </c>
      <c r="S9202">
        <v>0</v>
      </c>
      <c r="T9202">
        <v>3</v>
      </c>
      <c r="U9202">
        <v>0</v>
      </c>
      <c r="V9202">
        <v>0</v>
      </c>
      <c r="W9202">
        <v>0</v>
      </c>
      <c r="X9202">
        <v>0</v>
      </c>
      <c r="Y9202">
        <v>0</v>
      </c>
      <c r="Z9202">
        <v>3.2534839686375001E-2</v>
      </c>
      <c r="AA9202">
        <v>0</v>
      </c>
      <c r="AB9202">
        <v>1.0418096025132002</v>
      </c>
      <c r="AC9202">
        <v>0</v>
      </c>
      <c r="AD9202">
        <v>0</v>
      </c>
      <c r="AE9202">
        <v>1.0743444421995751</v>
      </c>
    </row>
    <row r="9203" spans="1:31" x14ac:dyDescent="0.25">
      <c r="A9203">
        <v>2336066</v>
      </c>
      <c r="B9203">
        <v>1</v>
      </c>
      <c r="C9203" t="s">
        <v>80</v>
      </c>
      <c r="D9203" t="s">
        <v>110</v>
      </c>
      <c r="E9203" t="s">
        <v>153</v>
      </c>
      <c r="F9203" t="s">
        <v>26065</v>
      </c>
      <c r="G9203" t="s">
        <v>155</v>
      </c>
      <c r="H9203" t="s">
        <v>150</v>
      </c>
      <c r="I9203" t="s">
        <v>136</v>
      </c>
      <c r="J9203" t="s">
        <v>137</v>
      </c>
      <c r="K9203" t="s">
        <v>138</v>
      </c>
      <c r="L9203" t="s">
        <v>26066</v>
      </c>
      <c r="M9203" t="s">
        <v>26067</v>
      </c>
      <c r="N9203">
        <v>1.832777777</v>
      </c>
      <c r="O9203">
        <v>0</v>
      </c>
      <c r="P9203">
        <v>4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1.6693788906037501</v>
      </c>
      <c r="Y9203">
        <v>0</v>
      </c>
      <c r="Z9203">
        <v>0</v>
      </c>
      <c r="AA9203">
        <v>0</v>
      </c>
      <c r="AB9203">
        <v>0</v>
      </c>
      <c r="AC9203">
        <v>0</v>
      </c>
      <c r="AD9203">
        <v>0</v>
      </c>
      <c r="AE9203">
        <v>1.6693788906037501</v>
      </c>
    </row>
    <row r="9204" spans="1:31" x14ac:dyDescent="0.25">
      <c r="A9204">
        <v>2336192</v>
      </c>
      <c r="B9204">
        <v>1</v>
      </c>
      <c r="C9204" t="s">
        <v>80</v>
      </c>
      <c r="D9204" t="s">
        <v>84</v>
      </c>
      <c r="E9204" t="s">
        <v>153</v>
      </c>
      <c r="F9204" t="s">
        <v>26068</v>
      </c>
      <c r="G9204" t="s">
        <v>155</v>
      </c>
      <c r="H9204" t="s">
        <v>150</v>
      </c>
      <c r="I9204" t="s">
        <v>136</v>
      </c>
      <c r="J9204" t="s">
        <v>137</v>
      </c>
      <c r="K9204" t="s">
        <v>138</v>
      </c>
      <c r="L9204" t="s">
        <v>26069</v>
      </c>
      <c r="M9204" t="s">
        <v>26070</v>
      </c>
      <c r="N9204">
        <v>3.9963888879999998</v>
      </c>
      <c r="O9204">
        <v>0</v>
      </c>
      <c r="P9204">
        <v>1</v>
      </c>
      <c r="Q9204">
        <v>0</v>
      </c>
      <c r="R9204">
        <v>0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1.719226221045</v>
      </c>
      <c r="Y9204">
        <v>0</v>
      </c>
      <c r="Z9204">
        <v>0</v>
      </c>
      <c r="AA9204">
        <v>0</v>
      </c>
      <c r="AB9204">
        <v>0</v>
      </c>
      <c r="AC9204">
        <v>0</v>
      </c>
      <c r="AD9204">
        <v>0</v>
      </c>
      <c r="AE9204">
        <v>1.719226221045</v>
      </c>
    </row>
    <row r="9205" spans="1:31" x14ac:dyDescent="0.25">
      <c r="A9205">
        <v>2336215</v>
      </c>
      <c r="B9205">
        <v>1</v>
      </c>
      <c r="C9205" t="s">
        <v>80</v>
      </c>
      <c r="D9205" t="s">
        <v>105</v>
      </c>
      <c r="E9205" t="s">
        <v>175</v>
      </c>
      <c r="F9205" t="s">
        <v>26071</v>
      </c>
      <c r="G9205" t="s">
        <v>143</v>
      </c>
      <c r="H9205" t="s">
        <v>135</v>
      </c>
      <c r="I9205" t="s">
        <v>136</v>
      </c>
      <c r="J9205" t="s">
        <v>137</v>
      </c>
      <c r="K9205" t="s">
        <v>144</v>
      </c>
      <c r="L9205" t="s">
        <v>26072</v>
      </c>
      <c r="M9205" t="s">
        <v>26073</v>
      </c>
      <c r="N9205">
        <v>0.80333333299999998</v>
      </c>
      <c r="O9205">
        <v>0</v>
      </c>
      <c r="P9205">
        <v>1013</v>
      </c>
      <c r="Q9205">
        <v>0</v>
      </c>
      <c r="R9205">
        <v>1</v>
      </c>
      <c r="S9205">
        <v>1</v>
      </c>
      <c r="T9205">
        <v>152</v>
      </c>
      <c r="U9205">
        <v>1</v>
      </c>
      <c r="V9205">
        <v>0</v>
      </c>
      <c r="W9205">
        <v>0</v>
      </c>
      <c r="X9205">
        <v>202.2231954606774</v>
      </c>
      <c r="Y9205">
        <v>0</v>
      </c>
      <c r="Z9205">
        <v>0.10962584156916667</v>
      </c>
      <c r="AA9205">
        <v>0.90388080733686671</v>
      </c>
      <c r="AB9205">
        <v>168.14965271560609</v>
      </c>
      <c r="AC9205">
        <v>11.642916803077682</v>
      </c>
      <c r="AD9205">
        <v>0</v>
      </c>
      <c r="AE9205">
        <v>383.02927162826722</v>
      </c>
    </row>
    <row r="9206" spans="1:31" x14ac:dyDescent="0.25">
      <c r="A9206">
        <v>2336092</v>
      </c>
      <c r="B9206">
        <v>1</v>
      </c>
      <c r="C9206" t="s">
        <v>80</v>
      </c>
      <c r="D9206" t="s">
        <v>102</v>
      </c>
      <c r="E9206" t="s">
        <v>175</v>
      </c>
      <c r="F9206" t="s">
        <v>26074</v>
      </c>
      <c r="G9206" t="s">
        <v>143</v>
      </c>
      <c r="H9206" t="s">
        <v>135</v>
      </c>
      <c r="I9206" t="s">
        <v>136</v>
      </c>
      <c r="J9206" t="s">
        <v>137</v>
      </c>
      <c r="K9206" t="s">
        <v>144</v>
      </c>
      <c r="L9206" t="s">
        <v>26075</v>
      </c>
      <c r="M9206" t="s">
        <v>26076</v>
      </c>
      <c r="N9206">
        <v>7.7155555549999999</v>
      </c>
      <c r="O9206">
        <v>0</v>
      </c>
      <c r="P9206">
        <v>13</v>
      </c>
      <c r="Q9206">
        <v>0</v>
      </c>
      <c r="R9206">
        <v>20</v>
      </c>
      <c r="S9206">
        <v>0</v>
      </c>
      <c r="T9206">
        <v>2</v>
      </c>
      <c r="U9206">
        <v>0</v>
      </c>
      <c r="V9206">
        <v>0</v>
      </c>
      <c r="W9206">
        <v>0</v>
      </c>
      <c r="X9206">
        <v>28.291311985324963</v>
      </c>
      <c r="Y9206">
        <v>0</v>
      </c>
      <c r="Z9206">
        <v>91.089512396155484</v>
      </c>
      <c r="AA9206">
        <v>0</v>
      </c>
      <c r="AB9206">
        <v>29.189247803342582</v>
      </c>
      <c r="AC9206">
        <v>0</v>
      </c>
      <c r="AD9206">
        <v>0</v>
      </c>
      <c r="AE9206">
        <v>148.57007218482303</v>
      </c>
    </row>
    <row r="9207" spans="1:31" x14ac:dyDescent="0.25">
      <c r="A9207">
        <v>2336335</v>
      </c>
      <c r="B9207">
        <v>1</v>
      </c>
      <c r="C9207" t="s">
        <v>80</v>
      </c>
      <c r="D9207" t="s">
        <v>84</v>
      </c>
      <c r="E9207" t="s">
        <v>147</v>
      </c>
      <c r="F9207" t="s">
        <v>26077</v>
      </c>
      <c r="G9207" t="s">
        <v>463</v>
      </c>
      <c r="H9207" t="s">
        <v>150</v>
      </c>
      <c r="I9207" t="s">
        <v>136</v>
      </c>
      <c r="J9207" t="s">
        <v>137</v>
      </c>
      <c r="K9207" t="s">
        <v>138</v>
      </c>
      <c r="L9207" t="s">
        <v>26078</v>
      </c>
      <c r="M9207" t="s">
        <v>26079</v>
      </c>
      <c r="N9207">
        <v>3.9244444440000001</v>
      </c>
      <c r="O9207">
        <v>0</v>
      </c>
      <c r="P9207">
        <v>209</v>
      </c>
      <c r="Q9207">
        <v>0</v>
      </c>
      <c r="R9207">
        <v>0</v>
      </c>
      <c r="S9207">
        <v>0</v>
      </c>
      <c r="T9207">
        <v>13</v>
      </c>
      <c r="U9207">
        <v>0</v>
      </c>
      <c r="V9207">
        <v>0</v>
      </c>
      <c r="W9207">
        <v>0</v>
      </c>
      <c r="X9207">
        <v>185.91841208032136</v>
      </c>
      <c r="Y9207">
        <v>0</v>
      </c>
      <c r="Z9207">
        <v>0</v>
      </c>
      <c r="AA9207">
        <v>0</v>
      </c>
      <c r="AB9207">
        <v>23.327513644085005</v>
      </c>
      <c r="AC9207">
        <v>0</v>
      </c>
      <c r="AD9207">
        <v>0</v>
      </c>
      <c r="AE9207">
        <v>209.24592572440636</v>
      </c>
    </row>
    <row r="9208" spans="1:31" x14ac:dyDescent="0.25">
      <c r="A9208">
        <v>2336421</v>
      </c>
      <c r="B9208">
        <v>1</v>
      </c>
      <c r="C9208" t="s">
        <v>80</v>
      </c>
      <c r="D9208" t="s">
        <v>96</v>
      </c>
      <c r="E9208" t="s">
        <v>153</v>
      </c>
      <c r="F9208" t="s">
        <v>26080</v>
      </c>
      <c r="G9208" t="s">
        <v>155</v>
      </c>
      <c r="H9208" t="s">
        <v>150</v>
      </c>
      <c r="I9208" t="s">
        <v>136</v>
      </c>
      <c r="J9208" t="s">
        <v>137</v>
      </c>
      <c r="K9208" t="s">
        <v>138</v>
      </c>
      <c r="L9208" t="s">
        <v>26081</v>
      </c>
      <c r="M9208" t="s">
        <v>26082</v>
      </c>
      <c r="N9208">
        <v>4.9769444439999999</v>
      </c>
      <c r="O9208">
        <v>0</v>
      </c>
      <c r="P9208">
        <v>1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1.1575383788106248</v>
      </c>
      <c r="Y9208">
        <v>0</v>
      </c>
      <c r="Z9208">
        <v>0</v>
      </c>
      <c r="AA9208">
        <v>0</v>
      </c>
      <c r="AB9208">
        <v>0</v>
      </c>
      <c r="AC9208">
        <v>0</v>
      </c>
      <c r="AD9208">
        <v>0</v>
      </c>
      <c r="AE9208">
        <v>1.1575383788106248</v>
      </c>
    </row>
    <row r="9209" spans="1:31" x14ac:dyDescent="0.25">
      <c r="A9209">
        <v>2336029</v>
      </c>
      <c r="B9209">
        <v>1</v>
      </c>
      <c r="C9209" t="s">
        <v>81</v>
      </c>
      <c r="D9209" t="s">
        <v>123</v>
      </c>
      <c r="E9209" t="s">
        <v>175</v>
      </c>
      <c r="F9209" t="s">
        <v>1883</v>
      </c>
      <c r="G9209" t="s">
        <v>134</v>
      </c>
      <c r="H9209" t="s">
        <v>135</v>
      </c>
      <c r="I9209" t="s">
        <v>136</v>
      </c>
      <c r="J9209" t="s">
        <v>137</v>
      </c>
      <c r="K9209" t="s">
        <v>138</v>
      </c>
      <c r="L9209" t="s">
        <v>26083</v>
      </c>
      <c r="M9209" t="s">
        <v>26084</v>
      </c>
      <c r="N9209">
        <v>1.021111111</v>
      </c>
      <c r="O9209">
        <v>9</v>
      </c>
      <c r="P9209">
        <v>12</v>
      </c>
      <c r="Q9209">
        <v>199</v>
      </c>
      <c r="R9209">
        <v>143</v>
      </c>
      <c r="S9209">
        <v>48</v>
      </c>
      <c r="T9209">
        <v>22</v>
      </c>
      <c r="U9209">
        <v>0</v>
      </c>
      <c r="V9209">
        <v>0</v>
      </c>
      <c r="W9209">
        <v>5.6472424505645327</v>
      </c>
      <c r="X9209">
        <v>6.4651773776665991</v>
      </c>
      <c r="Y9209">
        <v>266.99392618947712</v>
      </c>
      <c r="Z9209">
        <v>196.47097224739488</v>
      </c>
      <c r="AA9209">
        <v>58.675296985795583</v>
      </c>
      <c r="AB9209">
        <v>23.44971064903682</v>
      </c>
      <c r="AC9209">
        <v>0</v>
      </c>
      <c r="AD9209">
        <v>0</v>
      </c>
      <c r="AE9209">
        <v>557.70232589993554</v>
      </c>
    </row>
    <row r="9210" spans="1:31" x14ac:dyDescent="0.25">
      <c r="A9210">
        <v>2335966</v>
      </c>
      <c r="B9210">
        <v>1</v>
      </c>
      <c r="C9210" t="s">
        <v>80</v>
      </c>
      <c r="D9210" t="s">
        <v>93</v>
      </c>
      <c r="E9210" t="s">
        <v>141</v>
      </c>
      <c r="F9210" t="s">
        <v>26085</v>
      </c>
      <c r="G9210" t="s">
        <v>143</v>
      </c>
      <c r="H9210" t="s">
        <v>135</v>
      </c>
      <c r="I9210" t="s">
        <v>136</v>
      </c>
      <c r="J9210" t="s">
        <v>137</v>
      </c>
      <c r="K9210" t="s">
        <v>144</v>
      </c>
      <c r="L9210" t="s">
        <v>26086</v>
      </c>
      <c r="M9210" t="s">
        <v>26087</v>
      </c>
      <c r="N9210">
        <v>9.1969444439999997</v>
      </c>
      <c r="O9210">
        <v>4</v>
      </c>
      <c r="P9210">
        <v>19583</v>
      </c>
      <c r="Q9210">
        <v>55</v>
      </c>
      <c r="R9210">
        <v>1046</v>
      </c>
      <c r="S9210">
        <v>32</v>
      </c>
      <c r="T9210">
        <v>3020</v>
      </c>
      <c r="U9210">
        <v>5</v>
      </c>
      <c r="V9210">
        <v>3</v>
      </c>
      <c r="W9210">
        <v>26.463973408610311</v>
      </c>
      <c r="X9210">
        <v>26412.032009949817</v>
      </c>
      <c r="Y9210">
        <v>3120.1810232362391</v>
      </c>
      <c r="Z9210">
        <v>8138.2742255756848</v>
      </c>
      <c r="AA9210">
        <v>672.65775035208503</v>
      </c>
      <c r="AB9210">
        <v>15469.533883895976</v>
      </c>
      <c r="AC9210">
        <v>8959.6950856815565</v>
      </c>
      <c r="AD9210">
        <v>351.88961141862387</v>
      </c>
      <c r="AE9210">
        <v>63150.72756351858</v>
      </c>
    </row>
    <row r="9211" spans="1:31" x14ac:dyDescent="0.25">
      <c r="A9211">
        <v>2336338</v>
      </c>
      <c r="B9211">
        <v>1</v>
      </c>
      <c r="C9211" t="s">
        <v>80</v>
      </c>
      <c r="D9211" t="s">
        <v>83</v>
      </c>
      <c r="E9211" t="s">
        <v>175</v>
      </c>
      <c r="F9211" t="s">
        <v>26088</v>
      </c>
      <c r="G9211" t="s">
        <v>703</v>
      </c>
      <c r="H9211" t="s">
        <v>135</v>
      </c>
      <c r="I9211" t="s">
        <v>136</v>
      </c>
      <c r="J9211" t="s">
        <v>3</v>
      </c>
      <c r="K9211" t="s">
        <v>138</v>
      </c>
      <c r="L9211" t="s">
        <v>26089</v>
      </c>
      <c r="M9211" t="s">
        <v>26090</v>
      </c>
      <c r="N9211">
        <v>0.85888888799999996</v>
      </c>
      <c r="O9211">
        <v>0</v>
      </c>
      <c r="P9211">
        <v>1803</v>
      </c>
      <c r="Q9211">
        <v>0</v>
      </c>
      <c r="R9211">
        <v>0</v>
      </c>
      <c r="S9211">
        <v>2</v>
      </c>
      <c r="T9211">
        <v>177</v>
      </c>
      <c r="U9211">
        <v>0</v>
      </c>
      <c r="V9211">
        <v>0</v>
      </c>
      <c r="W9211">
        <v>0</v>
      </c>
      <c r="X9211">
        <v>359.82110381169423</v>
      </c>
      <c r="Y9211">
        <v>0</v>
      </c>
      <c r="Z9211">
        <v>0</v>
      </c>
      <c r="AA9211">
        <v>78.914516879468664</v>
      </c>
      <c r="AB9211">
        <v>114.51690255252582</v>
      </c>
      <c r="AC9211">
        <v>0</v>
      </c>
      <c r="AD9211">
        <v>0</v>
      </c>
      <c r="AE9211">
        <v>553.25252324368876</v>
      </c>
    </row>
    <row r="9212" spans="1:31" x14ac:dyDescent="0.25">
      <c r="A9212">
        <v>2336398</v>
      </c>
      <c r="B9212">
        <v>1</v>
      </c>
      <c r="C9212" t="s">
        <v>80</v>
      </c>
      <c r="D9212" t="s">
        <v>82</v>
      </c>
      <c r="E9212" t="s">
        <v>153</v>
      </c>
      <c r="F9212" t="s">
        <v>26091</v>
      </c>
      <c r="G9212" t="s">
        <v>203</v>
      </c>
      <c r="H9212" t="s">
        <v>150</v>
      </c>
      <c r="I9212" t="s">
        <v>136</v>
      </c>
      <c r="J9212" t="s">
        <v>137</v>
      </c>
      <c r="K9212" t="s">
        <v>138</v>
      </c>
      <c r="L9212" t="s">
        <v>26092</v>
      </c>
      <c r="M9212" t="s">
        <v>26093</v>
      </c>
      <c r="N9212">
        <v>2.0099999999999998</v>
      </c>
      <c r="O9212">
        <v>0</v>
      </c>
      <c r="P9212">
        <v>0</v>
      </c>
      <c r="Q9212">
        <v>0</v>
      </c>
      <c r="R9212">
        <v>0</v>
      </c>
      <c r="S9212">
        <v>0</v>
      </c>
      <c r="T9212">
        <v>0</v>
      </c>
      <c r="U9212">
        <v>0</v>
      </c>
      <c r="V9212">
        <v>1</v>
      </c>
      <c r="W9212">
        <v>0</v>
      </c>
      <c r="X9212">
        <v>0</v>
      </c>
      <c r="Y9212">
        <v>0</v>
      </c>
      <c r="Z9212">
        <v>0</v>
      </c>
      <c r="AA9212">
        <v>0</v>
      </c>
      <c r="AB9212">
        <v>0</v>
      </c>
      <c r="AC9212">
        <v>0</v>
      </c>
      <c r="AD9212">
        <v>0.31948148601600002</v>
      </c>
      <c r="AE9212">
        <v>0.31948148601600002</v>
      </c>
    </row>
    <row r="9213" spans="1:31" x14ac:dyDescent="0.25">
      <c r="A9213">
        <v>2335960</v>
      </c>
      <c r="B9213">
        <v>1</v>
      </c>
      <c r="C9213" t="s">
        <v>81</v>
      </c>
      <c r="D9213" t="s">
        <v>115</v>
      </c>
      <c r="E9213" t="s">
        <v>147</v>
      </c>
      <c r="F9213" t="s">
        <v>26094</v>
      </c>
      <c r="G9213" t="s">
        <v>149</v>
      </c>
      <c r="H9213" t="s">
        <v>150</v>
      </c>
      <c r="I9213" t="s">
        <v>136</v>
      </c>
      <c r="J9213" t="s">
        <v>137</v>
      </c>
      <c r="K9213" t="s">
        <v>138</v>
      </c>
      <c r="L9213" t="s">
        <v>26095</v>
      </c>
      <c r="M9213" t="s">
        <v>26096</v>
      </c>
      <c r="N9213">
        <v>1.2625</v>
      </c>
      <c r="O9213">
        <v>0</v>
      </c>
      <c r="P9213">
        <v>6</v>
      </c>
      <c r="Q9213">
        <v>0</v>
      </c>
      <c r="R9213">
        <v>1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0.11266150959262501</v>
      </c>
      <c r="Y9213">
        <v>0</v>
      </c>
      <c r="Z9213">
        <v>1.1305208139224998E-2</v>
      </c>
      <c r="AA9213">
        <v>0</v>
      </c>
      <c r="AB9213">
        <v>0</v>
      </c>
      <c r="AC9213">
        <v>0</v>
      </c>
      <c r="AD9213">
        <v>0</v>
      </c>
      <c r="AE9213">
        <v>0.12396671773185002</v>
      </c>
    </row>
    <row r="9214" spans="1:31" x14ac:dyDescent="0.25">
      <c r="A9214">
        <v>2336006</v>
      </c>
      <c r="B9214">
        <v>1</v>
      </c>
      <c r="C9214" t="s">
        <v>80</v>
      </c>
      <c r="D9214" t="s">
        <v>106</v>
      </c>
      <c r="E9214" t="s">
        <v>158</v>
      </c>
      <c r="F9214" t="s">
        <v>26097</v>
      </c>
      <c r="G9214" t="s">
        <v>916</v>
      </c>
      <c r="H9214" t="s">
        <v>150</v>
      </c>
      <c r="I9214" t="s">
        <v>136</v>
      </c>
      <c r="J9214" t="s">
        <v>137</v>
      </c>
      <c r="K9214" t="s">
        <v>138</v>
      </c>
      <c r="L9214" t="s">
        <v>26098</v>
      </c>
      <c r="M9214" t="s">
        <v>26099</v>
      </c>
      <c r="N9214">
        <v>3.82</v>
      </c>
      <c r="O9214">
        <v>0</v>
      </c>
      <c r="P9214">
        <v>0</v>
      </c>
      <c r="Q9214">
        <v>0</v>
      </c>
      <c r="R9214">
        <v>10</v>
      </c>
      <c r="S9214">
        <v>0</v>
      </c>
      <c r="T9214">
        <v>3</v>
      </c>
      <c r="U9214">
        <v>0</v>
      </c>
      <c r="V9214">
        <v>0</v>
      </c>
      <c r="W9214">
        <v>0</v>
      </c>
      <c r="X9214">
        <v>0</v>
      </c>
      <c r="Y9214">
        <v>0</v>
      </c>
      <c r="Z9214">
        <v>114.89487852359423</v>
      </c>
      <c r="AA9214">
        <v>0</v>
      </c>
      <c r="AB9214">
        <v>28.139327739111405</v>
      </c>
      <c r="AC9214">
        <v>0</v>
      </c>
      <c r="AD9214">
        <v>0</v>
      </c>
      <c r="AE9214">
        <v>143.03420626270562</v>
      </c>
    </row>
    <row r="9215" spans="1:31" x14ac:dyDescent="0.25">
      <c r="A9215">
        <v>2336212</v>
      </c>
      <c r="B9215">
        <v>1</v>
      </c>
      <c r="C9215" t="s">
        <v>80</v>
      </c>
      <c r="D9215" t="s">
        <v>110</v>
      </c>
      <c r="E9215" t="s">
        <v>414</v>
      </c>
      <c r="F9215" t="s">
        <v>26100</v>
      </c>
      <c r="G9215" t="s">
        <v>193</v>
      </c>
      <c r="H9215" t="s">
        <v>135</v>
      </c>
      <c r="I9215" t="s">
        <v>136</v>
      </c>
      <c r="J9215" t="s">
        <v>3</v>
      </c>
      <c r="K9215" t="s">
        <v>138</v>
      </c>
      <c r="L9215" t="s">
        <v>26101</v>
      </c>
      <c r="M9215" t="s">
        <v>26102</v>
      </c>
      <c r="N9215">
        <v>1.2641666659999999</v>
      </c>
      <c r="O9215">
        <v>0</v>
      </c>
      <c r="P9215">
        <v>4279</v>
      </c>
      <c r="Q9215">
        <v>0</v>
      </c>
      <c r="R9215">
        <v>0</v>
      </c>
      <c r="S9215">
        <v>0</v>
      </c>
      <c r="T9215">
        <v>613</v>
      </c>
      <c r="U9215">
        <v>0</v>
      </c>
      <c r="V9215">
        <v>0</v>
      </c>
      <c r="W9215">
        <v>0</v>
      </c>
      <c r="X9215">
        <v>1162.5871733054312</v>
      </c>
      <c r="Y9215">
        <v>0</v>
      </c>
      <c r="Z9215">
        <v>0</v>
      </c>
      <c r="AA9215">
        <v>0</v>
      </c>
      <c r="AB9215">
        <v>948.13460201105158</v>
      </c>
      <c r="AC9215">
        <v>0</v>
      </c>
      <c r="AD9215">
        <v>0</v>
      </c>
      <c r="AE9215">
        <v>2110.7217753164828</v>
      </c>
    </row>
    <row r="9216" spans="1:31" x14ac:dyDescent="0.25">
      <c r="A9216">
        <v>2336238</v>
      </c>
      <c r="B9216">
        <v>1</v>
      </c>
      <c r="C9216" t="s">
        <v>80</v>
      </c>
      <c r="D9216" t="s">
        <v>93</v>
      </c>
      <c r="E9216" t="s">
        <v>147</v>
      </c>
      <c r="F9216" t="s">
        <v>26103</v>
      </c>
      <c r="G9216" t="s">
        <v>149</v>
      </c>
      <c r="H9216" t="s">
        <v>150</v>
      </c>
      <c r="I9216" t="s">
        <v>136</v>
      </c>
      <c r="J9216" t="s">
        <v>137</v>
      </c>
      <c r="K9216" t="s">
        <v>138</v>
      </c>
      <c r="L9216" t="s">
        <v>26104</v>
      </c>
      <c r="M9216" t="s">
        <v>26105</v>
      </c>
      <c r="N9216">
        <v>5.6238888879999998</v>
      </c>
      <c r="O9216">
        <v>0</v>
      </c>
      <c r="P9216">
        <v>0</v>
      </c>
      <c r="Q9216">
        <v>0</v>
      </c>
      <c r="R9216">
        <v>3</v>
      </c>
      <c r="S9216">
        <v>0</v>
      </c>
      <c r="T9216">
        <v>1</v>
      </c>
      <c r="U9216">
        <v>0</v>
      </c>
      <c r="V9216">
        <v>0</v>
      </c>
      <c r="W9216">
        <v>0</v>
      </c>
      <c r="X9216">
        <v>0</v>
      </c>
      <c r="Y9216">
        <v>0</v>
      </c>
      <c r="Z9216">
        <v>75.817362716933516</v>
      </c>
      <c r="AA9216">
        <v>0</v>
      </c>
      <c r="AB9216">
        <v>5.0978934763579176</v>
      </c>
      <c r="AC9216">
        <v>0</v>
      </c>
      <c r="AD9216">
        <v>0</v>
      </c>
      <c r="AE9216">
        <v>80.915256193291441</v>
      </c>
    </row>
    <row r="9217" spans="1:31" x14ac:dyDescent="0.25">
      <c r="A9217">
        <v>2336467</v>
      </c>
      <c r="B9217">
        <v>1</v>
      </c>
      <c r="C9217" t="s">
        <v>80</v>
      </c>
      <c r="D9217" t="s">
        <v>92</v>
      </c>
      <c r="E9217" t="s">
        <v>153</v>
      </c>
      <c r="F9217" t="s">
        <v>26106</v>
      </c>
      <c r="G9217" t="s">
        <v>155</v>
      </c>
      <c r="H9217" t="s">
        <v>150</v>
      </c>
      <c r="I9217" t="s">
        <v>136</v>
      </c>
      <c r="J9217" t="s">
        <v>137</v>
      </c>
      <c r="K9217" t="s">
        <v>138</v>
      </c>
      <c r="L9217" t="s">
        <v>26107</v>
      </c>
      <c r="M9217" t="s">
        <v>26108</v>
      </c>
      <c r="N9217">
        <v>1.5825</v>
      </c>
      <c r="O9217">
        <v>0</v>
      </c>
      <c r="P9217">
        <v>1</v>
      </c>
      <c r="Q9217">
        <v>0</v>
      </c>
      <c r="R9217">
        <v>0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0.71671709421780005</v>
      </c>
      <c r="Y9217">
        <v>0</v>
      </c>
      <c r="Z9217">
        <v>0</v>
      </c>
      <c r="AA9217">
        <v>0</v>
      </c>
      <c r="AB9217">
        <v>0</v>
      </c>
      <c r="AC9217">
        <v>0</v>
      </c>
      <c r="AD9217">
        <v>0</v>
      </c>
      <c r="AE9217">
        <v>0.71671709421780005</v>
      </c>
    </row>
    <row r="9218" spans="1:31" x14ac:dyDescent="0.25">
      <c r="A9218">
        <v>2335983</v>
      </c>
      <c r="B9218">
        <v>1</v>
      </c>
      <c r="C9218" t="s">
        <v>81</v>
      </c>
      <c r="D9218" t="s">
        <v>117</v>
      </c>
      <c r="E9218" t="s">
        <v>414</v>
      </c>
      <c r="F9218" t="s">
        <v>3358</v>
      </c>
      <c r="G9218" t="s">
        <v>134</v>
      </c>
      <c r="H9218" t="s">
        <v>135</v>
      </c>
      <c r="I9218" t="s">
        <v>136</v>
      </c>
      <c r="J9218" t="s">
        <v>137</v>
      </c>
      <c r="K9218" t="s">
        <v>138</v>
      </c>
      <c r="L9218" t="s">
        <v>26109</v>
      </c>
      <c r="M9218" t="s">
        <v>26110</v>
      </c>
      <c r="N9218">
        <v>0.13763888799999999</v>
      </c>
      <c r="O9218">
        <v>0</v>
      </c>
      <c r="P9218">
        <v>8802</v>
      </c>
      <c r="Q9218">
        <v>14</v>
      </c>
      <c r="R9218">
        <v>672</v>
      </c>
      <c r="S9218">
        <v>68</v>
      </c>
      <c r="T9218">
        <v>986</v>
      </c>
      <c r="U9218">
        <v>3</v>
      </c>
      <c r="V9218">
        <v>2</v>
      </c>
      <c r="W9218">
        <v>0</v>
      </c>
      <c r="X9218">
        <v>123.00498787375496</v>
      </c>
      <c r="Y9218">
        <v>1.7546038319906252</v>
      </c>
      <c r="Z9218">
        <v>22.180998505759487</v>
      </c>
      <c r="AA9218">
        <v>25.313644932739646</v>
      </c>
      <c r="AB9218">
        <v>38.571802268192918</v>
      </c>
      <c r="AC9218">
        <v>30.369540490092376</v>
      </c>
      <c r="AD9218">
        <v>18.812933863710253</v>
      </c>
      <c r="AE9218">
        <v>260.00851176624025</v>
      </c>
    </row>
    <row r="9219" spans="1:31" x14ac:dyDescent="0.25">
      <c r="A9219">
        <v>2336232</v>
      </c>
      <c r="B9219">
        <v>1</v>
      </c>
      <c r="C9219" t="s">
        <v>80</v>
      </c>
      <c r="D9219" t="s">
        <v>96</v>
      </c>
      <c r="E9219" t="s">
        <v>153</v>
      </c>
      <c r="F9219" t="s">
        <v>26111</v>
      </c>
      <c r="G9219" t="s">
        <v>254</v>
      </c>
      <c r="H9219" t="s">
        <v>150</v>
      </c>
      <c r="I9219" t="s">
        <v>136</v>
      </c>
      <c r="J9219" t="s">
        <v>137</v>
      </c>
      <c r="K9219" t="s">
        <v>138</v>
      </c>
      <c r="L9219" t="s">
        <v>26112</v>
      </c>
      <c r="M9219" t="s">
        <v>26113</v>
      </c>
      <c r="N9219">
        <v>2.0061111110000001</v>
      </c>
      <c r="O9219">
        <v>0</v>
      </c>
      <c r="P9219">
        <v>1</v>
      </c>
      <c r="Q9219">
        <v>0</v>
      </c>
      <c r="R9219">
        <v>0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0.59320828048083341</v>
      </c>
      <c r="Y9219">
        <v>0</v>
      </c>
      <c r="Z9219">
        <v>0</v>
      </c>
      <c r="AA9219">
        <v>0</v>
      </c>
      <c r="AB9219">
        <v>0</v>
      </c>
      <c r="AC9219">
        <v>0</v>
      </c>
      <c r="AD9219">
        <v>0</v>
      </c>
      <c r="AE9219">
        <v>0.59320828048083341</v>
      </c>
    </row>
    <row r="9220" spans="1:31" x14ac:dyDescent="0.25">
      <c r="A9220">
        <v>2336224</v>
      </c>
      <c r="B9220">
        <v>1</v>
      </c>
      <c r="C9220" t="s">
        <v>80</v>
      </c>
      <c r="D9220" t="s">
        <v>84</v>
      </c>
      <c r="E9220" t="s">
        <v>132</v>
      </c>
      <c r="F9220" t="s">
        <v>3512</v>
      </c>
      <c r="G9220" t="s">
        <v>134</v>
      </c>
      <c r="H9220" t="s">
        <v>135</v>
      </c>
      <c r="I9220" t="s">
        <v>136</v>
      </c>
      <c r="J9220" t="s">
        <v>137</v>
      </c>
      <c r="K9220" t="s">
        <v>138</v>
      </c>
      <c r="L9220" t="s">
        <v>26114</v>
      </c>
      <c r="M9220" t="s">
        <v>26115</v>
      </c>
      <c r="N9220">
        <v>0.30944444399999999</v>
      </c>
      <c r="O9220">
        <v>1</v>
      </c>
      <c r="P9220">
        <v>534</v>
      </c>
      <c r="Q9220">
        <v>0</v>
      </c>
      <c r="R9220">
        <v>17</v>
      </c>
      <c r="S9220">
        <v>27</v>
      </c>
      <c r="T9220">
        <v>427</v>
      </c>
      <c r="U9220">
        <v>7</v>
      </c>
      <c r="V9220">
        <v>4</v>
      </c>
      <c r="W9220">
        <v>0</v>
      </c>
      <c r="X9220">
        <v>50.056890453964932</v>
      </c>
      <c r="Y9220">
        <v>0</v>
      </c>
      <c r="Z9220">
        <v>3.7893366727508</v>
      </c>
      <c r="AA9220">
        <v>58.852415229115252</v>
      </c>
      <c r="AB9220">
        <v>210.24236073012133</v>
      </c>
      <c r="AC9220">
        <v>305.76866376394668</v>
      </c>
      <c r="AD9220">
        <v>174.59411423437584</v>
      </c>
      <c r="AE9220">
        <v>803.30378108427487</v>
      </c>
    </row>
    <row r="9221" spans="1:31" x14ac:dyDescent="0.25">
      <c r="A9221">
        <v>2336364</v>
      </c>
      <c r="B9221">
        <v>1</v>
      </c>
      <c r="C9221" t="s">
        <v>81</v>
      </c>
      <c r="D9221" t="s">
        <v>120</v>
      </c>
      <c r="E9221" t="s">
        <v>158</v>
      </c>
      <c r="F9221" t="s">
        <v>26116</v>
      </c>
      <c r="G9221" t="s">
        <v>453</v>
      </c>
      <c r="H9221" t="s">
        <v>150</v>
      </c>
      <c r="I9221" t="s">
        <v>136</v>
      </c>
      <c r="J9221" t="s">
        <v>137</v>
      </c>
      <c r="K9221" t="s">
        <v>138</v>
      </c>
      <c r="L9221" t="s">
        <v>26117</v>
      </c>
      <c r="M9221" t="s">
        <v>26118</v>
      </c>
      <c r="N9221">
        <v>2.6711111110000001</v>
      </c>
      <c r="O9221">
        <v>0</v>
      </c>
      <c r="P9221">
        <v>85</v>
      </c>
      <c r="Q9221">
        <v>0</v>
      </c>
      <c r="R9221">
        <v>2</v>
      </c>
      <c r="S9221">
        <v>0</v>
      </c>
      <c r="T9221">
        <v>11</v>
      </c>
      <c r="U9221">
        <v>0</v>
      </c>
      <c r="V9221">
        <v>0</v>
      </c>
      <c r="W9221">
        <v>0</v>
      </c>
      <c r="X9221">
        <v>36.037454511541739</v>
      </c>
      <c r="Y9221">
        <v>0</v>
      </c>
      <c r="Z9221">
        <v>2.33864790078225</v>
      </c>
      <c r="AA9221">
        <v>0</v>
      </c>
      <c r="AB9221">
        <v>22.465679681438949</v>
      </c>
      <c r="AC9221">
        <v>0</v>
      </c>
      <c r="AD9221">
        <v>0</v>
      </c>
      <c r="AE9221">
        <v>60.841782093762937</v>
      </c>
    </row>
    <row r="9222" spans="1:31" x14ac:dyDescent="0.25">
      <c r="A9222">
        <v>2336015</v>
      </c>
      <c r="B9222">
        <v>1</v>
      </c>
      <c r="C9222" t="s">
        <v>81</v>
      </c>
      <c r="D9222" t="s">
        <v>118</v>
      </c>
      <c r="E9222" t="s">
        <v>132</v>
      </c>
      <c r="F9222" t="s">
        <v>26119</v>
      </c>
      <c r="G9222" t="s">
        <v>134</v>
      </c>
      <c r="H9222" t="s">
        <v>135</v>
      </c>
      <c r="I9222" t="s">
        <v>136</v>
      </c>
      <c r="J9222" t="s">
        <v>137</v>
      </c>
      <c r="K9222" t="s">
        <v>138</v>
      </c>
      <c r="L9222" t="s">
        <v>26120</v>
      </c>
      <c r="M9222" t="s">
        <v>26121</v>
      </c>
      <c r="N9222">
        <v>1.121388888</v>
      </c>
      <c r="O9222">
        <v>0</v>
      </c>
      <c r="P9222">
        <v>232</v>
      </c>
      <c r="Q9222">
        <v>1</v>
      </c>
      <c r="R9222">
        <v>1</v>
      </c>
      <c r="S9222">
        <v>11</v>
      </c>
      <c r="T9222">
        <v>17</v>
      </c>
      <c r="U9222">
        <v>1</v>
      </c>
      <c r="V9222">
        <v>0</v>
      </c>
      <c r="W9222">
        <v>0</v>
      </c>
      <c r="X9222">
        <v>67.028741703116864</v>
      </c>
      <c r="Y9222">
        <v>0</v>
      </c>
      <c r="Z9222">
        <v>9.0531449215386175</v>
      </c>
      <c r="AA9222">
        <v>88.823517543121511</v>
      </c>
      <c r="AB9222">
        <v>12.820361508920902</v>
      </c>
      <c r="AC9222">
        <v>126.03559948408733</v>
      </c>
      <c r="AD9222">
        <v>0</v>
      </c>
      <c r="AE9222">
        <v>303.7613651607852</v>
      </c>
    </row>
    <row r="9223" spans="1:31" x14ac:dyDescent="0.25">
      <c r="A9223">
        <v>2336450</v>
      </c>
      <c r="B9223">
        <v>1</v>
      </c>
      <c r="C9223" t="s">
        <v>80</v>
      </c>
      <c r="D9223" t="s">
        <v>104</v>
      </c>
      <c r="E9223" t="s">
        <v>175</v>
      </c>
      <c r="F9223" t="s">
        <v>4185</v>
      </c>
      <c r="G9223" t="s">
        <v>134</v>
      </c>
      <c r="H9223" t="s">
        <v>135</v>
      </c>
      <c r="I9223" t="s">
        <v>136</v>
      </c>
      <c r="J9223" t="s">
        <v>137</v>
      </c>
      <c r="K9223" t="s">
        <v>138</v>
      </c>
      <c r="L9223" t="s">
        <v>26122</v>
      </c>
      <c r="M9223" t="s">
        <v>26123</v>
      </c>
      <c r="N9223">
        <v>1.008888888</v>
      </c>
      <c r="O9223">
        <v>0</v>
      </c>
      <c r="P9223">
        <v>0</v>
      </c>
      <c r="Q9223">
        <v>0</v>
      </c>
      <c r="R9223">
        <v>0</v>
      </c>
      <c r="S9223">
        <v>6</v>
      </c>
      <c r="T9223">
        <v>1</v>
      </c>
      <c r="U9223">
        <v>9</v>
      </c>
      <c r="V9223">
        <v>1</v>
      </c>
      <c r="W9223">
        <v>0</v>
      </c>
      <c r="X9223">
        <v>0</v>
      </c>
      <c r="Y9223">
        <v>0</v>
      </c>
      <c r="Z9223">
        <v>0</v>
      </c>
      <c r="AA9223">
        <v>55.8173173861869</v>
      </c>
      <c r="AB9223">
        <v>3.13600610035E-2</v>
      </c>
      <c r="AC9223">
        <v>2217.2015427460105</v>
      </c>
      <c r="AD9223">
        <v>16.463640399613332</v>
      </c>
      <c r="AE9223">
        <v>2289.5138605928141</v>
      </c>
    </row>
    <row r="9224" spans="1:31" x14ac:dyDescent="0.25">
      <c r="A9224">
        <v>2336301</v>
      </c>
      <c r="B9224">
        <v>1</v>
      </c>
      <c r="C9224" t="s">
        <v>80</v>
      </c>
      <c r="D9224" t="s">
        <v>83</v>
      </c>
      <c r="E9224" t="s">
        <v>414</v>
      </c>
      <c r="F9224" t="s">
        <v>26124</v>
      </c>
      <c r="G9224" t="s">
        <v>703</v>
      </c>
      <c r="H9224" t="s">
        <v>135</v>
      </c>
      <c r="I9224" t="s">
        <v>136</v>
      </c>
      <c r="J9224" t="s">
        <v>3</v>
      </c>
      <c r="K9224" t="s">
        <v>138</v>
      </c>
      <c r="L9224" t="s">
        <v>26125</v>
      </c>
      <c r="M9224" t="s">
        <v>26126</v>
      </c>
      <c r="N9224">
        <v>0.91694444399999997</v>
      </c>
      <c r="O9224">
        <v>0</v>
      </c>
      <c r="P9224">
        <v>6230</v>
      </c>
      <c r="Q9224">
        <v>0</v>
      </c>
      <c r="R9224">
        <v>1</v>
      </c>
      <c r="S9224">
        <v>2</v>
      </c>
      <c r="T9224">
        <v>1053</v>
      </c>
      <c r="U9224">
        <v>0</v>
      </c>
      <c r="V9224">
        <v>5</v>
      </c>
      <c r="W9224">
        <v>0</v>
      </c>
      <c r="X9224">
        <v>1312.8114231729974</v>
      </c>
      <c r="Y9224">
        <v>0</v>
      </c>
      <c r="Z9224">
        <v>1.1356341965800001E-2</v>
      </c>
      <c r="AA9224">
        <v>83.311508732425168</v>
      </c>
      <c r="AB9224">
        <v>994.28188274043919</v>
      </c>
      <c r="AC9224">
        <v>0</v>
      </c>
      <c r="AD9224">
        <v>83.859245875800582</v>
      </c>
      <c r="AE9224">
        <v>2474.2754168636284</v>
      </c>
    </row>
    <row r="9225" spans="1:31" x14ac:dyDescent="0.25">
      <c r="A9225">
        <v>2336055</v>
      </c>
      <c r="B9225">
        <v>1</v>
      </c>
      <c r="C9225" t="s">
        <v>80</v>
      </c>
      <c r="D9225" t="s">
        <v>100</v>
      </c>
      <c r="E9225" t="s">
        <v>147</v>
      </c>
      <c r="F9225" t="s">
        <v>26127</v>
      </c>
      <c r="G9225" t="s">
        <v>149</v>
      </c>
      <c r="H9225" t="s">
        <v>150</v>
      </c>
      <c r="I9225" t="s">
        <v>136</v>
      </c>
      <c r="J9225" t="s">
        <v>137</v>
      </c>
      <c r="K9225" t="s">
        <v>138</v>
      </c>
      <c r="L9225" t="s">
        <v>26128</v>
      </c>
      <c r="M9225" t="s">
        <v>26129</v>
      </c>
      <c r="N9225">
        <v>0.91944444400000003</v>
      </c>
      <c r="O9225">
        <v>0</v>
      </c>
      <c r="P9225">
        <v>0</v>
      </c>
      <c r="Q9225">
        <v>0</v>
      </c>
      <c r="R9225">
        <v>1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0</v>
      </c>
      <c r="Y9225">
        <v>0</v>
      </c>
      <c r="Z9225">
        <v>3.9270148511071832</v>
      </c>
      <c r="AA9225">
        <v>0</v>
      </c>
      <c r="AB9225">
        <v>0</v>
      </c>
      <c r="AC9225">
        <v>0</v>
      </c>
      <c r="AD9225">
        <v>0</v>
      </c>
      <c r="AE9225">
        <v>3.9270148511071832</v>
      </c>
    </row>
    <row r="9226" spans="1:31" x14ac:dyDescent="0.25">
      <c r="A9226">
        <v>2336072</v>
      </c>
      <c r="B9226">
        <v>1</v>
      </c>
      <c r="C9226" t="s">
        <v>81</v>
      </c>
      <c r="D9226" t="s">
        <v>112</v>
      </c>
      <c r="E9226" t="s">
        <v>175</v>
      </c>
      <c r="F9226" t="s">
        <v>26130</v>
      </c>
      <c r="G9226" t="s">
        <v>210</v>
      </c>
      <c r="H9226" t="s">
        <v>135</v>
      </c>
      <c r="I9226" t="s">
        <v>136</v>
      </c>
      <c r="J9226" t="s">
        <v>137</v>
      </c>
      <c r="K9226" t="s">
        <v>138</v>
      </c>
      <c r="L9226" t="s">
        <v>26131</v>
      </c>
      <c r="M9226" t="s">
        <v>26132</v>
      </c>
      <c r="N9226">
        <v>1.8519444439999999</v>
      </c>
      <c r="O9226">
        <v>0</v>
      </c>
      <c r="P9226">
        <v>32</v>
      </c>
      <c r="Q9226">
        <v>23</v>
      </c>
      <c r="R9226">
        <v>7</v>
      </c>
      <c r="S9226">
        <v>3</v>
      </c>
      <c r="T9226">
        <v>3</v>
      </c>
      <c r="U9226">
        <v>1</v>
      </c>
      <c r="V9226">
        <v>0</v>
      </c>
      <c r="W9226">
        <v>0</v>
      </c>
      <c r="X9226">
        <v>6.2317266228110855</v>
      </c>
      <c r="Y9226">
        <v>23.551217210779921</v>
      </c>
      <c r="Z9226">
        <v>12.903856499166801</v>
      </c>
      <c r="AA9226">
        <v>23.080976664118428</v>
      </c>
      <c r="AB9226">
        <v>9.8481353219917018</v>
      </c>
      <c r="AC9226">
        <v>295.80225389333759</v>
      </c>
      <c r="AD9226">
        <v>0</v>
      </c>
      <c r="AE9226">
        <v>371.41816621220551</v>
      </c>
    </row>
    <row r="9227" spans="1:31" x14ac:dyDescent="0.25">
      <c r="A9227">
        <v>2336115</v>
      </c>
      <c r="B9227">
        <v>1</v>
      </c>
      <c r="C9227" t="s">
        <v>80</v>
      </c>
      <c r="D9227" t="s">
        <v>93</v>
      </c>
      <c r="E9227" t="s">
        <v>153</v>
      </c>
      <c r="F9227" t="s">
        <v>26133</v>
      </c>
      <c r="G9227" t="s">
        <v>203</v>
      </c>
      <c r="H9227" t="s">
        <v>150</v>
      </c>
      <c r="I9227" t="s">
        <v>136</v>
      </c>
      <c r="J9227" t="s">
        <v>137</v>
      </c>
      <c r="K9227" t="s">
        <v>138</v>
      </c>
      <c r="L9227" t="s">
        <v>26134</v>
      </c>
      <c r="M9227" t="s">
        <v>26135</v>
      </c>
      <c r="N9227">
        <v>1.193333333</v>
      </c>
      <c r="O9227">
        <v>0</v>
      </c>
      <c r="P9227">
        <v>1</v>
      </c>
      <c r="Q9227">
        <v>0</v>
      </c>
      <c r="R9227">
        <v>0</v>
      </c>
      <c r="S9227">
        <v>0</v>
      </c>
      <c r="T9227">
        <v>0</v>
      </c>
      <c r="U9227">
        <v>0</v>
      </c>
      <c r="V9227">
        <v>0</v>
      </c>
      <c r="W9227">
        <v>0</v>
      </c>
      <c r="X9227">
        <v>2.2778992849308333E-2</v>
      </c>
      <c r="Y9227">
        <v>0</v>
      </c>
      <c r="Z9227">
        <v>0</v>
      </c>
      <c r="AA9227">
        <v>0</v>
      </c>
      <c r="AB9227">
        <v>0</v>
      </c>
      <c r="AC9227">
        <v>0</v>
      </c>
      <c r="AD9227">
        <v>0</v>
      </c>
      <c r="AE9227">
        <v>2.2778992849308333E-2</v>
      </c>
    </row>
    <row r="9228" spans="1:31" x14ac:dyDescent="0.25">
      <c r="A9228">
        <v>2335992</v>
      </c>
      <c r="B9228">
        <v>1</v>
      </c>
      <c r="C9228" t="s">
        <v>80</v>
      </c>
      <c r="D9228" t="s">
        <v>106</v>
      </c>
      <c r="E9228" t="s">
        <v>141</v>
      </c>
      <c r="F9228" t="s">
        <v>1007</v>
      </c>
      <c r="G9228" t="s">
        <v>134</v>
      </c>
      <c r="H9228" t="s">
        <v>135</v>
      </c>
      <c r="I9228" t="s">
        <v>136</v>
      </c>
      <c r="J9228" t="s">
        <v>137</v>
      </c>
      <c r="K9228" t="s">
        <v>138</v>
      </c>
      <c r="L9228" t="s">
        <v>26136</v>
      </c>
      <c r="M9228" t="s">
        <v>26137</v>
      </c>
      <c r="N9228">
        <v>0.83750000000000002</v>
      </c>
      <c r="O9228">
        <v>0</v>
      </c>
      <c r="P9228">
        <v>4</v>
      </c>
      <c r="Q9228">
        <v>32</v>
      </c>
      <c r="R9228">
        <v>257</v>
      </c>
      <c r="S9228">
        <v>9</v>
      </c>
      <c r="T9228">
        <v>65</v>
      </c>
      <c r="U9228">
        <v>0</v>
      </c>
      <c r="V9228">
        <v>0</v>
      </c>
      <c r="W9228">
        <v>0</v>
      </c>
      <c r="X9228">
        <v>3.04406356207725</v>
      </c>
      <c r="Y9228">
        <v>112.69670652547697</v>
      </c>
      <c r="Z9228">
        <v>523.76417100920946</v>
      </c>
      <c r="AA9228">
        <v>19.951372168397125</v>
      </c>
      <c r="AB9228">
        <v>118.52086926900868</v>
      </c>
      <c r="AC9228">
        <v>0</v>
      </c>
      <c r="AD9228">
        <v>0</v>
      </c>
      <c r="AE9228">
        <v>777.97718253416951</v>
      </c>
    </row>
    <row r="9229" spans="1:31" x14ac:dyDescent="0.25">
      <c r="A9229">
        <v>2336513</v>
      </c>
      <c r="B9229">
        <v>1</v>
      </c>
      <c r="C9229" t="s">
        <v>80</v>
      </c>
      <c r="D9229" t="s">
        <v>90</v>
      </c>
      <c r="E9229" t="s">
        <v>153</v>
      </c>
      <c r="F9229" t="s">
        <v>26138</v>
      </c>
      <c r="G9229" t="s">
        <v>155</v>
      </c>
      <c r="H9229" t="s">
        <v>150</v>
      </c>
      <c r="I9229" t="s">
        <v>136</v>
      </c>
      <c r="J9229" t="s">
        <v>137</v>
      </c>
      <c r="K9229" t="s">
        <v>138</v>
      </c>
      <c r="L9229" t="s">
        <v>26139</v>
      </c>
      <c r="M9229" t="s">
        <v>26140</v>
      </c>
      <c r="N9229">
        <v>3.4355555550000001</v>
      </c>
      <c r="O9229">
        <v>0</v>
      </c>
      <c r="P9229">
        <v>2</v>
      </c>
      <c r="Q9229">
        <v>0</v>
      </c>
      <c r="R9229">
        <v>0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1.9021542524042669</v>
      </c>
      <c r="Y9229">
        <v>0</v>
      </c>
      <c r="Z9229">
        <v>0</v>
      </c>
      <c r="AA9229">
        <v>0</v>
      </c>
      <c r="AB9229">
        <v>0</v>
      </c>
      <c r="AC9229">
        <v>0</v>
      </c>
      <c r="AD9229">
        <v>0</v>
      </c>
      <c r="AE9229">
        <v>1.9021542524042669</v>
      </c>
    </row>
    <row r="9230" spans="1:31" x14ac:dyDescent="0.25">
      <c r="A9230">
        <v>2336121</v>
      </c>
      <c r="B9230">
        <v>1</v>
      </c>
      <c r="C9230" t="s">
        <v>81</v>
      </c>
      <c r="D9230" t="s">
        <v>128</v>
      </c>
      <c r="E9230" t="s">
        <v>175</v>
      </c>
      <c r="F9230" t="s">
        <v>26141</v>
      </c>
      <c r="G9230" t="s">
        <v>143</v>
      </c>
      <c r="H9230" t="s">
        <v>135</v>
      </c>
      <c r="I9230" t="s">
        <v>136</v>
      </c>
      <c r="J9230" t="s">
        <v>137</v>
      </c>
      <c r="K9230" t="s">
        <v>144</v>
      </c>
      <c r="L9230" t="s">
        <v>26142</v>
      </c>
      <c r="M9230" t="s">
        <v>26143</v>
      </c>
      <c r="N9230">
        <v>0.7</v>
      </c>
      <c r="O9230">
        <v>0</v>
      </c>
      <c r="P9230">
        <v>270</v>
      </c>
      <c r="Q9230">
        <v>0</v>
      </c>
      <c r="R9230">
        <v>0</v>
      </c>
      <c r="S9230">
        <v>0</v>
      </c>
      <c r="T9230">
        <v>0</v>
      </c>
      <c r="U9230">
        <v>0</v>
      </c>
      <c r="V9230">
        <v>0</v>
      </c>
      <c r="W9230">
        <v>0</v>
      </c>
      <c r="X9230">
        <v>37.815577368050995</v>
      </c>
      <c r="Y9230">
        <v>0</v>
      </c>
      <c r="Z9230">
        <v>0</v>
      </c>
      <c r="AA9230">
        <v>0</v>
      </c>
      <c r="AB9230">
        <v>0</v>
      </c>
      <c r="AC9230">
        <v>0</v>
      </c>
      <c r="AD9230">
        <v>0</v>
      </c>
      <c r="AE9230">
        <v>37.815577368050995</v>
      </c>
    </row>
    <row r="9231" spans="1:31" x14ac:dyDescent="0.25">
      <c r="A9231">
        <v>2336370</v>
      </c>
      <c r="B9231">
        <v>1</v>
      </c>
      <c r="C9231" t="s">
        <v>80</v>
      </c>
      <c r="D9231" t="s">
        <v>107</v>
      </c>
      <c r="E9231" t="s">
        <v>153</v>
      </c>
      <c r="F9231" t="s">
        <v>26144</v>
      </c>
      <c r="G9231" t="s">
        <v>254</v>
      </c>
      <c r="H9231" t="s">
        <v>150</v>
      </c>
      <c r="I9231" t="s">
        <v>136</v>
      </c>
      <c r="J9231" t="s">
        <v>137</v>
      </c>
      <c r="K9231" t="s">
        <v>138</v>
      </c>
      <c r="L9231" t="s">
        <v>26145</v>
      </c>
      <c r="M9231" t="s">
        <v>26146</v>
      </c>
      <c r="N9231">
        <v>4</v>
      </c>
      <c r="O9231">
        <v>0</v>
      </c>
      <c r="P9231">
        <v>1</v>
      </c>
      <c r="Q9231">
        <v>0</v>
      </c>
      <c r="R9231">
        <v>0</v>
      </c>
      <c r="S9231">
        <v>0</v>
      </c>
      <c r="T9231">
        <v>0</v>
      </c>
      <c r="U9231">
        <v>0</v>
      </c>
      <c r="V9231">
        <v>0</v>
      </c>
      <c r="W9231">
        <v>0</v>
      </c>
      <c r="X9231">
        <v>0.45782658875266663</v>
      </c>
      <c r="Y9231">
        <v>0</v>
      </c>
      <c r="Z9231">
        <v>0</v>
      </c>
      <c r="AA9231">
        <v>0</v>
      </c>
      <c r="AB9231">
        <v>0</v>
      </c>
      <c r="AC9231">
        <v>0</v>
      </c>
      <c r="AD9231">
        <v>0</v>
      </c>
      <c r="AE9231">
        <v>0.45782658875266663</v>
      </c>
    </row>
    <row r="9232" spans="1:31" x14ac:dyDescent="0.25">
      <c r="A9232">
        <v>2336135</v>
      </c>
      <c r="B9232">
        <v>1</v>
      </c>
      <c r="C9232" t="s">
        <v>80</v>
      </c>
      <c r="D9232" t="s">
        <v>104</v>
      </c>
      <c r="E9232" t="s">
        <v>158</v>
      </c>
      <c r="F9232" t="s">
        <v>25130</v>
      </c>
      <c r="G9232" t="s">
        <v>143</v>
      </c>
      <c r="H9232" t="s">
        <v>150</v>
      </c>
      <c r="I9232" t="s">
        <v>136</v>
      </c>
      <c r="J9232" t="s">
        <v>137</v>
      </c>
      <c r="K9232" t="s">
        <v>144</v>
      </c>
      <c r="L9232" t="s">
        <v>26147</v>
      </c>
      <c r="M9232" t="s">
        <v>26148</v>
      </c>
      <c r="N9232">
        <v>7.2294444440000003</v>
      </c>
      <c r="O9232">
        <v>0</v>
      </c>
      <c r="P9232">
        <v>58</v>
      </c>
      <c r="Q9232">
        <v>0</v>
      </c>
      <c r="R9232">
        <v>6</v>
      </c>
      <c r="S9232">
        <v>0</v>
      </c>
      <c r="T9232">
        <v>14</v>
      </c>
      <c r="U9232">
        <v>0</v>
      </c>
      <c r="V9232">
        <v>0</v>
      </c>
      <c r="W9232">
        <v>0</v>
      </c>
      <c r="X9232">
        <v>100.70687376622773</v>
      </c>
      <c r="Y9232">
        <v>0</v>
      </c>
      <c r="Z9232">
        <v>42.200073193797081</v>
      </c>
      <c r="AA9232">
        <v>0</v>
      </c>
      <c r="AB9232">
        <v>49.933653656342216</v>
      </c>
      <c r="AC9232">
        <v>0</v>
      </c>
      <c r="AD9232">
        <v>0</v>
      </c>
      <c r="AE9232">
        <v>192.84060061636703</v>
      </c>
    </row>
    <row r="9233" spans="1:31" x14ac:dyDescent="0.25">
      <c r="A9233">
        <v>2336576</v>
      </c>
      <c r="B9233">
        <v>1</v>
      </c>
      <c r="C9233" t="s">
        <v>80</v>
      </c>
      <c r="D9233" t="s">
        <v>83</v>
      </c>
      <c r="E9233" t="s">
        <v>147</v>
      </c>
      <c r="F9233" t="s">
        <v>26149</v>
      </c>
      <c r="G9233" t="s">
        <v>149</v>
      </c>
      <c r="H9233" t="s">
        <v>150</v>
      </c>
      <c r="I9233" t="s">
        <v>136</v>
      </c>
      <c r="J9233" t="s">
        <v>137</v>
      </c>
      <c r="K9233" t="s">
        <v>138</v>
      </c>
      <c r="L9233" t="s">
        <v>26150</v>
      </c>
      <c r="M9233" t="s">
        <v>26151</v>
      </c>
      <c r="N9233">
        <v>2.9127777770000001</v>
      </c>
      <c r="O9233">
        <v>0</v>
      </c>
      <c r="P9233">
        <v>11</v>
      </c>
      <c r="Q9233">
        <v>0</v>
      </c>
      <c r="R9233">
        <v>0</v>
      </c>
      <c r="S9233">
        <v>0</v>
      </c>
      <c r="T9233">
        <v>52</v>
      </c>
      <c r="U9233">
        <v>0</v>
      </c>
      <c r="V9233">
        <v>0</v>
      </c>
      <c r="W9233">
        <v>0</v>
      </c>
      <c r="X9233">
        <v>3.7026125116233755</v>
      </c>
      <c r="Y9233">
        <v>0</v>
      </c>
      <c r="Z9233">
        <v>0</v>
      </c>
      <c r="AA9233">
        <v>0</v>
      </c>
      <c r="AB9233">
        <v>88.897010857832782</v>
      </c>
      <c r="AC9233">
        <v>0</v>
      </c>
      <c r="AD9233">
        <v>0</v>
      </c>
      <c r="AE9233">
        <v>92.599623369456154</v>
      </c>
    </row>
    <row r="9234" spans="1:31" x14ac:dyDescent="0.25">
      <c r="A9234">
        <v>2336078</v>
      </c>
      <c r="B9234">
        <v>1</v>
      </c>
      <c r="C9234" t="s">
        <v>80</v>
      </c>
      <c r="D9234" t="s">
        <v>82</v>
      </c>
      <c r="E9234" t="s">
        <v>153</v>
      </c>
      <c r="F9234" t="s">
        <v>11569</v>
      </c>
      <c r="G9234" t="s">
        <v>203</v>
      </c>
      <c r="H9234" t="s">
        <v>150</v>
      </c>
      <c r="I9234" t="s">
        <v>136</v>
      </c>
      <c r="J9234" t="s">
        <v>137</v>
      </c>
      <c r="K9234" t="s">
        <v>138</v>
      </c>
      <c r="L9234" t="s">
        <v>26152</v>
      </c>
      <c r="M9234" t="s">
        <v>26153</v>
      </c>
      <c r="N9234">
        <v>0.68916666599999998</v>
      </c>
      <c r="O9234">
        <v>0</v>
      </c>
      <c r="P9234">
        <v>0</v>
      </c>
      <c r="Q9234">
        <v>0</v>
      </c>
      <c r="R9234">
        <v>0</v>
      </c>
      <c r="S9234">
        <v>0</v>
      </c>
      <c r="T9234">
        <v>1</v>
      </c>
      <c r="U9234">
        <v>0</v>
      </c>
      <c r="V9234">
        <v>0</v>
      </c>
      <c r="W9234">
        <v>0</v>
      </c>
      <c r="X9234">
        <v>0</v>
      </c>
      <c r="Y9234">
        <v>0</v>
      </c>
      <c r="Z9234">
        <v>0</v>
      </c>
      <c r="AA9234">
        <v>0</v>
      </c>
      <c r="AB9234">
        <v>0.6308764641375002</v>
      </c>
      <c r="AC9234">
        <v>0</v>
      </c>
      <c r="AD9234">
        <v>0</v>
      </c>
      <c r="AE9234">
        <v>0.6308764641375002</v>
      </c>
    </row>
    <row r="9235" spans="1:31" x14ac:dyDescent="0.25">
      <c r="A9235">
        <v>2336427</v>
      </c>
      <c r="B9235">
        <v>1</v>
      </c>
      <c r="C9235" t="s">
        <v>81</v>
      </c>
      <c r="D9235" t="s">
        <v>123</v>
      </c>
      <c r="E9235" t="s">
        <v>153</v>
      </c>
      <c r="F9235" t="s">
        <v>26154</v>
      </c>
      <c r="G9235" t="s">
        <v>203</v>
      </c>
      <c r="H9235" t="s">
        <v>150</v>
      </c>
      <c r="I9235" t="s">
        <v>136</v>
      </c>
      <c r="J9235" t="s">
        <v>137</v>
      </c>
      <c r="K9235" t="s">
        <v>138</v>
      </c>
      <c r="L9235" t="s">
        <v>26155</v>
      </c>
      <c r="M9235" t="s">
        <v>26156</v>
      </c>
      <c r="N9235">
        <v>0.87083333299999999</v>
      </c>
      <c r="O9235">
        <v>0</v>
      </c>
      <c r="P9235">
        <v>2</v>
      </c>
      <c r="Q9235">
        <v>0</v>
      </c>
      <c r="R9235">
        <v>0</v>
      </c>
      <c r="S9235">
        <v>0</v>
      </c>
      <c r="T9235">
        <v>4</v>
      </c>
      <c r="U9235">
        <v>0</v>
      </c>
      <c r="V9235">
        <v>0</v>
      </c>
      <c r="W9235">
        <v>0</v>
      </c>
      <c r="X9235">
        <v>0.34151586137120832</v>
      </c>
      <c r="Y9235">
        <v>0</v>
      </c>
      <c r="Z9235">
        <v>0</v>
      </c>
      <c r="AA9235">
        <v>0</v>
      </c>
      <c r="AB9235">
        <v>4.534974051105209</v>
      </c>
      <c r="AC9235">
        <v>0</v>
      </c>
      <c r="AD9235">
        <v>0</v>
      </c>
      <c r="AE9235">
        <v>4.8764899124764174</v>
      </c>
    </row>
    <row r="9236" spans="1:31" x14ac:dyDescent="0.25">
      <c r="A9236">
        <v>2336178</v>
      </c>
      <c r="B9236">
        <v>1</v>
      </c>
      <c r="C9236" t="s">
        <v>81</v>
      </c>
      <c r="D9236" t="s">
        <v>113</v>
      </c>
      <c r="E9236" t="s">
        <v>132</v>
      </c>
      <c r="F9236" t="s">
        <v>8395</v>
      </c>
      <c r="G9236" t="s">
        <v>143</v>
      </c>
      <c r="H9236" t="s">
        <v>135</v>
      </c>
      <c r="I9236" t="s">
        <v>136</v>
      </c>
      <c r="J9236" t="s">
        <v>137</v>
      </c>
      <c r="K9236" t="s">
        <v>144</v>
      </c>
      <c r="L9236" t="s">
        <v>26157</v>
      </c>
      <c r="M9236" t="s">
        <v>26158</v>
      </c>
      <c r="N9236">
        <v>10.174166666</v>
      </c>
      <c r="O9236">
        <v>1</v>
      </c>
      <c r="P9236">
        <v>233</v>
      </c>
      <c r="Q9236">
        <v>99</v>
      </c>
      <c r="R9236">
        <v>185</v>
      </c>
      <c r="S9236">
        <v>7</v>
      </c>
      <c r="T9236">
        <v>14</v>
      </c>
      <c r="U9236">
        <v>1</v>
      </c>
      <c r="V9236">
        <v>0</v>
      </c>
      <c r="W9236">
        <v>0.20397722416977501</v>
      </c>
      <c r="X9236">
        <v>361.44633056919952</v>
      </c>
      <c r="Y9236">
        <v>5544.0134390422045</v>
      </c>
      <c r="Z9236">
        <v>8209.6224347120351</v>
      </c>
      <c r="AA9236">
        <v>119.64405329606063</v>
      </c>
      <c r="AB9236">
        <v>127.64289454576142</v>
      </c>
      <c r="AC9236">
        <v>1471.9876699450076</v>
      </c>
      <c r="AD9236">
        <v>0</v>
      </c>
      <c r="AE9236">
        <v>15834.560799334438</v>
      </c>
    </row>
    <row r="9237" spans="1:31" x14ac:dyDescent="0.25">
      <c r="A9237">
        <v>2336553</v>
      </c>
      <c r="B9237">
        <v>1</v>
      </c>
      <c r="C9237" t="s">
        <v>81</v>
      </c>
      <c r="D9237" t="s">
        <v>118</v>
      </c>
      <c r="E9237" t="s">
        <v>147</v>
      </c>
      <c r="F9237" t="s">
        <v>24939</v>
      </c>
      <c r="G9237" t="s">
        <v>149</v>
      </c>
      <c r="H9237" t="s">
        <v>150</v>
      </c>
      <c r="I9237" t="s">
        <v>136</v>
      </c>
      <c r="J9237" t="s">
        <v>137</v>
      </c>
      <c r="K9237" t="s">
        <v>138</v>
      </c>
      <c r="L9237" t="s">
        <v>26159</v>
      </c>
      <c r="M9237" t="s">
        <v>26160</v>
      </c>
      <c r="N9237">
        <v>1.28</v>
      </c>
      <c r="O9237">
        <v>0</v>
      </c>
      <c r="P9237">
        <v>0</v>
      </c>
      <c r="Q9237">
        <v>0</v>
      </c>
      <c r="R9237">
        <v>1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0</v>
      </c>
      <c r="Y9237">
        <v>0</v>
      </c>
      <c r="Z9237">
        <v>0.47396090840973343</v>
      </c>
      <c r="AA9237">
        <v>0</v>
      </c>
      <c r="AB9237">
        <v>0</v>
      </c>
      <c r="AC9237">
        <v>0</v>
      </c>
      <c r="AD9237">
        <v>0</v>
      </c>
      <c r="AE9237">
        <v>0.47396090840973343</v>
      </c>
    </row>
    <row r="9238" spans="1:31" x14ac:dyDescent="0.25">
      <c r="A9238">
        <v>2335989</v>
      </c>
      <c r="B9238">
        <v>1</v>
      </c>
      <c r="C9238" t="s">
        <v>81</v>
      </c>
      <c r="D9238" t="s">
        <v>128</v>
      </c>
      <c r="E9238" t="s">
        <v>175</v>
      </c>
      <c r="F9238" t="s">
        <v>26161</v>
      </c>
      <c r="G9238" t="s">
        <v>134</v>
      </c>
      <c r="H9238" t="s">
        <v>135</v>
      </c>
      <c r="I9238" t="s">
        <v>136</v>
      </c>
      <c r="J9238" t="s">
        <v>137</v>
      </c>
      <c r="K9238" t="s">
        <v>138</v>
      </c>
      <c r="L9238" t="s">
        <v>26162</v>
      </c>
      <c r="M9238" t="s">
        <v>26163</v>
      </c>
      <c r="N9238">
        <v>0.568333333</v>
      </c>
      <c r="O9238">
        <v>5</v>
      </c>
      <c r="P9238">
        <v>10237</v>
      </c>
      <c r="Q9238">
        <v>17</v>
      </c>
      <c r="R9238">
        <v>144</v>
      </c>
      <c r="S9238">
        <v>23</v>
      </c>
      <c r="T9238">
        <v>837</v>
      </c>
      <c r="U9238">
        <v>6</v>
      </c>
      <c r="V9238">
        <v>1</v>
      </c>
      <c r="W9238">
        <v>0.83268720610240021</v>
      </c>
      <c r="X9238">
        <v>827.36351270413729</v>
      </c>
      <c r="Y9238">
        <v>9.4986948380543996</v>
      </c>
      <c r="Z9238">
        <v>48.607504403407447</v>
      </c>
      <c r="AA9238">
        <v>393.30255130263316</v>
      </c>
      <c r="AB9238">
        <v>246.52483478309043</v>
      </c>
      <c r="AC9238">
        <v>43.173257880125448</v>
      </c>
      <c r="AD9238">
        <v>5.6160919997588996</v>
      </c>
      <c r="AE9238">
        <v>1574.9191351173095</v>
      </c>
    </row>
    <row r="9239" spans="1:31" x14ac:dyDescent="0.25">
      <c r="A9239">
        <v>2336244</v>
      </c>
      <c r="B9239">
        <v>1</v>
      </c>
      <c r="C9239" t="s">
        <v>80</v>
      </c>
      <c r="D9239" t="s">
        <v>104</v>
      </c>
      <c r="E9239" t="s">
        <v>175</v>
      </c>
      <c r="F9239" t="s">
        <v>2631</v>
      </c>
      <c r="G9239" t="s">
        <v>210</v>
      </c>
      <c r="H9239" t="s">
        <v>135</v>
      </c>
      <c r="I9239" t="s">
        <v>136</v>
      </c>
      <c r="J9239" t="s">
        <v>137</v>
      </c>
      <c r="K9239" t="s">
        <v>138</v>
      </c>
      <c r="L9239" t="s">
        <v>26164</v>
      </c>
      <c r="M9239" t="s">
        <v>26165</v>
      </c>
      <c r="N9239">
        <v>4.1624999999999996</v>
      </c>
      <c r="O9239">
        <v>0</v>
      </c>
      <c r="P9239">
        <v>18</v>
      </c>
      <c r="Q9239">
        <v>0</v>
      </c>
      <c r="R9239">
        <v>13</v>
      </c>
      <c r="S9239">
        <v>0</v>
      </c>
      <c r="T9239">
        <v>5</v>
      </c>
      <c r="U9239">
        <v>0</v>
      </c>
      <c r="V9239">
        <v>0</v>
      </c>
      <c r="W9239">
        <v>0</v>
      </c>
      <c r="X9239">
        <v>21.590686560698504</v>
      </c>
      <c r="Y9239">
        <v>0</v>
      </c>
      <c r="Z9239">
        <v>45.586585748296677</v>
      </c>
      <c r="AA9239">
        <v>0</v>
      </c>
      <c r="AB9239">
        <v>29.887936474348564</v>
      </c>
      <c r="AC9239">
        <v>0</v>
      </c>
      <c r="AD9239">
        <v>0</v>
      </c>
      <c r="AE9239">
        <v>97.065208783343749</v>
      </c>
    </row>
    <row r="9240" spans="1:31" x14ac:dyDescent="0.25">
      <c r="A9240">
        <v>2336490</v>
      </c>
      <c r="B9240">
        <v>1</v>
      </c>
      <c r="C9240" t="s">
        <v>80</v>
      </c>
      <c r="D9240" t="s">
        <v>96</v>
      </c>
      <c r="E9240" t="s">
        <v>285</v>
      </c>
      <c r="F9240" t="s">
        <v>26166</v>
      </c>
      <c r="G9240" t="s">
        <v>384</v>
      </c>
      <c r="H9240" t="s">
        <v>150</v>
      </c>
      <c r="I9240" t="s">
        <v>136</v>
      </c>
      <c r="J9240" t="s">
        <v>137</v>
      </c>
      <c r="K9240" t="s">
        <v>138</v>
      </c>
      <c r="L9240" t="s">
        <v>26167</v>
      </c>
      <c r="M9240" t="s">
        <v>26168</v>
      </c>
      <c r="N9240">
        <v>4.4113888880000003</v>
      </c>
      <c r="O9240">
        <v>0</v>
      </c>
      <c r="P9240">
        <v>11</v>
      </c>
      <c r="Q9240">
        <v>0</v>
      </c>
      <c r="R9240">
        <v>0</v>
      </c>
      <c r="S9240">
        <v>0</v>
      </c>
      <c r="T9240">
        <v>2</v>
      </c>
      <c r="U9240">
        <v>0</v>
      </c>
      <c r="V9240">
        <v>0</v>
      </c>
      <c r="W9240">
        <v>0</v>
      </c>
      <c r="X9240">
        <v>30.009556039440003</v>
      </c>
      <c r="Y9240">
        <v>0</v>
      </c>
      <c r="Z9240">
        <v>0</v>
      </c>
      <c r="AA9240">
        <v>0</v>
      </c>
      <c r="AB9240">
        <v>16.109434709397874</v>
      </c>
      <c r="AC9240">
        <v>0</v>
      </c>
      <c r="AD9240">
        <v>0</v>
      </c>
      <c r="AE9240">
        <v>46.118990748837874</v>
      </c>
    </row>
    <row r="9241" spans="1:31" x14ac:dyDescent="0.25">
      <c r="A9241">
        <v>2336407</v>
      </c>
      <c r="B9241">
        <v>1</v>
      </c>
      <c r="C9241" t="s">
        <v>81</v>
      </c>
      <c r="D9241" t="s">
        <v>122</v>
      </c>
      <c r="E9241" t="s">
        <v>147</v>
      </c>
      <c r="F9241" t="s">
        <v>26169</v>
      </c>
      <c r="G9241" t="s">
        <v>384</v>
      </c>
      <c r="H9241" t="s">
        <v>150</v>
      </c>
      <c r="I9241" t="s">
        <v>136</v>
      </c>
      <c r="J9241" t="s">
        <v>137</v>
      </c>
      <c r="K9241" t="s">
        <v>138</v>
      </c>
      <c r="L9241" t="s">
        <v>26018</v>
      </c>
      <c r="M9241" t="s">
        <v>26170</v>
      </c>
      <c r="N9241">
        <v>2.9058333329999999</v>
      </c>
      <c r="O9241">
        <v>0</v>
      </c>
      <c r="P9241">
        <v>78</v>
      </c>
      <c r="Q9241">
        <v>0</v>
      </c>
      <c r="R9241">
        <v>0</v>
      </c>
      <c r="S9241">
        <v>0</v>
      </c>
      <c r="T9241">
        <v>1</v>
      </c>
      <c r="U9241">
        <v>0</v>
      </c>
      <c r="V9241">
        <v>0</v>
      </c>
      <c r="W9241">
        <v>0</v>
      </c>
      <c r="X9241">
        <v>45.998528708680588</v>
      </c>
      <c r="Y9241">
        <v>0</v>
      </c>
      <c r="Z9241">
        <v>0</v>
      </c>
      <c r="AA9241">
        <v>0</v>
      </c>
      <c r="AB9241">
        <v>5.0622589279783332</v>
      </c>
      <c r="AC9241">
        <v>0</v>
      </c>
      <c r="AD9241">
        <v>0</v>
      </c>
      <c r="AE9241">
        <v>51.060787636658922</v>
      </c>
    </row>
    <row r="9242" spans="1:31" x14ac:dyDescent="0.25">
      <c r="A9242">
        <v>2336052</v>
      </c>
      <c r="B9242">
        <v>1</v>
      </c>
      <c r="C9242" t="s">
        <v>80</v>
      </c>
      <c r="D9242" t="s">
        <v>88</v>
      </c>
      <c r="E9242" t="s">
        <v>147</v>
      </c>
      <c r="F9242" t="s">
        <v>26171</v>
      </c>
      <c r="G9242" t="s">
        <v>3723</v>
      </c>
      <c r="H9242" t="s">
        <v>150</v>
      </c>
      <c r="I9242" t="s">
        <v>136</v>
      </c>
      <c r="J9242" t="s">
        <v>137</v>
      </c>
      <c r="K9242" t="s">
        <v>138</v>
      </c>
      <c r="L9242" t="s">
        <v>26172</v>
      </c>
      <c r="M9242" t="s">
        <v>26173</v>
      </c>
      <c r="N9242">
        <v>1.5577777770000001</v>
      </c>
      <c r="O9242">
        <v>0</v>
      </c>
      <c r="P9242">
        <v>101</v>
      </c>
      <c r="Q9242">
        <v>0</v>
      </c>
      <c r="R9242">
        <v>0</v>
      </c>
      <c r="S9242">
        <v>0</v>
      </c>
      <c r="T9242">
        <v>7</v>
      </c>
      <c r="U9242">
        <v>0</v>
      </c>
      <c r="V9242">
        <v>0</v>
      </c>
      <c r="W9242">
        <v>0</v>
      </c>
      <c r="X9242">
        <v>35.971622161355171</v>
      </c>
      <c r="Y9242">
        <v>0</v>
      </c>
      <c r="Z9242">
        <v>0</v>
      </c>
      <c r="AA9242">
        <v>0</v>
      </c>
      <c r="AB9242">
        <v>3.575229711205834</v>
      </c>
      <c r="AC9242">
        <v>0</v>
      </c>
      <c r="AD9242">
        <v>0</v>
      </c>
      <c r="AE9242">
        <v>39.546851872561007</v>
      </c>
    </row>
    <row r="9243" spans="1:31" x14ac:dyDescent="0.25">
      <c r="A9243">
        <v>2336098</v>
      </c>
      <c r="B9243">
        <v>1</v>
      </c>
      <c r="C9243" t="s">
        <v>80</v>
      </c>
      <c r="D9243" t="s">
        <v>92</v>
      </c>
      <c r="E9243" t="s">
        <v>153</v>
      </c>
      <c r="F9243" t="s">
        <v>26174</v>
      </c>
      <c r="G9243" t="s">
        <v>254</v>
      </c>
      <c r="H9243" t="s">
        <v>150</v>
      </c>
      <c r="I9243" t="s">
        <v>136</v>
      </c>
      <c r="J9243" t="s">
        <v>137</v>
      </c>
      <c r="K9243" t="s">
        <v>138</v>
      </c>
      <c r="L9243" t="s">
        <v>26175</v>
      </c>
      <c r="M9243" t="s">
        <v>25614</v>
      </c>
      <c r="N9243">
        <v>1.186111111</v>
      </c>
      <c r="O9243">
        <v>0</v>
      </c>
      <c r="P9243">
        <v>1</v>
      </c>
      <c r="Q9243">
        <v>0</v>
      </c>
      <c r="R9243">
        <v>0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5.4279822507500002E-3</v>
      </c>
      <c r="Y9243">
        <v>0</v>
      </c>
      <c r="Z9243">
        <v>0</v>
      </c>
      <c r="AA9243">
        <v>0</v>
      </c>
      <c r="AB9243">
        <v>0</v>
      </c>
      <c r="AC9243">
        <v>0</v>
      </c>
      <c r="AD9243">
        <v>0</v>
      </c>
      <c r="AE9243">
        <v>5.4279822507500002E-3</v>
      </c>
    </row>
    <row r="9244" spans="1:31" x14ac:dyDescent="0.25">
      <c r="A9244">
        <v>2336204</v>
      </c>
      <c r="B9244">
        <v>1</v>
      </c>
      <c r="C9244" t="s">
        <v>80</v>
      </c>
      <c r="D9244" t="s">
        <v>90</v>
      </c>
      <c r="E9244" t="s">
        <v>153</v>
      </c>
      <c r="F9244" t="s">
        <v>26176</v>
      </c>
      <c r="G9244" t="s">
        <v>254</v>
      </c>
      <c r="H9244" t="s">
        <v>150</v>
      </c>
      <c r="I9244" t="s">
        <v>136</v>
      </c>
      <c r="J9244" t="s">
        <v>137</v>
      </c>
      <c r="K9244" t="s">
        <v>138</v>
      </c>
      <c r="L9244" t="s">
        <v>26177</v>
      </c>
      <c r="M9244" t="s">
        <v>26178</v>
      </c>
      <c r="N9244">
        <v>0.64972222199999996</v>
      </c>
      <c r="O9244">
        <v>0</v>
      </c>
      <c r="P9244">
        <v>2</v>
      </c>
      <c r="Q9244">
        <v>0</v>
      </c>
      <c r="R9244">
        <v>0</v>
      </c>
      <c r="S9244">
        <v>0</v>
      </c>
      <c r="T9244">
        <v>1</v>
      </c>
      <c r="U9244">
        <v>0</v>
      </c>
      <c r="V9244">
        <v>0</v>
      </c>
      <c r="W9244">
        <v>0</v>
      </c>
      <c r="X9244">
        <v>0.16374169500000002</v>
      </c>
      <c r="Y9244">
        <v>0</v>
      </c>
      <c r="Z9244">
        <v>0</v>
      </c>
      <c r="AA9244">
        <v>0</v>
      </c>
      <c r="AB9244">
        <v>0.77189161317864996</v>
      </c>
      <c r="AC9244">
        <v>0</v>
      </c>
      <c r="AD9244">
        <v>0</v>
      </c>
      <c r="AE9244">
        <v>0.93563330817864998</v>
      </c>
    </row>
    <row r="9245" spans="1:31" x14ac:dyDescent="0.25">
      <c r="A9245">
        <v>2336350</v>
      </c>
      <c r="B9245">
        <v>1</v>
      </c>
      <c r="C9245" t="s">
        <v>80</v>
      </c>
      <c r="D9245" t="s">
        <v>85</v>
      </c>
      <c r="E9245" t="s">
        <v>153</v>
      </c>
      <c r="F9245" t="s">
        <v>26179</v>
      </c>
      <c r="G9245" t="s">
        <v>203</v>
      </c>
      <c r="H9245" t="s">
        <v>150</v>
      </c>
      <c r="I9245" t="s">
        <v>136</v>
      </c>
      <c r="J9245" t="s">
        <v>137</v>
      </c>
      <c r="K9245" t="s">
        <v>138</v>
      </c>
      <c r="L9245" t="s">
        <v>26180</v>
      </c>
      <c r="M9245" t="s">
        <v>26181</v>
      </c>
      <c r="N9245">
        <v>1.561388888</v>
      </c>
      <c r="O9245">
        <v>0</v>
      </c>
      <c r="P9245">
        <v>0</v>
      </c>
      <c r="Q9245">
        <v>0</v>
      </c>
      <c r="R9245">
        <v>0</v>
      </c>
      <c r="S9245">
        <v>0</v>
      </c>
      <c r="T9245">
        <v>6</v>
      </c>
      <c r="U9245">
        <v>0</v>
      </c>
      <c r="V9245">
        <v>0</v>
      </c>
      <c r="W9245">
        <v>0</v>
      </c>
      <c r="X9245">
        <v>0</v>
      </c>
      <c r="Y9245">
        <v>0</v>
      </c>
      <c r="Z9245">
        <v>0</v>
      </c>
      <c r="AA9245">
        <v>0</v>
      </c>
      <c r="AB9245">
        <v>21.801644653928889</v>
      </c>
      <c r="AC9245">
        <v>0</v>
      </c>
      <c r="AD9245">
        <v>0</v>
      </c>
      <c r="AE9245">
        <v>21.801644653928889</v>
      </c>
    </row>
    <row r="9246" spans="1:31" x14ac:dyDescent="0.25">
      <c r="A9246">
        <v>2336161</v>
      </c>
      <c r="B9246">
        <v>1</v>
      </c>
      <c r="C9246" t="s">
        <v>80</v>
      </c>
      <c r="D9246" t="s">
        <v>92</v>
      </c>
      <c r="E9246" t="s">
        <v>141</v>
      </c>
      <c r="F9246" t="s">
        <v>5709</v>
      </c>
      <c r="G9246" t="s">
        <v>134</v>
      </c>
      <c r="H9246" t="s">
        <v>135</v>
      </c>
      <c r="I9246" t="s">
        <v>136</v>
      </c>
      <c r="J9246" t="s">
        <v>137</v>
      </c>
      <c r="K9246" t="s">
        <v>138</v>
      </c>
      <c r="L9246" t="s">
        <v>26182</v>
      </c>
      <c r="M9246" t="s">
        <v>26183</v>
      </c>
      <c r="N9246">
        <v>0.117222222</v>
      </c>
      <c r="O9246">
        <v>1</v>
      </c>
      <c r="P9246">
        <v>9267</v>
      </c>
      <c r="Q9246">
        <v>2</v>
      </c>
      <c r="R9246">
        <v>416</v>
      </c>
      <c r="S9246">
        <v>23</v>
      </c>
      <c r="T9246">
        <v>669</v>
      </c>
      <c r="U9246">
        <v>3</v>
      </c>
      <c r="V9246">
        <v>7</v>
      </c>
      <c r="W9246">
        <v>0</v>
      </c>
      <c r="X9246">
        <v>257.71515508239878</v>
      </c>
      <c r="Y9246">
        <v>0.43129472138826669</v>
      </c>
      <c r="Z9246">
        <v>16.555477726506812</v>
      </c>
      <c r="AA9246">
        <v>67.767507481302403</v>
      </c>
      <c r="AB9246">
        <v>127.85302941909816</v>
      </c>
      <c r="AC9246">
        <v>23.196942212578225</v>
      </c>
      <c r="AD9246">
        <v>2.7935562343222671</v>
      </c>
      <c r="AE9246">
        <v>496.31296287759494</v>
      </c>
    </row>
    <row r="9247" spans="1:31" x14ac:dyDescent="0.25">
      <c r="A9247">
        <v>2335995</v>
      </c>
      <c r="B9247">
        <v>1</v>
      </c>
      <c r="C9247" t="s">
        <v>81</v>
      </c>
      <c r="D9247" t="s">
        <v>118</v>
      </c>
      <c r="E9247" t="s">
        <v>132</v>
      </c>
      <c r="F9247" t="s">
        <v>16113</v>
      </c>
      <c r="G9247" t="s">
        <v>612</v>
      </c>
      <c r="H9247" t="s">
        <v>135</v>
      </c>
      <c r="I9247" t="s">
        <v>136</v>
      </c>
      <c r="J9247" t="s">
        <v>137</v>
      </c>
      <c r="K9247" t="s">
        <v>138</v>
      </c>
      <c r="L9247" t="s">
        <v>26184</v>
      </c>
      <c r="M9247" t="s">
        <v>26185</v>
      </c>
      <c r="N9247">
        <v>1.1369444440000001</v>
      </c>
      <c r="O9247">
        <v>2</v>
      </c>
      <c r="P9247">
        <v>3026</v>
      </c>
      <c r="Q9247">
        <v>89</v>
      </c>
      <c r="R9247">
        <v>140</v>
      </c>
      <c r="S9247">
        <v>15</v>
      </c>
      <c r="T9247">
        <v>237</v>
      </c>
      <c r="U9247">
        <v>0</v>
      </c>
      <c r="V9247">
        <v>1</v>
      </c>
      <c r="W9247">
        <v>1.0450924652021334</v>
      </c>
      <c r="X9247">
        <v>479.47755058118599</v>
      </c>
      <c r="Y9247">
        <v>244.02991451763842</v>
      </c>
      <c r="Z9247">
        <v>209.63661602977291</v>
      </c>
      <c r="AA9247">
        <v>40.201769593437703</v>
      </c>
      <c r="AB9247">
        <v>78.549213322359677</v>
      </c>
      <c r="AC9247">
        <v>0</v>
      </c>
      <c r="AD9247">
        <v>13.429322829528726</v>
      </c>
      <c r="AE9247">
        <v>1066.3694793391255</v>
      </c>
    </row>
    <row r="9248" spans="1:31" x14ac:dyDescent="0.25">
      <c r="A9248">
        <v>2335969</v>
      </c>
      <c r="B9248">
        <v>1</v>
      </c>
      <c r="C9248" t="s">
        <v>81</v>
      </c>
      <c r="D9248" t="s">
        <v>128</v>
      </c>
      <c r="E9248" t="s">
        <v>153</v>
      </c>
      <c r="F9248" t="s">
        <v>26186</v>
      </c>
      <c r="G9248" t="s">
        <v>703</v>
      </c>
      <c r="H9248" t="s">
        <v>150</v>
      </c>
      <c r="I9248" t="s">
        <v>136</v>
      </c>
      <c r="J9248" t="s">
        <v>137</v>
      </c>
      <c r="K9248" t="s">
        <v>138</v>
      </c>
      <c r="L9248" t="s">
        <v>26187</v>
      </c>
      <c r="M9248" t="s">
        <v>26188</v>
      </c>
      <c r="N9248">
        <v>4.2980555550000004</v>
      </c>
      <c r="O9248">
        <v>0</v>
      </c>
      <c r="P9248">
        <v>9</v>
      </c>
      <c r="Q9248">
        <v>0</v>
      </c>
      <c r="R9248">
        <v>0</v>
      </c>
      <c r="S9248">
        <v>0</v>
      </c>
      <c r="T9248">
        <v>1</v>
      </c>
      <c r="U9248">
        <v>0</v>
      </c>
      <c r="V9248">
        <v>0</v>
      </c>
      <c r="W9248">
        <v>0</v>
      </c>
      <c r="X9248">
        <v>5.3682096374014012</v>
      </c>
      <c r="Y9248">
        <v>0</v>
      </c>
      <c r="Z9248">
        <v>0</v>
      </c>
      <c r="AA9248">
        <v>0</v>
      </c>
      <c r="AB9248">
        <v>3.7582388575025223</v>
      </c>
      <c r="AC9248">
        <v>0</v>
      </c>
      <c r="AD9248">
        <v>0</v>
      </c>
      <c r="AE9248">
        <v>9.126448494903924</v>
      </c>
    </row>
    <row r="9249" spans="1:31" x14ac:dyDescent="0.25">
      <c r="A9249">
        <v>2336324</v>
      </c>
      <c r="B9249">
        <v>1</v>
      </c>
      <c r="C9249" t="s">
        <v>80</v>
      </c>
      <c r="D9249" t="s">
        <v>107</v>
      </c>
      <c r="E9249" t="s">
        <v>132</v>
      </c>
      <c r="F9249" t="s">
        <v>26189</v>
      </c>
      <c r="G9249" t="s">
        <v>134</v>
      </c>
      <c r="H9249" t="s">
        <v>135</v>
      </c>
      <c r="I9249" t="s">
        <v>136</v>
      </c>
      <c r="J9249" t="s">
        <v>137</v>
      </c>
      <c r="K9249" t="s">
        <v>138</v>
      </c>
      <c r="L9249" t="s">
        <v>26190</v>
      </c>
      <c r="M9249" t="s">
        <v>26191</v>
      </c>
      <c r="N9249">
        <v>0.895277777</v>
      </c>
      <c r="O9249">
        <v>3</v>
      </c>
      <c r="P9249">
        <v>853</v>
      </c>
      <c r="Q9249">
        <v>4</v>
      </c>
      <c r="R9249">
        <v>14</v>
      </c>
      <c r="S9249">
        <v>10</v>
      </c>
      <c r="T9249">
        <v>190</v>
      </c>
      <c r="U9249">
        <v>0</v>
      </c>
      <c r="V9249">
        <v>0</v>
      </c>
      <c r="W9249">
        <v>0.36007568098839998</v>
      </c>
      <c r="X9249">
        <v>163.91076650419964</v>
      </c>
      <c r="Y9249">
        <v>590.88570323946112</v>
      </c>
      <c r="Z9249">
        <v>6.9954163023004279</v>
      </c>
      <c r="AA9249">
        <v>97.112925818142642</v>
      </c>
      <c r="AB9249">
        <v>154.04993653179278</v>
      </c>
      <c r="AC9249">
        <v>0</v>
      </c>
      <c r="AD9249">
        <v>0</v>
      </c>
      <c r="AE9249">
        <v>1013.3148240768851</v>
      </c>
    </row>
    <row r="9250" spans="1:31" x14ac:dyDescent="0.25">
      <c r="A9250">
        <v>2336075</v>
      </c>
      <c r="B9250">
        <v>1</v>
      </c>
      <c r="C9250" t="s">
        <v>80</v>
      </c>
      <c r="D9250" t="s">
        <v>100</v>
      </c>
      <c r="E9250" t="s">
        <v>147</v>
      </c>
      <c r="F9250" t="s">
        <v>8646</v>
      </c>
      <c r="G9250" t="s">
        <v>149</v>
      </c>
      <c r="H9250" t="s">
        <v>150</v>
      </c>
      <c r="I9250" t="s">
        <v>136</v>
      </c>
      <c r="J9250" t="s">
        <v>137</v>
      </c>
      <c r="K9250" t="s">
        <v>138</v>
      </c>
      <c r="L9250" t="s">
        <v>26192</v>
      </c>
      <c r="M9250" t="s">
        <v>26193</v>
      </c>
      <c r="N9250">
        <v>2.0977777770000001</v>
      </c>
      <c r="O9250">
        <v>0</v>
      </c>
      <c r="P9250">
        <v>43</v>
      </c>
      <c r="Q9250">
        <v>0</v>
      </c>
      <c r="R9250">
        <v>6</v>
      </c>
      <c r="S9250">
        <v>0</v>
      </c>
      <c r="T9250">
        <v>1</v>
      </c>
      <c r="U9250">
        <v>0</v>
      </c>
      <c r="V9250">
        <v>0</v>
      </c>
      <c r="W9250">
        <v>0</v>
      </c>
      <c r="X9250">
        <v>15.523391840913666</v>
      </c>
      <c r="Y9250">
        <v>0</v>
      </c>
      <c r="Z9250">
        <v>4.2610944664616888</v>
      </c>
      <c r="AA9250">
        <v>0</v>
      </c>
      <c r="AB9250">
        <v>3.7677430482301335</v>
      </c>
      <c r="AC9250">
        <v>0</v>
      </c>
      <c r="AD9250">
        <v>0</v>
      </c>
      <c r="AE9250">
        <v>23.552229355605487</v>
      </c>
    </row>
    <row r="9251" spans="1:31" x14ac:dyDescent="0.25">
      <c r="A9251">
        <v>2336181</v>
      </c>
      <c r="B9251">
        <v>1</v>
      </c>
      <c r="C9251" t="s">
        <v>80</v>
      </c>
      <c r="D9251" t="s">
        <v>93</v>
      </c>
      <c r="E9251" t="s">
        <v>158</v>
      </c>
      <c r="F9251" t="s">
        <v>26194</v>
      </c>
      <c r="G9251" t="s">
        <v>453</v>
      </c>
      <c r="H9251" t="s">
        <v>150</v>
      </c>
      <c r="I9251" t="s">
        <v>136</v>
      </c>
      <c r="J9251" t="s">
        <v>137</v>
      </c>
      <c r="K9251" t="s">
        <v>138</v>
      </c>
      <c r="L9251" t="s">
        <v>26195</v>
      </c>
      <c r="M9251" t="s">
        <v>26196</v>
      </c>
      <c r="N9251">
        <v>1.291388888</v>
      </c>
      <c r="O9251">
        <v>0</v>
      </c>
      <c r="P9251">
        <v>6</v>
      </c>
      <c r="Q9251">
        <v>0</v>
      </c>
      <c r="R9251">
        <v>7</v>
      </c>
      <c r="S9251">
        <v>0</v>
      </c>
      <c r="T9251">
        <v>5</v>
      </c>
      <c r="U9251">
        <v>0</v>
      </c>
      <c r="V9251">
        <v>0</v>
      </c>
      <c r="W9251">
        <v>0</v>
      </c>
      <c r="X9251">
        <v>0.54139889307722511</v>
      </c>
      <c r="Y9251">
        <v>0</v>
      </c>
      <c r="Z9251">
        <v>0.93471315885546691</v>
      </c>
      <c r="AA9251">
        <v>0</v>
      </c>
      <c r="AB9251">
        <v>2.3114282156310004</v>
      </c>
      <c r="AC9251">
        <v>0</v>
      </c>
      <c r="AD9251">
        <v>0</v>
      </c>
      <c r="AE9251">
        <v>3.7875402675636924</v>
      </c>
    </row>
    <row r="9252" spans="1:31" x14ac:dyDescent="0.25">
      <c r="A9252">
        <v>2336038</v>
      </c>
      <c r="B9252">
        <v>1</v>
      </c>
      <c r="C9252" t="s">
        <v>81</v>
      </c>
      <c r="D9252" t="s">
        <v>122</v>
      </c>
      <c r="E9252" t="s">
        <v>141</v>
      </c>
      <c r="F9252" t="s">
        <v>1264</v>
      </c>
      <c r="G9252" t="s">
        <v>134</v>
      </c>
      <c r="H9252" t="s">
        <v>135</v>
      </c>
      <c r="I9252" t="s">
        <v>136</v>
      </c>
      <c r="J9252" t="s">
        <v>137</v>
      </c>
      <c r="K9252" t="s">
        <v>138</v>
      </c>
      <c r="L9252" t="s">
        <v>26197</v>
      </c>
      <c r="M9252" t="s">
        <v>26198</v>
      </c>
      <c r="N9252">
        <v>0.35027777700000001</v>
      </c>
      <c r="O9252">
        <v>6</v>
      </c>
      <c r="P9252">
        <v>4006</v>
      </c>
      <c r="Q9252">
        <v>90</v>
      </c>
      <c r="R9252">
        <v>151</v>
      </c>
      <c r="S9252">
        <v>51</v>
      </c>
      <c r="T9252">
        <v>388</v>
      </c>
      <c r="U9252">
        <v>5</v>
      </c>
      <c r="V9252">
        <v>1</v>
      </c>
      <c r="W9252">
        <v>0.55246557726707501</v>
      </c>
      <c r="X9252">
        <v>186.82079132439367</v>
      </c>
      <c r="Y9252">
        <v>96.622682284443883</v>
      </c>
      <c r="Z9252">
        <v>24.884532368708022</v>
      </c>
      <c r="AA9252">
        <v>341.54568392255663</v>
      </c>
      <c r="AB9252">
        <v>70.74450548967927</v>
      </c>
      <c r="AC9252">
        <v>183.992775576078</v>
      </c>
      <c r="AD9252">
        <v>57.267309176662494</v>
      </c>
      <c r="AE9252">
        <v>962.430745719789</v>
      </c>
    </row>
    <row r="9253" spans="1:31" x14ac:dyDescent="0.25">
      <c r="A9253">
        <v>2336516</v>
      </c>
      <c r="B9253">
        <v>1</v>
      </c>
      <c r="C9253" t="s">
        <v>81</v>
      </c>
      <c r="D9253" t="s">
        <v>113</v>
      </c>
      <c r="E9253" t="s">
        <v>175</v>
      </c>
      <c r="F9253" t="s">
        <v>26199</v>
      </c>
      <c r="G9253" t="s">
        <v>7765</v>
      </c>
      <c r="H9253" t="s">
        <v>135</v>
      </c>
      <c r="I9253" t="s">
        <v>136</v>
      </c>
      <c r="J9253" t="s">
        <v>137</v>
      </c>
      <c r="K9253" t="s">
        <v>138</v>
      </c>
      <c r="L9253" t="s">
        <v>26200</v>
      </c>
      <c r="M9253" t="s">
        <v>26201</v>
      </c>
      <c r="N9253">
        <v>1.5866666659999999</v>
      </c>
      <c r="O9253">
        <v>0</v>
      </c>
      <c r="P9253">
        <v>1</v>
      </c>
      <c r="Q9253">
        <v>0</v>
      </c>
      <c r="R9253">
        <v>2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0.28490416865759172</v>
      </c>
      <c r="Y9253">
        <v>0</v>
      </c>
      <c r="Z9253">
        <v>3.9250640105831001</v>
      </c>
      <c r="AA9253">
        <v>0</v>
      </c>
      <c r="AB9253">
        <v>0</v>
      </c>
      <c r="AC9253">
        <v>0</v>
      </c>
      <c r="AD9253">
        <v>0</v>
      </c>
      <c r="AE9253">
        <v>4.2099681792406916</v>
      </c>
    </row>
    <row r="9254" spans="1:31" x14ac:dyDescent="0.25">
      <c r="A9254">
        <v>2336032</v>
      </c>
      <c r="B9254">
        <v>1</v>
      </c>
      <c r="C9254" t="s">
        <v>80</v>
      </c>
      <c r="D9254" t="s">
        <v>91</v>
      </c>
      <c r="E9254" t="s">
        <v>153</v>
      </c>
      <c r="F9254" t="s">
        <v>23855</v>
      </c>
      <c r="G9254" t="s">
        <v>203</v>
      </c>
      <c r="H9254" t="s">
        <v>150</v>
      </c>
      <c r="I9254" t="s">
        <v>136</v>
      </c>
      <c r="J9254" t="s">
        <v>137</v>
      </c>
      <c r="K9254" t="s">
        <v>138</v>
      </c>
      <c r="L9254" t="s">
        <v>26202</v>
      </c>
      <c r="M9254" t="s">
        <v>26203</v>
      </c>
      <c r="N9254">
        <v>3.4116666659999999</v>
      </c>
      <c r="O9254">
        <v>0</v>
      </c>
      <c r="P9254">
        <v>9</v>
      </c>
      <c r="Q9254">
        <v>0</v>
      </c>
      <c r="R9254">
        <v>0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6.4935166907720667</v>
      </c>
      <c r="Y9254">
        <v>0</v>
      </c>
      <c r="Z9254">
        <v>0</v>
      </c>
      <c r="AA9254">
        <v>0</v>
      </c>
      <c r="AB9254">
        <v>0</v>
      </c>
      <c r="AC9254">
        <v>0</v>
      </c>
      <c r="AD9254">
        <v>0</v>
      </c>
      <c r="AE9254">
        <v>6.4935166907720667</v>
      </c>
    </row>
    <row r="9255" spans="1:31" x14ac:dyDescent="0.25">
      <c r="A9255">
        <v>2336247</v>
      </c>
      <c r="B9255">
        <v>1</v>
      </c>
      <c r="C9255" t="s">
        <v>81</v>
      </c>
      <c r="D9255" t="s">
        <v>113</v>
      </c>
      <c r="E9255" t="s">
        <v>175</v>
      </c>
      <c r="F9255" t="s">
        <v>26019</v>
      </c>
      <c r="G9255" t="s">
        <v>134</v>
      </c>
      <c r="H9255" t="s">
        <v>135</v>
      </c>
      <c r="I9255" t="s">
        <v>136</v>
      </c>
      <c r="J9255" t="s">
        <v>137</v>
      </c>
      <c r="K9255" t="s">
        <v>138</v>
      </c>
      <c r="L9255" t="s">
        <v>26204</v>
      </c>
      <c r="M9255" t="s">
        <v>26205</v>
      </c>
      <c r="N9255">
        <v>1.6930555549999999</v>
      </c>
      <c r="O9255">
        <v>0</v>
      </c>
      <c r="P9255">
        <v>392</v>
      </c>
      <c r="Q9255">
        <v>2</v>
      </c>
      <c r="R9255">
        <v>62</v>
      </c>
      <c r="S9255">
        <v>0</v>
      </c>
      <c r="T9255">
        <v>30</v>
      </c>
      <c r="U9255">
        <v>0</v>
      </c>
      <c r="V9255">
        <v>1</v>
      </c>
      <c r="W9255">
        <v>0</v>
      </c>
      <c r="X9255">
        <v>137.71307043874165</v>
      </c>
      <c r="Y9255">
        <v>82.409021151216493</v>
      </c>
      <c r="Z9255">
        <v>166.38289168346435</v>
      </c>
      <c r="AA9255">
        <v>0</v>
      </c>
      <c r="AB9255">
        <v>44.995759735333181</v>
      </c>
      <c r="AC9255">
        <v>0</v>
      </c>
      <c r="AD9255">
        <v>1.9939211008860001</v>
      </c>
      <c r="AE9255">
        <v>433.49466410964163</v>
      </c>
    </row>
    <row r="9256" spans="1:31" x14ac:dyDescent="0.25">
      <c r="A9256">
        <v>2335961</v>
      </c>
      <c r="B9256">
        <v>1</v>
      </c>
      <c r="C9256" t="s">
        <v>81</v>
      </c>
      <c r="D9256" t="s">
        <v>128</v>
      </c>
      <c r="E9256" t="s">
        <v>141</v>
      </c>
      <c r="F9256" t="s">
        <v>8011</v>
      </c>
      <c r="G9256" t="s">
        <v>134</v>
      </c>
      <c r="H9256" t="s">
        <v>135</v>
      </c>
      <c r="I9256" t="s">
        <v>136</v>
      </c>
      <c r="J9256" t="s">
        <v>137</v>
      </c>
      <c r="K9256" t="s">
        <v>138</v>
      </c>
      <c r="L9256" t="s">
        <v>26206</v>
      </c>
      <c r="M9256" t="s">
        <v>26207</v>
      </c>
      <c r="N9256">
        <v>6.9444443999999994E-2</v>
      </c>
      <c r="O9256">
        <v>10</v>
      </c>
      <c r="P9256">
        <v>1550</v>
      </c>
      <c r="Q9256">
        <v>66</v>
      </c>
      <c r="R9256">
        <v>101</v>
      </c>
      <c r="S9256">
        <v>15</v>
      </c>
      <c r="T9256">
        <v>129</v>
      </c>
      <c r="U9256">
        <v>3</v>
      </c>
      <c r="V9256">
        <v>1</v>
      </c>
      <c r="W9256">
        <v>0.1637556307875</v>
      </c>
      <c r="X9256">
        <v>14.48436977341248</v>
      </c>
      <c r="Y9256">
        <v>2.673956763229167</v>
      </c>
      <c r="Z9256">
        <v>4.5556673302784745</v>
      </c>
      <c r="AA9256">
        <v>12.444020953202779</v>
      </c>
      <c r="AB9256">
        <v>2.518042862210419</v>
      </c>
      <c r="AC9256">
        <v>0.19298941577916667</v>
      </c>
      <c r="AD9256">
        <v>4.7679138464763886</v>
      </c>
      <c r="AE9256">
        <v>41.800716575376377</v>
      </c>
    </row>
    <row r="9257" spans="1:31" x14ac:dyDescent="0.25">
      <c r="A9257">
        <v>2336416</v>
      </c>
      <c r="B9257">
        <v>1</v>
      </c>
      <c r="C9257" t="s">
        <v>80</v>
      </c>
      <c r="D9257" t="s">
        <v>94</v>
      </c>
      <c r="E9257" t="s">
        <v>158</v>
      </c>
      <c r="F9257" t="s">
        <v>26208</v>
      </c>
      <c r="G9257" t="s">
        <v>336</v>
      </c>
      <c r="H9257" t="s">
        <v>150</v>
      </c>
      <c r="I9257" t="s">
        <v>136</v>
      </c>
      <c r="J9257" t="s">
        <v>137</v>
      </c>
      <c r="K9257" t="s">
        <v>138</v>
      </c>
      <c r="L9257" t="s">
        <v>26209</v>
      </c>
      <c r="M9257" t="s">
        <v>26210</v>
      </c>
      <c r="N9257">
        <v>0.40333333300000002</v>
      </c>
      <c r="O9257">
        <v>0</v>
      </c>
      <c r="P9257">
        <v>405</v>
      </c>
      <c r="Q9257">
        <v>0</v>
      </c>
      <c r="R9257">
        <v>0</v>
      </c>
      <c r="S9257">
        <v>0</v>
      </c>
      <c r="T9257">
        <v>30</v>
      </c>
      <c r="U9257">
        <v>0</v>
      </c>
      <c r="V9257">
        <v>0</v>
      </c>
      <c r="W9257">
        <v>0</v>
      </c>
      <c r="X9257">
        <v>37.588065428720491</v>
      </c>
      <c r="Y9257">
        <v>0</v>
      </c>
      <c r="Z9257">
        <v>0</v>
      </c>
      <c r="AA9257">
        <v>0</v>
      </c>
      <c r="AB9257">
        <v>11.338507464875438</v>
      </c>
      <c r="AC9257">
        <v>0</v>
      </c>
      <c r="AD9257">
        <v>0</v>
      </c>
      <c r="AE9257">
        <v>48.926572893595932</v>
      </c>
    </row>
    <row r="9258" spans="1:31" x14ac:dyDescent="0.25">
      <c r="A9258">
        <v>2336439</v>
      </c>
      <c r="B9258">
        <v>1</v>
      </c>
      <c r="C9258" t="s">
        <v>80</v>
      </c>
      <c r="D9258" t="s">
        <v>103</v>
      </c>
      <c r="E9258" t="s">
        <v>147</v>
      </c>
      <c r="F9258" t="s">
        <v>26211</v>
      </c>
      <c r="G9258" t="s">
        <v>149</v>
      </c>
      <c r="H9258" t="s">
        <v>150</v>
      </c>
      <c r="I9258" t="s">
        <v>136</v>
      </c>
      <c r="J9258" t="s">
        <v>137</v>
      </c>
      <c r="K9258" t="s">
        <v>138</v>
      </c>
      <c r="L9258" t="s">
        <v>26212</v>
      </c>
      <c r="M9258" t="s">
        <v>26213</v>
      </c>
      <c r="N9258">
        <v>1.7747222220000001</v>
      </c>
      <c r="O9258">
        <v>0</v>
      </c>
      <c r="P9258">
        <v>15</v>
      </c>
      <c r="Q9258">
        <v>0</v>
      </c>
      <c r="R9258">
        <v>0</v>
      </c>
      <c r="S9258">
        <v>0</v>
      </c>
      <c r="T9258">
        <v>2</v>
      </c>
      <c r="U9258">
        <v>0</v>
      </c>
      <c r="V9258">
        <v>0</v>
      </c>
      <c r="W9258">
        <v>0</v>
      </c>
      <c r="X9258">
        <v>4.1640505703098487</v>
      </c>
      <c r="Y9258">
        <v>0</v>
      </c>
      <c r="Z9258">
        <v>0</v>
      </c>
      <c r="AA9258">
        <v>0</v>
      </c>
      <c r="AB9258">
        <v>6.0878154381143332</v>
      </c>
      <c r="AC9258">
        <v>0</v>
      </c>
      <c r="AD9258">
        <v>0</v>
      </c>
      <c r="AE9258">
        <v>10.251866008424182</v>
      </c>
    </row>
    <row r="9259" spans="1:31" x14ac:dyDescent="0.25">
      <c r="A9259">
        <v>2336462</v>
      </c>
      <c r="B9259">
        <v>1</v>
      </c>
      <c r="C9259" t="s">
        <v>80</v>
      </c>
      <c r="D9259" t="s">
        <v>106</v>
      </c>
      <c r="E9259" t="s">
        <v>147</v>
      </c>
      <c r="F9259" t="s">
        <v>26214</v>
      </c>
      <c r="G9259" t="s">
        <v>149</v>
      </c>
      <c r="H9259" t="s">
        <v>150</v>
      </c>
      <c r="I9259" t="s">
        <v>136</v>
      </c>
      <c r="J9259" t="s">
        <v>137</v>
      </c>
      <c r="K9259" t="s">
        <v>138</v>
      </c>
      <c r="L9259" t="s">
        <v>26215</v>
      </c>
      <c r="M9259" t="s">
        <v>26216</v>
      </c>
      <c r="N9259">
        <v>4.0783333329999998</v>
      </c>
      <c r="O9259">
        <v>0</v>
      </c>
      <c r="P9259">
        <v>1</v>
      </c>
      <c r="Q9259">
        <v>0</v>
      </c>
      <c r="R9259">
        <v>3</v>
      </c>
      <c r="S9259">
        <v>0</v>
      </c>
      <c r="T9259">
        <v>3</v>
      </c>
      <c r="U9259">
        <v>0</v>
      </c>
      <c r="V9259">
        <v>0</v>
      </c>
      <c r="W9259">
        <v>0</v>
      </c>
      <c r="X9259">
        <v>0.78648526897425008</v>
      </c>
      <c r="Y9259">
        <v>0</v>
      </c>
      <c r="Z9259">
        <v>104.01678919357545</v>
      </c>
      <c r="AA9259">
        <v>0</v>
      </c>
      <c r="AB9259">
        <v>5.5510620094537755</v>
      </c>
      <c r="AC9259">
        <v>0</v>
      </c>
      <c r="AD9259">
        <v>0</v>
      </c>
      <c r="AE9259">
        <v>110.35433647200347</v>
      </c>
    </row>
    <row r="9260" spans="1:31" x14ac:dyDescent="0.25">
      <c r="A9260">
        <v>2336253</v>
      </c>
      <c r="B9260">
        <v>1</v>
      </c>
      <c r="C9260" t="s">
        <v>80</v>
      </c>
      <c r="D9260" t="s">
        <v>100</v>
      </c>
      <c r="E9260" t="s">
        <v>147</v>
      </c>
      <c r="F9260" t="s">
        <v>26217</v>
      </c>
      <c r="G9260" t="s">
        <v>258</v>
      </c>
      <c r="H9260" t="s">
        <v>150</v>
      </c>
      <c r="I9260" t="s">
        <v>136</v>
      </c>
      <c r="J9260" t="s">
        <v>137</v>
      </c>
      <c r="K9260" t="s">
        <v>138</v>
      </c>
      <c r="L9260" t="s">
        <v>26218</v>
      </c>
      <c r="M9260" t="s">
        <v>26219</v>
      </c>
      <c r="N9260">
        <v>0.55722222200000004</v>
      </c>
      <c r="O9260">
        <v>0</v>
      </c>
      <c r="P9260">
        <v>64</v>
      </c>
      <c r="Q9260">
        <v>0</v>
      </c>
      <c r="R9260">
        <v>3</v>
      </c>
      <c r="S9260">
        <v>0</v>
      </c>
      <c r="T9260">
        <v>7</v>
      </c>
      <c r="U9260">
        <v>0</v>
      </c>
      <c r="V9260">
        <v>0</v>
      </c>
      <c r="W9260">
        <v>0</v>
      </c>
      <c r="X9260">
        <v>8.1043303249643994</v>
      </c>
      <c r="Y9260">
        <v>0</v>
      </c>
      <c r="Z9260">
        <v>0.68094641153078328</v>
      </c>
      <c r="AA9260">
        <v>0</v>
      </c>
      <c r="AB9260">
        <v>0.75721756478666657</v>
      </c>
      <c r="AC9260">
        <v>0</v>
      </c>
      <c r="AD9260">
        <v>0</v>
      </c>
      <c r="AE9260">
        <v>9.5424943012818488</v>
      </c>
    </row>
    <row r="9261" spans="1:31" x14ac:dyDescent="0.25">
      <c r="A9261">
        <v>2336585</v>
      </c>
      <c r="B9261">
        <v>1</v>
      </c>
      <c r="C9261" t="s">
        <v>80</v>
      </c>
      <c r="D9261" t="s">
        <v>82</v>
      </c>
      <c r="E9261" t="s">
        <v>153</v>
      </c>
      <c r="F9261" t="s">
        <v>26220</v>
      </c>
      <c r="G9261" t="s">
        <v>203</v>
      </c>
      <c r="H9261" t="s">
        <v>150</v>
      </c>
      <c r="I9261" t="s">
        <v>136</v>
      </c>
      <c r="J9261" t="s">
        <v>137</v>
      </c>
      <c r="K9261" t="s">
        <v>138</v>
      </c>
      <c r="L9261" t="s">
        <v>26221</v>
      </c>
      <c r="M9261" t="s">
        <v>26222</v>
      </c>
      <c r="N9261">
        <v>0.77805555500000001</v>
      </c>
      <c r="O9261">
        <v>0</v>
      </c>
      <c r="P9261">
        <v>3</v>
      </c>
      <c r="Q9261">
        <v>0</v>
      </c>
      <c r="R9261">
        <v>0</v>
      </c>
      <c r="S9261">
        <v>0</v>
      </c>
      <c r="T9261">
        <v>1</v>
      </c>
      <c r="U9261">
        <v>0</v>
      </c>
      <c r="V9261">
        <v>0</v>
      </c>
      <c r="W9261">
        <v>0</v>
      </c>
      <c r="X9261">
        <v>0.29645352789183338</v>
      </c>
      <c r="Y9261">
        <v>0</v>
      </c>
      <c r="Z9261">
        <v>0</v>
      </c>
      <c r="AA9261">
        <v>0</v>
      </c>
      <c r="AB9261">
        <v>0.18629498927878335</v>
      </c>
      <c r="AC9261">
        <v>0</v>
      </c>
      <c r="AD9261">
        <v>0</v>
      </c>
      <c r="AE9261">
        <v>0.48274851717061673</v>
      </c>
    </row>
    <row r="9262" spans="1:31" x14ac:dyDescent="0.25">
      <c r="A9262">
        <v>2336207</v>
      </c>
      <c r="B9262">
        <v>1</v>
      </c>
      <c r="C9262" t="s">
        <v>80</v>
      </c>
      <c r="D9262" t="s">
        <v>96</v>
      </c>
      <c r="E9262" t="s">
        <v>153</v>
      </c>
      <c r="F9262" t="s">
        <v>26223</v>
      </c>
      <c r="G9262" t="s">
        <v>703</v>
      </c>
      <c r="H9262" t="s">
        <v>150</v>
      </c>
      <c r="I9262" t="s">
        <v>136</v>
      </c>
      <c r="J9262" t="s">
        <v>3</v>
      </c>
      <c r="K9262" t="s">
        <v>138</v>
      </c>
      <c r="L9262" t="s">
        <v>26224</v>
      </c>
      <c r="M9262" t="s">
        <v>26225</v>
      </c>
      <c r="N9262">
        <v>6.2675000000000001</v>
      </c>
      <c r="O9262">
        <v>0</v>
      </c>
      <c r="P9262">
        <v>1</v>
      </c>
      <c r="Q9262">
        <v>0</v>
      </c>
      <c r="R9262">
        <v>0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4.4049022049286926</v>
      </c>
      <c r="Y9262">
        <v>0</v>
      </c>
      <c r="Z9262">
        <v>0</v>
      </c>
      <c r="AA9262">
        <v>0</v>
      </c>
      <c r="AB9262">
        <v>0</v>
      </c>
      <c r="AC9262">
        <v>0</v>
      </c>
      <c r="AD9262">
        <v>0</v>
      </c>
      <c r="AE9262">
        <v>4.4049022049286926</v>
      </c>
    </row>
    <row r="9263" spans="1:31" x14ac:dyDescent="0.25">
      <c r="A9263">
        <v>2336456</v>
      </c>
      <c r="B9263">
        <v>1</v>
      </c>
      <c r="C9263" t="s">
        <v>80</v>
      </c>
      <c r="D9263" t="s">
        <v>108</v>
      </c>
      <c r="E9263" t="s">
        <v>175</v>
      </c>
      <c r="F9263" t="s">
        <v>26226</v>
      </c>
      <c r="G9263" t="s">
        <v>1463</v>
      </c>
      <c r="H9263" t="s">
        <v>135</v>
      </c>
      <c r="I9263" t="s">
        <v>136</v>
      </c>
      <c r="J9263" t="s">
        <v>137</v>
      </c>
      <c r="K9263" t="s">
        <v>138</v>
      </c>
      <c r="L9263" t="s">
        <v>26227</v>
      </c>
      <c r="M9263" t="s">
        <v>26228</v>
      </c>
      <c r="N9263">
        <v>0.49194444399999998</v>
      </c>
      <c r="O9263">
        <v>0</v>
      </c>
      <c r="P9263">
        <v>73</v>
      </c>
      <c r="Q9263">
        <v>0</v>
      </c>
      <c r="R9263">
        <v>8</v>
      </c>
      <c r="S9263">
        <v>0</v>
      </c>
      <c r="T9263">
        <v>9</v>
      </c>
      <c r="U9263">
        <v>0</v>
      </c>
      <c r="V9263">
        <v>0</v>
      </c>
      <c r="W9263">
        <v>0</v>
      </c>
      <c r="X9263">
        <v>8.2057063072648369</v>
      </c>
      <c r="Y9263">
        <v>0</v>
      </c>
      <c r="Z9263">
        <v>0.64509589670516676</v>
      </c>
      <c r="AA9263">
        <v>0</v>
      </c>
      <c r="AB9263">
        <v>5.6329462866022491</v>
      </c>
      <c r="AC9263">
        <v>0</v>
      </c>
      <c r="AD9263">
        <v>0</v>
      </c>
      <c r="AE9263">
        <v>14.483748490572253</v>
      </c>
    </row>
    <row r="9264" spans="1:31" x14ac:dyDescent="0.25">
      <c r="A9264">
        <v>2336539</v>
      </c>
      <c r="B9264">
        <v>1</v>
      </c>
      <c r="C9264" t="s">
        <v>80</v>
      </c>
      <c r="D9264" t="s">
        <v>106</v>
      </c>
      <c r="E9264" t="s">
        <v>153</v>
      </c>
      <c r="F9264" t="s">
        <v>26229</v>
      </c>
      <c r="G9264" t="s">
        <v>254</v>
      </c>
      <c r="H9264" t="s">
        <v>150</v>
      </c>
      <c r="I9264" t="s">
        <v>136</v>
      </c>
      <c r="J9264" t="s">
        <v>137</v>
      </c>
      <c r="K9264" t="s">
        <v>138</v>
      </c>
      <c r="L9264" t="s">
        <v>26230</v>
      </c>
      <c r="M9264" t="s">
        <v>26231</v>
      </c>
      <c r="N9264">
        <v>2.6969444440000001</v>
      </c>
      <c r="O9264">
        <v>0</v>
      </c>
      <c r="P9264">
        <v>25</v>
      </c>
      <c r="Q9264">
        <v>0</v>
      </c>
      <c r="R9264">
        <v>0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21.687801106047147</v>
      </c>
      <c r="Y9264">
        <v>0</v>
      </c>
      <c r="Z9264">
        <v>0</v>
      </c>
      <c r="AA9264">
        <v>0</v>
      </c>
      <c r="AB9264">
        <v>0</v>
      </c>
      <c r="AC9264">
        <v>0</v>
      </c>
      <c r="AD9264">
        <v>0</v>
      </c>
      <c r="AE9264">
        <v>21.687801106047147</v>
      </c>
    </row>
    <row r="9265" spans="1:31" x14ac:dyDescent="0.25">
      <c r="A9265">
        <v>2336061</v>
      </c>
      <c r="B9265">
        <v>1</v>
      </c>
      <c r="C9265" t="s">
        <v>80</v>
      </c>
      <c r="D9265" t="s">
        <v>82</v>
      </c>
      <c r="E9265" t="s">
        <v>147</v>
      </c>
      <c r="F9265" t="s">
        <v>17330</v>
      </c>
      <c r="G9265" t="s">
        <v>177</v>
      </c>
      <c r="H9265" t="s">
        <v>150</v>
      </c>
      <c r="I9265" t="s">
        <v>136</v>
      </c>
      <c r="J9265" t="s">
        <v>137</v>
      </c>
      <c r="K9265" t="s">
        <v>144</v>
      </c>
      <c r="L9265" t="s">
        <v>26232</v>
      </c>
      <c r="M9265" t="s">
        <v>26233</v>
      </c>
      <c r="N9265">
        <v>6.6922222219999998</v>
      </c>
      <c r="O9265">
        <v>0</v>
      </c>
      <c r="P9265">
        <v>121</v>
      </c>
      <c r="Q9265">
        <v>0</v>
      </c>
      <c r="R9265">
        <v>0</v>
      </c>
      <c r="S9265">
        <v>0</v>
      </c>
      <c r="T9265">
        <v>6</v>
      </c>
      <c r="U9265">
        <v>0</v>
      </c>
      <c r="V9265">
        <v>0</v>
      </c>
      <c r="W9265">
        <v>0</v>
      </c>
      <c r="X9265">
        <v>171.63023862996536</v>
      </c>
      <c r="Y9265">
        <v>0</v>
      </c>
      <c r="Z9265">
        <v>0</v>
      </c>
      <c r="AA9265">
        <v>0</v>
      </c>
      <c r="AB9265">
        <v>8.4328006570728036</v>
      </c>
      <c r="AC9265">
        <v>0</v>
      </c>
      <c r="AD9265">
        <v>0</v>
      </c>
      <c r="AE9265">
        <v>180.06303928703818</v>
      </c>
    </row>
    <row r="9266" spans="1:31" x14ac:dyDescent="0.25">
      <c r="A9266">
        <v>2336147</v>
      </c>
      <c r="B9266">
        <v>1</v>
      </c>
      <c r="C9266" t="s">
        <v>80</v>
      </c>
      <c r="D9266" t="s">
        <v>86</v>
      </c>
      <c r="E9266" t="s">
        <v>158</v>
      </c>
      <c r="F9266" t="s">
        <v>26234</v>
      </c>
      <c r="G9266" t="s">
        <v>143</v>
      </c>
      <c r="H9266" t="s">
        <v>150</v>
      </c>
      <c r="I9266" t="s">
        <v>136</v>
      </c>
      <c r="J9266" t="s">
        <v>137</v>
      </c>
      <c r="K9266" t="s">
        <v>144</v>
      </c>
      <c r="L9266" t="s">
        <v>26235</v>
      </c>
      <c r="M9266" t="s">
        <v>26236</v>
      </c>
      <c r="N9266">
        <v>0.50749999999999995</v>
      </c>
      <c r="O9266">
        <v>0</v>
      </c>
      <c r="P9266">
        <v>523</v>
      </c>
      <c r="Q9266">
        <v>0</v>
      </c>
      <c r="R9266">
        <v>0</v>
      </c>
      <c r="S9266">
        <v>0</v>
      </c>
      <c r="T9266">
        <v>3</v>
      </c>
      <c r="U9266">
        <v>0</v>
      </c>
      <c r="V9266">
        <v>0</v>
      </c>
      <c r="W9266">
        <v>0</v>
      </c>
      <c r="X9266">
        <v>65.102182119798087</v>
      </c>
      <c r="Y9266">
        <v>0</v>
      </c>
      <c r="Z9266">
        <v>0</v>
      </c>
      <c r="AA9266">
        <v>0</v>
      </c>
      <c r="AB9266">
        <v>5.3866750559343757</v>
      </c>
      <c r="AC9266">
        <v>0</v>
      </c>
      <c r="AD9266">
        <v>0</v>
      </c>
      <c r="AE9266">
        <v>70.488857175732463</v>
      </c>
    </row>
    <row r="9267" spans="1:31" x14ac:dyDescent="0.25">
      <c r="A9267">
        <v>2336107</v>
      </c>
      <c r="B9267">
        <v>1</v>
      </c>
      <c r="C9267" t="s">
        <v>80</v>
      </c>
      <c r="D9267" t="s">
        <v>98</v>
      </c>
      <c r="E9267" t="s">
        <v>132</v>
      </c>
      <c r="F9267" t="s">
        <v>26237</v>
      </c>
      <c r="G9267" t="s">
        <v>467</v>
      </c>
      <c r="H9267" t="s">
        <v>135</v>
      </c>
      <c r="I9267" t="s">
        <v>136</v>
      </c>
      <c r="J9267" t="s">
        <v>137</v>
      </c>
      <c r="K9267" t="s">
        <v>138</v>
      </c>
      <c r="L9267" t="s">
        <v>26238</v>
      </c>
      <c r="M9267" t="s">
        <v>26239</v>
      </c>
      <c r="N9267">
        <v>0.90472222199999996</v>
      </c>
      <c r="O9267">
        <v>0</v>
      </c>
      <c r="P9267">
        <v>1153</v>
      </c>
      <c r="Q9267">
        <v>2</v>
      </c>
      <c r="R9267">
        <v>131</v>
      </c>
      <c r="S9267">
        <v>7</v>
      </c>
      <c r="T9267">
        <v>283</v>
      </c>
      <c r="U9267">
        <v>0</v>
      </c>
      <c r="V9267">
        <v>0</v>
      </c>
      <c r="W9267">
        <v>0</v>
      </c>
      <c r="X9267">
        <v>120.42120349949292</v>
      </c>
      <c r="Y9267">
        <v>1.2228176251780667</v>
      </c>
      <c r="Z9267">
        <v>32.398745407397563</v>
      </c>
      <c r="AA9267">
        <v>183.81775068088058</v>
      </c>
      <c r="AB9267">
        <v>120.7199205761503</v>
      </c>
      <c r="AC9267">
        <v>0</v>
      </c>
      <c r="AD9267">
        <v>0</v>
      </c>
      <c r="AE9267">
        <v>458.58043778909945</v>
      </c>
    </row>
    <row r="9268" spans="1:31" x14ac:dyDescent="0.25">
      <c r="A9268">
        <v>2336399</v>
      </c>
      <c r="B9268">
        <v>1</v>
      </c>
      <c r="C9268" t="s">
        <v>80</v>
      </c>
      <c r="D9268" t="s">
        <v>92</v>
      </c>
      <c r="E9268" t="s">
        <v>153</v>
      </c>
      <c r="F9268" t="s">
        <v>26240</v>
      </c>
      <c r="G9268" t="s">
        <v>203</v>
      </c>
      <c r="H9268" t="s">
        <v>150</v>
      </c>
      <c r="I9268" t="s">
        <v>136</v>
      </c>
      <c r="J9268" t="s">
        <v>137</v>
      </c>
      <c r="K9268" t="s">
        <v>138</v>
      </c>
      <c r="L9268" t="s">
        <v>26241</v>
      </c>
      <c r="M9268" t="s">
        <v>26242</v>
      </c>
      <c r="N9268">
        <v>2.2936111110000001</v>
      </c>
      <c r="O9268">
        <v>0</v>
      </c>
      <c r="P9268">
        <v>1</v>
      </c>
      <c r="Q9268">
        <v>0</v>
      </c>
      <c r="R9268">
        <v>0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0.5137340581874249</v>
      </c>
      <c r="Y9268">
        <v>0</v>
      </c>
      <c r="Z9268">
        <v>0</v>
      </c>
      <c r="AA9268">
        <v>0</v>
      </c>
      <c r="AB9268">
        <v>0</v>
      </c>
      <c r="AC9268">
        <v>0</v>
      </c>
      <c r="AD9268">
        <v>0</v>
      </c>
      <c r="AE9268">
        <v>0.5137340581874249</v>
      </c>
    </row>
    <row r="9269" spans="1:31" x14ac:dyDescent="0.25">
      <c r="A9269">
        <v>2336164</v>
      </c>
      <c r="B9269">
        <v>1</v>
      </c>
      <c r="C9269" t="s">
        <v>81</v>
      </c>
      <c r="D9269" t="s">
        <v>127</v>
      </c>
      <c r="E9269" t="s">
        <v>132</v>
      </c>
      <c r="F9269" t="s">
        <v>4340</v>
      </c>
      <c r="G9269" t="s">
        <v>134</v>
      </c>
      <c r="H9269" t="s">
        <v>135</v>
      </c>
      <c r="I9269" t="s">
        <v>136</v>
      </c>
      <c r="J9269" t="s">
        <v>137</v>
      </c>
      <c r="K9269" t="s">
        <v>138</v>
      </c>
      <c r="L9269" t="s">
        <v>26243</v>
      </c>
      <c r="M9269" t="s">
        <v>26244</v>
      </c>
      <c r="N9269">
        <v>1.5977777769999999</v>
      </c>
      <c r="O9269">
        <v>0</v>
      </c>
      <c r="P9269">
        <v>496</v>
      </c>
      <c r="Q9269">
        <v>6</v>
      </c>
      <c r="R9269">
        <v>22</v>
      </c>
      <c r="S9269">
        <v>4</v>
      </c>
      <c r="T9269">
        <v>93</v>
      </c>
      <c r="U9269">
        <v>6</v>
      </c>
      <c r="V9269">
        <v>2</v>
      </c>
      <c r="W9269">
        <v>0</v>
      </c>
      <c r="X9269">
        <v>151.32314204748582</v>
      </c>
      <c r="Y9269">
        <v>19.462299895151354</v>
      </c>
      <c r="Z9269">
        <v>47.871625900884951</v>
      </c>
      <c r="AA9269">
        <v>861.57536274993208</v>
      </c>
      <c r="AB9269">
        <v>97.332813508087227</v>
      </c>
      <c r="AC9269">
        <v>1517.2069203867957</v>
      </c>
      <c r="AD9269">
        <v>5.5068464905985994</v>
      </c>
      <c r="AE9269">
        <v>2700.2790109789353</v>
      </c>
    </row>
    <row r="9270" spans="1:31" x14ac:dyDescent="0.25">
      <c r="A9270">
        <v>2336021</v>
      </c>
      <c r="B9270">
        <v>1</v>
      </c>
      <c r="C9270" t="s">
        <v>80</v>
      </c>
      <c r="D9270" t="s">
        <v>110</v>
      </c>
      <c r="E9270" t="s">
        <v>158</v>
      </c>
      <c r="F9270" t="s">
        <v>26245</v>
      </c>
      <c r="G9270" t="s">
        <v>258</v>
      </c>
      <c r="H9270" t="s">
        <v>150</v>
      </c>
      <c r="I9270" t="s">
        <v>136</v>
      </c>
      <c r="J9270" t="s">
        <v>137</v>
      </c>
      <c r="K9270" t="s">
        <v>138</v>
      </c>
      <c r="L9270" t="s">
        <v>26246</v>
      </c>
      <c r="M9270" t="s">
        <v>26247</v>
      </c>
      <c r="N9270">
        <v>1.908055555</v>
      </c>
      <c r="O9270">
        <v>0</v>
      </c>
      <c r="P9270">
        <v>629</v>
      </c>
      <c r="Q9270">
        <v>0</v>
      </c>
      <c r="R9270">
        <v>0</v>
      </c>
      <c r="S9270">
        <v>0</v>
      </c>
      <c r="T9270">
        <v>52</v>
      </c>
      <c r="U9270">
        <v>0</v>
      </c>
      <c r="V9270">
        <v>0</v>
      </c>
      <c r="W9270">
        <v>0</v>
      </c>
      <c r="X9270">
        <v>275.24243014902248</v>
      </c>
      <c r="Y9270">
        <v>0</v>
      </c>
      <c r="Z9270">
        <v>0</v>
      </c>
      <c r="AA9270">
        <v>0</v>
      </c>
      <c r="AB9270">
        <v>29.111778456084725</v>
      </c>
      <c r="AC9270">
        <v>0</v>
      </c>
      <c r="AD9270">
        <v>0</v>
      </c>
      <c r="AE9270">
        <v>304.3542086051072</v>
      </c>
    </row>
    <row r="9271" spans="1:31" x14ac:dyDescent="0.25">
      <c r="A9271">
        <v>2336333</v>
      </c>
      <c r="B9271">
        <v>1</v>
      </c>
      <c r="C9271" t="s">
        <v>80</v>
      </c>
      <c r="D9271" t="s">
        <v>108</v>
      </c>
      <c r="E9271" t="s">
        <v>132</v>
      </c>
      <c r="F9271" t="s">
        <v>7988</v>
      </c>
      <c r="G9271" t="s">
        <v>134</v>
      </c>
      <c r="H9271" t="s">
        <v>135</v>
      </c>
      <c r="I9271" t="s">
        <v>468</v>
      </c>
      <c r="J9271" t="s">
        <v>137</v>
      </c>
      <c r="K9271" t="s">
        <v>138</v>
      </c>
      <c r="L9271" t="s">
        <v>26248</v>
      </c>
      <c r="M9271" t="s">
        <v>26249</v>
      </c>
      <c r="N9271">
        <v>4.1666665999999998E-2</v>
      </c>
      <c r="O9271">
        <v>0</v>
      </c>
      <c r="P9271">
        <v>1942</v>
      </c>
      <c r="Q9271">
        <v>2</v>
      </c>
      <c r="R9271">
        <v>418</v>
      </c>
      <c r="S9271">
        <v>14</v>
      </c>
      <c r="T9271">
        <v>266</v>
      </c>
      <c r="U9271">
        <v>0</v>
      </c>
      <c r="V9271">
        <v>0</v>
      </c>
      <c r="W9271">
        <v>0</v>
      </c>
      <c r="X9271">
        <v>11.891076685731274</v>
      </c>
      <c r="Y9271">
        <v>2.3021211263462495</v>
      </c>
      <c r="Z9271">
        <v>9.0688745696041586</v>
      </c>
      <c r="AA9271">
        <v>1.4679632739458328</v>
      </c>
      <c r="AB9271">
        <v>8.2550488289962516</v>
      </c>
      <c r="AC9271">
        <v>0</v>
      </c>
      <c r="AD9271">
        <v>0</v>
      </c>
      <c r="AE9271">
        <v>32.985084484623769</v>
      </c>
    </row>
    <row r="9272" spans="1:31" x14ac:dyDescent="0.25">
      <c r="A9272">
        <v>2336041</v>
      </c>
      <c r="B9272">
        <v>1</v>
      </c>
      <c r="C9272" t="s">
        <v>81</v>
      </c>
      <c r="D9272" t="s">
        <v>120</v>
      </c>
      <c r="E9272" t="s">
        <v>132</v>
      </c>
      <c r="F9272" t="s">
        <v>696</v>
      </c>
      <c r="G9272" t="s">
        <v>134</v>
      </c>
      <c r="H9272" t="s">
        <v>135</v>
      </c>
      <c r="I9272" t="s">
        <v>136</v>
      </c>
      <c r="J9272" t="s">
        <v>137</v>
      </c>
      <c r="K9272" t="s">
        <v>138</v>
      </c>
      <c r="L9272" t="s">
        <v>26250</v>
      </c>
      <c r="M9272" t="s">
        <v>26251</v>
      </c>
      <c r="N9272">
        <v>0.75027777699999998</v>
      </c>
      <c r="O9272">
        <v>0</v>
      </c>
      <c r="P9272">
        <v>496</v>
      </c>
      <c r="Q9272">
        <v>31</v>
      </c>
      <c r="R9272">
        <v>56</v>
      </c>
      <c r="S9272">
        <v>4</v>
      </c>
      <c r="T9272">
        <v>27</v>
      </c>
      <c r="U9272">
        <v>0</v>
      </c>
      <c r="V9272">
        <v>1</v>
      </c>
      <c r="W9272">
        <v>0</v>
      </c>
      <c r="X9272">
        <v>75.685495781551197</v>
      </c>
      <c r="Y9272">
        <v>70.360708060784177</v>
      </c>
      <c r="Z9272">
        <v>32.091968067381671</v>
      </c>
      <c r="AA9272">
        <v>5.3457056148010667</v>
      </c>
      <c r="AB9272">
        <v>9.953419892166302</v>
      </c>
      <c r="AC9272">
        <v>0</v>
      </c>
      <c r="AD9272">
        <v>127.03385766486063</v>
      </c>
      <c r="AE9272">
        <v>320.47115508154508</v>
      </c>
    </row>
    <row r="9273" spans="1:31" x14ac:dyDescent="0.25">
      <c r="A9273">
        <v>2336170</v>
      </c>
      <c r="B9273">
        <v>1</v>
      </c>
      <c r="C9273" t="s">
        <v>81</v>
      </c>
      <c r="D9273" t="s">
        <v>113</v>
      </c>
      <c r="E9273" t="s">
        <v>132</v>
      </c>
      <c r="F9273" t="s">
        <v>26252</v>
      </c>
      <c r="G9273" t="s">
        <v>143</v>
      </c>
      <c r="H9273" t="s">
        <v>135</v>
      </c>
      <c r="I9273" t="s">
        <v>136</v>
      </c>
      <c r="J9273" t="s">
        <v>137</v>
      </c>
      <c r="K9273" t="s">
        <v>144</v>
      </c>
      <c r="L9273" t="s">
        <v>26253</v>
      </c>
      <c r="M9273" t="s">
        <v>26254</v>
      </c>
      <c r="N9273">
        <v>7.494722222</v>
      </c>
      <c r="O9273">
        <v>0</v>
      </c>
      <c r="P9273">
        <v>23</v>
      </c>
      <c r="Q9273">
        <v>4</v>
      </c>
      <c r="R9273">
        <v>53</v>
      </c>
      <c r="S9273">
        <v>1</v>
      </c>
      <c r="T9273">
        <v>7</v>
      </c>
      <c r="U9273">
        <v>0</v>
      </c>
      <c r="V9273">
        <v>0</v>
      </c>
      <c r="W9273">
        <v>0</v>
      </c>
      <c r="X9273">
        <v>27.657803527242525</v>
      </c>
      <c r="Y9273">
        <v>177.63113641648098</v>
      </c>
      <c r="Z9273">
        <v>2428.9449213818975</v>
      </c>
      <c r="AA9273">
        <v>12.999991829176999</v>
      </c>
      <c r="AB9273">
        <v>24.379781676454254</v>
      </c>
      <c r="AC9273">
        <v>0</v>
      </c>
      <c r="AD9273">
        <v>0</v>
      </c>
      <c r="AE9273">
        <v>2671.6136348312521</v>
      </c>
    </row>
    <row r="9274" spans="1:31" x14ac:dyDescent="0.25">
      <c r="A9274">
        <v>2336419</v>
      </c>
      <c r="B9274">
        <v>1</v>
      </c>
      <c r="C9274" t="s">
        <v>80</v>
      </c>
      <c r="D9274" t="s">
        <v>82</v>
      </c>
      <c r="E9274" t="s">
        <v>158</v>
      </c>
      <c r="F9274" t="s">
        <v>4165</v>
      </c>
      <c r="G9274" t="s">
        <v>177</v>
      </c>
      <c r="H9274" t="s">
        <v>150</v>
      </c>
      <c r="I9274" t="s">
        <v>136</v>
      </c>
      <c r="J9274" t="s">
        <v>137</v>
      </c>
      <c r="K9274" t="s">
        <v>144</v>
      </c>
      <c r="L9274" t="s">
        <v>26255</v>
      </c>
      <c r="M9274" t="s">
        <v>26256</v>
      </c>
      <c r="N9274">
        <v>2.5775000000000001</v>
      </c>
      <c r="O9274">
        <v>0</v>
      </c>
      <c r="P9274">
        <v>772</v>
      </c>
      <c r="Q9274">
        <v>0</v>
      </c>
      <c r="R9274">
        <v>0</v>
      </c>
      <c r="S9274">
        <v>0</v>
      </c>
      <c r="T9274">
        <v>81</v>
      </c>
      <c r="U9274">
        <v>0</v>
      </c>
      <c r="V9274">
        <v>0</v>
      </c>
      <c r="W9274">
        <v>0</v>
      </c>
      <c r="X9274">
        <v>467.82926889801632</v>
      </c>
      <c r="Y9274">
        <v>0</v>
      </c>
      <c r="Z9274">
        <v>0</v>
      </c>
      <c r="AA9274">
        <v>0</v>
      </c>
      <c r="AB9274">
        <v>193.88090826674483</v>
      </c>
      <c r="AC9274">
        <v>0</v>
      </c>
      <c r="AD9274">
        <v>0</v>
      </c>
      <c r="AE9274">
        <v>661.71017716476115</v>
      </c>
    </row>
    <row r="9275" spans="1:31" x14ac:dyDescent="0.25">
      <c r="A9275">
        <v>2336084</v>
      </c>
      <c r="B9275">
        <v>1</v>
      </c>
      <c r="C9275" t="s">
        <v>80</v>
      </c>
      <c r="D9275" t="s">
        <v>91</v>
      </c>
      <c r="E9275" t="s">
        <v>132</v>
      </c>
      <c r="F9275" t="s">
        <v>26257</v>
      </c>
      <c r="G9275" t="s">
        <v>143</v>
      </c>
      <c r="H9275" t="s">
        <v>135</v>
      </c>
      <c r="I9275" t="s">
        <v>136</v>
      </c>
      <c r="J9275" t="s">
        <v>137</v>
      </c>
      <c r="K9275" t="s">
        <v>144</v>
      </c>
      <c r="L9275" t="s">
        <v>26258</v>
      </c>
      <c r="M9275" t="s">
        <v>26259</v>
      </c>
      <c r="N9275">
        <v>7.7247222219999996</v>
      </c>
      <c r="O9275">
        <v>0</v>
      </c>
      <c r="P9275">
        <v>250</v>
      </c>
      <c r="Q9275">
        <v>0</v>
      </c>
      <c r="R9275">
        <v>21</v>
      </c>
      <c r="S9275">
        <v>0</v>
      </c>
      <c r="T9275">
        <v>22</v>
      </c>
      <c r="U9275">
        <v>0</v>
      </c>
      <c r="V9275">
        <v>0</v>
      </c>
      <c r="W9275">
        <v>0</v>
      </c>
      <c r="X9275">
        <v>304.82609940216747</v>
      </c>
      <c r="Y9275">
        <v>0</v>
      </c>
      <c r="Z9275">
        <v>182.45697154032851</v>
      </c>
      <c r="AA9275">
        <v>0</v>
      </c>
      <c r="AB9275">
        <v>128.92491065948991</v>
      </c>
      <c r="AC9275">
        <v>0</v>
      </c>
      <c r="AD9275">
        <v>0</v>
      </c>
      <c r="AE9275">
        <v>616.20798160198592</v>
      </c>
    </row>
    <row r="9276" spans="1:31" x14ac:dyDescent="0.25">
      <c r="A9276">
        <v>2336127</v>
      </c>
      <c r="B9276">
        <v>1</v>
      </c>
      <c r="C9276" t="s">
        <v>80</v>
      </c>
      <c r="D9276" t="s">
        <v>99</v>
      </c>
      <c r="E9276" t="s">
        <v>153</v>
      </c>
      <c r="F9276" t="s">
        <v>26260</v>
      </c>
      <c r="G9276" t="s">
        <v>703</v>
      </c>
      <c r="H9276" t="s">
        <v>150</v>
      </c>
      <c r="I9276" t="s">
        <v>136</v>
      </c>
      <c r="J9276" t="s">
        <v>137</v>
      </c>
      <c r="K9276" t="s">
        <v>138</v>
      </c>
      <c r="L9276" t="s">
        <v>26261</v>
      </c>
      <c r="M9276" t="s">
        <v>26262</v>
      </c>
      <c r="N9276">
        <v>4.6097222220000003</v>
      </c>
      <c r="O9276">
        <v>0</v>
      </c>
      <c r="P9276">
        <v>0</v>
      </c>
      <c r="Q9276">
        <v>0</v>
      </c>
      <c r="R9276">
        <v>0</v>
      </c>
      <c r="S9276">
        <v>0</v>
      </c>
      <c r="T9276">
        <v>1</v>
      </c>
      <c r="U9276">
        <v>0</v>
      </c>
      <c r="V9276">
        <v>0</v>
      </c>
      <c r="W9276">
        <v>0</v>
      </c>
      <c r="X9276">
        <v>0</v>
      </c>
      <c r="Y9276">
        <v>0</v>
      </c>
      <c r="Z9276">
        <v>0</v>
      </c>
      <c r="AA9276">
        <v>0</v>
      </c>
      <c r="AB9276">
        <v>8.7781049408716658</v>
      </c>
      <c r="AC9276">
        <v>0</v>
      </c>
      <c r="AD9276">
        <v>0</v>
      </c>
      <c r="AE9276">
        <v>8.7781049408716658</v>
      </c>
    </row>
    <row r="9277" spans="1:31" x14ac:dyDescent="0.25">
      <c r="A9277">
        <v>2336227</v>
      </c>
      <c r="B9277">
        <v>1</v>
      </c>
      <c r="C9277" t="s">
        <v>80</v>
      </c>
      <c r="D9277" t="s">
        <v>93</v>
      </c>
      <c r="E9277" t="s">
        <v>153</v>
      </c>
      <c r="F9277" t="s">
        <v>26263</v>
      </c>
      <c r="G9277" t="s">
        <v>203</v>
      </c>
      <c r="H9277" t="s">
        <v>150</v>
      </c>
      <c r="I9277" t="s">
        <v>136</v>
      </c>
      <c r="J9277" t="s">
        <v>137</v>
      </c>
      <c r="K9277" t="s">
        <v>138</v>
      </c>
      <c r="L9277" t="s">
        <v>26264</v>
      </c>
      <c r="M9277" t="s">
        <v>26265</v>
      </c>
      <c r="N9277">
        <v>1.9536111110000001</v>
      </c>
      <c r="O9277">
        <v>0</v>
      </c>
      <c r="P9277">
        <v>9</v>
      </c>
      <c r="Q9277">
        <v>0</v>
      </c>
      <c r="R9277">
        <v>0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3.348814953918934</v>
      </c>
      <c r="Y9277">
        <v>0</v>
      </c>
      <c r="Z9277">
        <v>0</v>
      </c>
      <c r="AA9277">
        <v>0</v>
      </c>
      <c r="AB9277">
        <v>0</v>
      </c>
      <c r="AC9277">
        <v>0</v>
      </c>
      <c r="AD9277">
        <v>0</v>
      </c>
      <c r="AE9277">
        <v>3.348814953918934</v>
      </c>
    </row>
    <row r="9278" spans="1:31" x14ac:dyDescent="0.25">
      <c r="A9278">
        <v>2336290</v>
      </c>
      <c r="B9278">
        <v>1</v>
      </c>
      <c r="C9278" t="s">
        <v>80</v>
      </c>
      <c r="D9278" t="s">
        <v>83</v>
      </c>
      <c r="E9278" t="s">
        <v>414</v>
      </c>
      <c r="F9278" t="s">
        <v>1350</v>
      </c>
      <c r="G9278" t="s">
        <v>134</v>
      </c>
      <c r="H9278" t="s">
        <v>135</v>
      </c>
      <c r="I9278" t="s">
        <v>136</v>
      </c>
      <c r="J9278" t="s">
        <v>137</v>
      </c>
      <c r="K9278" t="s">
        <v>138</v>
      </c>
      <c r="L9278" t="s">
        <v>26266</v>
      </c>
      <c r="M9278" t="s">
        <v>26267</v>
      </c>
      <c r="N9278">
        <v>0.19750000000000001</v>
      </c>
      <c r="O9278">
        <v>50</v>
      </c>
      <c r="P9278">
        <v>5823</v>
      </c>
      <c r="Q9278">
        <v>52</v>
      </c>
      <c r="R9278">
        <v>788</v>
      </c>
      <c r="S9278">
        <v>143</v>
      </c>
      <c r="T9278">
        <v>2061</v>
      </c>
      <c r="U9278">
        <v>30</v>
      </c>
      <c r="V9278">
        <v>153</v>
      </c>
      <c r="W9278">
        <v>5.5062723390111001</v>
      </c>
      <c r="X9278">
        <v>286.78264051337021</v>
      </c>
      <c r="Y9278">
        <v>48.67603004155103</v>
      </c>
      <c r="Z9278">
        <v>117.79248663289849</v>
      </c>
      <c r="AA9278">
        <v>205.7974590979932</v>
      </c>
      <c r="AB9278">
        <v>664.73622417253273</v>
      </c>
      <c r="AC9278">
        <v>463.66543132966098</v>
      </c>
      <c r="AD9278">
        <v>1054.8706234517986</v>
      </c>
      <c r="AE9278">
        <v>2847.8271675788164</v>
      </c>
    </row>
    <row r="9279" spans="1:31" x14ac:dyDescent="0.25">
      <c r="A9279">
        <v>2336436</v>
      </c>
      <c r="B9279">
        <v>1</v>
      </c>
      <c r="C9279" t="s">
        <v>80</v>
      </c>
      <c r="D9279" t="s">
        <v>90</v>
      </c>
      <c r="E9279" t="s">
        <v>153</v>
      </c>
      <c r="F9279" t="s">
        <v>26268</v>
      </c>
      <c r="G9279" t="s">
        <v>155</v>
      </c>
      <c r="H9279" t="s">
        <v>150</v>
      </c>
      <c r="I9279" t="s">
        <v>136</v>
      </c>
      <c r="J9279" t="s">
        <v>137</v>
      </c>
      <c r="K9279" t="s">
        <v>138</v>
      </c>
      <c r="L9279" t="s">
        <v>26269</v>
      </c>
      <c r="M9279" t="s">
        <v>26270</v>
      </c>
      <c r="N9279">
        <v>3.7858333329999998</v>
      </c>
      <c r="O9279">
        <v>0</v>
      </c>
      <c r="P9279">
        <v>5</v>
      </c>
      <c r="Q9279">
        <v>0</v>
      </c>
      <c r="R9279">
        <v>0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5.5112127220750509</v>
      </c>
      <c r="Y9279">
        <v>0</v>
      </c>
      <c r="Z9279">
        <v>0</v>
      </c>
      <c r="AA9279">
        <v>0</v>
      </c>
      <c r="AB9279">
        <v>0</v>
      </c>
      <c r="AC9279">
        <v>0</v>
      </c>
      <c r="AD9279">
        <v>0</v>
      </c>
      <c r="AE9279">
        <v>5.5112127220750509</v>
      </c>
    </row>
    <row r="9280" spans="1:31" x14ac:dyDescent="0.25">
      <c r="A9280">
        <v>2336004</v>
      </c>
      <c r="B9280">
        <v>1</v>
      </c>
      <c r="C9280" t="s">
        <v>80</v>
      </c>
      <c r="D9280" t="s">
        <v>103</v>
      </c>
      <c r="E9280" t="s">
        <v>175</v>
      </c>
      <c r="F9280" t="s">
        <v>15266</v>
      </c>
      <c r="G9280" t="s">
        <v>210</v>
      </c>
      <c r="H9280" t="s">
        <v>135</v>
      </c>
      <c r="I9280" t="s">
        <v>136</v>
      </c>
      <c r="J9280" t="s">
        <v>137</v>
      </c>
      <c r="K9280" t="s">
        <v>138</v>
      </c>
      <c r="L9280" t="s">
        <v>26271</v>
      </c>
      <c r="M9280" t="s">
        <v>26272</v>
      </c>
      <c r="N9280">
        <v>1.1527777770000001</v>
      </c>
      <c r="O9280">
        <v>0</v>
      </c>
      <c r="P9280">
        <v>513</v>
      </c>
      <c r="Q9280">
        <v>0</v>
      </c>
      <c r="R9280">
        <v>32</v>
      </c>
      <c r="S9280">
        <v>3</v>
      </c>
      <c r="T9280">
        <v>202</v>
      </c>
      <c r="U9280">
        <v>0</v>
      </c>
      <c r="V9280">
        <v>0</v>
      </c>
      <c r="W9280">
        <v>0</v>
      </c>
      <c r="X9280">
        <v>68.496445246243866</v>
      </c>
      <c r="Y9280">
        <v>0</v>
      </c>
      <c r="Z9280">
        <v>9.9592714285994024</v>
      </c>
      <c r="AA9280">
        <v>3.6781538394095339</v>
      </c>
      <c r="AB9280">
        <v>77.731168578179606</v>
      </c>
      <c r="AC9280">
        <v>0</v>
      </c>
      <c r="AD9280">
        <v>0</v>
      </c>
      <c r="AE9280">
        <v>159.86503909243243</v>
      </c>
    </row>
    <row r="9281" spans="1:31" x14ac:dyDescent="0.25">
      <c r="A9281">
        <v>2336499</v>
      </c>
      <c r="B9281">
        <v>1</v>
      </c>
      <c r="C9281" t="s">
        <v>80</v>
      </c>
      <c r="D9281" t="s">
        <v>85</v>
      </c>
      <c r="E9281" t="s">
        <v>153</v>
      </c>
      <c r="F9281" t="s">
        <v>26273</v>
      </c>
      <c r="G9281" t="s">
        <v>149</v>
      </c>
      <c r="H9281" t="s">
        <v>150</v>
      </c>
      <c r="I9281" t="s">
        <v>136</v>
      </c>
      <c r="J9281" t="s">
        <v>137</v>
      </c>
      <c r="K9281" t="s">
        <v>138</v>
      </c>
      <c r="L9281" t="s">
        <v>26274</v>
      </c>
      <c r="M9281" t="s">
        <v>26275</v>
      </c>
      <c r="N9281">
        <v>1.9838888880000001</v>
      </c>
      <c r="O9281">
        <v>0</v>
      </c>
      <c r="P9281">
        <v>11</v>
      </c>
      <c r="Q9281">
        <v>0</v>
      </c>
      <c r="R9281">
        <v>0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5.497780088661349</v>
      </c>
      <c r="Y9281">
        <v>0</v>
      </c>
      <c r="Z9281">
        <v>0</v>
      </c>
      <c r="AA9281">
        <v>0</v>
      </c>
      <c r="AB9281">
        <v>0</v>
      </c>
      <c r="AC9281">
        <v>0</v>
      </c>
      <c r="AD9281">
        <v>0</v>
      </c>
      <c r="AE9281">
        <v>5.497780088661349</v>
      </c>
    </row>
    <row r="9282" spans="1:31" x14ac:dyDescent="0.25">
      <c r="A9282">
        <v>2336250</v>
      </c>
      <c r="B9282">
        <v>1</v>
      </c>
      <c r="C9282" t="s">
        <v>80</v>
      </c>
      <c r="D9282" t="s">
        <v>96</v>
      </c>
      <c r="E9282" t="s">
        <v>153</v>
      </c>
      <c r="F9282" t="s">
        <v>26276</v>
      </c>
      <c r="G9282" t="s">
        <v>155</v>
      </c>
      <c r="H9282" t="s">
        <v>150</v>
      </c>
      <c r="I9282" t="s">
        <v>136</v>
      </c>
      <c r="J9282" t="s">
        <v>137</v>
      </c>
      <c r="K9282" t="s">
        <v>138</v>
      </c>
      <c r="L9282" t="s">
        <v>26277</v>
      </c>
      <c r="M9282" t="s">
        <v>26278</v>
      </c>
      <c r="N9282">
        <v>2.2863888879999998</v>
      </c>
      <c r="O9282">
        <v>0</v>
      </c>
      <c r="P9282">
        <v>1</v>
      </c>
      <c r="Q9282">
        <v>0</v>
      </c>
      <c r="R9282">
        <v>0</v>
      </c>
      <c r="S9282">
        <v>0</v>
      </c>
      <c r="T9282">
        <v>0</v>
      </c>
      <c r="U9282">
        <v>0</v>
      </c>
      <c r="V9282">
        <v>0</v>
      </c>
      <c r="W9282">
        <v>0</v>
      </c>
      <c r="X9282">
        <v>0.15506360700471669</v>
      </c>
      <c r="Y9282">
        <v>0</v>
      </c>
      <c r="Z9282">
        <v>0</v>
      </c>
      <c r="AA9282">
        <v>0</v>
      </c>
      <c r="AB9282">
        <v>0</v>
      </c>
      <c r="AC9282">
        <v>0</v>
      </c>
      <c r="AD9282">
        <v>0</v>
      </c>
      <c r="AE9282">
        <v>0.15506360700471669</v>
      </c>
    </row>
    <row r="9283" spans="1:31" x14ac:dyDescent="0.25">
      <c r="A9283">
        <v>2336545</v>
      </c>
      <c r="B9283">
        <v>1</v>
      </c>
      <c r="C9283" t="s">
        <v>81</v>
      </c>
      <c r="D9283" t="s">
        <v>121</v>
      </c>
      <c r="E9283" t="s">
        <v>147</v>
      </c>
      <c r="F9283" t="s">
        <v>26279</v>
      </c>
      <c r="G9283" t="s">
        <v>149</v>
      </c>
      <c r="H9283" t="s">
        <v>150</v>
      </c>
      <c r="I9283" t="s">
        <v>136</v>
      </c>
      <c r="J9283" t="s">
        <v>137</v>
      </c>
      <c r="K9283" t="s">
        <v>138</v>
      </c>
      <c r="L9283" t="s">
        <v>26280</v>
      </c>
      <c r="M9283" t="s">
        <v>26281</v>
      </c>
      <c r="N9283">
        <v>2.2194444440000001</v>
      </c>
      <c r="O9283">
        <v>0</v>
      </c>
      <c r="P9283">
        <v>12</v>
      </c>
      <c r="Q9283">
        <v>0</v>
      </c>
      <c r="R9283">
        <v>5</v>
      </c>
      <c r="S9283">
        <v>0</v>
      </c>
      <c r="T9283">
        <v>3</v>
      </c>
      <c r="U9283">
        <v>0</v>
      </c>
      <c r="V9283">
        <v>0</v>
      </c>
      <c r="W9283">
        <v>0</v>
      </c>
      <c r="X9283">
        <v>3.2875761657849005</v>
      </c>
      <c r="Y9283">
        <v>0</v>
      </c>
      <c r="Z9283">
        <v>3.3779985104134158</v>
      </c>
      <c r="AA9283">
        <v>0</v>
      </c>
      <c r="AB9283">
        <v>7.7156975679202233</v>
      </c>
      <c r="AC9283">
        <v>0</v>
      </c>
      <c r="AD9283">
        <v>0</v>
      </c>
      <c r="AE9283">
        <v>14.38127224411854</v>
      </c>
    </row>
    <row r="9284" spans="1:31" x14ac:dyDescent="0.25">
      <c r="A9284">
        <v>2336104</v>
      </c>
      <c r="B9284">
        <v>1</v>
      </c>
      <c r="C9284" t="s">
        <v>80</v>
      </c>
      <c r="D9284" t="s">
        <v>88</v>
      </c>
      <c r="E9284" t="s">
        <v>147</v>
      </c>
      <c r="F9284" t="s">
        <v>26282</v>
      </c>
      <c r="G9284" t="s">
        <v>258</v>
      </c>
      <c r="H9284" t="s">
        <v>150</v>
      </c>
      <c r="I9284" t="s">
        <v>136</v>
      </c>
      <c r="J9284" t="s">
        <v>137</v>
      </c>
      <c r="K9284" t="s">
        <v>138</v>
      </c>
      <c r="L9284" t="s">
        <v>26283</v>
      </c>
      <c r="M9284" t="s">
        <v>26284</v>
      </c>
      <c r="N9284">
        <v>1.3161111109999999</v>
      </c>
      <c r="O9284">
        <v>0</v>
      </c>
      <c r="P9284">
        <v>11</v>
      </c>
      <c r="Q9284">
        <v>0</v>
      </c>
      <c r="R9284">
        <v>0</v>
      </c>
      <c r="S9284">
        <v>0</v>
      </c>
      <c r="T9284">
        <v>0</v>
      </c>
      <c r="U9284">
        <v>0</v>
      </c>
      <c r="V9284">
        <v>0</v>
      </c>
      <c r="W9284">
        <v>0</v>
      </c>
      <c r="X9284">
        <v>3.7864402945204008</v>
      </c>
      <c r="Y9284">
        <v>0</v>
      </c>
      <c r="Z9284">
        <v>0</v>
      </c>
      <c r="AA9284">
        <v>0</v>
      </c>
      <c r="AB9284">
        <v>0</v>
      </c>
      <c r="AC9284">
        <v>0</v>
      </c>
      <c r="AD9284">
        <v>0</v>
      </c>
      <c r="AE9284">
        <v>3.7864402945204008</v>
      </c>
    </row>
    <row r="9285" spans="1:31" x14ac:dyDescent="0.25">
      <c r="A9285">
        <v>2336330</v>
      </c>
      <c r="B9285">
        <v>1</v>
      </c>
      <c r="C9285" t="s">
        <v>81</v>
      </c>
      <c r="D9285" t="s">
        <v>115</v>
      </c>
      <c r="E9285" t="s">
        <v>175</v>
      </c>
      <c r="F9285" t="s">
        <v>26285</v>
      </c>
      <c r="G9285" t="s">
        <v>210</v>
      </c>
      <c r="H9285" t="s">
        <v>135</v>
      </c>
      <c r="I9285" t="s">
        <v>136</v>
      </c>
      <c r="J9285" t="s">
        <v>137</v>
      </c>
      <c r="K9285" t="s">
        <v>138</v>
      </c>
      <c r="L9285" t="s">
        <v>26286</v>
      </c>
      <c r="M9285" t="s">
        <v>26287</v>
      </c>
      <c r="N9285">
        <v>1.6202777770000001</v>
      </c>
      <c r="O9285">
        <v>0</v>
      </c>
      <c r="P9285">
        <v>6</v>
      </c>
      <c r="Q9285">
        <v>0</v>
      </c>
      <c r="R9285">
        <v>12</v>
      </c>
      <c r="S9285">
        <v>0</v>
      </c>
      <c r="T9285">
        <v>1</v>
      </c>
      <c r="U9285">
        <v>0</v>
      </c>
      <c r="V9285">
        <v>0</v>
      </c>
      <c r="W9285">
        <v>0</v>
      </c>
      <c r="X9285">
        <v>1.1941735398918749</v>
      </c>
      <c r="Y9285">
        <v>0</v>
      </c>
      <c r="Z9285">
        <v>33.472576020280165</v>
      </c>
      <c r="AA9285">
        <v>0</v>
      </c>
      <c r="AB9285">
        <v>0.10709718317026667</v>
      </c>
      <c r="AC9285">
        <v>0</v>
      </c>
      <c r="AD9285">
        <v>0</v>
      </c>
      <c r="AE9285">
        <v>34.773846743342311</v>
      </c>
    </row>
    <row r="9286" spans="1:31" x14ac:dyDescent="0.25">
      <c r="A9286">
        <v>2336187</v>
      </c>
      <c r="B9286">
        <v>1</v>
      </c>
      <c r="C9286" t="s">
        <v>80</v>
      </c>
      <c r="D9286" t="s">
        <v>84</v>
      </c>
      <c r="E9286" t="s">
        <v>147</v>
      </c>
      <c r="F9286" t="s">
        <v>26288</v>
      </c>
      <c r="G9286" t="s">
        <v>703</v>
      </c>
      <c r="H9286" t="s">
        <v>150</v>
      </c>
      <c r="I9286" t="s">
        <v>136</v>
      </c>
      <c r="J9286" t="s">
        <v>3</v>
      </c>
      <c r="K9286" t="s">
        <v>138</v>
      </c>
      <c r="L9286" t="s">
        <v>26289</v>
      </c>
      <c r="M9286" t="s">
        <v>26290</v>
      </c>
      <c r="N9286">
        <v>2.7316666660000002</v>
      </c>
      <c r="O9286">
        <v>0</v>
      </c>
      <c r="P9286">
        <v>23</v>
      </c>
      <c r="Q9286">
        <v>0</v>
      </c>
      <c r="R9286">
        <v>10</v>
      </c>
      <c r="S9286">
        <v>0</v>
      </c>
      <c r="T9286">
        <v>3</v>
      </c>
      <c r="U9286">
        <v>0</v>
      </c>
      <c r="V9286">
        <v>0</v>
      </c>
      <c r="W9286">
        <v>0</v>
      </c>
      <c r="X9286">
        <v>13.304680868552129</v>
      </c>
      <c r="Y9286">
        <v>0</v>
      </c>
      <c r="Z9286">
        <v>14.586909501241665</v>
      </c>
      <c r="AA9286">
        <v>0</v>
      </c>
      <c r="AB9286">
        <v>8.5521962784463739</v>
      </c>
      <c r="AC9286">
        <v>0</v>
      </c>
      <c r="AD9286">
        <v>0</v>
      </c>
      <c r="AE9286">
        <v>36.44378664824017</v>
      </c>
    </row>
    <row r="9287" spans="1:31" x14ac:dyDescent="0.25">
      <c r="A9287">
        <v>2336167</v>
      </c>
      <c r="B9287">
        <v>1</v>
      </c>
      <c r="C9287" t="s">
        <v>80</v>
      </c>
      <c r="D9287" t="s">
        <v>83</v>
      </c>
      <c r="E9287" t="s">
        <v>147</v>
      </c>
      <c r="F9287" t="s">
        <v>26149</v>
      </c>
      <c r="G9287" t="s">
        <v>149</v>
      </c>
      <c r="H9287" t="s">
        <v>150</v>
      </c>
      <c r="I9287" t="s">
        <v>136</v>
      </c>
      <c r="J9287" t="s">
        <v>137</v>
      </c>
      <c r="K9287" t="s">
        <v>138</v>
      </c>
      <c r="L9287" t="s">
        <v>26291</v>
      </c>
      <c r="M9287" t="s">
        <v>26292</v>
      </c>
      <c r="N9287">
        <v>1.7375</v>
      </c>
      <c r="O9287">
        <v>0</v>
      </c>
      <c r="P9287">
        <v>11</v>
      </c>
      <c r="Q9287">
        <v>0</v>
      </c>
      <c r="R9287">
        <v>0</v>
      </c>
      <c r="S9287">
        <v>0</v>
      </c>
      <c r="T9287">
        <v>52</v>
      </c>
      <c r="U9287">
        <v>0</v>
      </c>
      <c r="V9287">
        <v>0</v>
      </c>
      <c r="W9287">
        <v>0</v>
      </c>
      <c r="X9287">
        <v>2.3573992167101254</v>
      </c>
      <c r="Y9287">
        <v>0</v>
      </c>
      <c r="Z9287">
        <v>0</v>
      </c>
      <c r="AA9287">
        <v>0</v>
      </c>
      <c r="AB9287">
        <v>105.40699097534069</v>
      </c>
      <c r="AC9287">
        <v>0</v>
      </c>
      <c r="AD9287">
        <v>0</v>
      </c>
      <c r="AE9287">
        <v>107.76439019205081</v>
      </c>
    </row>
    <row r="9288" spans="1:31" x14ac:dyDescent="0.25">
      <c r="A9288">
        <v>2336018</v>
      </c>
      <c r="B9288">
        <v>1</v>
      </c>
      <c r="C9288" t="s">
        <v>80</v>
      </c>
      <c r="D9288" t="s">
        <v>83</v>
      </c>
      <c r="E9288" t="s">
        <v>175</v>
      </c>
      <c r="F9288" t="s">
        <v>26293</v>
      </c>
      <c r="G9288" t="s">
        <v>134</v>
      </c>
      <c r="H9288" t="s">
        <v>135</v>
      </c>
      <c r="I9288" t="s">
        <v>136</v>
      </c>
      <c r="J9288" t="s">
        <v>137</v>
      </c>
      <c r="K9288" t="s">
        <v>138</v>
      </c>
      <c r="L9288" t="s">
        <v>26294</v>
      </c>
      <c r="M9288" t="s">
        <v>26295</v>
      </c>
      <c r="N9288">
        <v>0.89694444399999995</v>
      </c>
      <c r="O9288">
        <v>0</v>
      </c>
      <c r="P9288">
        <v>164</v>
      </c>
      <c r="Q9288">
        <v>0</v>
      </c>
      <c r="R9288">
        <v>0</v>
      </c>
      <c r="S9288">
        <v>4</v>
      </c>
      <c r="T9288">
        <v>51</v>
      </c>
      <c r="U9288">
        <v>1</v>
      </c>
      <c r="V9288">
        <v>1</v>
      </c>
      <c r="W9288">
        <v>0</v>
      </c>
      <c r="X9288">
        <v>38.213100265353575</v>
      </c>
      <c r="Y9288">
        <v>0</v>
      </c>
      <c r="Z9288">
        <v>0</v>
      </c>
      <c r="AA9288">
        <v>4.646494100336179</v>
      </c>
      <c r="AB9288">
        <v>27.38416538631952</v>
      </c>
      <c r="AC9288">
        <v>109.25179310693873</v>
      </c>
      <c r="AD9288">
        <v>23.027119540491547</v>
      </c>
      <c r="AE9288">
        <v>202.52267239943956</v>
      </c>
    </row>
    <row r="9289" spans="1:31" x14ac:dyDescent="0.25">
      <c r="A9289">
        <v>2336336</v>
      </c>
      <c r="B9289">
        <v>1</v>
      </c>
      <c r="C9289" t="s">
        <v>80</v>
      </c>
      <c r="D9289" t="s">
        <v>94</v>
      </c>
      <c r="E9289" t="s">
        <v>153</v>
      </c>
      <c r="F9289" t="s">
        <v>26296</v>
      </c>
      <c r="G9289" t="s">
        <v>254</v>
      </c>
      <c r="H9289" t="s">
        <v>150</v>
      </c>
      <c r="I9289" t="s">
        <v>136</v>
      </c>
      <c r="J9289" t="s">
        <v>137</v>
      </c>
      <c r="K9289" t="s">
        <v>138</v>
      </c>
      <c r="L9289" t="s">
        <v>26297</v>
      </c>
      <c r="M9289" t="s">
        <v>26298</v>
      </c>
      <c r="N9289">
        <v>1.721944444</v>
      </c>
      <c r="O9289">
        <v>0</v>
      </c>
      <c r="P9289">
        <v>9</v>
      </c>
      <c r="Q9289">
        <v>0</v>
      </c>
      <c r="R9289">
        <v>0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1.5424387787852332</v>
      </c>
      <c r="Y9289">
        <v>0</v>
      </c>
      <c r="Z9289">
        <v>0</v>
      </c>
      <c r="AA9289">
        <v>0</v>
      </c>
      <c r="AB9289">
        <v>0</v>
      </c>
      <c r="AC9289">
        <v>0</v>
      </c>
      <c r="AD9289">
        <v>0</v>
      </c>
      <c r="AE9289">
        <v>1.5424387787852332</v>
      </c>
    </row>
    <row r="9290" spans="1:31" x14ac:dyDescent="0.25">
      <c r="A9290">
        <v>2336230</v>
      </c>
      <c r="B9290">
        <v>1</v>
      </c>
      <c r="C9290" t="s">
        <v>80</v>
      </c>
      <c r="D9290" t="s">
        <v>100</v>
      </c>
      <c r="E9290" t="s">
        <v>153</v>
      </c>
      <c r="F9290" t="s">
        <v>26299</v>
      </c>
      <c r="G9290" t="s">
        <v>155</v>
      </c>
      <c r="H9290" t="s">
        <v>150</v>
      </c>
      <c r="I9290" t="s">
        <v>136</v>
      </c>
      <c r="J9290" t="s">
        <v>137</v>
      </c>
      <c r="K9290" t="s">
        <v>138</v>
      </c>
      <c r="L9290" t="s">
        <v>26300</v>
      </c>
      <c r="M9290" t="s">
        <v>26301</v>
      </c>
      <c r="N9290">
        <v>1.2977777770000001</v>
      </c>
      <c r="O9290">
        <v>0</v>
      </c>
      <c r="P9290">
        <v>1</v>
      </c>
      <c r="Q9290">
        <v>0</v>
      </c>
      <c r="R9290">
        <v>0</v>
      </c>
      <c r="S9290">
        <v>0</v>
      </c>
      <c r="T9290">
        <v>0</v>
      </c>
      <c r="U9290">
        <v>0</v>
      </c>
      <c r="V9290">
        <v>0</v>
      </c>
      <c r="W9290">
        <v>0</v>
      </c>
      <c r="X9290">
        <v>6.5505522594000009E-3</v>
      </c>
      <c r="Y9290">
        <v>0</v>
      </c>
      <c r="Z9290">
        <v>0</v>
      </c>
      <c r="AA9290">
        <v>0</v>
      </c>
      <c r="AB9290">
        <v>0</v>
      </c>
      <c r="AC9290">
        <v>0</v>
      </c>
      <c r="AD9290">
        <v>0</v>
      </c>
      <c r="AE9290">
        <v>6.5505522594000009E-3</v>
      </c>
    </row>
    <row r="9291" spans="1:31" x14ac:dyDescent="0.25">
      <c r="A9291">
        <v>2336479</v>
      </c>
      <c r="B9291">
        <v>1</v>
      </c>
      <c r="C9291" t="s">
        <v>81</v>
      </c>
      <c r="D9291" t="s">
        <v>116</v>
      </c>
      <c r="E9291" t="s">
        <v>175</v>
      </c>
      <c r="F9291" t="s">
        <v>26302</v>
      </c>
      <c r="G9291" t="s">
        <v>210</v>
      </c>
      <c r="H9291" t="s">
        <v>135</v>
      </c>
      <c r="I9291" t="s">
        <v>136</v>
      </c>
      <c r="J9291" t="s">
        <v>137</v>
      </c>
      <c r="K9291" t="s">
        <v>138</v>
      </c>
      <c r="L9291" t="s">
        <v>26303</v>
      </c>
      <c r="M9291" t="s">
        <v>26304</v>
      </c>
      <c r="N9291">
        <v>0.317222222</v>
      </c>
      <c r="O9291">
        <v>0</v>
      </c>
      <c r="P9291">
        <v>24</v>
      </c>
      <c r="Q9291">
        <v>0</v>
      </c>
      <c r="R9291">
        <v>0</v>
      </c>
      <c r="S9291">
        <v>0</v>
      </c>
      <c r="T9291">
        <v>1</v>
      </c>
      <c r="U9291">
        <v>0</v>
      </c>
      <c r="V9291">
        <v>0</v>
      </c>
      <c r="W9291">
        <v>0</v>
      </c>
      <c r="X9291">
        <v>0.82638136418844987</v>
      </c>
      <c r="Y9291">
        <v>0</v>
      </c>
      <c r="Z9291">
        <v>0</v>
      </c>
      <c r="AA9291">
        <v>0</v>
      </c>
      <c r="AB9291">
        <v>0.50936613945555553</v>
      </c>
      <c r="AC9291">
        <v>0</v>
      </c>
      <c r="AD9291">
        <v>0</v>
      </c>
      <c r="AE9291">
        <v>1.3357475036440054</v>
      </c>
    </row>
    <row r="9292" spans="1:31" x14ac:dyDescent="0.25">
      <c r="A9292">
        <v>2336522</v>
      </c>
      <c r="B9292">
        <v>1</v>
      </c>
      <c r="C9292" t="s">
        <v>80</v>
      </c>
      <c r="D9292" t="s">
        <v>95</v>
      </c>
      <c r="E9292" t="s">
        <v>175</v>
      </c>
      <c r="F9292" t="s">
        <v>7263</v>
      </c>
      <c r="G9292" t="s">
        <v>210</v>
      </c>
      <c r="H9292" t="s">
        <v>135</v>
      </c>
      <c r="I9292" t="s">
        <v>136</v>
      </c>
      <c r="J9292" t="s">
        <v>137</v>
      </c>
      <c r="K9292" t="s">
        <v>138</v>
      </c>
      <c r="L9292" t="s">
        <v>26305</v>
      </c>
      <c r="M9292" t="s">
        <v>26306</v>
      </c>
      <c r="N9292">
        <v>1.040277777</v>
      </c>
      <c r="O9292">
        <v>0</v>
      </c>
      <c r="P9292">
        <v>2</v>
      </c>
      <c r="Q9292">
        <v>0</v>
      </c>
      <c r="R9292">
        <v>1</v>
      </c>
      <c r="S9292">
        <v>0</v>
      </c>
      <c r="T9292">
        <v>1</v>
      </c>
      <c r="U9292">
        <v>1</v>
      </c>
      <c r="V9292">
        <v>0</v>
      </c>
      <c r="W9292">
        <v>0</v>
      </c>
      <c r="X9292">
        <v>0.32124510213993329</v>
      </c>
      <c r="Y9292">
        <v>0</v>
      </c>
      <c r="Z9292">
        <v>0.27764950794700005</v>
      </c>
      <c r="AA9292">
        <v>0</v>
      </c>
      <c r="AB9292">
        <v>0</v>
      </c>
      <c r="AC9292">
        <v>95.706507564680081</v>
      </c>
      <c r="AD9292">
        <v>0</v>
      </c>
      <c r="AE9292">
        <v>96.305402174767011</v>
      </c>
    </row>
    <row r="9293" spans="1:31" x14ac:dyDescent="0.25">
      <c r="A9293">
        <v>2336508</v>
      </c>
      <c r="B9293">
        <v>1</v>
      </c>
      <c r="C9293" t="s">
        <v>80</v>
      </c>
      <c r="D9293" t="s">
        <v>85</v>
      </c>
      <c r="E9293" t="s">
        <v>153</v>
      </c>
      <c r="F9293" t="s">
        <v>26307</v>
      </c>
      <c r="G9293" t="s">
        <v>203</v>
      </c>
      <c r="H9293" t="s">
        <v>150</v>
      </c>
      <c r="I9293" t="s">
        <v>136</v>
      </c>
      <c r="J9293" t="s">
        <v>137</v>
      </c>
      <c r="K9293" t="s">
        <v>138</v>
      </c>
      <c r="L9293" t="s">
        <v>26308</v>
      </c>
      <c r="M9293" t="s">
        <v>26309</v>
      </c>
      <c r="N9293">
        <v>3.3105555550000001</v>
      </c>
      <c r="O9293">
        <v>0</v>
      </c>
      <c r="P9293">
        <v>11</v>
      </c>
      <c r="Q9293">
        <v>0</v>
      </c>
      <c r="R9293">
        <v>0</v>
      </c>
      <c r="S9293">
        <v>0</v>
      </c>
      <c r="T9293">
        <v>0</v>
      </c>
      <c r="U9293">
        <v>0</v>
      </c>
      <c r="V9293">
        <v>0</v>
      </c>
      <c r="W9293">
        <v>0</v>
      </c>
      <c r="X9293">
        <v>8.0879055814800687</v>
      </c>
      <c r="Y9293">
        <v>0</v>
      </c>
      <c r="Z9293">
        <v>0</v>
      </c>
      <c r="AA9293">
        <v>0</v>
      </c>
      <c r="AB9293">
        <v>0</v>
      </c>
      <c r="AC9293">
        <v>0</v>
      </c>
      <c r="AD9293">
        <v>0</v>
      </c>
      <c r="AE9293">
        <v>8.0879055814800687</v>
      </c>
    </row>
    <row r="9294" spans="1:31" x14ac:dyDescent="0.25">
      <c r="A9294">
        <v>2336199</v>
      </c>
      <c r="B9294">
        <v>1</v>
      </c>
      <c r="C9294" t="s">
        <v>80</v>
      </c>
      <c r="D9294" t="s">
        <v>104</v>
      </c>
      <c r="E9294" t="s">
        <v>158</v>
      </c>
      <c r="F9294" t="s">
        <v>25510</v>
      </c>
      <c r="G9294" t="s">
        <v>143</v>
      </c>
      <c r="H9294" t="s">
        <v>150</v>
      </c>
      <c r="I9294" t="s">
        <v>136</v>
      </c>
      <c r="J9294" t="s">
        <v>137</v>
      </c>
      <c r="K9294" t="s">
        <v>144</v>
      </c>
      <c r="L9294" t="s">
        <v>26310</v>
      </c>
      <c r="M9294" t="s">
        <v>26311</v>
      </c>
      <c r="N9294">
        <v>6.2911111110000002</v>
      </c>
      <c r="O9294">
        <v>0</v>
      </c>
      <c r="P9294">
        <v>407</v>
      </c>
      <c r="Q9294">
        <v>0</v>
      </c>
      <c r="R9294">
        <v>6</v>
      </c>
      <c r="S9294">
        <v>0</v>
      </c>
      <c r="T9294">
        <v>66</v>
      </c>
      <c r="U9294">
        <v>0</v>
      </c>
      <c r="V9294">
        <v>0</v>
      </c>
      <c r="W9294">
        <v>0</v>
      </c>
      <c r="X9294">
        <v>472.92256834254778</v>
      </c>
      <c r="Y9294">
        <v>0</v>
      </c>
      <c r="Z9294">
        <v>14.42119519249087</v>
      </c>
      <c r="AA9294">
        <v>0</v>
      </c>
      <c r="AB9294">
        <v>216.16729698162627</v>
      </c>
      <c r="AC9294">
        <v>0</v>
      </c>
      <c r="AD9294">
        <v>0</v>
      </c>
      <c r="AE9294">
        <v>703.51106051666488</v>
      </c>
    </row>
    <row r="9295" spans="1:31" x14ac:dyDescent="0.25">
      <c r="A9295">
        <v>2336531</v>
      </c>
      <c r="B9295">
        <v>1</v>
      </c>
      <c r="C9295" t="s">
        <v>80</v>
      </c>
      <c r="D9295" t="s">
        <v>93</v>
      </c>
      <c r="E9295" t="s">
        <v>158</v>
      </c>
      <c r="F9295" t="s">
        <v>26312</v>
      </c>
      <c r="G9295" t="s">
        <v>336</v>
      </c>
      <c r="H9295" t="s">
        <v>150</v>
      </c>
      <c r="I9295" t="s">
        <v>136</v>
      </c>
      <c r="J9295" t="s">
        <v>137</v>
      </c>
      <c r="K9295" t="s">
        <v>138</v>
      </c>
      <c r="L9295" t="s">
        <v>26313</v>
      </c>
      <c r="M9295" t="s">
        <v>26314</v>
      </c>
      <c r="N9295">
        <v>0.74388888799999997</v>
      </c>
      <c r="O9295">
        <v>0</v>
      </c>
      <c r="P9295">
        <v>300</v>
      </c>
      <c r="Q9295">
        <v>0</v>
      </c>
      <c r="R9295">
        <v>0</v>
      </c>
      <c r="S9295">
        <v>0</v>
      </c>
      <c r="T9295">
        <v>47</v>
      </c>
      <c r="U9295">
        <v>0</v>
      </c>
      <c r="V9295">
        <v>0</v>
      </c>
      <c r="W9295">
        <v>0</v>
      </c>
      <c r="X9295">
        <v>37.613677160506256</v>
      </c>
      <c r="Y9295">
        <v>0</v>
      </c>
      <c r="Z9295">
        <v>0</v>
      </c>
      <c r="AA9295">
        <v>0</v>
      </c>
      <c r="AB9295">
        <v>21.052359150715247</v>
      </c>
      <c r="AC9295">
        <v>0</v>
      </c>
      <c r="AD9295">
        <v>0</v>
      </c>
      <c r="AE9295">
        <v>58.666036311221504</v>
      </c>
    </row>
    <row r="9296" spans="1:31" x14ac:dyDescent="0.25">
      <c r="A9296">
        <v>2335967</v>
      </c>
      <c r="B9296">
        <v>1</v>
      </c>
      <c r="C9296" t="s">
        <v>80</v>
      </c>
      <c r="D9296" t="s">
        <v>85</v>
      </c>
      <c r="E9296" t="s">
        <v>153</v>
      </c>
      <c r="F9296" t="s">
        <v>26315</v>
      </c>
      <c r="G9296" t="s">
        <v>203</v>
      </c>
      <c r="H9296" t="s">
        <v>150</v>
      </c>
      <c r="I9296" t="s">
        <v>136</v>
      </c>
      <c r="J9296" t="s">
        <v>137</v>
      </c>
      <c r="K9296" t="s">
        <v>138</v>
      </c>
      <c r="L9296" t="s">
        <v>26316</v>
      </c>
      <c r="M9296" t="s">
        <v>26317</v>
      </c>
      <c r="N9296">
        <v>0.76361111100000001</v>
      </c>
      <c r="O9296">
        <v>0</v>
      </c>
      <c r="P9296">
        <v>9</v>
      </c>
      <c r="Q9296">
        <v>0</v>
      </c>
      <c r="R9296">
        <v>0</v>
      </c>
      <c r="S9296">
        <v>0</v>
      </c>
      <c r="T9296">
        <v>2</v>
      </c>
      <c r="U9296">
        <v>0</v>
      </c>
      <c r="V9296">
        <v>0</v>
      </c>
      <c r="W9296">
        <v>0</v>
      </c>
      <c r="X9296">
        <v>0.99792350392242524</v>
      </c>
      <c r="Y9296">
        <v>0</v>
      </c>
      <c r="Z9296">
        <v>0</v>
      </c>
      <c r="AA9296">
        <v>0</v>
      </c>
      <c r="AB9296">
        <v>0.2757197786144</v>
      </c>
      <c r="AC9296">
        <v>0</v>
      </c>
      <c r="AD9296">
        <v>0</v>
      </c>
      <c r="AE9296">
        <v>1.2736432825368253</v>
      </c>
    </row>
    <row r="9297" spans="1:31" x14ac:dyDescent="0.25">
      <c r="A9297">
        <v>2336362</v>
      </c>
      <c r="B9297">
        <v>1</v>
      </c>
      <c r="C9297" t="s">
        <v>80</v>
      </c>
      <c r="D9297" t="s">
        <v>107</v>
      </c>
      <c r="E9297" t="s">
        <v>153</v>
      </c>
      <c r="F9297" t="s">
        <v>25829</v>
      </c>
      <c r="G9297" t="s">
        <v>254</v>
      </c>
      <c r="H9297" t="s">
        <v>150</v>
      </c>
      <c r="I9297" t="s">
        <v>136</v>
      </c>
      <c r="J9297" t="s">
        <v>137</v>
      </c>
      <c r="K9297" t="s">
        <v>138</v>
      </c>
      <c r="L9297" t="s">
        <v>26318</v>
      </c>
      <c r="M9297" t="s">
        <v>26319</v>
      </c>
      <c r="N9297">
        <v>2.698611111</v>
      </c>
      <c r="O9297">
        <v>0</v>
      </c>
      <c r="P9297">
        <v>1</v>
      </c>
      <c r="Q9297">
        <v>0</v>
      </c>
      <c r="R9297">
        <v>0</v>
      </c>
      <c r="S9297">
        <v>0</v>
      </c>
      <c r="T9297">
        <v>0</v>
      </c>
      <c r="U9297">
        <v>0</v>
      </c>
      <c r="V9297">
        <v>0</v>
      </c>
      <c r="W9297">
        <v>0</v>
      </c>
      <c r="X9297">
        <v>0</v>
      </c>
      <c r="Y9297">
        <v>0</v>
      </c>
      <c r="Z9297">
        <v>0</v>
      </c>
      <c r="AA9297">
        <v>0</v>
      </c>
      <c r="AB9297">
        <v>0</v>
      </c>
      <c r="AC9297">
        <v>0</v>
      </c>
      <c r="AD9297">
        <v>0</v>
      </c>
      <c r="AE9297">
        <v>0</v>
      </c>
    </row>
    <row r="9298" spans="1:31" x14ac:dyDescent="0.25">
      <c r="A9298">
        <v>2336445</v>
      </c>
      <c r="B9298">
        <v>1</v>
      </c>
      <c r="C9298" t="s">
        <v>80</v>
      </c>
      <c r="D9298" t="s">
        <v>96</v>
      </c>
      <c r="E9298" t="s">
        <v>147</v>
      </c>
      <c r="F9298" t="s">
        <v>26320</v>
      </c>
      <c r="G9298" t="s">
        <v>258</v>
      </c>
      <c r="H9298" t="s">
        <v>150</v>
      </c>
      <c r="I9298" t="s">
        <v>136</v>
      </c>
      <c r="J9298" t="s">
        <v>137</v>
      </c>
      <c r="K9298" t="s">
        <v>138</v>
      </c>
      <c r="L9298" t="s">
        <v>26321</v>
      </c>
      <c r="M9298" t="s">
        <v>26322</v>
      </c>
      <c r="N9298">
        <v>1.203888888</v>
      </c>
      <c r="O9298">
        <v>0</v>
      </c>
      <c r="P9298">
        <v>20</v>
      </c>
      <c r="Q9298">
        <v>0</v>
      </c>
      <c r="R9298">
        <v>0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8.1736001328155012</v>
      </c>
      <c r="Y9298">
        <v>0</v>
      </c>
      <c r="Z9298">
        <v>0</v>
      </c>
      <c r="AA9298">
        <v>0</v>
      </c>
      <c r="AB9298">
        <v>0</v>
      </c>
      <c r="AC9298">
        <v>0</v>
      </c>
      <c r="AD9298">
        <v>0</v>
      </c>
      <c r="AE9298">
        <v>8.1736001328155012</v>
      </c>
    </row>
    <row r="9299" spans="1:31" x14ac:dyDescent="0.25">
      <c r="A9299">
        <v>2336299</v>
      </c>
      <c r="B9299">
        <v>1</v>
      </c>
      <c r="C9299" t="s">
        <v>81</v>
      </c>
      <c r="D9299" t="s">
        <v>113</v>
      </c>
      <c r="E9299" t="s">
        <v>158</v>
      </c>
      <c r="F9299" t="s">
        <v>26323</v>
      </c>
      <c r="G9299" t="s">
        <v>177</v>
      </c>
      <c r="H9299" t="s">
        <v>150</v>
      </c>
      <c r="I9299" t="s">
        <v>136</v>
      </c>
      <c r="J9299" t="s">
        <v>137</v>
      </c>
      <c r="K9299" t="s">
        <v>144</v>
      </c>
      <c r="L9299" t="s">
        <v>26324</v>
      </c>
      <c r="M9299" t="s">
        <v>26325</v>
      </c>
      <c r="N9299">
        <v>1.7508333330000001</v>
      </c>
      <c r="O9299">
        <v>0</v>
      </c>
      <c r="P9299">
        <v>73</v>
      </c>
      <c r="Q9299">
        <v>0</v>
      </c>
      <c r="R9299">
        <v>5</v>
      </c>
      <c r="S9299">
        <v>0</v>
      </c>
      <c r="T9299">
        <v>7</v>
      </c>
      <c r="U9299">
        <v>0</v>
      </c>
      <c r="V9299">
        <v>0</v>
      </c>
      <c r="W9299">
        <v>0</v>
      </c>
      <c r="X9299">
        <v>24.55986772851789</v>
      </c>
      <c r="Y9299">
        <v>0</v>
      </c>
      <c r="Z9299">
        <v>16.246291828847376</v>
      </c>
      <c r="AA9299">
        <v>0</v>
      </c>
      <c r="AB9299">
        <v>9.1325952854618464</v>
      </c>
      <c r="AC9299">
        <v>0</v>
      </c>
      <c r="AD9299">
        <v>0</v>
      </c>
      <c r="AE9299">
        <v>49.938754842827109</v>
      </c>
    </row>
    <row r="9300" spans="1:31" x14ac:dyDescent="0.25">
      <c r="A9300">
        <v>2336548</v>
      </c>
      <c r="B9300">
        <v>1</v>
      </c>
      <c r="C9300" t="s">
        <v>80</v>
      </c>
      <c r="D9300" t="s">
        <v>103</v>
      </c>
      <c r="E9300" t="s">
        <v>147</v>
      </c>
      <c r="F9300" t="s">
        <v>21726</v>
      </c>
      <c r="G9300" t="s">
        <v>149</v>
      </c>
      <c r="H9300" t="s">
        <v>150</v>
      </c>
      <c r="I9300" t="s">
        <v>136</v>
      </c>
      <c r="J9300" t="s">
        <v>137</v>
      </c>
      <c r="K9300" t="s">
        <v>138</v>
      </c>
      <c r="L9300" t="s">
        <v>26326</v>
      </c>
      <c r="M9300" t="s">
        <v>26327</v>
      </c>
      <c r="N9300">
        <v>2.1413888879999998</v>
      </c>
      <c r="O9300">
        <v>0</v>
      </c>
      <c r="P9300">
        <v>7</v>
      </c>
      <c r="Q9300">
        <v>0</v>
      </c>
      <c r="R9300">
        <v>3</v>
      </c>
      <c r="S9300">
        <v>0</v>
      </c>
      <c r="T9300">
        <v>2</v>
      </c>
      <c r="U9300">
        <v>0</v>
      </c>
      <c r="V9300">
        <v>0</v>
      </c>
      <c r="W9300">
        <v>0</v>
      </c>
      <c r="X9300">
        <v>3.5168242301499002</v>
      </c>
      <c r="Y9300">
        <v>0</v>
      </c>
      <c r="Z9300">
        <v>7.9124135508593003</v>
      </c>
      <c r="AA9300">
        <v>0</v>
      </c>
      <c r="AB9300">
        <v>2.5132118786242779</v>
      </c>
      <c r="AC9300">
        <v>0</v>
      </c>
      <c r="AD9300">
        <v>0</v>
      </c>
      <c r="AE9300">
        <v>13.942449659633478</v>
      </c>
    </row>
    <row r="9301" spans="1:31" x14ac:dyDescent="0.25">
      <c r="A9301">
        <v>2336053</v>
      </c>
      <c r="B9301">
        <v>1</v>
      </c>
      <c r="C9301" t="s">
        <v>80</v>
      </c>
      <c r="D9301" t="s">
        <v>97</v>
      </c>
      <c r="E9301" t="s">
        <v>175</v>
      </c>
      <c r="F9301" t="s">
        <v>26328</v>
      </c>
      <c r="G9301" t="s">
        <v>210</v>
      </c>
      <c r="H9301" t="s">
        <v>135</v>
      </c>
      <c r="I9301" t="s">
        <v>136</v>
      </c>
      <c r="J9301" t="s">
        <v>137</v>
      </c>
      <c r="K9301" t="s">
        <v>138</v>
      </c>
      <c r="L9301" t="s">
        <v>26329</v>
      </c>
      <c r="M9301" t="s">
        <v>26330</v>
      </c>
      <c r="N9301">
        <v>2.6008333330000002</v>
      </c>
      <c r="O9301">
        <v>0</v>
      </c>
      <c r="P9301">
        <v>161</v>
      </c>
      <c r="Q9301">
        <v>0</v>
      </c>
      <c r="R9301">
        <v>0</v>
      </c>
      <c r="S9301">
        <v>0</v>
      </c>
      <c r="T9301">
        <v>6</v>
      </c>
      <c r="U9301">
        <v>0</v>
      </c>
      <c r="V9301">
        <v>0</v>
      </c>
      <c r="W9301">
        <v>0</v>
      </c>
      <c r="X9301">
        <v>108.50658454777599</v>
      </c>
      <c r="Y9301">
        <v>0</v>
      </c>
      <c r="Z9301">
        <v>0</v>
      </c>
      <c r="AA9301">
        <v>0</v>
      </c>
      <c r="AB9301">
        <v>10.073191789299567</v>
      </c>
      <c r="AC9301">
        <v>0</v>
      </c>
      <c r="AD9301">
        <v>0</v>
      </c>
      <c r="AE9301">
        <v>118.57977633707556</v>
      </c>
    </row>
    <row r="9302" spans="1:31" x14ac:dyDescent="0.25">
      <c r="A9302">
        <v>2336425</v>
      </c>
      <c r="B9302">
        <v>1</v>
      </c>
      <c r="C9302" t="s">
        <v>81</v>
      </c>
      <c r="D9302" t="s">
        <v>128</v>
      </c>
      <c r="E9302" t="s">
        <v>158</v>
      </c>
      <c r="F9302" t="s">
        <v>26331</v>
      </c>
      <c r="G9302" t="s">
        <v>143</v>
      </c>
      <c r="H9302" t="s">
        <v>150</v>
      </c>
      <c r="I9302" t="s">
        <v>136</v>
      </c>
      <c r="J9302" t="s">
        <v>137</v>
      </c>
      <c r="K9302" t="s">
        <v>144</v>
      </c>
      <c r="L9302" t="s">
        <v>26332</v>
      </c>
      <c r="M9302" t="s">
        <v>26333</v>
      </c>
      <c r="N9302">
        <v>0.82305555500000005</v>
      </c>
      <c r="O9302">
        <v>0</v>
      </c>
      <c r="P9302">
        <v>217</v>
      </c>
      <c r="Q9302">
        <v>0</v>
      </c>
      <c r="R9302">
        <v>0</v>
      </c>
      <c r="S9302">
        <v>0</v>
      </c>
      <c r="T9302">
        <v>2</v>
      </c>
      <c r="U9302">
        <v>0</v>
      </c>
      <c r="V9302">
        <v>0</v>
      </c>
      <c r="W9302">
        <v>0</v>
      </c>
      <c r="X9302">
        <v>56.814396343048855</v>
      </c>
      <c r="Y9302">
        <v>0</v>
      </c>
      <c r="Z9302">
        <v>0</v>
      </c>
      <c r="AA9302">
        <v>0</v>
      </c>
      <c r="AB9302">
        <v>1.5801272112542335</v>
      </c>
      <c r="AC9302">
        <v>0</v>
      </c>
      <c r="AD9302">
        <v>0</v>
      </c>
      <c r="AE9302">
        <v>58.394523554303092</v>
      </c>
    </row>
    <row r="9303" spans="1:31" x14ac:dyDescent="0.25">
      <c r="A9303">
        <v>2336113</v>
      </c>
      <c r="B9303">
        <v>1</v>
      </c>
      <c r="C9303" t="s">
        <v>81</v>
      </c>
      <c r="D9303" t="s">
        <v>122</v>
      </c>
      <c r="E9303" t="s">
        <v>175</v>
      </c>
      <c r="F9303" t="s">
        <v>26334</v>
      </c>
      <c r="G9303" t="s">
        <v>210</v>
      </c>
      <c r="H9303" t="s">
        <v>135</v>
      </c>
      <c r="I9303" t="s">
        <v>136</v>
      </c>
      <c r="J9303" t="s">
        <v>137</v>
      </c>
      <c r="K9303" t="s">
        <v>138</v>
      </c>
      <c r="L9303" t="s">
        <v>26335</v>
      </c>
      <c r="M9303" t="s">
        <v>26336</v>
      </c>
      <c r="N9303">
        <v>1.8547222219999999</v>
      </c>
      <c r="O9303">
        <v>0</v>
      </c>
      <c r="P9303">
        <v>83</v>
      </c>
      <c r="Q9303">
        <v>0</v>
      </c>
      <c r="R9303">
        <v>4</v>
      </c>
      <c r="S9303">
        <v>0</v>
      </c>
      <c r="T9303">
        <v>2</v>
      </c>
      <c r="U9303">
        <v>0</v>
      </c>
      <c r="V9303">
        <v>0</v>
      </c>
      <c r="W9303">
        <v>0</v>
      </c>
      <c r="X9303">
        <v>29.930694546377282</v>
      </c>
      <c r="Y9303">
        <v>0</v>
      </c>
      <c r="Z9303">
        <v>1.6245430366566918</v>
      </c>
      <c r="AA9303">
        <v>0</v>
      </c>
      <c r="AB9303">
        <v>6.520350994987699</v>
      </c>
      <c r="AC9303">
        <v>0</v>
      </c>
      <c r="AD9303">
        <v>0</v>
      </c>
      <c r="AE9303">
        <v>38.075588578021673</v>
      </c>
    </row>
    <row r="9304" spans="1:31" x14ac:dyDescent="0.25">
      <c r="A9304">
        <v>2336027</v>
      </c>
      <c r="B9304">
        <v>1</v>
      </c>
      <c r="C9304" t="s">
        <v>81</v>
      </c>
      <c r="D9304" t="s">
        <v>112</v>
      </c>
      <c r="E9304" t="s">
        <v>132</v>
      </c>
      <c r="F9304" t="s">
        <v>7070</v>
      </c>
      <c r="G9304" t="s">
        <v>134</v>
      </c>
      <c r="H9304" t="s">
        <v>135</v>
      </c>
      <c r="I9304" t="s">
        <v>468</v>
      </c>
      <c r="J9304" t="s">
        <v>137</v>
      </c>
      <c r="K9304" t="s">
        <v>138</v>
      </c>
      <c r="L9304" t="s">
        <v>26337</v>
      </c>
      <c r="M9304" t="s">
        <v>26338</v>
      </c>
      <c r="N9304">
        <v>1.3888888E-2</v>
      </c>
      <c r="O9304">
        <v>4</v>
      </c>
      <c r="P9304">
        <v>2082</v>
      </c>
      <c r="Q9304">
        <v>123</v>
      </c>
      <c r="R9304">
        <v>384</v>
      </c>
      <c r="S9304">
        <v>34</v>
      </c>
      <c r="T9304">
        <v>181</v>
      </c>
      <c r="U9304">
        <v>3</v>
      </c>
      <c r="V9304">
        <v>0</v>
      </c>
      <c r="W9304">
        <v>1.0085064572916667E-2</v>
      </c>
      <c r="X9304">
        <v>4.4373009640041685</v>
      </c>
      <c r="Y9304">
        <v>1.8958801319108343</v>
      </c>
      <c r="Z9304">
        <v>1.7593741925608337</v>
      </c>
      <c r="AA9304">
        <v>0.88979339541291635</v>
      </c>
      <c r="AB9304">
        <v>0.62157930305944464</v>
      </c>
      <c r="AC9304">
        <v>1.9284077422881942</v>
      </c>
      <c r="AD9304">
        <v>0</v>
      </c>
      <c r="AE9304">
        <v>11.542420793809308</v>
      </c>
    </row>
    <row r="9305" spans="1:31" x14ac:dyDescent="0.25">
      <c r="A9305">
        <v>2336219</v>
      </c>
      <c r="B9305">
        <v>1</v>
      </c>
      <c r="C9305" t="s">
        <v>80</v>
      </c>
      <c r="D9305" t="s">
        <v>107</v>
      </c>
      <c r="E9305" t="s">
        <v>153</v>
      </c>
      <c r="F9305" t="s">
        <v>26339</v>
      </c>
      <c r="G9305" t="s">
        <v>254</v>
      </c>
      <c r="H9305" t="s">
        <v>150</v>
      </c>
      <c r="I9305" t="s">
        <v>136</v>
      </c>
      <c r="J9305" t="s">
        <v>137</v>
      </c>
      <c r="K9305" t="s">
        <v>138</v>
      </c>
      <c r="L9305" t="s">
        <v>26340</v>
      </c>
      <c r="M9305" t="s">
        <v>26341</v>
      </c>
      <c r="N9305">
        <v>1.636666666</v>
      </c>
      <c r="O9305">
        <v>0</v>
      </c>
      <c r="P9305">
        <v>0</v>
      </c>
      <c r="Q9305">
        <v>0</v>
      </c>
      <c r="R9305">
        <v>0</v>
      </c>
      <c r="S9305">
        <v>0</v>
      </c>
      <c r="T9305">
        <v>1</v>
      </c>
      <c r="U9305">
        <v>0</v>
      </c>
      <c r="V9305">
        <v>0</v>
      </c>
      <c r="W9305">
        <v>0</v>
      </c>
      <c r="X9305">
        <v>0</v>
      </c>
      <c r="Y9305">
        <v>0</v>
      </c>
      <c r="Z9305">
        <v>0</v>
      </c>
      <c r="AA9305">
        <v>0</v>
      </c>
      <c r="AB9305">
        <v>3.1175619670764334</v>
      </c>
      <c r="AC9305">
        <v>0</v>
      </c>
      <c r="AD9305">
        <v>0</v>
      </c>
      <c r="AE9305">
        <v>3.1175619670764334</v>
      </c>
    </row>
    <row r="9306" spans="1:31" x14ac:dyDescent="0.25">
      <c r="A9306">
        <v>2335984</v>
      </c>
      <c r="B9306">
        <v>1</v>
      </c>
      <c r="C9306" t="s">
        <v>81</v>
      </c>
      <c r="D9306" t="s">
        <v>118</v>
      </c>
      <c r="E9306" t="s">
        <v>175</v>
      </c>
      <c r="F9306" t="s">
        <v>26342</v>
      </c>
      <c r="G9306" t="s">
        <v>210</v>
      </c>
      <c r="H9306" t="s">
        <v>135</v>
      </c>
      <c r="I9306" t="s">
        <v>136</v>
      </c>
      <c r="J9306" t="s">
        <v>137</v>
      </c>
      <c r="K9306" t="s">
        <v>138</v>
      </c>
      <c r="L9306" t="s">
        <v>26343</v>
      </c>
      <c r="M9306" t="s">
        <v>26344</v>
      </c>
      <c r="N9306">
        <v>5.3508333329999997</v>
      </c>
      <c r="O9306">
        <v>0</v>
      </c>
      <c r="P9306">
        <v>0</v>
      </c>
      <c r="Q9306">
        <v>10</v>
      </c>
      <c r="R9306">
        <v>0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0</v>
      </c>
      <c r="Y9306">
        <v>228.11396407251061</v>
      </c>
      <c r="Z9306">
        <v>0</v>
      </c>
      <c r="AA9306">
        <v>0</v>
      </c>
      <c r="AB9306">
        <v>0</v>
      </c>
      <c r="AC9306">
        <v>0</v>
      </c>
      <c r="AD9306">
        <v>0</v>
      </c>
      <c r="AE9306">
        <v>228.11396407251061</v>
      </c>
    </row>
    <row r="9307" spans="1:31" x14ac:dyDescent="0.25">
      <c r="A9307">
        <v>2336365</v>
      </c>
      <c r="B9307">
        <v>1</v>
      </c>
      <c r="C9307" t="s">
        <v>80</v>
      </c>
      <c r="D9307" t="s">
        <v>109</v>
      </c>
      <c r="E9307" t="s">
        <v>158</v>
      </c>
      <c r="F9307" t="s">
        <v>26345</v>
      </c>
      <c r="G9307" t="s">
        <v>143</v>
      </c>
      <c r="H9307" t="s">
        <v>150</v>
      </c>
      <c r="I9307" t="s">
        <v>136</v>
      </c>
      <c r="J9307" t="s">
        <v>137</v>
      </c>
      <c r="K9307" t="s">
        <v>144</v>
      </c>
      <c r="L9307" t="s">
        <v>26346</v>
      </c>
      <c r="M9307" t="s">
        <v>26347</v>
      </c>
      <c r="N9307">
        <v>1.2975000000000001</v>
      </c>
      <c r="O9307">
        <v>0</v>
      </c>
      <c r="P9307">
        <v>15</v>
      </c>
      <c r="Q9307">
        <v>0</v>
      </c>
      <c r="R9307">
        <v>17</v>
      </c>
      <c r="S9307">
        <v>0</v>
      </c>
      <c r="T9307">
        <v>4</v>
      </c>
      <c r="U9307">
        <v>0</v>
      </c>
      <c r="V9307">
        <v>0</v>
      </c>
      <c r="W9307">
        <v>0</v>
      </c>
      <c r="X9307">
        <v>3.9236349085804259</v>
      </c>
      <c r="Y9307">
        <v>0</v>
      </c>
      <c r="Z9307">
        <v>16.669278864777844</v>
      </c>
      <c r="AA9307">
        <v>0</v>
      </c>
      <c r="AB9307">
        <v>4.4407278483226804</v>
      </c>
      <c r="AC9307">
        <v>0</v>
      </c>
      <c r="AD9307">
        <v>0</v>
      </c>
      <c r="AE9307">
        <v>25.03364162168095</v>
      </c>
    </row>
    <row r="9308" spans="1:31" x14ac:dyDescent="0.25">
      <c r="A9308">
        <v>2335964</v>
      </c>
      <c r="B9308">
        <v>1</v>
      </c>
      <c r="C9308" t="s">
        <v>81</v>
      </c>
      <c r="D9308" t="s">
        <v>127</v>
      </c>
      <c r="E9308" t="s">
        <v>175</v>
      </c>
      <c r="F9308" t="s">
        <v>25800</v>
      </c>
      <c r="G9308" t="s">
        <v>210</v>
      </c>
      <c r="H9308" t="s">
        <v>135</v>
      </c>
      <c r="I9308" t="s">
        <v>136</v>
      </c>
      <c r="J9308" t="s">
        <v>137</v>
      </c>
      <c r="K9308" t="s">
        <v>138</v>
      </c>
      <c r="L9308" t="s">
        <v>26348</v>
      </c>
      <c r="M9308" t="s">
        <v>26349</v>
      </c>
      <c r="N9308">
        <v>1.565555555</v>
      </c>
      <c r="O9308">
        <v>0</v>
      </c>
      <c r="P9308">
        <v>39</v>
      </c>
      <c r="Q9308">
        <v>0</v>
      </c>
      <c r="R9308">
        <v>0</v>
      </c>
      <c r="S9308">
        <v>0</v>
      </c>
      <c r="T9308">
        <v>3</v>
      </c>
      <c r="U9308">
        <v>0</v>
      </c>
      <c r="V9308">
        <v>0</v>
      </c>
      <c r="W9308">
        <v>0</v>
      </c>
      <c r="X9308">
        <v>7.0692855029496844</v>
      </c>
      <c r="Y9308">
        <v>0</v>
      </c>
      <c r="Z9308">
        <v>0</v>
      </c>
      <c r="AA9308">
        <v>0</v>
      </c>
      <c r="AB9308">
        <v>0.55273180361482499</v>
      </c>
      <c r="AC9308">
        <v>0</v>
      </c>
      <c r="AD9308">
        <v>0</v>
      </c>
      <c r="AE9308">
        <v>7.6220173065645094</v>
      </c>
    </row>
    <row r="9309" spans="1:31" x14ac:dyDescent="0.25">
      <c r="A9309">
        <v>2336505</v>
      </c>
      <c r="B9309">
        <v>1</v>
      </c>
      <c r="C9309" t="s">
        <v>80</v>
      </c>
      <c r="D9309" t="s">
        <v>94</v>
      </c>
      <c r="E9309" t="s">
        <v>147</v>
      </c>
      <c r="F9309" t="s">
        <v>26350</v>
      </c>
      <c r="G9309" t="s">
        <v>336</v>
      </c>
      <c r="H9309" t="s">
        <v>150</v>
      </c>
      <c r="I9309" t="s">
        <v>136</v>
      </c>
      <c r="J9309" t="s">
        <v>137</v>
      </c>
      <c r="K9309" t="s">
        <v>138</v>
      </c>
      <c r="L9309" t="s">
        <v>26351</v>
      </c>
      <c r="M9309" t="s">
        <v>26352</v>
      </c>
      <c r="N9309">
        <v>0.378611111</v>
      </c>
      <c r="O9309">
        <v>0</v>
      </c>
      <c r="P9309">
        <v>58</v>
      </c>
      <c r="Q9309">
        <v>0</v>
      </c>
      <c r="R9309">
        <v>0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2.7318356839548001</v>
      </c>
      <c r="Y9309">
        <v>0</v>
      </c>
      <c r="Z9309">
        <v>0</v>
      </c>
      <c r="AA9309">
        <v>0</v>
      </c>
      <c r="AB9309">
        <v>0</v>
      </c>
      <c r="AC9309">
        <v>0</v>
      </c>
      <c r="AD9309">
        <v>0</v>
      </c>
      <c r="AE9309">
        <v>2.7318356839548001</v>
      </c>
    </row>
    <row r="9310" spans="1:31" x14ac:dyDescent="0.25">
      <c r="A9310">
        <v>2336405</v>
      </c>
      <c r="B9310">
        <v>1</v>
      </c>
      <c r="C9310" t="s">
        <v>81</v>
      </c>
      <c r="D9310" t="s">
        <v>126</v>
      </c>
      <c r="E9310" t="s">
        <v>175</v>
      </c>
      <c r="F9310" t="s">
        <v>10500</v>
      </c>
      <c r="G9310" t="s">
        <v>134</v>
      </c>
      <c r="H9310" t="s">
        <v>135</v>
      </c>
      <c r="I9310" t="s">
        <v>468</v>
      </c>
      <c r="J9310" t="s">
        <v>137</v>
      </c>
      <c r="K9310" t="s">
        <v>138</v>
      </c>
      <c r="L9310" t="s">
        <v>26353</v>
      </c>
      <c r="M9310" t="s">
        <v>26354</v>
      </c>
      <c r="N9310">
        <v>1.1111111E-2</v>
      </c>
      <c r="O9310">
        <v>1</v>
      </c>
      <c r="P9310">
        <v>639</v>
      </c>
      <c r="Q9310">
        <v>24</v>
      </c>
      <c r="R9310">
        <v>193</v>
      </c>
      <c r="S9310">
        <v>7</v>
      </c>
      <c r="T9310">
        <v>51</v>
      </c>
      <c r="U9310">
        <v>0</v>
      </c>
      <c r="V9310">
        <v>3</v>
      </c>
      <c r="W9310">
        <v>3.3674309653333331E-3</v>
      </c>
      <c r="X9310">
        <v>0.67894520462299934</v>
      </c>
      <c r="Y9310">
        <v>3.0524444827293338</v>
      </c>
      <c r="Z9310">
        <v>0.78576040062633334</v>
      </c>
      <c r="AA9310">
        <v>0.5010167531223334</v>
      </c>
      <c r="AB9310">
        <v>0.42307696167233322</v>
      </c>
      <c r="AC9310">
        <v>0</v>
      </c>
      <c r="AD9310">
        <v>5.8752469789666657</v>
      </c>
      <c r="AE9310">
        <v>11.319858212705331</v>
      </c>
    </row>
    <row r="9311" spans="1:31" x14ac:dyDescent="0.25">
      <c r="A9311">
        <v>2336110</v>
      </c>
      <c r="B9311">
        <v>1</v>
      </c>
      <c r="C9311" t="s">
        <v>80</v>
      </c>
      <c r="D9311" t="s">
        <v>101</v>
      </c>
      <c r="E9311" t="s">
        <v>147</v>
      </c>
      <c r="F9311" t="s">
        <v>26355</v>
      </c>
      <c r="G9311" t="s">
        <v>336</v>
      </c>
      <c r="H9311" t="s">
        <v>150</v>
      </c>
      <c r="I9311" t="s">
        <v>136</v>
      </c>
      <c r="J9311" t="s">
        <v>137</v>
      </c>
      <c r="K9311" t="s">
        <v>138</v>
      </c>
      <c r="L9311" t="s">
        <v>26356</v>
      </c>
      <c r="M9311" t="s">
        <v>26357</v>
      </c>
      <c r="N9311">
        <v>0.74222222199999999</v>
      </c>
      <c r="O9311">
        <v>0</v>
      </c>
      <c r="P9311">
        <v>142</v>
      </c>
      <c r="Q9311">
        <v>0</v>
      </c>
      <c r="R9311">
        <v>1</v>
      </c>
      <c r="S9311">
        <v>0</v>
      </c>
      <c r="T9311">
        <v>8</v>
      </c>
      <c r="U9311">
        <v>0</v>
      </c>
      <c r="V9311">
        <v>0</v>
      </c>
      <c r="W9311">
        <v>0</v>
      </c>
      <c r="X9311">
        <v>22.411761025846136</v>
      </c>
      <c r="Y9311">
        <v>0</v>
      </c>
      <c r="Z9311">
        <v>0.59425926457083333</v>
      </c>
      <c r="AA9311">
        <v>0</v>
      </c>
      <c r="AB9311">
        <v>4.3631426061450007</v>
      </c>
      <c r="AC9311">
        <v>0</v>
      </c>
      <c r="AD9311">
        <v>0</v>
      </c>
      <c r="AE9311">
        <v>27.369162896561971</v>
      </c>
    </row>
    <row r="9312" spans="1:31" x14ac:dyDescent="0.25">
      <c r="A9312">
        <v>2336302</v>
      </c>
      <c r="B9312">
        <v>1</v>
      </c>
      <c r="C9312" t="s">
        <v>80</v>
      </c>
      <c r="D9312" t="s">
        <v>107</v>
      </c>
      <c r="E9312" t="s">
        <v>147</v>
      </c>
      <c r="F9312" t="s">
        <v>1323</v>
      </c>
      <c r="G9312" t="s">
        <v>336</v>
      </c>
      <c r="H9312" t="s">
        <v>150</v>
      </c>
      <c r="I9312" t="s">
        <v>136</v>
      </c>
      <c r="J9312" t="s">
        <v>137</v>
      </c>
      <c r="K9312" t="s">
        <v>138</v>
      </c>
      <c r="L9312" t="s">
        <v>26358</v>
      </c>
      <c r="M9312" t="s">
        <v>26359</v>
      </c>
      <c r="N9312">
        <v>1.1883333330000001</v>
      </c>
      <c r="O9312">
        <v>0</v>
      </c>
      <c r="P9312">
        <v>47</v>
      </c>
      <c r="Q9312">
        <v>0</v>
      </c>
      <c r="R9312">
        <v>0</v>
      </c>
      <c r="S9312">
        <v>0</v>
      </c>
      <c r="T9312">
        <v>3</v>
      </c>
      <c r="U9312">
        <v>0</v>
      </c>
      <c r="V9312">
        <v>0</v>
      </c>
      <c r="W9312">
        <v>0</v>
      </c>
      <c r="X9312">
        <v>8.271363117004535</v>
      </c>
      <c r="Y9312">
        <v>0</v>
      </c>
      <c r="Z9312">
        <v>0</v>
      </c>
      <c r="AA9312">
        <v>0</v>
      </c>
      <c r="AB9312">
        <v>23.470411899563533</v>
      </c>
      <c r="AC9312">
        <v>0</v>
      </c>
      <c r="AD9312">
        <v>0</v>
      </c>
      <c r="AE9312">
        <v>31.74177501656807</v>
      </c>
    </row>
    <row r="9313" spans="1:31" x14ac:dyDescent="0.25">
      <c r="A9313">
        <v>2336259</v>
      </c>
      <c r="B9313">
        <v>1</v>
      </c>
      <c r="C9313" t="s">
        <v>80</v>
      </c>
      <c r="D9313" t="s">
        <v>97</v>
      </c>
      <c r="E9313" t="s">
        <v>147</v>
      </c>
      <c r="F9313" t="s">
        <v>26360</v>
      </c>
      <c r="G9313" t="s">
        <v>336</v>
      </c>
      <c r="H9313" t="s">
        <v>150</v>
      </c>
      <c r="I9313" t="s">
        <v>136</v>
      </c>
      <c r="J9313" t="s">
        <v>137</v>
      </c>
      <c r="K9313" t="s">
        <v>138</v>
      </c>
      <c r="L9313" t="s">
        <v>26361</v>
      </c>
      <c r="M9313" t="s">
        <v>26362</v>
      </c>
      <c r="N9313">
        <v>0.76611111099999996</v>
      </c>
      <c r="O9313">
        <v>0</v>
      </c>
      <c r="P9313">
        <v>188</v>
      </c>
      <c r="Q9313">
        <v>0</v>
      </c>
      <c r="R9313">
        <v>8</v>
      </c>
      <c r="S9313">
        <v>0</v>
      </c>
      <c r="T9313">
        <v>16</v>
      </c>
      <c r="U9313">
        <v>0</v>
      </c>
      <c r="V9313">
        <v>0</v>
      </c>
      <c r="W9313">
        <v>0</v>
      </c>
      <c r="X9313">
        <v>41.016405015397019</v>
      </c>
      <c r="Y9313">
        <v>0</v>
      </c>
      <c r="Z9313">
        <v>1.4134681348323668</v>
      </c>
      <c r="AA9313">
        <v>0</v>
      </c>
      <c r="AB9313">
        <v>13.833174560625782</v>
      </c>
      <c r="AC9313">
        <v>0</v>
      </c>
      <c r="AD9313">
        <v>0</v>
      </c>
      <c r="AE9313">
        <v>56.263047710855162</v>
      </c>
    </row>
    <row r="9314" spans="1:31" x14ac:dyDescent="0.25">
      <c r="A9314">
        <v>2336236</v>
      </c>
      <c r="B9314">
        <v>1</v>
      </c>
      <c r="C9314" t="s">
        <v>80</v>
      </c>
      <c r="D9314" t="s">
        <v>95</v>
      </c>
      <c r="E9314" t="s">
        <v>147</v>
      </c>
      <c r="F9314" t="s">
        <v>26363</v>
      </c>
      <c r="G9314" t="s">
        <v>336</v>
      </c>
      <c r="H9314" t="s">
        <v>150</v>
      </c>
      <c r="I9314" t="s">
        <v>136</v>
      </c>
      <c r="J9314" t="s">
        <v>137</v>
      </c>
      <c r="K9314" t="s">
        <v>138</v>
      </c>
      <c r="L9314" t="s">
        <v>26364</v>
      </c>
      <c r="M9314" t="s">
        <v>26365</v>
      </c>
      <c r="N9314">
        <v>0.50166666599999998</v>
      </c>
      <c r="O9314">
        <v>0</v>
      </c>
      <c r="P9314">
        <v>149</v>
      </c>
      <c r="Q9314">
        <v>0</v>
      </c>
      <c r="R9314">
        <v>0</v>
      </c>
      <c r="S9314">
        <v>0</v>
      </c>
      <c r="T9314">
        <v>4</v>
      </c>
      <c r="U9314">
        <v>0</v>
      </c>
      <c r="V9314">
        <v>0</v>
      </c>
      <c r="W9314">
        <v>0</v>
      </c>
      <c r="X9314">
        <v>13.383117353775702</v>
      </c>
      <c r="Y9314">
        <v>0</v>
      </c>
      <c r="Z9314">
        <v>0</v>
      </c>
      <c r="AA9314">
        <v>0</v>
      </c>
      <c r="AB9314">
        <v>0.17874081035600001</v>
      </c>
      <c r="AC9314">
        <v>0</v>
      </c>
      <c r="AD9314">
        <v>0</v>
      </c>
      <c r="AE9314">
        <v>13.561858164131703</v>
      </c>
    </row>
    <row r="9315" spans="1:31" x14ac:dyDescent="0.25">
      <c r="A9315">
        <v>2336402</v>
      </c>
      <c r="B9315">
        <v>1</v>
      </c>
      <c r="C9315" t="s">
        <v>81</v>
      </c>
      <c r="D9315" t="s">
        <v>128</v>
      </c>
      <c r="E9315" t="s">
        <v>153</v>
      </c>
      <c r="F9315" t="s">
        <v>26366</v>
      </c>
      <c r="G9315" t="s">
        <v>155</v>
      </c>
      <c r="H9315" t="s">
        <v>150</v>
      </c>
      <c r="I9315" t="s">
        <v>136</v>
      </c>
      <c r="J9315" t="s">
        <v>137</v>
      </c>
      <c r="K9315" t="s">
        <v>138</v>
      </c>
      <c r="L9315" t="s">
        <v>26367</v>
      </c>
      <c r="M9315" t="s">
        <v>26368</v>
      </c>
      <c r="N9315">
        <v>4.9191666659999997</v>
      </c>
      <c r="O9315">
        <v>0</v>
      </c>
      <c r="P9315">
        <v>1</v>
      </c>
      <c r="Q9315">
        <v>0</v>
      </c>
      <c r="R9315">
        <v>0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0.75015125477215006</v>
      </c>
      <c r="Y9315">
        <v>0</v>
      </c>
      <c r="Z9315">
        <v>0</v>
      </c>
      <c r="AA9315">
        <v>0</v>
      </c>
      <c r="AB9315">
        <v>0</v>
      </c>
      <c r="AC9315">
        <v>0</v>
      </c>
      <c r="AD9315">
        <v>0</v>
      </c>
      <c r="AE9315">
        <v>0.75015125477215006</v>
      </c>
    </row>
    <row r="9316" spans="1:31" x14ac:dyDescent="0.25">
      <c r="A9316">
        <v>2336116</v>
      </c>
      <c r="B9316">
        <v>1</v>
      </c>
      <c r="C9316" t="s">
        <v>80</v>
      </c>
      <c r="D9316" t="s">
        <v>106</v>
      </c>
      <c r="E9316" t="s">
        <v>132</v>
      </c>
      <c r="F9316" t="s">
        <v>26369</v>
      </c>
      <c r="G9316" t="s">
        <v>134</v>
      </c>
      <c r="H9316" t="s">
        <v>135</v>
      </c>
      <c r="I9316" t="s">
        <v>136</v>
      </c>
      <c r="J9316" t="s">
        <v>137</v>
      </c>
      <c r="K9316" t="s">
        <v>138</v>
      </c>
      <c r="L9316" t="s">
        <v>26370</v>
      </c>
      <c r="M9316" t="s">
        <v>26371</v>
      </c>
      <c r="N9316">
        <v>4.5391666659999999</v>
      </c>
      <c r="O9316">
        <v>1</v>
      </c>
      <c r="P9316">
        <v>44</v>
      </c>
      <c r="Q9316">
        <v>28</v>
      </c>
      <c r="R9316">
        <v>10</v>
      </c>
      <c r="S9316">
        <v>1</v>
      </c>
      <c r="T9316">
        <v>11</v>
      </c>
      <c r="U9316">
        <v>0</v>
      </c>
      <c r="V9316">
        <v>0</v>
      </c>
      <c r="W9316">
        <v>0.75068470889143324</v>
      </c>
      <c r="X9316">
        <v>83.036614049983172</v>
      </c>
      <c r="Y9316">
        <v>1038.1345549522787</v>
      </c>
      <c r="Z9316">
        <v>130.09534408237602</v>
      </c>
      <c r="AA9316">
        <v>27.504221416668063</v>
      </c>
      <c r="AB9316">
        <v>62.072447156494626</v>
      </c>
      <c r="AC9316">
        <v>0</v>
      </c>
      <c r="AD9316">
        <v>0</v>
      </c>
      <c r="AE9316">
        <v>1341.5938663666921</v>
      </c>
    </row>
    <row r="9317" spans="1:31" x14ac:dyDescent="0.25">
      <c r="A9317">
        <v>2336067</v>
      </c>
      <c r="B9317">
        <v>1</v>
      </c>
      <c r="C9317" t="s">
        <v>81</v>
      </c>
      <c r="D9317" t="s">
        <v>118</v>
      </c>
      <c r="E9317" t="s">
        <v>175</v>
      </c>
      <c r="F9317" t="s">
        <v>26372</v>
      </c>
      <c r="G9317" t="s">
        <v>143</v>
      </c>
      <c r="H9317" t="s">
        <v>135</v>
      </c>
      <c r="I9317" t="s">
        <v>136</v>
      </c>
      <c r="J9317" t="s">
        <v>137</v>
      </c>
      <c r="K9317" t="s">
        <v>144</v>
      </c>
      <c r="L9317" t="s">
        <v>26373</v>
      </c>
      <c r="M9317" t="s">
        <v>26374</v>
      </c>
      <c r="N9317">
        <v>6.7925000000000004</v>
      </c>
      <c r="O9317">
        <v>0</v>
      </c>
      <c r="P9317">
        <v>339</v>
      </c>
      <c r="Q9317">
        <v>0</v>
      </c>
      <c r="R9317">
        <v>0</v>
      </c>
      <c r="S9317">
        <v>1</v>
      </c>
      <c r="T9317">
        <v>3</v>
      </c>
      <c r="U9317">
        <v>0</v>
      </c>
      <c r="V9317">
        <v>0</v>
      </c>
      <c r="W9317">
        <v>0</v>
      </c>
      <c r="X9317">
        <v>475.28944344260231</v>
      </c>
      <c r="Y9317">
        <v>0</v>
      </c>
      <c r="Z9317">
        <v>0</v>
      </c>
      <c r="AA9317">
        <v>34.197006704353562</v>
      </c>
      <c r="AB9317">
        <v>7.9120447957802096</v>
      </c>
      <c r="AC9317">
        <v>0</v>
      </c>
      <c r="AD9317">
        <v>0</v>
      </c>
      <c r="AE9317">
        <v>517.39849494273608</v>
      </c>
    </row>
    <row r="9318" spans="1:31" x14ac:dyDescent="0.25">
      <c r="A9318">
        <v>2336136</v>
      </c>
      <c r="B9318">
        <v>1</v>
      </c>
      <c r="C9318" t="s">
        <v>80</v>
      </c>
      <c r="D9318" t="s">
        <v>93</v>
      </c>
      <c r="E9318" t="s">
        <v>141</v>
      </c>
      <c r="F9318" t="s">
        <v>13224</v>
      </c>
      <c r="G9318" t="s">
        <v>143</v>
      </c>
      <c r="H9318" t="s">
        <v>135</v>
      </c>
      <c r="I9318" t="s">
        <v>136</v>
      </c>
      <c r="J9318" t="s">
        <v>137</v>
      </c>
      <c r="K9318" t="s">
        <v>144</v>
      </c>
      <c r="L9318" t="s">
        <v>26375</v>
      </c>
      <c r="M9318" t="s">
        <v>26376</v>
      </c>
      <c r="N9318">
        <v>7.2744444440000002</v>
      </c>
      <c r="O9318">
        <v>0</v>
      </c>
      <c r="P9318">
        <v>157</v>
      </c>
      <c r="Q9318">
        <v>6</v>
      </c>
      <c r="R9318">
        <v>76</v>
      </c>
      <c r="S9318">
        <v>7</v>
      </c>
      <c r="T9318">
        <v>38</v>
      </c>
      <c r="U9318">
        <v>0</v>
      </c>
      <c r="V9318">
        <v>0</v>
      </c>
      <c r="W9318">
        <v>0</v>
      </c>
      <c r="X9318">
        <v>205.51386811711927</v>
      </c>
      <c r="Y9318">
        <v>196.89678626104416</v>
      </c>
      <c r="Z9318">
        <v>2535.4179529161834</v>
      </c>
      <c r="AA9318">
        <v>654.28478787927065</v>
      </c>
      <c r="AB9318">
        <v>786.74514100048896</v>
      </c>
      <c r="AC9318">
        <v>0</v>
      </c>
      <c r="AD9318">
        <v>0</v>
      </c>
      <c r="AE9318">
        <v>4378.8585361741061</v>
      </c>
    </row>
    <row r="9319" spans="1:31" x14ac:dyDescent="0.25">
      <c r="A9319">
        <v>2336528</v>
      </c>
      <c r="B9319">
        <v>1</v>
      </c>
      <c r="C9319" t="s">
        <v>81</v>
      </c>
      <c r="D9319" t="s">
        <v>127</v>
      </c>
      <c r="E9319" t="s">
        <v>175</v>
      </c>
      <c r="F9319" t="s">
        <v>26377</v>
      </c>
      <c r="G9319" t="s">
        <v>134</v>
      </c>
      <c r="H9319" t="s">
        <v>135</v>
      </c>
      <c r="I9319" t="s">
        <v>468</v>
      </c>
      <c r="J9319" t="s">
        <v>137</v>
      </c>
      <c r="K9319" t="s">
        <v>138</v>
      </c>
      <c r="L9319" t="s">
        <v>26378</v>
      </c>
      <c r="M9319" t="s">
        <v>26379</v>
      </c>
      <c r="N9319">
        <v>2.3888888E-2</v>
      </c>
      <c r="O9319">
        <v>1</v>
      </c>
      <c r="P9319">
        <v>1141</v>
      </c>
      <c r="Q9319">
        <v>142</v>
      </c>
      <c r="R9319">
        <v>95</v>
      </c>
      <c r="S9319">
        <v>11</v>
      </c>
      <c r="T9319">
        <v>136</v>
      </c>
      <c r="U9319">
        <v>1</v>
      </c>
      <c r="V9319">
        <v>2</v>
      </c>
      <c r="W9319">
        <v>0</v>
      </c>
      <c r="X9319">
        <v>5.795130861127511</v>
      </c>
      <c r="Y9319">
        <v>14.831655367132896</v>
      </c>
      <c r="Z9319">
        <v>2.6437790352762178</v>
      </c>
      <c r="AA9319">
        <v>1.1832776716586781</v>
      </c>
      <c r="AB9319">
        <v>1.6395581607025558</v>
      </c>
      <c r="AC9319">
        <v>2.8696136638406671</v>
      </c>
      <c r="AD9319">
        <v>4.1646692590757439</v>
      </c>
      <c r="AE9319">
        <v>33.127684018814271</v>
      </c>
    </row>
    <row r="9320" spans="1:31" x14ac:dyDescent="0.25">
      <c r="A9320">
        <v>2336428</v>
      </c>
      <c r="B9320">
        <v>1</v>
      </c>
      <c r="C9320" t="s">
        <v>80</v>
      </c>
      <c r="D9320" t="s">
        <v>106</v>
      </c>
      <c r="E9320" t="s">
        <v>147</v>
      </c>
      <c r="F9320" t="s">
        <v>7481</v>
      </c>
      <c r="G9320" t="s">
        <v>149</v>
      </c>
      <c r="H9320" t="s">
        <v>150</v>
      </c>
      <c r="I9320" t="s">
        <v>136</v>
      </c>
      <c r="J9320" t="s">
        <v>137</v>
      </c>
      <c r="K9320" t="s">
        <v>138</v>
      </c>
      <c r="L9320" t="s">
        <v>26380</v>
      </c>
      <c r="M9320" t="s">
        <v>26381</v>
      </c>
      <c r="N9320">
        <v>2.3363888880000001</v>
      </c>
      <c r="O9320">
        <v>0</v>
      </c>
      <c r="P9320">
        <v>0</v>
      </c>
      <c r="Q9320">
        <v>0</v>
      </c>
      <c r="R9320">
        <v>7</v>
      </c>
      <c r="S9320">
        <v>0</v>
      </c>
      <c r="T9320">
        <v>1</v>
      </c>
      <c r="U9320">
        <v>0</v>
      </c>
      <c r="V9320">
        <v>0</v>
      </c>
      <c r="W9320">
        <v>0</v>
      </c>
      <c r="X9320">
        <v>0</v>
      </c>
      <c r="Y9320">
        <v>0</v>
      </c>
      <c r="Z9320">
        <v>39.995996198427186</v>
      </c>
      <c r="AA9320">
        <v>0</v>
      </c>
      <c r="AB9320">
        <v>13.418020684087157</v>
      </c>
      <c r="AC9320">
        <v>0</v>
      </c>
      <c r="AD9320">
        <v>0</v>
      </c>
      <c r="AE9320">
        <v>53.414016882514346</v>
      </c>
    </row>
    <row r="9321" spans="1:31" x14ac:dyDescent="0.25">
      <c r="A9321">
        <v>2336173</v>
      </c>
      <c r="B9321">
        <v>1</v>
      </c>
      <c r="C9321" t="s">
        <v>81</v>
      </c>
      <c r="D9321" t="s">
        <v>128</v>
      </c>
      <c r="E9321" t="s">
        <v>175</v>
      </c>
      <c r="F9321" t="s">
        <v>26382</v>
      </c>
      <c r="G9321" t="s">
        <v>143</v>
      </c>
      <c r="H9321" t="s">
        <v>135</v>
      </c>
      <c r="I9321" t="s">
        <v>136</v>
      </c>
      <c r="J9321" t="s">
        <v>137</v>
      </c>
      <c r="K9321" t="s">
        <v>144</v>
      </c>
      <c r="L9321" t="s">
        <v>26383</v>
      </c>
      <c r="M9321" t="s">
        <v>26384</v>
      </c>
      <c r="N9321">
        <v>1.0619444440000001</v>
      </c>
      <c r="O9321">
        <v>0</v>
      </c>
      <c r="P9321">
        <v>270</v>
      </c>
      <c r="Q9321">
        <v>0</v>
      </c>
      <c r="R9321">
        <v>0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57.956844934371084</v>
      </c>
      <c r="Y9321">
        <v>0</v>
      </c>
      <c r="Z9321">
        <v>0</v>
      </c>
      <c r="AA9321">
        <v>0</v>
      </c>
      <c r="AB9321">
        <v>0</v>
      </c>
      <c r="AC9321">
        <v>0</v>
      </c>
      <c r="AD9321">
        <v>0</v>
      </c>
      <c r="AE9321">
        <v>57.956844934371084</v>
      </c>
    </row>
    <row r="9322" spans="1:31" x14ac:dyDescent="0.25">
      <c r="A9322">
        <v>2336322</v>
      </c>
      <c r="B9322">
        <v>1</v>
      </c>
      <c r="C9322" t="s">
        <v>81</v>
      </c>
      <c r="D9322" t="s">
        <v>112</v>
      </c>
      <c r="E9322" t="s">
        <v>153</v>
      </c>
      <c r="F9322" t="s">
        <v>26385</v>
      </c>
      <c r="G9322" t="s">
        <v>155</v>
      </c>
      <c r="H9322" t="s">
        <v>150</v>
      </c>
      <c r="I9322" t="s">
        <v>136</v>
      </c>
      <c r="J9322" t="s">
        <v>137</v>
      </c>
      <c r="K9322" t="s">
        <v>138</v>
      </c>
      <c r="L9322" t="s">
        <v>26386</v>
      </c>
      <c r="M9322" t="s">
        <v>26387</v>
      </c>
      <c r="N9322">
        <v>1.596944444</v>
      </c>
      <c r="O9322">
        <v>0</v>
      </c>
      <c r="P9322">
        <v>1</v>
      </c>
      <c r="Q9322">
        <v>0</v>
      </c>
      <c r="R9322">
        <v>0</v>
      </c>
      <c r="S9322">
        <v>0</v>
      </c>
      <c r="T9322">
        <v>0</v>
      </c>
      <c r="U9322">
        <v>0</v>
      </c>
      <c r="V9322">
        <v>0</v>
      </c>
      <c r="W9322">
        <v>0</v>
      </c>
      <c r="X9322">
        <v>0.24370385675697503</v>
      </c>
      <c r="Y9322">
        <v>0</v>
      </c>
      <c r="Z9322">
        <v>0</v>
      </c>
      <c r="AA9322">
        <v>0</v>
      </c>
      <c r="AB9322">
        <v>0</v>
      </c>
      <c r="AC9322">
        <v>0</v>
      </c>
      <c r="AD9322">
        <v>0</v>
      </c>
      <c r="AE9322">
        <v>0.24370385675697503</v>
      </c>
    </row>
    <row r="9323" spans="1:31" x14ac:dyDescent="0.25">
      <c r="A9323">
        <v>2336030</v>
      </c>
      <c r="B9323">
        <v>1</v>
      </c>
      <c r="C9323" t="s">
        <v>81</v>
      </c>
      <c r="D9323" t="s">
        <v>127</v>
      </c>
      <c r="E9323" t="s">
        <v>132</v>
      </c>
      <c r="F9323" t="s">
        <v>4340</v>
      </c>
      <c r="G9323" t="s">
        <v>134</v>
      </c>
      <c r="H9323" t="s">
        <v>135</v>
      </c>
      <c r="I9323" t="s">
        <v>136</v>
      </c>
      <c r="J9323" t="s">
        <v>137</v>
      </c>
      <c r="K9323" t="s">
        <v>138</v>
      </c>
      <c r="L9323" t="s">
        <v>26388</v>
      </c>
      <c r="M9323" t="s">
        <v>26389</v>
      </c>
      <c r="N9323">
        <v>1.473333333</v>
      </c>
      <c r="O9323">
        <v>0</v>
      </c>
      <c r="P9323">
        <v>496</v>
      </c>
      <c r="Q9323">
        <v>6</v>
      </c>
      <c r="R9323">
        <v>22</v>
      </c>
      <c r="S9323">
        <v>4</v>
      </c>
      <c r="T9323">
        <v>93</v>
      </c>
      <c r="U9323">
        <v>6</v>
      </c>
      <c r="V9323">
        <v>2</v>
      </c>
      <c r="W9323">
        <v>0</v>
      </c>
      <c r="X9323">
        <v>130.19809815929352</v>
      </c>
      <c r="Y9323">
        <v>16.739810404545832</v>
      </c>
      <c r="Z9323">
        <v>40.269282663802159</v>
      </c>
      <c r="AA9323">
        <v>685.71298881769951</v>
      </c>
      <c r="AB9323">
        <v>74.613329984253227</v>
      </c>
      <c r="AC9323">
        <v>1313.9499856604962</v>
      </c>
      <c r="AD9323">
        <v>4.7050366461222</v>
      </c>
      <c r="AE9323">
        <v>2266.1885323362126</v>
      </c>
    </row>
    <row r="9324" spans="1:31" x14ac:dyDescent="0.25">
      <c r="A9324">
        <v>2336571</v>
      </c>
      <c r="B9324">
        <v>1</v>
      </c>
      <c r="C9324" t="s">
        <v>80</v>
      </c>
      <c r="D9324" t="s">
        <v>110</v>
      </c>
      <c r="E9324" t="s">
        <v>147</v>
      </c>
      <c r="F9324" t="s">
        <v>26390</v>
      </c>
      <c r="G9324" t="s">
        <v>287</v>
      </c>
      <c r="H9324" t="s">
        <v>150</v>
      </c>
      <c r="I9324" t="s">
        <v>136</v>
      </c>
      <c r="J9324" t="s">
        <v>137</v>
      </c>
      <c r="K9324" t="s">
        <v>138</v>
      </c>
      <c r="L9324" t="s">
        <v>26391</v>
      </c>
      <c r="M9324" t="s">
        <v>26392</v>
      </c>
      <c r="N9324">
        <v>2.3888888879999999</v>
      </c>
      <c r="O9324">
        <v>0</v>
      </c>
      <c r="P9324">
        <v>176</v>
      </c>
      <c r="Q9324">
        <v>0</v>
      </c>
      <c r="R9324">
        <v>0</v>
      </c>
      <c r="S9324">
        <v>0</v>
      </c>
      <c r="T9324">
        <v>15</v>
      </c>
      <c r="U9324">
        <v>0</v>
      </c>
      <c r="V9324">
        <v>0</v>
      </c>
      <c r="W9324">
        <v>0</v>
      </c>
      <c r="X9324">
        <v>103.25048943080725</v>
      </c>
      <c r="Y9324">
        <v>0</v>
      </c>
      <c r="Z9324">
        <v>0</v>
      </c>
      <c r="AA9324">
        <v>0</v>
      </c>
      <c r="AB9324">
        <v>11.021931325279413</v>
      </c>
      <c r="AC9324">
        <v>0</v>
      </c>
      <c r="AD9324">
        <v>0</v>
      </c>
      <c r="AE9324">
        <v>114.27242075608666</v>
      </c>
    </row>
    <row r="9325" spans="1:31" x14ac:dyDescent="0.25">
      <c r="A9325">
        <v>2337032</v>
      </c>
      <c r="B9325">
        <v>1</v>
      </c>
      <c r="C9325" t="s">
        <v>81</v>
      </c>
      <c r="D9325" t="s">
        <v>118</v>
      </c>
      <c r="E9325" t="s">
        <v>147</v>
      </c>
      <c r="F9325" t="s">
        <v>26393</v>
      </c>
      <c r="G9325" t="s">
        <v>258</v>
      </c>
      <c r="H9325" t="s">
        <v>150</v>
      </c>
      <c r="I9325" t="s">
        <v>136</v>
      </c>
      <c r="J9325" t="s">
        <v>137</v>
      </c>
      <c r="K9325" t="s">
        <v>138</v>
      </c>
      <c r="L9325" t="s">
        <v>26394</v>
      </c>
      <c r="M9325" t="s">
        <v>26395</v>
      </c>
      <c r="N9325">
        <v>3.4680555549999998</v>
      </c>
      <c r="O9325">
        <v>0</v>
      </c>
      <c r="P9325">
        <v>14</v>
      </c>
      <c r="Q9325">
        <v>0</v>
      </c>
      <c r="R9325">
        <v>0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7.3510480179336657</v>
      </c>
      <c r="Y9325">
        <v>0</v>
      </c>
      <c r="Z9325">
        <v>0</v>
      </c>
      <c r="AA9325">
        <v>0</v>
      </c>
      <c r="AB9325">
        <v>0</v>
      </c>
      <c r="AC9325">
        <v>0</v>
      </c>
      <c r="AD9325">
        <v>0</v>
      </c>
      <c r="AE9325">
        <v>7.3510480179336657</v>
      </c>
    </row>
    <row r="9326" spans="1:31" x14ac:dyDescent="0.25">
      <c r="A9326">
        <v>2336932</v>
      </c>
      <c r="B9326">
        <v>1</v>
      </c>
      <c r="C9326" t="s">
        <v>80</v>
      </c>
      <c r="D9326" t="s">
        <v>93</v>
      </c>
      <c r="E9326" t="s">
        <v>153</v>
      </c>
      <c r="F9326" t="s">
        <v>26396</v>
      </c>
      <c r="G9326" t="s">
        <v>155</v>
      </c>
      <c r="H9326" t="s">
        <v>150</v>
      </c>
      <c r="I9326" t="s">
        <v>136</v>
      </c>
      <c r="J9326" t="s">
        <v>137</v>
      </c>
      <c r="K9326" t="s">
        <v>138</v>
      </c>
      <c r="L9326" t="s">
        <v>26397</v>
      </c>
      <c r="M9326" t="s">
        <v>26398</v>
      </c>
      <c r="N9326">
        <v>1.0844444440000001</v>
      </c>
      <c r="O9326">
        <v>0</v>
      </c>
      <c r="P9326">
        <v>2</v>
      </c>
      <c r="Q9326">
        <v>0</v>
      </c>
      <c r="R9326">
        <v>0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0.53761890925643341</v>
      </c>
      <c r="Y9326">
        <v>0</v>
      </c>
      <c r="Z9326">
        <v>0</v>
      </c>
      <c r="AA9326">
        <v>0</v>
      </c>
      <c r="AB9326">
        <v>0</v>
      </c>
      <c r="AC9326">
        <v>0</v>
      </c>
      <c r="AD9326">
        <v>0</v>
      </c>
      <c r="AE9326">
        <v>0.53761890925643341</v>
      </c>
    </row>
    <row r="9327" spans="1:31" x14ac:dyDescent="0.25">
      <c r="A9327">
        <v>2337078</v>
      </c>
      <c r="B9327">
        <v>1</v>
      </c>
      <c r="C9327" t="s">
        <v>81</v>
      </c>
      <c r="D9327" t="s">
        <v>128</v>
      </c>
      <c r="E9327" t="s">
        <v>153</v>
      </c>
      <c r="F9327" t="s">
        <v>3067</v>
      </c>
      <c r="G9327" t="s">
        <v>703</v>
      </c>
      <c r="H9327" t="s">
        <v>150</v>
      </c>
      <c r="I9327" t="s">
        <v>136</v>
      </c>
      <c r="J9327" t="s">
        <v>137</v>
      </c>
      <c r="K9327" t="s">
        <v>138</v>
      </c>
      <c r="L9327" t="s">
        <v>26399</v>
      </c>
      <c r="M9327" t="s">
        <v>26400</v>
      </c>
      <c r="N9327">
        <v>2.548333333</v>
      </c>
      <c r="O9327">
        <v>0</v>
      </c>
      <c r="P9327">
        <v>10</v>
      </c>
      <c r="Q9327">
        <v>0</v>
      </c>
      <c r="R9327">
        <v>0</v>
      </c>
      <c r="S9327">
        <v>0</v>
      </c>
      <c r="T9327">
        <v>1</v>
      </c>
      <c r="U9327">
        <v>0</v>
      </c>
      <c r="V9327">
        <v>0</v>
      </c>
      <c r="W9327">
        <v>0</v>
      </c>
      <c r="X9327">
        <v>6.236866800859751</v>
      </c>
      <c r="Y9327">
        <v>0</v>
      </c>
      <c r="Z9327">
        <v>0</v>
      </c>
      <c r="AA9327">
        <v>0</v>
      </c>
      <c r="AB9327">
        <v>0.52179551677586677</v>
      </c>
      <c r="AC9327">
        <v>0</v>
      </c>
      <c r="AD9327">
        <v>0</v>
      </c>
      <c r="AE9327">
        <v>6.7586623176356175</v>
      </c>
    </row>
    <row r="9328" spans="1:31" x14ac:dyDescent="0.25">
      <c r="A9328">
        <v>2336786</v>
      </c>
      <c r="B9328">
        <v>1</v>
      </c>
      <c r="C9328" t="s">
        <v>80</v>
      </c>
      <c r="D9328" t="s">
        <v>96</v>
      </c>
      <c r="E9328" t="s">
        <v>153</v>
      </c>
      <c r="F9328" t="s">
        <v>26401</v>
      </c>
      <c r="G9328" t="s">
        <v>155</v>
      </c>
      <c r="H9328" t="s">
        <v>150</v>
      </c>
      <c r="I9328" t="s">
        <v>136</v>
      </c>
      <c r="J9328" t="s">
        <v>137</v>
      </c>
      <c r="K9328" t="s">
        <v>138</v>
      </c>
      <c r="L9328" t="s">
        <v>26402</v>
      </c>
      <c r="M9328" t="s">
        <v>26403</v>
      </c>
      <c r="N9328">
        <v>5.5774999999999997</v>
      </c>
      <c r="O9328">
        <v>0</v>
      </c>
      <c r="P9328">
        <v>1</v>
      </c>
      <c r="Q9328">
        <v>0</v>
      </c>
      <c r="R9328">
        <v>0</v>
      </c>
      <c r="S9328">
        <v>0</v>
      </c>
      <c r="T9328">
        <v>0</v>
      </c>
      <c r="U9328">
        <v>0</v>
      </c>
      <c r="V9328">
        <v>0</v>
      </c>
      <c r="W9328">
        <v>0</v>
      </c>
      <c r="X9328">
        <v>1.1804448715755997</v>
      </c>
      <c r="Y9328">
        <v>0</v>
      </c>
      <c r="Z9328">
        <v>0</v>
      </c>
      <c r="AA9328">
        <v>0</v>
      </c>
      <c r="AB9328">
        <v>0</v>
      </c>
      <c r="AC9328">
        <v>0</v>
      </c>
      <c r="AD9328">
        <v>0</v>
      </c>
      <c r="AE9328">
        <v>1.1804448715755997</v>
      </c>
    </row>
    <row r="9329" spans="1:31" x14ac:dyDescent="0.25">
      <c r="A9329">
        <v>2337141</v>
      </c>
      <c r="B9329">
        <v>1</v>
      </c>
      <c r="C9329" t="s">
        <v>81</v>
      </c>
      <c r="D9329" t="s">
        <v>119</v>
      </c>
      <c r="E9329" t="s">
        <v>147</v>
      </c>
      <c r="F9329" t="s">
        <v>26404</v>
      </c>
      <c r="G9329" t="s">
        <v>353</v>
      </c>
      <c r="H9329" t="s">
        <v>150</v>
      </c>
      <c r="I9329" t="s">
        <v>136</v>
      </c>
      <c r="J9329" t="s">
        <v>137</v>
      </c>
      <c r="K9329" t="s">
        <v>138</v>
      </c>
      <c r="L9329" t="s">
        <v>26405</v>
      </c>
      <c r="M9329" t="s">
        <v>26406</v>
      </c>
      <c r="N9329">
        <v>1.2852777769999999</v>
      </c>
      <c r="O9329">
        <v>0</v>
      </c>
      <c r="P9329">
        <v>28</v>
      </c>
      <c r="Q9329">
        <v>0</v>
      </c>
      <c r="R9329">
        <v>1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3.3847916440701997</v>
      </c>
      <c r="Y9329">
        <v>0</v>
      </c>
      <c r="Z9329">
        <v>0</v>
      </c>
      <c r="AA9329">
        <v>0</v>
      </c>
      <c r="AB9329">
        <v>0</v>
      </c>
      <c r="AC9329">
        <v>0</v>
      </c>
      <c r="AD9329">
        <v>0</v>
      </c>
      <c r="AE9329">
        <v>3.3847916440701997</v>
      </c>
    </row>
    <row r="9330" spans="1:31" x14ac:dyDescent="0.25">
      <c r="A9330">
        <v>2336700</v>
      </c>
      <c r="B9330">
        <v>1</v>
      </c>
      <c r="C9330" t="s">
        <v>80</v>
      </c>
      <c r="D9330" t="s">
        <v>100</v>
      </c>
      <c r="E9330" t="s">
        <v>132</v>
      </c>
      <c r="F9330" t="s">
        <v>1055</v>
      </c>
      <c r="G9330" t="s">
        <v>134</v>
      </c>
      <c r="H9330" t="s">
        <v>135</v>
      </c>
      <c r="I9330" t="s">
        <v>136</v>
      </c>
      <c r="J9330" t="s">
        <v>137</v>
      </c>
      <c r="K9330" t="s">
        <v>138</v>
      </c>
      <c r="L9330" t="s">
        <v>26407</v>
      </c>
      <c r="M9330" t="s">
        <v>26408</v>
      </c>
      <c r="N9330">
        <v>0.67694444399999998</v>
      </c>
      <c r="O9330">
        <v>4</v>
      </c>
      <c r="P9330">
        <v>154</v>
      </c>
      <c r="Q9330">
        <v>6</v>
      </c>
      <c r="R9330">
        <v>60</v>
      </c>
      <c r="S9330">
        <v>13</v>
      </c>
      <c r="T9330">
        <v>61</v>
      </c>
      <c r="U9330">
        <v>2</v>
      </c>
      <c r="V9330">
        <v>1</v>
      </c>
      <c r="W9330">
        <v>1.5973143511507502</v>
      </c>
      <c r="X9330">
        <v>23.677547298120913</v>
      </c>
      <c r="Y9330">
        <v>11.498904552453542</v>
      </c>
      <c r="Z9330">
        <v>27.756848993167065</v>
      </c>
      <c r="AA9330">
        <v>58.039162689150309</v>
      </c>
      <c r="AB9330">
        <v>26.878613005667205</v>
      </c>
      <c r="AC9330">
        <v>75.94620233407268</v>
      </c>
      <c r="AD9330">
        <v>5.7598513799998505</v>
      </c>
      <c r="AE9330">
        <v>231.15444460378231</v>
      </c>
    </row>
    <row r="9331" spans="1:31" x14ac:dyDescent="0.25">
      <c r="A9331">
        <v>2336600</v>
      </c>
      <c r="B9331">
        <v>1</v>
      </c>
      <c r="C9331" t="s">
        <v>80</v>
      </c>
      <c r="D9331" t="s">
        <v>89</v>
      </c>
      <c r="E9331" t="s">
        <v>175</v>
      </c>
      <c r="F9331" t="s">
        <v>26409</v>
      </c>
      <c r="G9331" t="s">
        <v>134</v>
      </c>
      <c r="H9331" t="s">
        <v>135</v>
      </c>
      <c r="I9331" t="s">
        <v>136</v>
      </c>
      <c r="J9331" t="s">
        <v>137</v>
      </c>
      <c r="K9331" t="s">
        <v>138</v>
      </c>
      <c r="L9331" t="s">
        <v>26410</v>
      </c>
      <c r="M9331" t="s">
        <v>26411</v>
      </c>
      <c r="N9331">
        <v>0.82361111099999995</v>
      </c>
      <c r="O9331">
        <v>0</v>
      </c>
      <c r="P9331">
        <v>845</v>
      </c>
      <c r="Q9331">
        <v>0</v>
      </c>
      <c r="R9331">
        <v>31</v>
      </c>
      <c r="S9331">
        <v>0</v>
      </c>
      <c r="T9331">
        <v>53</v>
      </c>
      <c r="U9331">
        <v>0</v>
      </c>
      <c r="V9331">
        <v>0</v>
      </c>
      <c r="W9331">
        <v>0</v>
      </c>
      <c r="X9331">
        <v>156.23613971549042</v>
      </c>
      <c r="Y9331">
        <v>0</v>
      </c>
      <c r="Z9331">
        <v>6.6884070413202084</v>
      </c>
      <c r="AA9331">
        <v>0</v>
      </c>
      <c r="AB9331">
        <v>24.729289287757595</v>
      </c>
      <c r="AC9331">
        <v>0</v>
      </c>
      <c r="AD9331">
        <v>0</v>
      </c>
      <c r="AE9331">
        <v>187.65383604456821</v>
      </c>
    </row>
    <row r="9332" spans="1:31" x14ac:dyDescent="0.25">
      <c r="A9332">
        <v>2336892</v>
      </c>
      <c r="B9332">
        <v>1</v>
      </c>
      <c r="C9332" t="s">
        <v>81</v>
      </c>
      <c r="D9332" t="s">
        <v>127</v>
      </c>
      <c r="E9332" t="s">
        <v>147</v>
      </c>
      <c r="F9332" t="s">
        <v>26412</v>
      </c>
      <c r="G9332" t="s">
        <v>513</v>
      </c>
      <c r="H9332" t="s">
        <v>150</v>
      </c>
      <c r="I9332" t="s">
        <v>136</v>
      </c>
      <c r="J9332" t="s">
        <v>137</v>
      </c>
      <c r="K9332" t="s">
        <v>138</v>
      </c>
      <c r="L9332" t="s">
        <v>26413</v>
      </c>
      <c r="M9332" t="s">
        <v>26414</v>
      </c>
      <c r="N9332">
        <v>0.81555555499999999</v>
      </c>
      <c r="O9332">
        <v>0</v>
      </c>
      <c r="P9332">
        <v>0</v>
      </c>
      <c r="Q9332">
        <v>0</v>
      </c>
      <c r="R9332">
        <v>0</v>
      </c>
      <c r="S9332">
        <v>0</v>
      </c>
      <c r="T9332">
        <v>3</v>
      </c>
      <c r="U9332">
        <v>0</v>
      </c>
      <c r="V9332">
        <v>1</v>
      </c>
      <c r="W9332">
        <v>0</v>
      </c>
      <c r="X9332">
        <v>0</v>
      </c>
      <c r="Y9332">
        <v>0</v>
      </c>
      <c r="Z9332">
        <v>0</v>
      </c>
      <c r="AA9332">
        <v>0</v>
      </c>
      <c r="AB9332">
        <v>2.5157510725277774</v>
      </c>
      <c r="AC9332">
        <v>0</v>
      </c>
      <c r="AD9332">
        <v>34.073855219212319</v>
      </c>
      <c r="AE9332">
        <v>36.589606291740097</v>
      </c>
    </row>
    <row r="9333" spans="1:31" x14ac:dyDescent="0.25">
      <c r="A9333">
        <v>2336637</v>
      </c>
      <c r="B9333">
        <v>1</v>
      </c>
      <c r="C9333" t="s">
        <v>81</v>
      </c>
      <c r="D9333" t="s">
        <v>113</v>
      </c>
      <c r="E9333" t="s">
        <v>175</v>
      </c>
      <c r="F9333" t="s">
        <v>26415</v>
      </c>
      <c r="G9333" t="s">
        <v>134</v>
      </c>
      <c r="H9333" t="s">
        <v>135</v>
      </c>
      <c r="I9333" t="s">
        <v>468</v>
      </c>
      <c r="J9333" t="s">
        <v>137</v>
      </c>
      <c r="K9333" t="s">
        <v>138</v>
      </c>
      <c r="L9333" t="s">
        <v>26416</v>
      </c>
      <c r="M9333" t="s">
        <v>26417</v>
      </c>
      <c r="N9333">
        <v>1.8611111E-2</v>
      </c>
      <c r="O9333">
        <v>0</v>
      </c>
      <c r="P9333">
        <v>1238</v>
      </c>
      <c r="Q9333">
        <v>14</v>
      </c>
      <c r="R9333">
        <v>351</v>
      </c>
      <c r="S9333">
        <v>13</v>
      </c>
      <c r="T9333">
        <v>79</v>
      </c>
      <c r="U9333">
        <v>0</v>
      </c>
      <c r="V9333">
        <v>0</v>
      </c>
      <c r="W9333">
        <v>0</v>
      </c>
      <c r="X9333">
        <v>3.5707589930898727</v>
      </c>
      <c r="Y9333">
        <v>0.46629187161705543</v>
      </c>
      <c r="Z9333">
        <v>6.765311399676885</v>
      </c>
      <c r="AA9333">
        <v>0.72236291610933312</v>
      </c>
      <c r="AB9333">
        <v>0.70786154275062785</v>
      </c>
      <c r="AC9333">
        <v>0</v>
      </c>
      <c r="AD9333">
        <v>0</v>
      </c>
      <c r="AE9333">
        <v>12.232586723243774</v>
      </c>
    </row>
    <row r="9334" spans="1:31" x14ac:dyDescent="0.25">
      <c r="A9334">
        <v>2336995</v>
      </c>
      <c r="B9334">
        <v>1</v>
      </c>
      <c r="C9334" t="s">
        <v>80</v>
      </c>
      <c r="D9334" t="s">
        <v>83</v>
      </c>
      <c r="E9334" t="s">
        <v>153</v>
      </c>
      <c r="F9334" t="s">
        <v>26418</v>
      </c>
      <c r="G9334" t="s">
        <v>254</v>
      </c>
      <c r="H9334" t="s">
        <v>150</v>
      </c>
      <c r="I9334" t="s">
        <v>136</v>
      </c>
      <c r="J9334" t="s">
        <v>137</v>
      </c>
      <c r="K9334" t="s">
        <v>138</v>
      </c>
      <c r="L9334" t="s">
        <v>26419</v>
      </c>
      <c r="M9334" t="s">
        <v>26420</v>
      </c>
      <c r="N9334">
        <v>1.2280555550000001</v>
      </c>
      <c r="O9334">
        <v>0</v>
      </c>
      <c r="P9334">
        <v>10</v>
      </c>
      <c r="Q9334">
        <v>0</v>
      </c>
      <c r="R9334">
        <v>0</v>
      </c>
      <c r="S9334">
        <v>0</v>
      </c>
      <c r="T9334">
        <v>0</v>
      </c>
      <c r="U9334">
        <v>0</v>
      </c>
      <c r="V9334">
        <v>0</v>
      </c>
      <c r="W9334">
        <v>0</v>
      </c>
      <c r="X9334">
        <v>2.8835568546923582</v>
      </c>
      <c r="Y9334">
        <v>0</v>
      </c>
      <c r="Z9334">
        <v>0</v>
      </c>
      <c r="AA9334">
        <v>0</v>
      </c>
      <c r="AB9334">
        <v>0</v>
      </c>
      <c r="AC9334">
        <v>0</v>
      </c>
      <c r="AD9334">
        <v>0</v>
      </c>
      <c r="AE9334">
        <v>2.8835568546923582</v>
      </c>
    </row>
    <row r="9335" spans="1:31" x14ac:dyDescent="0.25">
      <c r="A9335">
        <v>2337158</v>
      </c>
      <c r="B9335">
        <v>1</v>
      </c>
      <c r="C9335" t="s">
        <v>80</v>
      </c>
      <c r="D9335" t="s">
        <v>101</v>
      </c>
      <c r="E9335" t="s">
        <v>147</v>
      </c>
      <c r="F9335" t="s">
        <v>26421</v>
      </c>
      <c r="G9335" t="s">
        <v>336</v>
      </c>
      <c r="H9335" t="s">
        <v>150</v>
      </c>
      <c r="I9335" t="s">
        <v>136</v>
      </c>
      <c r="J9335" t="s">
        <v>137</v>
      </c>
      <c r="K9335" t="s">
        <v>138</v>
      </c>
      <c r="L9335" t="s">
        <v>26422</v>
      </c>
      <c r="M9335" t="s">
        <v>26423</v>
      </c>
      <c r="N9335">
        <v>1.291666666</v>
      </c>
      <c r="O9335">
        <v>0</v>
      </c>
      <c r="P9335">
        <v>78</v>
      </c>
      <c r="Q9335">
        <v>0</v>
      </c>
      <c r="R9335">
        <v>0</v>
      </c>
      <c r="S9335">
        <v>0</v>
      </c>
      <c r="T9335">
        <v>16</v>
      </c>
      <c r="U9335">
        <v>0</v>
      </c>
      <c r="V9335">
        <v>0</v>
      </c>
      <c r="W9335">
        <v>0</v>
      </c>
      <c r="X9335">
        <v>20.466620937413666</v>
      </c>
      <c r="Y9335">
        <v>0</v>
      </c>
      <c r="Z9335">
        <v>0</v>
      </c>
      <c r="AA9335">
        <v>0</v>
      </c>
      <c r="AB9335">
        <v>21.79050808786468</v>
      </c>
      <c r="AC9335">
        <v>0</v>
      </c>
      <c r="AD9335">
        <v>0</v>
      </c>
      <c r="AE9335">
        <v>42.257129025278346</v>
      </c>
    </row>
    <row r="9336" spans="1:31" x14ac:dyDescent="0.25">
      <c r="A9336">
        <v>2336972</v>
      </c>
      <c r="B9336">
        <v>1</v>
      </c>
      <c r="C9336" t="s">
        <v>80</v>
      </c>
      <c r="D9336" t="s">
        <v>110</v>
      </c>
      <c r="E9336" t="s">
        <v>147</v>
      </c>
      <c r="F9336" t="s">
        <v>25022</v>
      </c>
      <c r="G9336" t="s">
        <v>258</v>
      </c>
      <c r="H9336" t="s">
        <v>150</v>
      </c>
      <c r="I9336" t="s">
        <v>136</v>
      </c>
      <c r="J9336" t="s">
        <v>137</v>
      </c>
      <c r="K9336" t="s">
        <v>138</v>
      </c>
      <c r="L9336" t="s">
        <v>26424</v>
      </c>
      <c r="M9336" t="s">
        <v>26425</v>
      </c>
      <c r="N9336">
        <v>3.1158333329999999</v>
      </c>
      <c r="O9336">
        <v>0</v>
      </c>
      <c r="P9336">
        <v>139</v>
      </c>
      <c r="Q9336">
        <v>0</v>
      </c>
      <c r="R9336">
        <v>0</v>
      </c>
      <c r="S9336">
        <v>0</v>
      </c>
      <c r="T9336">
        <v>24</v>
      </c>
      <c r="U9336">
        <v>0</v>
      </c>
      <c r="V9336">
        <v>0</v>
      </c>
      <c r="W9336">
        <v>0</v>
      </c>
      <c r="X9336">
        <v>104.60137984821111</v>
      </c>
      <c r="Y9336">
        <v>0</v>
      </c>
      <c r="Z9336">
        <v>0</v>
      </c>
      <c r="AA9336">
        <v>0</v>
      </c>
      <c r="AB9336">
        <v>97.438941398331139</v>
      </c>
      <c r="AC9336">
        <v>0</v>
      </c>
      <c r="AD9336">
        <v>0</v>
      </c>
      <c r="AE9336">
        <v>202.04032124654225</v>
      </c>
    </row>
    <row r="9337" spans="1:31" x14ac:dyDescent="0.25">
      <c r="A9337">
        <v>2336680</v>
      </c>
      <c r="B9337">
        <v>1</v>
      </c>
      <c r="C9337" t="s">
        <v>81</v>
      </c>
      <c r="D9337" t="s">
        <v>123</v>
      </c>
      <c r="E9337" t="s">
        <v>132</v>
      </c>
      <c r="F9337" t="s">
        <v>3524</v>
      </c>
      <c r="G9337" t="s">
        <v>134</v>
      </c>
      <c r="H9337" t="s">
        <v>135</v>
      </c>
      <c r="I9337" t="s">
        <v>136</v>
      </c>
      <c r="J9337" t="s">
        <v>137</v>
      </c>
      <c r="K9337" t="s">
        <v>138</v>
      </c>
      <c r="L9337" t="s">
        <v>26426</v>
      </c>
      <c r="M9337" t="s">
        <v>26427</v>
      </c>
      <c r="N9337">
        <v>1.2933333330000001</v>
      </c>
      <c r="O9337">
        <v>0</v>
      </c>
      <c r="P9337">
        <v>363</v>
      </c>
      <c r="Q9337">
        <v>4</v>
      </c>
      <c r="R9337">
        <v>81</v>
      </c>
      <c r="S9337">
        <v>6</v>
      </c>
      <c r="T9337">
        <v>47</v>
      </c>
      <c r="U9337">
        <v>0</v>
      </c>
      <c r="V9337">
        <v>0</v>
      </c>
      <c r="W9337">
        <v>0</v>
      </c>
      <c r="X9337">
        <v>96.769237227969185</v>
      </c>
      <c r="Y9337">
        <v>29.979013794402999</v>
      </c>
      <c r="Z9337">
        <v>176.5763848392786</v>
      </c>
      <c r="AA9337">
        <v>32.593029702458701</v>
      </c>
      <c r="AB9337">
        <v>59.552571471714188</v>
      </c>
      <c r="AC9337">
        <v>0</v>
      </c>
      <c r="AD9337">
        <v>0</v>
      </c>
      <c r="AE9337">
        <v>395.47023703582369</v>
      </c>
    </row>
    <row r="9338" spans="1:31" x14ac:dyDescent="0.25">
      <c r="A9338">
        <v>2337058</v>
      </c>
      <c r="B9338">
        <v>1</v>
      </c>
      <c r="C9338" t="s">
        <v>81</v>
      </c>
      <c r="D9338" t="s">
        <v>127</v>
      </c>
      <c r="E9338" t="s">
        <v>132</v>
      </c>
      <c r="F9338" t="s">
        <v>26428</v>
      </c>
      <c r="G9338" t="s">
        <v>134</v>
      </c>
      <c r="H9338" t="s">
        <v>135</v>
      </c>
      <c r="I9338" t="s">
        <v>136</v>
      </c>
      <c r="J9338" t="s">
        <v>137</v>
      </c>
      <c r="K9338" t="s">
        <v>138</v>
      </c>
      <c r="L9338" t="s">
        <v>26429</v>
      </c>
      <c r="M9338" t="s">
        <v>26430</v>
      </c>
      <c r="N9338">
        <v>2.6875</v>
      </c>
      <c r="O9338">
        <v>0</v>
      </c>
      <c r="P9338">
        <v>0</v>
      </c>
      <c r="Q9338">
        <v>28</v>
      </c>
      <c r="R9338">
        <v>7</v>
      </c>
      <c r="S9338">
        <v>3</v>
      </c>
      <c r="T9338">
        <v>0</v>
      </c>
      <c r="U9338">
        <v>0</v>
      </c>
      <c r="V9338">
        <v>0</v>
      </c>
      <c r="W9338">
        <v>0</v>
      </c>
      <c r="X9338">
        <v>0</v>
      </c>
      <c r="Y9338">
        <v>299.11937484125195</v>
      </c>
      <c r="Z9338">
        <v>19.080089951482673</v>
      </c>
      <c r="AA9338">
        <v>9.3080958698080281</v>
      </c>
      <c r="AB9338">
        <v>0</v>
      </c>
      <c r="AC9338">
        <v>0</v>
      </c>
      <c r="AD9338">
        <v>0</v>
      </c>
      <c r="AE9338">
        <v>327.50756066254263</v>
      </c>
    </row>
    <row r="9339" spans="1:31" x14ac:dyDescent="0.25">
      <c r="A9339">
        <v>2336866</v>
      </c>
      <c r="B9339">
        <v>1</v>
      </c>
      <c r="C9339" t="s">
        <v>80</v>
      </c>
      <c r="D9339" t="s">
        <v>104</v>
      </c>
      <c r="E9339" t="s">
        <v>132</v>
      </c>
      <c r="F9339" t="s">
        <v>12513</v>
      </c>
      <c r="G9339" t="s">
        <v>134</v>
      </c>
      <c r="H9339" t="s">
        <v>135</v>
      </c>
      <c r="I9339" t="s">
        <v>136</v>
      </c>
      <c r="J9339" t="s">
        <v>137</v>
      </c>
      <c r="K9339" t="s">
        <v>138</v>
      </c>
      <c r="L9339" t="s">
        <v>26431</v>
      </c>
      <c r="M9339" t="s">
        <v>26432</v>
      </c>
      <c r="N9339">
        <v>0.64361111100000001</v>
      </c>
      <c r="O9339">
        <v>0</v>
      </c>
      <c r="P9339">
        <v>0</v>
      </c>
      <c r="Q9339">
        <v>0</v>
      </c>
      <c r="R9339">
        <v>0</v>
      </c>
      <c r="S9339">
        <v>24</v>
      </c>
      <c r="T9339">
        <v>0</v>
      </c>
      <c r="U9339">
        <v>4</v>
      </c>
      <c r="V9339">
        <v>2</v>
      </c>
      <c r="W9339">
        <v>0</v>
      </c>
      <c r="X9339">
        <v>0</v>
      </c>
      <c r="Y9339">
        <v>0</v>
      </c>
      <c r="Z9339">
        <v>0</v>
      </c>
      <c r="AA9339">
        <v>77.658240740819551</v>
      </c>
      <c r="AB9339">
        <v>0</v>
      </c>
      <c r="AC9339">
        <v>244.52095373371048</v>
      </c>
      <c r="AD9339">
        <v>3.7353797876651669</v>
      </c>
      <c r="AE9339">
        <v>325.91457426219523</v>
      </c>
    </row>
    <row r="9340" spans="1:31" x14ac:dyDescent="0.25">
      <c r="A9340">
        <v>2336872</v>
      </c>
      <c r="B9340">
        <v>1</v>
      </c>
      <c r="C9340" t="s">
        <v>80</v>
      </c>
      <c r="D9340" t="s">
        <v>95</v>
      </c>
      <c r="E9340" t="s">
        <v>175</v>
      </c>
      <c r="F9340" t="s">
        <v>7263</v>
      </c>
      <c r="G9340" t="s">
        <v>210</v>
      </c>
      <c r="H9340" t="s">
        <v>135</v>
      </c>
      <c r="I9340" t="s">
        <v>136</v>
      </c>
      <c r="J9340" t="s">
        <v>137</v>
      </c>
      <c r="K9340" t="s">
        <v>138</v>
      </c>
      <c r="L9340" t="s">
        <v>26433</v>
      </c>
      <c r="M9340" t="s">
        <v>26434</v>
      </c>
      <c r="N9340">
        <v>2.0958333329999999</v>
      </c>
      <c r="O9340">
        <v>0</v>
      </c>
      <c r="P9340">
        <v>2</v>
      </c>
      <c r="Q9340">
        <v>0</v>
      </c>
      <c r="R9340">
        <v>1</v>
      </c>
      <c r="S9340">
        <v>0</v>
      </c>
      <c r="T9340">
        <v>1</v>
      </c>
      <c r="U9340">
        <v>1</v>
      </c>
      <c r="V9340">
        <v>0</v>
      </c>
      <c r="W9340">
        <v>0</v>
      </c>
      <c r="X9340">
        <v>0.61907863473899993</v>
      </c>
      <c r="Y9340">
        <v>0</v>
      </c>
      <c r="Z9340">
        <v>0.55624094868183338</v>
      </c>
      <c r="AA9340">
        <v>0</v>
      </c>
      <c r="AB9340">
        <v>0</v>
      </c>
      <c r="AC9340">
        <v>298.07082756033003</v>
      </c>
      <c r="AD9340">
        <v>0</v>
      </c>
      <c r="AE9340">
        <v>299.24614714375087</v>
      </c>
    </row>
    <row r="9341" spans="1:31" x14ac:dyDescent="0.25">
      <c r="A9341">
        <v>2336723</v>
      </c>
      <c r="B9341">
        <v>1</v>
      </c>
      <c r="C9341" t="s">
        <v>80</v>
      </c>
      <c r="D9341" t="s">
        <v>106</v>
      </c>
      <c r="E9341" t="s">
        <v>141</v>
      </c>
      <c r="F9341" t="s">
        <v>5654</v>
      </c>
      <c r="G9341" t="s">
        <v>134</v>
      </c>
      <c r="H9341" t="s">
        <v>135</v>
      </c>
      <c r="I9341" t="s">
        <v>136</v>
      </c>
      <c r="J9341" t="s">
        <v>137</v>
      </c>
      <c r="K9341" t="s">
        <v>138</v>
      </c>
      <c r="L9341" t="s">
        <v>26435</v>
      </c>
      <c r="M9341" t="s">
        <v>26436</v>
      </c>
      <c r="N9341">
        <v>0.69916666599999999</v>
      </c>
      <c r="O9341">
        <v>0</v>
      </c>
      <c r="P9341">
        <v>4</v>
      </c>
      <c r="Q9341">
        <v>32</v>
      </c>
      <c r="R9341">
        <v>267</v>
      </c>
      <c r="S9341">
        <v>9</v>
      </c>
      <c r="T9341">
        <v>68</v>
      </c>
      <c r="U9341">
        <v>0</v>
      </c>
      <c r="V9341">
        <v>0</v>
      </c>
      <c r="W9341">
        <v>0</v>
      </c>
      <c r="X9341">
        <v>3.0496057123052251</v>
      </c>
      <c r="Y9341">
        <v>119.80378942348473</v>
      </c>
      <c r="Z9341">
        <v>509.63383428838182</v>
      </c>
      <c r="AA9341">
        <v>26.105410374662583</v>
      </c>
      <c r="AB9341">
        <v>180.27898677249573</v>
      </c>
      <c r="AC9341">
        <v>0</v>
      </c>
      <c r="AD9341">
        <v>0</v>
      </c>
      <c r="AE9341">
        <v>838.87162657133013</v>
      </c>
    </row>
    <row r="9342" spans="1:31" x14ac:dyDescent="0.25">
      <c r="A9342">
        <v>2336766</v>
      </c>
      <c r="B9342">
        <v>1</v>
      </c>
      <c r="C9342" t="s">
        <v>80</v>
      </c>
      <c r="D9342" t="s">
        <v>103</v>
      </c>
      <c r="E9342" t="s">
        <v>132</v>
      </c>
      <c r="F9342" t="s">
        <v>1047</v>
      </c>
      <c r="G9342" t="s">
        <v>143</v>
      </c>
      <c r="H9342" t="s">
        <v>135</v>
      </c>
      <c r="I9342" t="s">
        <v>136</v>
      </c>
      <c r="J9342" t="s">
        <v>137</v>
      </c>
      <c r="K9342" t="s">
        <v>144</v>
      </c>
      <c r="L9342" t="s">
        <v>26437</v>
      </c>
      <c r="M9342" t="s">
        <v>26438</v>
      </c>
      <c r="N9342">
        <v>4.801111111</v>
      </c>
      <c r="O9342">
        <v>0</v>
      </c>
      <c r="P9342">
        <v>540</v>
      </c>
      <c r="Q9342">
        <v>20</v>
      </c>
      <c r="R9342">
        <v>2</v>
      </c>
      <c r="S9342">
        <v>3</v>
      </c>
      <c r="T9342">
        <v>63</v>
      </c>
      <c r="U9342">
        <v>1</v>
      </c>
      <c r="V9342">
        <v>1</v>
      </c>
      <c r="W9342">
        <v>0</v>
      </c>
      <c r="X9342">
        <v>534.3723106815105</v>
      </c>
      <c r="Y9342">
        <v>284.27114883023756</v>
      </c>
      <c r="Z9342">
        <v>4.6561251129193666</v>
      </c>
      <c r="AA9342">
        <v>457.53811816303204</v>
      </c>
      <c r="AB9342">
        <v>212.57030127605998</v>
      </c>
      <c r="AC9342">
        <v>778.90596523067995</v>
      </c>
      <c r="AD9342">
        <v>379.78579903825795</v>
      </c>
      <c r="AE9342">
        <v>2652.0997683326973</v>
      </c>
    </row>
    <row r="9343" spans="1:31" x14ac:dyDescent="0.25">
      <c r="A9343">
        <v>2337015</v>
      </c>
      <c r="B9343">
        <v>1</v>
      </c>
      <c r="C9343" t="s">
        <v>80</v>
      </c>
      <c r="D9343" t="s">
        <v>85</v>
      </c>
      <c r="E9343" t="s">
        <v>153</v>
      </c>
      <c r="F9343" t="s">
        <v>26439</v>
      </c>
      <c r="G9343" t="s">
        <v>203</v>
      </c>
      <c r="H9343" t="s">
        <v>150</v>
      </c>
      <c r="I9343" t="s">
        <v>136</v>
      </c>
      <c r="J9343" t="s">
        <v>137</v>
      </c>
      <c r="K9343" t="s">
        <v>138</v>
      </c>
      <c r="L9343" t="s">
        <v>26440</v>
      </c>
      <c r="M9343" t="s">
        <v>26441</v>
      </c>
      <c r="N9343">
        <v>3.9125000000000001</v>
      </c>
      <c r="O9343">
        <v>0</v>
      </c>
      <c r="P9343">
        <v>9</v>
      </c>
      <c r="Q9343">
        <v>0</v>
      </c>
      <c r="R9343">
        <v>0</v>
      </c>
      <c r="S9343">
        <v>0</v>
      </c>
      <c r="T9343">
        <v>3</v>
      </c>
      <c r="U9343">
        <v>0</v>
      </c>
      <c r="V9343">
        <v>0</v>
      </c>
      <c r="W9343">
        <v>0</v>
      </c>
      <c r="X9343">
        <v>11.087139953011</v>
      </c>
      <c r="Y9343">
        <v>0</v>
      </c>
      <c r="Z9343">
        <v>0</v>
      </c>
      <c r="AA9343">
        <v>0</v>
      </c>
      <c r="AB9343">
        <v>1.9880772027397497</v>
      </c>
      <c r="AC9343">
        <v>0</v>
      </c>
      <c r="AD9343">
        <v>0</v>
      </c>
      <c r="AE9343">
        <v>13.075217155750749</v>
      </c>
    </row>
    <row r="9344" spans="1:31" x14ac:dyDescent="0.25">
      <c r="A9344">
        <v>2337121</v>
      </c>
      <c r="B9344">
        <v>1</v>
      </c>
      <c r="C9344" t="s">
        <v>81</v>
      </c>
      <c r="D9344" t="s">
        <v>122</v>
      </c>
      <c r="E9344" t="s">
        <v>141</v>
      </c>
      <c r="F9344" t="s">
        <v>13515</v>
      </c>
      <c r="G9344" t="s">
        <v>467</v>
      </c>
      <c r="H9344" t="s">
        <v>135</v>
      </c>
      <c r="I9344" t="s">
        <v>136</v>
      </c>
      <c r="J9344" t="s">
        <v>137</v>
      </c>
      <c r="K9344" t="s">
        <v>138</v>
      </c>
      <c r="L9344" t="s">
        <v>26442</v>
      </c>
      <c r="M9344" t="s">
        <v>26443</v>
      </c>
      <c r="N9344">
        <v>0.61388888799999997</v>
      </c>
      <c r="O9344">
        <v>0</v>
      </c>
      <c r="P9344">
        <v>0</v>
      </c>
      <c r="Q9344">
        <v>11</v>
      </c>
      <c r="R9344">
        <v>0</v>
      </c>
      <c r="S9344">
        <v>4</v>
      </c>
      <c r="T9344">
        <v>0</v>
      </c>
      <c r="U9344">
        <v>1</v>
      </c>
      <c r="V9344">
        <v>0</v>
      </c>
      <c r="W9344">
        <v>0</v>
      </c>
      <c r="X9344">
        <v>0</v>
      </c>
      <c r="Y9344">
        <v>1.0920485087070002</v>
      </c>
      <c r="Z9344">
        <v>0</v>
      </c>
      <c r="AA9344">
        <v>29.470883417914617</v>
      </c>
      <c r="AB9344">
        <v>0</v>
      </c>
      <c r="AC9344">
        <v>56.733469876562559</v>
      </c>
      <c r="AD9344">
        <v>0</v>
      </c>
      <c r="AE9344">
        <v>87.296401803184182</v>
      </c>
    </row>
    <row r="9345" spans="1:31" x14ac:dyDescent="0.25">
      <c r="A9345">
        <v>2337098</v>
      </c>
      <c r="B9345">
        <v>1</v>
      </c>
      <c r="C9345" t="s">
        <v>81</v>
      </c>
      <c r="D9345" t="s">
        <v>115</v>
      </c>
      <c r="E9345" t="s">
        <v>147</v>
      </c>
      <c r="F9345" t="s">
        <v>792</v>
      </c>
      <c r="G9345" t="s">
        <v>149</v>
      </c>
      <c r="H9345" t="s">
        <v>150</v>
      </c>
      <c r="I9345" t="s">
        <v>136</v>
      </c>
      <c r="J9345" t="s">
        <v>137</v>
      </c>
      <c r="K9345" t="s">
        <v>138</v>
      </c>
      <c r="L9345" t="s">
        <v>26444</v>
      </c>
      <c r="M9345" t="s">
        <v>26445</v>
      </c>
      <c r="N9345">
        <v>1.399444444</v>
      </c>
      <c r="O9345">
        <v>0</v>
      </c>
      <c r="P9345">
        <v>26</v>
      </c>
      <c r="Q9345">
        <v>0</v>
      </c>
      <c r="R9345">
        <v>3</v>
      </c>
      <c r="S9345">
        <v>0</v>
      </c>
      <c r="T9345">
        <v>1</v>
      </c>
      <c r="U9345">
        <v>0</v>
      </c>
      <c r="V9345">
        <v>0</v>
      </c>
      <c r="W9345">
        <v>0</v>
      </c>
      <c r="X9345">
        <v>8.6040274243460999</v>
      </c>
      <c r="Y9345">
        <v>0</v>
      </c>
      <c r="Z9345">
        <v>0.60196446522839997</v>
      </c>
      <c r="AA9345">
        <v>0</v>
      </c>
      <c r="AB9345">
        <v>1.9236305661215778</v>
      </c>
      <c r="AC9345">
        <v>0</v>
      </c>
      <c r="AD9345">
        <v>0</v>
      </c>
      <c r="AE9345">
        <v>11.129622455696078</v>
      </c>
    </row>
    <row r="9346" spans="1:31" x14ac:dyDescent="0.25">
      <c r="A9346">
        <v>2337075</v>
      </c>
      <c r="B9346">
        <v>1</v>
      </c>
      <c r="C9346" t="s">
        <v>81</v>
      </c>
      <c r="D9346" t="s">
        <v>115</v>
      </c>
      <c r="E9346" t="s">
        <v>158</v>
      </c>
      <c r="F9346" t="s">
        <v>26446</v>
      </c>
      <c r="G9346" t="s">
        <v>453</v>
      </c>
      <c r="H9346" t="s">
        <v>150</v>
      </c>
      <c r="I9346" t="s">
        <v>136</v>
      </c>
      <c r="J9346" t="s">
        <v>137</v>
      </c>
      <c r="K9346" t="s">
        <v>138</v>
      </c>
      <c r="L9346" t="s">
        <v>26447</v>
      </c>
      <c r="M9346" t="s">
        <v>26448</v>
      </c>
      <c r="N9346">
        <v>0.441111111</v>
      </c>
      <c r="O9346">
        <v>0</v>
      </c>
      <c r="P9346">
        <v>43</v>
      </c>
      <c r="Q9346">
        <v>0</v>
      </c>
      <c r="R9346">
        <v>5</v>
      </c>
      <c r="S9346">
        <v>0</v>
      </c>
      <c r="T9346">
        <v>6</v>
      </c>
      <c r="U9346">
        <v>0</v>
      </c>
      <c r="V9346">
        <v>0</v>
      </c>
      <c r="W9346">
        <v>0</v>
      </c>
      <c r="X9346">
        <v>1.9168410197464001</v>
      </c>
      <c r="Y9346">
        <v>0</v>
      </c>
      <c r="Z9346">
        <v>2.3114005521669001</v>
      </c>
      <c r="AA9346">
        <v>0</v>
      </c>
      <c r="AB9346">
        <v>1.9789519700372002</v>
      </c>
      <c r="AC9346">
        <v>0</v>
      </c>
      <c r="AD9346">
        <v>0</v>
      </c>
      <c r="AE9346">
        <v>6.2071935419505007</v>
      </c>
    </row>
    <row r="9347" spans="1:31" x14ac:dyDescent="0.25">
      <c r="A9347">
        <v>2336952</v>
      </c>
      <c r="B9347">
        <v>1</v>
      </c>
      <c r="C9347" t="s">
        <v>80</v>
      </c>
      <c r="D9347" t="s">
        <v>101</v>
      </c>
      <c r="E9347" t="s">
        <v>147</v>
      </c>
      <c r="F9347" t="s">
        <v>26449</v>
      </c>
      <c r="G9347" t="s">
        <v>336</v>
      </c>
      <c r="H9347" t="s">
        <v>150</v>
      </c>
      <c r="I9347" t="s">
        <v>136</v>
      </c>
      <c r="J9347" t="s">
        <v>137</v>
      </c>
      <c r="K9347" t="s">
        <v>138</v>
      </c>
      <c r="L9347" t="s">
        <v>26450</v>
      </c>
      <c r="M9347" t="s">
        <v>26451</v>
      </c>
      <c r="N9347">
        <v>0.59722222199999997</v>
      </c>
      <c r="O9347">
        <v>0</v>
      </c>
      <c r="P9347">
        <v>19</v>
      </c>
      <c r="Q9347">
        <v>0</v>
      </c>
      <c r="R9347">
        <v>1</v>
      </c>
      <c r="S9347">
        <v>0</v>
      </c>
      <c r="T9347">
        <v>6</v>
      </c>
      <c r="U9347">
        <v>0</v>
      </c>
      <c r="V9347">
        <v>1</v>
      </c>
      <c r="W9347">
        <v>0</v>
      </c>
      <c r="X9347">
        <v>4.8896527801863012</v>
      </c>
      <c r="Y9347">
        <v>0</v>
      </c>
      <c r="Z9347">
        <v>0.48486865007485835</v>
      </c>
      <c r="AA9347">
        <v>0</v>
      </c>
      <c r="AB9347">
        <v>12.800164894348804</v>
      </c>
      <c r="AC9347">
        <v>0</v>
      </c>
      <c r="AD9347">
        <v>0.31745465174031673</v>
      </c>
      <c r="AE9347">
        <v>18.492140976350282</v>
      </c>
    </row>
    <row r="9348" spans="1:31" x14ac:dyDescent="0.25">
      <c r="A9348">
        <v>2336703</v>
      </c>
      <c r="B9348">
        <v>1</v>
      </c>
      <c r="C9348" t="s">
        <v>81</v>
      </c>
      <c r="D9348" t="s">
        <v>127</v>
      </c>
      <c r="E9348" t="s">
        <v>175</v>
      </c>
      <c r="F9348" t="s">
        <v>26452</v>
      </c>
      <c r="G9348" t="s">
        <v>143</v>
      </c>
      <c r="H9348" t="s">
        <v>135</v>
      </c>
      <c r="I9348" t="s">
        <v>136</v>
      </c>
      <c r="J9348" t="s">
        <v>137</v>
      </c>
      <c r="K9348" t="s">
        <v>144</v>
      </c>
      <c r="L9348" t="s">
        <v>26453</v>
      </c>
      <c r="M9348" t="s">
        <v>26454</v>
      </c>
      <c r="N9348">
        <v>1.621388888</v>
      </c>
      <c r="O9348">
        <v>0</v>
      </c>
      <c r="P9348">
        <v>60</v>
      </c>
      <c r="Q9348">
        <v>0</v>
      </c>
      <c r="R9348">
        <v>5</v>
      </c>
      <c r="S9348">
        <v>0</v>
      </c>
      <c r="T9348">
        <v>0</v>
      </c>
      <c r="U9348">
        <v>0</v>
      </c>
      <c r="V9348">
        <v>0</v>
      </c>
      <c r="W9348">
        <v>0</v>
      </c>
      <c r="X9348">
        <v>15.240218873708844</v>
      </c>
      <c r="Y9348">
        <v>0</v>
      </c>
      <c r="Z9348">
        <v>4.5563445815817447</v>
      </c>
      <c r="AA9348">
        <v>0</v>
      </c>
      <c r="AB9348">
        <v>0</v>
      </c>
      <c r="AC9348">
        <v>0</v>
      </c>
      <c r="AD9348">
        <v>0</v>
      </c>
      <c r="AE9348">
        <v>19.796563455290588</v>
      </c>
    </row>
    <row r="9349" spans="1:31" x14ac:dyDescent="0.25">
      <c r="A9349">
        <v>2337035</v>
      </c>
      <c r="B9349">
        <v>1</v>
      </c>
      <c r="C9349" t="s">
        <v>80</v>
      </c>
      <c r="D9349" t="s">
        <v>105</v>
      </c>
      <c r="E9349" t="s">
        <v>153</v>
      </c>
      <c r="F9349" t="s">
        <v>26455</v>
      </c>
      <c r="G9349" t="s">
        <v>155</v>
      </c>
      <c r="H9349" t="s">
        <v>150</v>
      </c>
      <c r="I9349" t="s">
        <v>136</v>
      </c>
      <c r="J9349" t="s">
        <v>137</v>
      </c>
      <c r="K9349" t="s">
        <v>138</v>
      </c>
      <c r="L9349" t="s">
        <v>26456</v>
      </c>
      <c r="M9349" t="s">
        <v>26457</v>
      </c>
      <c r="N9349">
        <v>1.2208333330000001</v>
      </c>
      <c r="O9349">
        <v>0</v>
      </c>
      <c r="P9349">
        <v>0</v>
      </c>
      <c r="Q9349">
        <v>0</v>
      </c>
      <c r="R9349">
        <v>0</v>
      </c>
      <c r="S9349">
        <v>0</v>
      </c>
      <c r="T9349">
        <v>1</v>
      </c>
      <c r="U9349">
        <v>0</v>
      </c>
      <c r="V9349">
        <v>0</v>
      </c>
      <c r="W9349">
        <v>0</v>
      </c>
      <c r="X9349">
        <v>0</v>
      </c>
      <c r="Y9349">
        <v>0</v>
      </c>
      <c r="Z9349">
        <v>0</v>
      </c>
      <c r="AA9349">
        <v>0</v>
      </c>
      <c r="AB9349">
        <v>0.93388565624270004</v>
      </c>
      <c r="AC9349">
        <v>0</v>
      </c>
      <c r="AD9349">
        <v>0</v>
      </c>
      <c r="AE9349">
        <v>0.93388565624270004</v>
      </c>
    </row>
    <row r="9350" spans="1:31" x14ac:dyDescent="0.25">
      <c r="A9350">
        <v>2336889</v>
      </c>
      <c r="B9350">
        <v>1</v>
      </c>
      <c r="C9350" t="s">
        <v>81</v>
      </c>
      <c r="D9350" t="s">
        <v>121</v>
      </c>
      <c r="E9350" t="s">
        <v>132</v>
      </c>
      <c r="F9350" t="s">
        <v>26458</v>
      </c>
      <c r="G9350" t="s">
        <v>134</v>
      </c>
      <c r="H9350" t="s">
        <v>135</v>
      </c>
      <c r="I9350" t="s">
        <v>136</v>
      </c>
      <c r="J9350" t="s">
        <v>137</v>
      </c>
      <c r="K9350" t="s">
        <v>138</v>
      </c>
      <c r="L9350" t="s">
        <v>26459</v>
      </c>
      <c r="M9350" t="s">
        <v>26460</v>
      </c>
      <c r="N9350">
        <v>1.2838888879999999</v>
      </c>
      <c r="O9350">
        <v>0</v>
      </c>
      <c r="P9350">
        <v>509</v>
      </c>
      <c r="Q9350">
        <v>0</v>
      </c>
      <c r="R9350">
        <v>0</v>
      </c>
      <c r="S9350">
        <v>2</v>
      </c>
      <c r="T9350">
        <v>32</v>
      </c>
      <c r="U9350">
        <v>0</v>
      </c>
      <c r="V9350">
        <v>0</v>
      </c>
      <c r="W9350">
        <v>0</v>
      </c>
      <c r="X9350">
        <v>57.797874069426925</v>
      </c>
      <c r="Y9350">
        <v>0</v>
      </c>
      <c r="Z9350">
        <v>0</v>
      </c>
      <c r="AA9350">
        <v>4.1889688708795276</v>
      </c>
      <c r="AB9350">
        <v>8.5875027892319231</v>
      </c>
      <c r="AC9350">
        <v>0</v>
      </c>
      <c r="AD9350">
        <v>0</v>
      </c>
      <c r="AE9350">
        <v>70.574345729538379</v>
      </c>
    </row>
    <row r="9351" spans="1:31" x14ac:dyDescent="0.25">
      <c r="A9351">
        <v>2336743</v>
      </c>
      <c r="B9351">
        <v>1</v>
      </c>
      <c r="C9351" t="s">
        <v>80</v>
      </c>
      <c r="D9351" t="s">
        <v>102</v>
      </c>
      <c r="E9351" t="s">
        <v>175</v>
      </c>
      <c r="F9351" t="s">
        <v>26461</v>
      </c>
      <c r="G9351" t="s">
        <v>143</v>
      </c>
      <c r="H9351" t="s">
        <v>135</v>
      </c>
      <c r="I9351" t="s">
        <v>136</v>
      </c>
      <c r="J9351" t="s">
        <v>137</v>
      </c>
      <c r="K9351" t="s">
        <v>144</v>
      </c>
      <c r="L9351" t="s">
        <v>26462</v>
      </c>
      <c r="M9351" t="s">
        <v>26463</v>
      </c>
      <c r="N9351">
        <v>8.5469444439999993</v>
      </c>
      <c r="O9351">
        <v>0</v>
      </c>
      <c r="P9351">
        <v>13</v>
      </c>
      <c r="Q9351">
        <v>0</v>
      </c>
      <c r="R9351">
        <v>20</v>
      </c>
      <c r="S9351">
        <v>0</v>
      </c>
      <c r="T9351">
        <v>3</v>
      </c>
      <c r="U9351">
        <v>0</v>
      </c>
      <c r="V9351">
        <v>0</v>
      </c>
      <c r="W9351">
        <v>0</v>
      </c>
      <c r="X9351">
        <v>36.713379065071365</v>
      </c>
      <c r="Y9351">
        <v>0</v>
      </c>
      <c r="Z9351">
        <v>141.3673592723876</v>
      </c>
      <c r="AA9351">
        <v>0</v>
      </c>
      <c r="AB9351">
        <v>52.676244061350232</v>
      </c>
      <c r="AC9351">
        <v>0</v>
      </c>
      <c r="AD9351">
        <v>0</v>
      </c>
      <c r="AE9351">
        <v>230.75698239880921</v>
      </c>
    </row>
    <row r="9352" spans="1:31" x14ac:dyDescent="0.25">
      <c r="A9352">
        <v>2336597</v>
      </c>
      <c r="B9352">
        <v>1</v>
      </c>
      <c r="C9352" t="s">
        <v>80</v>
      </c>
      <c r="D9352" t="s">
        <v>104</v>
      </c>
      <c r="E9352" t="s">
        <v>158</v>
      </c>
      <c r="F9352" t="s">
        <v>26464</v>
      </c>
      <c r="G9352" t="s">
        <v>453</v>
      </c>
      <c r="H9352" t="s">
        <v>150</v>
      </c>
      <c r="I9352" t="s">
        <v>136</v>
      </c>
      <c r="J9352" t="s">
        <v>137</v>
      </c>
      <c r="K9352" t="s">
        <v>138</v>
      </c>
      <c r="L9352" t="s">
        <v>26465</v>
      </c>
      <c r="M9352" t="s">
        <v>26466</v>
      </c>
      <c r="N9352">
        <v>1.034444444</v>
      </c>
      <c r="O9352">
        <v>0</v>
      </c>
      <c r="P9352">
        <v>7</v>
      </c>
      <c r="Q9352">
        <v>0</v>
      </c>
      <c r="R9352">
        <v>0</v>
      </c>
      <c r="S9352">
        <v>0</v>
      </c>
      <c r="T9352">
        <v>0</v>
      </c>
      <c r="U9352">
        <v>0</v>
      </c>
      <c r="V9352">
        <v>0</v>
      </c>
      <c r="W9352">
        <v>0</v>
      </c>
      <c r="X9352">
        <v>2.687989225930099</v>
      </c>
      <c r="Y9352">
        <v>0</v>
      </c>
      <c r="Z9352">
        <v>0</v>
      </c>
      <c r="AA9352">
        <v>0</v>
      </c>
      <c r="AB9352">
        <v>0</v>
      </c>
      <c r="AC9352">
        <v>0</v>
      </c>
      <c r="AD9352">
        <v>0</v>
      </c>
      <c r="AE9352">
        <v>2.687989225930099</v>
      </c>
    </row>
    <row r="9353" spans="1:31" x14ac:dyDescent="0.25">
      <c r="A9353">
        <v>2337018</v>
      </c>
      <c r="B9353">
        <v>1</v>
      </c>
      <c r="C9353" t="s">
        <v>81</v>
      </c>
      <c r="D9353" t="s">
        <v>118</v>
      </c>
      <c r="E9353" t="s">
        <v>147</v>
      </c>
      <c r="F9353" t="s">
        <v>26467</v>
      </c>
      <c r="G9353" t="s">
        <v>149</v>
      </c>
      <c r="H9353" t="s">
        <v>150</v>
      </c>
      <c r="I9353" t="s">
        <v>136</v>
      </c>
      <c r="J9353" t="s">
        <v>137</v>
      </c>
      <c r="K9353" t="s">
        <v>138</v>
      </c>
      <c r="L9353" t="s">
        <v>26468</v>
      </c>
      <c r="M9353" t="s">
        <v>26469</v>
      </c>
      <c r="N9353">
        <v>2.0119444440000001</v>
      </c>
      <c r="O9353">
        <v>0</v>
      </c>
      <c r="P9353">
        <v>10</v>
      </c>
      <c r="Q9353">
        <v>0</v>
      </c>
      <c r="R9353">
        <v>0</v>
      </c>
      <c r="S9353">
        <v>0</v>
      </c>
      <c r="T9353">
        <v>1</v>
      </c>
      <c r="U9353">
        <v>0</v>
      </c>
      <c r="V9353">
        <v>0</v>
      </c>
      <c r="W9353">
        <v>0</v>
      </c>
      <c r="X9353">
        <v>0.80659912703673342</v>
      </c>
      <c r="Y9353">
        <v>0</v>
      </c>
      <c r="Z9353">
        <v>0</v>
      </c>
      <c r="AA9353">
        <v>0</v>
      </c>
      <c r="AB9353">
        <v>0</v>
      </c>
      <c r="AC9353">
        <v>0</v>
      </c>
      <c r="AD9353">
        <v>0</v>
      </c>
      <c r="AE9353">
        <v>0.80659912703673342</v>
      </c>
    </row>
    <row r="9354" spans="1:31" x14ac:dyDescent="0.25">
      <c r="A9354">
        <v>2336663</v>
      </c>
      <c r="B9354">
        <v>1</v>
      </c>
      <c r="C9354" t="s">
        <v>80</v>
      </c>
      <c r="D9354" t="s">
        <v>104</v>
      </c>
      <c r="E9354" t="s">
        <v>132</v>
      </c>
      <c r="F9354" t="s">
        <v>1510</v>
      </c>
      <c r="G9354" t="s">
        <v>210</v>
      </c>
      <c r="H9354" t="s">
        <v>135</v>
      </c>
      <c r="I9354" t="s">
        <v>136</v>
      </c>
      <c r="J9354" t="s">
        <v>137</v>
      </c>
      <c r="K9354" t="s">
        <v>138</v>
      </c>
      <c r="L9354" t="s">
        <v>26470</v>
      </c>
      <c r="M9354" t="s">
        <v>26471</v>
      </c>
      <c r="N9354">
        <v>2.8644444440000001</v>
      </c>
      <c r="O9354">
        <v>3</v>
      </c>
      <c r="P9354">
        <v>189</v>
      </c>
      <c r="Q9354">
        <v>19</v>
      </c>
      <c r="R9354">
        <v>241</v>
      </c>
      <c r="S9354">
        <v>15</v>
      </c>
      <c r="T9354">
        <v>74</v>
      </c>
      <c r="U9354">
        <v>4</v>
      </c>
      <c r="V9354">
        <v>0</v>
      </c>
      <c r="W9354">
        <v>53.168352092388005</v>
      </c>
      <c r="X9354">
        <v>183.23725247012692</v>
      </c>
      <c r="Y9354">
        <v>50.524748705938407</v>
      </c>
      <c r="Z9354">
        <v>370.41691382057508</v>
      </c>
      <c r="AA9354">
        <v>180.36146044288878</v>
      </c>
      <c r="AB9354">
        <v>232.90592059999506</v>
      </c>
      <c r="AC9354">
        <v>612.29904972173631</v>
      </c>
      <c r="AD9354">
        <v>0</v>
      </c>
      <c r="AE9354">
        <v>1682.9136978536487</v>
      </c>
    </row>
    <row r="9355" spans="1:31" x14ac:dyDescent="0.25">
      <c r="A9355">
        <v>2336849</v>
      </c>
      <c r="B9355">
        <v>1</v>
      </c>
      <c r="C9355" t="s">
        <v>80</v>
      </c>
      <c r="D9355" t="s">
        <v>83</v>
      </c>
      <c r="E9355" t="s">
        <v>414</v>
      </c>
      <c r="F9355" t="s">
        <v>26472</v>
      </c>
      <c r="G9355" t="s">
        <v>134</v>
      </c>
      <c r="H9355" t="s">
        <v>135</v>
      </c>
      <c r="I9355" t="s">
        <v>136</v>
      </c>
      <c r="J9355" t="s">
        <v>137</v>
      </c>
      <c r="K9355" t="s">
        <v>138</v>
      </c>
      <c r="L9355" t="s">
        <v>26473</v>
      </c>
      <c r="M9355" t="s">
        <v>26474</v>
      </c>
      <c r="N9355">
        <v>0.72527777699999996</v>
      </c>
      <c r="O9355">
        <v>62</v>
      </c>
      <c r="P9355">
        <v>5516</v>
      </c>
      <c r="Q9355">
        <v>0</v>
      </c>
      <c r="R9355">
        <v>1</v>
      </c>
      <c r="S9355">
        <v>4</v>
      </c>
      <c r="T9355">
        <v>363</v>
      </c>
      <c r="U9355">
        <v>0</v>
      </c>
      <c r="V9355">
        <v>0</v>
      </c>
      <c r="W9355">
        <v>13.097014898559998</v>
      </c>
      <c r="X9355">
        <v>988.17252946581505</v>
      </c>
      <c r="Y9355">
        <v>0</v>
      </c>
      <c r="Z9355">
        <v>0</v>
      </c>
      <c r="AA9355">
        <v>48.21482245496604</v>
      </c>
      <c r="AB9355">
        <v>198.93678215006111</v>
      </c>
      <c r="AC9355">
        <v>0</v>
      </c>
      <c r="AD9355">
        <v>0</v>
      </c>
      <c r="AE9355">
        <v>1248.4211489694023</v>
      </c>
    </row>
    <row r="9356" spans="1:31" x14ac:dyDescent="0.25">
      <c r="A9356">
        <v>2336949</v>
      </c>
      <c r="B9356">
        <v>1</v>
      </c>
      <c r="C9356" t="s">
        <v>80</v>
      </c>
      <c r="D9356" t="s">
        <v>95</v>
      </c>
      <c r="E9356" t="s">
        <v>153</v>
      </c>
      <c r="F9356" t="s">
        <v>26475</v>
      </c>
      <c r="G9356" t="s">
        <v>155</v>
      </c>
      <c r="H9356" t="s">
        <v>150</v>
      </c>
      <c r="I9356" t="s">
        <v>136</v>
      </c>
      <c r="J9356" t="s">
        <v>137</v>
      </c>
      <c r="K9356" t="s">
        <v>138</v>
      </c>
      <c r="L9356" t="s">
        <v>26476</v>
      </c>
      <c r="M9356" t="s">
        <v>26477</v>
      </c>
      <c r="N9356">
        <v>5.3141666660000002</v>
      </c>
      <c r="O9356">
        <v>0</v>
      </c>
      <c r="P9356">
        <v>1</v>
      </c>
      <c r="Q9356">
        <v>0</v>
      </c>
      <c r="R9356">
        <v>0</v>
      </c>
      <c r="S9356">
        <v>0</v>
      </c>
      <c r="T9356">
        <v>0</v>
      </c>
      <c r="U9356">
        <v>0</v>
      </c>
      <c r="V9356">
        <v>0</v>
      </c>
      <c r="W9356">
        <v>0</v>
      </c>
      <c r="X9356">
        <v>0</v>
      </c>
      <c r="Y9356">
        <v>0</v>
      </c>
      <c r="Z9356">
        <v>0</v>
      </c>
      <c r="AA9356">
        <v>0</v>
      </c>
      <c r="AB9356">
        <v>0</v>
      </c>
      <c r="AC9356">
        <v>0</v>
      </c>
      <c r="AD9356">
        <v>0</v>
      </c>
      <c r="AE9356">
        <v>0</v>
      </c>
    </row>
    <row r="9357" spans="1:31" x14ac:dyDescent="0.25">
      <c r="A9357">
        <v>2336806</v>
      </c>
      <c r="B9357">
        <v>1</v>
      </c>
      <c r="C9357" t="s">
        <v>80</v>
      </c>
      <c r="D9357" t="s">
        <v>104</v>
      </c>
      <c r="E9357" t="s">
        <v>153</v>
      </c>
      <c r="F9357" t="s">
        <v>26478</v>
      </c>
      <c r="G9357" t="s">
        <v>703</v>
      </c>
      <c r="H9357" t="s">
        <v>150</v>
      </c>
      <c r="I9357" t="s">
        <v>136</v>
      </c>
      <c r="J9357" t="s">
        <v>137</v>
      </c>
      <c r="K9357" t="s">
        <v>138</v>
      </c>
      <c r="L9357" t="s">
        <v>26479</v>
      </c>
      <c r="M9357" t="s">
        <v>26480</v>
      </c>
      <c r="N9357">
        <v>4.2525000000000004</v>
      </c>
      <c r="O9357">
        <v>0</v>
      </c>
      <c r="P9357">
        <v>1</v>
      </c>
      <c r="Q9357">
        <v>0</v>
      </c>
      <c r="R9357">
        <v>0</v>
      </c>
      <c r="S9357">
        <v>0</v>
      </c>
      <c r="T9357">
        <v>0</v>
      </c>
      <c r="U9357">
        <v>0</v>
      </c>
      <c r="V9357">
        <v>0</v>
      </c>
      <c r="W9357">
        <v>0</v>
      </c>
      <c r="X9357">
        <v>0.70934313722062492</v>
      </c>
      <c r="Y9357">
        <v>0</v>
      </c>
      <c r="Z9357">
        <v>0</v>
      </c>
      <c r="AA9357">
        <v>0</v>
      </c>
      <c r="AB9357">
        <v>0</v>
      </c>
      <c r="AC9357">
        <v>0</v>
      </c>
      <c r="AD9357">
        <v>0</v>
      </c>
      <c r="AE9357">
        <v>0.70934313722062492</v>
      </c>
    </row>
    <row r="9358" spans="1:31" x14ac:dyDescent="0.25">
      <c r="A9358">
        <v>2337118</v>
      </c>
      <c r="B9358">
        <v>1</v>
      </c>
      <c r="C9358" t="s">
        <v>80</v>
      </c>
      <c r="D9358" t="s">
        <v>89</v>
      </c>
      <c r="E9358" t="s">
        <v>153</v>
      </c>
      <c r="F9358" t="s">
        <v>26481</v>
      </c>
      <c r="G9358" t="s">
        <v>203</v>
      </c>
      <c r="H9358" t="s">
        <v>150</v>
      </c>
      <c r="I9358" t="s">
        <v>136</v>
      </c>
      <c r="J9358" t="s">
        <v>137</v>
      </c>
      <c r="K9358" t="s">
        <v>138</v>
      </c>
      <c r="L9358" t="s">
        <v>26482</v>
      </c>
      <c r="M9358" t="s">
        <v>26483</v>
      </c>
      <c r="N9358">
        <v>1.24</v>
      </c>
      <c r="O9358">
        <v>0</v>
      </c>
      <c r="P9358">
        <v>13</v>
      </c>
      <c r="Q9358">
        <v>0</v>
      </c>
      <c r="R9358">
        <v>0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4.384866585413933</v>
      </c>
      <c r="Y9358">
        <v>0</v>
      </c>
      <c r="Z9358">
        <v>0</v>
      </c>
      <c r="AA9358">
        <v>0</v>
      </c>
      <c r="AB9358">
        <v>0</v>
      </c>
      <c r="AC9358">
        <v>0</v>
      </c>
      <c r="AD9358">
        <v>0</v>
      </c>
      <c r="AE9358">
        <v>4.384866585413933</v>
      </c>
    </row>
    <row r="9359" spans="1:31" x14ac:dyDescent="0.25">
      <c r="A9359">
        <v>2337012</v>
      </c>
      <c r="B9359">
        <v>1</v>
      </c>
      <c r="C9359" t="s">
        <v>80</v>
      </c>
      <c r="D9359" t="s">
        <v>90</v>
      </c>
      <c r="E9359" t="s">
        <v>175</v>
      </c>
      <c r="F9359" t="s">
        <v>26484</v>
      </c>
      <c r="G9359" t="s">
        <v>467</v>
      </c>
      <c r="H9359" t="s">
        <v>135</v>
      </c>
      <c r="I9359" t="s">
        <v>136</v>
      </c>
      <c r="J9359" t="s">
        <v>137</v>
      </c>
      <c r="K9359" t="s">
        <v>138</v>
      </c>
      <c r="L9359" t="s">
        <v>26485</v>
      </c>
      <c r="M9359" t="s">
        <v>26486</v>
      </c>
      <c r="N9359">
        <v>0.162222222</v>
      </c>
      <c r="O9359">
        <v>0</v>
      </c>
      <c r="P9359">
        <v>279</v>
      </c>
      <c r="Q9359">
        <v>0</v>
      </c>
      <c r="R9359">
        <v>0</v>
      </c>
      <c r="S9359">
        <v>0</v>
      </c>
      <c r="T9359">
        <v>12</v>
      </c>
      <c r="U9359">
        <v>0</v>
      </c>
      <c r="V9359">
        <v>0</v>
      </c>
      <c r="W9359">
        <v>0</v>
      </c>
      <c r="X9359">
        <v>10.651608695152396</v>
      </c>
      <c r="Y9359">
        <v>0</v>
      </c>
      <c r="Z9359">
        <v>0</v>
      </c>
      <c r="AA9359">
        <v>0</v>
      </c>
      <c r="AB9359">
        <v>1.7171173586118222</v>
      </c>
      <c r="AC9359">
        <v>0</v>
      </c>
      <c r="AD9359">
        <v>0</v>
      </c>
      <c r="AE9359">
        <v>12.368726053764219</v>
      </c>
    </row>
    <row r="9360" spans="1:31" x14ac:dyDescent="0.25">
      <c r="A9360">
        <v>2336726</v>
      </c>
      <c r="B9360">
        <v>1</v>
      </c>
      <c r="C9360" t="s">
        <v>80</v>
      </c>
      <c r="D9360" t="s">
        <v>105</v>
      </c>
      <c r="E9360" t="s">
        <v>175</v>
      </c>
      <c r="F9360" t="s">
        <v>26487</v>
      </c>
      <c r="G9360" t="s">
        <v>210</v>
      </c>
      <c r="H9360" t="s">
        <v>135</v>
      </c>
      <c r="I9360" t="s">
        <v>136</v>
      </c>
      <c r="J9360" t="s">
        <v>137</v>
      </c>
      <c r="K9360" t="s">
        <v>138</v>
      </c>
      <c r="L9360" t="s">
        <v>26488</v>
      </c>
      <c r="M9360" t="s">
        <v>26489</v>
      </c>
      <c r="N9360">
        <v>2.0775000000000001</v>
      </c>
      <c r="O9360">
        <v>1</v>
      </c>
      <c r="P9360">
        <v>0</v>
      </c>
      <c r="Q9360">
        <v>1</v>
      </c>
      <c r="R9360">
        <v>0</v>
      </c>
      <c r="S9360">
        <v>2</v>
      </c>
      <c r="T9360">
        <v>0</v>
      </c>
      <c r="U9360">
        <v>1</v>
      </c>
      <c r="V9360">
        <v>0</v>
      </c>
      <c r="W9360">
        <v>0.718198191715125</v>
      </c>
      <c r="X9360">
        <v>0</v>
      </c>
      <c r="Y9360">
        <v>0.84190402632874994</v>
      </c>
      <c r="Z9360">
        <v>0</v>
      </c>
      <c r="AA9360">
        <v>19.490221391964006</v>
      </c>
      <c r="AB9360">
        <v>0</v>
      </c>
      <c r="AC9360">
        <v>41.165472050634008</v>
      </c>
      <c r="AD9360">
        <v>0</v>
      </c>
      <c r="AE9360">
        <v>62.215795660641888</v>
      </c>
    </row>
    <row r="9361" spans="1:31" x14ac:dyDescent="0.25">
      <c r="A9361">
        <v>2336763</v>
      </c>
      <c r="B9361">
        <v>1</v>
      </c>
      <c r="C9361" t="s">
        <v>80</v>
      </c>
      <c r="D9361" t="s">
        <v>86</v>
      </c>
      <c r="E9361" t="s">
        <v>147</v>
      </c>
      <c r="F9361" t="s">
        <v>26490</v>
      </c>
      <c r="G9361" t="s">
        <v>258</v>
      </c>
      <c r="H9361" t="s">
        <v>150</v>
      </c>
      <c r="I9361" t="s">
        <v>136</v>
      </c>
      <c r="J9361" t="s">
        <v>137</v>
      </c>
      <c r="K9361" t="s">
        <v>138</v>
      </c>
      <c r="L9361" t="s">
        <v>26491</v>
      </c>
      <c r="M9361" t="s">
        <v>26492</v>
      </c>
      <c r="N9361">
        <v>3.4483333329999999</v>
      </c>
      <c r="O9361">
        <v>0</v>
      </c>
      <c r="P9361">
        <v>0</v>
      </c>
      <c r="Q9361">
        <v>0</v>
      </c>
      <c r="R9361">
        <v>0</v>
      </c>
      <c r="S9361">
        <v>0</v>
      </c>
      <c r="T9361">
        <v>1</v>
      </c>
      <c r="U9361">
        <v>0</v>
      </c>
      <c r="V9361">
        <v>0</v>
      </c>
      <c r="W9361">
        <v>0</v>
      </c>
      <c r="X9361">
        <v>0</v>
      </c>
      <c r="Y9361">
        <v>0</v>
      </c>
      <c r="Z9361">
        <v>0</v>
      </c>
      <c r="AA9361">
        <v>0</v>
      </c>
      <c r="AB9361">
        <v>3.7813545435021001</v>
      </c>
      <c r="AC9361">
        <v>0</v>
      </c>
      <c r="AD9361">
        <v>0</v>
      </c>
      <c r="AE9361">
        <v>3.7813545435021001</v>
      </c>
    </row>
    <row r="9362" spans="1:31" x14ac:dyDescent="0.25">
      <c r="A9362">
        <v>2337161</v>
      </c>
      <c r="B9362">
        <v>1</v>
      </c>
      <c r="C9362" t="s">
        <v>80</v>
      </c>
      <c r="D9362" t="s">
        <v>82</v>
      </c>
      <c r="E9362" t="s">
        <v>153</v>
      </c>
      <c r="F9362" t="s">
        <v>26493</v>
      </c>
      <c r="G9362" t="s">
        <v>155</v>
      </c>
      <c r="H9362" t="s">
        <v>150</v>
      </c>
      <c r="I9362" t="s">
        <v>136</v>
      </c>
      <c r="J9362" t="s">
        <v>137</v>
      </c>
      <c r="K9362" t="s">
        <v>138</v>
      </c>
      <c r="L9362" t="s">
        <v>26494</v>
      </c>
      <c r="M9362" t="s">
        <v>26495</v>
      </c>
      <c r="N9362">
        <v>1.923611111</v>
      </c>
      <c r="O9362">
        <v>0</v>
      </c>
      <c r="P9362">
        <v>3</v>
      </c>
      <c r="Q9362">
        <v>0</v>
      </c>
      <c r="R9362">
        <v>0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0.38388696192164995</v>
      </c>
      <c r="Y9362">
        <v>0</v>
      </c>
      <c r="Z9362">
        <v>0</v>
      </c>
      <c r="AA9362">
        <v>0</v>
      </c>
      <c r="AB9362">
        <v>0</v>
      </c>
      <c r="AC9362">
        <v>0</v>
      </c>
      <c r="AD9362">
        <v>0</v>
      </c>
      <c r="AE9362">
        <v>0.38388696192164995</v>
      </c>
    </row>
    <row r="9363" spans="1:31" x14ac:dyDescent="0.25">
      <c r="A9363">
        <v>2336720</v>
      </c>
      <c r="B9363">
        <v>1</v>
      </c>
      <c r="C9363" t="s">
        <v>81</v>
      </c>
      <c r="D9363" t="s">
        <v>128</v>
      </c>
      <c r="E9363" t="s">
        <v>141</v>
      </c>
      <c r="F9363" t="s">
        <v>5092</v>
      </c>
      <c r="G9363" t="s">
        <v>134</v>
      </c>
      <c r="H9363" t="s">
        <v>135</v>
      </c>
      <c r="I9363" t="s">
        <v>136</v>
      </c>
      <c r="J9363" t="s">
        <v>137</v>
      </c>
      <c r="K9363" t="s">
        <v>138</v>
      </c>
      <c r="L9363" t="s">
        <v>26496</v>
      </c>
      <c r="M9363" t="s">
        <v>26497</v>
      </c>
      <c r="N9363">
        <v>0.20361111100000001</v>
      </c>
      <c r="O9363">
        <v>0</v>
      </c>
      <c r="P9363">
        <v>2440</v>
      </c>
      <c r="Q9363">
        <v>0</v>
      </c>
      <c r="R9363">
        <v>23</v>
      </c>
      <c r="S9363">
        <v>2</v>
      </c>
      <c r="T9363">
        <v>149</v>
      </c>
      <c r="U9363">
        <v>0</v>
      </c>
      <c r="V9363">
        <v>0</v>
      </c>
      <c r="W9363">
        <v>0</v>
      </c>
      <c r="X9363">
        <v>94.290937405528823</v>
      </c>
      <c r="Y9363">
        <v>0</v>
      </c>
      <c r="Z9363">
        <v>3.8639194852605079</v>
      </c>
      <c r="AA9363">
        <v>6.050773725654258</v>
      </c>
      <c r="AB9363">
        <v>34.75417379451541</v>
      </c>
      <c r="AC9363">
        <v>0</v>
      </c>
      <c r="AD9363">
        <v>0</v>
      </c>
      <c r="AE9363">
        <v>138.95980441095901</v>
      </c>
    </row>
    <row r="9364" spans="1:31" x14ac:dyDescent="0.25">
      <c r="A9364">
        <v>2337124</v>
      </c>
      <c r="B9364">
        <v>1</v>
      </c>
      <c r="C9364" t="s">
        <v>80</v>
      </c>
      <c r="D9364" t="s">
        <v>83</v>
      </c>
      <c r="E9364" t="s">
        <v>153</v>
      </c>
      <c r="F9364" t="s">
        <v>26498</v>
      </c>
      <c r="G9364" t="s">
        <v>703</v>
      </c>
      <c r="H9364" t="s">
        <v>150</v>
      </c>
      <c r="I9364" t="s">
        <v>136</v>
      </c>
      <c r="J9364" t="s">
        <v>137</v>
      </c>
      <c r="K9364" t="s">
        <v>138</v>
      </c>
      <c r="L9364" t="s">
        <v>26499</v>
      </c>
      <c r="M9364" t="s">
        <v>26500</v>
      </c>
      <c r="N9364">
        <v>1.236388888</v>
      </c>
      <c r="O9364">
        <v>0</v>
      </c>
      <c r="P9364">
        <v>1</v>
      </c>
      <c r="Q9364">
        <v>0</v>
      </c>
      <c r="R9364">
        <v>0</v>
      </c>
      <c r="S9364">
        <v>0</v>
      </c>
      <c r="T9364">
        <v>0</v>
      </c>
      <c r="U9364">
        <v>0</v>
      </c>
      <c r="V9364">
        <v>0</v>
      </c>
      <c r="W9364">
        <v>0</v>
      </c>
      <c r="X9364">
        <v>0.27688603183226668</v>
      </c>
      <c r="Y9364">
        <v>0</v>
      </c>
      <c r="Z9364">
        <v>0</v>
      </c>
      <c r="AA9364">
        <v>0</v>
      </c>
      <c r="AB9364">
        <v>0</v>
      </c>
      <c r="AC9364">
        <v>0</v>
      </c>
      <c r="AD9364">
        <v>0</v>
      </c>
      <c r="AE9364">
        <v>0.27688603183226668</v>
      </c>
    </row>
    <row r="9365" spans="1:31" x14ac:dyDescent="0.25">
      <c r="A9365">
        <v>2336629</v>
      </c>
      <c r="B9365">
        <v>1</v>
      </c>
      <c r="C9365" t="s">
        <v>81</v>
      </c>
      <c r="D9365" t="s">
        <v>114</v>
      </c>
      <c r="E9365" t="s">
        <v>175</v>
      </c>
      <c r="F9365" t="s">
        <v>10144</v>
      </c>
      <c r="G9365" t="s">
        <v>134</v>
      </c>
      <c r="H9365" t="s">
        <v>135</v>
      </c>
      <c r="I9365" t="s">
        <v>468</v>
      </c>
      <c r="J9365" t="s">
        <v>137</v>
      </c>
      <c r="K9365" t="s">
        <v>138</v>
      </c>
      <c r="L9365" t="s">
        <v>26501</v>
      </c>
      <c r="M9365" t="s">
        <v>26502</v>
      </c>
      <c r="N9365">
        <v>1.7500000000000002E-2</v>
      </c>
      <c r="O9365">
        <v>0</v>
      </c>
      <c r="P9365">
        <v>499</v>
      </c>
      <c r="Q9365">
        <v>1</v>
      </c>
      <c r="R9365">
        <v>12</v>
      </c>
      <c r="S9365">
        <v>6</v>
      </c>
      <c r="T9365">
        <v>49</v>
      </c>
      <c r="U9365">
        <v>1</v>
      </c>
      <c r="V9365">
        <v>0</v>
      </c>
      <c r="W9365">
        <v>0</v>
      </c>
      <c r="X9365">
        <v>0.73218366300030036</v>
      </c>
      <c r="Y9365">
        <v>3.0461503380000005E-2</v>
      </c>
      <c r="Z9365">
        <v>8.3346479305600005E-2</v>
      </c>
      <c r="AA9365">
        <v>9.7712207315100011E-2</v>
      </c>
      <c r="AB9365">
        <v>0.18705702515465</v>
      </c>
      <c r="AC9365">
        <v>1.4148581499244501</v>
      </c>
      <c r="AD9365">
        <v>0</v>
      </c>
      <c r="AE9365">
        <v>2.5456190280801003</v>
      </c>
    </row>
    <row r="9366" spans="1:31" x14ac:dyDescent="0.25">
      <c r="A9366">
        <v>2336606</v>
      </c>
      <c r="B9366">
        <v>1</v>
      </c>
      <c r="C9366" t="s">
        <v>80</v>
      </c>
      <c r="D9366" t="s">
        <v>110</v>
      </c>
      <c r="E9366" t="s">
        <v>285</v>
      </c>
      <c r="F9366" t="s">
        <v>26503</v>
      </c>
      <c r="G9366" t="s">
        <v>193</v>
      </c>
      <c r="H9366" t="s">
        <v>150</v>
      </c>
      <c r="I9366" t="s">
        <v>136</v>
      </c>
      <c r="J9366" t="s">
        <v>3</v>
      </c>
      <c r="K9366" t="s">
        <v>138</v>
      </c>
      <c r="L9366" t="s">
        <v>26504</v>
      </c>
      <c r="M9366" t="s">
        <v>26505</v>
      </c>
      <c r="N9366">
        <v>7.6449999999999996</v>
      </c>
      <c r="O9366">
        <v>0</v>
      </c>
      <c r="P9366">
        <v>36</v>
      </c>
      <c r="Q9366">
        <v>0</v>
      </c>
      <c r="R9366">
        <v>0</v>
      </c>
      <c r="S9366">
        <v>0</v>
      </c>
      <c r="T9366">
        <v>5</v>
      </c>
      <c r="U9366">
        <v>0</v>
      </c>
      <c r="V9366">
        <v>0</v>
      </c>
      <c r="W9366">
        <v>0</v>
      </c>
      <c r="X9366">
        <v>62.329879656871576</v>
      </c>
      <c r="Y9366">
        <v>0</v>
      </c>
      <c r="Z9366">
        <v>0</v>
      </c>
      <c r="AA9366">
        <v>0</v>
      </c>
      <c r="AB9366">
        <v>21.69939982977948</v>
      </c>
      <c r="AC9366">
        <v>0</v>
      </c>
      <c r="AD9366">
        <v>0</v>
      </c>
      <c r="AE9366">
        <v>84.029279486651063</v>
      </c>
    </row>
    <row r="9367" spans="1:31" x14ac:dyDescent="0.25">
      <c r="A9367">
        <v>2336978</v>
      </c>
      <c r="B9367">
        <v>1</v>
      </c>
      <c r="C9367" t="s">
        <v>80</v>
      </c>
      <c r="D9367" t="s">
        <v>103</v>
      </c>
      <c r="E9367" t="s">
        <v>158</v>
      </c>
      <c r="F9367" t="s">
        <v>26506</v>
      </c>
      <c r="G9367" t="s">
        <v>703</v>
      </c>
      <c r="H9367" t="s">
        <v>150</v>
      </c>
      <c r="I9367" t="s">
        <v>136</v>
      </c>
      <c r="J9367" t="s">
        <v>3</v>
      </c>
      <c r="K9367" t="s">
        <v>138</v>
      </c>
      <c r="L9367" t="s">
        <v>26507</v>
      </c>
      <c r="M9367" t="s">
        <v>26508</v>
      </c>
      <c r="N9367">
        <v>0.97444444399999997</v>
      </c>
      <c r="O9367">
        <v>0</v>
      </c>
      <c r="P9367">
        <v>155</v>
      </c>
      <c r="Q9367">
        <v>0</v>
      </c>
      <c r="R9367">
        <v>0</v>
      </c>
      <c r="S9367">
        <v>0</v>
      </c>
      <c r="T9367">
        <v>1</v>
      </c>
      <c r="U9367">
        <v>0</v>
      </c>
      <c r="V9367">
        <v>0</v>
      </c>
      <c r="W9367">
        <v>0</v>
      </c>
      <c r="X9367">
        <v>35.107430896495565</v>
      </c>
      <c r="Y9367">
        <v>0</v>
      </c>
      <c r="Z9367">
        <v>0</v>
      </c>
      <c r="AA9367">
        <v>0</v>
      </c>
      <c r="AB9367">
        <v>0.28709407247899998</v>
      </c>
      <c r="AC9367">
        <v>0</v>
      </c>
      <c r="AD9367">
        <v>0</v>
      </c>
      <c r="AE9367">
        <v>35.394524968974565</v>
      </c>
    </row>
    <row r="9368" spans="1:31" x14ac:dyDescent="0.25">
      <c r="A9368">
        <v>2337047</v>
      </c>
      <c r="B9368">
        <v>1</v>
      </c>
      <c r="C9368" t="s">
        <v>80</v>
      </c>
      <c r="D9368" t="s">
        <v>108</v>
      </c>
      <c r="E9368" t="s">
        <v>132</v>
      </c>
      <c r="F9368" t="s">
        <v>7988</v>
      </c>
      <c r="G9368" t="s">
        <v>134</v>
      </c>
      <c r="H9368" t="s">
        <v>135</v>
      </c>
      <c r="I9368" t="s">
        <v>468</v>
      </c>
      <c r="J9368" t="s">
        <v>137</v>
      </c>
      <c r="K9368" t="s">
        <v>138</v>
      </c>
      <c r="L9368" t="s">
        <v>26509</v>
      </c>
      <c r="M9368" t="s">
        <v>26510</v>
      </c>
      <c r="N9368">
        <v>3.6111111000000001E-2</v>
      </c>
      <c r="O9368">
        <v>0</v>
      </c>
      <c r="P9368">
        <v>1942</v>
      </c>
      <c r="Q9368">
        <v>2</v>
      </c>
      <c r="R9368">
        <v>418</v>
      </c>
      <c r="S9368">
        <v>14</v>
      </c>
      <c r="T9368">
        <v>268</v>
      </c>
      <c r="U9368">
        <v>0</v>
      </c>
      <c r="V9368">
        <v>0</v>
      </c>
      <c r="W9368">
        <v>0</v>
      </c>
      <c r="X9368">
        <v>9.6502305745993269</v>
      </c>
      <c r="Y9368">
        <v>1.8181204390634995</v>
      </c>
      <c r="Z9368">
        <v>6.7706055978119739</v>
      </c>
      <c r="AA9368">
        <v>1.0520457996027774</v>
      </c>
      <c r="AB9368">
        <v>6.090783764837056</v>
      </c>
      <c r="AC9368">
        <v>0</v>
      </c>
      <c r="AD9368">
        <v>0</v>
      </c>
      <c r="AE9368">
        <v>25.38178617591463</v>
      </c>
    </row>
    <row r="9369" spans="1:31" x14ac:dyDescent="0.25">
      <c r="A9369">
        <v>2336709</v>
      </c>
      <c r="B9369">
        <v>1</v>
      </c>
      <c r="C9369" t="s">
        <v>81</v>
      </c>
      <c r="D9369" t="s">
        <v>122</v>
      </c>
      <c r="E9369" t="s">
        <v>175</v>
      </c>
      <c r="F9369" t="s">
        <v>26511</v>
      </c>
      <c r="G9369" t="s">
        <v>143</v>
      </c>
      <c r="H9369" t="s">
        <v>135</v>
      </c>
      <c r="I9369" t="s">
        <v>136</v>
      </c>
      <c r="J9369" t="s">
        <v>137</v>
      </c>
      <c r="K9369" t="s">
        <v>144</v>
      </c>
      <c r="L9369" t="s">
        <v>26512</v>
      </c>
      <c r="M9369" t="s">
        <v>26513</v>
      </c>
      <c r="N9369">
        <v>1.558333333</v>
      </c>
      <c r="O9369">
        <v>0</v>
      </c>
      <c r="P9369">
        <v>921</v>
      </c>
      <c r="Q9369">
        <v>0</v>
      </c>
      <c r="R9369">
        <v>0</v>
      </c>
      <c r="S9369">
        <v>1</v>
      </c>
      <c r="T9369">
        <v>23</v>
      </c>
      <c r="U9369">
        <v>0</v>
      </c>
      <c r="V9369">
        <v>0</v>
      </c>
      <c r="W9369">
        <v>0</v>
      </c>
      <c r="X9369">
        <v>255.16807367311463</v>
      </c>
      <c r="Y9369">
        <v>0</v>
      </c>
      <c r="Z9369">
        <v>0</v>
      </c>
      <c r="AA9369">
        <v>23.418889316668348</v>
      </c>
      <c r="AB9369">
        <v>24.5886773807166</v>
      </c>
      <c r="AC9369">
        <v>0</v>
      </c>
      <c r="AD9369">
        <v>0</v>
      </c>
      <c r="AE9369">
        <v>303.17564037049959</v>
      </c>
    </row>
    <row r="9370" spans="1:31" x14ac:dyDescent="0.25">
      <c r="A9370">
        <v>2336878</v>
      </c>
      <c r="B9370">
        <v>1</v>
      </c>
      <c r="C9370" t="s">
        <v>80</v>
      </c>
      <c r="D9370" t="s">
        <v>96</v>
      </c>
      <c r="E9370" t="s">
        <v>153</v>
      </c>
      <c r="F9370" t="s">
        <v>26514</v>
      </c>
      <c r="G9370" t="s">
        <v>203</v>
      </c>
      <c r="H9370" t="s">
        <v>150</v>
      </c>
      <c r="I9370" t="s">
        <v>136</v>
      </c>
      <c r="J9370" t="s">
        <v>137</v>
      </c>
      <c r="K9370" t="s">
        <v>138</v>
      </c>
      <c r="L9370" t="s">
        <v>26515</v>
      </c>
      <c r="M9370" t="s">
        <v>26516</v>
      </c>
      <c r="N9370">
        <v>5.3477777770000001</v>
      </c>
      <c r="O9370">
        <v>0</v>
      </c>
      <c r="P9370">
        <v>1</v>
      </c>
      <c r="Q9370">
        <v>0</v>
      </c>
      <c r="R9370">
        <v>0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1.3698141434109004</v>
      </c>
      <c r="Y9370">
        <v>0</v>
      </c>
      <c r="Z9370">
        <v>0</v>
      </c>
      <c r="AA9370">
        <v>0</v>
      </c>
      <c r="AB9370">
        <v>0</v>
      </c>
      <c r="AC9370">
        <v>0</v>
      </c>
      <c r="AD9370">
        <v>0</v>
      </c>
      <c r="AE9370">
        <v>1.3698141434109004</v>
      </c>
    </row>
    <row r="9371" spans="1:31" x14ac:dyDescent="0.25">
      <c r="A9371">
        <v>2336964</v>
      </c>
      <c r="B9371">
        <v>1</v>
      </c>
      <c r="C9371" t="s">
        <v>80</v>
      </c>
      <c r="D9371" t="s">
        <v>90</v>
      </c>
      <c r="E9371" t="s">
        <v>153</v>
      </c>
      <c r="F9371" t="s">
        <v>26517</v>
      </c>
      <c r="G9371" t="s">
        <v>155</v>
      </c>
      <c r="H9371" t="s">
        <v>150</v>
      </c>
      <c r="I9371" t="s">
        <v>136</v>
      </c>
      <c r="J9371" t="s">
        <v>137</v>
      </c>
      <c r="K9371" t="s">
        <v>138</v>
      </c>
      <c r="L9371" t="s">
        <v>26518</v>
      </c>
      <c r="M9371" t="s">
        <v>26519</v>
      </c>
      <c r="N9371">
        <v>2.7102777769999999</v>
      </c>
      <c r="O9371">
        <v>0</v>
      </c>
      <c r="P9371">
        <v>2</v>
      </c>
      <c r="Q9371">
        <v>0</v>
      </c>
      <c r="R9371">
        <v>0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2.0441421202039001</v>
      </c>
      <c r="Y9371">
        <v>0</v>
      </c>
      <c r="Z9371">
        <v>0</v>
      </c>
      <c r="AA9371">
        <v>0</v>
      </c>
      <c r="AB9371">
        <v>0</v>
      </c>
      <c r="AC9371">
        <v>0</v>
      </c>
      <c r="AD9371">
        <v>0</v>
      </c>
      <c r="AE9371">
        <v>2.0441421202039001</v>
      </c>
    </row>
    <row r="9372" spans="1:31" x14ac:dyDescent="0.25">
      <c r="A9372">
        <v>2337021</v>
      </c>
      <c r="B9372">
        <v>1</v>
      </c>
      <c r="C9372" t="s">
        <v>80</v>
      </c>
      <c r="D9372" t="s">
        <v>83</v>
      </c>
      <c r="E9372" t="s">
        <v>158</v>
      </c>
      <c r="F9372" t="s">
        <v>26520</v>
      </c>
      <c r="G9372" t="s">
        <v>916</v>
      </c>
      <c r="H9372" t="s">
        <v>150</v>
      </c>
      <c r="I9372" t="s">
        <v>136</v>
      </c>
      <c r="J9372" t="s">
        <v>137</v>
      </c>
      <c r="K9372" t="s">
        <v>138</v>
      </c>
      <c r="L9372" t="s">
        <v>26521</v>
      </c>
      <c r="M9372" t="s">
        <v>26522</v>
      </c>
      <c r="N9372">
        <v>3.7863888879999998</v>
      </c>
      <c r="O9372">
        <v>0</v>
      </c>
      <c r="P9372">
        <v>926</v>
      </c>
      <c r="Q9372">
        <v>0</v>
      </c>
      <c r="R9372">
        <v>0</v>
      </c>
      <c r="S9372">
        <v>0</v>
      </c>
      <c r="T9372">
        <v>84</v>
      </c>
      <c r="U9372">
        <v>0</v>
      </c>
      <c r="V9372">
        <v>1</v>
      </c>
      <c r="W9372">
        <v>0</v>
      </c>
      <c r="X9372">
        <v>746.24384099351164</v>
      </c>
      <c r="Y9372">
        <v>0</v>
      </c>
      <c r="Z9372">
        <v>0</v>
      </c>
      <c r="AA9372">
        <v>0</v>
      </c>
      <c r="AB9372">
        <v>160.49016471836165</v>
      </c>
      <c r="AC9372">
        <v>0</v>
      </c>
      <c r="AD9372">
        <v>5.8303133403340173</v>
      </c>
      <c r="AE9372">
        <v>912.56431905220734</v>
      </c>
    </row>
    <row r="9373" spans="1:31" x14ac:dyDescent="0.25">
      <c r="A9373">
        <v>2337064</v>
      </c>
      <c r="B9373">
        <v>1</v>
      </c>
      <c r="C9373" t="s">
        <v>81</v>
      </c>
      <c r="D9373" t="s">
        <v>124</v>
      </c>
      <c r="E9373" t="s">
        <v>147</v>
      </c>
      <c r="F9373" t="s">
        <v>26523</v>
      </c>
      <c r="G9373" t="s">
        <v>149</v>
      </c>
      <c r="H9373" t="s">
        <v>150</v>
      </c>
      <c r="I9373" t="s">
        <v>136</v>
      </c>
      <c r="J9373" t="s">
        <v>137</v>
      </c>
      <c r="K9373" t="s">
        <v>138</v>
      </c>
      <c r="L9373" t="s">
        <v>26524</v>
      </c>
      <c r="M9373" t="s">
        <v>26525</v>
      </c>
      <c r="N9373">
        <v>0.85750000000000004</v>
      </c>
      <c r="O9373">
        <v>0</v>
      </c>
      <c r="P9373">
        <v>59</v>
      </c>
      <c r="Q9373">
        <v>0</v>
      </c>
      <c r="R9373">
        <v>1</v>
      </c>
      <c r="S9373">
        <v>0</v>
      </c>
      <c r="T9373">
        <v>5</v>
      </c>
      <c r="U9373">
        <v>0</v>
      </c>
      <c r="V9373">
        <v>0</v>
      </c>
      <c r="W9373">
        <v>0</v>
      </c>
      <c r="X9373">
        <v>8.1102292153739981</v>
      </c>
      <c r="Y9373">
        <v>0</v>
      </c>
      <c r="Z9373">
        <v>4.3807789214236497</v>
      </c>
      <c r="AA9373">
        <v>0</v>
      </c>
      <c r="AB9373">
        <v>2.9983666762500505</v>
      </c>
      <c r="AC9373">
        <v>0</v>
      </c>
      <c r="AD9373">
        <v>0</v>
      </c>
      <c r="AE9373">
        <v>15.489374813047698</v>
      </c>
    </row>
    <row r="9374" spans="1:31" x14ac:dyDescent="0.25">
      <c r="A9374">
        <v>2336626</v>
      </c>
      <c r="B9374">
        <v>1</v>
      </c>
      <c r="C9374" t="s">
        <v>80</v>
      </c>
      <c r="D9374" t="s">
        <v>104</v>
      </c>
      <c r="E9374" t="s">
        <v>132</v>
      </c>
      <c r="F9374" t="s">
        <v>5486</v>
      </c>
      <c r="G9374" t="s">
        <v>134</v>
      </c>
      <c r="H9374" t="s">
        <v>135</v>
      </c>
      <c r="I9374" t="s">
        <v>136</v>
      </c>
      <c r="J9374" t="s">
        <v>137</v>
      </c>
      <c r="K9374" t="s">
        <v>138</v>
      </c>
      <c r="L9374" t="s">
        <v>26526</v>
      </c>
      <c r="M9374" t="s">
        <v>26527</v>
      </c>
      <c r="N9374">
        <v>0.8075</v>
      </c>
      <c r="O9374">
        <v>12</v>
      </c>
      <c r="P9374">
        <v>221</v>
      </c>
      <c r="Q9374">
        <v>37</v>
      </c>
      <c r="R9374">
        <v>16</v>
      </c>
      <c r="S9374">
        <v>51</v>
      </c>
      <c r="T9374">
        <v>41</v>
      </c>
      <c r="U9374">
        <v>12</v>
      </c>
      <c r="V9374">
        <v>0</v>
      </c>
      <c r="W9374">
        <v>1.9178572706281334</v>
      </c>
      <c r="X9374">
        <v>36.42830096753795</v>
      </c>
      <c r="Y9374">
        <v>26.857307542741552</v>
      </c>
      <c r="Z9374">
        <v>6.2099156730658676</v>
      </c>
      <c r="AA9374">
        <v>145.14879020289797</v>
      </c>
      <c r="AB9374">
        <v>19.226280334630133</v>
      </c>
      <c r="AC9374">
        <v>1036.1739237291335</v>
      </c>
      <c r="AD9374">
        <v>0</v>
      </c>
      <c r="AE9374">
        <v>1271.9623757206352</v>
      </c>
    </row>
    <row r="9375" spans="1:31" x14ac:dyDescent="0.25">
      <c r="A9375">
        <v>2337104</v>
      </c>
      <c r="B9375">
        <v>1</v>
      </c>
      <c r="C9375" t="s">
        <v>80</v>
      </c>
      <c r="D9375" t="s">
        <v>98</v>
      </c>
      <c r="E9375" t="s">
        <v>158</v>
      </c>
      <c r="F9375" t="s">
        <v>26528</v>
      </c>
      <c r="G9375" t="s">
        <v>336</v>
      </c>
      <c r="H9375" t="s">
        <v>150</v>
      </c>
      <c r="I9375" t="s">
        <v>136</v>
      </c>
      <c r="J9375" t="s">
        <v>137</v>
      </c>
      <c r="K9375" t="s">
        <v>138</v>
      </c>
      <c r="L9375" t="s">
        <v>26529</v>
      </c>
      <c r="M9375" t="s">
        <v>26530</v>
      </c>
      <c r="N9375">
        <v>0.62666666599999998</v>
      </c>
      <c r="O9375">
        <v>0</v>
      </c>
      <c r="P9375">
        <v>77</v>
      </c>
      <c r="Q9375">
        <v>0</v>
      </c>
      <c r="R9375">
        <v>6</v>
      </c>
      <c r="S9375">
        <v>0</v>
      </c>
      <c r="T9375">
        <v>13</v>
      </c>
      <c r="U9375">
        <v>0</v>
      </c>
      <c r="V9375">
        <v>0</v>
      </c>
      <c r="W9375">
        <v>0</v>
      </c>
      <c r="X9375">
        <v>13.102380364872003</v>
      </c>
      <c r="Y9375">
        <v>0</v>
      </c>
      <c r="Z9375">
        <v>3.4705816319916001</v>
      </c>
      <c r="AA9375">
        <v>0</v>
      </c>
      <c r="AB9375">
        <v>5.6447746072871459</v>
      </c>
      <c r="AC9375">
        <v>0</v>
      </c>
      <c r="AD9375">
        <v>0</v>
      </c>
      <c r="AE9375">
        <v>22.217736604150751</v>
      </c>
    </row>
    <row r="9376" spans="1:31" x14ac:dyDescent="0.25">
      <c r="A9376">
        <v>2337144</v>
      </c>
      <c r="B9376">
        <v>1</v>
      </c>
      <c r="C9376" t="s">
        <v>80</v>
      </c>
      <c r="D9376" t="s">
        <v>93</v>
      </c>
      <c r="E9376" t="s">
        <v>153</v>
      </c>
      <c r="F9376" t="s">
        <v>26531</v>
      </c>
      <c r="G9376" t="s">
        <v>203</v>
      </c>
      <c r="H9376" t="s">
        <v>150</v>
      </c>
      <c r="I9376" t="s">
        <v>136</v>
      </c>
      <c r="J9376" t="s">
        <v>137</v>
      </c>
      <c r="K9376" t="s">
        <v>138</v>
      </c>
      <c r="L9376" t="s">
        <v>26532</v>
      </c>
      <c r="M9376" t="s">
        <v>26533</v>
      </c>
      <c r="N9376">
        <v>0.72194444400000002</v>
      </c>
      <c r="O9376">
        <v>0</v>
      </c>
      <c r="P9376">
        <v>2</v>
      </c>
      <c r="Q9376">
        <v>0</v>
      </c>
      <c r="R9376">
        <v>0</v>
      </c>
      <c r="S9376">
        <v>0</v>
      </c>
      <c r="T9376">
        <v>2</v>
      </c>
      <c r="U9376">
        <v>0</v>
      </c>
      <c r="V9376">
        <v>0</v>
      </c>
      <c r="W9376">
        <v>0</v>
      </c>
      <c r="X9376">
        <v>0.7368320113518001</v>
      </c>
      <c r="Y9376">
        <v>0</v>
      </c>
      <c r="Z9376">
        <v>0</v>
      </c>
      <c r="AA9376">
        <v>0</v>
      </c>
      <c r="AB9376">
        <v>0.86170651267555565</v>
      </c>
      <c r="AC9376">
        <v>0</v>
      </c>
      <c r="AD9376">
        <v>0</v>
      </c>
      <c r="AE9376">
        <v>1.5985385240273557</v>
      </c>
    </row>
    <row r="9377" spans="1:31" x14ac:dyDescent="0.25">
      <c r="A9377">
        <v>2337044</v>
      </c>
      <c r="B9377">
        <v>1</v>
      </c>
      <c r="C9377" t="s">
        <v>80</v>
      </c>
      <c r="D9377" t="s">
        <v>96</v>
      </c>
      <c r="E9377" t="s">
        <v>153</v>
      </c>
      <c r="F9377" t="s">
        <v>26534</v>
      </c>
      <c r="G9377" t="s">
        <v>155</v>
      </c>
      <c r="H9377" t="s">
        <v>150</v>
      </c>
      <c r="I9377" t="s">
        <v>136</v>
      </c>
      <c r="J9377" t="s">
        <v>137</v>
      </c>
      <c r="K9377" t="s">
        <v>138</v>
      </c>
      <c r="L9377" t="s">
        <v>26535</v>
      </c>
      <c r="M9377" t="s">
        <v>3165</v>
      </c>
      <c r="N9377">
        <v>2.9961111109999998</v>
      </c>
      <c r="O9377">
        <v>0</v>
      </c>
      <c r="P9377">
        <v>0</v>
      </c>
      <c r="Q9377">
        <v>0</v>
      </c>
      <c r="R9377">
        <v>0</v>
      </c>
      <c r="S9377">
        <v>0</v>
      </c>
      <c r="T9377">
        <v>1</v>
      </c>
      <c r="U9377">
        <v>0</v>
      </c>
      <c r="V9377">
        <v>0</v>
      </c>
      <c r="W9377">
        <v>0</v>
      </c>
      <c r="X9377">
        <v>0</v>
      </c>
      <c r="Y9377">
        <v>0</v>
      </c>
      <c r="Z9377">
        <v>0</v>
      </c>
      <c r="AA9377">
        <v>0</v>
      </c>
      <c r="AB9377">
        <v>0.30810852368933339</v>
      </c>
      <c r="AC9377">
        <v>0</v>
      </c>
      <c r="AD9377">
        <v>0</v>
      </c>
      <c r="AE9377">
        <v>0.30810852368933339</v>
      </c>
    </row>
    <row r="9378" spans="1:31" x14ac:dyDescent="0.25">
      <c r="A9378">
        <v>2337087</v>
      </c>
      <c r="B9378">
        <v>1</v>
      </c>
      <c r="C9378" t="s">
        <v>81</v>
      </c>
      <c r="D9378" t="s">
        <v>122</v>
      </c>
      <c r="E9378" t="s">
        <v>141</v>
      </c>
      <c r="F9378" t="s">
        <v>1264</v>
      </c>
      <c r="G9378" t="s">
        <v>467</v>
      </c>
      <c r="H9378" t="s">
        <v>135</v>
      </c>
      <c r="I9378" t="s">
        <v>136</v>
      </c>
      <c r="J9378" t="s">
        <v>137</v>
      </c>
      <c r="K9378" t="s">
        <v>138</v>
      </c>
      <c r="L9378" t="s">
        <v>26536</v>
      </c>
      <c r="M9378" t="s">
        <v>26537</v>
      </c>
      <c r="N9378">
        <v>0.230833333</v>
      </c>
      <c r="O9378">
        <v>6</v>
      </c>
      <c r="P9378">
        <v>4010</v>
      </c>
      <c r="Q9378">
        <v>91</v>
      </c>
      <c r="R9378">
        <v>151</v>
      </c>
      <c r="S9378">
        <v>51</v>
      </c>
      <c r="T9378">
        <v>388</v>
      </c>
      <c r="U9378">
        <v>5</v>
      </c>
      <c r="V9378">
        <v>1</v>
      </c>
      <c r="W9378">
        <v>0.43615307345707499</v>
      </c>
      <c r="X9378">
        <v>129.47583478919557</v>
      </c>
      <c r="Y9378">
        <v>63.083780763675776</v>
      </c>
      <c r="Z9378">
        <v>15.803711931334263</v>
      </c>
      <c r="AA9378">
        <v>202.88408982803747</v>
      </c>
      <c r="AB9378">
        <v>44.084612298539582</v>
      </c>
      <c r="AC9378">
        <v>77.879446154831996</v>
      </c>
      <c r="AD9378">
        <v>21.805028227787513</v>
      </c>
      <c r="AE9378">
        <v>555.45265706685916</v>
      </c>
    </row>
    <row r="9379" spans="1:31" x14ac:dyDescent="0.25">
      <c r="A9379">
        <v>2336941</v>
      </c>
      <c r="B9379">
        <v>1</v>
      </c>
      <c r="C9379" t="s">
        <v>81</v>
      </c>
      <c r="D9379" t="s">
        <v>118</v>
      </c>
      <c r="E9379" t="s">
        <v>175</v>
      </c>
      <c r="F9379" t="s">
        <v>8320</v>
      </c>
      <c r="G9379" t="s">
        <v>210</v>
      </c>
      <c r="H9379" t="s">
        <v>135</v>
      </c>
      <c r="I9379" t="s">
        <v>136</v>
      </c>
      <c r="J9379" t="s">
        <v>137</v>
      </c>
      <c r="K9379" t="s">
        <v>138</v>
      </c>
      <c r="L9379" t="s">
        <v>26538</v>
      </c>
      <c r="M9379" t="s">
        <v>26539</v>
      </c>
      <c r="N9379">
        <v>1.6202777770000001</v>
      </c>
      <c r="O9379">
        <v>0</v>
      </c>
      <c r="P9379">
        <v>0</v>
      </c>
      <c r="Q9379">
        <v>1</v>
      </c>
      <c r="R9379">
        <v>4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0</v>
      </c>
      <c r="Y9379">
        <v>10.168705629184442</v>
      </c>
      <c r="Z9379">
        <v>149.70564122012078</v>
      </c>
      <c r="AA9379">
        <v>0</v>
      </c>
      <c r="AB9379">
        <v>0</v>
      </c>
      <c r="AC9379">
        <v>0</v>
      </c>
      <c r="AD9379">
        <v>0</v>
      </c>
      <c r="AE9379">
        <v>159.87434684930523</v>
      </c>
    </row>
    <row r="9380" spans="1:31" x14ac:dyDescent="0.25">
      <c r="A9380">
        <v>2337041</v>
      </c>
      <c r="B9380">
        <v>1</v>
      </c>
      <c r="C9380" t="s">
        <v>80</v>
      </c>
      <c r="D9380" t="s">
        <v>105</v>
      </c>
      <c r="E9380" t="s">
        <v>147</v>
      </c>
      <c r="F9380" t="s">
        <v>26540</v>
      </c>
      <c r="G9380" t="s">
        <v>336</v>
      </c>
      <c r="H9380" t="s">
        <v>150</v>
      </c>
      <c r="I9380" t="s">
        <v>136</v>
      </c>
      <c r="J9380" t="s">
        <v>137</v>
      </c>
      <c r="K9380" t="s">
        <v>138</v>
      </c>
      <c r="L9380" t="s">
        <v>26541</v>
      </c>
      <c r="M9380" t="s">
        <v>26542</v>
      </c>
      <c r="N9380">
        <v>1.1430555549999999</v>
      </c>
      <c r="O9380">
        <v>0</v>
      </c>
      <c r="P9380">
        <v>0</v>
      </c>
      <c r="Q9380">
        <v>0</v>
      </c>
      <c r="R9380">
        <v>0</v>
      </c>
      <c r="S9380">
        <v>0</v>
      </c>
      <c r="T9380">
        <v>3</v>
      </c>
      <c r="U9380">
        <v>0</v>
      </c>
      <c r="V9380">
        <v>0</v>
      </c>
      <c r="W9380">
        <v>0</v>
      </c>
      <c r="X9380">
        <v>0</v>
      </c>
      <c r="Y9380">
        <v>0</v>
      </c>
      <c r="Z9380">
        <v>0</v>
      </c>
      <c r="AA9380">
        <v>0</v>
      </c>
      <c r="AB9380">
        <v>1.0199323597509584</v>
      </c>
      <c r="AC9380">
        <v>0</v>
      </c>
      <c r="AD9380">
        <v>0</v>
      </c>
      <c r="AE9380">
        <v>1.0199323597509584</v>
      </c>
    </row>
    <row r="9381" spans="1:31" x14ac:dyDescent="0.25">
      <c r="A9381">
        <v>2336875</v>
      </c>
      <c r="B9381">
        <v>1</v>
      </c>
      <c r="C9381" t="s">
        <v>80</v>
      </c>
      <c r="D9381" t="s">
        <v>82</v>
      </c>
      <c r="E9381" t="s">
        <v>175</v>
      </c>
      <c r="F9381" t="s">
        <v>26543</v>
      </c>
      <c r="G9381" t="s">
        <v>134</v>
      </c>
      <c r="H9381" t="s">
        <v>135</v>
      </c>
      <c r="I9381" t="s">
        <v>136</v>
      </c>
      <c r="J9381" t="s">
        <v>137</v>
      </c>
      <c r="K9381" t="s">
        <v>138</v>
      </c>
      <c r="L9381" t="s">
        <v>26544</v>
      </c>
      <c r="M9381" t="s">
        <v>26545</v>
      </c>
      <c r="N9381">
        <v>0.38138888799999998</v>
      </c>
      <c r="O9381">
        <v>0</v>
      </c>
      <c r="P9381">
        <v>1783</v>
      </c>
      <c r="Q9381">
        <v>0</v>
      </c>
      <c r="R9381">
        <v>0</v>
      </c>
      <c r="S9381">
        <v>0</v>
      </c>
      <c r="T9381">
        <v>96</v>
      </c>
      <c r="U9381">
        <v>0</v>
      </c>
      <c r="V9381">
        <v>0</v>
      </c>
      <c r="W9381">
        <v>0</v>
      </c>
      <c r="X9381">
        <v>154.17309701262869</v>
      </c>
      <c r="Y9381">
        <v>0</v>
      </c>
      <c r="Z9381">
        <v>0</v>
      </c>
      <c r="AA9381">
        <v>0</v>
      </c>
      <c r="AB9381">
        <v>22.506866519619663</v>
      </c>
      <c r="AC9381">
        <v>0</v>
      </c>
      <c r="AD9381">
        <v>0</v>
      </c>
      <c r="AE9381">
        <v>176.67996353224834</v>
      </c>
    </row>
    <row r="9382" spans="1:31" x14ac:dyDescent="0.25">
      <c r="A9382">
        <v>2336712</v>
      </c>
      <c r="B9382">
        <v>1</v>
      </c>
      <c r="C9382" t="s">
        <v>81</v>
      </c>
      <c r="D9382" t="s">
        <v>113</v>
      </c>
      <c r="E9382" t="s">
        <v>158</v>
      </c>
      <c r="F9382" t="s">
        <v>26546</v>
      </c>
      <c r="G9382" t="s">
        <v>453</v>
      </c>
      <c r="H9382" t="s">
        <v>150</v>
      </c>
      <c r="I9382" t="s">
        <v>136</v>
      </c>
      <c r="J9382" t="s">
        <v>137</v>
      </c>
      <c r="K9382" t="s">
        <v>138</v>
      </c>
      <c r="L9382" t="s">
        <v>26547</v>
      </c>
      <c r="M9382" t="s">
        <v>26548</v>
      </c>
      <c r="N9382">
        <v>3.920833333</v>
      </c>
      <c r="O9382">
        <v>0</v>
      </c>
      <c r="P9382">
        <v>1</v>
      </c>
      <c r="Q9382">
        <v>0</v>
      </c>
      <c r="R9382">
        <v>11</v>
      </c>
      <c r="S9382">
        <v>0</v>
      </c>
      <c r="T9382">
        <v>3</v>
      </c>
      <c r="U9382">
        <v>0</v>
      </c>
      <c r="V9382">
        <v>0</v>
      </c>
      <c r="W9382">
        <v>0</v>
      </c>
      <c r="X9382">
        <v>6.0645589183966253</v>
      </c>
      <c r="Y9382">
        <v>0</v>
      </c>
      <c r="Z9382">
        <v>77.111642149582735</v>
      </c>
      <c r="AA9382">
        <v>0</v>
      </c>
      <c r="AB9382">
        <v>13.26693484604122</v>
      </c>
      <c r="AC9382">
        <v>0</v>
      </c>
      <c r="AD9382">
        <v>0</v>
      </c>
      <c r="AE9382">
        <v>96.443135914020587</v>
      </c>
    </row>
    <row r="9383" spans="1:31" x14ac:dyDescent="0.25">
      <c r="A9383">
        <v>2336732</v>
      </c>
      <c r="B9383">
        <v>1</v>
      </c>
      <c r="C9383" t="s">
        <v>80</v>
      </c>
      <c r="D9383" t="s">
        <v>89</v>
      </c>
      <c r="E9383" t="s">
        <v>175</v>
      </c>
      <c r="F9383" t="s">
        <v>26549</v>
      </c>
      <c r="G9383" t="s">
        <v>143</v>
      </c>
      <c r="H9383" t="s">
        <v>135</v>
      </c>
      <c r="I9383" t="s">
        <v>136</v>
      </c>
      <c r="J9383" t="s">
        <v>137</v>
      </c>
      <c r="K9383" t="s">
        <v>144</v>
      </c>
      <c r="L9383" t="s">
        <v>26550</v>
      </c>
      <c r="M9383" t="s">
        <v>26551</v>
      </c>
      <c r="N9383">
        <v>9.4744444439999995</v>
      </c>
      <c r="O9383">
        <v>0</v>
      </c>
      <c r="P9383">
        <v>2068</v>
      </c>
      <c r="Q9383">
        <v>0</v>
      </c>
      <c r="R9383">
        <v>38</v>
      </c>
      <c r="S9383">
        <v>1</v>
      </c>
      <c r="T9383">
        <v>399</v>
      </c>
      <c r="U9383">
        <v>0</v>
      </c>
      <c r="V9383">
        <v>0</v>
      </c>
      <c r="W9383">
        <v>0</v>
      </c>
      <c r="X9383">
        <v>6382.0398085504485</v>
      </c>
      <c r="Y9383">
        <v>0</v>
      </c>
      <c r="Z9383">
        <v>178.4157656874799</v>
      </c>
      <c r="AA9383">
        <v>986.65982526182404</v>
      </c>
      <c r="AB9383">
        <v>6098.3872853083085</v>
      </c>
      <c r="AC9383">
        <v>0</v>
      </c>
      <c r="AD9383">
        <v>0</v>
      </c>
      <c r="AE9383">
        <v>13645.50268480806</v>
      </c>
    </row>
    <row r="9384" spans="1:31" x14ac:dyDescent="0.25">
      <c r="A9384">
        <v>2337024</v>
      </c>
      <c r="B9384">
        <v>1</v>
      </c>
      <c r="C9384" t="s">
        <v>81</v>
      </c>
      <c r="D9384" t="s">
        <v>118</v>
      </c>
      <c r="E9384" t="s">
        <v>175</v>
      </c>
      <c r="F9384" t="s">
        <v>26552</v>
      </c>
      <c r="G9384" t="s">
        <v>210</v>
      </c>
      <c r="H9384" t="s">
        <v>135</v>
      </c>
      <c r="I9384" t="s">
        <v>136</v>
      </c>
      <c r="J9384" t="s">
        <v>137</v>
      </c>
      <c r="K9384" t="s">
        <v>138</v>
      </c>
      <c r="L9384" t="s">
        <v>26553</v>
      </c>
      <c r="M9384" t="s">
        <v>26554</v>
      </c>
      <c r="N9384">
        <v>2.6163888879999999</v>
      </c>
      <c r="O9384">
        <v>1</v>
      </c>
      <c r="P9384">
        <v>2</v>
      </c>
      <c r="Q9384">
        <v>32</v>
      </c>
      <c r="R9384">
        <v>21</v>
      </c>
      <c r="S9384">
        <v>2</v>
      </c>
      <c r="T9384">
        <v>2</v>
      </c>
      <c r="U9384">
        <v>0</v>
      </c>
      <c r="V9384">
        <v>0</v>
      </c>
      <c r="W9384">
        <v>0.13640500155750002</v>
      </c>
      <c r="X9384">
        <v>0.54686067068694999</v>
      </c>
      <c r="Y9384">
        <v>86.435630450786931</v>
      </c>
      <c r="Z9384">
        <v>94.70777212820613</v>
      </c>
      <c r="AA9384">
        <v>7.4102303752715564</v>
      </c>
      <c r="AB9384">
        <v>2.9015501628126006</v>
      </c>
      <c r="AC9384">
        <v>0</v>
      </c>
      <c r="AD9384">
        <v>0</v>
      </c>
      <c r="AE9384">
        <v>192.13844878932167</v>
      </c>
    </row>
    <row r="9385" spans="1:31" x14ac:dyDescent="0.25">
      <c r="A9385">
        <v>2337061</v>
      </c>
      <c r="B9385">
        <v>1</v>
      </c>
      <c r="C9385" t="s">
        <v>80</v>
      </c>
      <c r="D9385" t="s">
        <v>103</v>
      </c>
      <c r="E9385" t="s">
        <v>175</v>
      </c>
      <c r="F9385" t="s">
        <v>7997</v>
      </c>
      <c r="G9385" t="s">
        <v>134</v>
      </c>
      <c r="H9385" t="s">
        <v>135</v>
      </c>
      <c r="I9385" t="s">
        <v>136</v>
      </c>
      <c r="J9385" t="s">
        <v>137</v>
      </c>
      <c r="K9385" t="s">
        <v>138</v>
      </c>
      <c r="L9385" t="s">
        <v>26555</v>
      </c>
      <c r="M9385" t="s">
        <v>26556</v>
      </c>
      <c r="N9385">
        <v>1.0686111110000001</v>
      </c>
      <c r="O9385">
        <v>0</v>
      </c>
      <c r="P9385">
        <v>0</v>
      </c>
      <c r="Q9385">
        <v>0</v>
      </c>
      <c r="R9385">
        <v>0</v>
      </c>
      <c r="S9385">
        <v>1</v>
      </c>
      <c r="T9385">
        <v>0</v>
      </c>
      <c r="U9385">
        <v>0</v>
      </c>
      <c r="V9385">
        <v>0</v>
      </c>
      <c r="W9385">
        <v>0</v>
      </c>
      <c r="X9385">
        <v>0</v>
      </c>
      <c r="Y9385">
        <v>0</v>
      </c>
      <c r="Z9385">
        <v>0</v>
      </c>
      <c r="AA9385">
        <v>868.00790567551496</v>
      </c>
      <c r="AB9385">
        <v>0</v>
      </c>
      <c r="AC9385">
        <v>0</v>
      </c>
      <c r="AD9385">
        <v>0</v>
      </c>
      <c r="AE9385">
        <v>868.00790567551496</v>
      </c>
    </row>
    <row r="9386" spans="1:31" x14ac:dyDescent="0.25">
      <c r="A9386">
        <v>2337030</v>
      </c>
      <c r="B9386">
        <v>1</v>
      </c>
      <c r="C9386" t="s">
        <v>80</v>
      </c>
      <c r="D9386" t="s">
        <v>106</v>
      </c>
      <c r="E9386" t="s">
        <v>175</v>
      </c>
      <c r="F9386" t="s">
        <v>26557</v>
      </c>
      <c r="G9386" t="s">
        <v>210</v>
      </c>
      <c r="H9386" t="s">
        <v>135</v>
      </c>
      <c r="I9386" t="s">
        <v>136</v>
      </c>
      <c r="J9386" t="s">
        <v>137</v>
      </c>
      <c r="K9386" t="s">
        <v>138</v>
      </c>
      <c r="L9386" t="s">
        <v>26558</v>
      </c>
      <c r="M9386" t="s">
        <v>26559</v>
      </c>
      <c r="N9386">
        <v>2.4938888879999999</v>
      </c>
      <c r="O9386">
        <v>0</v>
      </c>
      <c r="P9386">
        <v>2</v>
      </c>
      <c r="Q9386">
        <v>0</v>
      </c>
      <c r="R9386">
        <v>18</v>
      </c>
      <c r="S9386">
        <v>0</v>
      </c>
      <c r="T9386">
        <v>4</v>
      </c>
      <c r="U9386">
        <v>0</v>
      </c>
      <c r="V9386">
        <v>0</v>
      </c>
      <c r="W9386">
        <v>0</v>
      </c>
      <c r="X9386">
        <v>0.77278532739533357</v>
      </c>
      <c r="Y9386">
        <v>0</v>
      </c>
      <c r="Z9386">
        <v>86.41827859227763</v>
      </c>
      <c r="AA9386">
        <v>0</v>
      </c>
      <c r="AB9386">
        <v>6.4523518597966678</v>
      </c>
      <c r="AC9386">
        <v>0</v>
      </c>
      <c r="AD9386">
        <v>0</v>
      </c>
      <c r="AE9386">
        <v>93.643415779469635</v>
      </c>
    </row>
    <row r="9387" spans="1:31" x14ac:dyDescent="0.25">
      <c r="A9387">
        <v>2336675</v>
      </c>
      <c r="B9387">
        <v>1</v>
      </c>
      <c r="C9387" t="s">
        <v>80</v>
      </c>
      <c r="D9387" t="s">
        <v>96</v>
      </c>
      <c r="E9387" t="s">
        <v>132</v>
      </c>
      <c r="F9387" t="s">
        <v>6413</v>
      </c>
      <c r="G9387" t="s">
        <v>134</v>
      </c>
      <c r="H9387" t="s">
        <v>135</v>
      </c>
      <c r="I9387" t="s">
        <v>136</v>
      </c>
      <c r="J9387" t="s">
        <v>137</v>
      </c>
      <c r="K9387" t="s">
        <v>138</v>
      </c>
      <c r="L9387" t="s">
        <v>26560</v>
      </c>
      <c r="M9387" t="s">
        <v>26561</v>
      </c>
      <c r="N9387">
        <v>0.80277777699999997</v>
      </c>
      <c r="O9387">
        <v>2</v>
      </c>
      <c r="P9387">
        <v>121</v>
      </c>
      <c r="Q9387">
        <v>1</v>
      </c>
      <c r="R9387">
        <v>182</v>
      </c>
      <c r="S9387">
        <v>1</v>
      </c>
      <c r="T9387">
        <v>41</v>
      </c>
      <c r="U9387">
        <v>0</v>
      </c>
      <c r="V9387">
        <v>0</v>
      </c>
      <c r="W9387">
        <v>46.35440853668959</v>
      </c>
      <c r="X9387">
        <v>47.871033976742495</v>
      </c>
      <c r="Y9387">
        <v>1.0220383641679167</v>
      </c>
      <c r="Z9387">
        <v>119.09027410184076</v>
      </c>
      <c r="AA9387">
        <v>20.984678007570754</v>
      </c>
      <c r="AB9387">
        <v>72.333608915533986</v>
      </c>
      <c r="AC9387">
        <v>0</v>
      </c>
      <c r="AD9387">
        <v>0</v>
      </c>
      <c r="AE9387">
        <v>307.6560419025455</v>
      </c>
    </row>
    <row r="9388" spans="1:31" x14ac:dyDescent="0.25">
      <c r="A9388">
        <v>2336652</v>
      </c>
      <c r="B9388">
        <v>1</v>
      </c>
      <c r="C9388" t="s">
        <v>80</v>
      </c>
      <c r="D9388" t="s">
        <v>105</v>
      </c>
      <c r="E9388" t="s">
        <v>132</v>
      </c>
      <c r="F9388" t="s">
        <v>26562</v>
      </c>
      <c r="G9388" t="s">
        <v>134</v>
      </c>
      <c r="H9388" t="s">
        <v>135</v>
      </c>
      <c r="I9388" t="s">
        <v>136</v>
      </c>
      <c r="J9388" t="s">
        <v>137</v>
      </c>
      <c r="K9388" t="s">
        <v>138</v>
      </c>
      <c r="L9388" t="s">
        <v>26563</v>
      </c>
      <c r="M9388" t="s">
        <v>26564</v>
      </c>
      <c r="N9388">
        <v>1.2313888879999999</v>
      </c>
      <c r="O9388">
        <v>0</v>
      </c>
      <c r="P9388">
        <v>140</v>
      </c>
      <c r="Q9388">
        <v>0</v>
      </c>
      <c r="R9388">
        <v>0</v>
      </c>
      <c r="S9388">
        <v>0</v>
      </c>
      <c r="T9388">
        <v>0</v>
      </c>
      <c r="U9388">
        <v>0</v>
      </c>
      <c r="V9388">
        <v>0</v>
      </c>
      <c r="W9388">
        <v>0</v>
      </c>
      <c r="X9388">
        <v>44.018229806961187</v>
      </c>
      <c r="Y9388">
        <v>0</v>
      </c>
      <c r="Z9388">
        <v>0</v>
      </c>
      <c r="AA9388">
        <v>0</v>
      </c>
      <c r="AB9388">
        <v>0</v>
      </c>
      <c r="AC9388">
        <v>0</v>
      </c>
      <c r="AD9388">
        <v>0</v>
      </c>
      <c r="AE9388">
        <v>44.018229806961187</v>
      </c>
    </row>
    <row r="9389" spans="1:31" x14ac:dyDescent="0.25">
      <c r="A9389">
        <v>2337093</v>
      </c>
      <c r="B9389">
        <v>1</v>
      </c>
      <c r="C9389" t="s">
        <v>80</v>
      </c>
      <c r="D9389" t="s">
        <v>84</v>
      </c>
      <c r="E9389" t="s">
        <v>147</v>
      </c>
      <c r="F9389" t="s">
        <v>26565</v>
      </c>
      <c r="G9389" t="s">
        <v>336</v>
      </c>
      <c r="H9389" t="s">
        <v>150</v>
      </c>
      <c r="I9389" t="s">
        <v>136</v>
      </c>
      <c r="J9389" t="s">
        <v>137</v>
      </c>
      <c r="K9389" t="s">
        <v>138</v>
      </c>
      <c r="L9389" t="s">
        <v>26566</v>
      </c>
      <c r="M9389" t="s">
        <v>26567</v>
      </c>
      <c r="N9389">
        <v>0.77916666599999995</v>
      </c>
      <c r="O9389">
        <v>0</v>
      </c>
      <c r="P9389">
        <v>173</v>
      </c>
      <c r="Q9389">
        <v>0</v>
      </c>
      <c r="R9389">
        <v>0</v>
      </c>
      <c r="S9389">
        <v>0</v>
      </c>
      <c r="T9389">
        <v>10</v>
      </c>
      <c r="U9389">
        <v>0</v>
      </c>
      <c r="V9389">
        <v>0</v>
      </c>
      <c r="W9389">
        <v>0</v>
      </c>
      <c r="X9389">
        <v>30.104436051243731</v>
      </c>
      <c r="Y9389">
        <v>0</v>
      </c>
      <c r="Z9389">
        <v>0</v>
      </c>
      <c r="AA9389">
        <v>0</v>
      </c>
      <c r="AB9389">
        <v>2.5574604763450726</v>
      </c>
      <c r="AC9389">
        <v>0</v>
      </c>
      <c r="AD9389">
        <v>0</v>
      </c>
      <c r="AE9389">
        <v>32.661896527588802</v>
      </c>
    </row>
    <row r="9390" spans="1:31" x14ac:dyDescent="0.25">
      <c r="A9390">
        <v>2336944</v>
      </c>
      <c r="B9390">
        <v>1</v>
      </c>
      <c r="C9390" t="s">
        <v>80</v>
      </c>
      <c r="D9390" t="s">
        <v>94</v>
      </c>
      <c r="E9390" t="s">
        <v>158</v>
      </c>
      <c r="F9390" t="s">
        <v>26568</v>
      </c>
      <c r="G9390" t="s">
        <v>4051</v>
      </c>
      <c r="H9390" t="s">
        <v>150</v>
      </c>
      <c r="I9390" t="s">
        <v>136</v>
      </c>
      <c r="J9390" t="s">
        <v>137</v>
      </c>
      <c r="K9390" t="s">
        <v>138</v>
      </c>
      <c r="L9390" t="s">
        <v>26569</v>
      </c>
      <c r="M9390" t="s">
        <v>26570</v>
      </c>
      <c r="N9390">
        <v>0.57638888799999999</v>
      </c>
      <c r="O9390">
        <v>0</v>
      </c>
      <c r="P9390">
        <v>65</v>
      </c>
      <c r="Q9390">
        <v>0</v>
      </c>
      <c r="R9390">
        <v>0</v>
      </c>
      <c r="S9390">
        <v>0</v>
      </c>
      <c r="T9390">
        <v>27</v>
      </c>
      <c r="U9390">
        <v>0</v>
      </c>
      <c r="V9390">
        <v>0</v>
      </c>
      <c r="W9390">
        <v>0</v>
      </c>
      <c r="X9390">
        <v>10.205970327600665</v>
      </c>
      <c r="Y9390">
        <v>0</v>
      </c>
      <c r="Z9390">
        <v>0</v>
      </c>
      <c r="AA9390">
        <v>0</v>
      </c>
      <c r="AB9390">
        <v>22.078228488903896</v>
      </c>
      <c r="AC9390">
        <v>0</v>
      </c>
      <c r="AD9390">
        <v>0</v>
      </c>
      <c r="AE9390">
        <v>32.284198816504563</v>
      </c>
    </row>
    <row r="9391" spans="1:31" x14ac:dyDescent="0.25">
      <c r="A9391">
        <v>2336990</v>
      </c>
      <c r="B9391">
        <v>1</v>
      </c>
      <c r="C9391" t="s">
        <v>81</v>
      </c>
      <c r="D9391" t="s">
        <v>113</v>
      </c>
      <c r="E9391" t="s">
        <v>141</v>
      </c>
      <c r="F9391" t="s">
        <v>26571</v>
      </c>
      <c r="G9391" t="s">
        <v>134</v>
      </c>
      <c r="H9391" t="s">
        <v>135</v>
      </c>
      <c r="I9391" t="s">
        <v>468</v>
      </c>
      <c r="J9391" t="s">
        <v>137</v>
      </c>
      <c r="K9391" t="s">
        <v>138</v>
      </c>
      <c r="L9391" t="s">
        <v>26572</v>
      </c>
      <c r="M9391" t="s">
        <v>26573</v>
      </c>
      <c r="N9391">
        <v>3.7777776999999998E-2</v>
      </c>
      <c r="O9391">
        <v>0</v>
      </c>
      <c r="P9391">
        <v>1285</v>
      </c>
      <c r="Q9391">
        <v>2</v>
      </c>
      <c r="R9391">
        <v>422</v>
      </c>
      <c r="S9391">
        <v>5</v>
      </c>
      <c r="T9391">
        <v>73</v>
      </c>
      <c r="U9391">
        <v>0</v>
      </c>
      <c r="V9391">
        <v>2</v>
      </c>
      <c r="W9391">
        <v>0</v>
      </c>
      <c r="X9391">
        <v>6.5113646284575983</v>
      </c>
      <c r="Y9391">
        <v>1.5074232772778666</v>
      </c>
      <c r="Z9391">
        <v>8.7245599171776078</v>
      </c>
      <c r="AA9391">
        <v>0.30693782514991114</v>
      </c>
      <c r="AB9391">
        <v>1.8831184018841336</v>
      </c>
      <c r="AC9391">
        <v>0</v>
      </c>
      <c r="AD9391">
        <v>6.5520050267369099</v>
      </c>
      <c r="AE9391">
        <v>25.485409076684029</v>
      </c>
    </row>
    <row r="9392" spans="1:31" x14ac:dyDescent="0.25">
      <c r="A9392">
        <v>2336592</v>
      </c>
      <c r="B9392">
        <v>1</v>
      </c>
      <c r="C9392" t="s">
        <v>80</v>
      </c>
      <c r="D9392" t="s">
        <v>95</v>
      </c>
      <c r="E9392" t="s">
        <v>414</v>
      </c>
      <c r="F9392" t="s">
        <v>26574</v>
      </c>
      <c r="G9392" t="s">
        <v>2424</v>
      </c>
      <c r="H9392" t="s">
        <v>2425</v>
      </c>
      <c r="I9392" t="s">
        <v>136</v>
      </c>
      <c r="J9392" t="s">
        <v>137</v>
      </c>
      <c r="K9392" t="s">
        <v>144</v>
      </c>
      <c r="L9392" t="s">
        <v>26575</v>
      </c>
      <c r="M9392" t="s">
        <v>26576</v>
      </c>
      <c r="N9392">
        <v>7.551111111</v>
      </c>
      <c r="O9392">
        <v>1</v>
      </c>
      <c r="P9392">
        <v>6037</v>
      </c>
      <c r="Q9392">
        <v>0</v>
      </c>
      <c r="R9392">
        <v>1</v>
      </c>
      <c r="S9392">
        <v>14</v>
      </c>
      <c r="T9392">
        <v>833</v>
      </c>
      <c r="U9392">
        <v>0</v>
      </c>
      <c r="V9392">
        <v>0</v>
      </c>
      <c r="W9392">
        <v>43.378739530885497</v>
      </c>
      <c r="X9392">
        <v>7625.8894617441374</v>
      </c>
      <c r="Y9392">
        <v>0</v>
      </c>
      <c r="Z9392">
        <v>0.92696324252316664</v>
      </c>
      <c r="AA9392">
        <v>1029.1532791188954</v>
      </c>
      <c r="AB9392">
        <v>3745.5078765442454</v>
      </c>
      <c r="AC9392">
        <v>0</v>
      </c>
      <c r="AD9392">
        <v>0</v>
      </c>
      <c r="AE9392">
        <v>12444.856320180686</v>
      </c>
    </row>
    <row r="9393" spans="1:31" x14ac:dyDescent="0.25">
      <c r="A9393">
        <v>2336784</v>
      </c>
      <c r="B9393">
        <v>1</v>
      </c>
      <c r="C9393" t="s">
        <v>81</v>
      </c>
      <c r="D9393" t="s">
        <v>121</v>
      </c>
      <c r="E9393" t="s">
        <v>147</v>
      </c>
      <c r="F9393" t="s">
        <v>26577</v>
      </c>
      <c r="G9393" t="s">
        <v>149</v>
      </c>
      <c r="H9393" t="s">
        <v>150</v>
      </c>
      <c r="I9393" t="s">
        <v>136</v>
      </c>
      <c r="J9393" t="s">
        <v>137</v>
      </c>
      <c r="K9393" t="s">
        <v>138</v>
      </c>
      <c r="L9393" t="s">
        <v>26578</v>
      </c>
      <c r="M9393" t="s">
        <v>26579</v>
      </c>
      <c r="N9393">
        <v>0.84555555500000001</v>
      </c>
      <c r="O9393">
        <v>0</v>
      </c>
      <c r="P9393">
        <v>3</v>
      </c>
      <c r="Q9393">
        <v>0</v>
      </c>
      <c r="R9393">
        <v>1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0.30709768131870002</v>
      </c>
      <c r="Y9393">
        <v>0</v>
      </c>
      <c r="Z9393">
        <v>0.1884157260163167</v>
      </c>
      <c r="AA9393">
        <v>0</v>
      </c>
      <c r="AB9393">
        <v>0</v>
      </c>
      <c r="AC9393">
        <v>0</v>
      </c>
      <c r="AD9393">
        <v>0</v>
      </c>
      <c r="AE9393">
        <v>0.4955134073350167</v>
      </c>
    </row>
    <row r="9394" spans="1:31" x14ac:dyDescent="0.25">
      <c r="A9394">
        <v>2336758</v>
      </c>
      <c r="B9394">
        <v>1</v>
      </c>
      <c r="C9394" t="s">
        <v>80</v>
      </c>
      <c r="D9394" t="s">
        <v>91</v>
      </c>
      <c r="E9394" t="s">
        <v>147</v>
      </c>
      <c r="F9394" t="s">
        <v>26580</v>
      </c>
      <c r="G9394" t="s">
        <v>258</v>
      </c>
      <c r="H9394" t="s">
        <v>150</v>
      </c>
      <c r="I9394" t="s">
        <v>136</v>
      </c>
      <c r="J9394" t="s">
        <v>137</v>
      </c>
      <c r="K9394" t="s">
        <v>138</v>
      </c>
      <c r="L9394" t="s">
        <v>26581</v>
      </c>
      <c r="M9394" t="s">
        <v>26582</v>
      </c>
      <c r="N9394">
        <v>1.5752777769999999</v>
      </c>
      <c r="O9394">
        <v>0</v>
      </c>
      <c r="P9394">
        <v>30</v>
      </c>
      <c r="Q9394">
        <v>0</v>
      </c>
      <c r="R9394">
        <v>0</v>
      </c>
      <c r="S9394">
        <v>0</v>
      </c>
      <c r="T9394">
        <v>48</v>
      </c>
      <c r="U9394">
        <v>0</v>
      </c>
      <c r="V9394">
        <v>0</v>
      </c>
      <c r="W9394">
        <v>0</v>
      </c>
      <c r="X9394">
        <v>7.4386102874845417</v>
      </c>
      <c r="Y9394">
        <v>0</v>
      </c>
      <c r="Z9394">
        <v>0</v>
      </c>
      <c r="AA9394">
        <v>0</v>
      </c>
      <c r="AB9394">
        <v>46.71463590108938</v>
      </c>
      <c r="AC9394">
        <v>0</v>
      </c>
      <c r="AD9394">
        <v>0</v>
      </c>
      <c r="AE9394">
        <v>54.153246188573924</v>
      </c>
    </row>
    <row r="9395" spans="1:31" x14ac:dyDescent="0.25">
      <c r="A9395">
        <v>2336927</v>
      </c>
      <c r="B9395">
        <v>1</v>
      </c>
      <c r="C9395" t="s">
        <v>80</v>
      </c>
      <c r="D9395" t="s">
        <v>105</v>
      </c>
      <c r="E9395" t="s">
        <v>147</v>
      </c>
      <c r="F9395" t="s">
        <v>2372</v>
      </c>
      <c r="G9395" t="s">
        <v>149</v>
      </c>
      <c r="H9395" t="s">
        <v>150</v>
      </c>
      <c r="I9395" t="s">
        <v>136</v>
      </c>
      <c r="J9395" t="s">
        <v>137</v>
      </c>
      <c r="K9395" t="s">
        <v>138</v>
      </c>
      <c r="L9395" t="s">
        <v>26583</v>
      </c>
      <c r="M9395" t="s">
        <v>26584</v>
      </c>
      <c r="N9395">
        <v>2.7275</v>
      </c>
      <c r="O9395">
        <v>0</v>
      </c>
      <c r="P9395">
        <v>64</v>
      </c>
      <c r="Q9395">
        <v>0</v>
      </c>
      <c r="R9395">
        <v>0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37.512002515944623</v>
      </c>
      <c r="Y9395">
        <v>0</v>
      </c>
      <c r="Z9395">
        <v>0</v>
      </c>
      <c r="AA9395">
        <v>0</v>
      </c>
      <c r="AB9395">
        <v>0</v>
      </c>
      <c r="AC9395">
        <v>0</v>
      </c>
      <c r="AD9395">
        <v>0</v>
      </c>
      <c r="AE9395">
        <v>37.512002515944623</v>
      </c>
    </row>
    <row r="9396" spans="1:31" x14ac:dyDescent="0.25">
      <c r="A9396">
        <v>2336715</v>
      </c>
      <c r="B9396">
        <v>1</v>
      </c>
      <c r="C9396" t="s">
        <v>80</v>
      </c>
      <c r="D9396" t="s">
        <v>85</v>
      </c>
      <c r="E9396" t="s">
        <v>147</v>
      </c>
      <c r="F9396" t="s">
        <v>26585</v>
      </c>
      <c r="G9396" t="s">
        <v>177</v>
      </c>
      <c r="H9396" t="s">
        <v>150</v>
      </c>
      <c r="I9396" t="s">
        <v>136</v>
      </c>
      <c r="J9396" t="s">
        <v>137</v>
      </c>
      <c r="K9396" t="s">
        <v>144</v>
      </c>
      <c r="L9396" t="s">
        <v>26586</v>
      </c>
      <c r="M9396" t="s">
        <v>26587</v>
      </c>
      <c r="N9396">
        <v>8.4916666660000004</v>
      </c>
      <c r="O9396">
        <v>0</v>
      </c>
      <c r="P9396">
        <v>168</v>
      </c>
      <c r="Q9396">
        <v>0</v>
      </c>
      <c r="R9396">
        <v>0</v>
      </c>
      <c r="S9396">
        <v>0</v>
      </c>
      <c r="T9396">
        <v>15</v>
      </c>
      <c r="U9396">
        <v>0</v>
      </c>
      <c r="V9396">
        <v>0</v>
      </c>
      <c r="W9396">
        <v>0</v>
      </c>
      <c r="X9396">
        <v>312.72803334179127</v>
      </c>
      <c r="Y9396">
        <v>0</v>
      </c>
      <c r="Z9396">
        <v>0</v>
      </c>
      <c r="AA9396">
        <v>0</v>
      </c>
      <c r="AB9396">
        <v>96.351582474848215</v>
      </c>
      <c r="AC9396">
        <v>0</v>
      </c>
      <c r="AD9396">
        <v>0</v>
      </c>
      <c r="AE9396">
        <v>409.07961581663949</v>
      </c>
    </row>
    <row r="9397" spans="1:31" x14ac:dyDescent="0.25">
      <c r="A9397">
        <v>2336821</v>
      </c>
      <c r="B9397">
        <v>1</v>
      </c>
      <c r="C9397" t="s">
        <v>80</v>
      </c>
      <c r="D9397" t="s">
        <v>91</v>
      </c>
      <c r="E9397" t="s">
        <v>147</v>
      </c>
      <c r="F9397" t="s">
        <v>26588</v>
      </c>
      <c r="G9397" t="s">
        <v>258</v>
      </c>
      <c r="H9397" t="s">
        <v>150</v>
      </c>
      <c r="I9397" t="s">
        <v>136</v>
      </c>
      <c r="J9397" t="s">
        <v>137</v>
      </c>
      <c r="K9397" t="s">
        <v>138</v>
      </c>
      <c r="L9397" t="s">
        <v>26589</v>
      </c>
      <c r="M9397" t="s">
        <v>26590</v>
      </c>
      <c r="N9397">
        <v>4.8419444440000001</v>
      </c>
      <c r="O9397">
        <v>0</v>
      </c>
      <c r="P9397">
        <v>1</v>
      </c>
      <c r="Q9397">
        <v>0</v>
      </c>
      <c r="R9397">
        <v>4</v>
      </c>
      <c r="S9397">
        <v>0</v>
      </c>
      <c r="T9397">
        <v>1</v>
      </c>
      <c r="U9397">
        <v>0</v>
      </c>
      <c r="V9397">
        <v>0</v>
      </c>
      <c r="W9397">
        <v>0</v>
      </c>
      <c r="X9397">
        <v>1.388454859114</v>
      </c>
      <c r="Y9397">
        <v>0</v>
      </c>
      <c r="Z9397">
        <v>17.018140773442511</v>
      </c>
      <c r="AA9397">
        <v>0</v>
      </c>
      <c r="AB9397">
        <v>8.9355690327165558</v>
      </c>
      <c r="AC9397">
        <v>0</v>
      </c>
      <c r="AD9397">
        <v>0</v>
      </c>
      <c r="AE9397">
        <v>27.342164665273067</v>
      </c>
    </row>
    <row r="9398" spans="1:31" x14ac:dyDescent="0.25">
      <c r="A9398">
        <v>2337070</v>
      </c>
      <c r="B9398">
        <v>1</v>
      </c>
      <c r="C9398" t="s">
        <v>80</v>
      </c>
      <c r="D9398" t="s">
        <v>101</v>
      </c>
      <c r="E9398" t="s">
        <v>147</v>
      </c>
      <c r="F9398" t="s">
        <v>26591</v>
      </c>
      <c r="G9398" t="s">
        <v>336</v>
      </c>
      <c r="H9398" t="s">
        <v>150</v>
      </c>
      <c r="I9398" t="s">
        <v>136</v>
      </c>
      <c r="J9398" t="s">
        <v>137</v>
      </c>
      <c r="K9398" t="s">
        <v>138</v>
      </c>
      <c r="L9398" t="s">
        <v>26592</v>
      </c>
      <c r="M9398" t="s">
        <v>26593</v>
      </c>
      <c r="N9398">
        <v>0.62777777700000004</v>
      </c>
      <c r="O9398">
        <v>0</v>
      </c>
      <c r="P9398">
        <v>53</v>
      </c>
      <c r="Q9398">
        <v>0</v>
      </c>
      <c r="R9398">
        <v>0</v>
      </c>
      <c r="S9398">
        <v>0</v>
      </c>
      <c r="T9398">
        <v>2</v>
      </c>
      <c r="U9398">
        <v>0</v>
      </c>
      <c r="V9398">
        <v>0</v>
      </c>
      <c r="W9398">
        <v>0</v>
      </c>
      <c r="X9398">
        <v>6.8838880743208311</v>
      </c>
      <c r="Y9398">
        <v>0</v>
      </c>
      <c r="Z9398">
        <v>0</v>
      </c>
      <c r="AA9398">
        <v>0</v>
      </c>
      <c r="AB9398">
        <v>0.92635388950788888</v>
      </c>
      <c r="AC9398">
        <v>0</v>
      </c>
      <c r="AD9398">
        <v>0</v>
      </c>
      <c r="AE9398">
        <v>7.8102419638287195</v>
      </c>
    </row>
    <row r="9399" spans="1:31" x14ac:dyDescent="0.25">
      <c r="A9399">
        <v>2337113</v>
      </c>
      <c r="B9399">
        <v>1</v>
      </c>
      <c r="C9399" t="s">
        <v>80</v>
      </c>
      <c r="D9399" t="s">
        <v>87</v>
      </c>
      <c r="E9399" t="s">
        <v>158</v>
      </c>
      <c r="F9399" t="s">
        <v>26594</v>
      </c>
      <c r="G9399" t="s">
        <v>453</v>
      </c>
      <c r="H9399" t="s">
        <v>150</v>
      </c>
      <c r="I9399" t="s">
        <v>136</v>
      </c>
      <c r="J9399" t="s">
        <v>137</v>
      </c>
      <c r="K9399" t="s">
        <v>138</v>
      </c>
      <c r="L9399" t="s">
        <v>26595</v>
      </c>
      <c r="M9399" t="s">
        <v>26596</v>
      </c>
      <c r="N9399">
        <v>0.98750000000000004</v>
      </c>
      <c r="O9399">
        <v>0</v>
      </c>
      <c r="P9399">
        <v>64</v>
      </c>
      <c r="Q9399">
        <v>0</v>
      </c>
      <c r="R9399">
        <v>0</v>
      </c>
      <c r="S9399">
        <v>0</v>
      </c>
      <c r="T9399">
        <v>50</v>
      </c>
      <c r="U9399">
        <v>0</v>
      </c>
      <c r="V9399">
        <v>0</v>
      </c>
      <c r="W9399">
        <v>0</v>
      </c>
      <c r="X9399">
        <v>14.253258776852546</v>
      </c>
      <c r="Y9399">
        <v>0</v>
      </c>
      <c r="Z9399">
        <v>0</v>
      </c>
      <c r="AA9399">
        <v>0</v>
      </c>
      <c r="AB9399">
        <v>67.162900919457599</v>
      </c>
      <c r="AC9399">
        <v>0</v>
      </c>
      <c r="AD9399">
        <v>0</v>
      </c>
      <c r="AE9399">
        <v>81.416159696310146</v>
      </c>
    </row>
    <row r="9400" spans="1:31" x14ac:dyDescent="0.25">
      <c r="A9400">
        <v>2337073</v>
      </c>
      <c r="B9400">
        <v>1</v>
      </c>
      <c r="C9400" t="s">
        <v>81</v>
      </c>
      <c r="D9400" t="s">
        <v>122</v>
      </c>
      <c r="E9400" t="s">
        <v>141</v>
      </c>
      <c r="F9400" t="s">
        <v>26597</v>
      </c>
      <c r="G9400" t="s">
        <v>217</v>
      </c>
      <c r="H9400" t="s">
        <v>135</v>
      </c>
      <c r="I9400" t="s">
        <v>136</v>
      </c>
      <c r="J9400" t="s">
        <v>137</v>
      </c>
      <c r="K9400" t="s">
        <v>138</v>
      </c>
      <c r="L9400" t="s">
        <v>26598</v>
      </c>
      <c r="M9400" t="s">
        <v>26599</v>
      </c>
      <c r="N9400">
        <v>3.1472222219999999</v>
      </c>
      <c r="O9400">
        <v>14</v>
      </c>
      <c r="P9400">
        <v>899</v>
      </c>
      <c r="Q9400">
        <v>1</v>
      </c>
      <c r="R9400">
        <v>23</v>
      </c>
      <c r="S9400">
        <v>5</v>
      </c>
      <c r="T9400">
        <v>66</v>
      </c>
      <c r="U9400">
        <v>1</v>
      </c>
      <c r="V9400">
        <v>0</v>
      </c>
      <c r="W9400">
        <v>9.5874537123474521</v>
      </c>
      <c r="X9400">
        <v>336.29473142305613</v>
      </c>
      <c r="Y9400">
        <v>9.5547506280416666E-2</v>
      </c>
      <c r="Z9400">
        <v>27.933738613309313</v>
      </c>
      <c r="AA9400">
        <v>180.88060348740814</v>
      </c>
      <c r="AB9400">
        <v>46.195370648800832</v>
      </c>
      <c r="AC9400">
        <v>3.18755646711675</v>
      </c>
      <c r="AD9400">
        <v>0</v>
      </c>
      <c r="AE9400">
        <v>604.17500185831898</v>
      </c>
    </row>
    <row r="9401" spans="1:31" x14ac:dyDescent="0.25">
      <c r="A9401">
        <v>2337173</v>
      </c>
      <c r="B9401">
        <v>1</v>
      </c>
      <c r="C9401" t="s">
        <v>81</v>
      </c>
      <c r="D9401" t="s">
        <v>120</v>
      </c>
      <c r="E9401" t="s">
        <v>147</v>
      </c>
      <c r="F9401" t="s">
        <v>26600</v>
      </c>
      <c r="G9401" t="s">
        <v>149</v>
      </c>
      <c r="H9401" t="s">
        <v>150</v>
      </c>
      <c r="I9401" t="s">
        <v>136</v>
      </c>
      <c r="J9401" t="s">
        <v>137</v>
      </c>
      <c r="K9401" t="s">
        <v>138</v>
      </c>
      <c r="L9401" t="s">
        <v>26601</v>
      </c>
      <c r="M9401" t="s">
        <v>26602</v>
      </c>
      <c r="N9401">
        <v>0.94138888799999998</v>
      </c>
      <c r="O9401">
        <v>0</v>
      </c>
      <c r="P9401">
        <v>98</v>
      </c>
      <c r="Q9401">
        <v>0</v>
      </c>
      <c r="R9401">
        <v>0</v>
      </c>
      <c r="S9401">
        <v>0</v>
      </c>
      <c r="T9401">
        <v>10</v>
      </c>
      <c r="U9401">
        <v>0</v>
      </c>
      <c r="V9401">
        <v>0</v>
      </c>
      <c r="W9401">
        <v>0</v>
      </c>
      <c r="X9401">
        <v>11.746443910589639</v>
      </c>
      <c r="Y9401">
        <v>0</v>
      </c>
      <c r="Z9401">
        <v>0</v>
      </c>
      <c r="AA9401">
        <v>0</v>
      </c>
      <c r="AB9401">
        <v>0.49932864557306672</v>
      </c>
      <c r="AC9401">
        <v>0</v>
      </c>
      <c r="AD9401">
        <v>0</v>
      </c>
      <c r="AE9401">
        <v>12.245772556162706</v>
      </c>
    </row>
    <row r="9402" spans="1:31" x14ac:dyDescent="0.25">
      <c r="A9402">
        <v>2336881</v>
      </c>
      <c r="B9402">
        <v>1</v>
      </c>
      <c r="C9402" t="s">
        <v>80</v>
      </c>
      <c r="D9402" t="s">
        <v>98</v>
      </c>
      <c r="E9402" t="s">
        <v>153</v>
      </c>
      <c r="F9402" t="s">
        <v>26603</v>
      </c>
      <c r="G9402" t="s">
        <v>155</v>
      </c>
      <c r="H9402" t="s">
        <v>150</v>
      </c>
      <c r="I9402" t="s">
        <v>136</v>
      </c>
      <c r="J9402" t="s">
        <v>137</v>
      </c>
      <c r="K9402" t="s">
        <v>138</v>
      </c>
      <c r="L9402" t="s">
        <v>26604</v>
      </c>
      <c r="M9402" t="s">
        <v>26605</v>
      </c>
      <c r="N9402">
        <v>2.0730555549999998</v>
      </c>
      <c r="O9402">
        <v>0</v>
      </c>
      <c r="P9402">
        <v>1</v>
      </c>
      <c r="Q9402">
        <v>0</v>
      </c>
      <c r="R9402">
        <v>0</v>
      </c>
      <c r="S9402">
        <v>0</v>
      </c>
      <c r="T9402">
        <v>0</v>
      </c>
      <c r="U9402">
        <v>0</v>
      </c>
      <c r="V9402">
        <v>0</v>
      </c>
      <c r="W9402">
        <v>0</v>
      </c>
      <c r="X9402">
        <v>0.55935912749975003</v>
      </c>
      <c r="Y9402">
        <v>0</v>
      </c>
      <c r="Z9402">
        <v>0</v>
      </c>
      <c r="AA9402">
        <v>0</v>
      </c>
      <c r="AB9402">
        <v>0</v>
      </c>
      <c r="AC9402">
        <v>0</v>
      </c>
      <c r="AD9402">
        <v>0</v>
      </c>
      <c r="AE9402">
        <v>0.55935912749975003</v>
      </c>
    </row>
    <row r="9403" spans="1:31" x14ac:dyDescent="0.25">
      <c r="A9403">
        <v>2336655</v>
      </c>
      <c r="B9403">
        <v>1</v>
      </c>
      <c r="C9403" t="s">
        <v>80</v>
      </c>
      <c r="D9403" t="s">
        <v>96</v>
      </c>
      <c r="E9403" t="s">
        <v>175</v>
      </c>
      <c r="F9403" t="s">
        <v>6118</v>
      </c>
      <c r="G9403" t="s">
        <v>210</v>
      </c>
      <c r="H9403" t="s">
        <v>135</v>
      </c>
      <c r="I9403" t="s">
        <v>136</v>
      </c>
      <c r="J9403" t="s">
        <v>137</v>
      </c>
      <c r="K9403" t="s">
        <v>138</v>
      </c>
      <c r="L9403" t="s">
        <v>26606</v>
      </c>
      <c r="M9403" t="s">
        <v>26607</v>
      </c>
      <c r="N9403">
        <v>1.5802777770000001</v>
      </c>
      <c r="O9403">
        <v>0</v>
      </c>
      <c r="P9403">
        <v>6</v>
      </c>
      <c r="Q9403">
        <v>0</v>
      </c>
      <c r="R9403">
        <v>24</v>
      </c>
      <c r="S9403">
        <v>0</v>
      </c>
      <c r="T9403">
        <v>3</v>
      </c>
      <c r="U9403">
        <v>0</v>
      </c>
      <c r="V9403">
        <v>0</v>
      </c>
      <c r="W9403">
        <v>0</v>
      </c>
      <c r="X9403">
        <v>3.1016043447128836</v>
      </c>
      <c r="Y9403">
        <v>0</v>
      </c>
      <c r="Z9403">
        <v>25.562333891549951</v>
      </c>
      <c r="AA9403">
        <v>0</v>
      </c>
      <c r="AB9403">
        <v>5.3545059659135941</v>
      </c>
      <c r="AC9403">
        <v>0</v>
      </c>
      <c r="AD9403">
        <v>0</v>
      </c>
      <c r="AE9403">
        <v>34.018444202176426</v>
      </c>
    </row>
    <row r="9404" spans="1:31" x14ac:dyDescent="0.25">
      <c r="A9404">
        <v>2337033</v>
      </c>
      <c r="B9404">
        <v>1</v>
      </c>
      <c r="C9404" t="s">
        <v>80</v>
      </c>
      <c r="D9404" t="s">
        <v>107</v>
      </c>
      <c r="E9404" t="s">
        <v>175</v>
      </c>
      <c r="F9404" t="s">
        <v>26608</v>
      </c>
      <c r="G9404" t="s">
        <v>210</v>
      </c>
      <c r="H9404" t="s">
        <v>135</v>
      </c>
      <c r="I9404" t="s">
        <v>136</v>
      </c>
      <c r="J9404" t="s">
        <v>137</v>
      </c>
      <c r="K9404" t="s">
        <v>138</v>
      </c>
      <c r="L9404" t="s">
        <v>26609</v>
      </c>
      <c r="M9404" t="s">
        <v>26610</v>
      </c>
      <c r="N9404">
        <v>3.0463888880000001</v>
      </c>
      <c r="O9404">
        <v>0</v>
      </c>
      <c r="P9404">
        <v>132</v>
      </c>
      <c r="Q9404">
        <v>0</v>
      </c>
      <c r="R9404">
        <v>3</v>
      </c>
      <c r="S9404">
        <v>0</v>
      </c>
      <c r="T9404">
        <v>9</v>
      </c>
      <c r="U9404">
        <v>0</v>
      </c>
      <c r="V9404">
        <v>0</v>
      </c>
      <c r="W9404">
        <v>0</v>
      </c>
      <c r="X9404">
        <v>55.100308316958618</v>
      </c>
      <c r="Y9404">
        <v>0</v>
      </c>
      <c r="Z9404">
        <v>0.88569467890818332</v>
      </c>
      <c r="AA9404">
        <v>0</v>
      </c>
      <c r="AB9404">
        <v>18.058525826255092</v>
      </c>
      <c r="AC9404">
        <v>0</v>
      </c>
      <c r="AD9404">
        <v>0</v>
      </c>
      <c r="AE9404">
        <v>74.04452882212189</v>
      </c>
    </row>
    <row r="9405" spans="1:31" x14ac:dyDescent="0.25">
      <c r="A9405">
        <v>2337133</v>
      </c>
      <c r="B9405">
        <v>1</v>
      </c>
      <c r="C9405" t="s">
        <v>81</v>
      </c>
      <c r="D9405" t="s">
        <v>120</v>
      </c>
      <c r="E9405" t="s">
        <v>158</v>
      </c>
      <c r="F9405" t="s">
        <v>26611</v>
      </c>
      <c r="G9405" t="s">
        <v>453</v>
      </c>
      <c r="H9405" t="s">
        <v>150</v>
      </c>
      <c r="I9405" t="s">
        <v>136</v>
      </c>
      <c r="J9405" t="s">
        <v>137</v>
      </c>
      <c r="K9405" t="s">
        <v>138</v>
      </c>
      <c r="L9405" t="s">
        <v>26612</v>
      </c>
      <c r="M9405" t="s">
        <v>26613</v>
      </c>
      <c r="N9405">
        <v>0.76138888800000004</v>
      </c>
      <c r="O9405">
        <v>0</v>
      </c>
      <c r="P9405">
        <v>0</v>
      </c>
      <c r="Q9405">
        <v>0</v>
      </c>
      <c r="R9405">
        <v>4</v>
      </c>
      <c r="S9405">
        <v>0</v>
      </c>
      <c r="T9405">
        <v>0</v>
      </c>
      <c r="U9405">
        <v>0</v>
      </c>
      <c r="V9405">
        <v>0</v>
      </c>
      <c r="W9405">
        <v>0</v>
      </c>
      <c r="X9405">
        <v>0</v>
      </c>
      <c r="Y9405">
        <v>0</v>
      </c>
      <c r="Z9405">
        <v>19.748195304706371</v>
      </c>
      <c r="AA9405">
        <v>0</v>
      </c>
      <c r="AB9405">
        <v>0</v>
      </c>
      <c r="AC9405">
        <v>0</v>
      </c>
      <c r="AD9405">
        <v>0</v>
      </c>
      <c r="AE9405">
        <v>19.748195304706371</v>
      </c>
    </row>
    <row r="9406" spans="1:31" x14ac:dyDescent="0.25">
      <c r="A9406">
        <v>2336741</v>
      </c>
      <c r="B9406">
        <v>1</v>
      </c>
      <c r="C9406" t="s">
        <v>81</v>
      </c>
      <c r="D9406" t="s">
        <v>122</v>
      </c>
      <c r="E9406" t="s">
        <v>132</v>
      </c>
      <c r="F9406" t="s">
        <v>189</v>
      </c>
      <c r="G9406" t="s">
        <v>143</v>
      </c>
      <c r="H9406" t="s">
        <v>135</v>
      </c>
      <c r="I9406" t="s">
        <v>136</v>
      </c>
      <c r="J9406" t="s">
        <v>137</v>
      </c>
      <c r="K9406" t="s">
        <v>144</v>
      </c>
      <c r="L9406" t="s">
        <v>26614</v>
      </c>
      <c r="M9406" t="s">
        <v>26615</v>
      </c>
      <c r="N9406">
        <v>8.2230555550000002</v>
      </c>
      <c r="O9406">
        <v>1</v>
      </c>
      <c r="P9406">
        <v>510</v>
      </c>
      <c r="Q9406">
        <v>4</v>
      </c>
      <c r="R9406">
        <v>0</v>
      </c>
      <c r="S9406">
        <v>3</v>
      </c>
      <c r="T9406">
        <v>22</v>
      </c>
      <c r="U9406">
        <v>1</v>
      </c>
      <c r="V9406">
        <v>0</v>
      </c>
      <c r="W9406">
        <v>0.99746150254332488</v>
      </c>
      <c r="X9406">
        <v>396.68998451101322</v>
      </c>
      <c r="Y9406">
        <v>28.615680861038104</v>
      </c>
      <c r="Z9406">
        <v>0</v>
      </c>
      <c r="AA9406">
        <v>91.650634265815867</v>
      </c>
      <c r="AB9406">
        <v>75.395465529979461</v>
      </c>
      <c r="AC9406">
        <v>1253.2985039366861</v>
      </c>
      <c r="AD9406">
        <v>0</v>
      </c>
      <c r="AE9406">
        <v>1846.647730607076</v>
      </c>
    </row>
    <row r="9407" spans="1:31" x14ac:dyDescent="0.25">
      <c r="A9407">
        <v>2336595</v>
      </c>
      <c r="B9407">
        <v>1</v>
      </c>
      <c r="C9407" t="s">
        <v>80</v>
      </c>
      <c r="D9407" t="s">
        <v>110</v>
      </c>
      <c r="E9407" t="s">
        <v>175</v>
      </c>
      <c r="F9407" t="s">
        <v>26616</v>
      </c>
      <c r="G9407" t="s">
        <v>134</v>
      </c>
      <c r="H9407" t="s">
        <v>135</v>
      </c>
      <c r="I9407" t="s">
        <v>136</v>
      </c>
      <c r="J9407" t="s">
        <v>137</v>
      </c>
      <c r="K9407" t="s">
        <v>138</v>
      </c>
      <c r="L9407" t="s">
        <v>26617</v>
      </c>
      <c r="M9407" t="s">
        <v>26618</v>
      </c>
      <c r="N9407">
        <v>0.24972222199999999</v>
      </c>
      <c r="O9407">
        <v>8</v>
      </c>
      <c r="P9407">
        <v>1173</v>
      </c>
      <c r="Q9407">
        <v>6</v>
      </c>
      <c r="R9407">
        <v>9</v>
      </c>
      <c r="S9407">
        <v>7</v>
      </c>
      <c r="T9407">
        <v>99</v>
      </c>
      <c r="U9407">
        <v>0</v>
      </c>
      <c r="V9407">
        <v>0</v>
      </c>
      <c r="W9407">
        <v>0.43063613646300009</v>
      </c>
      <c r="X9407">
        <v>66.51463104350033</v>
      </c>
      <c r="Y9407">
        <v>0.89620605339826664</v>
      </c>
      <c r="Z9407">
        <v>0.35756592550676669</v>
      </c>
      <c r="AA9407">
        <v>11.447142224824184</v>
      </c>
      <c r="AB9407">
        <v>11.434908184358031</v>
      </c>
      <c r="AC9407">
        <v>0</v>
      </c>
      <c r="AD9407">
        <v>0</v>
      </c>
      <c r="AE9407">
        <v>91.081089568050587</v>
      </c>
    </row>
    <row r="9408" spans="1:31" x14ac:dyDescent="0.25">
      <c r="A9408">
        <v>2336695</v>
      </c>
      <c r="B9408">
        <v>1</v>
      </c>
      <c r="C9408" t="s">
        <v>81</v>
      </c>
      <c r="D9408" t="s">
        <v>123</v>
      </c>
      <c r="E9408" t="s">
        <v>141</v>
      </c>
      <c r="F9408" t="s">
        <v>5876</v>
      </c>
      <c r="G9408" t="s">
        <v>134</v>
      </c>
      <c r="H9408" t="s">
        <v>135</v>
      </c>
      <c r="I9408" t="s">
        <v>136</v>
      </c>
      <c r="J9408" t="s">
        <v>137</v>
      </c>
      <c r="K9408" t="s">
        <v>138</v>
      </c>
      <c r="L9408" t="s">
        <v>26619</v>
      </c>
      <c r="M9408" t="s">
        <v>26620</v>
      </c>
      <c r="N9408">
        <v>0.62277777700000003</v>
      </c>
      <c r="O9408">
        <v>8</v>
      </c>
      <c r="P9408">
        <v>1377</v>
      </c>
      <c r="Q9408">
        <v>111</v>
      </c>
      <c r="R9408">
        <v>76</v>
      </c>
      <c r="S9408">
        <v>44</v>
      </c>
      <c r="T9408">
        <v>151</v>
      </c>
      <c r="U9408">
        <v>5</v>
      </c>
      <c r="V9408">
        <v>0</v>
      </c>
      <c r="W9408">
        <v>0.92199732975634996</v>
      </c>
      <c r="X9408">
        <v>147.93250839679297</v>
      </c>
      <c r="Y9408">
        <v>52.883919532732641</v>
      </c>
      <c r="Z9408">
        <v>46.105403758068974</v>
      </c>
      <c r="AA9408">
        <v>91.014104430222289</v>
      </c>
      <c r="AB9408">
        <v>65.423803682129801</v>
      </c>
      <c r="AC9408">
        <v>299.34686510512557</v>
      </c>
      <c r="AD9408">
        <v>0</v>
      </c>
      <c r="AE9408">
        <v>703.62860223482858</v>
      </c>
    </row>
    <row r="9409" spans="1:31" x14ac:dyDescent="0.25">
      <c r="A9409">
        <v>2336638</v>
      </c>
      <c r="B9409">
        <v>1</v>
      </c>
      <c r="C9409" t="s">
        <v>80</v>
      </c>
      <c r="D9409" t="s">
        <v>107</v>
      </c>
      <c r="E9409" t="s">
        <v>132</v>
      </c>
      <c r="F9409" t="s">
        <v>26621</v>
      </c>
      <c r="G9409" t="s">
        <v>134</v>
      </c>
      <c r="H9409" t="s">
        <v>135</v>
      </c>
      <c r="I9409" t="s">
        <v>136</v>
      </c>
      <c r="J9409" t="s">
        <v>137</v>
      </c>
      <c r="K9409" t="s">
        <v>138</v>
      </c>
      <c r="L9409" t="s">
        <v>26622</v>
      </c>
      <c r="M9409" t="s">
        <v>26623</v>
      </c>
      <c r="N9409">
        <v>1.436666666</v>
      </c>
      <c r="O9409">
        <v>1</v>
      </c>
      <c r="P9409">
        <v>485</v>
      </c>
      <c r="Q9409">
        <v>19</v>
      </c>
      <c r="R9409">
        <v>38</v>
      </c>
      <c r="S9409">
        <v>7</v>
      </c>
      <c r="T9409">
        <v>28</v>
      </c>
      <c r="U9409">
        <v>1</v>
      </c>
      <c r="V9409">
        <v>0</v>
      </c>
      <c r="W9409">
        <v>0.23743550392036664</v>
      </c>
      <c r="X9409">
        <v>108.07486229721991</v>
      </c>
      <c r="Y9409">
        <v>180.08149644904427</v>
      </c>
      <c r="Z9409">
        <v>44.200769161656538</v>
      </c>
      <c r="AA9409">
        <v>14.234844925233517</v>
      </c>
      <c r="AB9409">
        <v>30.011012600844477</v>
      </c>
      <c r="AC9409">
        <v>91.663218292840014</v>
      </c>
      <c r="AD9409">
        <v>0</v>
      </c>
      <c r="AE9409">
        <v>468.50363923075906</v>
      </c>
    </row>
    <row r="9410" spans="1:31" x14ac:dyDescent="0.25">
      <c r="A9410">
        <v>2337159</v>
      </c>
      <c r="B9410">
        <v>1</v>
      </c>
      <c r="C9410" t="s">
        <v>81</v>
      </c>
      <c r="D9410" t="s">
        <v>116</v>
      </c>
      <c r="E9410" t="s">
        <v>147</v>
      </c>
      <c r="F9410" t="s">
        <v>26624</v>
      </c>
      <c r="G9410" t="s">
        <v>149</v>
      </c>
      <c r="H9410" t="s">
        <v>150</v>
      </c>
      <c r="I9410" t="s">
        <v>136</v>
      </c>
      <c r="J9410" t="s">
        <v>137</v>
      </c>
      <c r="K9410" t="s">
        <v>138</v>
      </c>
      <c r="L9410" t="s">
        <v>26625</v>
      </c>
      <c r="M9410" t="s">
        <v>26626</v>
      </c>
      <c r="N9410">
        <v>3.1477777769999999</v>
      </c>
      <c r="O9410">
        <v>0</v>
      </c>
      <c r="P9410">
        <v>71</v>
      </c>
      <c r="Q9410">
        <v>0</v>
      </c>
      <c r="R9410">
        <v>0</v>
      </c>
      <c r="S9410">
        <v>0</v>
      </c>
      <c r="T9410">
        <v>1</v>
      </c>
      <c r="U9410">
        <v>0</v>
      </c>
      <c r="V9410">
        <v>0</v>
      </c>
      <c r="W9410">
        <v>0</v>
      </c>
      <c r="X9410">
        <v>12.912823265197076</v>
      </c>
      <c r="Y9410">
        <v>0</v>
      </c>
      <c r="Z9410">
        <v>0</v>
      </c>
      <c r="AA9410">
        <v>0</v>
      </c>
      <c r="AB9410">
        <v>3.3737064357137552</v>
      </c>
      <c r="AC9410">
        <v>0</v>
      </c>
      <c r="AD9410">
        <v>0</v>
      </c>
      <c r="AE9410">
        <v>16.286529700910833</v>
      </c>
    </row>
    <row r="9411" spans="1:31" x14ac:dyDescent="0.25">
      <c r="A9411">
        <v>2336947</v>
      </c>
      <c r="B9411">
        <v>1</v>
      </c>
      <c r="C9411" t="s">
        <v>81</v>
      </c>
      <c r="D9411" t="s">
        <v>117</v>
      </c>
      <c r="E9411" t="s">
        <v>153</v>
      </c>
      <c r="F9411" t="s">
        <v>26627</v>
      </c>
      <c r="G9411" t="s">
        <v>155</v>
      </c>
      <c r="H9411" t="s">
        <v>150</v>
      </c>
      <c r="I9411" t="s">
        <v>136</v>
      </c>
      <c r="J9411" t="s">
        <v>137</v>
      </c>
      <c r="K9411" t="s">
        <v>138</v>
      </c>
      <c r="L9411" t="s">
        <v>26628</v>
      </c>
      <c r="M9411" t="s">
        <v>26629</v>
      </c>
      <c r="N9411">
        <v>2.0102777770000002</v>
      </c>
      <c r="O9411">
        <v>0</v>
      </c>
      <c r="P9411">
        <v>2</v>
      </c>
      <c r="Q9411">
        <v>0</v>
      </c>
      <c r="R9411">
        <v>0</v>
      </c>
      <c r="S9411">
        <v>0</v>
      </c>
      <c r="T9411">
        <v>0</v>
      </c>
      <c r="U9411">
        <v>0</v>
      </c>
      <c r="V9411">
        <v>0</v>
      </c>
      <c r="W9411">
        <v>0</v>
      </c>
      <c r="X9411">
        <v>1.5096568994160497</v>
      </c>
      <c r="Y9411">
        <v>0</v>
      </c>
      <c r="Z9411">
        <v>0</v>
      </c>
      <c r="AA9411">
        <v>0</v>
      </c>
      <c r="AB9411">
        <v>0</v>
      </c>
      <c r="AC9411">
        <v>0</v>
      </c>
      <c r="AD9411">
        <v>0</v>
      </c>
      <c r="AE9411">
        <v>1.5096568994160497</v>
      </c>
    </row>
    <row r="9412" spans="1:31" x14ac:dyDescent="0.25">
      <c r="A9412">
        <v>2336612</v>
      </c>
      <c r="B9412">
        <v>1</v>
      </c>
      <c r="C9412" t="s">
        <v>80</v>
      </c>
      <c r="D9412" t="s">
        <v>93</v>
      </c>
      <c r="E9412" t="s">
        <v>147</v>
      </c>
      <c r="F9412" t="s">
        <v>24158</v>
      </c>
      <c r="G9412" t="s">
        <v>258</v>
      </c>
      <c r="H9412" t="s">
        <v>150</v>
      </c>
      <c r="I9412" t="s">
        <v>136</v>
      </c>
      <c r="J9412" t="s">
        <v>137</v>
      </c>
      <c r="K9412" t="s">
        <v>138</v>
      </c>
      <c r="L9412" t="s">
        <v>26630</v>
      </c>
      <c r="M9412" t="s">
        <v>26631</v>
      </c>
      <c r="N9412">
        <v>2.3424999999999998</v>
      </c>
      <c r="O9412">
        <v>0</v>
      </c>
      <c r="P9412">
        <v>12</v>
      </c>
      <c r="Q9412">
        <v>0</v>
      </c>
      <c r="R9412">
        <v>13</v>
      </c>
      <c r="S9412">
        <v>0</v>
      </c>
      <c r="T9412">
        <v>3</v>
      </c>
      <c r="U9412">
        <v>0</v>
      </c>
      <c r="V9412">
        <v>0</v>
      </c>
      <c r="W9412">
        <v>0</v>
      </c>
      <c r="X9412">
        <v>3.9511612286601006</v>
      </c>
      <c r="Y9412">
        <v>0</v>
      </c>
      <c r="Z9412">
        <v>55.960301607475216</v>
      </c>
      <c r="AA9412">
        <v>0</v>
      </c>
      <c r="AB9412">
        <v>3.2771783783549995</v>
      </c>
      <c r="AC9412">
        <v>0</v>
      </c>
      <c r="AD9412">
        <v>0</v>
      </c>
      <c r="AE9412">
        <v>63.18864121449031</v>
      </c>
    </row>
    <row r="9413" spans="1:31" x14ac:dyDescent="0.25">
      <c r="A9413">
        <v>2336904</v>
      </c>
      <c r="B9413">
        <v>1</v>
      </c>
      <c r="C9413" t="s">
        <v>80</v>
      </c>
      <c r="D9413" t="s">
        <v>82</v>
      </c>
      <c r="E9413" t="s">
        <v>158</v>
      </c>
      <c r="F9413" t="s">
        <v>26632</v>
      </c>
      <c r="G9413" t="s">
        <v>336</v>
      </c>
      <c r="H9413" t="s">
        <v>150</v>
      </c>
      <c r="I9413" t="s">
        <v>136</v>
      </c>
      <c r="J9413" t="s">
        <v>137</v>
      </c>
      <c r="K9413" t="s">
        <v>138</v>
      </c>
      <c r="L9413" t="s">
        <v>26633</v>
      </c>
      <c r="M9413" t="s">
        <v>26634</v>
      </c>
      <c r="N9413">
        <v>0.84694444400000002</v>
      </c>
      <c r="O9413">
        <v>0</v>
      </c>
      <c r="P9413">
        <v>215</v>
      </c>
      <c r="Q9413">
        <v>0</v>
      </c>
      <c r="R9413">
        <v>0</v>
      </c>
      <c r="S9413">
        <v>0</v>
      </c>
      <c r="T9413">
        <v>32</v>
      </c>
      <c r="U9413">
        <v>0</v>
      </c>
      <c r="V9413">
        <v>0</v>
      </c>
      <c r="W9413">
        <v>0</v>
      </c>
      <c r="X9413">
        <v>45.991517271902282</v>
      </c>
      <c r="Y9413">
        <v>0</v>
      </c>
      <c r="Z9413">
        <v>0</v>
      </c>
      <c r="AA9413">
        <v>0</v>
      </c>
      <c r="AB9413">
        <v>44.496337139026579</v>
      </c>
      <c r="AC9413">
        <v>0</v>
      </c>
      <c r="AD9413">
        <v>0</v>
      </c>
      <c r="AE9413">
        <v>90.487854410928861</v>
      </c>
    </row>
    <row r="9414" spans="1:31" x14ac:dyDescent="0.25">
      <c r="A9414">
        <v>2337153</v>
      </c>
      <c r="B9414">
        <v>1</v>
      </c>
      <c r="C9414" t="s">
        <v>80</v>
      </c>
      <c r="D9414" t="s">
        <v>99</v>
      </c>
      <c r="E9414" t="s">
        <v>147</v>
      </c>
      <c r="F9414" t="s">
        <v>26635</v>
      </c>
      <c r="G9414" t="s">
        <v>149</v>
      </c>
      <c r="H9414" t="s">
        <v>150</v>
      </c>
      <c r="I9414" t="s">
        <v>136</v>
      </c>
      <c r="J9414" t="s">
        <v>137</v>
      </c>
      <c r="K9414" t="s">
        <v>138</v>
      </c>
      <c r="L9414" t="s">
        <v>26636</v>
      </c>
      <c r="M9414" t="s">
        <v>26637</v>
      </c>
      <c r="N9414">
        <v>2.8858333329999999</v>
      </c>
      <c r="O9414">
        <v>0</v>
      </c>
      <c r="P9414">
        <v>75</v>
      </c>
      <c r="Q9414">
        <v>0</v>
      </c>
      <c r="R9414">
        <v>0</v>
      </c>
      <c r="S9414">
        <v>0</v>
      </c>
      <c r="T9414">
        <v>10</v>
      </c>
      <c r="U9414">
        <v>0</v>
      </c>
      <c r="V9414">
        <v>0</v>
      </c>
      <c r="W9414">
        <v>0</v>
      </c>
      <c r="X9414">
        <v>55.311570486897502</v>
      </c>
      <c r="Y9414">
        <v>0</v>
      </c>
      <c r="Z9414">
        <v>0</v>
      </c>
      <c r="AA9414">
        <v>0</v>
      </c>
      <c r="AB9414">
        <v>15.674269442853651</v>
      </c>
      <c r="AC9414">
        <v>0</v>
      </c>
      <c r="AD9414">
        <v>0</v>
      </c>
      <c r="AE9414">
        <v>70.985839929751151</v>
      </c>
    </row>
    <row r="9415" spans="1:31" x14ac:dyDescent="0.25">
      <c r="A9415">
        <v>2336824</v>
      </c>
      <c r="B9415">
        <v>1</v>
      </c>
      <c r="C9415" t="s">
        <v>80</v>
      </c>
      <c r="D9415" t="s">
        <v>107</v>
      </c>
      <c r="E9415" t="s">
        <v>147</v>
      </c>
      <c r="F9415" t="s">
        <v>26638</v>
      </c>
      <c r="G9415" t="s">
        <v>149</v>
      </c>
      <c r="H9415" t="s">
        <v>150</v>
      </c>
      <c r="I9415" t="s">
        <v>136</v>
      </c>
      <c r="J9415" t="s">
        <v>137</v>
      </c>
      <c r="K9415" t="s">
        <v>138</v>
      </c>
      <c r="L9415" t="s">
        <v>26639</v>
      </c>
      <c r="M9415" t="s">
        <v>26640</v>
      </c>
      <c r="N9415">
        <v>6.6102777770000003</v>
      </c>
      <c r="O9415">
        <v>0</v>
      </c>
      <c r="P9415">
        <v>0</v>
      </c>
      <c r="Q9415">
        <v>0</v>
      </c>
      <c r="R9415">
        <v>1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0</v>
      </c>
      <c r="Y9415">
        <v>0</v>
      </c>
      <c r="Z9415">
        <v>0</v>
      </c>
      <c r="AA9415">
        <v>0</v>
      </c>
      <c r="AB9415">
        <v>0</v>
      </c>
      <c r="AC9415">
        <v>0</v>
      </c>
      <c r="AD9415">
        <v>0</v>
      </c>
      <c r="AE9415">
        <v>0</v>
      </c>
    </row>
    <row r="9416" spans="1:31" x14ac:dyDescent="0.25">
      <c r="A9416">
        <v>2336718</v>
      </c>
      <c r="B9416">
        <v>1</v>
      </c>
      <c r="C9416" t="s">
        <v>80</v>
      </c>
      <c r="D9416" t="s">
        <v>109</v>
      </c>
      <c r="E9416" t="s">
        <v>132</v>
      </c>
      <c r="F9416" t="s">
        <v>26641</v>
      </c>
      <c r="G9416" t="s">
        <v>143</v>
      </c>
      <c r="H9416" t="s">
        <v>135</v>
      </c>
      <c r="I9416" t="s">
        <v>136</v>
      </c>
      <c r="J9416" t="s">
        <v>137</v>
      </c>
      <c r="K9416" t="s">
        <v>144</v>
      </c>
      <c r="L9416" t="s">
        <v>26642</v>
      </c>
      <c r="M9416" t="s">
        <v>26643</v>
      </c>
      <c r="N9416">
        <v>6.8122222219999999</v>
      </c>
      <c r="O9416">
        <v>0</v>
      </c>
      <c r="P9416">
        <v>217</v>
      </c>
      <c r="Q9416">
        <v>0</v>
      </c>
      <c r="R9416">
        <v>1</v>
      </c>
      <c r="S9416">
        <v>0</v>
      </c>
      <c r="T9416">
        <v>31</v>
      </c>
      <c r="U9416">
        <v>0</v>
      </c>
      <c r="V9416">
        <v>0</v>
      </c>
      <c r="W9416">
        <v>0</v>
      </c>
      <c r="X9416">
        <v>186.77835185704208</v>
      </c>
      <c r="Y9416">
        <v>0</v>
      </c>
      <c r="Z9416">
        <v>0.24363311083126671</v>
      </c>
      <c r="AA9416">
        <v>0</v>
      </c>
      <c r="AB9416">
        <v>84.344781631417135</v>
      </c>
      <c r="AC9416">
        <v>0</v>
      </c>
      <c r="AD9416">
        <v>0</v>
      </c>
      <c r="AE9416">
        <v>271.36676659929049</v>
      </c>
    </row>
    <row r="9417" spans="1:31" x14ac:dyDescent="0.25">
      <c r="A9417">
        <v>2336618</v>
      </c>
      <c r="B9417">
        <v>1</v>
      </c>
      <c r="C9417" t="s">
        <v>80</v>
      </c>
      <c r="D9417" t="s">
        <v>91</v>
      </c>
      <c r="E9417" t="s">
        <v>141</v>
      </c>
      <c r="F9417" t="s">
        <v>26644</v>
      </c>
      <c r="G9417" t="s">
        <v>134</v>
      </c>
      <c r="H9417" t="s">
        <v>135</v>
      </c>
      <c r="I9417" t="s">
        <v>136</v>
      </c>
      <c r="J9417" t="s">
        <v>137</v>
      </c>
      <c r="K9417" t="s">
        <v>138</v>
      </c>
      <c r="L9417" t="s">
        <v>26645</v>
      </c>
      <c r="M9417" t="s">
        <v>26646</v>
      </c>
      <c r="N9417">
        <v>0.29972222199999998</v>
      </c>
      <c r="O9417">
        <v>24</v>
      </c>
      <c r="P9417">
        <v>235</v>
      </c>
      <c r="Q9417">
        <v>41</v>
      </c>
      <c r="R9417">
        <v>65</v>
      </c>
      <c r="S9417">
        <v>30</v>
      </c>
      <c r="T9417">
        <v>210</v>
      </c>
      <c r="U9417">
        <v>1</v>
      </c>
      <c r="V9417">
        <v>0</v>
      </c>
      <c r="W9417">
        <v>5.0617102419788651</v>
      </c>
      <c r="X9417">
        <v>10.691917437739205</v>
      </c>
      <c r="Y9417">
        <v>8.297983186251523</v>
      </c>
      <c r="Z9417">
        <v>11.320738015303744</v>
      </c>
      <c r="AA9417">
        <v>20.945611363915333</v>
      </c>
      <c r="AB9417">
        <v>30.345890093142959</v>
      </c>
      <c r="AC9417">
        <v>0.15165998380357498</v>
      </c>
      <c r="AD9417">
        <v>0</v>
      </c>
      <c r="AE9417">
        <v>86.815510322135196</v>
      </c>
    </row>
    <row r="9418" spans="1:31" x14ac:dyDescent="0.25">
      <c r="A9418">
        <v>2336604</v>
      </c>
      <c r="B9418">
        <v>1</v>
      </c>
      <c r="C9418" t="s">
        <v>80</v>
      </c>
      <c r="D9418" t="s">
        <v>95</v>
      </c>
      <c r="E9418" t="s">
        <v>414</v>
      </c>
      <c r="F9418" t="s">
        <v>9253</v>
      </c>
      <c r="G9418" t="s">
        <v>2424</v>
      </c>
      <c r="H9418" t="s">
        <v>2425</v>
      </c>
      <c r="I9418" t="s">
        <v>136</v>
      </c>
      <c r="J9418" t="s">
        <v>137</v>
      </c>
      <c r="K9418" t="s">
        <v>144</v>
      </c>
      <c r="L9418" t="s">
        <v>26575</v>
      </c>
      <c r="M9418" t="s">
        <v>26647</v>
      </c>
      <c r="N9418">
        <v>7.148055555</v>
      </c>
      <c r="O9418">
        <v>54</v>
      </c>
      <c r="P9418">
        <v>8320</v>
      </c>
      <c r="Q9418">
        <v>53</v>
      </c>
      <c r="R9418">
        <v>143</v>
      </c>
      <c r="S9418">
        <v>109</v>
      </c>
      <c r="T9418">
        <v>778</v>
      </c>
      <c r="U9418">
        <v>8</v>
      </c>
      <c r="V9418">
        <v>1</v>
      </c>
      <c r="W9418">
        <v>286.57943676898975</v>
      </c>
      <c r="X9418">
        <v>11657.760281311197</v>
      </c>
      <c r="Y9418">
        <v>1055.2064751318692</v>
      </c>
      <c r="Z9418">
        <v>332.18188085161211</v>
      </c>
      <c r="AA9418">
        <v>19804.872795364707</v>
      </c>
      <c r="AB9418">
        <v>3159.6080933350045</v>
      </c>
      <c r="AC9418">
        <v>3021.9410172779212</v>
      </c>
      <c r="AD9418">
        <v>2.7775502190148669</v>
      </c>
      <c r="AE9418">
        <v>39320.927530260313</v>
      </c>
    </row>
    <row r="9419" spans="1:31" x14ac:dyDescent="0.25">
      <c r="A9419">
        <v>2336936</v>
      </c>
      <c r="B9419">
        <v>1</v>
      </c>
      <c r="C9419" t="s">
        <v>80</v>
      </c>
      <c r="D9419" t="s">
        <v>92</v>
      </c>
      <c r="E9419" t="s">
        <v>153</v>
      </c>
      <c r="F9419" t="s">
        <v>26648</v>
      </c>
      <c r="G9419" t="s">
        <v>203</v>
      </c>
      <c r="H9419" t="s">
        <v>150</v>
      </c>
      <c r="I9419" t="s">
        <v>136</v>
      </c>
      <c r="J9419" t="s">
        <v>137</v>
      </c>
      <c r="K9419" t="s">
        <v>138</v>
      </c>
      <c r="L9419" t="s">
        <v>26649</v>
      </c>
      <c r="M9419" t="s">
        <v>26650</v>
      </c>
      <c r="N9419">
        <v>3.9811111110000001</v>
      </c>
      <c r="O9419">
        <v>0</v>
      </c>
      <c r="P9419">
        <v>32</v>
      </c>
      <c r="Q9419">
        <v>0</v>
      </c>
      <c r="R9419">
        <v>0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26.950566169829834</v>
      </c>
      <c r="Y9419">
        <v>0</v>
      </c>
      <c r="Z9419">
        <v>0</v>
      </c>
      <c r="AA9419">
        <v>0</v>
      </c>
      <c r="AB9419">
        <v>0</v>
      </c>
      <c r="AC9419">
        <v>0</v>
      </c>
      <c r="AD9419">
        <v>0</v>
      </c>
      <c r="AE9419">
        <v>26.950566169829834</v>
      </c>
    </row>
    <row r="9420" spans="1:31" x14ac:dyDescent="0.25">
      <c r="A9420">
        <v>2337145</v>
      </c>
      <c r="B9420">
        <v>1</v>
      </c>
      <c r="C9420" t="s">
        <v>81</v>
      </c>
      <c r="D9420" t="s">
        <v>118</v>
      </c>
      <c r="E9420" t="s">
        <v>147</v>
      </c>
      <c r="F9420" t="s">
        <v>26651</v>
      </c>
      <c r="G9420" t="s">
        <v>149</v>
      </c>
      <c r="H9420" t="s">
        <v>150</v>
      </c>
      <c r="I9420" t="s">
        <v>136</v>
      </c>
      <c r="J9420" t="s">
        <v>137</v>
      </c>
      <c r="K9420" t="s">
        <v>138</v>
      </c>
      <c r="L9420" t="s">
        <v>26652</v>
      </c>
      <c r="M9420" t="s">
        <v>26653</v>
      </c>
      <c r="N9420">
        <v>1.2952777769999999</v>
      </c>
      <c r="O9420">
        <v>0</v>
      </c>
      <c r="P9420">
        <v>1</v>
      </c>
      <c r="Q9420">
        <v>0</v>
      </c>
      <c r="R9420">
        <v>2</v>
      </c>
      <c r="S9420">
        <v>0</v>
      </c>
      <c r="T9420">
        <v>0</v>
      </c>
      <c r="U9420">
        <v>0</v>
      </c>
      <c r="V9420">
        <v>0</v>
      </c>
      <c r="W9420">
        <v>0</v>
      </c>
      <c r="X9420">
        <v>0.34783393264913337</v>
      </c>
      <c r="Y9420">
        <v>0</v>
      </c>
      <c r="Z9420">
        <v>5.5189277606874274</v>
      </c>
      <c r="AA9420">
        <v>0</v>
      </c>
      <c r="AB9420">
        <v>0</v>
      </c>
      <c r="AC9420">
        <v>0</v>
      </c>
      <c r="AD9420">
        <v>0</v>
      </c>
      <c r="AE9420">
        <v>5.8667616933365609</v>
      </c>
    </row>
    <row r="9421" spans="1:31" x14ac:dyDescent="0.25">
      <c r="A9421">
        <v>2337122</v>
      </c>
      <c r="B9421">
        <v>1</v>
      </c>
      <c r="C9421" t="s">
        <v>80</v>
      </c>
      <c r="D9421" t="s">
        <v>110</v>
      </c>
      <c r="E9421" t="s">
        <v>147</v>
      </c>
      <c r="F9421" t="s">
        <v>8289</v>
      </c>
      <c r="G9421" t="s">
        <v>258</v>
      </c>
      <c r="H9421" t="s">
        <v>150</v>
      </c>
      <c r="I9421" t="s">
        <v>136</v>
      </c>
      <c r="J9421" t="s">
        <v>137</v>
      </c>
      <c r="K9421" t="s">
        <v>138</v>
      </c>
      <c r="L9421" t="s">
        <v>26654</v>
      </c>
      <c r="M9421" t="s">
        <v>26655</v>
      </c>
      <c r="N9421">
        <v>1.7613888879999999</v>
      </c>
      <c r="O9421">
        <v>0</v>
      </c>
      <c r="P9421">
        <v>58</v>
      </c>
      <c r="Q9421">
        <v>0</v>
      </c>
      <c r="R9421">
        <v>0</v>
      </c>
      <c r="S9421">
        <v>0</v>
      </c>
      <c r="T9421">
        <v>12</v>
      </c>
      <c r="U9421">
        <v>0</v>
      </c>
      <c r="V9421">
        <v>0</v>
      </c>
      <c r="W9421">
        <v>0</v>
      </c>
      <c r="X9421">
        <v>23.704331768993065</v>
      </c>
      <c r="Y9421">
        <v>0</v>
      </c>
      <c r="Z9421">
        <v>0</v>
      </c>
      <c r="AA9421">
        <v>0</v>
      </c>
      <c r="AB9421">
        <v>1.0214429023484</v>
      </c>
      <c r="AC9421">
        <v>0</v>
      </c>
      <c r="AD9421">
        <v>0</v>
      </c>
      <c r="AE9421">
        <v>24.725774671341465</v>
      </c>
    </row>
    <row r="9422" spans="1:31" x14ac:dyDescent="0.25">
      <c r="A9422">
        <v>2337076</v>
      </c>
      <c r="B9422">
        <v>1</v>
      </c>
      <c r="C9422" t="s">
        <v>81</v>
      </c>
      <c r="D9422" t="s">
        <v>127</v>
      </c>
      <c r="E9422" t="s">
        <v>153</v>
      </c>
      <c r="F9422" t="s">
        <v>26656</v>
      </c>
      <c r="G9422" t="s">
        <v>155</v>
      </c>
      <c r="H9422" t="s">
        <v>150</v>
      </c>
      <c r="I9422" t="s">
        <v>136</v>
      </c>
      <c r="J9422" t="s">
        <v>137</v>
      </c>
      <c r="K9422" t="s">
        <v>138</v>
      </c>
      <c r="L9422" t="s">
        <v>26657</v>
      </c>
      <c r="M9422" t="s">
        <v>26658</v>
      </c>
      <c r="N9422">
        <v>3.909444444</v>
      </c>
      <c r="O9422">
        <v>0</v>
      </c>
      <c r="P9422">
        <v>5</v>
      </c>
      <c r="Q9422">
        <v>0</v>
      </c>
      <c r="R9422">
        <v>0</v>
      </c>
      <c r="S9422">
        <v>0</v>
      </c>
      <c r="T9422">
        <v>0</v>
      </c>
      <c r="U9422">
        <v>0</v>
      </c>
      <c r="V9422">
        <v>0</v>
      </c>
      <c r="W9422">
        <v>0</v>
      </c>
      <c r="X9422">
        <v>4.7716287347937998</v>
      </c>
      <c r="Y9422">
        <v>0</v>
      </c>
      <c r="Z9422">
        <v>0</v>
      </c>
      <c r="AA9422">
        <v>0</v>
      </c>
      <c r="AB9422">
        <v>0</v>
      </c>
      <c r="AC9422">
        <v>0</v>
      </c>
      <c r="AD9422">
        <v>0</v>
      </c>
      <c r="AE9422">
        <v>4.7716287347937998</v>
      </c>
    </row>
    <row r="9423" spans="1:31" x14ac:dyDescent="0.25">
      <c r="A9423">
        <v>2336704</v>
      </c>
      <c r="B9423">
        <v>1</v>
      </c>
      <c r="C9423" t="s">
        <v>80</v>
      </c>
      <c r="D9423" t="s">
        <v>96</v>
      </c>
      <c r="E9423" t="s">
        <v>147</v>
      </c>
      <c r="F9423" t="s">
        <v>5371</v>
      </c>
      <c r="G9423" t="s">
        <v>149</v>
      </c>
      <c r="H9423" t="s">
        <v>150</v>
      </c>
      <c r="I9423" t="s">
        <v>136</v>
      </c>
      <c r="J9423" t="s">
        <v>137</v>
      </c>
      <c r="K9423" t="s">
        <v>138</v>
      </c>
      <c r="L9423" t="s">
        <v>26560</v>
      </c>
      <c r="M9423" t="s">
        <v>26659</v>
      </c>
      <c r="N9423">
        <v>4.7358333330000004</v>
      </c>
      <c r="O9423">
        <v>0</v>
      </c>
      <c r="P9423">
        <v>4</v>
      </c>
      <c r="Q9423">
        <v>0</v>
      </c>
      <c r="R9423">
        <v>0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4.1662352085097263</v>
      </c>
      <c r="Y9423">
        <v>0</v>
      </c>
      <c r="Z9423">
        <v>0</v>
      </c>
      <c r="AA9423">
        <v>0</v>
      </c>
      <c r="AB9423">
        <v>0</v>
      </c>
      <c r="AC9423">
        <v>0</v>
      </c>
      <c r="AD9423">
        <v>0</v>
      </c>
      <c r="AE9423">
        <v>4.1662352085097263</v>
      </c>
    </row>
    <row r="9424" spans="1:31" x14ac:dyDescent="0.25">
      <c r="A9424">
        <v>2336999</v>
      </c>
      <c r="B9424">
        <v>1</v>
      </c>
      <c r="C9424" t="s">
        <v>81</v>
      </c>
      <c r="D9424" t="s">
        <v>118</v>
      </c>
      <c r="E9424" t="s">
        <v>153</v>
      </c>
      <c r="F9424" t="s">
        <v>26660</v>
      </c>
      <c r="G9424" t="s">
        <v>703</v>
      </c>
      <c r="H9424" t="s">
        <v>150</v>
      </c>
      <c r="I9424" t="s">
        <v>136</v>
      </c>
      <c r="J9424" t="s">
        <v>3</v>
      </c>
      <c r="K9424" t="s">
        <v>138</v>
      </c>
      <c r="L9424" t="s">
        <v>26661</v>
      </c>
      <c r="M9424" t="s">
        <v>26662</v>
      </c>
      <c r="N9424">
        <v>1.868333333</v>
      </c>
      <c r="O9424">
        <v>0</v>
      </c>
      <c r="P9424">
        <v>1</v>
      </c>
      <c r="Q9424">
        <v>0</v>
      </c>
      <c r="R9424">
        <v>0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0.39336863901791663</v>
      </c>
      <c r="Y9424">
        <v>0</v>
      </c>
      <c r="Z9424">
        <v>0</v>
      </c>
      <c r="AA9424">
        <v>0</v>
      </c>
      <c r="AB9424">
        <v>0</v>
      </c>
      <c r="AC9424">
        <v>0</v>
      </c>
      <c r="AD9424">
        <v>0</v>
      </c>
      <c r="AE9424">
        <v>0.39336863901791663</v>
      </c>
    </row>
    <row r="9425" spans="1:31" x14ac:dyDescent="0.25">
      <c r="A9425">
        <v>2336750</v>
      </c>
      <c r="B9425">
        <v>1</v>
      </c>
      <c r="C9425" t="s">
        <v>80</v>
      </c>
      <c r="D9425" t="s">
        <v>89</v>
      </c>
      <c r="E9425" t="s">
        <v>153</v>
      </c>
      <c r="F9425" t="s">
        <v>26663</v>
      </c>
      <c r="G9425" t="s">
        <v>703</v>
      </c>
      <c r="H9425" t="s">
        <v>150</v>
      </c>
      <c r="I9425" t="s">
        <v>136</v>
      </c>
      <c r="J9425" t="s">
        <v>3</v>
      </c>
      <c r="K9425" t="s">
        <v>138</v>
      </c>
      <c r="L9425" t="s">
        <v>26664</v>
      </c>
      <c r="M9425" t="s">
        <v>26665</v>
      </c>
      <c r="N9425">
        <v>2.1786111109999999</v>
      </c>
      <c r="O9425">
        <v>0</v>
      </c>
      <c r="P9425">
        <v>1</v>
      </c>
      <c r="Q9425">
        <v>0</v>
      </c>
      <c r="R9425">
        <v>0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0.75293289390040008</v>
      </c>
      <c r="Y9425">
        <v>0</v>
      </c>
      <c r="Z9425">
        <v>0</v>
      </c>
      <c r="AA9425">
        <v>0</v>
      </c>
      <c r="AB9425">
        <v>0</v>
      </c>
      <c r="AC9425">
        <v>0</v>
      </c>
      <c r="AD9425">
        <v>0</v>
      </c>
      <c r="AE9425">
        <v>0.75293289390040008</v>
      </c>
    </row>
    <row r="9426" spans="1:31" x14ac:dyDescent="0.25">
      <c r="A9426">
        <v>2336744</v>
      </c>
      <c r="B9426">
        <v>1</v>
      </c>
      <c r="C9426" t="s">
        <v>80</v>
      </c>
      <c r="D9426" t="s">
        <v>93</v>
      </c>
      <c r="E9426" t="s">
        <v>141</v>
      </c>
      <c r="F9426" t="s">
        <v>26666</v>
      </c>
      <c r="G9426" t="s">
        <v>143</v>
      </c>
      <c r="H9426" t="s">
        <v>135</v>
      </c>
      <c r="I9426" t="s">
        <v>136</v>
      </c>
      <c r="J9426" t="s">
        <v>137</v>
      </c>
      <c r="K9426" t="s">
        <v>144</v>
      </c>
      <c r="L9426" t="s">
        <v>26667</v>
      </c>
      <c r="M9426" t="s">
        <v>26668</v>
      </c>
      <c r="N9426">
        <v>8.1102777770000003</v>
      </c>
      <c r="O9426">
        <v>0</v>
      </c>
      <c r="P9426">
        <v>762</v>
      </c>
      <c r="Q9426">
        <v>0</v>
      </c>
      <c r="R9426">
        <v>128</v>
      </c>
      <c r="S9426">
        <v>3</v>
      </c>
      <c r="T9426">
        <v>166</v>
      </c>
      <c r="U9426">
        <v>0</v>
      </c>
      <c r="V9426">
        <v>0</v>
      </c>
      <c r="W9426">
        <v>0</v>
      </c>
      <c r="X9426">
        <v>1101.4371533502674</v>
      </c>
      <c r="Y9426">
        <v>0</v>
      </c>
      <c r="Z9426">
        <v>1761.2153054979951</v>
      </c>
      <c r="AA9426">
        <v>38.581295411908897</v>
      </c>
      <c r="AB9426">
        <v>1475.34892189632</v>
      </c>
      <c r="AC9426">
        <v>0</v>
      </c>
      <c r="AD9426">
        <v>0</v>
      </c>
      <c r="AE9426">
        <v>4376.5826761564913</v>
      </c>
    </row>
    <row r="9427" spans="1:31" x14ac:dyDescent="0.25">
      <c r="A9427">
        <v>2337042</v>
      </c>
      <c r="B9427">
        <v>1</v>
      </c>
      <c r="C9427" t="s">
        <v>80</v>
      </c>
      <c r="D9427" t="s">
        <v>84</v>
      </c>
      <c r="E9427" t="s">
        <v>285</v>
      </c>
      <c r="F9427" t="s">
        <v>26669</v>
      </c>
      <c r="G9427" t="s">
        <v>287</v>
      </c>
      <c r="H9427" t="s">
        <v>150</v>
      </c>
      <c r="I9427" t="s">
        <v>136</v>
      </c>
      <c r="J9427" t="s">
        <v>137</v>
      </c>
      <c r="K9427" t="s">
        <v>138</v>
      </c>
      <c r="L9427" t="s">
        <v>26670</v>
      </c>
      <c r="M9427" t="s">
        <v>26671</v>
      </c>
      <c r="N9427">
        <v>4.994722222</v>
      </c>
      <c r="O9427">
        <v>0</v>
      </c>
      <c r="P9427">
        <v>52</v>
      </c>
      <c r="Q9427">
        <v>0</v>
      </c>
      <c r="R9427">
        <v>0</v>
      </c>
      <c r="S9427">
        <v>0</v>
      </c>
      <c r="T9427">
        <v>15</v>
      </c>
      <c r="U9427">
        <v>0</v>
      </c>
      <c r="V9427">
        <v>0</v>
      </c>
      <c r="W9427">
        <v>0</v>
      </c>
      <c r="X9427">
        <v>58.949611437930969</v>
      </c>
      <c r="Y9427">
        <v>0</v>
      </c>
      <c r="Z9427">
        <v>0</v>
      </c>
      <c r="AA9427">
        <v>0</v>
      </c>
      <c r="AB9427">
        <v>42.464314729101673</v>
      </c>
      <c r="AC9427">
        <v>0</v>
      </c>
      <c r="AD9427">
        <v>0</v>
      </c>
      <c r="AE9427">
        <v>101.41392616703264</v>
      </c>
    </row>
    <row r="9428" spans="1:31" x14ac:dyDescent="0.25">
      <c r="A9428">
        <v>2336664</v>
      </c>
      <c r="B9428">
        <v>1</v>
      </c>
      <c r="C9428" t="s">
        <v>80</v>
      </c>
      <c r="D9428" t="s">
        <v>94</v>
      </c>
      <c r="E9428" t="s">
        <v>158</v>
      </c>
      <c r="F9428" t="s">
        <v>26672</v>
      </c>
      <c r="G9428" t="s">
        <v>453</v>
      </c>
      <c r="H9428" t="s">
        <v>150</v>
      </c>
      <c r="I9428" t="s">
        <v>136</v>
      </c>
      <c r="J9428" t="s">
        <v>137</v>
      </c>
      <c r="K9428" t="s">
        <v>138</v>
      </c>
      <c r="L9428" t="s">
        <v>26673</v>
      </c>
      <c r="M9428" t="s">
        <v>26674</v>
      </c>
      <c r="N9428">
        <v>7.1216666660000003</v>
      </c>
      <c r="O9428">
        <v>0</v>
      </c>
      <c r="P9428">
        <v>0</v>
      </c>
      <c r="Q9428">
        <v>0</v>
      </c>
      <c r="R9428">
        <v>10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0</v>
      </c>
      <c r="Y9428">
        <v>0</v>
      </c>
      <c r="Z9428">
        <v>88.569094225387346</v>
      </c>
      <c r="AA9428">
        <v>0</v>
      </c>
      <c r="AB9428">
        <v>0</v>
      </c>
      <c r="AC9428">
        <v>0</v>
      </c>
      <c r="AD9428">
        <v>0</v>
      </c>
      <c r="AE9428">
        <v>88.569094225387346</v>
      </c>
    </row>
    <row r="9429" spans="1:31" x14ac:dyDescent="0.25">
      <c r="A9429">
        <v>2336807</v>
      </c>
      <c r="B9429">
        <v>1</v>
      </c>
      <c r="C9429" t="s">
        <v>80</v>
      </c>
      <c r="D9429" t="s">
        <v>102</v>
      </c>
      <c r="E9429" t="s">
        <v>147</v>
      </c>
      <c r="F9429" t="s">
        <v>12122</v>
      </c>
      <c r="G9429" t="s">
        <v>149</v>
      </c>
      <c r="H9429" t="s">
        <v>150</v>
      </c>
      <c r="I9429" t="s">
        <v>136</v>
      </c>
      <c r="J9429" t="s">
        <v>137</v>
      </c>
      <c r="K9429" t="s">
        <v>138</v>
      </c>
      <c r="L9429" t="s">
        <v>26675</v>
      </c>
      <c r="M9429" t="s">
        <v>26676</v>
      </c>
      <c r="N9429">
        <v>1.6602777769999999</v>
      </c>
      <c r="O9429">
        <v>0</v>
      </c>
      <c r="P9429">
        <v>10</v>
      </c>
      <c r="Q9429">
        <v>0</v>
      </c>
      <c r="R9429">
        <v>15</v>
      </c>
      <c r="S9429">
        <v>0</v>
      </c>
      <c r="T9429">
        <v>8</v>
      </c>
      <c r="U9429">
        <v>0</v>
      </c>
      <c r="V9429">
        <v>0</v>
      </c>
      <c r="W9429">
        <v>0</v>
      </c>
      <c r="X9429">
        <v>7.5717085523977996</v>
      </c>
      <c r="Y9429">
        <v>0</v>
      </c>
      <c r="Z9429">
        <v>11.433976765835125</v>
      </c>
      <c r="AA9429">
        <v>0</v>
      </c>
      <c r="AB9429">
        <v>16.655355137169291</v>
      </c>
      <c r="AC9429">
        <v>0</v>
      </c>
      <c r="AD9429">
        <v>0</v>
      </c>
      <c r="AE9429">
        <v>35.661040455402215</v>
      </c>
    </row>
    <row r="9430" spans="1:31" x14ac:dyDescent="0.25">
      <c r="A9430">
        <v>2336727</v>
      </c>
      <c r="B9430">
        <v>1</v>
      </c>
      <c r="C9430" t="s">
        <v>80</v>
      </c>
      <c r="D9430" t="s">
        <v>96</v>
      </c>
      <c r="E9430" t="s">
        <v>153</v>
      </c>
      <c r="F9430" t="s">
        <v>26677</v>
      </c>
      <c r="G9430" t="s">
        <v>254</v>
      </c>
      <c r="H9430" t="s">
        <v>150</v>
      </c>
      <c r="I9430" t="s">
        <v>136</v>
      </c>
      <c r="J9430" t="s">
        <v>137</v>
      </c>
      <c r="K9430" t="s">
        <v>138</v>
      </c>
      <c r="L9430" t="s">
        <v>26678</v>
      </c>
      <c r="M9430" t="s">
        <v>26679</v>
      </c>
      <c r="N9430">
        <v>1.1994444440000001</v>
      </c>
      <c r="O9430">
        <v>0</v>
      </c>
      <c r="P9430">
        <v>1</v>
      </c>
      <c r="Q9430">
        <v>0</v>
      </c>
      <c r="R9430">
        <v>0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8.7967106794175007E-2</v>
      </c>
      <c r="Y9430">
        <v>0</v>
      </c>
      <c r="Z9430">
        <v>0</v>
      </c>
      <c r="AA9430">
        <v>0</v>
      </c>
      <c r="AB9430">
        <v>0</v>
      </c>
      <c r="AC9430">
        <v>0</v>
      </c>
      <c r="AD9430">
        <v>0</v>
      </c>
      <c r="AE9430">
        <v>8.7967106794175007E-2</v>
      </c>
    </row>
    <row r="9431" spans="1:31" x14ac:dyDescent="0.25">
      <c r="A9431">
        <v>2336870</v>
      </c>
      <c r="B9431">
        <v>1</v>
      </c>
      <c r="C9431" t="s">
        <v>81</v>
      </c>
      <c r="D9431" t="s">
        <v>112</v>
      </c>
      <c r="E9431" t="s">
        <v>153</v>
      </c>
      <c r="F9431" t="s">
        <v>26680</v>
      </c>
      <c r="G9431" t="s">
        <v>155</v>
      </c>
      <c r="H9431" t="s">
        <v>150</v>
      </c>
      <c r="I9431" t="s">
        <v>136</v>
      </c>
      <c r="J9431" t="s">
        <v>137</v>
      </c>
      <c r="K9431" t="s">
        <v>138</v>
      </c>
      <c r="L9431" t="s">
        <v>26681</v>
      </c>
      <c r="M9431" t="s">
        <v>26682</v>
      </c>
      <c r="N9431">
        <v>0.98027777699999996</v>
      </c>
      <c r="O9431">
        <v>0</v>
      </c>
      <c r="P9431">
        <v>1</v>
      </c>
      <c r="Q9431">
        <v>0</v>
      </c>
      <c r="R9431">
        <v>0</v>
      </c>
      <c r="S9431">
        <v>0</v>
      </c>
      <c r="T9431">
        <v>0</v>
      </c>
      <c r="U9431">
        <v>0</v>
      </c>
      <c r="V9431">
        <v>0</v>
      </c>
      <c r="W9431">
        <v>0</v>
      </c>
      <c r="X9431">
        <v>0.32018099103659997</v>
      </c>
      <c r="Y9431">
        <v>0</v>
      </c>
      <c r="Z9431">
        <v>0</v>
      </c>
      <c r="AA9431">
        <v>0</v>
      </c>
      <c r="AB9431">
        <v>0</v>
      </c>
      <c r="AC9431">
        <v>0</v>
      </c>
      <c r="AD9431">
        <v>0</v>
      </c>
      <c r="AE9431">
        <v>0.32018099103659997</v>
      </c>
    </row>
    <row r="9432" spans="1:31" x14ac:dyDescent="0.25">
      <c r="A9432">
        <v>2336764</v>
      </c>
      <c r="B9432">
        <v>1</v>
      </c>
      <c r="C9432" t="s">
        <v>80</v>
      </c>
      <c r="D9432" t="s">
        <v>93</v>
      </c>
      <c r="E9432" t="s">
        <v>141</v>
      </c>
      <c r="F9432" t="s">
        <v>628</v>
      </c>
      <c r="G9432" t="s">
        <v>134</v>
      </c>
      <c r="H9432" t="s">
        <v>135</v>
      </c>
      <c r="I9432" t="s">
        <v>136</v>
      </c>
      <c r="J9432" t="s">
        <v>137</v>
      </c>
      <c r="K9432" t="s">
        <v>138</v>
      </c>
      <c r="L9432" t="s">
        <v>26683</v>
      </c>
      <c r="M9432" t="s">
        <v>26684</v>
      </c>
      <c r="N9432">
        <v>9.6388888000000006E-2</v>
      </c>
      <c r="O9432">
        <v>0</v>
      </c>
      <c r="P9432">
        <v>45</v>
      </c>
      <c r="Q9432">
        <v>49</v>
      </c>
      <c r="R9432">
        <v>145</v>
      </c>
      <c r="S9432">
        <v>3</v>
      </c>
      <c r="T9432">
        <v>61</v>
      </c>
      <c r="U9432">
        <v>2</v>
      </c>
      <c r="V9432">
        <v>0</v>
      </c>
      <c r="W9432">
        <v>0</v>
      </c>
      <c r="X9432">
        <v>1.7321187248844998</v>
      </c>
      <c r="Y9432">
        <v>49.992217668360851</v>
      </c>
      <c r="Z9432">
        <v>41.449371527028504</v>
      </c>
      <c r="AA9432">
        <v>3.0523555037932004</v>
      </c>
      <c r="AB9432">
        <v>11.648407903806966</v>
      </c>
      <c r="AC9432">
        <v>16.832847962656231</v>
      </c>
      <c r="AD9432">
        <v>0</v>
      </c>
      <c r="AE9432">
        <v>124.70731929053025</v>
      </c>
    </row>
    <row r="9433" spans="1:31" x14ac:dyDescent="0.25">
      <c r="A9433">
        <v>2336813</v>
      </c>
      <c r="B9433">
        <v>1</v>
      </c>
      <c r="C9433" t="s">
        <v>80</v>
      </c>
      <c r="D9433" t="s">
        <v>84</v>
      </c>
      <c r="E9433" t="s">
        <v>147</v>
      </c>
      <c r="F9433" t="s">
        <v>26685</v>
      </c>
      <c r="G9433" t="s">
        <v>143</v>
      </c>
      <c r="H9433" t="s">
        <v>150</v>
      </c>
      <c r="I9433" t="s">
        <v>136</v>
      </c>
      <c r="J9433" t="s">
        <v>137</v>
      </c>
      <c r="K9433" t="s">
        <v>144</v>
      </c>
      <c r="L9433" t="s">
        <v>26686</v>
      </c>
      <c r="M9433" t="s">
        <v>26687</v>
      </c>
      <c r="N9433">
        <v>3.9363888880000002</v>
      </c>
      <c r="O9433">
        <v>0</v>
      </c>
      <c r="P9433">
        <v>108</v>
      </c>
      <c r="Q9433">
        <v>0</v>
      </c>
      <c r="R9433">
        <v>0</v>
      </c>
      <c r="S9433">
        <v>0</v>
      </c>
      <c r="T9433">
        <v>5</v>
      </c>
      <c r="U9433">
        <v>0</v>
      </c>
      <c r="V9433">
        <v>0</v>
      </c>
      <c r="W9433">
        <v>0</v>
      </c>
      <c r="X9433">
        <v>77.024350207301765</v>
      </c>
      <c r="Y9433">
        <v>0</v>
      </c>
      <c r="Z9433">
        <v>0</v>
      </c>
      <c r="AA9433">
        <v>0</v>
      </c>
      <c r="AB9433">
        <v>17.880453799845437</v>
      </c>
      <c r="AC9433">
        <v>0</v>
      </c>
      <c r="AD9433">
        <v>0</v>
      </c>
      <c r="AE9433">
        <v>94.904804007147206</v>
      </c>
    </row>
    <row r="9434" spans="1:31" x14ac:dyDescent="0.25">
      <c r="A9434">
        <v>2337062</v>
      </c>
      <c r="B9434">
        <v>1</v>
      </c>
      <c r="C9434" t="s">
        <v>80</v>
      </c>
      <c r="D9434" t="s">
        <v>96</v>
      </c>
      <c r="E9434" t="s">
        <v>153</v>
      </c>
      <c r="F9434" t="s">
        <v>26688</v>
      </c>
      <c r="G9434" t="s">
        <v>155</v>
      </c>
      <c r="H9434" t="s">
        <v>150</v>
      </c>
      <c r="I9434" t="s">
        <v>136</v>
      </c>
      <c r="J9434" t="s">
        <v>137</v>
      </c>
      <c r="K9434" t="s">
        <v>138</v>
      </c>
      <c r="L9434" t="s">
        <v>26689</v>
      </c>
      <c r="M9434" t="s">
        <v>26690</v>
      </c>
      <c r="N9434">
        <v>0.79833333299999998</v>
      </c>
      <c r="O9434">
        <v>0</v>
      </c>
      <c r="P9434">
        <v>2</v>
      </c>
      <c r="Q9434">
        <v>0</v>
      </c>
      <c r="R9434">
        <v>0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0.34493613468558337</v>
      </c>
      <c r="Y9434">
        <v>0</v>
      </c>
      <c r="Z9434">
        <v>0</v>
      </c>
      <c r="AA9434">
        <v>0</v>
      </c>
      <c r="AB9434">
        <v>0</v>
      </c>
      <c r="AC9434">
        <v>0</v>
      </c>
      <c r="AD9434">
        <v>0</v>
      </c>
      <c r="AE9434">
        <v>0.34493613468558337</v>
      </c>
    </row>
    <row r="9435" spans="1:31" x14ac:dyDescent="0.25">
      <c r="A9435">
        <v>2336621</v>
      </c>
      <c r="B9435">
        <v>1</v>
      </c>
      <c r="C9435" t="s">
        <v>80</v>
      </c>
      <c r="D9435" t="s">
        <v>83</v>
      </c>
      <c r="E9435" t="s">
        <v>147</v>
      </c>
      <c r="F9435" t="s">
        <v>26691</v>
      </c>
      <c r="G9435" t="s">
        <v>513</v>
      </c>
      <c r="H9435" t="s">
        <v>150</v>
      </c>
      <c r="I9435" t="s">
        <v>136</v>
      </c>
      <c r="J9435" t="s">
        <v>137</v>
      </c>
      <c r="K9435" t="s">
        <v>138</v>
      </c>
      <c r="L9435" t="s">
        <v>26692</v>
      </c>
      <c r="M9435" t="s">
        <v>26693</v>
      </c>
      <c r="N9435">
        <v>2.7866666659999999</v>
      </c>
      <c r="O9435">
        <v>0</v>
      </c>
      <c r="P9435">
        <v>2</v>
      </c>
      <c r="Q9435">
        <v>0</v>
      </c>
      <c r="R9435">
        <v>0</v>
      </c>
      <c r="S9435">
        <v>0</v>
      </c>
      <c r="T9435">
        <v>62</v>
      </c>
      <c r="U9435">
        <v>0</v>
      </c>
      <c r="V9435">
        <v>0</v>
      </c>
      <c r="W9435">
        <v>0</v>
      </c>
      <c r="X9435">
        <v>1.5242027674749499</v>
      </c>
      <c r="Y9435">
        <v>0</v>
      </c>
      <c r="Z9435">
        <v>0</v>
      </c>
      <c r="AA9435">
        <v>0</v>
      </c>
      <c r="AB9435">
        <v>99.897048675932425</v>
      </c>
      <c r="AC9435">
        <v>0</v>
      </c>
      <c r="AD9435">
        <v>0</v>
      </c>
      <c r="AE9435">
        <v>101.42125144340737</v>
      </c>
    </row>
    <row r="9436" spans="1:31" x14ac:dyDescent="0.25">
      <c r="A9436">
        <v>2337162</v>
      </c>
      <c r="B9436">
        <v>1</v>
      </c>
      <c r="C9436" t="s">
        <v>80</v>
      </c>
      <c r="D9436" t="s">
        <v>96</v>
      </c>
      <c r="E9436" t="s">
        <v>153</v>
      </c>
      <c r="F9436" t="s">
        <v>26694</v>
      </c>
      <c r="G9436" t="s">
        <v>155</v>
      </c>
      <c r="H9436" t="s">
        <v>150</v>
      </c>
      <c r="I9436" t="s">
        <v>136</v>
      </c>
      <c r="J9436" t="s">
        <v>137</v>
      </c>
      <c r="K9436" t="s">
        <v>138</v>
      </c>
      <c r="L9436" t="s">
        <v>26695</v>
      </c>
      <c r="M9436" t="s">
        <v>26696</v>
      </c>
      <c r="N9436">
        <v>1.645</v>
      </c>
      <c r="O9436">
        <v>0</v>
      </c>
      <c r="P9436">
        <v>1</v>
      </c>
      <c r="Q9436">
        <v>0</v>
      </c>
      <c r="R9436">
        <v>0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2.1906840584101004</v>
      </c>
      <c r="Y9436">
        <v>0</v>
      </c>
      <c r="Z9436">
        <v>0</v>
      </c>
      <c r="AA9436">
        <v>0</v>
      </c>
      <c r="AB9436">
        <v>0</v>
      </c>
      <c r="AC9436">
        <v>0</v>
      </c>
      <c r="AD9436">
        <v>0</v>
      </c>
      <c r="AE9436">
        <v>2.1906840584101004</v>
      </c>
    </row>
    <row r="9437" spans="1:31" x14ac:dyDescent="0.25">
      <c r="A9437">
        <v>2336601</v>
      </c>
      <c r="B9437">
        <v>1</v>
      </c>
      <c r="C9437" t="s">
        <v>80</v>
      </c>
      <c r="D9437" t="s">
        <v>95</v>
      </c>
      <c r="E9437" t="s">
        <v>175</v>
      </c>
      <c r="F9437" t="s">
        <v>21436</v>
      </c>
      <c r="G9437" t="s">
        <v>210</v>
      </c>
      <c r="H9437" t="s">
        <v>135</v>
      </c>
      <c r="I9437" t="s">
        <v>136</v>
      </c>
      <c r="J9437" t="s">
        <v>137</v>
      </c>
      <c r="K9437" t="s">
        <v>138</v>
      </c>
      <c r="L9437" t="s">
        <v>26697</v>
      </c>
      <c r="M9437" t="s">
        <v>26698</v>
      </c>
      <c r="N9437">
        <v>1.0708333329999999</v>
      </c>
      <c r="O9437">
        <v>0</v>
      </c>
      <c r="P9437">
        <v>43</v>
      </c>
      <c r="Q9437">
        <v>0</v>
      </c>
      <c r="R9437">
        <v>1</v>
      </c>
      <c r="S9437">
        <v>0</v>
      </c>
      <c r="T9437">
        <v>2</v>
      </c>
      <c r="U9437">
        <v>0</v>
      </c>
      <c r="V9437">
        <v>0</v>
      </c>
      <c r="W9437">
        <v>0</v>
      </c>
      <c r="X9437">
        <v>11.178719823374122</v>
      </c>
      <c r="Y9437">
        <v>0</v>
      </c>
      <c r="Z9437">
        <v>1.2834965502E-3</v>
      </c>
      <c r="AA9437">
        <v>0</v>
      </c>
      <c r="AB9437">
        <v>8.0441453769000013E-2</v>
      </c>
      <c r="AC9437">
        <v>0</v>
      </c>
      <c r="AD9437">
        <v>0</v>
      </c>
      <c r="AE9437">
        <v>11.260444773693322</v>
      </c>
    </row>
    <row r="9438" spans="1:31" x14ac:dyDescent="0.25">
      <c r="A9438">
        <v>2336910</v>
      </c>
      <c r="B9438">
        <v>1</v>
      </c>
      <c r="C9438" t="s">
        <v>80</v>
      </c>
      <c r="D9438" t="s">
        <v>85</v>
      </c>
      <c r="E9438" t="s">
        <v>158</v>
      </c>
      <c r="F9438" t="s">
        <v>26699</v>
      </c>
      <c r="G9438" t="s">
        <v>336</v>
      </c>
      <c r="H9438" t="s">
        <v>150</v>
      </c>
      <c r="I9438" t="s">
        <v>136</v>
      </c>
      <c r="J9438" t="s">
        <v>137</v>
      </c>
      <c r="K9438" t="s">
        <v>138</v>
      </c>
      <c r="L9438" t="s">
        <v>26700</v>
      </c>
      <c r="M9438" t="s">
        <v>26701</v>
      </c>
      <c r="N9438">
        <v>2.3725000000000001</v>
      </c>
      <c r="O9438">
        <v>0</v>
      </c>
      <c r="P9438">
        <v>1251</v>
      </c>
      <c r="Q9438">
        <v>0</v>
      </c>
      <c r="R9438">
        <v>0</v>
      </c>
      <c r="S9438">
        <v>0</v>
      </c>
      <c r="T9438">
        <v>66</v>
      </c>
      <c r="U9438">
        <v>0</v>
      </c>
      <c r="V9438">
        <v>0</v>
      </c>
      <c r="W9438">
        <v>0</v>
      </c>
      <c r="X9438">
        <v>625.5756202638338</v>
      </c>
      <c r="Y9438">
        <v>0</v>
      </c>
      <c r="Z9438">
        <v>0</v>
      </c>
      <c r="AA9438">
        <v>0</v>
      </c>
      <c r="AB9438">
        <v>94.960567401889065</v>
      </c>
      <c r="AC9438">
        <v>0</v>
      </c>
      <c r="AD9438">
        <v>0</v>
      </c>
      <c r="AE9438">
        <v>720.53618766572288</v>
      </c>
    </row>
    <row r="9439" spans="1:31" x14ac:dyDescent="0.25">
      <c r="A9439">
        <v>2337079</v>
      </c>
      <c r="B9439">
        <v>1</v>
      </c>
      <c r="C9439" t="s">
        <v>81</v>
      </c>
      <c r="D9439" t="s">
        <v>114</v>
      </c>
      <c r="E9439" t="s">
        <v>175</v>
      </c>
      <c r="F9439" t="s">
        <v>14931</v>
      </c>
      <c r="G9439" t="s">
        <v>210</v>
      </c>
      <c r="H9439" t="s">
        <v>135</v>
      </c>
      <c r="I9439" t="s">
        <v>136</v>
      </c>
      <c r="J9439" t="s">
        <v>137</v>
      </c>
      <c r="K9439" t="s">
        <v>138</v>
      </c>
      <c r="L9439" t="s">
        <v>26702</v>
      </c>
      <c r="M9439" t="s">
        <v>26703</v>
      </c>
      <c r="N9439">
        <v>1.175</v>
      </c>
      <c r="O9439">
        <v>0</v>
      </c>
      <c r="P9439">
        <v>267</v>
      </c>
      <c r="Q9439">
        <v>0</v>
      </c>
      <c r="R9439">
        <v>1</v>
      </c>
      <c r="S9439">
        <v>0</v>
      </c>
      <c r="T9439">
        <v>21</v>
      </c>
      <c r="U9439">
        <v>0</v>
      </c>
      <c r="V9439">
        <v>0</v>
      </c>
      <c r="W9439">
        <v>0</v>
      </c>
      <c r="X9439">
        <v>43.70456752512716</v>
      </c>
      <c r="Y9439">
        <v>0</v>
      </c>
      <c r="Z9439">
        <v>6.6828438896550005E-2</v>
      </c>
      <c r="AA9439">
        <v>0</v>
      </c>
      <c r="AB9439">
        <v>7.546836885793299</v>
      </c>
      <c r="AC9439">
        <v>0</v>
      </c>
      <c r="AD9439">
        <v>0</v>
      </c>
      <c r="AE9439">
        <v>51.318232849817008</v>
      </c>
    </row>
    <row r="9440" spans="1:31" x14ac:dyDescent="0.25">
      <c r="A9440">
        <v>2336956</v>
      </c>
      <c r="B9440">
        <v>1</v>
      </c>
      <c r="C9440" t="s">
        <v>80</v>
      </c>
      <c r="D9440" t="s">
        <v>95</v>
      </c>
      <c r="E9440" t="s">
        <v>147</v>
      </c>
      <c r="F9440" t="s">
        <v>26704</v>
      </c>
      <c r="G9440" t="s">
        <v>149</v>
      </c>
      <c r="H9440" t="s">
        <v>150</v>
      </c>
      <c r="I9440" t="s">
        <v>136</v>
      </c>
      <c r="J9440" t="s">
        <v>137</v>
      </c>
      <c r="K9440" t="s">
        <v>138</v>
      </c>
      <c r="L9440" t="s">
        <v>26705</v>
      </c>
      <c r="M9440" t="s">
        <v>26706</v>
      </c>
      <c r="N9440">
        <v>1.7863888880000001</v>
      </c>
      <c r="O9440">
        <v>0</v>
      </c>
      <c r="P9440">
        <v>65</v>
      </c>
      <c r="Q9440">
        <v>0</v>
      </c>
      <c r="R9440">
        <v>0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24.560681132027305</v>
      </c>
      <c r="Y9440">
        <v>0</v>
      </c>
      <c r="Z9440">
        <v>0</v>
      </c>
      <c r="AA9440">
        <v>0</v>
      </c>
      <c r="AB9440">
        <v>0</v>
      </c>
      <c r="AC9440">
        <v>0</v>
      </c>
      <c r="AD9440">
        <v>0</v>
      </c>
      <c r="AE9440">
        <v>24.560681132027305</v>
      </c>
    </row>
    <row r="9441" spans="1:31" x14ac:dyDescent="0.25">
      <c r="A9441">
        <v>2337102</v>
      </c>
      <c r="B9441">
        <v>1</v>
      </c>
      <c r="C9441" t="s">
        <v>80</v>
      </c>
      <c r="D9441" t="s">
        <v>93</v>
      </c>
      <c r="E9441" t="s">
        <v>141</v>
      </c>
      <c r="F9441" t="s">
        <v>5218</v>
      </c>
      <c r="G9441" t="s">
        <v>134</v>
      </c>
      <c r="H9441" t="s">
        <v>135</v>
      </c>
      <c r="I9441" t="s">
        <v>136</v>
      </c>
      <c r="J9441" t="s">
        <v>137</v>
      </c>
      <c r="K9441" t="s">
        <v>138</v>
      </c>
      <c r="L9441" t="s">
        <v>26707</v>
      </c>
      <c r="M9441" t="s">
        <v>26708</v>
      </c>
      <c r="N9441">
        <v>0.196944444</v>
      </c>
      <c r="O9441">
        <v>0</v>
      </c>
      <c r="P9441">
        <v>424</v>
      </c>
      <c r="Q9441">
        <v>43</v>
      </c>
      <c r="R9441">
        <v>22</v>
      </c>
      <c r="S9441">
        <v>10</v>
      </c>
      <c r="T9441">
        <v>77</v>
      </c>
      <c r="U9441">
        <v>0</v>
      </c>
      <c r="V9441">
        <v>0</v>
      </c>
      <c r="W9441">
        <v>0</v>
      </c>
      <c r="X9441">
        <v>15.302883336710067</v>
      </c>
      <c r="Y9441">
        <v>86.030148742812202</v>
      </c>
      <c r="Z9441">
        <v>23.491574648549616</v>
      </c>
      <c r="AA9441">
        <v>9.7930015244244455</v>
      </c>
      <c r="AB9441">
        <v>17.781825410775891</v>
      </c>
      <c r="AC9441">
        <v>0</v>
      </c>
      <c r="AD9441">
        <v>0</v>
      </c>
      <c r="AE9441">
        <v>152.39943366327222</v>
      </c>
    </row>
    <row r="9442" spans="1:31" x14ac:dyDescent="0.25">
      <c r="A9442">
        <v>2336833</v>
      </c>
      <c r="B9442">
        <v>1</v>
      </c>
      <c r="C9442" t="s">
        <v>80</v>
      </c>
      <c r="D9442" t="s">
        <v>96</v>
      </c>
      <c r="E9442" t="s">
        <v>175</v>
      </c>
      <c r="F9442" t="s">
        <v>26709</v>
      </c>
      <c r="G9442" t="s">
        <v>177</v>
      </c>
      <c r="H9442" t="s">
        <v>135</v>
      </c>
      <c r="I9442" t="s">
        <v>136</v>
      </c>
      <c r="J9442" t="s">
        <v>137</v>
      </c>
      <c r="K9442" t="s">
        <v>144</v>
      </c>
      <c r="L9442" t="s">
        <v>26710</v>
      </c>
      <c r="M9442" t="s">
        <v>26711</v>
      </c>
      <c r="N9442">
        <v>3.7547222219999998</v>
      </c>
      <c r="O9442">
        <v>0</v>
      </c>
      <c r="P9442">
        <v>256</v>
      </c>
      <c r="Q9442">
        <v>0</v>
      </c>
      <c r="R9442">
        <v>3</v>
      </c>
      <c r="S9442">
        <v>3</v>
      </c>
      <c r="T9442">
        <v>33</v>
      </c>
      <c r="U9442">
        <v>0</v>
      </c>
      <c r="V9442">
        <v>0</v>
      </c>
      <c r="W9442">
        <v>0</v>
      </c>
      <c r="X9442">
        <v>598.4638547430792</v>
      </c>
      <c r="Y9442">
        <v>0</v>
      </c>
      <c r="Z9442">
        <v>0.7349846908151999</v>
      </c>
      <c r="AA9442">
        <v>58.465851015991205</v>
      </c>
      <c r="AB9442">
        <v>2767.7369202764535</v>
      </c>
      <c r="AC9442">
        <v>0</v>
      </c>
      <c r="AD9442">
        <v>0</v>
      </c>
      <c r="AE9442">
        <v>3425.4016107263392</v>
      </c>
    </row>
    <row r="9443" spans="1:31" x14ac:dyDescent="0.25">
      <c r="A9443">
        <v>2337039</v>
      </c>
      <c r="B9443">
        <v>1</v>
      </c>
      <c r="C9443" t="s">
        <v>80</v>
      </c>
      <c r="D9443" t="s">
        <v>93</v>
      </c>
      <c r="E9443" t="s">
        <v>147</v>
      </c>
      <c r="F9443" t="s">
        <v>26712</v>
      </c>
      <c r="G9443" t="s">
        <v>149</v>
      </c>
      <c r="H9443" t="s">
        <v>150</v>
      </c>
      <c r="I9443" t="s">
        <v>136</v>
      </c>
      <c r="J9443" t="s">
        <v>137</v>
      </c>
      <c r="K9443" t="s">
        <v>138</v>
      </c>
      <c r="L9443" t="s">
        <v>26713</v>
      </c>
      <c r="M9443" t="s">
        <v>26714</v>
      </c>
      <c r="N9443">
        <v>6.4444444440000002</v>
      </c>
      <c r="O9443">
        <v>0</v>
      </c>
      <c r="P9443">
        <v>3</v>
      </c>
      <c r="Q9443">
        <v>0</v>
      </c>
      <c r="R9443">
        <v>1</v>
      </c>
      <c r="S9443">
        <v>0</v>
      </c>
      <c r="T9443">
        <v>0</v>
      </c>
      <c r="U9443">
        <v>0</v>
      </c>
      <c r="V9443">
        <v>0</v>
      </c>
      <c r="W9443">
        <v>0</v>
      </c>
      <c r="X9443">
        <v>0.28213999774133336</v>
      </c>
      <c r="Y9443">
        <v>0</v>
      </c>
      <c r="Z9443">
        <v>0</v>
      </c>
      <c r="AA9443">
        <v>0</v>
      </c>
      <c r="AB9443">
        <v>0</v>
      </c>
      <c r="AC9443">
        <v>0</v>
      </c>
      <c r="AD9443">
        <v>0</v>
      </c>
      <c r="AE9443">
        <v>0.28213999774133336</v>
      </c>
    </row>
    <row r="9444" spans="1:31" x14ac:dyDescent="0.25">
      <c r="A9444">
        <v>2336873</v>
      </c>
      <c r="B9444">
        <v>1</v>
      </c>
      <c r="C9444" t="s">
        <v>80</v>
      </c>
      <c r="D9444" t="s">
        <v>103</v>
      </c>
      <c r="E9444" t="s">
        <v>132</v>
      </c>
      <c r="F9444" t="s">
        <v>26715</v>
      </c>
      <c r="G9444" t="s">
        <v>134</v>
      </c>
      <c r="H9444" t="s">
        <v>135</v>
      </c>
      <c r="I9444" t="s">
        <v>136</v>
      </c>
      <c r="J9444" t="s">
        <v>137</v>
      </c>
      <c r="K9444" t="s">
        <v>138</v>
      </c>
      <c r="L9444" t="s">
        <v>26716</v>
      </c>
      <c r="M9444" t="s">
        <v>26717</v>
      </c>
      <c r="N9444">
        <v>9.6111110999999999E-2</v>
      </c>
      <c r="O9444">
        <v>3</v>
      </c>
      <c r="P9444">
        <v>2356</v>
      </c>
      <c r="Q9444">
        <v>37</v>
      </c>
      <c r="R9444">
        <v>78</v>
      </c>
      <c r="S9444">
        <v>15</v>
      </c>
      <c r="T9444">
        <v>294</v>
      </c>
      <c r="U9444">
        <v>4</v>
      </c>
      <c r="V9444">
        <v>5</v>
      </c>
      <c r="W9444">
        <v>0.69256952467306665</v>
      </c>
      <c r="X9444">
        <v>59.378273867729348</v>
      </c>
      <c r="Y9444">
        <v>17.3122100333056</v>
      </c>
      <c r="Z9444">
        <v>18.679052410408357</v>
      </c>
      <c r="AA9444">
        <v>16.298807180565834</v>
      </c>
      <c r="AB9444">
        <v>34.068511335058794</v>
      </c>
      <c r="AC9444">
        <v>35.221257201281666</v>
      </c>
      <c r="AD9444">
        <v>16.957713243801003</v>
      </c>
      <c r="AE9444">
        <v>198.60839479682369</v>
      </c>
    </row>
    <row r="9445" spans="1:31" x14ac:dyDescent="0.25">
      <c r="A9445">
        <v>2336853</v>
      </c>
      <c r="B9445">
        <v>1</v>
      </c>
      <c r="C9445" t="s">
        <v>80</v>
      </c>
      <c r="D9445" t="s">
        <v>104</v>
      </c>
      <c r="E9445" t="s">
        <v>147</v>
      </c>
      <c r="F9445" t="s">
        <v>26718</v>
      </c>
      <c r="G9445" t="s">
        <v>336</v>
      </c>
      <c r="H9445" t="s">
        <v>150</v>
      </c>
      <c r="I9445" t="s">
        <v>136</v>
      </c>
      <c r="J9445" t="s">
        <v>137</v>
      </c>
      <c r="K9445" t="s">
        <v>138</v>
      </c>
      <c r="L9445" t="s">
        <v>26719</v>
      </c>
      <c r="M9445" t="s">
        <v>26720</v>
      </c>
      <c r="N9445">
        <v>0.69083333300000005</v>
      </c>
      <c r="O9445">
        <v>0</v>
      </c>
      <c r="P9445">
        <v>74</v>
      </c>
      <c r="Q9445">
        <v>0</v>
      </c>
      <c r="R9445">
        <v>0</v>
      </c>
      <c r="S9445">
        <v>0</v>
      </c>
      <c r="T9445">
        <v>8</v>
      </c>
      <c r="U9445">
        <v>0</v>
      </c>
      <c r="V9445">
        <v>0</v>
      </c>
      <c r="W9445">
        <v>0</v>
      </c>
      <c r="X9445">
        <v>8.0643139515684013</v>
      </c>
      <c r="Y9445">
        <v>0</v>
      </c>
      <c r="Z9445">
        <v>0</v>
      </c>
      <c r="AA9445">
        <v>0</v>
      </c>
      <c r="AB9445">
        <v>2.0959630889531002</v>
      </c>
      <c r="AC9445">
        <v>0</v>
      </c>
      <c r="AD9445">
        <v>0</v>
      </c>
      <c r="AE9445">
        <v>10.160277040521501</v>
      </c>
    </row>
    <row r="9446" spans="1:31" x14ac:dyDescent="0.25">
      <c r="A9446">
        <v>2337059</v>
      </c>
      <c r="B9446">
        <v>1</v>
      </c>
      <c r="C9446" t="s">
        <v>80</v>
      </c>
      <c r="D9446" t="s">
        <v>84</v>
      </c>
      <c r="E9446" t="s">
        <v>153</v>
      </c>
      <c r="F9446" t="s">
        <v>26721</v>
      </c>
      <c r="G9446" t="s">
        <v>703</v>
      </c>
      <c r="H9446" t="s">
        <v>150</v>
      </c>
      <c r="I9446" t="s">
        <v>136</v>
      </c>
      <c r="J9446" t="s">
        <v>3</v>
      </c>
      <c r="K9446" t="s">
        <v>138</v>
      </c>
      <c r="L9446" t="s">
        <v>26722</v>
      </c>
      <c r="M9446" t="s">
        <v>26723</v>
      </c>
      <c r="N9446">
        <v>1.8588888880000001</v>
      </c>
      <c r="O9446">
        <v>0</v>
      </c>
      <c r="P9446">
        <v>12</v>
      </c>
      <c r="Q9446">
        <v>0</v>
      </c>
      <c r="R9446">
        <v>0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4.3675226883537004</v>
      </c>
      <c r="Y9446">
        <v>0</v>
      </c>
      <c r="Z9446">
        <v>0</v>
      </c>
      <c r="AA9446">
        <v>0</v>
      </c>
      <c r="AB9446">
        <v>0</v>
      </c>
      <c r="AC9446">
        <v>0</v>
      </c>
      <c r="AD9446">
        <v>0</v>
      </c>
      <c r="AE9446">
        <v>4.3675226883537004</v>
      </c>
    </row>
    <row r="9447" spans="1:31" x14ac:dyDescent="0.25">
      <c r="A9447">
        <v>2336624</v>
      </c>
      <c r="B9447">
        <v>1</v>
      </c>
      <c r="C9447" t="s">
        <v>80</v>
      </c>
      <c r="D9447" t="s">
        <v>101</v>
      </c>
      <c r="E9447" t="s">
        <v>141</v>
      </c>
      <c r="F9447" t="s">
        <v>26724</v>
      </c>
      <c r="G9447" t="s">
        <v>467</v>
      </c>
      <c r="H9447" t="s">
        <v>135</v>
      </c>
      <c r="I9447" t="s">
        <v>136</v>
      </c>
      <c r="J9447" t="s">
        <v>137</v>
      </c>
      <c r="K9447" t="s">
        <v>144</v>
      </c>
      <c r="L9447" t="s">
        <v>26725</v>
      </c>
      <c r="M9447" t="s">
        <v>26726</v>
      </c>
      <c r="N9447">
        <v>0.52277777700000005</v>
      </c>
      <c r="O9447">
        <v>3</v>
      </c>
      <c r="P9447">
        <v>0</v>
      </c>
      <c r="Q9447">
        <v>2</v>
      </c>
      <c r="R9447">
        <v>0</v>
      </c>
      <c r="S9447">
        <v>16</v>
      </c>
      <c r="T9447">
        <v>0</v>
      </c>
      <c r="U9447">
        <v>0</v>
      </c>
      <c r="V9447">
        <v>0</v>
      </c>
      <c r="W9447">
        <v>2.6045305620736006</v>
      </c>
      <c r="X9447">
        <v>0</v>
      </c>
      <c r="Y9447">
        <v>4.3155421211731664</v>
      </c>
      <c r="Z9447">
        <v>0</v>
      </c>
      <c r="AA9447">
        <v>151.42721145713475</v>
      </c>
      <c r="AB9447">
        <v>0</v>
      </c>
      <c r="AC9447">
        <v>0</v>
      </c>
      <c r="AD9447">
        <v>0</v>
      </c>
      <c r="AE9447">
        <v>158.3472841403815</v>
      </c>
    </row>
    <row r="9448" spans="1:31" x14ac:dyDescent="0.25">
      <c r="A9448">
        <v>2336767</v>
      </c>
      <c r="B9448">
        <v>1</v>
      </c>
      <c r="C9448" t="s">
        <v>80</v>
      </c>
      <c r="D9448" t="s">
        <v>108</v>
      </c>
      <c r="E9448" t="s">
        <v>158</v>
      </c>
      <c r="F9448" t="s">
        <v>26727</v>
      </c>
      <c r="G9448" t="s">
        <v>503</v>
      </c>
      <c r="H9448" t="s">
        <v>150</v>
      </c>
      <c r="I9448" t="s">
        <v>136</v>
      </c>
      <c r="J9448" t="s">
        <v>137</v>
      </c>
      <c r="K9448" t="s">
        <v>138</v>
      </c>
      <c r="L9448" t="s">
        <v>26728</v>
      </c>
      <c r="M9448" t="s">
        <v>26729</v>
      </c>
      <c r="N9448">
        <v>2.4316666659999999</v>
      </c>
      <c r="O9448">
        <v>0</v>
      </c>
      <c r="P9448">
        <v>34</v>
      </c>
      <c r="Q9448">
        <v>0</v>
      </c>
      <c r="R9448">
        <v>5</v>
      </c>
      <c r="S9448">
        <v>0</v>
      </c>
      <c r="T9448">
        <v>8</v>
      </c>
      <c r="U9448">
        <v>0</v>
      </c>
      <c r="V9448">
        <v>0</v>
      </c>
      <c r="W9448">
        <v>0</v>
      </c>
      <c r="X9448">
        <v>9.5906302829469041</v>
      </c>
      <c r="Y9448">
        <v>0</v>
      </c>
      <c r="Z9448">
        <v>7.2791829932115837</v>
      </c>
      <c r="AA9448">
        <v>0</v>
      </c>
      <c r="AB9448">
        <v>16.005521318845656</v>
      </c>
      <c r="AC9448">
        <v>0</v>
      </c>
      <c r="AD9448">
        <v>0</v>
      </c>
      <c r="AE9448">
        <v>32.875334595004148</v>
      </c>
    </row>
    <row r="9449" spans="1:31" x14ac:dyDescent="0.25">
      <c r="A9449">
        <v>2336982</v>
      </c>
      <c r="B9449">
        <v>1</v>
      </c>
      <c r="C9449" t="s">
        <v>80</v>
      </c>
      <c r="D9449" t="s">
        <v>98</v>
      </c>
      <c r="E9449" t="s">
        <v>153</v>
      </c>
      <c r="F9449" t="s">
        <v>26730</v>
      </c>
      <c r="G9449" t="s">
        <v>155</v>
      </c>
      <c r="H9449" t="s">
        <v>150</v>
      </c>
      <c r="I9449" t="s">
        <v>136</v>
      </c>
      <c r="J9449" t="s">
        <v>137</v>
      </c>
      <c r="K9449" t="s">
        <v>138</v>
      </c>
      <c r="L9449" t="s">
        <v>26731</v>
      </c>
      <c r="M9449" t="s">
        <v>26732</v>
      </c>
      <c r="N9449">
        <v>6.2472222220000004</v>
      </c>
      <c r="O9449">
        <v>0</v>
      </c>
      <c r="P9449">
        <v>0</v>
      </c>
      <c r="Q9449">
        <v>0</v>
      </c>
      <c r="R9449">
        <v>0</v>
      </c>
      <c r="S9449">
        <v>0</v>
      </c>
      <c r="T9449">
        <v>1</v>
      </c>
      <c r="U9449">
        <v>0</v>
      </c>
      <c r="V9449">
        <v>0</v>
      </c>
      <c r="W9449">
        <v>0</v>
      </c>
      <c r="X9449">
        <v>0</v>
      </c>
      <c r="Y9449">
        <v>0</v>
      </c>
      <c r="Z9449">
        <v>0</v>
      </c>
      <c r="AA9449">
        <v>0</v>
      </c>
      <c r="AB9449">
        <v>9.4481010845148461</v>
      </c>
      <c r="AC9449">
        <v>0</v>
      </c>
      <c r="AD9449">
        <v>0</v>
      </c>
      <c r="AE9449">
        <v>9.4481010845148461</v>
      </c>
    </row>
    <row r="9450" spans="1:31" x14ac:dyDescent="0.25">
      <c r="A9450">
        <v>2336673</v>
      </c>
      <c r="B9450">
        <v>1</v>
      </c>
      <c r="C9450" t="s">
        <v>80</v>
      </c>
      <c r="D9450" t="s">
        <v>98</v>
      </c>
      <c r="E9450" t="s">
        <v>175</v>
      </c>
      <c r="F9450" t="s">
        <v>26733</v>
      </c>
      <c r="G9450" t="s">
        <v>210</v>
      </c>
      <c r="H9450" t="s">
        <v>135</v>
      </c>
      <c r="I9450" t="s">
        <v>136</v>
      </c>
      <c r="J9450" t="s">
        <v>137</v>
      </c>
      <c r="K9450" t="s">
        <v>138</v>
      </c>
      <c r="L9450" t="s">
        <v>26734</v>
      </c>
      <c r="M9450" t="s">
        <v>26735</v>
      </c>
      <c r="N9450">
        <v>0.81888888800000004</v>
      </c>
      <c r="O9450">
        <v>0</v>
      </c>
      <c r="P9450">
        <v>4</v>
      </c>
      <c r="Q9450">
        <v>0</v>
      </c>
      <c r="R9450">
        <v>8</v>
      </c>
      <c r="S9450">
        <v>0</v>
      </c>
      <c r="T9450">
        <v>9</v>
      </c>
      <c r="U9450">
        <v>0</v>
      </c>
      <c r="V9450">
        <v>0</v>
      </c>
      <c r="W9450">
        <v>0</v>
      </c>
      <c r="X9450">
        <v>1.19709503078735</v>
      </c>
      <c r="Y9450">
        <v>0</v>
      </c>
      <c r="Z9450">
        <v>11.412025112447736</v>
      </c>
      <c r="AA9450">
        <v>0</v>
      </c>
      <c r="AB9450">
        <v>6.7537683465162077</v>
      </c>
      <c r="AC9450">
        <v>0</v>
      </c>
      <c r="AD9450">
        <v>0</v>
      </c>
      <c r="AE9450">
        <v>19.362888489751295</v>
      </c>
    </row>
    <row r="9451" spans="1:31" x14ac:dyDescent="0.25">
      <c r="A9451">
        <v>2336627</v>
      </c>
      <c r="B9451">
        <v>1</v>
      </c>
      <c r="C9451" t="s">
        <v>80</v>
      </c>
      <c r="D9451" t="s">
        <v>101</v>
      </c>
      <c r="E9451" t="s">
        <v>141</v>
      </c>
      <c r="F9451" t="s">
        <v>26736</v>
      </c>
      <c r="G9451" t="s">
        <v>467</v>
      </c>
      <c r="H9451" t="s">
        <v>135</v>
      </c>
      <c r="I9451" t="s">
        <v>136</v>
      </c>
      <c r="J9451" t="s">
        <v>137</v>
      </c>
      <c r="K9451" t="s">
        <v>138</v>
      </c>
      <c r="L9451" t="s">
        <v>26737</v>
      </c>
      <c r="M9451" t="s">
        <v>26738</v>
      </c>
      <c r="N9451">
        <v>0.16666666599999999</v>
      </c>
      <c r="O9451">
        <v>0</v>
      </c>
      <c r="P9451">
        <v>3966</v>
      </c>
      <c r="Q9451">
        <v>0</v>
      </c>
      <c r="R9451">
        <v>3</v>
      </c>
      <c r="S9451">
        <v>7</v>
      </c>
      <c r="T9451">
        <v>200</v>
      </c>
      <c r="U9451">
        <v>0</v>
      </c>
      <c r="V9451">
        <v>0</v>
      </c>
      <c r="W9451">
        <v>0</v>
      </c>
      <c r="X9451">
        <v>127.15053478815284</v>
      </c>
      <c r="Y9451">
        <v>0</v>
      </c>
      <c r="Z9451">
        <v>4.195517486E-2</v>
      </c>
      <c r="AA9451">
        <v>56.334122782576664</v>
      </c>
      <c r="AB9451">
        <v>23.487762460416636</v>
      </c>
      <c r="AC9451">
        <v>0</v>
      </c>
      <c r="AD9451">
        <v>0</v>
      </c>
      <c r="AE9451">
        <v>207.01437520600612</v>
      </c>
    </row>
    <row r="9452" spans="1:31" x14ac:dyDescent="0.25">
      <c r="A9452">
        <v>2337128</v>
      </c>
      <c r="B9452">
        <v>1</v>
      </c>
      <c r="C9452" t="s">
        <v>81</v>
      </c>
      <c r="D9452" t="s">
        <v>123</v>
      </c>
      <c r="E9452" t="s">
        <v>153</v>
      </c>
      <c r="F9452" t="s">
        <v>26739</v>
      </c>
      <c r="G9452" t="s">
        <v>155</v>
      </c>
      <c r="H9452" t="s">
        <v>150</v>
      </c>
      <c r="I9452" t="s">
        <v>136</v>
      </c>
      <c r="J9452" t="s">
        <v>137</v>
      </c>
      <c r="K9452" t="s">
        <v>138</v>
      </c>
      <c r="L9452" t="s">
        <v>26740</v>
      </c>
      <c r="M9452" t="s">
        <v>26741</v>
      </c>
      <c r="N9452">
        <v>1.6955555550000001</v>
      </c>
      <c r="O9452">
        <v>0</v>
      </c>
      <c r="P9452">
        <v>0</v>
      </c>
      <c r="Q9452">
        <v>0</v>
      </c>
      <c r="R9452">
        <v>1</v>
      </c>
      <c r="S9452">
        <v>0</v>
      </c>
      <c r="T9452">
        <v>0</v>
      </c>
      <c r="U9452">
        <v>0</v>
      </c>
      <c r="V9452">
        <v>0</v>
      </c>
      <c r="W9452">
        <v>0</v>
      </c>
      <c r="X9452">
        <v>0</v>
      </c>
      <c r="Y9452">
        <v>0</v>
      </c>
      <c r="Z9452">
        <v>0.92602730936733335</v>
      </c>
      <c r="AA9452">
        <v>0</v>
      </c>
      <c r="AB9452">
        <v>0</v>
      </c>
      <c r="AC9452">
        <v>0</v>
      </c>
      <c r="AD9452">
        <v>0</v>
      </c>
      <c r="AE9452">
        <v>0.92602730936733335</v>
      </c>
    </row>
    <row r="9453" spans="1:31" x14ac:dyDescent="0.25">
      <c r="A9453">
        <v>2337028</v>
      </c>
      <c r="B9453">
        <v>1</v>
      </c>
      <c r="C9453" t="s">
        <v>80</v>
      </c>
      <c r="D9453" t="s">
        <v>82</v>
      </c>
      <c r="E9453" t="s">
        <v>285</v>
      </c>
      <c r="F9453" t="s">
        <v>26742</v>
      </c>
      <c r="G9453" t="s">
        <v>336</v>
      </c>
      <c r="H9453" t="s">
        <v>150</v>
      </c>
      <c r="I9453" t="s">
        <v>136</v>
      </c>
      <c r="J9453" t="s">
        <v>137</v>
      </c>
      <c r="K9453" t="s">
        <v>138</v>
      </c>
      <c r="L9453" t="s">
        <v>26743</v>
      </c>
      <c r="M9453" t="s">
        <v>26744</v>
      </c>
      <c r="N9453">
        <v>0.45027777699999999</v>
      </c>
      <c r="O9453">
        <v>0</v>
      </c>
      <c r="P9453">
        <v>21</v>
      </c>
      <c r="Q9453">
        <v>0</v>
      </c>
      <c r="R9453">
        <v>0</v>
      </c>
      <c r="S9453">
        <v>0</v>
      </c>
      <c r="T9453">
        <v>5</v>
      </c>
      <c r="U9453">
        <v>0</v>
      </c>
      <c r="V9453">
        <v>0</v>
      </c>
      <c r="W9453">
        <v>0</v>
      </c>
      <c r="X9453">
        <v>4.2483830216998753</v>
      </c>
      <c r="Y9453">
        <v>0</v>
      </c>
      <c r="Z9453">
        <v>0</v>
      </c>
      <c r="AA9453">
        <v>0</v>
      </c>
      <c r="AB9453">
        <v>2.2694890464470334</v>
      </c>
      <c r="AC9453">
        <v>0</v>
      </c>
      <c r="AD9453">
        <v>0</v>
      </c>
      <c r="AE9453">
        <v>6.5178720681469091</v>
      </c>
    </row>
    <row r="9454" spans="1:31" x14ac:dyDescent="0.25">
      <c r="A9454">
        <v>2336690</v>
      </c>
      <c r="B9454">
        <v>1</v>
      </c>
      <c r="C9454" t="s">
        <v>80</v>
      </c>
      <c r="D9454" t="s">
        <v>110</v>
      </c>
      <c r="E9454" t="s">
        <v>158</v>
      </c>
      <c r="F9454" t="s">
        <v>21461</v>
      </c>
      <c r="G9454" t="s">
        <v>143</v>
      </c>
      <c r="H9454" t="s">
        <v>150</v>
      </c>
      <c r="I9454" t="s">
        <v>136</v>
      </c>
      <c r="J9454" t="s">
        <v>137</v>
      </c>
      <c r="K9454" t="s">
        <v>144</v>
      </c>
      <c r="L9454" t="s">
        <v>26745</v>
      </c>
      <c r="M9454" t="s">
        <v>26746</v>
      </c>
      <c r="N9454">
        <v>7.556944444</v>
      </c>
      <c r="O9454">
        <v>0</v>
      </c>
      <c r="P9454">
        <v>92</v>
      </c>
      <c r="Q9454">
        <v>0</v>
      </c>
      <c r="R9454">
        <v>0</v>
      </c>
      <c r="S9454">
        <v>0</v>
      </c>
      <c r="T9454">
        <v>11</v>
      </c>
      <c r="U9454">
        <v>0</v>
      </c>
      <c r="V9454">
        <v>0</v>
      </c>
      <c r="W9454">
        <v>0</v>
      </c>
      <c r="X9454">
        <v>177.86975892385507</v>
      </c>
      <c r="Y9454">
        <v>0</v>
      </c>
      <c r="Z9454">
        <v>0</v>
      </c>
      <c r="AA9454">
        <v>0</v>
      </c>
      <c r="AB9454">
        <v>49.772507729515546</v>
      </c>
      <c r="AC9454">
        <v>0</v>
      </c>
      <c r="AD9454">
        <v>0</v>
      </c>
      <c r="AE9454">
        <v>227.64226665337063</v>
      </c>
    </row>
    <row r="9455" spans="1:31" x14ac:dyDescent="0.25">
      <c r="A9455">
        <v>2337045</v>
      </c>
      <c r="B9455">
        <v>1</v>
      </c>
      <c r="C9455" t="s">
        <v>80</v>
      </c>
      <c r="D9455" t="s">
        <v>103</v>
      </c>
      <c r="E9455" t="s">
        <v>153</v>
      </c>
      <c r="F9455" t="s">
        <v>26747</v>
      </c>
      <c r="G9455" t="s">
        <v>155</v>
      </c>
      <c r="H9455" t="s">
        <v>150</v>
      </c>
      <c r="I9455" t="s">
        <v>136</v>
      </c>
      <c r="J9455" t="s">
        <v>137</v>
      </c>
      <c r="K9455" t="s">
        <v>138</v>
      </c>
      <c r="L9455" t="s">
        <v>26748</v>
      </c>
      <c r="M9455" t="s">
        <v>26749</v>
      </c>
      <c r="N9455">
        <v>4.1488888880000001</v>
      </c>
      <c r="O9455">
        <v>0</v>
      </c>
      <c r="P9455">
        <v>1</v>
      </c>
      <c r="Q9455">
        <v>0</v>
      </c>
      <c r="R9455">
        <v>0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4.4796655491291672E-2</v>
      </c>
      <c r="Y9455">
        <v>0</v>
      </c>
      <c r="Z9455">
        <v>0</v>
      </c>
      <c r="AA9455">
        <v>0</v>
      </c>
      <c r="AB9455">
        <v>0</v>
      </c>
      <c r="AC9455">
        <v>0</v>
      </c>
      <c r="AD9455">
        <v>0</v>
      </c>
      <c r="AE9455">
        <v>4.4796655491291672E-2</v>
      </c>
    </row>
    <row r="9456" spans="1:31" x14ac:dyDescent="0.25">
      <c r="A9456">
        <v>2337088</v>
      </c>
      <c r="B9456">
        <v>1</v>
      </c>
      <c r="C9456" t="s">
        <v>80</v>
      </c>
      <c r="D9456" t="s">
        <v>91</v>
      </c>
      <c r="E9456" t="s">
        <v>175</v>
      </c>
      <c r="F9456" t="s">
        <v>26750</v>
      </c>
      <c r="G9456" t="s">
        <v>210</v>
      </c>
      <c r="H9456" t="s">
        <v>135</v>
      </c>
      <c r="I9456" t="s">
        <v>136</v>
      </c>
      <c r="J9456" t="s">
        <v>137</v>
      </c>
      <c r="K9456" t="s">
        <v>138</v>
      </c>
      <c r="L9456" t="s">
        <v>26751</v>
      </c>
      <c r="M9456" t="s">
        <v>26752</v>
      </c>
      <c r="N9456">
        <v>1.5380555549999999</v>
      </c>
      <c r="O9456">
        <v>0</v>
      </c>
      <c r="P9456">
        <v>0</v>
      </c>
      <c r="Q9456">
        <v>0</v>
      </c>
      <c r="R9456">
        <v>8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0</v>
      </c>
      <c r="Y9456">
        <v>0</v>
      </c>
      <c r="Z9456">
        <v>6.8497764041907168</v>
      </c>
      <c r="AA9456">
        <v>0</v>
      </c>
      <c r="AB9456">
        <v>0</v>
      </c>
      <c r="AC9456">
        <v>0</v>
      </c>
      <c r="AD9456">
        <v>0</v>
      </c>
      <c r="AE9456">
        <v>6.8497764041907168</v>
      </c>
    </row>
    <row r="9457" spans="1:31" x14ac:dyDescent="0.25">
      <c r="A9457">
        <v>2336899</v>
      </c>
      <c r="B9457">
        <v>1</v>
      </c>
      <c r="C9457" t="s">
        <v>80</v>
      </c>
      <c r="D9457" t="s">
        <v>106</v>
      </c>
      <c r="E9457" t="s">
        <v>153</v>
      </c>
      <c r="F9457" t="s">
        <v>26753</v>
      </c>
      <c r="G9457" t="s">
        <v>155</v>
      </c>
      <c r="H9457" t="s">
        <v>150</v>
      </c>
      <c r="I9457" t="s">
        <v>136</v>
      </c>
      <c r="J9457" t="s">
        <v>137</v>
      </c>
      <c r="K9457" t="s">
        <v>138</v>
      </c>
      <c r="L9457" t="s">
        <v>26754</v>
      </c>
      <c r="M9457" t="s">
        <v>26755</v>
      </c>
      <c r="N9457">
        <v>4.6466666659999998</v>
      </c>
      <c r="O9457">
        <v>0</v>
      </c>
      <c r="P9457">
        <v>0</v>
      </c>
      <c r="Q9457">
        <v>0</v>
      </c>
      <c r="R9457">
        <v>1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0</v>
      </c>
      <c r="Y9457">
        <v>0</v>
      </c>
      <c r="Z9457">
        <v>17.109128497385402</v>
      </c>
      <c r="AA9457">
        <v>0</v>
      </c>
      <c r="AB9457">
        <v>0</v>
      </c>
      <c r="AC9457">
        <v>0</v>
      </c>
      <c r="AD9457">
        <v>0</v>
      </c>
      <c r="AE9457">
        <v>17.109128497385402</v>
      </c>
    </row>
    <row r="9458" spans="1:31" x14ac:dyDescent="0.25">
      <c r="A9458">
        <v>2336590</v>
      </c>
      <c r="B9458">
        <v>1</v>
      </c>
      <c r="C9458" t="s">
        <v>80</v>
      </c>
      <c r="D9458" t="s">
        <v>101</v>
      </c>
      <c r="E9458" t="s">
        <v>141</v>
      </c>
      <c r="F9458" t="s">
        <v>26756</v>
      </c>
      <c r="G9458" t="s">
        <v>467</v>
      </c>
      <c r="H9458" t="s">
        <v>135</v>
      </c>
      <c r="I9458" t="s">
        <v>136</v>
      </c>
      <c r="J9458" t="s">
        <v>137</v>
      </c>
      <c r="K9458" t="s">
        <v>144</v>
      </c>
      <c r="L9458" t="s">
        <v>26757</v>
      </c>
      <c r="M9458" t="s">
        <v>26758</v>
      </c>
      <c r="N9458">
        <v>0.64</v>
      </c>
      <c r="O9458">
        <v>0</v>
      </c>
      <c r="P9458">
        <v>2285</v>
      </c>
      <c r="Q9458">
        <v>0</v>
      </c>
      <c r="R9458">
        <v>0</v>
      </c>
      <c r="S9458">
        <v>3</v>
      </c>
      <c r="T9458">
        <v>145</v>
      </c>
      <c r="U9458">
        <v>0</v>
      </c>
      <c r="V9458">
        <v>0</v>
      </c>
      <c r="W9458">
        <v>0</v>
      </c>
      <c r="X9458">
        <v>235.25404631262072</v>
      </c>
      <c r="Y9458">
        <v>0</v>
      </c>
      <c r="Z9458">
        <v>0</v>
      </c>
      <c r="AA9458">
        <v>7.3506871619328011</v>
      </c>
      <c r="AB9458">
        <v>43.181319974559969</v>
      </c>
      <c r="AC9458">
        <v>0</v>
      </c>
      <c r="AD9458">
        <v>0</v>
      </c>
      <c r="AE9458">
        <v>285.78605344911347</v>
      </c>
    </row>
    <row r="9459" spans="1:31" x14ac:dyDescent="0.25">
      <c r="A9459">
        <v>2336756</v>
      </c>
      <c r="B9459">
        <v>1</v>
      </c>
      <c r="C9459" t="s">
        <v>80</v>
      </c>
      <c r="D9459" t="s">
        <v>99</v>
      </c>
      <c r="E9459" t="s">
        <v>147</v>
      </c>
      <c r="F9459" t="s">
        <v>26759</v>
      </c>
      <c r="G9459" t="s">
        <v>149</v>
      </c>
      <c r="H9459" t="s">
        <v>150</v>
      </c>
      <c r="I9459" t="s">
        <v>136</v>
      </c>
      <c r="J9459" t="s">
        <v>137</v>
      </c>
      <c r="K9459" t="s">
        <v>138</v>
      </c>
      <c r="L9459" t="s">
        <v>26760</v>
      </c>
      <c r="M9459" t="s">
        <v>26761</v>
      </c>
      <c r="N9459">
        <v>1.426388888</v>
      </c>
      <c r="O9459">
        <v>0</v>
      </c>
      <c r="P9459">
        <v>46</v>
      </c>
      <c r="Q9459">
        <v>0</v>
      </c>
      <c r="R9459">
        <v>0</v>
      </c>
      <c r="S9459">
        <v>0</v>
      </c>
      <c r="T9459">
        <v>8</v>
      </c>
      <c r="U9459">
        <v>0</v>
      </c>
      <c r="V9459">
        <v>0</v>
      </c>
      <c r="W9459">
        <v>0</v>
      </c>
      <c r="X9459">
        <v>19.654677756298831</v>
      </c>
      <c r="Y9459">
        <v>0</v>
      </c>
      <c r="Z9459">
        <v>0</v>
      </c>
      <c r="AA9459">
        <v>0</v>
      </c>
      <c r="AB9459">
        <v>42.496559163221448</v>
      </c>
      <c r="AC9459">
        <v>0</v>
      </c>
      <c r="AD9459">
        <v>0</v>
      </c>
      <c r="AE9459">
        <v>62.151236919520279</v>
      </c>
    </row>
    <row r="9460" spans="1:31" x14ac:dyDescent="0.25">
      <c r="A9460">
        <v>2336776</v>
      </c>
      <c r="B9460">
        <v>1</v>
      </c>
      <c r="C9460" t="s">
        <v>80</v>
      </c>
      <c r="D9460" t="s">
        <v>102</v>
      </c>
      <c r="E9460" t="s">
        <v>147</v>
      </c>
      <c r="F9460" t="s">
        <v>26762</v>
      </c>
      <c r="G9460" t="s">
        <v>336</v>
      </c>
      <c r="H9460" t="s">
        <v>150</v>
      </c>
      <c r="I9460" t="s">
        <v>136</v>
      </c>
      <c r="J9460" t="s">
        <v>137</v>
      </c>
      <c r="K9460" t="s">
        <v>138</v>
      </c>
      <c r="L9460" t="s">
        <v>26763</v>
      </c>
      <c r="M9460" t="s">
        <v>26764</v>
      </c>
      <c r="N9460">
        <v>1.309722222</v>
      </c>
      <c r="O9460">
        <v>0</v>
      </c>
      <c r="P9460">
        <v>6</v>
      </c>
      <c r="Q9460">
        <v>0</v>
      </c>
      <c r="R9460">
        <v>6</v>
      </c>
      <c r="S9460">
        <v>0</v>
      </c>
      <c r="T9460">
        <v>3</v>
      </c>
      <c r="U9460">
        <v>0</v>
      </c>
      <c r="V9460">
        <v>0</v>
      </c>
      <c r="W9460">
        <v>0</v>
      </c>
      <c r="X9460">
        <v>1.212046130222125</v>
      </c>
      <c r="Y9460">
        <v>0</v>
      </c>
      <c r="Z9460">
        <v>4.4179633718036673</v>
      </c>
      <c r="AA9460">
        <v>0</v>
      </c>
      <c r="AB9460">
        <v>3.1306212462000667</v>
      </c>
      <c r="AC9460">
        <v>0</v>
      </c>
      <c r="AD9460">
        <v>0</v>
      </c>
      <c r="AE9460">
        <v>8.760630748225859</v>
      </c>
    </row>
    <row r="9461" spans="1:31" x14ac:dyDescent="0.25">
      <c r="A9461">
        <v>2337068</v>
      </c>
      <c r="B9461">
        <v>1</v>
      </c>
      <c r="C9461" t="s">
        <v>80</v>
      </c>
      <c r="D9461" t="s">
        <v>98</v>
      </c>
      <c r="E9461" t="s">
        <v>141</v>
      </c>
      <c r="F9461" t="s">
        <v>26765</v>
      </c>
      <c r="G9461" t="s">
        <v>467</v>
      </c>
      <c r="H9461" t="s">
        <v>135</v>
      </c>
      <c r="I9461" t="s">
        <v>136</v>
      </c>
      <c r="J9461" t="s">
        <v>137</v>
      </c>
      <c r="K9461" t="s">
        <v>138</v>
      </c>
      <c r="L9461" t="s">
        <v>26766</v>
      </c>
      <c r="M9461" t="s">
        <v>26767</v>
      </c>
      <c r="N9461">
        <v>0.78388888800000001</v>
      </c>
      <c r="O9461">
        <v>1</v>
      </c>
      <c r="P9461">
        <v>255</v>
      </c>
      <c r="Q9461">
        <v>2</v>
      </c>
      <c r="R9461">
        <v>13</v>
      </c>
      <c r="S9461">
        <v>10</v>
      </c>
      <c r="T9461">
        <v>61</v>
      </c>
      <c r="U9461">
        <v>2</v>
      </c>
      <c r="V9461">
        <v>0</v>
      </c>
      <c r="W9461">
        <v>1.2336737953418835</v>
      </c>
      <c r="X9461">
        <v>40.95946777577393</v>
      </c>
      <c r="Y9461">
        <v>2.3643379078838445</v>
      </c>
      <c r="Z9461">
        <v>15.506721974072208</v>
      </c>
      <c r="AA9461">
        <v>19.994520015096267</v>
      </c>
      <c r="AB9461">
        <v>32.886216297548494</v>
      </c>
      <c r="AC9461">
        <v>89.57698254147067</v>
      </c>
      <c r="AD9461">
        <v>0</v>
      </c>
      <c r="AE9461">
        <v>202.52192030718729</v>
      </c>
    </row>
    <row r="9462" spans="1:31" x14ac:dyDescent="0.25">
      <c r="A9462">
        <v>2336962</v>
      </c>
      <c r="B9462">
        <v>1</v>
      </c>
      <c r="C9462" t="s">
        <v>80</v>
      </c>
      <c r="D9462" t="s">
        <v>103</v>
      </c>
      <c r="E9462" t="s">
        <v>158</v>
      </c>
      <c r="F9462" t="s">
        <v>26768</v>
      </c>
      <c r="G9462" t="s">
        <v>336</v>
      </c>
      <c r="H9462" t="s">
        <v>150</v>
      </c>
      <c r="I9462" t="s">
        <v>136</v>
      </c>
      <c r="J9462" t="s">
        <v>137</v>
      </c>
      <c r="K9462" t="s">
        <v>138</v>
      </c>
      <c r="L9462" t="s">
        <v>26769</v>
      </c>
      <c r="M9462" t="s">
        <v>26770</v>
      </c>
      <c r="N9462">
        <v>1.0563888880000001</v>
      </c>
      <c r="O9462">
        <v>0</v>
      </c>
      <c r="P9462">
        <v>76</v>
      </c>
      <c r="Q9462">
        <v>0</v>
      </c>
      <c r="R9462">
        <v>1</v>
      </c>
      <c r="S9462">
        <v>0</v>
      </c>
      <c r="T9462">
        <v>2</v>
      </c>
      <c r="U9462">
        <v>0</v>
      </c>
      <c r="V9462">
        <v>0</v>
      </c>
      <c r="W9462">
        <v>0</v>
      </c>
      <c r="X9462">
        <v>18.814659525144336</v>
      </c>
      <c r="Y9462">
        <v>0</v>
      </c>
      <c r="Z9462">
        <v>7.6253151622000012E-2</v>
      </c>
      <c r="AA9462">
        <v>0</v>
      </c>
      <c r="AB9462">
        <v>5.0270984752437782</v>
      </c>
      <c r="AC9462">
        <v>0</v>
      </c>
      <c r="AD9462">
        <v>0</v>
      </c>
      <c r="AE9462">
        <v>23.918011152010116</v>
      </c>
    </row>
    <row r="9463" spans="1:31" x14ac:dyDescent="0.25">
      <c r="A9463">
        <v>2336670</v>
      </c>
      <c r="B9463">
        <v>1</v>
      </c>
      <c r="C9463" t="s">
        <v>81</v>
      </c>
      <c r="D9463" t="s">
        <v>116</v>
      </c>
      <c r="E9463" t="s">
        <v>132</v>
      </c>
      <c r="F9463" t="s">
        <v>22955</v>
      </c>
      <c r="G9463" t="s">
        <v>134</v>
      </c>
      <c r="H9463" t="s">
        <v>135</v>
      </c>
      <c r="I9463" t="s">
        <v>136</v>
      </c>
      <c r="J9463" t="s">
        <v>137</v>
      </c>
      <c r="K9463" t="s">
        <v>138</v>
      </c>
      <c r="L9463" t="s">
        <v>26771</v>
      </c>
      <c r="M9463" t="s">
        <v>26772</v>
      </c>
      <c r="N9463">
        <v>0.44750000000000001</v>
      </c>
      <c r="O9463">
        <v>0</v>
      </c>
      <c r="P9463">
        <v>516</v>
      </c>
      <c r="Q9463">
        <v>5</v>
      </c>
      <c r="R9463">
        <v>37</v>
      </c>
      <c r="S9463">
        <v>1</v>
      </c>
      <c r="T9463">
        <v>62</v>
      </c>
      <c r="U9463">
        <v>0</v>
      </c>
      <c r="V9463">
        <v>0</v>
      </c>
      <c r="W9463">
        <v>0</v>
      </c>
      <c r="X9463">
        <v>32.041964356334468</v>
      </c>
      <c r="Y9463">
        <v>8.4897279717508507</v>
      </c>
      <c r="Z9463">
        <v>2.5333521994378003</v>
      </c>
      <c r="AA9463">
        <v>0.60524384920161112</v>
      </c>
      <c r="AB9463">
        <v>7.5707323502417427</v>
      </c>
      <c r="AC9463">
        <v>0</v>
      </c>
      <c r="AD9463">
        <v>0</v>
      </c>
      <c r="AE9463">
        <v>51.241020726966475</v>
      </c>
    </row>
    <row r="9464" spans="1:31" x14ac:dyDescent="0.25">
      <c r="A9464">
        <v>2337171</v>
      </c>
      <c r="B9464">
        <v>1</v>
      </c>
      <c r="C9464" t="s">
        <v>81</v>
      </c>
      <c r="D9464" t="s">
        <v>128</v>
      </c>
      <c r="E9464" t="s">
        <v>175</v>
      </c>
      <c r="F9464" t="s">
        <v>26773</v>
      </c>
      <c r="G9464" t="s">
        <v>210</v>
      </c>
      <c r="H9464" t="s">
        <v>135</v>
      </c>
      <c r="I9464" t="s">
        <v>136</v>
      </c>
      <c r="J9464" t="s">
        <v>137</v>
      </c>
      <c r="K9464" t="s">
        <v>138</v>
      </c>
      <c r="L9464" t="s">
        <v>26774</v>
      </c>
      <c r="M9464" t="s">
        <v>26775</v>
      </c>
      <c r="N9464">
        <v>4.2619444440000001</v>
      </c>
      <c r="O9464">
        <v>0</v>
      </c>
      <c r="P9464">
        <v>108</v>
      </c>
      <c r="Q9464">
        <v>0</v>
      </c>
      <c r="R9464">
        <v>0</v>
      </c>
      <c r="S9464">
        <v>0</v>
      </c>
      <c r="T9464">
        <v>8</v>
      </c>
      <c r="U9464">
        <v>0</v>
      </c>
      <c r="V9464">
        <v>0</v>
      </c>
      <c r="W9464">
        <v>0</v>
      </c>
      <c r="X9464">
        <v>65.752907793485335</v>
      </c>
      <c r="Y9464">
        <v>0</v>
      </c>
      <c r="Z9464">
        <v>0</v>
      </c>
      <c r="AA9464">
        <v>0</v>
      </c>
      <c r="AB9464">
        <v>11.887165723725611</v>
      </c>
      <c r="AC9464">
        <v>0</v>
      </c>
      <c r="AD9464">
        <v>0</v>
      </c>
      <c r="AE9464">
        <v>77.640073517210951</v>
      </c>
    </row>
    <row r="9465" spans="1:31" x14ac:dyDescent="0.25">
      <c r="A9465">
        <v>2337008</v>
      </c>
      <c r="B9465">
        <v>1</v>
      </c>
      <c r="C9465" t="s">
        <v>80</v>
      </c>
      <c r="D9465" t="s">
        <v>109</v>
      </c>
      <c r="E9465" t="s">
        <v>153</v>
      </c>
      <c r="F9465" t="s">
        <v>26776</v>
      </c>
      <c r="G9465" t="s">
        <v>155</v>
      </c>
      <c r="H9465" t="s">
        <v>150</v>
      </c>
      <c r="I9465" t="s">
        <v>136</v>
      </c>
      <c r="J9465" t="s">
        <v>137</v>
      </c>
      <c r="K9465" t="s">
        <v>138</v>
      </c>
      <c r="L9465" t="s">
        <v>26777</v>
      </c>
      <c r="M9465" t="s">
        <v>26778</v>
      </c>
      <c r="N9465">
        <v>1.0075000000000001</v>
      </c>
      <c r="O9465">
        <v>0</v>
      </c>
      <c r="P9465">
        <v>3</v>
      </c>
      <c r="Q9465">
        <v>0</v>
      </c>
      <c r="R9465">
        <v>0</v>
      </c>
      <c r="S9465">
        <v>0</v>
      </c>
      <c r="T9465">
        <v>0</v>
      </c>
      <c r="U9465">
        <v>0</v>
      </c>
      <c r="V9465">
        <v>0</v>
      </c>
      <c r="W9465">
        <v>0</v>
      </c>
      <c r="X9465">
        <v>0.29852803699391672</v>
      </c>
      <c r="Y9465">
        <v>0</v>
      </c>
      <c r="Z9465">
        <v>0</v>
      </c>
      <c r="AA9465">
        <v>0</v>
      </c>
      <c r="AB9465">
        <v>0</v>
      </c>
      <c r="AC9465">
        <v>0</v>
      </c>
      <c r="AD9465">
        <v>0</v>
      </c>
      <c r="AE9465">
        <v>0.29852803699391672</v>
      </c>
    </row>
    <row r="9466" spans="1:31" x14ac:dyDescent="0.25">
      <c r="A9466">
        <v>2336630</v>
      </c>
      <c r="B9466">
        <v>1</v>
      </c>
      <c r="C9466" t="s">
        <v>81</v>
      </c>
      <c r="D9466" t="s">
        <v>123</v>
      </c>
      <c r="E9466" t="s">
        <v>141</v>
      </c>
      <c r="F9466" t="s">
        <v>3118</v>
      </c>
      <c r="G9466" t="s">
        <v>134</v>
      </c>
      <c r="H9466" t="s">
        <v>135</v>
      </c>
      <c r="I9466" t="s">
        <v>136</v>
      </c>
      <c r="J9466" t="s">
        <v>137</v>
      </c>
      <c r="K9466" t="s">
        <v>138</v>
      </c>
      <c r="L9466" t="s">
        <v>26779</v>
      </c>
      <c r="M9466" t="s">
        <v>26780</v>
      </c>
      <c r="N9466">
        <v>0.76472222199999995</v>
      </c>
      <c r="O9466">
        <v>0</v>
      </c>
      <c r="P9466">
        <v>1</v>
      </c>
      <c r="Q9466">
        <v>0</v>
      </c>
      <c r="R9466">
        <v>3</v>
      </c>
      <c r="S9466">
        <v>3</v>
      </c>
      <c r="T9466">
        <v>2</v>
      </c>
      <c r="U9466">
        <v>6</v>
      </c>
      <c r="V9466">
        <v>1</v>
      </c>
      <c r="W9466">
        <v>0</v>
      </c>
      <c r="X9466">
        <v>0</v>
      </c>
      <c r="Y9466">
        <v>0</v>
      </c>
      <c r="Z9466">
        <v>1.3649326250842333</v>
      </c>
      <c r="AA9466">
        <v>94.768343438579706</v>
      </c>
      <c r="AB9466">
        <v>0.76083470966623346</v>
      </c>
      <c r="AC9466">
        <v>796.76257776571128</v>
      </c>
      <c r="AD9466">
        <v>65.080111781548354</v>
      </c>
      <c r="AE9466">
        <v>958.73680032058974</v>
      </c>
    </row>
    <row r="9467" spans="1:31" x14ac:dyDescent="0.25">
      <c r="A9467">
        <v>2336607</v>
      </c>
      <c r="B9467">
        <v>1</v>
      </c>
      <c r="C9467" t="s">
        <v>80</v>
      </c>
      <c r="D9467" t="s">
        <v>103</v>
      </c>
      <c r="E9467" t="s">
        <v>153</v>
      </c>
      <c r="F9467" t="s">
        <v>26781</v>
      </c>
      <c r="G9467" t="s">
        <v>193</v>
      </c>
      <c r="H9467" t="s">
        <v>150</v>
      </c>
      <c r="I9467" t="s">
        <v>136</v>
      </c>
      <c r="J9467" t="s">
        <v>137</v>
      </c>
      <c r="K9467" t="s">
        <v>138</v>
      </c>
      <c r="L9467" t="s">
        <v>26782</v>
      </c>
      <c r="M9467" t="s">
        <v>26783</v>
      </c>
      <c r="N9467">
        <v>0.80805555500000004</v>
      </c>
      <c r="O9467">
        <v>0</v>
      </c>
      <c r="P9467">
        <v>0</v>
      </c>
      <c r="Q9467">
        <v>0</v>
      </c>
      <c r="R9467">
        <v>0</v>
      </c>
      <c r="S9467">
        <v>0</v>
      </c>
      <c r="T9467">
        <v>1</v>
      </c>
      <c r="U9467">
        <v>0</v>
      </c>
      <c r="V9467">
        <v>0</v>
      </c>
      <c r="W9467">
        <v>0</v>
      </c>
      <c r="X9467">
        <v>0</v>
      </c>
      <c r="Y9467">
        <v>0</v>
      </c>
      <c r="Z9467">
        <v>0</v>
      </c>
      <c r="AA9467">
        <v>0</v>
      </c>
      <c r="AB9467">
        <v>2.4107921729000004E-3</v>
      </c>
      <c r="AC9467">
        <v>0</v>
      </c>
      <c r="AD9467">
        <v>0</v>
      </c>
      <c r="AE9467">
        <v>2.4107921729000004E-3</v>
      </c>
    </row>
    <row r="9468" spans="1:31" x14ac:dyDescent="0.25">
      <c r="A9468">
        <v>2337048</v>
      </c>
      <c r="B9468">
        <v>1</v>
      </c>
      <c r="C9468" t="s">
        <v>80</v>
      </c>
      <c r="D9468" t="s">
        <v>108</v>
      </c>
      <c r="E9468" t="s">
        <v>175</v>
      </c>
      <c r="F9468" t="s">
        <v>26784</v>
      </c>
      <c r="G9468" t="s">
        <v>716</v>
      </c>
      <c r="H9468" t="s">
        <v>135</v>
      </c>
      <c r="I9468" t="s">
        <v>136</v>
      </c>
      <c r="J9468" t="s">
        <v>137</v>
      </c>
      <c r="K9468" t="s">
        <v>138</v>
      </c>
      <c r="L9468" t="s">
        <v>26785</v>
      </c>
      <c r="M9468" t="s">
        <v>26786</v>
      </c>
      <c r="N9468">
        <v>0.80583333300000004</v>
      </c>
      <c r="O9468">
        <v>0</v>
      </c>
      <c r="P9468">
        <v>19</v>
      </c>
      <c r="Q9468">
        <v>0</v>
      </c>
      <c r="R9468">
        <v>7</v>
      </c>
      <c r="S9468">
        <v>0</v>
      </c>
      <c r="T9468">
        <v>3</v>
      </c>
      <c r="U9468">
        <v>0</v>
      </c>
      <c r="V9468">
        <v>0</v>
      </c>
      <c r="W9468">
        <v>0</v>
      </c>
      <c r="X9468">
        <v>1.3884525625425006</v>
      </c>
      <c r="Y9468">
        <v>0</v>
      </c>
      <c r="Z9468">
        <v>0.64498585332266667</v>
      </c>
      <c r="AA9468">
        <v>0</v>
      </c>
      <c r="AB9468">
        <v>2.5937558627897586</v>
      </c>
      <c r="AC9468">
        <v>0</v>
      </c>
      <c r="AD9468">
        <v>0</v>
      </c>
      <c r="AE9468">
        <v>4.6271942786549261</v>
      </c>
    </row>
    <row r="9469" spans="1:31" x14ac:dyDescent="0.25">
      <c r="A9469">
        <v>2337131</v>
      </c>
      <c r="B9469">
        <v>1</v>
      </c>
      <c r="C9469" t="s">
        <v>80</v>
      </c>
      <c r="D9469" t="s">
        <v>87</v>
      </c>
      <c r="E9469" t="s">
        <v>141</v>
      </c>
      <c r="F9469" t="s">
        <v>26787</v>
      </c>
      <c r="G9469" t="s">
        <v>134</v>
      </c>
      <c r="H9469" t="s">
        <v>135</v>
      </c>
      <c r="I9469" t="s">
        <v>136</v>
      </c>
      <c r="J9469" t="s">
        <v>137</v>
      </c>
      <c r="K9469" t="s">
        <v>138</v>
      </c>
      <c r="L9469" t="s">
        <v>26788</v>
      </c>
      <c r="M9469" t="s">
        <v>26789</v>
      </c>
      <c r="N9469">
        <v>1.1102777770000001</v>
      </c>
      <c r="O9469">
        <v>1</v>
      </c>
      <c r="P9469">
        <v>438</v>
      </c>
      <c r="Q9469">
        <v>0</v>
      </c>
      <c r="R9469">
        <v>0</v>
      </c>
      <c r="S9469">
        <v>17</v>
      </c>
      <c r="T9469">
        <v>140</v>
      </c>
      <c r="U9469">
        <v>0</v>
      </c>
      <c r="V9469">
        <v>0</v>
      </c>
      <c r="W9469">
        <v>0.92718341314602526</v>
      </c>
      <c r="X9469">
        <v>125.21525702275457</v>
      </c>
      <c r="Y9469">
        <v>0</v>
      </c>
      <c r="Z9469">
        <v>0</v>
      </c>
      <c r="AA9469">
        <v>541.34646788946907</v>
      </c>
      <c r="AB9469">
        <v>293.19834331300831</v>
      </c>
      <c r="AC9469">
        <v>0</v>
      </c>
      <c r="AD9469">
        <v>0</v>
      </c>
      <c r="AE9469">
        <v>960.68725163837803</v>
      </c>
    </row>
    <row r="9470" spans="1:31" x14ac:dyDescent="0.25">
      <c r="A9470">
        <v>2337065</v>
      </c>
      <c r="B9470">
        <v>1</v>
      </c>
      <c r="C9470" t="s">
        <v>80</v>
      </c>
      <c r="D9470" t="s">
        <v>97</v>
      </c>
      <c r="E9470" t="s">
        <v>141</v>
      </c>
      <c r="F9470" t="s">
        <v>26790</v>
      </c>
      <c r="G9470" t="s">
        <v>134</v>
      </c>
      <c r="H9470" t="s">
        <v>135</v>
      </c>
      <c r="I9470" t="s">
        <v>136</v>
      </c>
      <c r="J9470" t="s">
        <v>137</v>
      </c>
      <c r="K9470" t="s">
        <v>138</v>
      </c>
      <c r="L9470" t="s">
        <v>26791</v>
      </c>
      <c r="M9470" t="s">
        <v>26792</v>
      </c>
      <c r="N9470">
        <v>8.2500000000000004E-2</v>
      </c>
      <c r="O9470">
        <v>4</v>
      </c>
      <c r="P9470">
        <v>1563</v>
      </c>
      <c r="Q9470">
        <v>5</v>
      </c>
      <c r="R9470">
        <v>67</v>
      </c>
      <c r="S9470">
        <v>17</v>
      </c>
      <c r="T9470">
        <v>147</v>
      </c>
      <c r="U9470">
        <v>0</v>
      </c>
      <c r="V9470">
        <v>0</v>
      </c>
      <c r="W9470">
        <v>3.1486527551160002</v>
      </c>
      <c r="X9470">
        <v>30.887140161031962</v>
      </c>
      <c r="Y9470">
        <v>0.25984264034025001</v>
      </c>
      <c r="Z9470">
        <v>2.2941286318706253</v>
      </c>
      <c r="AA9470">
        <v>24.163555341828381</v>
      </c>
      <c r="AB9470">
        <v>10.903374745305078</v>
      </c>
      <c r="AC9470">
        <v>0</v>
      </c>
      <c r="AD9470">
        <v>0</v>
      </c>
      <c r="AE9470">
        <v>71.656694275492299</v>
      </c>
    </row>
    <row r="9471" spans="1:31" x14ac:dyDescent="0.25">
      <c r="A9471">
        <v>2336736</v>
      </c>
      <c r="B9471">
        <v>1</v>
      </c>
      <c r="C9471" t="s">
        <v>80</v>
      </c>
      <c r="D9471" t="s">
        <v>104</v>
      </c>
      <c r="E9471" t="s">
        <v>132</v>
      </c>
      <c r="F9471" t="s">
        <v>26793</v>
      </c>
      <c r="G9471" t="s">
        <v>143</v>
      </c>
      <c r="H9471" t="s">
        <v>135</v>
      </c>
      <c r="I9471" t="s">
        <v>136</v>
      </c>
      <c r="J9471" t="s">
        <v>137</v>
      </c>
      <c r="K9471" t="s">
        <v>144</v>
      </c>
      <c r="L9471" t="s">
        <v>26794</v>
      </c>
      <c r="M9471" t="s">
        <v>26795</v>
      </c>
      <c r="N9471">
        <v>8.0091666660000005</v>
      </c>
      <c r="O9471">
        <v>7</v>
      </c>
      <c r="P9471">
        <v>378</v>
      </c>
      <c r="Q9471">
        <v>13</v>
      </c>
      <c r="R9471">
        <v>20</v>
      </c>
      <c r="S9471">
        <v>17</v>
      </c>
      <c r="T9471">
        <v>53</v>
      </c>
      <c r="U9471">
        <v>0</v>
      </c>
      <c r="V9471">
        <v>0</v>
      </c>
      <c r="W9471">
        <v>22.335574162992049</v>
      </c>
      <c r="X9471">
        <v>511.52151271468608</v>
      </c>
      <c r="Y9471">
        <v>77.083094665281521</v>
      </c>
      <c r="Z9471">
        <v>51.682957378113741</v>
      </c>
      <c r="AA9471">
        <v>228.08003590911736</v>
      </c>
      <c r="AB9471">
        <v>171.60310261141669</v>
      </c>
      <c r="AC9471">
        <v>0</v>
      </c>
      <c r="AD9471">
        <v>0</v>
      </c>
      <c r="AE9471">
        <v>1062.3062774416073</v>
      </c>
    </row>
    <row r="9472" spans="1:31" x14ac:dyDescent="0.25">
      <c r="A9472">
        <v>2336902</v>
      </c>
      <c r="B9472">
        <v>1</v>
      </c>
      <c r="C9472" t="s">
        <v>80</v>
      </c>
      <c r="D9472" t="s">
        <v>98</v>
      </c>
      <c r="E9472" t="s">
        <v>153</v>
      </c>
      <c r="F9472" t="s">
        <v>26796</v>
      </c>
      <c r="G9472" t="s">
        <v>155</v>
      </c>
      <c r="H9472" t="s">
        <v>150</v>
      </c>
      <c r="I9472" t="s">
        <v>136</v>
      </c>
      <c r="J9472" t="s">
        <v>137</v>
      </c>
      <c r="K9472" t="s">
        <v>138</v>
      </c>
      <c r="L9472" t="s">
        <v>26797</v>
      </c>
      <c r="M9472" t="s">
        <v>26798</v>
      </c>
      <c r="N9472">
        <v>7.9349999999999996</v>
      </c>
      <c r="O9472">
        <v>0</v>
      </c>
      <c r="P9472">
        <v>0</v>
      </c>
      <c r="Q9472">
        <v>0</v>
      </c>
      <c r="R9472">
        <v>0</v>
      </c>
      <c r="S9472">
        <v>0</v>
      </c>
      <c r="T9472">
        <v>1</v>
      </c>
      <c r="U9472">
        <v>0</v>
      </c>
      <c r="V9472">
        <v>0</v>
      </c>
      <c r="W9472">
        <v>0</v>
      </c>
      <c r="X9472">
        <v>0</v>
      </c>
      <c r="Y9472">
        <v>0</v>
      </c>
      <c r="Z9472">
        <v>0</v>
      </c>
      <c r="AA9472">
        <v>0</v>
      </c>
      <c r="AB9472">
        <v>5.5170380927999994E-2</v>
      </c>
      <c r="AC9472">
        <v>0</v>
      </c>
      <c r="AD9472">
        <v>0</v>
      </c>
      <c r="AE9472">
        <v>5.5170380927999994E-2</v>
      </c>
    </row>
    <row r="9473" spans="1:31" x14ac:dyDescent="0.25">
      <c r="A9473">
        <v>2336753</v>
      </c>
      <c r="B9473">
        <v>1</v>
      </c>
      <c r="C9473" t="s">
        <v>80</v>
      </c>
      <c r="D9473" t="s">
        <v>91</v>
      </c>
      <c r="E9473" t="s">
        <v>175</v>
      </c>
      <c r="F9473" t="s">
        <v>4855</v>
      </c>
      <c r="G9473" t="s">
        <v>177</v>
      </c>
      <c r="H9473" t="s">
        <v>135</v>
      </c>
      <c r="I9473" t="s">
        <v>136</v>
      </c>
      <c r="J9473" t="s">
        <v>137</v>
      </c>
      <c r="K9473" t="s">
        <v>144</v>
      </c>
      <c r="L9473" t="s">
        <v>26799</v>
      </c>
      <c r="M9473" t="s">
        <v>26800</v>
      </c>
      <c r="N9473">
        <v>7.1061111109999997</v>
      </c>
      <c r="O9473">
        <v>0</v>
      </c>
      <c r="P9473">
        <v>22</v>
      </c>
      <c r="Q9473">
        <v>0</v>
      </c>
      <c r="R9473">
        <v>0</v>
      </c>
      <c r="S9473">
        <v>0</v>
      </c>
      <c r="T9473">
        <v>4</v>
      </c>
      <c r="U9473">
        <v>0</v>
      </c>
      <c r="V9473">
        <v>0</v>
      </c>
      <c r="W9473">
        <v>0</v>
      </c>
      <c r="X9473">
        <v>22.974324311931476</v>
      </c>
      <c r="Y9473">
        <v>0</v>
      </c>
      <c r="Z9473">
        <v>0</v>
      </c>
      <c r="AA9473">
        <v>0</v>
      </c>
      <c r="AB9473">
        <v>25.553112540245113</v>
      </c>
      <c r="AC9473">
        <v>0</v>
      </c>
      <c r="AD9473">
        <v>0</v>
      </c>
      <c r="AE9473">
        <v>48.527436852176592</v>
      </c>
    </row>
    <row r="9474" spans="1:31" x14ac:dyDescent="0.25">
      <c r="A9474">
        <v>2336773</v>
      </c>
      <c r="B9474">
        <v>1</v>
      </c>
      <c r="C9474" t="s">
        <v>80</v>
      </c>
      <c r="D9474" t="s">
        <v>83</v>
      </c>
      <c r="E9474" t="s">
        <v>158</v>
      </c>
      <c r="F9474" t="s">
        <v>26801</v>
      </c>
      <c r="G9474" t="s">
        <v>143</v>
      </c>
      <c r="H9474" t="s">
        <v>150</v>
      </c>
      <c r="I9474" t="s">
        <v>136</v>
      </c>
      <c r="J9474" t="s">
        <v>137</v>
      </c>
      <c r="K9474" t="s">
        <v>144</v>
      </c>
      <c r="L9474" t="s">
        <v>26802</v>
      </c>
      <c r="M9474" t="s">
        <v>26803</v>
      </c>
      <c r="N9474">
        <v>4.0905555549999999</v>
      </c>
      <c r="O9474">
        <v>0</v>
      </c>
      <c r="P9474">
        <v>0</v>
      </c>
      <c r="Q9474">
        <v>0</v>
      </c>
      <c r="R9474">
        <v>0</v>
      </c>
      <c r="S9474">
        <v>0</v>
      </c>
      <c r="T9474">
        <v>69</v>
      </c>
      <c r="U9474">
        <v>0</v>
      </c>
      <c r="V9474">
        <v>1</v>
      </c>
      <c r="W9474">
        <v>0</v>
      </c>
      <c r="X9474">
        <v>0</v>
      </c>
      <c r="Y9474">
        <v>0</v>
      </c>
      <c r="Z9474">
        <v>0</v>
      </c>
      <c r="AA9474">
        <v>0</v>
      </c>
      <c r="AB9474">
        <v>240.09065243997097</v>
      </c>
      <c r="AC9474">
        <v>0</v>
      </c>
      <c r="AD9474">
        <v>49.105307688652196</v>
      </c>
      <c r="AE9474">
        <v>289.19596012862314</v>
      </c>
    </row>
    <row r="9475" spans="1:31" x14ac:dyDescent="0.25">
      <c r="A9475">
        <v>2336859</v>
      </c>
      <c r="B9475">
        <v>1</v>
      </c>
      <c r="C9475" t="s">
        <v>81</v>
      </c>
      <c r="D9475" t="s">
        <v>118</v>
      </c>
      <c r="E9475" t="s">
        <v>175</v>
      </c>
      <c r="F9475" t="s">
        <v>26804</v>
      </c>
      <c r="G9475" t="s">
        <v>210</v>
      </c>
      <c r="H9475" t="s">
        <v>135</v>
      </c>
      <c r="I9475" t="s">
        <v>136</v>
      </c>
      <c r="J9475" t="s">
        <v>137</v>
      </c>
      <c r="K9475" t="s">
        <v>138</v>
      </c>
      <c r="L9475" t="s">
        <v>26805</v>
      </c>
      <c r="M9475" t="s">
        <v>26806</v>
      </c>
      <c r="N9475">
        <v>2.213333333</v>
      </c>
      <c r="O9475">
        <v>0</v>
      </c>
      <c r="P9475">
        <v>0</v>
      </c>
      <c r="Q9475">
        <v>14</v>
      </c>
      <c r="R9475">
        <v>0</v>
      </c>
      <c r="S9475">
        <v>5</v>
      </c>
      <c r="T9475">
        <v>0</v>
      </c>
      <c r="U9475">
        <v>0</v>
      </c>
      <c r="V9475">
        <v>0</v>
      </c>
      <c r="W9475">
        <v>0</v>
      </c>
      <c r="X9475">
        <v>0</v>
      </c>
      <c r="Y9475">
        <v>56.398465382517756</v>
      </c>
      <c r="Z9475">
        <v>0</v>
      </c>
      <c r="AA9475">
        <v>63.179647402562182</v>
      </c>
      <c r="AB9475">
        <v>0</v>
      </c>
      <c r="AC9475">
        <v>0</v>
      </c>
      <c r="AD9475">
        <v>0</v>
      </c>
      <c r="AE9475">
        <v>119.57811278507994</v>
      </c>
    </row>
    <row r="9476" spans="1:31" x14ac:dyDescent="0.25">
      <c r="A9476">
        <v>2337022</v>
      </c>
      <c r="B9476">
        <v>1</v>
      </c>
      <c r="C9476" t="s">
        <v>81</v>
      </c>
      <c r="D9476" t="s">
        <v>127</v>
      </c>
      <c r="E9476" t="s">
        <v>147</v>
      </c>
      <c r="F9476" t="s">
        <v>26807</v>
      </c>
      <c r="G9476" t="s">
        <v>149</v>
      </c>
      <c r="H9476" t="s">
        <v>150</v>
      </c>
      <c r="I9476" t="s">
        <v>136</v>
      </c>
      <c r="J9476" t="s">
        <v>137</v>
      </c>
      <c r="K9476" t="s">
        <v>138</v>
      </c>
      <c r="L9476" t="s">
        <v>26808</v>
      </c>
      <c r="M9476" t="s">
        <v>26809</v>
      </c>
      <c r="N9476">
        <v>0.92305555500000003</v>
      </c>
      <c r="O9476">
        <v>0</v>
      </c>
      <c r="P9476">
        <v>1</v>
      </c>
      <c r="Q9476">
        <v>0</v>
      </c>
      <c r="R9476">
        <v>0</v>
      </c>
      <c r="S9476">
        <v>0</v>
      </c>
      <c r="T9476">
        <v>0</v>
      </c>
      <c r="U9476">
        <v>0</v>
      </c>
      <c r="V9476">
        <v>0</v>
      </c>
      <c r="W9476">
        <v>0</v>
      </c>
      <c r="X9476">
        <v>0.30078283176558335</v>
      </c>
      <c r="Y9476">
        <v>0</v>
      </c>
      <c r="Z9476">
        <v>0</v>
      </c>
      <c r="AA9476">
        <v>0</v>
      </c>
      <c r="AB9476">
        <v>0</v>
      </c>
      <c r="AC9476">
        <v>0</v>
      </c>
      <c r="AD9476">
        <v>0</v>
      </c>
      <c r="AE9476">
        <v>0.30078283176558335</v>
      </c>
    </row>
    <row r="9477" spans="1:31" x14ac:dyDescent="0.25">
      <c r="A9477">
        <v>2336911</v>
      </c>
      <c r="B9477">
        <v>1</v>
      </c>
      <c r="C9477" t="s">
        <v>80</v>
      </c>
      <c r="D9477" t="s">
        <v>103</v>
      </c>
      <c r="E9477" t="s">
        <v>132</v>
      </c>
      <c r="F9477" t="s">
        <v>5149</v>
      </c>
      <c r="G9477" t="s">
        <v>134</v>
      </c>
      <c r="H9477" t="s">
        <v>135</v>
      </c>
      <c r="I9477" t="s">
        <v>136</v>
      </c>
      <c r="J9477" t="s">
        <v>137</v>
      </c>
      <c r="K9477" t="s">
        <v>138</v>
      </c>
      <c r="L9477" t="s">
        <v>26810</v>
      </c>
      <c r="M9477" t="s">
        <v>26811</v>
      </c>
      <c r="N9477">
        <v>0.67305555500000003</v>
      </c>
      <c r="O9477">
        <v>0</v>
      </c>
      <c r="P9477">
        <v>292</v>
      </c>
      <c r="Q9477">
        <v>38</v>
      </c>
      <c r="R9477">
        <v>5</v>
      </c>
      <c r="S9477">
        <v>7</v>
      </c>
      <c r="T9477">
        <v>18</v>
      </c>
      <c r="U9477">
        <v>0</v>
      </c>
      <c r="V9477">
        <v>0</v>
      </c>
      <c r="W9477">
        <v>0</v>
      </c>
      <c r="X9477">
        <v>30.967169452846228</v>
      </c>
      <c r="Y9477">
        <v>266.10966450963264</v>
      </c>
      <c r="Z9477">
        <v>4.4458002376778669</v>
      </c>
      <c r="AA9477">
        <v>45.603301458811167</v>
      </c>
      <c r="AB9477">
        <v>8.5518643926352027</v>
      </c>
      <c r="AC9477">
        <v>0</v>
      </c>
      <c r="AD9477">
        <v>0</v>
      </c>
      <c r="AE9477">
        <v>355.67780005160313</v>
      </c>
    </row>
    <row r="9478" spans="1:31" x14ac:dyDescent="0.25">
      <c r="A9478">
        <v>2336888</v>
      </c>
      <c r="B9478">
        <v>1</v>
      </c>
      <c r="C9478" t="s">
        <v>81</v>
      </c>
      <c r="D9478" t="s">
        <v>122</v>
      </c>
      <c r="E9478" t="s">
        <v>153</v>
      </c>
      <c r="F9478" t="s">
        <v>26812</v>
      </c>
      <c r="G9478" t="s">
        <v>155</v>
      </c>
      <c r="H9478" t="s">
        <v>150</v>
      </c>
      <c r="I9478" t="s">
        <v>136</v>
      </c>
      <c r="J9478" t="s">
        <v>137</v>
      </c>
      <c r="K9478" t="s">
        <v>138</v>
      </c>
      <c r="L9478" t="s">
        <v>26813</v>
      </c>
      <c r="M9478" t="s">
        <v>26814</v>
      </c>
      <c r="N9478">
        <v>1.6244444440000001</v>
      </c>
      <c r="O9478">
        <v>0</v>
      </c>
      <c r="P9478">
        <v>1</v>
      </c>
      <c r="Q9478">
        <v>0</v>
      </c>
      <c r="R9478">
        <v>0</v>
      </c>
      <c r="S9478">
        <v>0</v>
      </c>
      <c r="T9478">
        <v>0</v>
      </c>
      <c r="U9478">
        <v>0</v>
      </c>
      <c r="V9478">
        <v>0</v>
      </c>
      <c r="W9478">
        <v>0</v>
      </c>
      <c r="X9478">
        <v>7.6273057336875005E-2</v>
      </c>
      <c r="Y9478">
        <v>0</v>
      </c>
      <c r="Z9478">
        <v>0</v>
      </c>
      <c r="AA9478">
        <v>0</v>
      </c>
      <c r="AB9478">
        <v>0</v>
      </c>
      <c r="AC9478">
        <v>0</v>
      </c>
      <c r="AD9478">
        <v>0</v>
      </c>
      <c r="AE9478">
        <v>7.6273057336875005E-2</v>
      </c>
    </row>
    <row r="9479" spans="1:31" x14ac:dyDescent="0.25">
      <c r="A9479">
        <v>2337074</v>
      </c>
      <c r="B9479">
        <v>1</v>
      </c>
      <c r="C9479" t="s">
        <v>81</v>
      </c>
      <c r="D9479" t="s">
        <v>120</v>
      </c>
      <c r="E9479" t="s">
        <v>158</v>
      </c>
      <c r="F9479" t="s">
        <v>26815</v>
      </c>
      <c r="G9479" t="s">
        <v>453</v>
      </c>
      <c r="H9479" t="s">
        <v>150</v>
      </c>
      <c r="I9479" t="s">
        <v>136</v>
      </c>
      <c r="J9479" t="s">
        <v>137</v>
      </c>
      <c r="K9479" t="s">
        <v>138</v>
      </c>
      <c r="L9479" t="s">
        <v>26816</v>
      </c>
      <c r="M9479" t="s">
        <v>26817</v>
      </c>
      <c r="N9479">
        <v>1.872777777</v>
      </c>
      <c r="O9479">
        <v>0</v>
      </c>
      <c r="P9479">
        <v>0</v>
      </c>
      <c r="Q9479">
        <v>0</v>
      </c>
      <c r="R9479">
        <v>9</v>
      </c>
      <c r="S9479">
        <v>0</v>
      </c>
      <c r="T9479">
        <v>1</v>
      </c>
      <c r="U9479">
        <v>0</v>
      </c>
      <c r="V9479">
        <v>0</v>
      </c>
      <c r="W9479">
        <v>0</v>
      </c>
      <c r="X9479">
        <v>0</v>
      </c>
      <c r="Y9479">
        <v>0</v>
      </c>
      <c r="Z9479">
        <v>75.0220378448997</v>
      </c>
      <c r="AA9479">
        <v>0</v>
      </c>
      <c r="AB9479">
        <v>2.6272908749081996</v>
      </c>
      <c r="AC9479">
        <v>0</v>
      </c>
      <c r="AD9479">
        <v>0</v>
      </c>
      <c r="AE9479">
        <v>77.649328719807897</v>
      </c>
    </row>
    <row r="9480" spans="1:31" x14ac:dyDescent="0.25">
      <c r="A9480">
        <v>2336702</v>
      </c>
      <c r="B9480">
        <v>1</v>
      </c>
      <c r="C9480" t="s">
        <v>81</v>
      </c>
      <c r="D9480" t="s">
        <v>122</v>
      </c>
      <c r="E9480" t="s">
        <v>175</v>
      </c>
      <c r="F9480" t="s">
        <v>26818</v>
      </c>
      <c r="G9480" t="s">
        <v>210</v>
      </c>
      <c r="H9480" t="s">
        <v>135</v>
      </c>
      <c r="I9480" t="s">
        <v>136</v>
      </c>
      <c r="J9480" t="s">
        <v>137</v>
      </c>
      <c r="K9480" t="s">
        <v>138</v>
      </c>
      <c r="L9480" t="s">
        <v>26819</v>
      </c>
      <c r="M9480" t="s">
        <v>26820</v>
      </c>
      <c r="N9480">
        <v>1.036944444</v>
      </c>
      <c r="O9480">
        <v>0</v>
      </c>
      <c r="P9480">
        <v>83</v>
      </c>
      <c r="Q9480">
        <v>0</v>
      </c>
      <c r="R9480">
        <v>4</v>
      </c>
      <c r="S9480">
        <v>0</v>
      </c>
      <c r="T9480">
        <v>2</v>
      </c>
      <c r="U9480">
        <v>0</v>
      </c>
      <c r="V9480">
        <v>0</v>
      </c>
      <c r="W9480">
        <v>0</v>
      </c>
      <c r="X9480">
        <v>15.380665065405273</v>
      </c>
      <c r="Y9480">
        <v>0</v>
      </c>
      <c r="Z9480">
        <v>0.7574675549649833</v>
      </c>
      <c r="AA9480">
        <v>0</v>
      </c>
      <c r="AB9480">
        <v>3.1198726037083331</v>
      </c>
      <c r="AC9480">
        <v>0</v>
      </c>
      <c r="AD9480">
        <v>0</v>
      </c>
      <c r="AE9480">
        <v>19.258005224078591</v>
      </c>
    </row>
    <row r="9481" spans="1:31" x14ac:dyDescent="0.25">
      <c r="A9481">
        <v>2337089</v>
      </c>
      <c r="B9481">
        <v>1</v>
      </c>
      <c r="C9481" t="s">
        <v>80</v>
      </c>
      <c r="D9481" t="s">
        <v>98</v>
      </c>
      <c r="E9481" t="s">
        <v>141</v>
      </c>
      <c r="F9481" t="s">
        <v>17146</v>
      </c>
      <c r="G9481" t="s">
        <v>134</v>
      </c>
      <c r="H9481" t="s">
        <v>135</v>
      </c>
      <c r="I9481" t="s">
        <v>136</v>
      </c>
      <c r="J9481" t="s">
        <v>137</v>
      </c>
      <c r="K9481" t="s">
        <v>138</v>
      </c>
      <c r="L9481" t="s">
        <v>26821</v>
      </c>
      <c r="M9481" t="s">
        <v>26822</v>
      </c>
      <c r="N9481">
        <v>1.398055555</v>
      </c>
      <c r="O9481">
        <v>1</v>
      </c>
      <c r="P9481">
        <v>212</v>
      </c>
      <c r="Q9481">
        <v>7</v>
      </c>
      <c r="R9481">
        <v>1</v>
      </c>
      <c r="S9481">
        <v>4</v>
      </c>
      <c r="T9481">
        <v>22</v>
      </c>
      <c r="U9481">
        <v>0</v>
      </c>
      <c r="V9481">
        <v>0</v>
      </c>
      <c r="W9481">
        <v>0.32513423696985833</v>
      </c>
      <c r="X9481">
        <v>47.577488239538724</v>
      </c>
      <c r="Y9481">
        <v>46.895978409941904</v>
      </c>
      <c r="Z9481">
        <v>3.2525850763058334E-2</v>
      </c>
      <c r="AA9481">
        <v>73.799238443508671</v>
      </c>
      <c r="AB9481">
        <v>5.9208494482843435</v>
      </c>
      <c r="AC9481">
        <v>0</v>
      </c>
      <c r="AD9481">
        <v>0</v>
      </c>
      <c r="AE9481">
        <v>174.55121462900655</v>
      </c>
    </row>
    <row r="9482" spans="1:31" x14ac:dyDescent="0.25">
      <c r="A9482">
        <v>2336588</v>
      </c>
      <c r="B9482">
        <v>1</v>
      </c>
      <c r="C9482" t="s">
        <v>80</v>
      </c>
      <c r="D9482" t="s">
        <v>95</v>
      </c>
      <c r="E9482" t="s">
        <v>414</v>
      </c>
      <c r="F9482" t="s">
        <v>26823</v>
      </c>
      <c r="G9482" t="s">
        <v>2424</v>
      </c>
      <c r="H9482" t="s">
        <v>2425</v>
      </c>
      <c r="I9482" t="s">
        <v>136</v>
      </c>
      <c r="J9482" t="s">
        <v>137</v>
      </c>
      <c r="K9482" t="s">
        <v>144</v>
      </c>
      <c r="L9482" t="s">
        <v>26824</v>
      </c>
      <c r="M9482" t="s">
        <v>26825</v>
      </c>
      <c r="N9482">
        <v>4.1956722219999998</v>
      </c>
      <c r="O9482">
        <v>0</v>
      </c>
      <c r="P9482">
        <v>0</v>
      </c>
      <c r="Q9482">
        <v>0</v>
      </c>
      <c r="R9482">
        <v>0</v>
      </c>
      <c r="S9482">
        <v>2</v>
      </c>
      <c r="T9482">
        <v>0</v>
      </c>
      <c r="U9482">
        <v>1</v>
      </c>
      <c r="V9482">
        <v>0</v>
      </c>
      <c r="W9482">
        <v>0</v>
      </c>
      <c r="X9482">
        <v>0</v>
      </c>
      <c r="Y9482">
        <v>0</v>
      </c>
      <c r="Z9482">
        <v>0</v>
      </c>
      <c r="AA9482">
        <v>48.112805390045793</v>
      </c>
      <c r="AB9482">
        <v>0</v>
      </c>
      <c r="AC9482">
        <v>9370.111130644691</v>
      </c>
      <c r="AD9482">
        <v>0</v>
      </c>
      <c r="AE9482">
        <v>9418.2239360347376</v>
      </c>
    </row>
    <row r="9483" spans="1:31" x14ac:dyDescent="0.25">
      <c r="A9483">
        <v>2336754</v>
      </c>
      <c r="B9483">
        <v>1</v>
      </c>
      <c r="C9483" t="s">
        <v>80</v>
      </c>
      <c r="D9483" t="s">
        <v>96</v>
      </c>
      <c r="E9483" t="s">
        <v>147</v>
      </c>
      <c r="F9483" t="s">
        <v>26826</v>
      </c>
      <c r="G9483" t="s">
        <v>622</v>
      </c>
      <c r="H9483" t="s">
        <v>150</v>
      </c>
      <c r="I9483" t="s">
        <v>136</v>
      </c>
      <c r="J9483" t="s">
        <v>137</v>
      </c>
      <c r="K9483" t="s">
        <v>138</v>
      </c>
      <c r="L9483" t="s">
        <v>26827</v>
      </c>
      <c r="M9483" t="s">
        <v>26828</v>
      </c>
      <c r="N9483">
        <v>1.9966666660000001</v>
      </c>
      <c r="O9483">
        <v>0</v>
      </c>
      <c r="P9483">
        <v>51</v>
      </c>
      <c r="Q9483">
        <v>0</v>
      </c>
      <c r="R9483">
        <v>0</v>
      </c>
      <c r="S9483">
        <v>0</v>
      </c>
      <c r="T9483">
        <v>7</v>
      </c>
      <c r="U9483">
        <v>0</v>
      </c>
      <c r="V9483">
        <v>0</v>
      </c>
      <c r="W9483">
        <v>0</v>
      </c>
      <c r="X9483">
        <v>40.022358712779941</v>
      </c>
      <c r="Y9483">
        <v>0</v>
      </c>
      <c r="Z9483">
        <v>0</v>
      </c>
      <c r="AA9483">
        <v>0</v>
      </c>
      <c r="AB9483">
        <v>77.713260749348763</v>
      </c>
      <c r="AC9483">
        <v>0</v>
      </c>
      <c r="AD9483">
        <v>0</v>
      </c>
      <c r="AE9483">
        <v>117.73561946212871</v>
      </c>
    </row>
    <row r="9484" spans="1:31" x14ac:dyDescent="0.25">
      <c r="A9484">
        <v>2336760</v>
      </c>
      <c r="B9484">
        <v>1</v>
      </c>
      <c r="C9484" t="s">
        <v>81</v>
      </c>
      <c r="D9484" t="s">
        <v>116</v>
      </c>
      <c r="E9484" t="s">
        <v>147</v>
      </c>
      <c r="F9484" t="s">
        <v>26829</v>
      </c>
      <c r="G9484" t="s">
        <v>336</v>
      </c>
      <c r="H9484" t="s">
        <v>150</v>
      </c>
      <c r="I9484" t="s">
        <v>136</v>
      </c>
      <c r="J9484" t="s">
        <v>137</v>
      </c>
      <c r="K9484" t="s">
        <v>138</v>
      </c>
      <c r="L9484" t="s">
        <v>26830</v>
      </c>
      <c r="M9484" t="s">
        <v>26831</v>
      </c>
      <c r="N9484">
        <v>1.839444444</v>
      </c>
      <c r="O9484">
        <v>0</v>
      </c>
      <c r="P9484">
        <v>50</v>
      </c>
      <c r="Q9484">
        <v>0</v>
      </c>
      <c r="R9484">
        <v>0</v>
      </c>
      <c r="S9484">
        <v>0</v>
      </c>
      <c r="T9484">
        <v>17</v>
      </c>
      <c r="U9484">
        <v>0</v>
      </c>
      <c r="V9484">
        <v>0</v>
      </c>
      <c r="W9484">
        <v>0</v>
      </c>
      <c r="X9484">
        <v>14.771904469792169</v>
      </c>
      <c r="Y9484">
        <v>0</v>
      </c>
      <c r="Z9484">
        <v>0</v>
      </c>
      <c r="AA9484">
        <v>0</v>
      </c>
      <c r="AB9484">
        <v>7.4008321416495493</v>
      </c>
      <c r="AC9484">
        <v>0</v>
      </c>
      <c r="AD9484">
        <v>0</v>
      </c>
      <c r="AE9484">
        <v>22.172736611441717</v>
      </c>
    </row>
    <row r="9485" spans="1:31" x14ac:dyDescent="0.25">
      <c r="A9485">
        <v>2336611</v>
      </c>
      <c r="B9485">
        <v>1</v>
      </c>
      <c r="C9485" t="s">
        <v>80</v>
      </c>
      <c r="D9485" t="s">
        <v>106</v>
      </c>
      <c r="E9485" t="s">
        <v>147</v>
      </c>
      <c r="F9485" t="s">
        <v>7481</v>
      </c>
      <c r="G9485" t="s">
        <v>149</v>
      </c>
      <c r="H9485" t="s">
        <v>150</v>
      </c>
      <c r="I9485" t="s">
        <v>136</v>
      </c>
      <c r="J9485" t="s">
        <v>137</v>
      </c>
      <c r="K9485" t="s">
        <v>138</v>
      </c>
      <c r="L9485" t="s">
        <v>26832</v>
      </c>
      <c r="M9485" t="s">
        <v>26833</v>
      </c>
      <c r="N9485">
        <v>1.5169444439999999</v>
      </c>
      <c r="O9485">
        <v>0</v>
      </c>
      <c r="P9485">
        <v>0</v>
      </c>
      <c r="Q9485">
        <v>0</v>
      </c>
      <c r="R9485">
        <v>7</v>
      </c>
      <c r="S9485">
        <v>0</v>
      </c>
      <c r="T9485">
        <v>1</v>
      </c>
      <c r="U9485">
        <v>0</v>
      </c>
      <c r="V9485">
        <v>0</v>
      </c>
      <c r="W9485">
        <v>0</v>
      </c>
      <c r="X9485">
        <v>0</v>
      </c>
      <c r="Y9485">
        <v>0</v>
      </c>
      <c r="Z9485">
        <v>18.024320100365532</v>
      </c>
      <c r="AA9485">
        <v>0</v>
      </c>
      <c r="AB9485">
        <v>4.631677605875284</v>
      </c>
      <c r="AC9485">
        <v>0</v>
      </c>
      <c r="AD9485">
        <v>0</v>
      </c>
      <c r="AE9485">
        <v>22.655997706240818</v>
      </c>
    </row>
    <row r="9486" spans="1:31" x14ac:dyDescent="0.25">
      <c r="A9486">
        <v>2336880</v>
      </c>
      <c r="B9486">
        <v>1</v>
      </c>
      <c r="C9486" t="s">
        <v>80</v>
      </c>
      <c r="D9486" t="s">
        <v>110</v>
      </c>
      <c r="E9486" t="s">
        <v>285</v>
      </c>
      <c r="F9486" t="s">
        <v>26834</v>
      </c>
      <c r="G9486" t="s">
        <v>287</v>
      </c>
      <c r="H9486" t="s">
        <v>150</v>
      </c>
      <c r="I9486" t="s">
        <v>136</v>
      </c>
      <c r="J9486" t="s">
        <v>137</v>
      </c>
      <c r="K9486" t="s">
        <v>138</v>
      </c>
      <c r="L9486" t="s">
        <v>26835</v>
      </c>
      <c r="M9486" t="s">
        <v>26836</v>
      </c>
      <c r="N9486">
        <v>2.5277777769999998</v>
      </c>
      <c r="O9486">
        <v>0</v>
      </c>
      <c r="P9486">
        <v>29</v>
      </c>
      <c r="Q9486">
        <v>0</v>
      </c>
      <c r="R9486">
        <v>0</v>
      </c>
      <c r="S9486">
        <v>0</v>
      </c>
      <c r="T9486">
        <v>2</v>
      </c>
      <c r="U9486">
        <v>0</v>
      </c>
      <c r="V9486">
        <v>0</v>
      </c>
      <c r="W9486">
        <v>0</v>
      </c>
      <c r="X9486">
        <v>28.448218731418194</v>
      </c>
      <c r="Y9486">
        <v>0</v>
      </c>
      <c r="Z9486">
        <v>0</v>
      </c>
      <c r="AA9486">
        <v>0</v>
      </c>
      <c r="AB9486">
        <v>43.358804670638534</v>
      </c>
      <c r="AC9486">
        <v>0</v>
      </c>
      <c r="AD9486">
        <v>0</v>
      </c>
      <c r="AE9486">
        <v>71.807023402056728</v>
      </c>
    </row>
    <row r="9487" spans="1:31" x14ac:dyDescent="0.25">
      <c r="A9487">
        <v>2336903</v>
      </c>
      <c r="B9487">
        <v>1</v>
      </c>
      <c r="C9487" t="s">
        <v>80</v>
      </c>
      <c r="D9487" t="s">
        <v>107</v>
      </c>
      <c r="E9487" t="s">
        <v>147</v>
      </c>
      <c r="F9487" t="s">
        <v>26837</v>
      </c>
      <c r="G9487" t="s">
        <v>336</v>
      </c>
      <c r="H9487" t="s">
        <v>150</v>
      </c>
      <c r="I9487" t="s">
        <v>136</v>
      </c>
      <c r="J9487" t="s">
        <v>137</v>
      </c>
      <c r="K9487" t="s">
        <v>138</v>
      </c>
      <c r="L9487" t="s">
        <v>26838</v>
      </c>
      <c r="M9487" t="s">
        <v>26839</v>
      </c>
      <c r="N9487">
        <v>0.67861111100000004</v>
      </c>
      <c r="O9487">
        <v>0</v>
      </c>
      <c r="P9487">
        <v>8</v>
      </c>
      <c r="Q9487">
        <v>0</v>
      </c>
      <c r="R9487">
        <v>0</v>
      </c>
      <c r="S9487">
        <v>0</v>
      </c>
      <c r="T9487">
        <v>1</v>
      </c>
      <c r="U9487">
        <v>0</v>
      </c>
      <c r="V9487">
        <v>0</v>
      </c>
      <c r="W9487">
        <v>0</v>
      </c>
      <c r="X9487">
        <v>1.0401645544413665</v>
      </c>
      <c r="Y9487">
        <v>0</v>
      </c>
      <c r="Z9487">
        <v>0</v>
      </c>
      <c r="AA9487">
        <v>0</v>
      </c>
      <c r="AB9487">
        <v>1.8886858203365997</v>
      </c>
      <c r="AC9487">
        <v>0</v>
      </c>
      <c r="AD9487">
        <v>0</v>
      </c>
      <c r="AE9487">
        <v>2.9288503747779662</v>
      </c>
    </row>
    <row r="9488" spans="1:31" x14ac:dyDescent="0.25">
      <c r="A9488">
        <v>2336780</v>
      </c>
      <c r="B9488">
        <v>1</v>
      </c>
      <c r="C9488" t="s">
        <v>80</v>
      </c>
      <c r="D9488" t="s">
        <v>95</v>
      </c>
      <c r="E9488" t="s">
        <v>285</v>
      </c>
      <c r="F9488" t="s">
        <v>26840</v>
      </c>
      <c r="G9488" t="s">
        <v>703</v>
      </c>
      <c r="H9488" t="s">
        <v>150</v>
      </c>
      <c r="I9488" t="s">
        <v>136</v>
      </c>
      <c r="J9488" t="s">
        <v>137</v>
      </c>
      <c r="K9488" t="s">
        <v>138</v>
      </c>
      <c r="L9488" t="s">
        <v>26841</v>
      </c>
      <c r="M9488" t="s">
        <v>26842</v>
      </c>
      <c r="N9488">
        <v>4.25</v>
      </c>
      <c r="O9488">
        <v>0</v>
      </c>
      <c r="P9488">
        <v>0</v>
      </c>
      <c r="Q9488">
        <v>0</v>
      </c>
      <c r="R9488">
        <v>0</v>
      </c>
      <c r="S9488">
        <v>0</v>
      </c>
      <c r="T9488">
        <v>1</v>
      </c>
      <c r="U9488">
        <v>0</v>
      </c>
      <c r="V9488">
        <v>0</v>
      </c>
      <c r="W9488">
        <v>0</v>
      </c>
      <c r="X9488">
        <v>0</v>
      </c>
      <c r="Y9488">
        <v>0</v>
      </c>
      <c r="Z9488">
        <v>0</v>
      </c>
      <c r="AA9488">
        <v>0</v>
      </c>
      <c r="AB9488">
        <v>6.1223971833333334E-4</v>
      </c>
      <c r="AC9488">
        <v>0</v>
      </c>
      <c r="AD9488">
        <v>0</v>
      </c>
      <c r="AE9488">
        <v>6.1223971833333334E-4</v>
      </c>
    </row>
    <row r="9489" spans="1:31" x14ac:dyDescent="0.25">
      <c r="A9489">
        <v>2336860</v>
      </c>
      <c r="B9489">
        <v>1</v>
      </c>
      <c r="C9489" t="s">
        <v>80</v>
      </c>
      <c r="D9489" t="s">
        <v>83</v>
      </c>
      <c r="E9489" t="s">
        <v>175</v>
      </c>
      <c r="F9489" t="s">
        <v>26843</v>
      </c>
      <c r="G9489" t="s">
        <v>210</v>
      </c>
      <c r="H9489" t="s">
        <v>135</v>
      </c>
      <c r="I9489" t="s">
        <v>136</v>
      </c>
      <c r="J9489" t="s">
        <v>137</v>
      </c>
      <c r="K9489" t="s">
        <v>138</v>
      </c>
      <c r="L9489" t="s">
        <v>26844</v>
      </c>
      <c r="M9489" t="s">
        <v>26845</v>
      </c>
      <c r="N9489">
        <v>3.0044444440000002</v>
      </c>
      <c r="O9489">
        <v>0</v>
      </c>
      <c r="P9489">
        <v>0</v>
      </c>
      <c r="Q9489">
        <v>0</v>
      </c>
      <c r="R9489">
        <v>0</v>
      </c>
      <c r="S9489">
        <v>1</v>
      </c>
      <c r="T9489">
        <v>0</v>
      </c>
      <c r="U9489">
        <v>0</v>
      </c>
      <c r="V9489">
        <v>0</v>
      </c>
      <c r="W9489">
        <v>0</v>
      </c>
      <c r="X9489">
        <v>0</v>
      </c>
      <c r="Y9489">
        <v>0</v>
      </c>
      <c r="Z9489">
        <v>0</v>
      </c>
      <c r="AA9489">
        <v>11.464731889336434</v>
      </c>
      <c r="AB9489">
        <v>0</v>
      </c>
      <c r="AC9489">
        <v>0</v>
      </c>
      <c r="AD9489">
        <v>0</v>
      </c>
      <c r="AE9489">
        <v>11.464731889336434</v>
      </c>
    </row>
    <row r="9490" spans="1:31" x14ac:dyDescent="0.25">
      <c r="A9490">
        <v>2337009</v>
      </c>
      <c r="B9490">
        <v>1</v>
      </c>
      <c r="C9490" t="s">
        <v>80</v>
      </c>
      <c r="D9490" t="s">
        <v>94</v>
      </c>
      <c r="E9490" t="s">
        <v>147</v>
      </c>
      <c r="F9490" t="s">
        <v>26846</v>
      </c>
      <c r="G9490" t="s">
        <v>149</v>
      </c>
      <c r="H9490" t="s">
        <v>150</v>
      </c>
      <c r="I9490" t="s">
        <v>136</v>
      </c>
      <c r="J9490" t="s">
        <v>137</v>
      </c>
      <c r="K9490" t="s">
        <v>138</v>
      </c>
      <c r="L9490" t="s">
        <v>26847</v>
      </c>
      <c r="M9490" t="s">
        <v>26848</v>
      </c>
      <c r="N9490">
        <v>2.965833333</v>
      </c>
      <c r="O9490">
        <v>0</v>
      </c>
      <c r="P9490">
        <v>0</v>
      </c>
      <c r="Q9490">
        <v>0</v>
      </c>
      <c r="R9490">
        <v>1</v>
      </c>
      <c r="S9490">
        <v>0</v>
      </c>
      <c r="T9490">
        <v>0</v>
      </c>
      <c r="U9490">
        <v>0</v>
      </c>
      <c r="V9490">
        <v>0</v>
      </c>
      <c r="W9490">
        <v>0</v>
      </c>
      <c r="X9490">
        <v>0</v>
      </c>
      <c r="Y9490">
        <v>0</v>
      </c>
      <c r="Z9490">
        <v>5.0410513874192997</v>
      </c>
      <c r="AA9490">
        <v>0</v>
      </c>
      <c r="AB9490">
        <v>0</v>
      </c>
      <c r="AC9490">
        <v>0</v>
      </c>
      <c r="AD9490">
        <v>0</v>
      </c>
      <c r="AE9490">
        <v>5.0410513874192997</v>
      </c>
    </row>
    <row r="9491" spans="1:31" x14ac:dyDescent="0.25">
      <c r="A9491">
        <v>2337109</v>
      </c>
      <c r="B9491">
        <v>1</v>
      </c>
      <c r="C9491" t="s">
        <v>80</v>
      </c>
      <c r="D9491" t="s">
        <v>94</v>
      </c>
      <c r="E9491" t="s">
        <v>141</v>
      </c>
      <c r="F9491" t="s">
        <v>15390</v>
      </c>
      <c r="G9491" t="s">
        <v>467</v>
      </c>
      <c r="H9491" t="s">
        <v>135</v>
      </c>
      <c r="I9491" t="s">
        <v>136</v>
      </c>
      <c r="J9491" t="s">
        <v>137</v>
      </c>
      <c r="K9491" t="s">
        <v>138</v>
      </c>
      <c r="L9491" t="s">
        <v>26849</v>
      </c>
      <c r="M9491" t="s">
        <v>26850</v>
      </c>
      <c r="N9491">
        <v>0.653888888</v>
      </c>
      <c r="O9491">
        <v>0</v>
      </c>
      <c r="P9491">
        <v>1</v>
      </c>
      <c r="Q9491">
        <v>4</v>
      </c>
      <c r="R9491">
        <v>59</v>
      </c>
      <c r="S9491">
        <v>1</v>
      </c>
      <c r="T9491">
        <v>4</v>
      </c>
      <c r="U9491">
        <v>0</v>
      </c>
      <c r="V9491">
        <v>0</v>
      </c>
      <c r="W9491">
        <v>0</v>
      </c>
      <c r="X9491">
        <v>0.42881760902232502</v>
      </c>
      <c r="Y9491">
        <v>1.6642518806432085</v>
      </c>
      <c r="Z9491">
        <v>59.825679415260844</v>
      </c>
      <c r="AA9491">
        <v>0.85925130528382232</v>
      </c>
      <c r="AB9491">
        <v>9.1305544395521245</v>
      </c>
      <c r="AC9491">
        <v>0</v>
      </c>
      <c r="AD9491">
        <v>0</v>
      </c>
      <c r="AE9491">
        <v>71.908554649762323</v>
      </c>
    </row>
    <row r="9492" spans="1:31" x14ac:dyDescent="0.25">
      <c r="A9492">
        <v>2336966</v>
      </c>
      <c r="B9492">
        <v>1</v>
      </c>
      <c r="C9492" t="s">
        <v>81</v>
      </c>
      <c r="D9492" t="s">
        <v>122</v>
      </c>
      <c r="E9492" t="s">
        <v>147</v>
      </c>
      <c r="F9492" t="s">
        <v>26851</v>
      </c>
      <c r="G9492" t="s">
        <v>258</v>
      </c>
      <c r="H9492" t="s">
        <v>150</v>
      </c>
      <c r="I9492" t="s">
        <v>136</v>
      </c>
      <c r="J9492" t="s">
        <v>137</v>
      </c>
      <c r="K9492" t="s">
        <v>138</v>
      </c>
      <c r="L9492" t="s">
        <v>26852</v>
      </c>
      <c r="M9492" t="s">
        <v>26853</v>
      </c>
      <c r="N9492">
        <v>1.1274999999999999</v>
      </c>
      <c r="O9492">
        <v>0</v>
      </c>
      <c r="P9492">
        <v>119</v>
      </c>
      <c r="Q9492">
        <v>0</v>
      </c>
      <c r="R9492">
        <v>2</v>
      </c>
      <c r="S9492">
        <v>0</v>
      </c>
      <c r="T9492">
        <v>1</v>
      </c>
      <c r="U9492">
        <v>0</v>
      </c>
      <c r="V9492">
        <v>0</v>
      </c>
      <c r="W9492">
        <v>0</v>
      </c>
      <c r="X9492">
        <v>23.321032497673684</v>
      </c>
      <c r="Y9492">
        <v>0</v>
      </c>
      <c r="Z9492">
        <v>1.3996864183388416</v>
      </c>
      <c r="AA9492">
        <v>0</v>
      </c>
      <c r="AB9492">
        <v>0.12773897577113336</v>
      </c>
      <c r="AC9492">
        <v>0</v>
      </c>
      <c r="AD9492">
        <v>0</v>
      </c>
      <c r="AE9492">
        <v>24.84845789178366</v>
      </c>
    </row>
    <row r="9493" spans="1:31" x14ac:dyDescent="0.25">
      <c r="A9493">
        <v>2336717</v>
      </c>
      <c r="B9493">
        <v>1</v>
      </c>
      <c r="C9493" t="s">
        <v>80</v>
      </c>
      <c r="D9493" t="s">
        <v>85</v>
      </c>
      <c r="E9493" t="s">
        <v>147</v>
      </c>
      <c r="F9493" t="s">
        <v>26854</v>
      </c>
      <c r="G9493" t="s">
        <v>177</v>
      </c>
      <c r="H9493" t="s">
        <v>150</v>
      </c>
      <c r="I9493" t="s">
        <v>136</v>
      </c>
      <c r="J9493" t="s">
        <v>137</v>
      </c>
      <c r="K9493" t="s">
        <v>144</v>
      </c>
      <c r="L9493" t="s">
        <v>26855</v>
      </c>
      <c r="M9493" t="s">
        <v>26856</v>
      </c>
      <c r="N9493">
        <v>8.4963888880000003</v>
      </c>
      <c r="O9493">
        <v>0</v>
      </c>
      <c r="P9493">
        <v>217</v>
      </c>
      <c r="Q9493">
        <v>0</v>
      </c>
      <c r="R9493">
        <v>0</v>
      </c>
      <c r="S9493">
        <v>0</v>
      </c>
      <c r="T9493">
        <v>14</v>
      </c>
      <c r="U9493">
        <v>0</v>
      </c>
      <c r="V9493">
        <v>0</v>
      </c>
      <c r="W9493">
        <v>0</v>
      </c>
      <c r="X9493">
        <v>355.64638987282365</v>
      </c>
      <c r="Y9493">
        <v>0</v>
      </c>
      <c r="Z9493">
        <v>0</v>
      </c>
      <c r="AA9493">
        <v>0</v>
      </c>
      <c r="AB9493">
        <v>127.59818554257384</v>
      </c>
      <c r="AC9493">
        <v>0</v>
      </c>
      <c r="AD9493">
        <v>0</v>
      </c>
      <c r="AE9493">
        <v>483.24457541539749</v>
      </c>
    </row>
    <row r="9494" spans="1:31" x14ac:dyDescent="0.25">
      <c r="A9494">
        <v>2336817</v>
      </c>
      <c r="B9494">
        <v>1</v>
      </c>
      <c r="C9494" t="s">
        <v>80</v>
      </c>
      <c r="D9494" t="s">
        <v>110</v>
      </c>
      <c r="E9494" t="s">
        <v>153</v>
      </c>
      <c r="F9494" t="s">
        <v>26857</v>
      </c>
      <c r="G9494" t="s">
        <v>155</v>
      </c>
      <c r="H9494" t="s">
        <v>150</v>
      </c>
      <c r="I9494" t="s">
        <v>136</v>
      </c>
      <c r="J9494" t="s">
        <v>137</v>
      </c>
      <c r="K9494" t="s">
        <v>138</v>
      </c>
      <c r="L9494" t="s">
        <v>26858</v>
      </c>
      <c r="M9494" t="s">
        <v>26859</v>
      </c>
      <c r="N9494">
        <v>5.8991666660000002</v>
      </c>
      <c r="O9494">
        <v>0</v>
      </c>
      <c r="P9494">
        <v>1</v>
      </c>
      <c r="Q9494">
        <v>0</v>
      </c>
      <c r="R9494">
        <v>0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0.99069117931875006</v>
      </c>
      <c r="Y9494">
        <v>0</v>
      </c>
      <c r="Z9494">
        <v>0</v>
      </c>
      <c r="AA9494">
        <v>0</v>
      </c>
      <c r="AB9494">
        <v>0</v>
      </c>
      <c r="AC9494">
        <v>0</v>
      </c>
      <c r="AD9494">
        <v>0</v>
      </c>
      <c r="AE9494">
        <v>0.99069117931875006</v>
      </c>
    </row>
    <row r="9495" spans="1:31" x14ac:dyDescent="0.25">
      <c r="A9495">
        <v>2336674</v>
      </c>
      <c r="B9495">
        <v>1</v>
      </c>
      <c r="C9495" t="s">
        <v>80</v>
      </c>
      <c r="D9495" t="s">
        <v>110</v>
      </c>
      <c r="E9495" t="s">
        <v>147</v>
      </c>
      <c r="F9495" t="s">
        <v>26860</v>
      </c>
      <c r="G9495" t="s">
        <v>463</v>
      </c>
      <c r="H9495" t="s">
        <v>150</v>
      </c>
      <c r="I9495" t="s">
        <v>136</v>
      </c>
      <c r="J9495" t="s">
        <v>137</v>
      </c>
      <c r="K9495" t="s">
        <v>138</v>
      </c>
      <c r="L9495" t="s">
        <v>26861</v>
      </c>
      <c r="M9495" t="s">
        <v>26862</v>
      </c>
      <c r="N9495">
        <v>5.6061111109999997</v>
      </c>
      <c r="O9495">
        <v>0</v>
      </c>
      <c r="P9495">
        <v>47</v>
      </c>
      <c r="Q9495">
        <v>0</v>
      </c>
      <c r="R9495">
        <v>0</v>
      </c>
      <c r="S9495">
        <v>0</v>
      </c>
      <c r="T9495">
        <v>5</v>
      </c>
      <c r="U9495">
        <v>0</v>
      </c>
      <c r="V9495">
        <v>0</v>
      </c>
      <c r="W9495">
        <v>0</v>
      </c>
      <c r="X9495">
        <v>73.760132354322593</v>
      </c>
      <c r="Y9495">
        <v>0</v>
      </c>
      <c r="Z9495">
        <v>0</v>
      </c>
      <c r="AA9495">
        <v>0</v>
      </c>
      <c r="AB9495">
        <v>18.516925865831507</v>
      </c>
      <c r="AC9495">
        <v>0</v>
      </c>
      <c r="AD9495">
        <v>0</v>
      </c>
      <c r="AE9495">
        <v>92.277058220154103</v>
      </c>
    </row>
    <row r="9496" spans="1:31" x14ac:dyDescent="0.25">
      <c r="A9496">
        <v>2336697</v>
      </c>
      <c r="B9496">
        <v>1</v>
      </c>
      <c r="C9496" t="s">
        <v>80</v>
      </c>
      <c r="D9496" t="s">
        <v>98</v>
      </c>
      <c r="E9496" t="s">
        <v>175</v>
      </c>
      <c r="F9496" t="s">
        <v>2145</v>
      </c>
      <c r="G9496" t="s">
        <v>467</v>
      </c>
      <c r="H9496" t="s">
        <v>135</v>
      </c>
      <c r="I9496" t="s">
        <v>136</v>
      </c>
      <c r="J9496" t="s">
        <v>137</v>
      </c>
      <c r="K9496" t="s">
        <v>138</v>
      </c>
      <c r="L9496" t="s">
        <v>26863</v>
      </c>
      <c r="M9496" t="s">
        <v>26864</v>
      </c>
      <c r="N9496">
        <v>0.51472222199999995</v>
      </c>
      <c r="O9496">
        <v>0</v>
      </c>
      <c r="P9496">
        <v>67</v>
      </c>
      <c r="Q9496">
        <v>0</v>
      </c>
      <c r="R9496">
        <v>184</v>
      </c>
      <c r="S9496">
        <v>4</v>
      </c>
      <c r="T9496">
        <v>107</v>
      </c>
      <c r="U9496">
        <v>0</v>
      </c>
      <c r="V9496">
        <v>0</v>
      </c>
      <c r="W9496">
        <v>0</v>
      </c>
      <c r="X9496">
        <v>13.066684909798671</v>
      </c>
      <c r="Y9496">
        <v>0</v>
      </c>
      <c r="Z9496">
        <v>88.859019483064074</v>
      </c>
      <c r="AA9496">
        <v>2.1433216989095247</v>
      </c>
      <c r="AB9496">
        <v>66.002232841883185</v>
      </c>
      <c r="AC9496">
        <v>0</v>
      </c>
      <c r="AD9496">
        <v>0</v>
      </c>
      <c r="AE9496">
        <v>170.07125893365546</v>
      </c>
    </row>
    <row r="9497" spans="1:31" x14ac:dyDescent="0.25">
      <c r="A9497">
        <v>2336651</v>
      </c>
      <c r="B9497">
        <v>1</v>
      </c>
      <c r="C9497" t="s">
        <v>81</v>
      </c>
      <c r="D9497" t="s">
        <v>120</v>
      </c>
      <c r="E9497" t="s">
        <v>132</v>
      </c>
      <c r="F9497" t="s">
        <v>26865</v>
      </c>
      <c r="G9497" t="s">
        <v>134</v>
      </c>
      <c r="H9497" t="s">
        <v>135</v>
      </c>
      <c r="I9497" t="s">
        <v>136</v>
      </c>
      <c r="J9497" t="s">
        <v>137</v>
      </c>
      <c r="K9497" t="s">
        <v>138</v>
      </c>
      <c r="L9497" t="s">
        <v>26866</v>
      </c>
      <c r="M9497" t="s">
        <v>26867</v>
      </c>
      <c r="N9497">
        <v>1.046944444</v>
      </c>
      <c r="O9497">
        <v>0</v>
      </c>
      <c r="P9497">
        <v>306</v>
      </c>
      <c r="Q9497">
        <v>3</v>
      </c>
      <c r="R9497">
        <v>26</v>
      </c>
      <c r="S9497">
        <v>0</v>
      </c>
      <c r="T9497">
        <v>30</v>
      </c>
      <c r="U9497">
        <v>0</v>
      </c>
      <c r="V9497">
        <v>0</v>
      </c>
      <c r="W9497">
        <v>0</v>
      </c>
      <c r="X9497">
        <v>56.879570242938691</v>
      </c>
      <c r="Y9497">
        <v>14.948809770892142</v>
      </c>
      <c r="Z9497">
        <v>161.84784831516899</v>
      </c>
      <c r="AA9497">
        <v>0</v>
      </c>
      <c r="AB9497">
        <v>21.298392501641953</v>
      </c>
      <c r="AC9497">
        <v>0</v>
      </c>
      <c r="AD9497">
        <v>0</v>
      </c>
      <c r="AE9497">
        <v>254.97462083064178</v>
      </c>
    </row>
    <row r="9498" spans="1:31" x14ac:dyDescent="0.25">
      <c r="A9498">
        <v>2337175</v>
      </c>
      <c r="B9498">
        <v>1</v>
      </c>
      <c r="C9498" t="s">
        <v>80</v>
      </c>
      <c r="D9498" t="s">
        <v>82</v>
      </c>
      <c r="E9498" t="s">
        <v>153</v>
      </c>
      <c r="F9498" t="s">
        <v>26868</v>
      </c>
      <c r="G9498" t="s">
        <v>155</v>
      </c>
      <c r="H9498" t="s">
        <v>150</v>
      </c>
      <c r="I9498" t="s">
        <v>136</v>
      </c>
      <c r="J9498" t="s">
        <v>137</v>
      </c>
      <c r="K9498" t="s">
        <v>138</v>
      </c>
      <c r="L9498" t="s">
        <v>26869</v>
      </c>
      <c r="M9498" t="s">
        <v>26870</v>
      </c>
      <c r="N9498">
        <v>1.9141666660000001</v>
      </c>
      <c r="O9498">
        <v>0</v>
      </c>
      <c r="P9498">
        <v>1</v>
      </c>
      <c r="Q9498">
        <v>0</v>
      </c>
      <c r="R9498">
        <v>0</v>
      </c>
      <c r="S9498">
        <v>0</v>
      </c>
      <c r="T9498">
        <v>0</v>
      </c>
      <c r="U9498">
        <v>0</v>
      </c>
      <c r="V9498">
        <v>0</v>
      </c>
      <c r="W9498">
        <v>0</v>
      </c>
      <c r="X9498">
        <v>0.1971314028144</v>
      </c>
      <c r="Y9498">
        <v>0</v>
      </c>
      <c r="Z9498">
        <v>0</v>
      </c>
      <c r="AA9498">
        <v>0</v>
      </c>
      <c r="AB9498">
        <v>0</v>
      </c>
      <c r="AC9498">
        <v>0</v>
      </c>
      <c r="AD9498">
        <v>0</v>
      </c>
      <c r="AE9498">
        <v>0.1971314028144</v>
      </c>
    </row>
    <row r="9499" spans="1:31" x14ac:dyDescent="0.25">
      <c r="A9499">
        <v>2337152</v>
      </c>
      <c r="B9499">
        <v>1</v>
      </c>
      <c r="C9499" t="s">
        <v>80</v>
      </c>
      <c r="D9499" t="s">
        <v>106</v>
      </c>
      <c r="E9499" t="s">
        <v>147</v>
      </c>
      <c r="F9499" t="s">
        <v>26871</v>
      </c>
      <c r="G9499" t="s">
        <v>149</v>
      </c>
      <c r="H9499" t="s">
        <v>150</v>
      </c>
      <c r="I9499" t="s">
        <v>136</v>
      </c>
      <c r="J9499" t="s">
        <v>137</v>
      </c>
      <c r="K9499" t="s">
        <v>138</v>
      </c>
      <c r="L9499" t="s">
        <v>26872</v>
      </c>
      <c r="M9499" t="s">
        <v>26873</v>
      </c>
      <c r="N9499">
        <v>5.3211111109999996</v>
      </c>
      <c r="O9499">
        <v>0</v>
      </c>
      <c r="P9499">
        <v>46</v>
      </c>
      <c r="Q9499">
        <v>0</v>
      </c>
      <c r="R9499">
        <v>3</v>
      </c>
      <c r="S9499">
        <v>0</v>
      </c>
      <c r="T9499">
        <v>5</v>
      </c>
      <c r="U9499">
        <v>0</v>
      </c>
      <c r="V9499">
        <v>0</v>
      </c>
      <c r="W9499">
        <v>0</v>
      </c>
      <c r="X9499">
        <v>55.461908028058645</v>
      </c>
      <c r="Y9499">
        <v>0</v>
      </c>
      <c r="Z9499">
        <v>13.269690305053592</v>
      </c>
      <c r="AA9499">
        <v>0</v>
      </c>
      <c r="AB9499">
        <v>3.6830049875071205</v>
      </c>
      <c r="AC9499">
        <v>0</v>
      </c>
      <c r="AD9499">
        <v>0</v>
      </c>
      <c r="AE9499">
        <v>72.414603320619349</v>
      </c>
    </row>
    <row r="9500" spans="1:31" x14ac:dyDescent="0.25">
      <c r="A9500">
        <v>2337046</v>
      </c>
      <c r="B9500">
        <v>1</v>
      </c>
      <c r="C9500" t="s">
        <v>81</v>
      </c>
      <c r="D9500" t="s">
        <v>123</v>
      </c>
      <c r="E9500" t="s">
        <v>132</v>
      </c>
      <c r="F9500" t="s">
        <v>6366</v>
      </c>
      <c r="G9500" t="s">
        <v>134</v>
      </c>
      <c r="H9500" t="s">
        <v>135</v>
      </c>
      <c r="I9500" t="s">
        <v>136</v>
      </c>
      <c r="J9500" t="s">
        <v>137</v>
      </c>
      <c r="K9500" t="s">
        <v>138</v>
      </c>
      <c r="L9500" t="s">
        <v>26874</v>
      </c>
      <c r="M9500" t="s">
        <v>26875</v>
      </c>
      <c r="N9500">
        <v>1.205833333</v>
      </c>
      <c r="O9500">
        <v>2</v>
      </c>
      <c r="P9500">
        <v>0</v>
      </c>
      <c r="Q9500">
        <v>60</v>
      </c>
      <c r="R9500">
        <v>0</v>
      </c>
      <c r="S9500">
        <v>10</v>
      </c>
      <c r="T9500">
        <v>0</v>
      </c>
      <c r="U9500">
        <v>0</v>
      </c>
      <c r="V9500">
        <v>0</v>
      </c>
      <c r="W9500">
        <v>0.27934770175911666</v>
      </c>
      <c r="X9500">
        <v>0</v>
      </c>
      <c r="Y9500">
        <v>98.553113913052883</v>
      </c>
      <c r="Z9500">
        <v>0</v>
      </c>
      <c r="AA9500">
        <v>8.7286260905883335</v>
      </c>
      <c r="AB9500">
        <v>0</v>
      </c>
      <c r="AC9500">
        <v>0</v>
      </c>
      <c r="AD9500">
        <v>0</v>
      </c>
      <c r="AE9500">
        <v>107.56108770540034</v>
      </c>
    </row>
    <row r="9501" spans="1:31" x14ac:dyDescent="0.25">
      <c r="A9501">
        <v>2336797</v>
      </c>
      <c r="B9501">
        <v>1</v>
      </c>
      <c r="C9501" t="s">
        <v>81</v>
      </c>
      <c r="D9501" t="s">
        <v>127</v>
      </c>
      <c r="E9501" t="s">
        <v>132</v>
      </c>
      <c r="F9501" t="s">
        <v>26876</v>
      </c>
      <c r="G9501" t="s">
        <v>134</v>
      </c>
      <c r="H9501" t="s">
        <v>135</v>
      </c>
      <c r="I9501" t="s">
        <v>136</v>
      </c>
      <c r="J9501" t="s">
        <v>137</v>
      </c>
      <c r="K9501" t="s">
        <v>138</v>
      </c>
      <c r="L9501" t="s">
        <v>26877</v>
      </c>
      <c r="M9501" t="s">
        <v>26878</v>
      </c>
      <c r="N9501">
        <v>0.84666666599999996</v>
      </c>
      <c r="O9501">
        <v>0</v>
      </c>
      <c r="P9501">
        <v>0</v>
      </c>
      <c r="Q9501">
        <v>32</v>
      </c>
      <c r="R9501">
        <v>0</v>
      </c>
      <c r="S9501">
        <v>6</v>
      </c>
      <c r="T9501">
        <v>0</v>
      </c>
      <c r="U9501">
        <v>2</v>
      </c>
      <c r="V9501">
        <v>0</v>
      </c>
      <c r="W9501">
        <v>0</v>
      </c>
      <c r="X9501">
        <v>0</v>
      </c>
      <c r="Y9501">
        <v>33.789141795152183</v>
      </c>
      <c r="Z9501">
        <v>0</v>
      </c>
      <c r="AA9501">
        <v>34.436497329575502</v>
      </c>
      <c r="AB9501">
        <v>0</v>
      </c>
      <c r="AC9501">
        <v>264.28195246323412</v>
      </c>
      <c r="AD9501">
        <v>0</v>
      </c>
      <c r="AE9501">
        <v>332.50759158796177</v>
      </c>
    </row>
    <row r="9502" spans="1:31" x14ac:dyDescent="0.25">
      <c r="A9502">
        <v>2336737</v>
      </c>
      <c r="B9502">
        <v>1</v>
      </c>
      <c r="C9502" t="s">
        <v>80</v>
      </c>
      <c r="D9502" t="s">
        <v>93</v>
      </c>
      <c r="E9502" t="s">
        <v>141</v>
      </c>
      <c r="F9502" t="s">
        <v>26879</v>
      </c>
      <c r="G9502" t="s">
        <v>177</v>
      </c>
      <c r="H9502" t="s">
        <v>135</v>
      </c>
      <c r="I9502" t="s">
        <v>136</v>
      </c>
      <c r="J9502" t="s">
        <v>137</v>
      </c>
      <c r="K9502" t="s">
        <v>144</v>
      </c>
      <c r="L9502" t="s">
        <v>26880</v>
      </c>
      <c r="M9502" t="s">
        <v>26881</v>
      </c>
      <c r="N9502">
        <v>4.2533333329999996</v>
      </c>
      <c r="O9502">
        <v>0</v>
      </c>
      <c r="P9502">
        <v>191</v>
      </c>
      <c r="Q9502">
        <v>37</v>
      </c>
      <c r="R9502">
        <v>276</v>
      </c>
      <c r="S9502">
        <v>4</v>
      </c>
      <c r="T9502">
        <v>113</v>
      </c>
      <c r="U9502">
        <v>0</v>
      </c>
      <c r="V9502">
        <v>0</v>
      </c>
      <c r="W9502">
        <v>0</v>
      </c>
      <c r="X9502">
        <v>261.7319893602351</v>
      </c>
      <c r="Y9502">
        <v>1209.4942912101446</v>
      </c>
      <c r="Z9502">
        <v>2968.5350356981057</v>
      </c>
      <c r="AA9502">
        <v>98.965010455908597</v>
      </c>
      <c r="AB9502">
        <v>1164.6613184030764</v>
      </c>
      <c r="AC9502">
        <v>0</v>
      </c>
      <c r="AD9502">
        <v>0</v>
      </c>
      <c r="AE9502">
        <v>5703.3876451274709</v>
      </c>
    </row>
    <row r="9503" spans="1:31" x14ac:dyDescent="0.25">
      <c r="A9503">
        <v>2336843</v>
      </c>
      <c r="B9503">
        <v>1</v>
      </c>
      <c r="C9503" t="s">
        <v>80</v>
      </c>
      <c r="D9503" t="s">
        <v>94</v>
      </c>
      <c r="E9503" t="s">
        <v>175</v>
      </c>
      <c r="F9503" t="s">
        <v>26882</v>
      </c>
      <c r="G9503" t="s">
        <v>134</v>
      </c>
      <c r="H9503" t="s">
        <v>135</v>
      </c>
      <c r="I9503" t="s">
        <v>136</v>
      </c>
      <c r="J9503" t="s">
        <v>137</v>
      </c>
      <c r="K9503" t="s">
        <v>138</v>
      </c>
      <c r="L9503" t="s">
        <v>26883</v>
      </c>
      <c r="M9503" t="s">
        <v>26884</v>
      </c>
      <c r="N9503">
        <v>0.712777777</v>
      </c>
      <c r="O9503">
        <v>0</v>
      </c>
      <c r="P9503">
        <v>462</v>
      </c>
      <c r="Q9503">
        <v>0</v>
      </c>
      <c r="R9503">
        <v>35</v>
      </c>
      <c r="S9503">
        <v>1</v>
      </c>
      <c r="T9503">
        <v>24</v>
      </c>
      <c r="U9503">
        <v>0</v>
      </c>
      <c r="V9503">
        <v>0</v>
      </c>
      <c r="W9503">
        <v>0</v>
      </c>
      <c r="X9503">
        <v>64.279749529494367</v>
      </c>
      <c r="Y9503">
        <v>0</v>
      </c>
      <c r="Z9503">
        <v>11.899217301053403</v>
      </c>
      <c r="AA9503">
        <v>1.1884679193015444</v>
      </c>
      <c r="AB9503">
        <v>17.058099701513548</v>
      </c>
      <c r="AC9503">
        <v>0</v>
      </c>
      <c r="AD9503">
        <v>0</v>
      </c>
      <c r="AE9503">
        <v>94.425534451362864</v>
      </c>
    </row>
    <row r="9504" spans="1:31" x14ac:dyDescent="0.25">
      <c r="A9504">
        <v>2336837</v>
      </c>
      <c r="B9504">
        <v>1</v>
      </c>
      <c r="C9504" t="s">
        <v>81</v>
      </c>
      <c r="D9504" t="s">
        <v>112</v>
      </c>
      <c r="E9504" t="s">
        <v>147</v>
      </c>
      <c r="F9504" t="s">
        <v>26885</v>
      </c>
      <c r="G9504" t="s">
        <v>353</v>
      </c>
      <c r="H9504" t="s">
        <v>150</v>
      </c>
      <c r="I9504" t="s">
        <v>136</v>
      </c>
      <c r="J9504" t="s">
        <v>137</v>
      </c>
      <c r="K9504" t="s">
        <v>138</v>
      </c>
      <c r="L9504" t="s">
        <v>26886</v>
      </c>
      <c r="M9504" t="s">
        <v>26887</v>
      </c>
      <c r="N9504">
        <v>1.3502777770000001</v>
      </c>
      <c r="O9504">
        <v>0</v>
      </c>
      <c r="P9504">
        <v>4</v>
      </c>
      <c r="Q9504">
        <v>0</v>
      </c>
      <c r="R9504">
        <v>9</v>
      </c>
      <c r="S9504">
        <v>0</v>
      </c>
      <c r="T9504">
        <v>1</v>
      </c>
      <c r="U9504">
        <v>0</v>
      </c>
      <c r="V9504">
        <v>0</v>
      </c>
      <c r="W9504">
        <v>0</v>
      </c>
      <c r="X9504">
        <v>1.2462613090167001</v>
      </c>
      <c r="Y9504">
        <v>0</v>
      </c>
      <c r="Z9504">
        <v>7.4736068828267932</v>
      </c>
      <c r="AA9504">
        <v>0</v>
      </c>
      <c r="AB9504">
        <v>2.4471082987859889</v>
      </c>
      <c r="AC9504">
        <v>0</v>
      </c>
      <c r="AD9504">
        <v>0</v>
      </c>
      <c r="AE9504">
        <v>11.166976490629484</v>
      </c>
    </row>
    <row r="9505" spans="1:31" x14ac:dyDescent="0.25">
      <c r="A9505">
        <v>2336757</v>
      </c>
      <c r="B9505">
        <v>1</v>
      </c>
      <c r="C9505" t="s">
        <v>80</v>
      </c>
      <c r="D9505" t="s">
        <v>105</v>
      </c>
      <c r="E9505" t="s">
        <v>175</v>
      </c>
      <c r="F9505" t="s">
        <v>26888</v>
      </c>
      <c r="G9505" t="s">
        <v>177</v>
      </c>
      <c r="H9505" t="s">
        <v>135</v>
      </c>
      <c r="I9505" t="s">
        <v>136</v>
      </c>
      <c r="J9505" t="s">
        <v>137</v>
      </c>
      <c r="K9505" t="s">
        <v>144</v>
      </c>
      <c r="L9505" t="s">
        <v>26889</v>
      </c>
      <c r="M9505" t="s">
        <v>26890</v>
      </c>
      <c r="N9505">
        <v>7.2177777770000002</v>
      </c>
      <c r="O9505">
        <v>0</v>
      </c>
      <c r="P9505">
        <v>143</v>
      </c>
      <c r="Q9505">
        <v>0</v>
      </c>
      <c r="R9505">
        <v>0</v>
      </c>
      <c r="S9505">
        <v>0</v>
      </c>
      <c r="T9505">
        <v>6</v>
      </c>
      <c r="U9505">
        <v>0</v>
      </c>
      <c r="V9505">
        <v>0</v>
      </c>
      <c r="W9505">
        <v>0</v>
      </c>
      <c r="X9505">
        <v>327.61616376623232</v>
      </c>
      <c r="Y9505">
        <v>0</v>
      </c>
      <c r="Z9505">
        <v>0</v>
      </c>
      <c r="AA9505">
        <v>0</v>
      </c>
      <c r="AB9505">
        <v>90.263097861788808</v>
      </c>
      <c r="AC9505">
        <v>0</v>
      </c>
      <c r="AD9505">
        <v>0</v>
      </c>
      <c r="AE9505">
        <v>417.87926162802114</v>
      </c>
    </row>
    <row r="9506" spans="1:31" x14ac:dyDescent="0.25">
      <c r="A9506">
        <v>2336734</v>
      </c>
      <c r="B9506">
        <v>1</v>
      </c>
      <c r="C9506" t="s">
        <v>80</v>
      </c>
      <c r="D9506" t="s">
        <v>90</v>
      </c>
      <c r="E9506" t="s">
        <v>147</v>
      </c>
      <c r="F9506" t="s">
        <v>26891</v>
      </c>
      <c r="G9506" t="s">
        <v>177</v>
      </c>
      <c r="H9506" t="s">
        <v>150</v>
      </c>
      <c r="I9506" t="s">
        <v>136</v>
      </c>
      <c r="J9506" t="s">
        <v>137</v>
      </c>
      <c r="K9506" t="s">
        <v>144</v>
      </c>
      <c r="L9506" t="s">
        <v>26892</v>
      </c>
      <c r="M9506" t="s">
        <v>26893</v>
      </c>
      <c r="N9506">
        <v>8.2816666659999996</v>
      </c>
      <c r="O9506">
        <v>0</v>
      </c>
      <c r="P9506">
        <v>141</v>
      </c>
      <c r="Q9506">
        <v>0</v>
      </c>
      <c r="R9506">
        <v>0</v>
      </c>
      <c r="S9506">
        <v>0</v>
      </c>
      <c r="T9506">
        <v>0</v>
      </c>
      <c r="U9506">
        <v>0</v>
      </c>
      <c r="V9506">
        <v>0</v>
      </c>
      <c r="W9506">
        <v>0</v>
      </c>
      <c r="X9506">
        <v>266.44282695180607</v>
      </c>
      <c r="Y9506">
        <v>0</v>
      </c>
      <c r="Z9506">
        <v>0</v>
      </c>
      <c r="AA9506">
        <v>0</v>
      </c>
      <c r="AB9506">
        <v>0</v>
      </c>
      <c r="AC9506">
        <v>0</v>
      </c>
      <c r="AD9506">
        <v>0</v>
      </c>
      <c r="AE9506">
        <v>266.44282695180607</v>
      </c>
    </row>
    <row r="9507" spans="1:31" x14ac:dyDescent="0.25">
      <c r="A9507">
        <v>2336614</v>
      </c>
      <c r="B9507">
        <v>1</v>
      </c>
      <c r="C9507" t="s">
        <v>81</v>
      </c>
      <c r="D9507" t="s">
        <v>113</v>
      </c>
      <c r="E9507" t="s">
        <v>147</v>
      </c>
      <c r="F9507" t="s">
        <v>26894</v>
      </c>
      <c r="G9507" t="s">
        <v>149</v>
      </c>
      <c r="H9507" t="s">
        <v>150</v>
      </c>
      <c r="I9507" t="s">
        <v>136</v>
      </c>
      <c r="J9507" t="s">
        <v>137</v>
      </c>
      <c r="K9507" t="s">
        <v>138</v>
      </c>
      <c r="L9507" t="s">
        <v>26895</v>
      </c>
      <c r="M9507" t="s">
        <v>26896</v>
      </c>
      <c r="N9507">
        <v>1.1883333330000001</v>
      </c>
      <c r="O9507">
        <v>0</v>
      </c>
      <c r="P9507">
        <v>0</v>
      </c>
      <c r="Q9507">
        <v>0</v>
      </c>
      <c r="R9507">
        <v>0</v>
      </c>
      <c r="S9507">
        <v>0</v>
      </c>
      <c r="T9507">
        <v>2</v>
      </c>
      <c r="U9507">
        <v>0</v>
      </c>
      <c r="V9507">
        <v>0</v>
      </c>
      <c r="W9507">
        <v>0</v>
      </c>
      <c r="X9507">
        <v>0</v>
      </c>
      <c r="Y9507">
        <v>0</v>
      </c>
      <c r="Z9507">
        <v>0</v>
      </c>
      <c r="AA9507">
        <v>0</v>
      </c>
      <c r="AB9507">
        <v>0.17475912031065</v>
      </c>
      <c r="AC9507">
        <v>0</v>
      </c>
      <c r="AD9507">
        <v>0</v>
      </c>
      <c r="AE9507">
        <v>0.17475912031065</v>
      </c>
    </row>
    <row r="9508" spans="1:31" x14ac:dyDescent="0.25">
      <c r="A9508">
        <v>2336777</v>
      </c>
      <c r="B9508">
        <v>1</v>
      </c>
      <c r="C9508" t="s">
        <v>80</v>
      </c>
      <c r="D9508" t="s">
        <v>83</v>
      </c>
      <c r="E9508" t="s">
        <v>414</v>
      </c>
      <c r="F9508" t="s">
        <v>22875</v>
      </c>
      <c r="G9508" t="s">
        <v>134</v>
      </c>
      <c r="H9508" t="s">
        <v>135</v>
      </c>
      <c r="I9508" t="s">
        <v>136</v>
      </c>
      <c r="J9508" t="s">
        <v>137</v>
      </c>
      <c r="K9508" t="s">
        <v>138</v>
      </c>
      <c r="L9508" t="s">
        <v>26897</v>
      </c>
      <c r="M9508" t="s">
        <v>26898</v>
      </c>
      <c r="N9508">
        <v>1.4227777770000001</v>
      </c>
      <c r="O9508">
        <v>6</v>
      </c>
      <c r="P9508">
        <v>560</v>
      </c>
      <c r="Q9508">
        <v>26</v>
      </c>
      <c r="R9508">
        <v>95</v>
      </c>
      <c r="S9508">
        <v>21</v>
      </c>
      <c r="T9508">
        <v>292</v>
      </c>
      <c r="U9508">
        <v>7</v>
      </c>
      <c r="V9508">
        <v>21</v>
      </c>
      <c r="W9508">
        <v>13.239681908728558</v>
      </c>
      <c r="X9508">
        <v>196.33786895245473</v>
      </c>
      <c r="Y9508">
        <v>143.02876530770035</v>
      </c>
      <c r="Z9508">
        <v>174.85491851973438</v>
      </c>
      <c r="AA9508">
        <v>197.80224540307569</v>
      </c>
      <c r="AB9508">
        <v>571.79767813441686</v>
      </c>
      <c r="AC9508">
        <v>553.51226732757618</v>
      </c>
      <c r="AD9508">
        <v>1069.949798465572</v>
      </c>
      <c r="AE9508">
        <v>2920.523224019259</v>
      </c>
    </row>
    <row r="9509" spans="1:31" x14ac:dyDescent="0.25">
      <c r="A9509">
        <v>2336657</v>
      </c>
      <c r="B9509">
        <v>1</v>
      </c>
      <c r="C9509" t="s">
        <v>80</v>
      </c>
      <c r="D9509" t="s">
        <v>82</v>
      </c>
      <c r="E9509" t="s">
        <v>153</v>
      </c>
      <c r="F9509" t="s">
        <v>26899</v>
      </c>
      <c r="G9509" t="s">
        <v>203</v>
      </c>
      <c r="H9509" t="s">
        <v>150</v>
      </c>
      <c r="I9509" t="s">
        <v>136</v>
      </c>
      <c r="J9509" t="s">
        <v>137</v>
      </c>
      <c r="K9509" t="s">
        <v>138</v>
      </c>
      <c r="L9509" t="s">
        <v>26900</v>
      </c>
      <c r="M9509" t="s">
        <v>26901</v>
      </c>
      <c r="N9509">
        <v>1.7727777769999999</v>
      </c>
      <c r="O9509">
        <v>0</v>
      </c>
      <c r="P9509">
        <v>0</v>
      </c>
      <c r="Q9509">
        <v>0</v>
      </c>
      <c r="R9509">
        <v>0</v>
      </c>
      <c r="S9509">
        <v>0</v>
      </c>
      <c r="T9509">
        <v>3</v>
      </c>
      <c r="U9509">
        <v>0</v>
      </c>
      <c r="V9509">
        <v>0</v>
      </c>
      <c r="W9509">
        <v>0</v>
      </c>
      <c r="X9509">
        <v>0</v>
      </c>
      <c r="Y9509">
        <v>0</v>
      </c>
      <c r="Z9509">
        <v>0</v>
      </c>
      <c r="AA9509">
        <v>0</v>
      </c>
      <c r="AB9509">
        <v>3.5900402905755557</v>
      </c>
      <c r="AC9509">
        <v>0</v>
      </c>
      <c r="AD9509">
        <v>0</v>
      </c>
      <c r="AE9509">
        <v>3.5900402905755557</v>
      </c>
    </row>
    <row r="9510" spans="1:31" x14ac:dyDescent="0.25">
      <c r="A9510">
        <v>2336906</v>
      </c>
      <c r="B9510">
        <v>1</v>
      </c>
      <c r="C9510" t="s">
        <v>81</v>
      </c>
      <c r="D9510" t="s">
        <v>112</v>
      </c>
      <c r="E9510" t="s">
        <v>147</v>
      </c>
      <c r="F9510" t="s">
        <v>26902</v>
      </c>
      <c r="G9510" t="s">
        <v>149</v>
      </c>
      <c r="H9510" t="s">
        <v>150</v>
      </c>
      <c r="I9510" t="s">
        <v>136</v>
      </c>
      <c r="J9510" t="s">
        <v>137</v>
      </c>
      <c r="K9510" t="s">
        <v>138</v>
      </c>
      <c r="L9510" t="s">
        <v>26903</v>
      </c>
      <c r="M9510" t="s">
        <v>26904</v>
      </c>
      <c r="N9510">
        <v>3.7177777769999998</v>
      </c>
      <c r="O9510">
        <v>0</v>
      </c>
      <c r="P9510">
        <v>40</v>
      </c>
      <c r="Q9510">
        <v>0</v>
      </c>
      <c r="R9510">
        <v>0</v>
      </c>
      <c r="S9510">
        <v>0</v>
      </c>
      <c r="T9510">
        <v>0</v>
      </c>
      <c r="U9510">
        <v>0</v>
      </c>
      <c r="V9510">
        <v>0</v>
      </c>
      <c r="W9510">
        <v>0</v>
      </c>
      <c r="X9510">
        <v>20.94607389961066</v>
      </c>
      <c r="Y9510">
        <v>0</v>
      </c>
      <c r="Z9510">
        <v>0</v>
      </c>
      <c r="AA9510">
        <v>0</v>
      </c>
      <c r="AB9510">
        <v>0</v>
      </c>
      <c r="AC9510">
        <v>0</v>
      </c>
      <c r="AD9510">
        <v>0</v>
      </c>
      <c r="AE9510">
        <v>20.94607389961066</v>
      </c>
    </row>
    <row r="9511" spans="1:31" x14ac:dyDescent="0.25">
      <c r="A9511">
        <v>2337069</v>
      </c>
      <c r="B9511">
        <v>1</v>
      </c>
      <c r="C9511" t="s">
        <v>80</v>
      </c>
      <c r="D9511" t="s">
        <v>106</v>
      </c>
      <c r="E9511" t="s">
        <v>132</v>
      </c>
      <c r="F9511" t="s">
        <v>26369</v>
      </c>
      <c r="G9511" t="s">
        <v>134</v>
      </c>
      <c r="H9511" t="s">
        <v>135</v>
      </c>
      <c r="I9511" t="s">
        <v>136</v>
      </c>
      <c r="J9511" t="s">
        <v>137</v>
      </c>
      <c r="K9511" t="s">
        <v>138</v>
      </c>
      <c r="L9511" t="s">
        <v>26905</v>
      </c>
      <c r="M9511" t="s">
        <v>26906</v>
      </c>
      <c r="N9511">
        <v>1.718611111</v>
      </c>
      <c r="O9511">
        <v>1</v>
      </c>
      <c r="P9511">
        <v>44</v>
      </c>
      <c r="Q9511">
        <v>28</v>
      </c>
      <c r="R9511">
        <v>10</v>
      </c>
      <c r="S9511">
        <v>1</v>
      </c>
      <c r="T9511">
        <v>11</v>
      </c>
      <c r="U9511">
        <v>0</v>
      </c>
      <c r="V9511">
        <v>0</v>
      </c>
      <c r="W9511">
        <v>0.30143242410816667</v>
      </c>
      <c r="X9511">
        <v>30.364622379591715</v>
      </c>
      <c r="Y9511">
        <v>357.8000295674949</v>
      </c>
      <c r="Z9511">
        <v>43.07062276289134</v>
      </c>
      <c r="AA9511">
        <v>8.0929794872911422</v>
      </c>
      <c r="AB9511">
        <v>18.195512038056158</v>
      </c>
      <c r="AC9511">
        <v>0</v>
      </c>
      <c r="AD9511">
        <v>0</v>
      </c>
      <c r="AE9511">
        <v>457.8251986594334</v>
      </c>
    </row>
    <row r="9512" spans="1:31" x14ac:dyDescent="0.25">
      <c r="A9512">
        <v>2336920</v>
      </c>
      <c r="B9512">
        <v>1</v>
      </c>
      <c r="C9512" t="s">
        <v>80</v>
      </c>
      <c r="D9512" t="s">
        <v>94</v>
      </c>
      <c r="E9512" t="s">
        <v>141</v>
      </c>
      <c r="F9512" t="s">
        <v>15390</v>
      </c>
      <c r="G9512" t="s">
        <v>467</v>
      </c>
      <c r="H9512" t="s">
        <v>135</v>
      </c>
      <c r="I9512" t="s">
        <v>136</v>
      </c>
      <c r="J9512" t="s">
        <v>137</v>
      </c>
      <c r="K9512" t="s">
        <v>138</v>
      </c>
      <c r="L9512" t="s">
        <v>26907</v>
      </c>
      <c r="M9512" t="s">
        <v>26908</v>
      </c>
      <c r="N9512">
        <v>1.115277777</v>
      </c>
      <c r="O9512">
        <v>0</v>
      </c>
      <c r="P9512">
        <v>1</v>
      </c>
      <c r="Q9512">
        <v>4</v>
      </c>
      <c r="R9512">
        <v>59</v>
      </c>
      <c r="S9512">
        <v>1</v>
      </c>
      <c r="T9512">
        <v>4</v>
      </c>
      <c r="U9512">
        <v>0</v>
      </c>
      <c r="V9512">
        <v>0</v>
      </c>
      <c r="W9512">
        <v>0</v>
      </c>
      <c r="X9512">
        <v>0.70342780275850014</v>
      </c>
      <c r="Y9512">
        <v>3.1814566093964167</v>
      </c>
      <c r="Z9512">
        <v>104.53834195771917</v>
      </c>
      <c r="AA9512">
        <v>1.9408586421432221</v>
      </c>
      <c r="AB9512">
        <v>21.954263159037602</v>
      </c>
      <c r="AC9512">
        <v>0</v>
      </c>
      <c r="AD9512">
        <v>0</v>
      </c>
      <c r="AE9512">
        <v>132.31834817105491</v>
      </c>
    </row>
    <row r="9513" spans="1:31" x14ac:dyDescent="0.25">
      <c r="A9513">
        <v>2336671</v>
      </c>
      <c r="B9513">
        <v>1</v>
      </c>
      <c r="C9513" t="s">
        <v>81</v>
      </c>
      <c r="D9513" t="s">
        <v>128</v>
      </c>
      <c r="E9513" t="s">
        <v>158</v>
      </c>
      <c r="F9513" t="s">
        <v>26909</v>
      </c>
      <c r="G9513" t="s">
        <v>336</v>
      </c>
      <c r="H9513" t="s">
        <v>150</v>
      </c>
      <c r="I9513" t="s">
        <v>136</v>
      </c>
      <c r="J9513" t="s">
        <v>137</v>
      </c>
      <c r="K9513" t="s">
        <v>138</v>
      </c>
      <c r="L9513" t="s">
        <v>26910</v>
      </c>
      <c r="M9513" t="s">
        <v>26911</v>
      </c>
      <c r="N9513">
        <v>0.91166666600000001</v>
      </c>
      <c r="O9513">
        <v>0</v>
      </c>
      <c r="P9513">
        <v>30</v>
      </c>
      <c r="Q9513">
        <v>0</v>
      </c>
      <c r="R9513">
        <v>0</v>
      </c>
      <c r="S9513">
        <v>0</v>
      </c>
      <c r="T9513">
        <v>4</v>
      </c>
      <c r="U9513">
        <v>0</v>
      </c>
      <c r="V9513">
        <v>0</v>
      </c>
      <c r="W9513">
        <v>0</v>
      </c>
      <c r="X9513">
        <v>15.5705939011456</v>
      </c>
      <c r="Y9513">
        <v>0</v>
      </c>
      <c r="Z9513">
        <v>0</v>
      </c>
      <c r="AA9513">
        <v>0</v>
      </c>
      <c r="AB9513">
        <v>6.432544111992831</v>
      </c>
      <c r="AC9513">
        <v>0</v>
      </c>
      <c r="AD9513">
        <v>0</v>
      </c>
      <c r="AE9513">
        <v>22.003138013138432</v>
      </c>
    </row>
    <row r="9514" spans="1:31" x14ac:dyDescent="0.25">
      <c r="A9514">
        <v>2337112</v>
      </c>
      <c r="B9514">
        <v>1</v>
      </c>
      <c r="C9514" t="s">
        <v>80</v>
      </c>
      <c r="D9514" t="s">
        <v>109</v>
      </c>
      <c r="E9514" t="s">
        <v>175</v>
      </c>
      <c r="F9514" t="s">
        <v>26912</v>
      </c>
      <c r="G9514" t="s">
        <v>210</v>
      </c>
      <c r="H9514" t="s">
        <v>135</v>
      </c>
      <c r="I9514" t="s">
        <v>136</v>
      </c>
      <c r="J9514" t="s">
        <v>137</v>
      </c>
      <c r="K9514" t="s">
        <v>138</v>
      </c>
      <c r="L9514" t="s">
        <v>26913</v>
      </c>
      <c r="M9514" t="s">
        <v>26914</v>
      </c>
      <c r="N9514">
        <v>3.6988888879999999</v>
      </c>
      <c r="O9514">
        <v>0</v>
      </c>
      <c r="P9514">
        <v>0</v>
      </c>
      <c r="Q9514">
        <v>0</v>
      </c>
      <c r="R9514">
        <v>13</v>
      </c>
      <c r="S9514">
        <v>0</v>
      </c>
      <c r="T9514">
        <v>0</v>
      </c>
      <c r="U9514">
        <v>0</v>
      </c>
      <c r="V9514">
        <v>0</v>
      </c>
      <c r="W9514">
        <v>0</v>
      </c>
      <c r="X9514">
        <v>0</v>
      </c>
      <c r="Y9514">
        <v>0</v>
      </c>
      <c r="Z9514">
        <v>33.832346838290739</v>
      </c>
      <c r="AA9514">
        <v>0</v>
      </c>
      <c r="AB9514">
        <v>0</v>
      </c>
      <c r="AC9514">
        <v>0</v>
      </c>
      <c r="AD9514">
        <v>0</v>
      </c>
      <c r="AE9514">
        <v>33.832346838290739</v>
      </c>
    </row>
    <row r="9515" spans="1:31" x14ac:dyDescent="0.25">
      <c r="A9515">
        <v>2313185</v>
      </c>
      <c r="B9515">
        <v>1</v>
      </c>
      <c r="C9515" t="s">
        <v>80</v>
      </c>
      <c r="D9515" t="s">
        <v>97</v>
      </c>
      <c r="E9515" t="s">
        <v>414</v>
      </c>
      <c r="F9515" t="s">
        <v>26915</v>
      </c>
      <c r="G9515" t="s">
        <v>134</v>
      </c>
      <c r="H9515" t="s">
        <v>135</v>
      </c>
      <c r="I9515" t="s">
        <v>468</v>
      </c>
      <c r="J9515" t="s">
        <v>137</v>
      </c>
      <c r="K9515" t="s">
        <v>138</v>
      </c>
      <c r="L9515" t="s">
        <v>26916</v>
      </c>
      <c r="M9515" t="s">
        <v>26917</v>
      </c>
      <c r="N9515">
        <v>3.5266666000000002E-2</v>
      </c>
      <c r="O9515">
        <v>0</v>
      </c>
      <c r="P9515">
        <v>0</v>
      </c>
      <c r="Q9515">
        <v>0</v>
      </c>
      <c r="R9515">
        <v>0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0</v>
      </c>
      <c r="Y9515">
        <v>0</v>
      </c>
      <c r="Z9515">
        <v>0</v>
      </c>
      <c r="AA9515">
        <v>0</v>
      </c>
      <c r="AB9515">
        <v>0</v>
      </c>
      <c r="AC9515">
        <v>0</v>
      </c>
      <c r="AD9515">
        <v>0</v>
      </c>
      <c r="AE9515">
        <v>0</v>
      </c>
    </row>
    <row r="9516" spans="1:31" x14ac:dyDescent="0.25">
      <c r="A9516">
        <v>2313225</v>
      </c>
      <c r="B9516">
        <v>1</v>
      </c>
      <c r="C9516" t="s">
        <v>80</v>
      </c>
      <c r="D9516" t="s">
        <v>82</v>
      </c>
      <c r="E9516" t="s">
        <v>175</v>
      </c>
      <c r="F9516" t="s">
        <v>26918</v>
      </c>
      <c r="G9516" t="s">
        <v>134</v>
      </c>
      <c r="H9516" t="s">
        <v>135</v>
      </c>
      <c r="I9516" t="s">
        <v>136</v>
      </c>
      <c r="J9516" t="s">
        <v>137</v>
      </c>
      <c r="K9516" t="s">
        <v>138</v>
      </c>
      <c r="L9516" t="s">
        <v>26919</v>
      </c>
      <c r="M9516" t="s">
        <v>26920</v>
      </c>
      <c r="N9516">
        <v>0.141666666</v>
      </c>
      <c r="O9516">
        <v>0</v>
      </c>
      <c r="P9516">
        <v>0</v>
      </c>
      <c r="Q9516">
        <v>0</v>
      </c>
      <c r="R9516">
        <v>0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0</v>
      </c>
      <c r="Y9516">
        <v>0</v>
      </c>
      <c r="Z9516">
        <v>0</v>
      </c>
      <c r="AA9516">
        <v>0</v>
      </c>
      <c r="AB9516">
        <v>0</v>
      </c>
      <c r="AC9516">
        <v>0</v>
      </c>
      <c r="AD9516">
        <v>0</v>
      </c>
      <c r="AE9516">
        <v>0</v>
      </c>
    </row>
    <row r="9517" spans="1:31" x14ac:dyDescent="0.25">
      <c r="A9517">
        <v>2332604</v>
      </c>
      <c r="B9517">
        <v>1</v>
      </c>
      <c r="C9517" t="s">
        <v>81</v>
      </c>
      <c r="D9517" t="s">
        <v>118</v>
      </c>
      <c r="E9517" t="s">
        <v>175</v>
      </c>
      <c r="F9517" t="s">
        <v>26921</v>
      </c>
      <c r="G9517" t="s">
        <v>134</v>
      </c>
      <c r="H9517" t="s">
        <v>135</v>
      </c>
      <c r="I9517" t="s">
        <v>136</v>
      </c>
      <c r="J9517" t="s">
        <v>137</v>
      </c>
      <c r="K9517" t="s">
        <v>138</v>
      </c>
      <c r="L9517" t="s">
        <v>26922</v>
      </c>
      <c r="M9517" t="s">
        <v>26923</v>
      </c>
      <c r="N9517">
        <v>0.85388888799999996</v>
      </c>
      <c r="O9517">
        <v>0</v>
      </c>
      <c r="P9517">
        <v>0</v>
      </c>
      <c r="Q9517">
        <v>0</v>
      </c>
      <c r="R9517">
        <v>0</v>
      </c>
      <c r="S9517">
        <v>0</v>
      </c>
      <c r="T9517">
        <v>0</v>
      </c>
      <c r="U9517">
        <v>0</v>
      </c>
      <c r="V9517">
        <v>0</v>
      </c>
      <c r="W9517">
        <v>0</v>
      </c>
      <c r="X9517">
        <v>0</v>
      </c>
      <c r="Y9517">
        <v>0</v>
      </c>
      <c r="Z9517">
        <v>0</v>
      </c>
      <c r="AA9517">
        <v>0</v>
      </c>
      <c r="AB9517">
        <v>0</v>
      </c>
      <c r="AC9517">
        <v>0</v>
      </c>
      <c r="AD9517">
        <v>0</v>
      </c>
      <c r="AE9517">
        <v>0</v>
      </c>
    </row>
    <row r="9518" spans="1:31" x14ac:dyDescent="0.25">
      <c r="A9518">
        <v>2332933</v>
      </c>
      <c r="B9518">
        <v>1</v>
      </c>
      <c r="C9518" t="s">
        <v>81</v>
      </c>
      <c r="D9518" t="s">
        <v>118</v>
      </c>
      <c r="E9518" t="s">
        <v>175</v>
      </c>
      <c r="F9518" t="s">
        <v>26924</v>
      </c>
      <c r="G9518" t="s">
        <v>134</v>
      </c>
      <c r="H9518" t="s">
        <v>135</v>
      </c>
      <c r="I9518" t="s">
        <v>136</v>
      </c>
      <c r="J9518" t="s">
        <v>137</v>
      </c>
      <c r="K9518" t="s">
        <v>138</v>
      </c>
      <c r="L9518" t="s">
        <v>26925</v>
      </c>
      <c r="M9518" t="s">
        <v>26926</v>
      </c>
      <c r="N9518">
        <v>0.90472222199999996</v>
      </c>
      <c r="O9518">
        <v>0</v>
      </c>
      <c r="P9518">
        <v>0</v>
      </c>
      <c r="Q9518">
        <v>0</v>
      </c>
      <c r="R9518">
        <v>0</v>
      </c>
      <c r="S9518">
        <v>0</v>
      </c>
      <c r="T9518">
        <v>0</v>
      </c>
      <c r="U9518">
        <v>0</v>
      </c>
      <c r="V9518">
        <v>0</v>
      </c>
      <c r="W9518">
        <v>0</v>
      </c>
      <c r="X9518">
        <v>0</v>
      </c>
      <c r="Y9518">
        <v>0</v>
      </c>
      <c r="Z9518">
        <v>0</v>
      </c>
      <c r="AA9518">
        <v>0</v>
      </c>
      <c r="AB9518">
        <v>0</v>
      </c>
      <c r="AC9518">
        <v>0</v>
      </c>
      <c r="AD9518">
        <v>0</v>
      </c>
      <c r="AE9518">
        <v>0</v>
      </c>
    </row>
    <row r="9519" spans="1:31" x14ac:dyDescent="0.25">
      <c r="A9519">
        <v>2335209</v>
      </c>
      <c r="B9519">
        <v>1</v>
      </c>
      <c r="C9519" t="s">
        <v>81</v>
      </c>
      <c r="D9519" t="s">
        <v>118</v>
      </c>
      <c r="E9519" t="s">
        <v>175</v>
      </c>
      <c r="F9519" t="s">
        <v>26921</v>
      </c>
      <c r="G9519" t="s">
        <v>134</v>
      </c>
      <c r="H9519" t="s">
        <v>135</v>
      </c>
      <c r="I9519" t="s">
        <v>136</v>
      </c>
      <c r="J9519" t="s">
        <v>137</v>
      </c>
      <c r="K9519" t="s">
        <v>138</v>
      </c>
      <c r="L9519" t="s">
        <v>26927</v>
      </c>
      <c r="M9519" t="s">
        <v>26928</v>
      </c>
      <c r="N9519">
        <v>1.129444444</v>
      </c>
      <c r="O9519">
        <v>0</v>
      </c>
      <c r="P9519">
        <v>0</v>
      </c>
      <c r="Q9519">
        <v>0</v>
      </c>
      <c r="R9519">
        <v>0</v>
      </c>
      <c r="S9519">
        <v>0</v>
      </c>
      <c r="T9519">
        <v>0</v>
      </c>
      <c r="U9519">
        <v>0</v>
      </c>
      <c r="V9519">
        <v>0</v>
      </c>
      <c r="W9519">
        <v>0</v>
      </c>
      <c r="X9519">
        <v>0</v>
      </c>
      <c r="Y9519">
        <v>0</v>
      </c>
      <c r="Z9519">
        <v>0</v>
      </c>
      <c r="AA9519">
        <v>0</v>
      </c>
      <c r="AB9519">
        <v>0</v>
      </c>
      <c r="AC9519">
        <v>0</v>
      </c>
      <c r="AD9519">
        <v>0</v>
      </c>
      <c r="AE9519">
        <v>0</v>
      </c>
    </row>
    <row r="9520" spans="1:31" x14ac:dyDescent="0.25">
      <c r="A9520">
        <v>2336669</v>
      </c>
      <c r="B9520">
        <v>1</v>
      </c>
      <c r="C9520" t="s">
        <v>80</v>
      </c>
      <c r="D9520" t="s">
        <v>101</v>
      </c>
      <c r="E9520" t="s">
        <v>132</v>
      </c>
      <c r="F9520" t="s">
        <v>26929</v>
      </c>
      <c r="G9520" t="s">
        <v>134</v>
      </c>
      <c r="H9520" t="s">
        <v>135</v>
      </c>
      <c r="I9520" t="s">
        <v>136</v>
      </c>
      <c r="J9520" t="s">
        <v>137</v>
      </c>
      <c r="K9520" t="s">
        <v>138</v>
      </c>
      <c r="L9520" t="s">
        <v>26930</v>
      </c>
      <c r="M9520" t="s">
        <v>26931</v>
      </c>
      <c r="N9520">
        <v>0.81722222200000005</v>
      </c>
      <c r="O9520">
        <v>0</v>
      </c>
      <c r="P9520">
        <v>0</v>
      </c>
      <c r="Q9520">
        <v>0</v>
      </c>
      <c r="R9520">
        <v>0</v>
      </c>
      <c r="S9520">
        <v>0</v>
      </c>
      <c r="T9520">
        <v>0</v>
      </c>
      <c r="U9520">
        <v>0</v>
      </c>
      <c r="V9520">
        <v>0</v>
      </c>
      <c r="W9520">
        <v>0</v>
      </c>
      <c r="X9520">
        <v>0</v>
      </c>
      <c r="Y9520">
        <v>0</v>
      </c>
      <c r="Z9520">
        <v>0</v>
      </c>
      <c r="AA9520">
        <v>0</v>
      </c>
      <c r="AB9520">
        <v>0</v>
      </c>
      <c r="AC9520">
        <v>0</v>
      </c>
      <c r="AD9520">
        <v>0</v>
      </c>
      <c r="AE9520">
        <v>0</v>
      </c>
    </row>
    <row r="9521" spans="1:31" x14ac:dyDescent="0.25">
      <c r="A9521">
        <v>2333795</v>
      </c>
      <c r="B9521">
        <v>1</v>
      </c>
      <c r="C9521" t="s">
        <v>81</v>
      </c>
      <c r="D9521" t="s">
        <v>118</v>
      </c>
      <c r="E9521" t="s">
        <v>175</v>
      </c>
      <c r="F9521" t="s">
        <v>26924</v>
      </c>
      <c r="G9521" t="s">
        <v>134</v>
      </c>
      <c r="H9521" t="s">
        <v>135</v>
      </c>
      <c r="I9521" t="s">
        <v>136</v>
      </c>
      <c r="J9521" t="s">
        <v>137</v>
      </c>
      <c r="K9521" t="s">
        <v>138</v>
      </c>
      <c r="L9521" t="s">
        <v>26932</v>
      </c>
      <c r="M9521" t="s">
        <v>26933</v>
      </c>
      <c r="N9521">
        <v>1.104166666</v>
      </c>
      <c r="O9521">
        <v>0</v>
      </c>
      <c r="P9521">
        <v>0</v>
      </c>
      <c r="Q9521">
        <v>0</v>
      </c>
      <c r="R9521">
        <v>0</v>
      </c>
      <c r="S9521">
        <v>0</v>
      </c>
      <c r="T9521">
        <v>0</v>
      </c>
      <c r="U9521">
        <v>0</v>
      </c>
      <c r="V9521">
        <v>0</v>
      </c>
      <c r="W9521">
        <v>0</v>
      </c>
      <c r="X9521">
        <v>0</v>
      </c>
      <c r="Y9521">
        <v>0</v>
      </c>
      <c r="Z9521">
        <v>0</v>
      </c>
      <c r="AA9521">
        <v>0</v>
      </c>
      <c r="AB9521">
        <v>0</v>
      </c>
      <c r="AC9521">
        <v>0</v>
      </c>
      <c r="AD9521">
        <v>0</v>
      </c>
      <c r="AE9521">
        <v>0</v>
      </c>
    </row>
    <row r="9522" spans="1:31" x14ac:dyDescent="0.25">
      <c r="A9522">
        <v>2310332</v>
      </c>
      <c r="B9522">
        <v>1</v>
      </c>
      <c r="C9522" t="s">
        <v>80</v>
      </c>
      <c r="D9522" t="s">
        <v>104</v>
      </c>
      <c r="E9522" t="s">
        <v>175</v>
      </c>
      <c r="F9522" t="s">
        <v>26934</v>
      </c>
      <c r="G9522" t="s">
        <v>143</v>
      </c>
      <c r="H9522" t="s">
        <v>135</v>
      </c>
      <c r="I9522" t="s">
        <v>136</v>
      </c>
      <c r="J9522" t="s">
        <v>137</v>
      </c>
      <c r="K9522" t="s">
        <v>144</v>
      </c>
      <c r="L9522" t="s">
        <v>26935</v>
      </c>
      <c r="M9522" t="s">
        <v>26936</v>
      </c>
      <c r="N9522">
        <v>8.966111111</v>
      </c>
      <c r="O9522">
        <v>0</v>
      </c>
      <c r="P9522">
        <v>0</v>
      </c>
      <c r="Q9522">
        <v>0</v>
      </c>
      <c r="R9522">
        <v>0</v>
      </c>
      <c r="S9522">
        <v>0</v>
      </c>
      <c r="T9522">
        <v>0</v>
      </c>
      <c r="U9522">
        <v>0</v>
      </c>
      <c r="V9522">
        <v>0</v>
      </c>
      <c r="W9522">
        <v>0</v>
      </c>
      <c r="X9522">
        <v>0</v>
      </c>
      <c r="Y9522">
        <v>0</v>
      </c>
      <c r="Z9522">
        <v>0</v>
      </c>
      <c r="AA9522">
        <v>0</v>
      </c>
      <c r="AB9522">
        <v>0</v>
      </c>
      <c r="AC9522">
        <v>0</v>
      </c>
      <c r="AD9522">
        <v>0</v>
      </c>
      <c r="AE9522">
        <v>0</v>
      </c>
    </row>
    <row r="9523" spans="1:31" x14ac:dyDescent="0.25">
      <c r="A9523">
        <v>2333927</v>
      </c>
      <c r="B9523">
        <v>1</v>
      </c>
      <c r="C9523" t="s">
        <v>81</v>
      </c>
      <c r="D9523" t="s">
        <v>118</v>
      </c>
      <c r="E9523" t="s">
        <v>175</v>
      </c>
      <c r="F9523" t="s">
        <v>26921</v>
      </c>
      <c r="G9523" t="s">
        <v>134</v>
      </c>
      <c r="H9523" t="s">
        <v>135</v>
      </c>
      <c r="I9523" t="s">
        <v>136</v>
      </c>
      <c r="J9523" t="s">
        <v>137</v>
      </c>
      <c r="K9523" t="s">
        <v>138</v>
      </c>
      <c r="L9523" t="s">
        <v>26937</v>
      </c>
      <c r="M9523" t="s">
        <v>26938</v>
      </c>
      <c r="N9523">
        <v>2.2602777770000002</v>
      </c>
      <c r="O9523">
        <v>0</v>
      </c>
      <c r="P9523">
        <v>0</v>
      </c>
      <c r="Q9523">
        <v>0</v>
      </c>
      <c r="R9523">
        <v>0</v>
      </c>
      <c r="S9523">
        <v>0</v>
      </c>
      <c r="T9523">
        <v>0</v>
      </c>
      <c r="U9523">
        <v>0</v>
      </c>
      <c r="V9523">
        <v>0</v>
      </c>
      <c r="W9523">
        <v>0</v>
      </c>
      <c r="X9523">
        <v>0</v>
      </c>
      <c r="Y9523">
        <v>0</v>
      </c>
      <c r="Z9523">
        <v>0</v>
      </c>
      <c r="AA9523">
        <v>0</v>
      </c>
      <c r="AB9523">
        <v>0</v>
      </c>
      <c r="AC9523">
        <v>0</v>
      </c>
      <c r="AD9523">
        <v>0</v>
      </c>
      <c r="AE9523">
        <v>0</v>
      </c>
    </row>
    <row r="9524" spans="1:31" x14ac:dyDescent="0.25">
      <c r="A9524">
        <v>2308546</v>
      </c>
      <c r="B9524">
        <v>1</v>
      </c>
      <c r="C9524" t="s">
        <v>81</v>
      </c>
      <c r="D9524" t="s">
        <v>117</v>
      </c>
      <c r="E9524" t="s">
        <v>175</v>
      </c>
      <c r="F9524" t="s">
        <v>26939</v>
      </c>
      <c r="G9524" t="s">
        <v>716</v>
      </c>
      <c r="H9524" t="s">
        <v>135</v>
      </c>
      <c r="I9524" t="s">
        <v>136</v>
      </c>
      <c r="J9524" t="s">
        <v>137</v>
      </c>
      <c r="K9524" t="s">
        <v>138</v>
      </c>
      <c r="L9524" t="s">
        <v>26940</v>
      </c>
      <c r="M9524" t="s">
        <v>26941</v>
      </c>
      <c r="N9524">
        <v>0.76416666600000005</v>
      </c>
      <c r="O9524">
        <v>0</v>
      </c>
      <c r="P9524">
        <v>0</v>
      </c>
      <c r="Q9524">
        <v>0</v>
      </c>
      <c r="R9524">
        <v>0</v>
      </c>
      <c r="S9524">
        <v>0</v>
      </c>
      <c r="T9524">
        <v>0</v>
      </c>
      <c r="U9524">
        <v>0</v>
      </c>
      <c r="V9524">
        <v>0</v>
      </c>
      <c r="W9524">
        <v>0</v>
      </c>
      <c r="X9524">
        <v>0</v>
      </c>
      <c r="Y9524">
        <v>0</v>
      </c>
      <c r="Z9524">
        <v>0</v>
      </c>
      <c r="AA9524">
        <v>0</v>
      </c>
      <c r="AB9524">
        <v>0</v>
      </c>
      <c r="AC9524">
        <v>0</v>
      </c>
      <c r="AD9524">
        <v>0</v>
      </c>
      <c r="AE9524">
        <v>0</v>
      </c>
    </row>
    <row r="9525" spans="1:31" x14ac:dyDescent="0.25">
      <c r="A9525">
        <v>2307922</v>
      </c>
      <c r="B9525">
        <v>1</v>
      </c>
      <c r="C9525" t="s">
        <v>81</v>
      </c>
      <c r="D9525" t="s">
        <v>117</v>
      </c>
      <c r="E9525" t="s">
        <v>175</v>
      </c>
      <c r="F9525" t="s">
        <v>26942</v>
      </c>
      <c r="G9525" t="s">
        <v>1401</v>
      </c>
      <c r="H9525" t="s">
        <v>135</v>
      </c>
      <c r="I9525" t="s">
        <v>136</v>
      </c>
      <c r="J9525" t="s">
        <v>137</v>
      </c>
      <c r="K9525" t="s">
        <v>138</v>
      </c>
      <c r="L9525" t="s">
        <v>26943</v>
      </c>
      <c r="M9525" t="s">
        <v>26944</v>
      </c>
      <c r="N9525">
        <v>3.7516666660000002</v>
      </c>
      <c r="O9525">
        <v>0</v>
      </c>
      <c r="P9525">
        <v>0</v>
      </c>
      <c r="Q9525">
        <v>0</v>
      </c>
      <c r="R9525">
        <v>0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0</v>
      </c>
      <c r="Y9525">
        <v>0</v>
      </c>
      <c r="Z9525">
        <v>0</v>
      </c>
      <c r="AA9525">
        <v>0</v>
      </c>
      <c r="AB9525">
        <v>0</v>
      </c>
      <c r="AC9525">
        <v>0</v>
      </c>
      <c r="AD9525">
        <v>0</v>
      </c>
      <c r="AE9525">
        <v>0</v>
      </c>
    </row>
    <row r="9526" spans="1:31" x14ac:dyDescent="0.25">
      <c r="A9526">
        <v>2319824</v>
      </c>
      <c r="B9526">
        <v>1</v>
      </c>
      <c r="C9526" t="s">
        <v>80</v>
      </c>
      <c r="D9526" t="s">
        <v>105</v>
      </c>
      <c r="E9526" t="s">
        <v>414</v>
      </c>
      <c r="F9526" t="s">
        <v>26945</v>
      </c>
      <c r="G9526" t="s">
        <v>2424</v>
      </c>
      <c r="H9526" t="s">
        <v>2425</v>
      </c>
      <c r="I9526" t="s">
        <v>136</v>
      </c>
      <c r="J9526" t="s">
        <v>137</v>
      </c>
      <c r="K9526" t="s">
        <v>144</v>
      </c>
      <c r="L9526" t="s">
        <v>26946</v>
      </c>
      <c r="M9526" t="s">
        <v>26947</v>
      </c>
      <c r="N9526">
        <v>8.2591666660000005</v>
      </c>
      <c r="O9526">
        <v>0</v>
      </c>
      <c r="P9526">
        <v>0</v>
      </c>
      <c r="Q9526">
        <v>0</v>
      </c>
      <c r="R9526">
        <v>0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0</v>
      </c>
      <c r="Y9526">
        <v>0</v>
      </c>
      <c r="Z9526">
        <v>0</v>
      </c>
      <c r="AA9526">
        <v>0</v>
      </c>
      <c r="AB9526">
        <v>0</v>
      </c>
      <c r="AC9526">
        <v>0</v>
      </c>
      <c r="AD9526">
        <v>0</v>
      </c>
      <c r="AE9526">
        <v>0</v>
      </c>
    </row>
    <row r="9527" spans="1:31" x14ac:dyDescent="0.25">
      <c r="A9527">
        <v>2312554</v>
      </c>
      <c r="B9527">
        <v>1</v>
      </c>
      <c r="C9527" t="s">
        <v>80</v>
      </c>
      <c r="D9527" t="s">
        <v>104</v>
      </c>
      <c r="E9527" t="s">
        <v>132</v>
      </c>
      <c r="F9527" t="s">
        <v>26948</v>
      </c>
      <c r="G9527" t="s">
        <v>143</v>
      </c>
      <c r="H9527" t="s">
        <v>135</v>
      </c>
      <c r="I9527" t="s">
        <v>136</v>
      </c>
      <c r="J9527" t="s">
        <v>137</v>
      </c>
      <c r="K9527" t="s">
        <v>144</v>
      </c>
      <c r="L9527" t="s">
        <v>26949</v>
      </c>
      <c r="M9527" t="s">
        <v>26950</v>
      </c>
      <c r="N9527">
        <v>8.0850000000000009</v>
      </c>
      <c r="O9527">
        <v>1</v>
      </c>
      <c r="P9527">
        <v>365</v>
      </c>
      <c r="Q9527">
        <v>2</v>
      </c>
      <c r="R9527">
        <v>7</v>
      </c>
      <c r="S9527">
        <v>4</v>
      </c>
      <c r="T9527">
        <v>28</v>
      </c>
      <c r="U9527">
        <v>0</v>
      </c>
      <c r="V9527">
        <v>0</v>
      </c>
      <c r="W9527">
        <v>0</v>
      </c>
      <c r="X9527">
        <v>0</v>
      </c>
      <c r="Y9527">
        <v>0</v>
      </c>
      <c r="Z9527">
        <v>0</v>
      </c>
      <c r="AA9527">
        <v>0</v>
      </c>
      <c r="AB9527">
        <v>0</v>
      </c>
      <c r="AC9527">
        <v>0</v>
      </c>
      <c r="AD9527">
        <v>0</v>
      </c>
      <c r="AE9527">
        <v>0</v>
      </c>
    </row>
    <row r="9528" spans="1:31" x14ac:dyDescent="0.25">
      <c r="A9528">
        <v>2311718</v>
      </c>
      <c r="B9528">
        <v>1</v>
      </c>
      <c r="C9528" t="s">
        <v>80</v>
      </c>
      <c r="D9528" t="s">
        <v>101</v>
      </c>
      <c r="E9528" t="s">
        <v>132</v>
      </c>
      <c r="F9528" t="s">
        <v>26951</v>
      </c>
      <c r="G9528" t="s">
        <v>134</v>
      </c>
      <c r="H9528" t="s">
        <v>135</v>
      </c>
      <c r="I9528" t="s">
        <v>136</v>
      </c>
      <c r="J9528" t="s">
        <v>137</v>
      </c>
      <c r="K9528" t="s">
        <v>138</v>
      </c>
      <c r="L9528" t="s">
        <v>26952</v>
      </c>
      <c r="M9528" t="s">
        <v>26953</v>
      </c>
      <c r="N9528">
        <v>3.2583333329999999</v>
      </c>
      <c r="O9528">
        <v>0</v>
      </c>
      <c r="P9528">
        <v>0</v>
      </c>
      <c r="Q9528">
        <v>0</v>
      </c>
      <c r="R9528">
        <v>0</v>
      </c>
      <c r="S9528">
        <v>0</v>
      </c>
      <c r="T9528">
        <v>0</v>
      </c>
      <c r="U9528">
        <v>0</v>
      </c>
      <c r="V9528">
        <v>0</v>
      </c>
      <c r="W9528">
        <v>0</v>
      </c>
      <c r="X9528">
        <v>0</v>
      </c>
      <c r="Y9528">
        <v>0</v>
      </c>
      <c r="Z9528">
        <v>0</v>
      </c>
      <c r="AA9528">
        <v>0</v>
      </c>
      <c r="AB9528">
        <v>0</v>
      </c>
      <c r="AC9528">
        <v>0</v>
      </c>
      <c r="AD9528">
        <v>0</v>
      </c>
      <c r="AE9528">
        <v>0</v>
      </c>
    </row>
    <row r="9529" spans="1:31" x14ac:dyDescent="0.25">
      <c r="A9529">
        <v>2332769</v>
      </c>
      <c r="B9529">
        <v>1</v>
      </c>
      <c r="C9529" t="s">
        <v>81</v>
      </c>
      <c r="D9529" t="s">
        <v>118</v>
      </c>
      <c r="E9529" t="s">
        <v>175</v>
      </c>
      <c r="F9529" t="s">
        <v>26921</v>
      </c>
      <c r="G9529" t="s">
        <v>134</v>
      </c>
      <c r="H9529" t="s">
        <v>135</v>
      </c>
      <c r="I9529" t="s">
        <v>136</v>
      </c>
      <c r="J9529" t="s">
        <v>137</v>
      </c>
      <c r="K9529" t="s">
        <v>138</v>
      </c>
      <c r="L9529" t="s">
        <v>26954</v>
      </c>
      <c r="M9529" t="s">
        <v>26955</v>
      </c>
      <c r="N9529">
        <v>1.4627777769999999</v>
      </c>
      <c r="O9529">
        <v>0</v>
      </c>
      <c r="P9529">
        <v>0</v>
      </c>
      <c r="Q9529">
        <v>0</v>
      </c>
      <c r="R9529">
        <v>0</v>
      </c>
      <c r="S9529">
        <v>0</v>
      </c>
      <c r="T9529">
        <v>0</v>
      </c>
      <c r="U9529">
        <v>0</v>
      </c>
      <c r="V9529">
        <v>0</v>
      </c>
      <c r="W9529">
        <v>0</v>
      </c>
      <c r="X9529">
        <v>0</v>
      </c>
      <c r="Y9529">
        <v>0</v>
      </c>
      <c r="Z9529">
        <v>0</v>
      </c>
      <c r="AA9529">
        <v>0</v>
      </c>
      <c r="AB9529">
        <v>0</v>
      </c>
      <c r="AC9529">
        <v>0</v>
      </c>
      <c r="AD9529">
        <v>0</v>
      </c>
      <c r="AE9529">
        <v>0</v>
      </c>
    </row>
    <row r="9530" spans="1:31" x14ac:dyDescent="0.25">
      <c r="A9530">
        <v>2332869</v>
      </c>
      <c r="B9530">
        <v>1</v>
      </c>
      <c r="C9530" t="s">
        <v>81</v>
      </c>
      <c r="D9530" t="s">
        <v>118</v>
      </c>
      <c r="E9530" t="s">
        <v>132</v>
      </c>
      <c r="F9530" t="s">
        <v>26956</v>
      </c>
      <c r="G9530" t="s">
        <v>134</v>
      </c>
      <c r="H9530" t="s">
        <v>135</v>
      </c>
      <c r="I9530" t="s">
        <v>136</v>
      </c>
      <c r="J9530" t="s">
        <v>137</v>
      </c>
      <c r="K9530" t="s">
        <v>138</v>
      </c>
      <c r="L9530" t="s">
        <v>26957</v>
      </c>
      <c r="M9530" t="s">
        <v>26958</v>
      </c>
      <c r="N9530">
        <v>1.2805555550000001</v>
      </c>
      <c r="O9530">
        <v>0</v>
      </c>
      <c r="P9530">
        <v>0</v>
      </c>
      <c r="Q9530">
        <v>0</v>
      </c>
      <c r="R9530">
        <v>0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0</v>
      </c>
      <c r="Y9530">
        <v>0</v>
      </c>
      <c r="Z9530">
        <v>0</v>
      </c>
      <c r="AA9530">
        <v>0</v>
      </c>
      <c r="AB9530">
        <v>0</v>
      </c>
      <c r="AC9530">
        <v>0</v>
      </c>
      <c r="AD9530">
        <v>0</v>
      </c>
      <c r="AE9530">
        <v>0</v>
      </c>
    </row>
    <row r="9531" spans="1:31" x14ac:dyDescent="0.25">
      <c r="A9531">
        <v>2320778</v>
      </c>
      <c r="B9531">
        <v>1</v>
      </c>
      <c r="C9531" t="s">
        <v>81</v>
      </c>
      <c r="D9531" t="s">
        <v>118</v>
      </c>
      <c r="E9531" t="s">
        <v>175</v>
      </c>
      <c r="F9531" t="s">
        <v>26921</v>
      </c>
      <c r="G9531" t="s">
        <v>134</v>
      </c>
      <c r="H9531" t="s">
        <v>135</v>
      </c>
      <c r="I9531" t="s">
        <v>136</v>
      </c>
      <c r="J9531" t="s">
        <v>137</v>
      </c>
      <c r="K9531" t="s">
        <v>138</v>
      </c>
      <c r="L9531" t="s">
        <v>26959</v>
      </c>
      <c r="M9531" t="s">
        <v>26960</v>
      </c>
      <c r="N9531">
        <v>2.3744444439999999</v>
      </c>
      <c r="O9531">
        <v>0</v>
      </c>
      <c r="P9531">
        <v>0</v>
      </c>
      <c r="Q9531">
        <v>0</v>
      </c>
      <c r="R9531">
        <v>0</v>
      </c>
      <c r="S9531">
        <v>0</v>
      </c>
      <c r="T9531">
        <v>0</v>
      </c>
      <c r="U9531">
        <v>0</v>
      </c>
      <c r="V9531">
        <v>0</v>
      </c>
      <c r="W9531">
        <v>0</v>
      </c>
      <c r="X9531">
        <v>0</v>
      </c>
      <c r="Y9531">
        <v>0</v>
      </c>
      <c r="Z9531">
        <v>0</v>
      </c>
      <c r="AA9531">
        <v>0</v>
      </c>
      <c r="AB9531">
        <v>0</v>
      </c>
      <c r="AC9531">
        <v>0</v>
      </c>
      <c r="AD9531">
        <v>0</v>
      </c>
      <c r="AE9531">
        <v>0</v>
      </c>
    </row>
    <row r="9532" spans="1:31" x14ac:dyDescent="0.25">
      <c r="A9532">
        <v>2311713</v>
      </c>
      <c r="B9532">
        <v>1</v>
      </c>
      <c r="C9532" t="s">
        <v>80</v>
      </c>
      <c r="D9532" t="s">
        <v>83</v>
      </c>
      <c r="E9532" t="s">
        <v>175</v>
      </c>
      <c r="F9532" t="s">
        <v>26961</v>
      </c>
      <c r="G9532" t="s">
        <v>143</v>
      </c>
      <c r="H9532" t="s">
        <v>135</v>
      </c>
      <c r="I9532" t="s">
        <v>136</v>
      </c>
      <c r="J9532" t="s">
        <v>137</v>
      </c>
      <c r="K9532" t="s">
        <v>144</v>
      </c>
      <c r="L9532" t="s">
        <v>26962</v>
      </c>
      <c r="M9532" t="s">
        <v>26963</v>
      </c>
      <c r="N9532">
        <v>0.5</v>
      </c>
      <c r="O9532">
        <v>0</v>
      </c>
      <c r="P9532">
        <v>0</v>
      </c>
      <c r="Q9532">
        <v>0</v>
      </c>
      <c r="R9532">
        <v>0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0</v>
      </c>
      <c r="Y9532">
        <v>0</v>
      </c>
      <c r="Z9532">
        <v>0</v>
      </c>
      <c r="AA9532">
        <v>0</v>
      </c>
      <c r="AB9532">
        <v>0</v>
      </c>
      <c r="AC9532">
        <v>0</v>
      </c>
      <c r="AD9532">
        <v>0</v>
      </c>
      <c r="AE9532">
        <v>0</v>
      </c>
    </row>
    <row r="9533" spans="1:31" x14ac:dyDescent="0.25">
      <c r="A9533">
        <v>2311367</v>
      </c>
      <c r="B9533">
        <v>1</v>
      </c>
      <c r="C9533" t="s">
        <v>80</v>
      </c>
      <c r="D9533" t="s">
        <v>101</v>
      </c>
      <c r="E9533" t="s">
        <v>132</v>
      </c>
      <c r="F9533" t="s">
        <v>26964</v>
      </c>
      <c r="G9533" t="s">
        <v>612</v>
      </c>
      <c r="H9533" t="s">
        <v>135</v>
      </c>
      <c r="I9533" t="s">
        <v>136</v>
      </c>
      <c r="J9533" t="s">
        <v>137</v>
      </c>
      <c r="K9533" t="s">
        <v>138</v>
      </c>
      <c r="L9533" t="s">
        <v>26965</v>
      </c>
      <c r="M9533" t="s">
        <v>26966</v>
      </c>
      <c r="N9533">
        <v>0.73972222200000004</v>
      </c>
      <c r="O9533">
        <v>0</v>
      </c>
      <c r="P9533">
        <v>0</v>
      </c>
      <c r="Q9533">
        <v>0</v>
      </c>
      <c r="R9533">
        <v>0</v>
      </c>
      <c r="S9533">
        <v>0</v>
      </c>
      <c r="T9533">
        <v>0</v>
      </c>
      <c r="U9533">
        <v>0</v>
      </c>
      <c r="V9533">
        <v>0</v>
      </c>
      <c r="W9533">
        <v>0</v>
      </c>
      <c r="X9533">
        <v>0</v>
      </c>
      <c r="Y9533">
        <v>0</v>
      </c>
      <c r="Z9533">
        <v>0</v>
      </c>
      <c r="AA9533">
        <v>0</v>
      </c>
      <c r="AB9533">
        <v>0</v>
      </c>
      <c r="AC9533">
        <v>0</v>
      </c>
      <c r="AD9533">
        <v>0</v>
      </c>
      <c r="AE9533">
        <v>0</v>
      </c>
    </row>
    <row r="9534" spans="1:31" x14ac:dyDescent="0.25">
      <c r="A9534">
        <v>2334842</v>
      </c>
      <c r="B9534">
        <v>1</v>
      </c>
      <c r="C9534" t="s">
        <v>81</v>
      </c>
      <c r="D9534" t="s">
        <v>118</v>
      </c>
      <c r="E9534" t="s">
        <v>175</v>
      </c>
      <c r="F9534" t="s">
        <v>26924</v>
      </c>
      <c r="G9534" t="s">
        <v>134</v>
      </c>
      <c r="H9534" t="s">
        <v>135</v>
      </c>
      <c r="I9534" t="s">
        <v>136</v>
      </c>
      <c r="J9534" t="s">
        <v>137</v>
      </c>
      <c r="K9534" t="s">
        <v>138</v>
      </c>
      <c r="L9534" t="s">
        <v>26967</v>
      </c>
      <c r="M9534" t="s">
        <v>26968</v>
      </c>
      <c r="N9534">
        <v>1.345</v>
      </c>
      <c r="O9534">
        <v>0</v>
      </c>
      <c r="P9534">
        <v>0</v>
      </c>
      <c r="Q9534">
        <v>0</v>
      </c>
      <c r="R9534">
        <v>0</v>
      </c>
      <c r="S9534">
        <v>0</v>
      </c>
      <c r="T9534">
        <v>0</v>
      </c>
      <c r="U9534">
        <v>0</v>
      </c>
      <c r="V9534">
        <v>0</v>
      </c>
      <c r="W9534">
        <v>0</v>
      </c>
      <c r="X9534">
        <v>0</v>
      </c>
      <c r="Y9534">
        <v>0</v>
      </c>
      <c r="Z9534">
        <v>0</v>
      </c>
      <c r="AA9534">
        <v>0</v>
      </c>
      <c r="AB9534">
        <v>0</v>
      </c>
      <c r="AC9534">
        <v>0</v>
      </c>
      <c r="AD9534">
        <v>0</v>
      </c>
      <c r="AE9534">
        <v>0</v>
      </c>
    </row>
  </sheetData>
  <autoFilter ref="A1:U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3.5912885424795357E-2</v>
      </c>
      <c r="D17" s="14">
        <f t="shared" si="1"/>
        <v>0.92718341314602526</v>
      </c>
      <c r="E17" s="14">
        <f t="shared" si="2"/>
        <v>3.5928401972979918E-2</v>
      </c>
      <c r="F17" s="14">
        <f t="shared" si="3"/>
        <v>0</v>
      </c>
      <c r="G17" s="14">
        <f t="shared" si="4"/>
        <v>0</v>
      </c>
      <c r="H17" s="14">
        <f t="shared" si="5"/>
        <v>0</v>
      </c>
      <c r="I17" s="14">
        <f t="shared" si="6"/>
        <v>0.2173784629050986</v>
      </c>
      <c r="J17" s="14">
        <f t="shared" si="7"/>
        <v>4.6872624419524973</v>
      </c>
      <c r="K17" s="14">
        <f t="shared" si="8"/>
        <v>0.32493634446226516</v>
      </c>
      <c r="L17" s="14">
        <f t="shared" si="9"/>
        <v>1.5114236110701567</v>
      </c>
      <c r="M17" s="14">
        <f t="shared" si="10"/>
        <v>15.126214160464849</v>
      </c>
      <c r="N17" s="14">
        <f t="shared" si="11"/>
        <v>6.5836004824132779</v>
      </c>
      <c r="O17" s="19">
        <f t="shared" si="12"/>
        <v>9.7314234202084779E-2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2.7748327740488903E-2</v>
      </c>
      <c r="D18" s="14">
        <f t="shared" si="1"/>
        <v>0</v>
      </c>
      <c r="E18" s="14">
        <f t="shared" si="2"/>
        <v>2.7747844656788687E-2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6.9362142682773562E-2</v>
      </c>
      <c r="J18" s="14">
        <f t="shared" si="7"/>
        <v>3.7155600182817858</v>
      </c>
      <c r="K18" s="14">
        <f t="shared" si="8"/>
        <v>0.15709983812990461</v>
      </c>
      <c r="L18" s="14">
        <f t="shared" si="9"/>
        <v>0.91630486799559852</v>
      </c>
      <c r="M18" s="14">
        <f t="shared" si="10"/>
        <v>7.5534887059116311</v>
      </c>
      <c r="N18" s="14">
        <f t="shared" si="11"/>
        <v>3.3889811997682382</v>
      </c>
      <c r="O18" s="19">
        <f t="shared" si="12"/>
        <v>5.6524890027480394E-2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8.0281408094029314E-3</v>
      </c>
      <c r="D21" s="14">
        <f t="shared" si="1"/>
        <v>0</v>
      </c>
      <c r="E21" s="14">
        <f t="shared" si="2"/>
        <v>8.0280010437203154E-3</v>
      </c>
      <c r="F21" s="14">
        <f t="shared" si="3"/>
        <v>0.17312388128211043</v>
      </c>
      <c r="G21" s="14">
        <f t="shared" si="4"/>
        <v>0</v>
      </c>
      <c r="H21" s="14">
        <f t="shared" si="5"/>
        <v>0.159806659645025</v>
      </c>
      <c r="I21" s="14">
        <f t="shared" si="6"/>
        <v>0.12214107373194878</v>
      </c>
      <c r="J21" s="14">
        <f t="shared" si="7"/>
        <v>0</v>
      </c>
      <c r="K21" s="14">
        <f t="shared" si="8"/>
        <v>0.1192020186684825</v>
      </c>
      <c r="L21" s="14">
        <f t="shared" si="9"/>
        <v>42.89349387592118</v>
      </c>
      <c r="M21" s="14">
        <f t="shared" si="10"/>
        <v>0</v>
      </c>
      <c r="N21" s="14">
        <f t="shared" si="11"/>
        <v>26.913564784891722</v>
      </c>
      <c r="O21" s="19">
        <f t="shared" si="12"/>
        <v>0.10555102805778893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2.3648607680997772E-3</v>
      </c>
      <c r="D22" s="14">
        <f t="shared" si="1"/>
        <v>0</v>
      </c>
      <c r="E22" s="14">
        <f t="shared" si="2"/>
        <v>2.3648195971254023E-3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8.8452978941292604E-3</v>
      </c>
      <c r="J22" s="14">
        <f t="shared" si="7"/>
        <v>0</v>
      </c>
      <c r="K22" s="14">
        <f t="shared" si="8"/>
        <v>8.6324553443686367E-3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3.258439304401613E-3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7.4054214742786964E-2</v>
      </c>
      <c r="D25" s="14">
        <f t="shared" ref="D25:O25" si="13">SUM(D15:D24)</f>
        <v>0.92718341314602526</v>
      </c>
      <c r="E25" s="14">
        <f t="shared" si="13"/>
        <v>7.4069067270614325E-2</v>
      </c>
      <c r="F25" s="14">
        <f t="shared" si="13"/>
        <v>0.17312388128211043</v>
      </c>
      <c r="G25" s="14">
        <f t="shared" si="13"/>
        <v>0</v>
      </c>
      <c r="H25" s="14">
        <f t="shared" si="13"/>
        <v>0.159806659645025</v>
      </c>
      <c r="I25" s="14">
        <f t="shared" si="13"/>
        <v>0.41772697721395019</v>
      </c>
      <c r="J25" s="14">
        <f t="shared" si="13"/>
        <v>8.4028224602342831</v>
      </c>
      <c r="K25" s="14">
        <f t="shared" si="13"/>
        <v>0.60987065660502082</v>
      </c>
      <c r="L25" s="14">
        <f t="shared" si="13"/>
        <v>45.321222354986936</v>
      </c>
      <c r="M25" s="14">
        <f t="shared" si="13"/>
        <v>22.679702866376481</v>
      </c>
      <c r="N25" s="14">
        <f t="shared" si="13"/>
        <v>36.886146467073239</v>
      </c>
      <c r="O25" s="14">
        <f t="shared" si="13"/>
        <v>0.26264859159175569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5.9787513523048938E-2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5.9786472654080922E-2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0.37207881709913443</v>
      </c>
      <c r="J29" s="14">
        <f>(SUMIFS(TICARETHANEOG2,KAYNAK,A29,SEBEP,B29,SÜRE,"Uzun",BİLDİRİM,"Bildirimli",İL,$B$10,İLÇE,$B$11)/VLOOKUP($B$11,ABONE2,10,FALSE))</f>
        <v>6.8802166858175289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0.52868277490264426</v>
      </c>
      <c r="L29" s="14">
        <f>(SUMIFS(SANAYIAG2,KAYNAK,A29,SEBEP,B29,SÜRE,"Uzun",BİLDİRİM,"Bildirimli",İL,$B$10,İLÇE,$B$11)/VLOOKUP($B$11,ABONE2,12,FALSE))</f>
        <v>2.6814785407320798</v>
      </c>
      <c r="M29" s="14">
        <f>(SUMIFS(SANAYIOG2,KAYNAK,A29,SEBEP,B29,SÜRE,"Uzun",BİLDİRİM,"Bildirimli",İL,$B$10,İLÇE,$B$11)/VLOOKUP($B$11,ABONE2,13,FALSE))</f>
        <v>4.1487554316041315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3.2281111079197067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0.13679692552195327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1.1076983498284754E-2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1.1076790653864519E-2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2.1351187220725366E-2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2.0837418076614139E-2</v>
      </c>
      <c r="L31" s="14">
        <f>(SUMIFS(SANAYIAG2,KAYNAK,A31,SEBEP,B31,SÜRE,"Uzun",BİLDİRİM,"Bildirimli",İL,$B$10,İLÇE,$B$11)/VLOOKUP($B$11,ABONE2,12,FALSE))</f>
        <v>0.86297973881416823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0.54147748317751732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1.408495665224304E-2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7.0864497021333697E-2</v>
      </c>
      <c r="D33" s="14">
        <f t="shared" ref="D33:O33" si="14">SUM(D28:D32)</f>
        <v>0</v>
      </c>
      <c r="E33" s="14">
        <f t="shared" si="14"/>
        <v>7.0863263307945443E-2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0.39343000431985981</v>
      </c>
      <c r="J33" s="14">
        <f t="shared" si="14"/>
        <v>6.8802166858175289</v>
      </c>
      <c r="K33" s="14">
        <f t="shared" si="14"/>
        <v>0.54952019297925836</v>
      </c>
      <c r="L33" s="14">
        <f t="shared" si="14"/>
        <v>3.544458279546248</v>
      </c>
      <c r="M33" s="14">
        <f t="shared" si="14"/>
        <v>4.1487554316041315</v>
      </c>
      <c r="N33" s="14">
        <f t="shared" si="14"/>
        <v>3.7695885910972242</v>
      </c>
      <c r="O33" s="14">
        <f t="shared" si="14"/>
        <v>0.15088188217419632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57439</v>
      </c>
      <c r="D37" s="18">
        <f>VLOOKUP($B$11,ABONE2,4,FALSE)</f>
        <v>1</v>
      </c>
      <c r="E37" s="18">
        <f>VLOOKUP($B$11,ABONE2,5,FALSE)</f>
        <v>57440</v>
      </c>
      <c r="F37" s="18">
        <f>VLOOKUP($B$11,ABONE2,6,FALSE)</f>
        <v>12</v>
      </c>
      <c r="G37" s="18">
        <f>VLOOKUP($B$11,ABONE2,7,FALSE)</f>
        <v>1</v>
      </c>
      <c r="H37" s="18">
        <f>VLOOKUP($B$11,ABONE2,8,FALSE)</f>
        <v>13</v>
      </c>
      <c r="I37" s="18">
        <f>VLOOKUP($B$11,ABONE2,9,FALSE)</f>
        <v>9450</v>
      </c>
      <c r="J37" s="18">
        <f>VLOOKUP($B$11,ABONE2,10,FALSE)</f>
        <v>233</v>
      </c>
      <c r="K37" s="18">
        <f>VLOOKUP($B$11,ABONE2,11,FALSE)</f>
        <v>9683</v>
      </c>
      <c r="L37" s="29">
        <f>VLOOKUP($B$11,ABONE2,12,FALSE)</f>
        <v>128</v>
      </c>
      <c r="M37" s="29">
        <f>VLOOKUP($B$11,ABONE2,13,FALSE)</f>
        <v>76</v>
      </c>
      <c r="N37" s="29">
        <f>VLOOKUP($B$11,ABONE2,14,FALSE)</f>
        <v>204</v>
      </c>
      <c r="O37" s="29">
        <f>VLOOKUP($B$11,ABONE2,15,FALSE)</f>
        <v>67340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14588.357050000002</v>
      </c>
      <c r="D38" s="18">
        <f>VLOOKUP($B$11,TUKETIM,4,FALSE)</f>
        <v>67.448270833333325</v>
      </c>
      <c r="E38" s="18">
        <f>VLOOKUP($B$11,TUKETIM,5,FALSE)</f>
        <v>14655.805320833335</v>
      </c>
      <c r="F38" s="18">
        <f>VLOOKUP($B$11,TUKETIM,6,FALSE)</f>
        <v>7.6941458333333337</v>
      </c>
      <c r="G38" s="18">
        <f>VLOOKUP($B$11,TUKETIM,7,FALSE)</f>
        <v>0</v>
      </c>
      <c r="H38" s="18">
        <f>VLOOKUP($B$11,TUKETIM,8,FALSE)</f>
        <v>7.6941458333333337</v>
      </c>
      <c r="I38" s="18">
        <f>VLOOKUP($B$11,TUKETIM,9,FALSE)</f>
        <v>8892.9753833333325</v>
      </c>
      <c r="J38" s="18">
        <f>VLOOKUP($B$11,TUKETIM,10,FALSE)</f>
        <v>11676.611933333335</v>
      </c>
      <c r="K38" s="18">
        <f>VLOOKUP($B$11,TUKETIM,11,FALSE)</f>
        <v>20569.587316666668</v>
      </c>
      <c r="L38" s="29">
        <f>VLOOKUP($B$11,TUKETIM,12,FALSE)</f>
        <v>1935.5784916666667</v>
      </c>
      <c r="M38" s="29">
        <f>VLOOKUP($B$11,TUKETIM,13,FALSE)</f>
        <v>46597.700270833331</v>
      </c>
      <c r="N38" s="29">
        <f>VLOOKUP($B$11,TUKETIM,14,FALSE)</f>
        <v>48533.278762499998</v>
      </c>
      <c r="O38" s="29">
        <f>VLOOKUP($B$11,TUKETIM,15,FALSE)</f>
        <v>83766.365545833323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302366.91479999997</v>
      </c>
      <c r="D39" s="18">
        <f>VLOOKUP($B$11,ANLASMA,4,FALSE)</f>
        <v>1950</v>
      </c>
      <c r="E39" s="18">
        <f>VLOOKUP($B$11,ANLASMA,5,FALSE)</f>
        <v>304316.91479999997</v>
      </c>
      <c r="F39" s="18">
        <f>VLOOKUP($B$11,ANLASMA,6,FALSE)</f>
        <v>58.290000000000006</v>
      </c>
      <c r="G39" s="18">
        <f>VLOOKUP($B$11,ANLASMA,7,FALSE)</f>
        <v>100</v>
      </c>
      <c r="H39" s="18">
        <f>VLOOKUP($B$11,ANLASMA,8,FALSE)</f>
        <v>158.29000000000002</v>
      </c>
      <c r="I39" s="18">
        <f>VLOOKUP($B$11,ANLASMA,9,FALSE)</f>
        <v>83682.805400000012</v>
      </c>
      <c r="J39" s="18">
        <f>VLOOKUP($B$11,ANLASMA,10,FALSE)</f>
        <v>110915.598</v>
      </c>
      <c r="K39" s="18">
        <f>VLOOKUP($B$11,ANLASMA,11,FALSE)</f>
        <v>194598.40340000001</v>
      </c>
      <c r="L39" s="29">
        <f>VLOOKUP($B$11,ANLASMA,12,FALSE)</f>
        <v>8090.259</v>
      </c>
      <c r="M39" s="29">
        <f>VLOOKUP($B$11,ANLASMA,13,FALSE)</f>
        <v>55829.567999999999</v>
      </c>
      <c r="N39" s="29">
        <f>VLOOKUP($B$11,ANLASMA,14,FALSE)</f>
        <v>63919.826999999997</v>
      </c>
      <c r="O39" s="29">
        <f>VLOOKUP($B$11,ANLASMA,15,FALSE)</f>
        <v>562993.43519999995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0.33421888495613855</v>
      </c>
      <c r="D17" s="14">
        <f t="shared" si="1"/>
        <v>14.332614437668978</v>
      </c>
      <c r="E17" s="14">
        <f t="shared" si="2"/>
        <v>0.33699052672208035</v>
      </c>
      <c r="F17" s="14">
        <f t="shared" si="3"/>
        <v>8.9274509869594603E-3</v>
      </c>
      <c r="G17" s="14">
        <f t="shared" si="4"/>
        <v>0</v>
      </c>
      <c r="H17" s="14">
        <f t="shared" si="5"/>
        <v>8.4696329876282062E-3</v>
      </c>
      <c r="I17" s="14">
        <f t="shared" si="6"/>
        <v>1.1178316085826023</v>
      </c>
      <c r="J17" s="14">
        <f t="shared" si="7"/>
        <v>157.02422978220068</v>
      </c>
      <c r="K17" s="14">
        <f t="shared" si="8"/>
        <v>2.5507131534954501</v>
      </c>
      <c r="L17" s="14">
        <f t="shared" si="9"/>
        <v>55.780637025590146</v>
      </c>
      <c r="M17" s="14">
        <f t="shared" si="10"/>
        <v>388.79287455087371</v>
      </c>
      <c r="N17" s="14">
        <f t="shared" si="11"/>
        <v>177.45818535213604</v>
      </c>
      <c r="O17" s="19">
        <f t="shared" si="12"/>
        <v>0.70278244414683966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0.20414757686146828</v>
      </c>
      <c r="D18" s="14">
        <f t="shared" si="1"/>
        <v>1.1568872204025</v>
      </c>
      <c r="E18" s="14">
        <f t="shared" si="2"/>
        <v>0.20433621655079293</v>
      </c>
      <c r="F18" s="14">
        <f t="shared" si="3"/>
        <v>4.6674435308362835E-2</v>
      </c>
      <c r="G18" s="14">
        <f t="shared" si="4"/>
        <v>0</v>
      </c>
      <c r="H18" s="14">
        <f t="shared" si="5"/>
        <v>4.4280874523318588E-2</v>
      </c>
      <c r="I18" s="14">
        <f t="shared" si="6"/>
        <v>0.63975399009244727</v>
      </c>
      <c r="J18" s="14">
        <f t="shared" si="7"/>
        <v>117.06225066841296</v>
      </c>
      <c r="K18" s="14">
        <f t="shared" si="8"/>
        <v>1.7097527127700864</v>
      </c>
      <c r="L18" s="14">
        <f t="shared" si="9"/>
        <v>8.2655517479558913</v>
      </c>
      <c r="M18" s="14">
        <f t="shared" si="10"/>
        <v>82.1582593974031</v>
      </c>
      <c r="N18" s="14">
        <f t="shared" si="11"/>
        <v>35.264810312176984</v>
      </c>
      <c r="O18" s="19">
        <f t="shared" si="12"/>
        <v>0.41277790352455479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3.2995675581945931E-2</v>
      </c>
      <c r="D21" s="14">
        <f t="shared" si="1"/>
        <v>0</v>
      </c>
      <c r="E21" s="14">
        <f t="shared" si="2"/>
        <v>3.2989142533769521E-2</v>
      </c>
      <c r="F21" s="14">
        <f t="shared" si="3"/>
        <v>5.7044785442106768E-2</v>
      </c>
      <c r="G21" s="14">
        <f t="shared" si="4"/>
        <v>0</v>
      </c>
      <c r="H21" s="14">
        <f t="shared" si="5"/>
        <v>5.4119411829691037E-2</v>
      </c>
      <c r="I21" s="14">
        <f t="shared" si="6"/>
        <v>0.18295923040374304</v>
      </c>
      <c r="J21" s="14">
        <f t="shared" si="7"/>
        <v>0</v>
      </c>
      <c r="K21" s="14">
        <f t="shared" si="8"/>
        <v>0.18127771567575196</v>
      </c>
      <c r="L21" s="14">
        <f t="shared" si="9"/>
        <v>5.1785574995414132</v>
      </c>
      <c r="M21" s="14">
        <f t="shared" si="10"/>
        <v>0</v>
      </c>
      <c r="N21" s="14">
        <f t="shared" si="11"/>
        <v>3.2863922593243586</v>
      </c>
      <c r="O21" s="19">
        <f t="shared" si="12"/>
        <v>5.343986790980066E-2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2.0719293241826581E-4</v>
      </c>
      <c r="D22" s="14">
        <f t="shared" si="1"/>
        <v>0</v>
      </c>
      <c r="E22" s="14">
        <f t="shared" si="2"/>
        <v>2.0715190881788703E-4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3.2707929359828631E-3</v>
      </c>
      <c r="J22" s="14">
        <f t="shared" si="7"/>
        <v>0</v>
      </c>
      <c r="K22" s="14">
        <f t="shared" si="8"/>
        <v>3.2407322143569164E-3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5.93756101326093E-4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0.57156933033197099</v>
      </c>
      <c r="D25" s="14">
        <f t="shared" ref="D25:O25" si="13">SUM(D15:D24)</f>
        <v>15.489501658071479</v>
      </c>
      <c r="E25" s="14">
        <f t="shared" si="13"/>
        <v>0.57452303771546065</v>
      </c>
      <c r="F25" s="14">
        <f t="shared" si="13"/>
        <v>0.11264667173742907</v>
      </c>
      <c r="G25" s="14">
        <f t="shared" si="13"/>
        <v>0</v>
      </c>
      <c r="H25" s="14">
        <f t="shared" si="13"/>
        <v>0.10686991934063783</v>
      </c>
      <c r="I25" s="14">
        <f t="shared" si="13"/>
        <v>1.9438156220147755</v>
      </c>
      <c r="J25" s="14">
        <f t="shared" si="13"/>
        <v>274.08648045061364</v>
      </c>
      <c r="K25" s="14">
        <f t="shared" si="13"/>
        <v>4.4449843141556453</v>
      </c>
      <c r="L25" s="14">
        <f t="shared" si="13"/>
        <v>69.224746273087447</v>
      </c>
      <c r="M25" s="14">
        <f t="shared" si="13"/>
        <v>470.95113394827683</v>
      </c>
      <c r="N25" s="14">
        <f t="shared" si="13"/>
        <v>216.00938792363741</v>
      </c>
      <c r="O25" s="14">
        <f t="shared" si="13"/>
        <v>1.1695939716825212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3.611872892133227E-3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3.6111577517642175E-3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3.0873310971351203E-3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3.0589565095367711E-3</v>
      </c>
      <c r="L28" s="14">
        <f>(SUMIFS(SANAYIAG2,KAYNAK,A28,SEBEP,B28,SÜRE,"Uzun",BİLDİRİM,"Bildirimli",İL,$B$10,İLÇE,$B$11)/VLOOKUP($B$11,ABONE2,12,FALSE))</f>
        <v>2.7109704347631818E-2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1.7204235451381729E-2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3.5458945827735633E-3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0.26934633675334807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0.26929300695897002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0.77791566322457861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0.77076611060588596</v>
      </c>
      <c r="L29" s="14">
        <f>(SUMIFS(SANAYIAG2,KAYNAK,A29,SEBEP,B29,SÜRE,"Uzun",BİLDİRİM,"Bildirimli",İL,$B$10,İLÇE,$B$11)/VLOOKUP($B$11,ABONE2,12,FALSE))</f>
        <v>178.77657415419415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113.45436436708475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0.38659732501582683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3.0561296747273776E-2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3.0555245699054205E-2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9.2003739144321209E-2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9.1158164739247302E-2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3.8256739452138429E-2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0.30351950639275505</v>
      </c>
      <c r="D33" s="14">
        <f t="shared" ref="D33:O33" si="14">SUM(D28:D32)</f>
        <v>0</v>
      </c>
      <c r="E33" s="14">
        <f t="shared" si="14"/>
        <v>0.30345941040978847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0.87300673346603497</v>
      </c>
      <c r="J33" s="14">
        <f t="shared" si="14"/>
        <v>0</v>
      </c>
      <c r="K33" s="14">
        <f t="shared" si="14"/>
        <v>0.86498323185467008</v>
      </c>
      <c r="L33" s="14">
        <f t="shared" si="14"/>
        <v>178.80368385854177</v>
      </c>
      <c r="M33" s="14">
        <f t="shared" si="14"/>
        <v>0</v>
      </c>
      <c r="N33" s="14">
        <f t="shared" si="14"/>
        <v>113.47156860253614</v>
      </c>
      <c r="O33" s="14">
        <f t="shared" si="14"/>
        <v>0.4283999590507388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95942</v>
      </c>
      <c r="D37" s="18">
        <f>VLOOKUP($B$11,ABONE2,4,FALSE)</f>
        <v>19</v>
      </c>
      <c r="E37" s="18">
        <f>VLOOKUP($B$11,ABONE2,5,FALSE)</f>
        <v>95961</v>
      </c>
      <c r="F37" s="18">
        <f>VLOOKUP($B$11,ABONE2,6,FALSE)</f>
        <v>37</v>
      </c>
      <c r="G37" s="18">
        <f>VLOOKUP($B$11,ABONE2,7,FALSE)</f>
        <v>2</v>
      </c>
      <c r="H37" s="18">
        <f>VLOOKUP($B$11,ABONE2,8,FALSE)</f>
        <v>39</v>
      </c>
      <c r="I37" s="18">
        <f>VLOOKUP($B$11,ABONE2,9,FALSE)</f>
        <v>13907</v>
      </c>
      <c r="J37" s="18">
        <f>VLOOKUP($B$11,ABONE2,10,FALSE)</f>
        <v>129</v>
      </c>
      <c r="K37" s="18">
        <f>VLOOKUP($B$11,ABONE2,11,FALSE)</f>
        <v>14036</v>
      </c>
      <c r="L37" s="29">
        <f>VLOOKUP($B$11,ABONE2,12,FALSE)</f>
        <v>33</v>
      </c>
      <c r="M37" s="29">
        <f>VLOOKUP($B$11,ABONE2,13,FALSE)</f>
        <v>19</v>
      </c>
      <c r="N37" s="29">
        <f>VLOOKUP($B$11,ABONE2,14,FALSE)</f>
        <v>52</v>
      </c>
      <c r="O37" s="29">
        <f>VLOOKUP($B$11,ABONE2,15,FALSE)</f>
        <v>110088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24251.211350000001</v>
      </c>
      <c r="D38" s="18">
        <f>VLOOKUP($B$11,TUKETIM,4,FALSE)</f>
        <v>104.65242916666666</v>
      </c>
      <c r="E38" s="18">
        <f>VLOOKUP($B$11,TUKETIM,5,FALSE)</f>
        <v>24355.86377916667</v>
      </c>
      <c r="F38" s="18">
        <f>VLOOKUP($B$11,TUKETIM,6,FALSE)</f>
        <v>3.0282416666666663</v>
      </c>
      <c r="G38" s="18">
        <f>VLOOKUP($B$11,TUKETIM,7,FALSE)</f>
        <v>0.29496666666666665</v>
      </c>
      <c r="H38" s="18">
        <f>VLOOKUP($B$11,TUKETIM,8,FALSE)</f>
        <v>3.3232083333333331</v>
      </c>
      <c r="I38" s="18">
        <f>VLOOKUP($B$11,TUKETIM,9,FALSE)</f>
        <v>9396.6807083333333</v>
      </c>
      <c r="J38" s="18">
        <f>VLOOKUP($B$11,TUKETIM,10,FALSE)</f>
        <v>7778.1609333333327</v>
      </c>
      <c r="K38" s="18">
        <f>VLOOKUP($B$11,TUKETIM,11,FALSE)</f>
        <v>17174.841641666666</v>
      </c>
      <c r="L38" s="29">
        <f>VLOOKUP($B$11,TUKETIM,12,FALSE)</f>
        <v>552.85107500000004</v>
      </c>
      <c r="M38" s="29">
        <f>VLOOKUP($B$11,TUKETIM,13,FALSE)</f>
        <v>12156.881695833334</v>
      </c>
      <c r="N38" s="29">
        <f>VLOOKUP($B$11,TUKETIM,14,FALSE)</f>
        <v>12709.732770833334</v>
      </c>
      <c r="O38" s="29">
        <f>VLOOKUP($B$11,TUKETIM,15,FALSE)</f>
        <v>54243.761400000003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572187.75340000005</v>
      </c>
      <c r="D39" s="18">
        <f>VLOOKUP($B$11,ANLASMA,4,FALSE)</f>
        <v>1002.51</v>
      </c>
      <c r="E39" s="18">
        <f>VLOOKUP($B$11,ANLASMA,5,FALSE)</f>
        <v>573190.26340000005</v>
      </c>
      <c r="F39" s="18">
        <f>VLOOKUP($B$11,ANLASMA,6,FALSE)</f>
        <v>266.94</v>
      </c>
      <c r="G39" s="18">
        <f>VLOOKUP($B$11,ANLASMA,7,FALSE)</f>
        <v>45</v>
      </c>
      <c r="H39" s="18">
        <f>VLOOKUP($B$11,ANLASMA,8,FALSE)</f>
        <v>311.94</v>
      </c>
      <c r="I39" s="18">
        <f>VLOOKUP($B$11,ANLASMA,9,FALSE)</f>
        <v>100771.03019999999</v>
      </c>
      <c r="J39" s="18">
        <f>VLOOKUP($B$11,ANLASMA,10,FALSE)</f>
        <v>48467.149999999994</v>
      </c>
      <c r="K39" s="18">
        <f>VLOOKUP($B$11,ANLASMA,11,FALSE)</f>
        <v>149238.1802</v>
      </c>
      <c r="L39" s="29">
        <f>VLOOKUP($B$11,ANLASMA,12,FALSE)</f>
        <v>2131.6019999999999</v>
      </c>
      <c r="M39" s="29">
        <f>VLOOKUP($B$11,ANLASMA,13,FALSE)</f>
        <v>48826</v>
      </c>
      <c r="N39" s="29">
        <f>VLOOKUP($B$11,ANLASMA,14,FALSE)</f>
        <v>50957.601999999999</v>
      </c>
      <c r="O39" s="29">
        <f>VLOOKUP($B$11,ANLASMA,15,FALSE)</f>
        <v>773697.98560000001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8.7123776277480858E-2</v>
      </c>
      <c r="D17" s="14">
        <f t="shared" si="1"/>
        <v>8.9162841036217717</v>
      </c>
      <c r="E17" s="14">
        <f t="shared" si="2"/>
        <v>9.5849764624952094E-2</v>
      </c>
      <c r="F17" s="14">
        <f t="shared" si="3"/>
        <v>0.39485759455946173</v>
      </c>
      <c r="G17" s="14">
        <f t="shared" si="4"/>
        <v>4.5032765870857885</v>
      </c>
      <c r="H17" s="14">
        <f t="shared" si="5"/>
        <v>0.45411363772089913</v>
      </c>
      <c r="I17" s="14">
        <f t="shared" si="6"/>
        <v>0.40303922605809211</v>
      </c>
      <c r="J17" s="14">
        <f t="shared" si="7"/>
        <v>10.26896163215244</v>
      </c>
      <c r="K17" s="14">
        <f t="shared" si="8"/>
        <v>0.62102373833047797</v>
      </c>
      <c r="L17" s="14">
        <f t="shared" si="9"/>
        <v>0</v>
      </c>
      <c r="M17" s="14">
        <f t="shared" si="10"/>
        <v>21.6220122136573</v>
      </c>
      <c r="N17" s="14">
        <f t="shared" si="11"/>
        <v>16.216509160242975</v>
      </c>
      <c r="O17" s="19">
        <f t="shared" si="12"/>
        <v>0.19875385585916108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3.1079555399909916E-2</v>
      </c>
      <c r="D18" s="14">
        <f t="shared" si="1"/>
        <v>0</v>
      </c>
      <c r="E18" s="14">
        <f t="shared" si="2"/>
        <v>3.1048839020525083E-2</v>
      </c>
      <c r="F18" s="14">
        <f t="shared" si="3"/>
        <v>2.4406729003417279E-3</v>
      </c>
      <c r="G18" s="14">
        <f t="shared" si="4"/>
        <v>0.13991903960514585</v>
      </c>
      <c r="H18" s="14">
        <f t="shared" si="5"/>
        <v>4.4235339585840952E-3</v>
      </c>
      <c r="I18" s="14">
        <f t="shared" si="6"/>
        <v>6.9380897411558798E-2</v>
      </c>
      <c r="J18" s="14">
        <f t="shared" si="7"/>
        <v>8.2574823041702272E-2</v>
      </c>
      <c r="K18" s="14">
        <f t="shared" si="8"/>
        <v>6.9672413128494537E-2</v>
      </c>
      <c r="L18" s="14">
        <f t="shared" si="9"/>
        <v>62.316360885949329</v>
      </c>
      <c r="M18" s="14">
        <f t="shared" si="10"/>
        <v>0</v>
      </c>
      <c r="N18" s="14">
        <f t="shared" si="11"/>
        <v>15.579090221487332</v>
      </c>
      <c r="O18" s="19">
        <f t="shared" si="12"/>
        <v>4.573594356964452E-2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3.6210710134045698E-2</v>
      </c>
      <c r="D21" s="14">
        <f t="shared" si="1"/>
        <v>0</v>
      </c>
      <c r="E21" s="14">
        <f t="shared" si="2"/>
        <v>3.6174922559353603E-2</v>
      </c>
      <c r="F21" s="14">
        <f t="shared" si="3"/>
        <v>4.4166197591107577E-2</v>
      </c>
      <c r="G21" s="14">
        <f t="shared" si="4"/>
        <v>0</v>
      </c>
      <c r="H21" s="14">
        <f t="shared" si="5"/>
        <v>4.3529185125851216E-2</v>
      </c>
      <c r="I21" s="14">
        <f t="shared" si="6"/>
        <v>0.16149469907390007</v>
      </c>
      <c r="J21" s="14">
        <f t="shared" si="7"/>
        <v>0</v>
      </c>
      <c r="K21" s="14">
        <f t="shared" si="8"/>
        <v>0.15792652351330028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5.6395136800210612E-2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7.9612050591128857E-5</v>
      </c>
      <c r="D22" s="14">
        <f t="shared" si="1"/>
        <v>0</v>
      </c>
      <c r="E22" s="14">
        <f t="shared" si="2"/>
        <v>7.9533368836576839E-5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6.4793666636258322E-5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0.1544936538620276</v>
      </c>
      <c r="D25" s="14">
        <f t="shared" ref="D25:O25" si="13">SUM(D15:D24)</f>
        <v>8.9162841036217717</v>
      </c>
      <c r="E25" s="14">
        <f t="shared" si="13"/>
        <v>0.16315305957366735</v>
      </c>
      <c r="F25" s="14">
        <f t="shared" si="13"/>
        <v>0.44146446505091103</v>
      </c>
      <c r="G25" s="14">
        <f t="shared" si="13"/>
        <v>4.6431956266909342</v>
      </c>
      <c r="H25" s="14">
        <f t="shared" si="13"/>
        <v>0.5020663568053344</v>
      </c>
      <c r="I25" s="14">
        <f t="shared" si="13"/>
        <v>0.63391482254355092</v>
      </c>
      <c r="J25" s="14">
        <f t="shared" si="13"/>
        <v>10.351536455194141</v>
      </c>
      <c r="K25" s="14">
        <f t="shared" si="13"/>
        <v>0.84862267497227273</v>
      </c>
      <c r="L25" s="14">
        <f t="shared" si="13"/>
        <v>62.316360885949329</v>
      </c>
      <c r="M25" s="14">
        <f t="shared" si="13"/>
        <v>21.6220122136573</v>
      </c>
      <c r="N25" s="14">
        <f t="shared" si="13"/>
        <v>31.795599381730305</v>
      </c>
      <c r="O25" s="14">
        <f t="shared" si="13"/>
        <v>0.3009497298956525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0.83759595489430372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0.8367681465556488</v>
      </c>
      <c r="F29" s="14">
        <f>(SUMIFS(TARIMSALAG2,KAYNAK,A29,SEBEP,B29,SÜRE,"Uzun",BİLDİRİM,"Bildirimli",İL,$B$10,İLÇE,$B$11)/VLOOKUP($B$11,ABONE2,6,FALSE))</f>
        <v>0.75574166678609778</v>
      </c>
      <c r="G29" s="14">
        <f>(SUMIFS(TARIMSALOG2,KAYNAK,A29,SEBEP,B29,SÜRE,"Uzun",BİLDİRİM,"Bildirimli",İL,$B$10,İLÇE,$B$11)/VLOOKUP($B$11,ABONE2,7,FALSE))</f>
        <v>1.2179211049033392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0.76240771637432714</v>
      </c>
      <c r="I29" s="14">
        <f>(SUMIFS(TICARETHANEAG2,KAYNAK,A29,SEBEP,B29,SÜRE,"Uzun",BİLDİRİM,"Bildirimli",İL,$B$10,İLÇE,$B$11)/VLOOKUP($B$11,ABONE2,9,FALSE))</f>
        <v>3.1531835361710248</v>
      </c>
      <c r="J29" s="14">
        <f>(SUMIFS(TICARETHANEOG2,KAYNAK,A29,SEBEP,B29,SÜRE,"Uzun",BİLDİRİM,"Bildirimli",İL,$B$10,İLÇE,$B$11)/VLOOKUP($B$11,ABONE2,10,FALSE))</f>
        <v>13.523452454138988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3.3823114290500875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1.2549855938787058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0.14276464277626996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0.14262354639075769</v>
      </c>
      <c r="F31" s="14">
        <f>(SUMIFS(TARIMSALAG2,KAYNAK,A31,SEBEP,B31,SÜRE,"Uzun",BİLDİRİM,"Bildirimli",İL,$B$10,İLÇE,$B$11)/VLOOKUP($B$11,ABONE2,6,FALSE))</f>
        <v>5.1456027044015848E-3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5.0713872807804086E-3</v>
      </c>
      <c r="I31" s="14">
        <f>(SUMIFS(TICARETHANEAG2,KAYNAK,A31,SEBEP,B31,SÜRE,"Uzun",BİLDİRİM,"Bildirimli",İL,$B$10,İLÇE,$B$11)/VLOOKUP($B$11,ABONE2,9,FALSE))</f>
        <v>0.37240427714836033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0.36417611951839651</v>
      </c>
      <c r="L31" s="14">
        <f>(SUMIFS(SANAYIAG2,KAYNAK,A31,SEBEP,B31,SÜRE,"Uzun",BİLDİRİM,"Bildirimli",İL,$B$10,İLÇE,$B$11)/VLOOKUP($B$11,ABONE2,12,FALSE))</f>
        <v>224.19112252413512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56.047780631033781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0.20825539749314409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0.98036059767057371</v>
      </c>
      <c r="D33" s="14">
        <f t="shared" ref="D33:O33" si="14">SUM(D28:D32)</f>
        <v>0</v>
      </c>
      <c r="E33" s="14">
        <f t="shared" si="14"/>
        <v>0.97939169294640649</v>
      </c>
      <c r="F33" s="14">
        <f t="shared" si="14"/>
        <v>0.76088726949049934</v>
      </c>
      <c r="G33" s="14">
        <f t="shared" si="14"/>
        <v>1.2179211049033392</v>
      </c>
      <c r="H33" s="14">
        <f t="shared" si="14"/>
        <v>0.76747910365510752</v>
      </c>
      <c r="I33" s="14">
        <f t="shared" si="14"/>
        <v>3.525587813319385</v>
      </c>
      <c r="J33" s="14">
        <f t="shared" si="14"/>
        <v>13.523452454138988</v>
      </c>
      <c r="K33" s="14">
        <f t="shared" si="14"/>
        <v>3.7464875485684841</v>
      </c>
      <c r="L33" s="14">
        <f t="shared" si="14"/>
        <v>224.19112252413512</v>
      </c>
      <c r="M33" s="14">
        <f t="shared" si="14"/>
        <v>0</v>
      </c>
      <c r="N33" s="14">
        <f t="shared" si="14"/>
        <v>56.047780631033781</v>
      </c>
      <c r="O33" s="14">
        <f t="shared" si="14"/>
        <v>1.4632409913718498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17184</v>
      </c>
      <c r="D37" s="18">
        <f>VLOOKUP($B$11,ABONE2,4,FALSE)</f>
        <v>17</v>
      </c>
      <c r="E37" s="18">
        <f>VLOOKUP($B$11,ABONE2,5,FALSE)</f>
        <v>17201</v>
      </c>
      <c r="F37" s="18">
        <f>VLOOKUP($B$11,ABONE2,6,FALSE)</f>
        <v>410</v>
      </c>
      <c r="G37" s="18">
        <f>VLOOKUP($B$11,ABONE2,7,FALSE)</f>
        <v>6</v>
      </c>
      <c r="H37" s="18">
        <f>VLOOKUP($B$11,ABONE2,8,FALSE)</f>
        <v>416</v>
      </c>
      <c r="I37" s="18">
        <f>VLOOKUP($B$11,ABONE2,9,FALSE)</f>
        <v>3408</v>
      </c>
      <c r="J37" s="18">
        <f>VLOOKUP($B$11,ABONE2,10,FALSE)</f>
        <v>77</v>
      </c>
      <c r="K37" s="18">
        <f>VLOOKUP($B$11,ABONE2,11,FALSE)</f>
        <v>3485</v>
      </c>
      <c r="L37" s="29">
        <f>VLOOKUP($B$11,ABONE2,12,FALSE)</f>
        <v>3</v>
      </c>
      <c r="M37" s="29">
        <f>VLOOKUP($B$11,ABONE2,13,FALSE)</f>
        <v>9</v>
      </c>
      <c r="N37" s="29">
        <f>VLOOKUP($B$11,ABONE2,14,FALSE)</f>
        <v>12</v>
      </c>
      <c r="O37" s="29">
        <f>VLOOKUP($B$11,ABONE2,15,FALSE)</f>
        <v>21114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7419.5296000000008</v>
      </c>
      <c r="D38" s="18">
        <f>VLOOKUP($B$11,TUKETIM,4,FALSE)</f>
        <v>245.60577499999999</v>
      </c>
      <c r="E38" s="18">
        <f>VLOOKUP($B$11,TUKETIM,5,FALSE)</f>
        <v>7665.1353750000007</v>
      </c>
      <c r="F38" s="18">
        <f>VLOOKUP($B$11,TUKETIM,6,FALSE)</f>
        <v>103.391775</v>
      </c>
      <c r="G38" s="18">
        <f>VLOOKUP($B$11,TUKETIM,7,FALSE)</f>
        <v>17.336554166666666</v>
      </c>
      <c r="H38" s="18">
        <f>VLOOKUP($B$11,TUKETIM,8,FALSE)</f>
        <v>120.72832916666667</v>
      </c>
      <c r="I38" s="18">
        <f>VLOOKUP($B$11,TUKETIM,9,FALSE)</f>
        <v>2691.3782999999999</v>
      </c>
      <c r="J38" s="18">
        <f>VLOOKUP($B$11,TUKETIM,10,FALSE)</f>
        <v>915.62154583333324</v>
      </c>
      <c r="K38" s="18">
        <f>VLOOKUP($B$11,TUKETIM,11,FALSE)</f>
        <v>3606.999845833333</v>
      </c>
      <c r="L38" s="29">
        <f>VLOOKUP($B$11,TUKETIM,12,FALSE)</f>
        <v>115.57351249999999</v>
      </c>
      <c r="M38" s="29">
        <f>VLOOKUP($B$11,TUKETIM,13,FALSE)</f>
        <v>5862.8875750000007</v>
      </c>
      <c r="N38" s="29">
        <f>VLOOKUP($B$11,TUKETIM,14,FALSE)</f>
        <v>5978.4610875000008</v>
      </c>
      <c r="O38" s="29">
        <f>VLOOKUP($B$11,TUKETIM,15,FALSE)</f>
        <v>17371.324637500002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128867.46460000001</v>
      </c>
      <c r="D39" s="18">
        <f>VLOOKUP($B$11,ANLASMA,4,FALSE)</f>
        <v>2310</v>
      </c>
      <c r="E39" s="18">
        <f>VLOOKUP($B$11,ANLASMA,5,FALSE)</f>
        <v>131177.46460000001</v>
      </c>
      <c r="F39" s="18">
        <f>VLOOKUP($B$11,ANLASMA,6,FALSE)</f>
        <v>2025.65</v>
      </c>
      <c r="G39" s="18">
        <f>VLOOKUP($B$11,ANLASMA,7,FALSE)</f>
        <v>454</v>
      </c>
      <c r="H39" s="18">
        <f>VLOOKUP($B$11,ANLASMA,8,FALSE)</f>
        <v>2479.65</v>
      </c>
      <c r="I39" s="18">
        <f>VLOOKUP($B$11,ANLASMA,9,FALSE)</f>
        <v>25455.335999999999</v>
      </c>
      <c r="J39" s="18">
        <f>VLOOKUP($B$11,ANLASMA,10,FALSE)</f>
        <v>12040.1</v>
      </c>
      <c r="K39" s="18">
        <f>VLOOKUP($B$11,ANLASMA,11,FALSE)</f>
        <v>37495.436000000002</v>
      </c>
      <c r="L39" s="29">
        <f>VLOOKUP($B$11,ANLASMA,12,FALSE)</f>
        <v>283.10700000000003</v>
      </c>
      <c r="M39" s="29">
        <f>VLOOKUP($B$11,ANLASMA,13,FALSE)</f>
        <v>8016</v>
      </c>
      <c r="N39" s="29">
        <f>VLOOKUP($B$11,ANLASMA,14,FALSE)</f>
        <v>8299.107</v>
      </c>
      <c r="O39" s="29">
        <f>VLOOKUP($B$11,ANLASMA,15,FALSE)</f>
        <v>179451.65760000001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7.6000629601978828E-2</v>
      </c>
      <c r="D17" s="14">
        <f t="shared" si="1"/>
        <v>1.5631691664269418</v>
      </c>
      <c r="E17" s="14">
        <f t="shared" si="2"/>
        <v>7.6021256358755285E-2</v>
      </c>
      <c r="F17" s="14">
        <f t="shared" si="3"/>
        <v>3.3066141754230225</v>
      </c>
      <c r="G17" s="14">
        <f t="shared" si="4"/>
        <v>0</v>
      </c>
      <c r="H17" s="14">
        <f t="shared" si="5"/>
        <v>3.0060128867482021</v>
      </c>
      <c r="I17" s="14">
        <f t="shared" si="6"/>
        <v>0.13248517112209585</v>
      </c>
      <c r="J17" s="14">
        <f t="shared" si="7"/>
        <v>6.0810493006953417</v>
      </c>
      <c r="K17" s="14">
        <f t="shared" si="8"/>
        <v>0.14260372490819836</v>
      </c>
      <c r="L17" s="14">
        <f t="shared" si="9"/>
        <v>0.52559162394305181</v>
      </c>
      <c r="M17" s="14">
        <f t="shared" si="10"/>
        <v>0</v>
      </c>
      <c r="N17" s="14">
        <f t="shared" si="11"/>
        <v>0.52058598942930845</v>
      </c>
      <c r="O17" s="19">
        <f t="shared" si="12"/>
        <v>8.4719713609282349E-2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2.8918381036260372E-4</v>
      </c>
      <c r="D18" s="14">
        <f t="shared" si="1"/>
        <v>0</v>
      </c>
      <c r="E18" s="14">
        <f t="shared" si="2"/>
        <v>2.8917979943581743E-4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2.0861086912706096E-2</v>
      </c>
      <c r="J18" s="14">
        <f t="shared" si="7"/>
        <v>0</v>
      </c>
      <c r="K18" s="14">
        <f t="shared" si="8"/>
        <v>2.0825602041842323E-2</v>
      </c>
      <c r="L18" s="14">
        <f t="shared" si="9"/>
        <v>4.853257467223143</v>
      </c>
      <c r="M18" s="14">
        <f t="shared" si="10"/>
        <v>0</v>
      </c>
      <c r="N18" s="14">
        <f t="shared" si="11"/>
        <v>4.8070359675353034</v>
      </c>
      <c r="O18" s="19">
        <f t="shared" si="12"/>
        <v>4.9124154609768468E-3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2.6507406317565624E-2</v>
      </c>
      <c r="D21" s="14">
        <f t="shared" si="1"/>
        <v>0</v>
      </c>
      <c r="E21" s="14">
        <f t="shared" si="2"/>
        <v>2.650703866466728E-2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9.8730139569894459E-2</v>
      </c>
      <c r="J21" s="14">
        <f t="shared" si="7"/>
        <v>0</v>
      </c>
      <c r="K21" s="14">
        <f t="shared" si="8"/>
        <v>9.8562198835662335E-2</v>
      </c>
      <c r="L21" s="14">
        <f t="shared" si="9"/>
        <v>7.376058061591686</v>
      </c>
      <c r="M21" s="14">
        <f t="shared" si="10"/>
        <v>0</v>
      </c>
      <c r="N21" s="14">
        <f t="shared" si="11"/>
        <v>7.3058098895765271</v>
      </c>
      <c r="O21" s="19">
        <f t="shared" si="12"/>
        <v>3.8661652502832086E-2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5.1394510661570674E-4</v>
      </c>
      <c r="D22" s="14">
        <f t="shared" si="1"/>
        <v>0</v>
      </c>
      <c r="E22" s="14">
        <f t="shared" si="2"/>
        <v>5.1393797829067287E-4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1.7144313330632627E-3</v>
      </c>
      <c r="J22" s="14">
        <f t="shared" si="7"/>
        <v>0</v>
      </c>
      <c r="K22" s="14">
        <f t="shared" si="8"/>
        <v>1.7115150720499641E-3</v>
      </c>
      <c r="L22" s="14">
        <f t="shared" si="9"/>
        <v>1.433054647907734</v>
      </c>
      <c r="M22" s="14">
        <f t="shared" si="10"/>
        <v>0</v>
      </c>
      <c r="N22" s="14">
        <f t="shared" si="11"/>
        <v>1.4194065084038507</v>
      </c>
      <c r="O22" s="19">
        <f t="shared" si="12"/>
        <v>1.2664177665707001E-3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0.10331116483652276</v>
      </c>
      <c r="D25" s="14">
        <f t="shared" ref="D25:O25" si="13">SUM(D15:D24)</f>
        <v>1.5631691664269418</v>
      </c>
      <c r="E25" s="14">
        <f t="shared" si="13"/>
        <v>0.10333141280114906</v>
      </c>
      <c r="F25" s="14">
        <f t="shared" si="13"/>
        <v>3.3066141754230225</v>
      </c>
      <c r="G25" s="14">
        <f t="shared" si="13"/>
        <v>0</v>
      </c>
      <c r="H25" s="14">
        <f t="shared" si="13"/>
        <v>3.0060128867482021</v>
      </c>
      <c r="I25" s="14">
        <f t="shared" si="13"/>
        <v>0.25379082893775967</v>
      </c>
      <c r="J25" s="14">
        <f t="shared" si="13"/>
        <v>6.0810493006953417</v>
      </c>
      <c r="K25" s="14">
        <f t="shared" si="13"/>
        <v>0.26370304085775303</v>
      </c>
      <c r="L25" s="14">
        <f t="shared" si="13"/>
        <v>14.187961800665615</v>
      </c>
      <c r="M25" s="14">
        <f t="shared" si="13"/>
        <v>0</v>
      </c>
      <c r="N25" s="14">
        <f t="shared" si="13"/>
        <v>14.05283835494499</v>
      </c>
      <c r="O25" s="14">
        <f t="shared" si="13"/>
        <v>0.12956019933966198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0.19752167509058671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0.197518935500924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0.50379578432390149</v>
      </c>
      <c r="J29" s="14">
        <f>(SUMIFS(TICARETHANEOG2,KAYNAK,A29,SEBEP,B29,SÜRE,"Uzun",BİLDİRİM,"Bildirimli",İL,$B$10,İLÇE,$B$11)/VLOOKUP($B$11,ABONE2,10,FALSE))</f>
        <v>36.393506158490766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0.56484446042091807</v>
      </c>
      <c r="L29" s="14">
        <f>(SUMIFS(SANAYIAG2,KAYNAK,A29,SEBEP,B29,SÜRE,"Uzun",BİLDİRİM,"Bildirimli",İL,$B$10,İLÇE,$B$11)/VLOOKUP($B$11,ABONE2,12,FALSE))</f>
        <v>7.772266880536268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7.6982452911978267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0.24692105555745258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3.9455549344946876E-2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3.9455002103662734E-2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6.6113422443286857E-2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6.6000962998216756E-2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4.2777452105110768E-2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0.2369772244355336</v>
      </c>
      <c r="D33" s="14">
        <f t="shared" ref="D33:O33" si="14">SUM(D28:D32)</f>
        <v>0</v>
      </c>
      <c r="E33" s="14">
        <f t="shared" si="14"/>
        <v>0.23697393760458674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0.56990920676718837</v>
      </c>
      <c r="J33" s="14">
        <f t="shared" si="14"/>
        <v>36.393506158490766</v>
      </c>
      <c r="K33" s="14">
        <f t="shared" si="14"/>
        <v>0.63084542341913485</v>
      </c>
      <c r="L33" s="14">
        <f t="shared" si="14"/>
        <v>7.772266880536268</v>
      </c>
      <c r="M33" s="14">
        <f t="shared" si="14"/>
        <v>0</v>
      </c>
      <c r="N33" s="14">
        <f t="shared" si="14"/>
        <v>7.6982452911978267</v>
      </c>
      <c r="O33" s="14">
        <f t="shared" si="14"/>
        <v>0.28969850766256333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216294</v>
      </c>
      <c r="D37" s="18">
        <f>VLOOKUP($B$11,ABONE2,4,FALSE)</f>
        <v>3</v>
      </c>
      <c r="E37" s="18">
        <f>VLOOKUP($B$11,ABONE2,5,FALSE)</f>
        <v>216297</v>
      </c>
      <c r="F37" s="18">
        <f>VLOOKUP($B$11,ABONE2,6,FALSE)</f>
        <v>10</v>
      </c>
      <c r="G37" s="18">
        <f>VLOOKUP($B$11,ABONE2,7,FALSE)</f>
        <v>1</v>
      </c>
      <c r="H37" s="18">
        <f>VLOOKUP($B$11,ABONE2,8,FALSE)</f>
        <v>11</v>
      </c>
      <c r="I37" s="18">
        <f>VLOOKUP($B$11,ABONE2,9,FALSE)</f>
        <v>31105</v>
      </c>
      <c r="J37" s="18">
        <f>VLOOKUP($B$11,ABONE2,10,FALSE)</f>
        <v>53</v>
      </c>
      <c r="K37" s="18">
        <f>VLOOKUP($B$11,ABONE2,11,FALSE)</f>
        <v>31158</v>
      </c>
      <c r="L37" s="29">
        <f>VLOOKUP($B$11,ABONE2,12,FALSE)</f>
        <v>104</v>
      </c>
      <c r="M37" s="29">
        <f>VLOOKUP($B$11,ABONE2,13,FALSE)</f>
        <v>1</v>
      </c>
      <c r="N37" s="29">
        <f>VLOOKUP($B$11,ABONE2,14,FALSE)</f>
        <v>105</v>
      </c>
      <c r="O37" s="29">
        <f>VLOOKUP($B$11,ABONE2,15,FALSE)</f>
        <v>247571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52741.933287500004</v>
      </c>
      <c r="D38" s="18">
        <f>VLOOKUP($B$11,TUKETIM,4,FALSE)</f>
        <v>24.70999583333333</v>
      </c>
      <c r="E38" s="18">
        <f>VLOOKUP($B$11,TUKETIM,5,FALSE)</f>
        <v>52766.643283333338</v>
      </c>
      <c r="F38" s="18">
        <f>VLOOKUP($B$11,TUKETIM,6,FALSE)</f>
        <v>2.9408624999999997</v>
      </c>
      <c r="G38" s="18">
        <f>VLOOKUP($B$11,TUKETIM,7,FALSE)</f>
        <v>0</v>
      </c>
      <c r="H38" s="18">
        <f>VLOOKUP($B$11,TUKETIM,8,FALSE)</f>
        <v>2.9408624999999997</v>
      </c>
      <c r="I38" s="18">
        <f>VLOOKUP($B$11,TUKETIM,9,FALSE)</f>
        <v>16993.372812500002</v>
      </c>
      <c r="J38" s="18">
        <f>VLOOKUP($B$11,TUKETIM,10,FALSE)</f>
        <v>5546.5562250000003</v>
      </c>
      <c r="K38" s="18">
        <f>VLOOKUP($B$11,TUKETIM,11,FALSE)</f>
        <v>22539.929037500002</v>
      </c>
      <c r="L38" s="29">
        <f>VLOOKUP($B$11,TUKETIM,12,FALSE)</f>
        <v>784.35513333333324</v>
      </c>
      <c r="M38" s="29">
        <f>VLOOKUP($B$11,TUKETIM,13,FALSE)</f>
        <v>18.017770833333334</v>
      </c>
      <c r="N38" s="29">
        <f>VLOOKUP($B$11,TUKETIM,14,FALSE)</f>
        <v>802.37290416666656</v>
      </c>
      <c r="O38" s="29">
        <f>VLOOKUP($B$11,TUKETIM,15,FALSE)</f>
        <v>76111.88608750001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995030.88780000003</v>
      </c>
      <c r="D39" s="18">
        <f>VLOOKUP($B$11,ANLASMA,4,FALSE)</f>
        <v>498</v>
      </c>
      <c r="E39" s="18">
        <f>VLOOKUP($B$11,ANLASMA,5,FALSE)</f>
        <v>995528.88780000003</v>
      </c>
      <c r="F39" s="18">
        <f>VLOOKUP($B$11,ANLASMA,6,FALSE)</f>
        <v>53.87</v>
      </c>
      <c r="G39" s="18">
        <f>VLOOKUP($B$11,ANLASMA,7,FALSE)</f>
        <v>30</v>
      </c>
      <c r="H39" s="18">
        <f>VLOOKUP($B$11,ANLASMA,8,FALSE)</f>
        <v>83.87</v>
      </c>
      <c r="I39" s="18">
        <f>VLOOKUP($B$11,ANLASMA,9,FALSE)</f>
        <v>169783.79240000001</v>
      </c>
      <c r="J39" s="18">
        <f>VLOOKUP($B$11,ANLASMA,10,FALSE)</f>
        <v>25138.44</v>
      </c>
      <c r="K39" s="18">
        <f>VLOOKUP($B$11,ANLASMA,11,FALSE)</f>
        <v>194922.23240000001</v>
      </c>
      <c r="L39" s="29">
        <f>VLOOKUP($B$11,ANLASMA,12,FALSE)</f>
        <v>2609.6860000000001</v>
      </c>
      <c r="M39" s="29">
        <f>VLOOKUP($B$11,ANLASMA,13,FALSE)</f>
        <v>240</v>
      </c>
      <c r="N39" s="29">
        <f>VLOOKUP($B$11,ANLASMA,14,FALSE)</f>
        <v>2849.6860000000001</v>
      </c>
      <c r="O39" s="29">
        <f>VLOOKUP($B$11,ANLASMA,15,FALSE)</f>
        <v>1193384.6762000001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7.1488119561899807E-2</v>
      </c>
      <c r="D15" s="14">
        <f t="shared" ref="D15:D24" si="1">(SUMIFS(MESKENOG2,KAYNAK,A15,SEBEP,B15,SÜRE,"Uzun",BİLDİRİM,"Bildirimsiz",İL,$B$10,İLÇE,$B$11)/VLOOKUP($B$11,ABONE2,4,FALSE))</f>
        <v>0.45296058909500692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7.3285330284624167E-2</v>
      </c>
      <c r="F15" s="14">
        <f t="shared" ref="F15:F24" si="3">(SUMIFS(TARIMSALAG2,KAYNAK,A15,SEBEP,B15,SÜRE,"Uzun",BİLDİRİM,"Bildirimsiz",İL,$B$10,İLÇE,$B$11)/VLOOKUP($B$11,ABONE2,6,FALSE))</f>
        <v>0.46943401513417499</v>
      </c>
      <c r="G15" s="14">
        <f t="shared" ref="G15:G24" si="4">(SUMIFS(TARIMSALOG2,KAYNAK,A15,SEBEP,B15,SÜRE,"Uzun",BİLDİRİM,"Bildirimsiz",İL,$B$10,İLÇE,$B$11)/VLOOKUP($B$11,ABONE2,7,FALSE))</f>
        <v>2.33003412879969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0.87439753601767189</v>
      </c>
      <c r="I15" s="14">
        <f t="shared" ref="I15:I24" si="6">(SUMIFS(TICARETHANEAG2,KAYNAK,A15,SEBEP,B15,SÜRE,"Uzun",BİLDİRİM,"Bildirimsiz",İL,$B$10,İLÇE,$B$11)/VLOOKUP($B$11,ABONE2,9,FALSE))</f>
        <v>0.22364940537630715</v>
      </c>
      <c r="J15" s="14">
        <f t="shared" ref="J15:J24" si="7">(SUMIFS(TICARETHANEOG2,KAYNAK,A15,SEBEP,B15,SÜRE,"Uzun",BİLDİRİM,"Bildirimsiz",İL,$B$10,İLÇE,$B$11)/VLOOKUP($B$11,ABONE2,10,FALSE))</f>
        <v>6.0741108942027786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0.50759112992030109</v>
      </c>
      <c r="L15" s="14">
        <f t="shared" ref="L15:L24" si="9">(SUMIFS(SANAYIAG2,KAYNAK,A15,SEBEP,B15,SÜRE,"Uzun",BİLDİRİM,"Bildirimsiz",İL,$B$10,İLÇE,$B$11)/VLOOKUP($B$11,ABONE2,12,FALSE))</f>
        <v>2.872478473220363</v>
      </c>
      <c r="M15" s="14">
        <f t="shared" ref="M15:M24" si="10">(SUMIFS(SANAYIOG2,KAYNAK,A15,SEBEP,B15,SÜRE,"Uzun",BİLDİRİM,"Bildirimsiz",İL,$B$10,İLÇE,$B$11)/VLOOKUP($B$11,ABONE2,13,FALSE))</f>
        <v>3.2718217667827258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3.1120844493577806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0.19099904203922763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0.15527675217192713</v>
      </c>
      <c r="D17" s="14">
        <f t="shared" si="1"/>
        <v>0.6518510912626313</v>
      </c>
      <c r="E17" s="14">
        <f t="shared" si="2"/>
        <v>0.15761623614028758</v>
      </c>
      <c r="F17" s="14">
        <f t="shared" si="3"/>
        <v>0.62528881220141896</v>
      </c>
      <c r="G17" s="14">
        <f t="shared" si="4"/>
        <v>1.8198547863500598</v>
      </c>
      <c r="H17" s="14">
        <f t="shared" si="5"/>
        <v>0.8852886043468815</v>
      </c>
      <c r="I17" s="14">
        <f t="shared" si="6"/>
        <v>0.3470109140601807</v>
      </c>
      <c r="J17" s="14">
        <f t="shared" si="7"/>
        <v>5.4124412050586201</v>
      </c>
      <c r="K17" s="14">
        <f t="shared" si="8"/>
        <v>0.59285254811424648</v>
      </c>
      <c r="L17" s="14">
        <f t="shared" si="9"/>
        <v>9.5593809679353416</v>
      </c>
      <c r="M17" s="14">
        <f t="shared" si="10"/>
        <v>5.975670217970273</v>
      </c>
      <c r="N17" s="14">
        <f t="shared" si="11"/>
        <v>7.409154517956301</v>
      </c>
      <c r="O17" s="19">
        <f t="shared" si="12"/>
        <v>0.27544199843910572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2.3481937017328469E-3</v>
      </c>
      <c r="D21" s="14">
        <f t="shared" si="1"/>
        <v>0</v>
      </c>
      <c r="E21" s="14">
        <f t="shared" si="2"/>
        <v>2.3371307830772669E-3</v>
      </c>
      <c r="F21" s="14">
        <f t="shared" si="3"/>
        <v>8.8775953691162632E-2</v>
      </c>
      <c r="G21" s="14">
        <f t="shared" si="4"/>
        <v>0</v>
      </c>
      <c r="H21" s="14">
        <f t="shared" si="5"/>
        <v>6.9453680994028696E-2</v>
      </c>
      <c r="I21" s="14">
        <f t="shared" si="6"/>
        <v>1.8759999694157387E-2</v>
      </c>
      <c r="J21" s="14">
        <f t="shared" si="7"/>
        <v>0</v>
      </c>
      <c r="K21" s="14">
        <f t="shared" si="8"/>
        <v>1.7849516533849922E-2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8.2125637064861309E-3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0.22911306543555976</v>
      </c>
      <c r="D25" s="14">
        <f t="shared" ref="D25:O25" si="13">SUM(D15:D24)</f>
        <v>1.1048116803576382</v>
      </c>
      <c r="E25" s="14">
        <f t="shared" si="13"/>
        <v>0.23323869720798901</v>
      </c>
      <c r="F25" s="14">
        <f t="shared" si="13"/>
        <v>1.1834987810267565</v>
      </c>
      <c r="G25" s="14">
        <f t="shared" si="13"/>
        <v>4.1498889151497496</v>
      </c>
      <c r="H25" s="14">
        <f t="shared" si="13"/>
        <v>1.8291398213585821</v>
      </c>
      <c r="I25" s="14">
        <f t="shared" si="13"/>
        <v>0.5894203191306453</v>
      </c>
      <c r="J25" s="14">
        <f t="shared" si="13"/>
        <v>11.486552099261399</v>
      </c>
      <c r="K25" s="14">
        <f t="shared" si="13"/>
        <v>1.1182931945683974</v>
      </c>
      <c r="L25" s="14">
        <f t="shared" si="13"/>
        <v>12.431859441155705</v>
      </c>
      <c r="M25" s="14">
        <f t="shared" si="13"/>
        <v>9.2474919847529993</v>
      </c>
      <c r="N25" s="14">
        <f t="shared" si="13"/>
        <v>10.521238967314082</v>
      </c>
      <c r="O25" s="14">
        <f t="shared" si="13"/>
        <v>0.4746536041848195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0.11973016099845582</v>
      </c>
      <c r="D29" s="14">
        <f>(SUMIFS(MESKENOG2,KAYNAK,A29,SEBEP,B29,SÜRE,"Uzun",BİLDİRİM,"Bildirimli",İL,$B$10,İLÇE,$B$11)/VLOOKUP($B$11,ABONE2,4,FALSE))</f>
        <v>0.64313128439449141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0.1221960325524493</v>
      </c>
      <c r="F29" s="14">
        <f>(SUMIFS(TARIMSALAG2,KAYNAK,A29,SEBEP,B29,SÜRE,"Uzun",BİLDİRİM,"Bildirimli",İL,$B$10,İLÇE,$B$11)/VLOOKUP($B$11,ABONE2,6,FALSE))</f>
        <v>1.0693015472824767</v>
      </c>
      <c r="G29" s="14">
        <f>(SUMIFS(TARIMSALOG2,KAYNAK,A29,SEBEP,B29,SÜRE,"Uzun",BİLDİRİM,"Bildirimli",İL,$B$10,İLÇE,$B$11)/VLOOKUP($B$11,ABONE2,7,FALSE))</f>
        <v>1.7024944982922343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1.2071173223951406</v>
      </c>
      <c r="I29" s="14">
        <f>(SUMIFS(TICARETHANEAG2,KAYNAK,A29,SEBEP,B29,SÜRE,"Uzun",BİLDİRİM,"Bildirimli",İL,$B$10,İLÇE,$B$11)/VLOOKUP($B$11,ABONE2,9,FALSE))</f>
        <v>0.27732442806241708</v>
      </c>
      <c r="J29" s="14">
        <f>(SUMIFS(TICARETHANEOG2,KAYNAK,A29,SEBEP,B29,SÜRE,"Uzun",BİLDİRİM,"Bildirimli",İL,$B$10,İLÇE,$B$11)/VLOOKUP($B$11,ABONE2,10,FALSE))</f>
        <v>1.6453574941242655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0.3437194754877656</v>
      </c>
      <c r="L29" s="14">
        <f>(SUMIFS(SANAYIAG2,KAYNAK,A29,SEBEP,B29,SÜRE,"Uzun",BİLDİRİM,"Bildirimli",İL,$B$10,İLÇE,$B$11)/VLOOKUP($B$11,ABONE2,12,FALSE))</f>
        <v>38.467112901738048</v>
      </c>
      <c r="M29" s="14">
        <f>(SUMIFS(SANAYIOG2,KAYNAK,A29,SEBEP,B29,SÜRE,"Uzun",BİLDİRİM,"Bildirimli",İL,$B$10,İLÇE,$B$11)/VLOOKUP($B$11,ABONE2,13,FALSE))</f>
        <v>40.208373679900006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39.511869368635224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0.24271707051419877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0.11973016099845582</v>
      </c>
      <c r="D33" s="14">
        <f t="shared" ref="D33:O33" si="14">SUM(D28:D32)</f>
        <v>0.64313128439449141</v>
      </c>
      <c r="E33" s="14">
        <f t="shared" si="14"/>
        <v>0.1221960325524493</v>
      </c>
      <c r="F33" s="14">
        <f t="shared" si="14"/>
        <v>1.0693015472824767</v>
      </c>
      <c r="G33" s="14">
        <f t="shared" si="14"/>
        <v>1.7024944982922343</v>
      </c>
      <c r="H33" s="14">
        <f t="shared" si="14"/>
        <v>1.2071173223951406</v>
      </c>
      <c r="I33" s="14">
        <f t="shared" si="14"/>
        <v>0.27732442806241708</v>
      </c>
      <c r="J33" s="14">
        <f t="shared" si="14"/>
        <v>1.6453574941242655</v>
      </c>
      <c r="K33" s="14">
        <f t="shared" si="14"/>
        <v>0.3437194754877656</v>
      </c>
      <c r="L33" s="14">
        <f t="shared" si="14"/>
        <v>38.467112901738048</v>
      </c>
      <c r="M33" s="14">
        <f t="shared" si="14"/>
        <v>40.208373679900006</v>
      </c>
      <c r="N33" s="14">
        <f t="shared" si="14"/>
        <v>39.511869368635224</v>
      </c>
      <c r="O33" s="14">
        <f t="shared" si="14"/>
        <v>0.24271707051419877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19647</v>
      </c>
      <c r="D37" s="18">
        <f>VLOOKUP($B$11,ABONE2,4,FALSE)</f>
        <v>93</v>
      </c>
      <c r="E37" s="18">
        <f>VLOOKUP($B$11,ABONE2,5,FALSE)</f>
        <v>19740</v>
      </c>
      <c r="F37" s="18">
        <f>VLOOKUP($B$11,ABONE2,6,FALSE)</f>
        <v>913</v>
      </c>
      <c r="G37" s="18">
        <f>VLOOKUP($B$11,ABONE2,7,FALSE)</f>
        <v>254</v>
      </c>
      <c r="H37" s="18">
        <f>VLOOKUP($B$11,ABONE2,8,FALSE)</f>
        <v>1167</v>
      </c>
      <c r="I37" s="18">
        <f>VLOOKUP($B$11,ABONE2,9,FALSE)</f>
        <v>4411</v>
      </c>
      <c r="J37" s="18">
        <f>VLOOKUP($B$11,ABONE2,10,FALSE)</f>
        <v>225</v>
      </c>
      <c r="K37" s="18">
        <f>VLOOKUP($B$11,ABONE2,11,FALSE)</f>
        <v>4636</v>
      </c>
      <c r="L37" s="29">
        <f>VLOOKUP($B$11,ABONE2,12,FALSE)</f>
        <v>8</v>
      </c>
      <c r="M37" s="29">
        <f>VLOOKUP($B$11,ABONE2,13,FALSE)</f>
        <v>12</v>
      </c>
      <c r="N37" s="29">
        <f>VLOOKUP($B$11,ABONE2,14,FALSE)</f>
        <v>20</v>
      </c>
      <c r="O37" s="29">
        <f>VLOOKUP($B$11,ABONE2,15,FALSE)</f>
        <v>25563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4154.1387624999998</v>
      </c>
      <c r="D38" s="18">
        <f>VLOOKUP($B$11,TUKETIM,4,FALSE)</f>
        <v>99.077295833333338</v>
      </c>
      <c r="E38" s="18">
        <f>VLOOKUP($B$11,TUKETIM,5,FALSE)</f>
        <v>4253.2160583333334</v>
      </c>
      <c r="F38" s="18">
        <f>VLOOKUP($B$11,TUKETIM,6,FALSE)</f>
        <v>559.7352166666667</v>
      </c>
      <c r="G38" s="18">
        <f>VLOOKUP($B$11,TUKETIM,7,FALSE)</f>
        <v>316.83388333333335</v>
      </c>
      <c r="H38" s="18">
        <f>VLOOKUP($B$11,TUKETIM,8,FALSE)</f>
        <v>876.56910000000005</v>
      </c>
      <c r="I38" s="18">
        <f>VLOOKUP($B$11,TUKETIM,9,FALSE)</f>
        <v>2358.2898874999996</v>
      </c>
      <c r="J38" s="18">
        <f>VLOOKUP($B$11,TUKETIM,10,FALSE)</f>
        <v>3132.4331874999998</v>
      </c>
      <c r="K38" s="18">
        <f>VLOOKUP($B$11,TUKETIM,11,FALSE)</f>
        <v>5490.7230749999999</v>
      </c>
      <c r="L38" s="29">
        <f>VLOOKUP($B$11,TUKETIM,12,FALSE)</f>
        <v>77.313383333333334</v>
      </c>
      <c r="M38" s="29">
        <f>VLOOKUP($B$11,TUKETIM,13,FALSE)</f>
        <v>167.59246249999998</v>
      </c>
      <c r="N38" s="29">
        <f>VLOOKUP($B$11,TUKETIM,14,FALSE)</f>
        <v>244.90584583333333</v>
      </c>
      <c r="O38" s="29">
        <f>VLOOKUP($B$11,TUKETIM,15,FALSE)</f>
        <v>10865.414079166665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103646.26039999998</v>
      </c>
      <c r="D39" s="18">
        <f>VLOOKUP($B$11,ANLASMA,4,FALSE)</f>
        <v>2215.44</v>
      </c>
      <c r="E39" s="18">
        <f>VLOOKUP($B$11,ANLASMA,5,FALSE)</f>
        <v>105861.70039999999</v>
      </c>
      <c r="F39" s="18">
        <f>VLOOKUP($B$11,ANLASMA,6,FALSE)</f>
        <v>9595.5740000000005</v>
      </c>
      <c r="G39" s="18">
        <f>VLOOKUP($B$11,ANLASMA,7,FALSE)</f>
        <v>6655.66</v>
      </c>
      <c r="H39" s="18">
        <f>VLOOKUP($B$11,ANLASMA,8,FALSE)</f>
        <v>16251.234</v>
      </c>
      <c r="I39" s="18">
        <f>VLOOKUP($B$11,ANLASMA,9,FALSE)</f>
        <v>29279.362399999998</v>
      </c>
      <c r="J39" s="18">
        <f>VLOOKUP($B$11,ANLASMA,10,FALSE)</f>
        <v>25789.420000000002</v>
      </c>
      <c r="K39" s="18">
        <f>VLOOKUP($B$11,ANLASMA,11,FALSE)</f>
        <v>55068.782399999996</v>
      </c>
      <c r="L39" s="29">
        <f>VLOOKUP($B$11,ANLASMA,12,FALSE)</f>
        <v>234.27700000000002</v>
      </c>
      <c r="M39" s="29">
        <f>VLOOKUP($B$11,ANLASMA,13,FALSE)</f>
        <v>1992</v>
      </c>
      <c r="N39" s="29">
        <f>VLOOKUP($B$11,ANLASMA,14,FALSE)</f>
        <v>2226.277</v>
      </c>
      <c r="O39" s="29">
        <f>VLOOKUP($B$11,ANLASMA,15,FALSE)</f>
        <v>179407.9938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0.17376047817090842</v>
      </c>
      <c r="D17" s="14">
        <f t="shared" si="1"/>
        <v>5.998092946847799</v>
      </c>
      <c r="E17" s="14">
        <f t="shared" si="2"/>
        <v>0.18165361524486875</v>
      </c>
      <c r="F17" s="14">
        <f t="shared" si="3"/>
        <v>0.99029938183441357</v>
      </c>
      <c r="G17" s="14">
        <f t="shared" si="4"/>
        <v>1.8778066195571599</v>
      </c>
      <c r="H17" s="14">
        <f t="shared" si="5"/>
        <v>1.0094670419158189</v>
      </c>
      <c r="I17" s="14">
        <f t="shared" si="6"/>
        <v>0.40443540888696611</v>
      </c>
      <c r="J17" s="14">
        <f t="shared" si="7"/>
        <v>5.1526423536075896</v>
      </c>
      <c r="K17" s="14">
        <f t="shared" si="8"/>
        <v>0.55398523391753696</v>
      </c>
      <c r="L17" s="14">
        <f t="shared" si="9"/>
        <v>0.24436627431042404</v>
      </c>
      <c r="M17" s="14">
        <f t="shared" si="10"/>
        <v>15.703555544346028</v>
      </c>
      <c r="N17" s="14">
        <f t="shared" si="11"/>
        <v>6.3176192018244111</v>
      </c>
      <c r="O17" s="19">
        <f t="shared" si="12"/>
        <v>0.26155247638137663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4.7443461564307753E-2</v>
      </c>
      <c r="D21" s="14">
        <f t="shared" si="1"/>
        <v>0</v>
      </c>
      <c r="E21" s="14">
        <f t="shared" si="2"/>
        <v>4.7379166171246968E-2</v>
      </c>
      <c r="F21" s="14">
        <f t="shared" si="3"/>
        <v>3.0764481720054592E-2</v>
      </c>
      <c r="G21" s="14">
        <f t="shared" si="4"/>
        <v>0</v>
      </c>
      <c r="H21" s="14">
        <f t="shared" si="5"/>
        <v>3.010005544483493E-2</v>
      </c>
      <c r="I21" s="14">
        <f t="shared" si="6"/>
        <v>7.878402857762784E-2</v>
      </c>
      <c r="J21" s="14">
        <f t="shared" si="7"/>
        <v>0</v>
      </c>
      <c r="K21" s="14">
        <f t="shared" si="8"/>
        <v>7.6302641850773428E-2</v>
      </c>
      <c r="L21" s="14">
        <f t="shared" si="9"/>
        <v>4.7721485033805876E-2</v>
      </c>
      <c r="M21" s="14">
        <f t="shared" si="10"/>
        <v>0</v>
      </c>
      <c r="N21" s="14">
        <f t="shared" si="11"/>
        <v>2.8973758770524997E-2</v>
      </c>
      <c r="O21" s="19">
        <f t="shared" si="12"/>
        <v>5.0180987954440343E-2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7.4041953723825527E-4</v>
      </c>
      <c r="D22" s="14">
        <f t="shared" si="1"/>
        <v>0</v>
      </c>
      <c r="E22" s="14">
        <f t="shared" si="2"/>
        <v>7.3941612046369957E-4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1.9786284124062715E-3</v>
      </c>
      <c r="J22" s="14">
        <f t="shared" si="7"/>
        <v>0</v>
      </c>
      <c r="K22" s="14">
        <f t="shared" si="8"/>
        <v>1.9163094072911135E-3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8.5203008347329407E-4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0.22194435927245443</v>
      </c>
      <c r="D25" s="14">
        <f t="shared" ref="D25:O25" si="13">SUM(D15:D24)</f>
        <v>5.998092946847799</v>
      </c>
      <c r="E25" s="14">
        <f t="shared" si="13"/>
        <v>0.2297721975365794</v>
      </c>
      <c r="F25" s="14">
        <f t="shared" si="13"/>
        <v>1.0210638635544682</v>
      </c>
      <c r="G25" s="14">
        <f t="shared" si="13"/>
        <v>1.8778066195571599</v>
      </c>
      <c r="H25" s="14">
        <f t="shared" si="13"/>
        <v>1.0395670973606539</v>
      </c>
      <c r="I25" s="14">
        <f t="shared" si="13"/>
        <v>0.48519806587700021</v>
      </c>
      <c r="J25" s="14">
        <f t="shared" si="13"/>
        <v>5.1526423536075896</v>
      </c>
      <c r="K25" s="14">
        <f t="shared" si="13"/>
        <v>0.63220418517560151</v>
      </c>
      <c r="L25" s="14">
        <f t="shared" si="13"/>
        <v>0.29208775934422992</v>
      </c>
      <c r="M25" s="14">
        <f t="shared" si="13"/>
        <v>15.703555544346028</v>
      </c>
      <c r="N25" s="14">
        <f t="shared" si="13"/>
        <v>6.3465929605949363</v>
      </c>
      <c r="O25" s="14">
        <f t="shared" si="13"/>
        <v>0.31258549441929023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0.73041493399466595</v>
      </c>
      <c r="D29" s="14">
        <f>(SUMIFS(MESKENOG2,KAYNAK,A29,SEBEP,B29,SÜRE,"Uzun",BİLDİRİM,"Bildirimli",İL,$B$10,İLÇE,$B$11)/VLOOKUP($B$11,ABONE2,4,FALSE))</f>
        <v>22.901534381813942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0.76046124158887163</v>
      </c>
      <c r="F29" s="14">
        <f>(SUMIFS(TARIMSALAG2,KAYNAK,A29,SEBEP,B29,SÜRE,"Uzun",BİLDİRİM,"Bildirimli",İL,$B$10,İLÇE,$B$11)/VLOOKUP($B$11,ABONE2,6,FALSE))</f>
        <v>1.9285949092974195</v>
      </c>
      <c r="G29" s="14">
        <f>(SUMIFS(TARIMSALOG2,KAYNAK,A29,SEBEP,B29,SÜRE,"Uzun",BİLDİRİM,"Bildirimli",İL,$B$10,İLÇE,$B$11)/VLOOKUP($B$11,ABONE2,7,FALSE))</f>
        <v>19.548483950087853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2.309134953875013</v>
      </c>
      <c r="I29" s="14">
        <f>(SUMIFS(TICARETHANEAG2,KAYNAK,A29,SEBEP,B29,SÜRE,"Uzun",BİLDİRİM,"Bildirimli",İL,$B$10,İLÇE,$B$11)/VLOOKUP($B$11,ABONE2,9,FALSE))</f>
        <v>2.1270940880827336</v>
      </c>
      <c r="J29" s="14">
        <f>(SUMIFS(TICARETHANEOG2,KAYNAK,A29,SEBEP,B29,SÜRE,"Uzun",BİLDİRİM,"Bildirimli",İL,$B$10,İLÇE,$B$11)/VLOOKUP($B$11,ABONE2,10,FALSE))</f>
        <v>39.616018382615621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3.3078476091703837</v>
      </c>
      <c r="L29" s="14">
        <f>(SUMIFS(SANAYIAG2,KAYNAK,A29,SEBEP,B29,SÜRE,"Uzun",BİLDİRİM,"Bildirimli",İL,$B$10,İLÇE,$B$11)/VLOOKUP($B$11,ABONE2,12,FALSE))</f>
        <v>16.105044329968649</v>
      </c>
      <c r="M29" s="14">
        <f>(SUMIFS(SANAYIOG2,KAYNAK,A29,SEBEP,B29,SÜRE,"Uzun",BİLDİRİM,"Bildirimli",İL,$B$10,İLÇE,$B$11)/VLOOKUP($B$11,ABONE2,13,FALSE))</f>
        <v>285.94157376183085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122.11225232105737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1.1917958794050594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3.3587470211168556E-2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3.3541952461663346E-2</v>
      </c>
      <c r="F31" s="14">
        <f>(SUMIFS(TARIMSALAG2,KAYNAK,A31,SEBEP,B31,SÜRE,"Uzun",BİLDİRİM,"Bildirimli",İL,$B$10,İLÇE,$B$11)/VLOOKUP($B$11,ABONE2,6,FALSE))</f>
        <v>7.4672172804853111E-3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7.3059463899474569E-3</v>
      </c>
      <c r="I31" s="14">
        <f>(SUMIFS(TICARETHANEAG2,KAYNAK,A31,SEBEP,B31,SÜRE,"Uzun",BİLDİRİM,"Bildirimli",İL,$B$10,İLÇE,$B$11)/VLOOKUP($B$11,ABONE2,9,FALSE))</f>
        <v>0.14685656307169406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0.14223115951038084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4.5577911222265462E-2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0.76400240420583454</v>
      </c>
      <c r="D33" s="14">
        <f t="shared" ref="D33:O33" si="14">SUM(D28:D32)</f>
        <v>22.901534381813942</v>
      </c>
      <c r="E33" s="14">
        <f t="shared" si="14"/>
        <v>0.79400319405053499</v>
      </c>
      <c r="F33" s="14">
        <f t="shared" si="14"/>
        <v>1.9360621265779048</v>
      </c>
      <c r="G33" s="14">
        <f t="shared" si="14"/>
        <v>19.548483950087853</v>
      </c>
      <c r="H33" s="14">
        <f t="shared" si="14"/>
        <v>2.3164409002649604</v>
      </c>
      <c r="I33" s="14">
        <f t="shared" si="14"/>
        <v>2.2739506511544278</v>
      </c>
      <c r="J33" s="14">
        <f t="shared" si="14"/>
        <v>39.616018382615621</v>
      </c>
      <c r="K33" s="14">
        <f t="shared" si="14"/>
        <v>3.4500787686807644</v>
      </c>
      <c r="L33" s="14">
        <f t="shared" si="14"/>
        <v>16.105044329968649</v>
      </c>
      <c r="M33" s="14">
        <f t="shared" si="14"/>
        <v>285.94157376183085</v>
      </c>
      <c r="N33" s="14">
        <f t="shared" si="14"/>
        <v>122.11225232105737</v>
      </c>
      <c r="O33" s="14">
        <f t="shared" si="14"/>
        <v>1.2373737906273248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43477</v>
      </c>
      <c r="D37" s="18">
        <f>VLOOKUP($B$11,ABONE2,4,FALSE)</f>
        <v>59</v>
      </c>
      <c r="E37" s="18">
        <f>VLOOKUP($B$11,ABONE2,5,FALSE)</f>
        <v>43536</v>
      </c>
      <c r="F37" s="18">
        <f>VLOOKUP($B$11,ABONE2,6,FALSE)</f>
        <v>1948</v>
      </c>
      <c r="G37" s="18">
        <f>VLOOKUP($B$11,ABONE2,7,FALSE)</f>
        <v>43</v>
      </c>
      <c r="H37" s="18">
        <f>VLOOKUP($B$11,ABONE2,8,FALSE)</f>
        <v>1991</v>
      </c>
      <c r="I37" s="18">
        <f>VLOOKUP($B$11,ABONE2,9,FALSE)</f>
        <v>6027</v>
      </c>
      <c r="J37" s="18">
        <f>VLOOKUP($B$11,ABONE2,10,FALSE)</f>
        <v>196</v>
      </c>
      <c r="K37" s="18">
        <f>VLOOKUP($B$11,ABONE2,11,FALSE)</f>
        <v>6223</v>
      </c>
      <c r="L37" s="29">
        <f>VLOOKUP($B$11,ABONE2,12,FALSE)</f>
        <v>17</v>
      </c>
      <c r="M37" s="29">
        <f>VLOOKUP($B$11,ABONE2,13,FALSE)</f>
        <v>11</v>
      </c>
      <c r="N37" s="29">
        <f>VLOOKUP($B$11,ABONE2,14,FALSE)</f>
        <v>28</v>
      </c>
      <c r="O37" s="29">
        <f>VLOOKUP($B$11,ABONE2,15,FALSE)</f>
        <v>51778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10538.4578</v>
      </c>
      <c r="D38" s="18">
        <f>VLOOKUP($B$11,TUKETIM,4,FALSE)</f>
        <v>804.29197083333338</v>
      </c>
      <c r="E38" s="18">
        <f>VLOOKUP($B$11,TUKETIM,5,FALSE)</f>
        <v>11342.749770833334</v>
      </c>
      <c r="F38" s="18">
        <f>VLOOKUP($B$11,TUKETIM,6,FALSE)</f>
        <v>616.98772083333336</v>
      </c>
      <c r="G38" s="18">
        <f>VLOOKUP($B$11,TUKETIM,7,FALSE)</f>
        <v>131.89504166666666</v>
      </c>
      <c r="H38" s="18">
        <f>VLOOKUP($B$11,TUKETIM,8,FALSE)</f>
        <v>748.88276250000001</v>
      </c>
      <c r="I38" s="18">
        <f>VLOOKUP($B$11,TUKETIM,9,FALSE)</f>
        <v>3679.6503999999995</v>
      </c>
      <c r="J38" s="18">
        <f>VLOOKUP($B$11,TUKETIM,10,FALSE)</f>
        <v>2446.513375</v>
      </c>
      <c r="K38" s="18">
        <f>VLOOKUP($B$11,TUKETIM,11,FALSE)</f>
        <v>6126.1637749999991</v>
      </c>
      <c r="L38" s="29">
        <f>VLOOKUP($B$11,TUKETIM,12,FALSE)</f>
        <v>38.026429166666667</v>
      </c>
      <c r="M38" s="29">
        <f>VLOOKUP($B$11,TUKETIM,13,FALSE)</f>
        <v>670.22427500000003</v>
      </c>
      <c r="N38" s="29">
        <f>VLOOKUP($B$11,TUKETIM,14,FALSE)</f>
        <v>708.25070416666665</v>
      </c>
      <c r="O38" s="29">
        <f>VLOOKUP($B$11,TUKETIM,15,FALSE)</f>
        <v>18926.047012499999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260253.14500000002</v>
      </c>
      <c r="D39" s="18">
        <f>VLOOKUP($B$11,ANLASMA,4,FALSE)</f>
        <v>11469.94</v>
      </c>
      <c r="E39" s="18">
        <f>VLOOKUP($B$11,ANLASMA,5,FALSE)</f>
        <v>271723.08500000002</v>
      </c>
      <c r="F39" s="18">
        <f>VLOOKUP($B$11,ANLASMA,6,FALSE)</f>
        <v>10181.11</v>
      </c>
      <c r="G39" s="18">
        <f>VLOOKUP($B$11,ANLASMA,7,FALSE)</f>
        <v>1863.9</v>
      </c>
      <c r="H39" s="18">
        <f>VLOOKUP($B$11,ANLASMA,8,FALSE)</f>
        <v>12045.01</v>
      </c>
      <c r="I39" s="18">
        <f>VLOOKUP($B$11,ANLASMA,9,FALSE)</f>
        <v>36277.205599999994</v>
      </c>
      <c r="J39" s="18">
        <f>VLOOKUP($B$11,ANLASMA,10,FALSE)</f>
        <v>52906.320999999996</v>
      </c>
      <c r="K39" s="18">
        <f>VLOOKUP($B$11,ANLASMA,11,FALSE)</f>
        <v>89183.526599999983</v>
      </c>
      <c r="L39" s="29">
        <f>VLOOKUP($B$11,ANLASMA,12,FALSE)</f>
        <v>253.20299999999997</v>
      </c>
      <c r="M39" s="29">
        <f>VLOOKUP($B$11,ANLASMA,13,FALSE)</f>
        <v>10423</v>
      </c>
      <c r="N39" s="29">
        <f>VLOOKUP($B$11,ANLASMA,14,FALSE)</f>
        <v>10676.203</v>
      </c>
      <c r="O39" s="29">
        <f>VLOOKUP($B$11,ANLASMA,15,FALSE)</f>
        <v>383627.82459999999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0.24952011338038385</v>
      </c>
      <c r="D17" s="14">
        <f t="shared" si="1"/>
        <v>4.4604365259629901</v>
      </c>
      <c r="E17" s="14">
        <f t="shared" si="2"/>
        <v>0.25173358291774844</v>
      </c>
      <c r="F17" s="14">
        <f t="shared" si="3"/>
        <v>5.3158891047191545</v>
      </c>
      <c r="G17" s="14">
        <f t="shared" si="4"/>
        <v>31.062017809347012</v>
      </c>
      <c r="H17" s="14">
        <f t="shared" si="5"/>
        <v>8.3390622127566019</v>
      </c>
      <c r="I17" s="14">
        <f t="shared" si="6"/>
        <v>1.300082023775796</v>
      </c>
      <c r="J17" s="14">
        <f t="shared" si="7"/>
        <v>8.6130596676459703</v>
      </c>
      <c r="K17" s="14">
        <f t="shared" si="8"/>
        <v>1.4871015956806908</v>
      </c>
      <c r="L17" s="14">
        <f t="shared" si="9"/>
        <v>64.244312097053168</v>
      </c>
      <c r="M17" s="14">
        <f t="shared" si="10"/>
        <v>108.32616348575617</v>
      </c>
      <c r="N17" s="14">
        <f t="shared" si="11"/>
        <v>88.545845554927908</v>
      </c>
      <c r="O17" s="19">
        <f t="shared" si="12"/>
        <v>1.2500967084148342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3.0989869874498447E-3</v>
      </c>
      <c r="D18" s="14">
        <f t="shared" si="1"/>
        <v>4.3796109850337828E-2</v>
      </c>
      <c r="E18" s="14">
        <f t="shared" si="2"/>
        <v>3.1203794428892864E-3</v>
      </c>
      <c r="F18" s="14">
        <f t="shared" si="3"/>
        <v>0.16835815936758913</v>
      </c>
      <c r="G18" s="14">
        <f t="shared" si="4"/>
        <v>0.53894162329545736</v>
      </c>
      <c r="H18" s="14">
        <f t="shared" si="5"/>
        <v>0.21187297183835552</v>
      </c>
      <c r="I18" s="14">
        <f t="shared" si="6"/>
        <v>1.7092495508566136E-2</v>
      </c>
      <c r="J18" s="14">
        <f t="shared" si="7"/>
        <v>0.16381142511942184</v>
      </c>
      <c r="K18" s="14">
        <f t="shared" si="8"/>
        <v>2.0844634889050449E-2</v>
      </c>
      <c r="L18" s="14">
        <f t="shared" si="9"/>
        <v>4.1078410684457146E-2</v>
      </c>
      <c r="M18" s="14">
        <f t="shared" si="10"/>
        <v>0.21470213788235654</v>
      </c>
      <c r="N18" s="14">
        <f t="shared" si="11"/>
        <v>0.1367940551653504</v>
      </c>
      <c r="O18" s="19">
        <f t="shared" si="12"/>
        <v>2.461929158583176E-2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3.8282074309439328E-2</v>
      </c>
      <c r="D21" s="14">
        <f t="shared" si="1"/>
        <v>0</v>
      </c>
      <c r="E21" s="14">
        <f t="shared" si="2"/>
        <v>3.8261951325031969E-2</v>
      </c>
      <c r="F21" s="14">
        <f t="shared" si="3"/>
        <v>1.2551623956929721</v>
      </c>
      <c r="G21" s="14">
        <f t="shared" si="4"/>
        <v>0</v>
      </c>
      <c r="H21" s="14">
        <f t="shared" si="5"/>
        <v>1.1077781716641075</v>
      </c>
      <c r="I21" s="14">
        <f t="shared" si="6"/>
        <v>0.20978744384211781</v>
      </c>
      <c r="J21" s="14">
        <f t="shared" si="7"/>
        <v>0.43034793621331779</v>
      </c>
      <c r="K21" s="14">
        <f t="shared" si="8"/>
        <v>0.21542798191992393</v>
      </c>
      <c r="L21" s="14">
        <f t="shared" si="9"/>
        <v>6.3940680120227595</v>
      </c>
      <c r="M21" s="14">
        <f t="shared" si="10"/>
        <v>0</v>
      </c>
      <c r="N21" s="14">
        <f t="shared" si="11"/>
        <v>2.8691330823179046</v>
      </c>
      <c r="O21" s="19">
        <f t="shared" si="12"/>
        <v>0.1655638922742225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0.290901174677273</v>
      </c>
      <c r="D25" s="14">
        <f t="shared" ref="D25:O25" si="13">SUM(D15:D24)</f>
        <v>4.5042326358133282</v>
      </c>
      <c r="E25" s="14">
        <f t="shared" si="13"/>
        <v>0.29311591368566969</v>
      </c>
      <c r="F25" s="14">
        <f t="shared" si="13"/>
        <v>6.7394096597797155</v>
      </c>
      <c r="G25" s="14">
        <f t="shared" si="13"/>
        <v>31.600959432642469</v>
      </c>
      <c r="H25" s="14">
        <f t="shared" si="13"/>
        <v>9.6587133562590637</v>
      </c>
      <c r="I25" s="14">
        <f t="shared" si="13"/>
        <v>1.5269619631264799</v>
      </c>
      <c r="J25" s="14">
        <f t="shared" si="13"/>
        <v>9.2072190289787095</v>
      </c>
      <c r="K25" s="14">
        <f t="shared" si="13"/>
        <v>1.7233742124896652</v>
      </c>
      <c r="L25" s="14">
        <f t="shared" si="13"/>
        <v>70.679458519760388</v>
      </c>
      <c r="M25" s="14">
        <f t="shared" si="13"/>
        <v>108.54086562363852</v>
      </c>
      <c r="N25" s="14">
        <f t="shared" si="13"/>
        <v>91.551772692411163</v>
      </c>
      <c r="O25" s="14">
        <f t="shared" si="13"/>
        <v>1.4402798922748883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1.2102260538255143</v>
      </c>
      <c r="D29" s="14">
        <f>(SUMIFS(MESKENOG2,KAYNAK,A29,SEBEP,B29,SÜRE,"Uzun",BİLDİRİM,"Bildirimli",İL,$B$10,İLÇE,$B$11)/VLOOKUP($B$11,ABONE2,4,FALSE))</f>
        <v>6.283982498015888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1.2128930754970118</v>
      </c>
      <c r="F29" s="14">
        <f>(SUMIFS(TARIMSALAG2,KAYNAK,A29,SEBEP,B29,SÜRE,"Uzun",BİLDİRİM,"Bildirimli",İL,$B$10,İLÇE,$B$11)/VLOOKUP($B$11,ABONE2,6,FALSE))</f>
        <v>10.054338461584498</v>
      </c>
      <c r="G29" s="14">
        <f>(SUMIFS(TARIMSALOG2,KAYNAK,A29,SEBEP,B29,SÜRE,"Uzun",BİLDİRİM,"Bildirimli",İL,$B$10,İLÇE,$B$11)/VLOOKUP($B$11,ABONE2,7,FALSE))</f>
        <v>29.173411227559686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12.299346528615475</v>
      </c>
      <c r="I29" s="14">
        <f>(SUMIFS(TICARETHANEAG2,KAYNAK,A29,SEBEP,B29,SÜRE,"Uzun",BİLDİRİM,"Bildirimli",İL,$B$10,İLÇE,$B$11)/VLOOKUP($B$11,ABONE2,9,FALSE))</f>
        <v>4.7504049329387605</v>
      </c>
      <c r="J29" s="14">
        <f>(SUMIFS(TICARETHANEOG2,KAYNAK,A29,SEBEP,B29,SÜRE,"Uzun",BİLDİRİM,"Bildirimli",İL,$B$10,İLÇE,$B$11)/VLOOKUP($B$11,ABONE2,10,FALSE))</f>
        <v>24.044910265188687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5.2438359678850723</v>
      </c>
      <c r="L29" s="14">
        <f>(SUMIFS(SANAYIAG2,KAYNAK,A29,SEBEP,B29,SÜRE,"Uzun",BİLDİRİM,"Bildirimli",İL,$B$10,İLÇE,$B$11)/VLOOKUP($B$11,ABONE2,12,FALSE))</f>
        <v>134.02230007003953</v>
      </c>
      <c r="M29" s="14">
        <f>(SUMIFS(SANAYIOG2,KAYNAK,A29,SEBEP,B29,SÜRE,"Uzun",BİLDİRİM,"Bildirimli",İL,$B$10,İLÇE,$B$11)/VLOOKUP($B$11,ABONE2,13,FALSE))</f>
        <v>466.04503917409215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317.060476755607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3.1569461563534071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2.4810778266544126E-2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2.4797736473140864E-2</v>
      </c>
      <c r="F31" s="14">
        <f>(SUMIFS(TARIMSALAG2,KAYNAK,A31,SEBEP,B31,SÜRE,"Uzun",BİLDİRİM,"Bildirimli",İL,$B$10,İLÇE,$B$11)/VLOOKUP($B$11,ABONE2,6,FALSE))</f>
        <v>1.1888158509618269E-2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1.0492221997271685E-2</v>
      </c>
      <c r="I31" s="14">
        <f>(SUMIFS(TICARETHANEAG2,KAYNAK,A31,SEBEP,B31,SÜRE,"Uzun",BİLDİRİM,"Bildirimli",İL,$B$10,İLÇE,$B$11)/VLOOKUP($B$11,ABONE2,9,FALSE))</f>
        <v>0.10053009417948011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9.7959172170335937E-2</v>
      </c>
      <c r="L31" s="14">
        <f>(SUMIFS(SANAYIAG2,KAYNAK,A31,SEBEP,B31,SÜRE,"Uzun",BİLDİRİM,"Bildirimli",İL,$B$10,İLÇE,$B$11)/VLOOKUP($B$11,ABONE2,12,FALSE))</f>
        <v>1.7114284341534284E-2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7.6794865635089731E-3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3.6590727016258012E-2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1.2350368320920584</v>
      </c>
      <c r="D33" s="14">
        <f t="shared" ref="D33:O33" si="14">SUM(D28:D32)</f>
        <v>6.283982498015888</v>
      </c>
      <c r="E33" s="14">
        <f t="shared" si="14"/>
        <v>1.2376908119701526</v>
      </c>
      <c r="F33" s="14">
        <f t="shared" si="14"/>
        <v>10.066226620094117</v>
      </c>
      <c r="G33" s="14">
        <f t="shared" si="14"/>
        <v>29.173411227559686</v>
      </c>
      <c r="H33" s="14">
        <f t="shared" si="14"/>
        <v>12.309838750612746</v>
      </c>
      <c r="I33" s="14">
        <f t="shared" si="14"/>
        <v>4.8509350271182408</v>
      </c>
      <c r="J33" s="14">
        <f t="shared" si="14"/>
        <v>24.044910265188687</v>
      </c>
      <c r="K33" s="14">
        <f t="shared" si="14"/>
        <v>5.3417951400554085</v>
      </c>
      <c r="L33" s="14">
        <f t="shared" si="14"/>
        <v>134.03941435438108</v>
      </c>
      <c r="M33" s="14">
        <f t="shared" si="14"/>
        <v>466.04503917409215</v>
      </c>
      <c r="N33" s="14">
        <f t="shared" si="14"/>
        <v>317.06815624217052</v>
      </c>
      <c r="O33" s="14">
        <f t="shared" si="14"/>
        <v>3.1935368833696653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70352</v>
      </c>
      <c r="D37" s="18">
        <f>VLOOKUP($B$11,ABONE2,4,FALSE)</f>
        <v>37</v>
      </c>
      <c r="E37" s="18">
        <f>VLOOKUP($B$11,ABONE2,5,FALSE)</f>
        <v>70389</v>
      </c>
      <c r="F37" s="18">
        <f>VLOOKUP($B$11,ABONE2,6,FALSE)</f>
        <v>7396</v>
      </c>
      <c r="G37" s="18">
        <f>VLOOKUP($B$11,ABONE2,7,FALSE)</f>
        <v>984</v>
      </c>
      <c r="H37" s="18">
        <f>VLOOKUP($B$11,ABONE2,8,FALSE)</f>
        <v>8380</v>
      </c>
      <c r="I37" s="18">
        <f>VLOOKUP($B$11,ABONE2,9,FALSE)</f>
        <v>16689</v>
      </c>
      <c r="J37" s="18">
        <f>VLOOKUP($B$11,ABONE2,10,FALSE)</f>
        <v>438</v>
      </c>
      <c r="K37" s="18">
        <f>VLOOKUP($B$11,ABONE2,11,FALSE)</f>
        <v>17127</v>
      </c>
      <c r="L37" s="29">
        <f>VLOOKUP($B$11,ABONE2,12,FALSE)</f>
        <v>35</v>
      </c>
      <c r="M37" s="29">
        <f>VLOOKUP($B$11,ABONE2,13,FALSE)</f>
        <v>43</v>
      </c>
      <c r="N37" s="29">
        <f>VLOOKUP($B$11,ABONE2,14,FALSE)</f>
        <v>78</v>
      </c>
      <c r="O37" s="29">
        <f>VLOOKUP($B$11,ABONE2,15,FALSE)</f>
        <v>95974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13134.239816666668</v>
      </c>
      <c r="D38" s="18">
        <f>VLOOKUP($B$11,TUKETIM,4,FALSE)</f>
        <v>55.812220833333328</v>
      </c>
      <c r="E38" s="18">
        <f>VLOOKUP($B$11,TUKETIM,5,FALSE)</f>
        <v>13190.052037500001</v>
      </c>
      <c r="F38" s="18">
        <f>VLOOKUP($B$11,TUKETIM,6,FALSE)</f>
        <v>8049.3255916666676</v>
      </c>
      <c r="G38" s="18">
        <f>VLOOKUP($B$11,TUKETIM,7,FALSE)</f>
        <v>4359.1252166666654</v>
      </c>
      <c r="H38" s="18">
        <f>VLOOKUP($B$11,TUKETIM,8,FALSE)</f>
        <v>12408.450808333333</v>
      </c>
      <c r="I38" s="18">
        <f>VLOOKUP($B$11,TUKETIM,9,FALSE)</f>
        <v>9198.0370624999996</v>
      </c>
      <c r="J38" s="18">
        <f>VLOOKUP($B$11,TUKETIM,10,FALSE)</f>
        <v>4332.4618250000003</v>
      </c>
      <c r="K38" s="18">
        <f>VLOOKUP($B$11,TUKETIM,11,FALSE)</f>
        <v>13530.4988875</v>
      </c>
      <c r="L38" s="29">
        <f>VLOOKUP($B$11,TUKETIM,12,FALSE)</f>
        <v>239.35720416666666</v>
      </c>
      <c r="M38" s="29">
        <f>VLOOKUP($B$11,TUKETIM,13,FALSE)</f>
        <v>3385.4286208333324</v>
      </c>
      <c r="N38" s="29">
        <f>VLOOKUP($B$11,TUKETIM,14,FALSE)</f>
        <v>3624.785824999999</v>
      </c>
      <c r="O38" s="29">
        <f>VLOOKUP($B$11,TUKETIM,15,FALSE)</f>
        <v>42753.787558333337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334684.25940000004</v>
      </c>
      <c r="D39" s="18">
        <f>VLOOKUP($B$11,ANLASMA,4,FALSE)</f>
        <v>788.7</v>
      </c>
      <c r="E39" s="18">
        <f>VLOOKUP($B$11,ANLASMA,5,FALSE)</f>
        <v>335472.95940000005</v>
      </c>
      <c r="F39" s="18">
        <f>VLOOKUP($B$11,ANLASMA,6,FALSE)</f>
        <v>46533.697</v>
      </c>
      <c r="G39" s="18">
        <f>VLOOKUP($B$11,ANLASMA,7,FALSE)</f>
        <v>31398.951000000001</v>
      </c>
      <c r="H39" s="18">
        <f>VLOOKUP($B$11,ANLASMA,8,FALSE)</f>
        <v>77932.648000000001</v>
      </c>
      <c r="I39" s="18">
        <f>VLOOKUP($B$11,ANLASMA,9,FALSE)</f>
        <v>94986.904399999999</v>
      </c>
      <c r="J39" s="18">
        <f>VLOOKUP($B$11,ANLASMA,10,FALSE)</f>
        <v>60938.501000000004</v>
      </c>
      <c r="K39" s="18">
        <f>VLOOKUP($B$11,ANLASMA,11,FALSE)</f>
        <v>155925.40539999999</v>
      </c>
      <c r="L39" s="29">
        <f>VLOOKUP($B$11,ANLASMA,12,FALSE)</f>
        <v>1278.048</v>
      </c>
      <c r="M39" s="29">
        <f>VLOOKUP($B$11,ANLASMA,13,FALSE)</f>
        <v>59730</v>
      </c>
      <c r="N39" s="29">
        <f>VLOOKUP($B$11,ANLASMA,14,FALSE)</f>
        <v>61008.048000000003</v>
      </c>
      <c r="O39" s="29">
        <f>VLOOKUP($B$11,ANLASMA,15,FALSE)</f>
        <v>630339.06080000009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0.13436827178265517</v>
      </c>
      <c r="D17" s="14">
        <f t="shared" si="1"/>
        <v>2.1733096640486296</v>
      </c>
      <c r="E17" s="14">
        <f t="shared" si="2"/>
        <v>0.13517381565676584</v>
      </c>
      <c r="F17" s="14">
        <f t="shared" si="3"/>
        <v>1.6175623389575957</v>
      </c>
      <c r="G17" s="14">
        <f t="shared" si="4"/>
        <v>3.7186630920450088</v>
      </c>
      <c r="H17" s="14">
        <f t="shared" si="5"/>
        <v>1.9574769985649281</v>
      </c>
      <c r="I17" s="14">
        <f t="shared" si="6"/>
        <v>0.34896100852667084</v>
      </c>
      <c r="J17" s="14">
        <f t="shared" si="7"/>
        <v>5.780634876401324</v>
      </c>
      <c r="K17" s="14">
        <f t="shared" si="8"/>
        <v>0.52175284664716459</v>
      </c>
      <c r="L17" s="14">
        <f t="shared" si="9"/>
        <v>10.115186117218485</v>
      </c>
      <c r="M17" s="14">
        <f t="shared" si="10"/>
        <v>109.28756790068994</v>
      </c>
      <c r="N17" s="14">
        <f t="shared" si="11"/>
        <v>92.559696274562228</v>
      </c>
      <c r="O17" s="19">
        <f t="shared" si="12"/>
        <v>0.40810164080542799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1.7607797181910086E-2</v>
      </c>
      <c r="D21" s="14">
        <f t="shared" si="1"/>
        <v>0</v>
      </c>
      <c r="E21" s="14">
        <f t="shared" si="2"/>
        <v>1.7600840702822324E-2</v>
      </c>
      <c r="F21" s="14">
        <f t="shared" si="3"/>
        <v>0.17829877967083191</v>
      </c>
      <c r="G21" s="14">
        <f t="shared" si="4"/>
        <v>0</v>
      </c>
      <c r="H21" s="14">
        <f t="shared" si="5"/>
        <v>0.14945372361573458</v>
      </c>
      <c r="I21" s="14">
        <f t="shared" si="6"/>
        <v>5.773662814101508E-2</v>
      </c>
      <c r="J21" s="14">
        <f t="shared" si="7"/>
        <v>0</v>
      </c>
      <c r="K21" s="14">
        <f t="shared" si="8"/>
        <v>5.5899916595726913E-2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3.1224142846773346E-2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1.1487982412479365E-3</v>
      </c>
      <c r="D22" s="14">
        <f t="shared" si="1"/>
        <v>0</v>
      </c>
      <c r="E22" s="14">
        <f t="shared" si="2"/>
        <v>1.148344374653567E-3</v>
      </c>
      <c r="F22" s="14">
        <f t="shared" si="3"/>
        <v>1.1807606629137407E-2</v>
      </c>
      <c r="G22" s="14">
        <f t="shared" si="4"/>
        <v>0</v>
      </c>
      <c r="H22" s="14">
        <f t="shared" si="5"/>
        <v>9.8973800099603562E-3</v>
      </c>
      <c r="I22" s="14">
        <f t="shared" si="6"/>
        <v>8.8345828183175289E-3</v>
      </c>
      <c r="J22" s="14">
        <f t="shared" si="7"/>
        <v>0</v>
      </c>
      <c r="K22" s="14">
        <f t="shared" si="8"/>
        <v>8.5535379983710524E-3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2.8408063512867249E-3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0.1531248672058132</v>
      </c>
      <c r="D25" s="14">
        <f t="shared" ref="D25:O25" si="13">SUM(D15:D24)</f>
        <v>2.1733096640486296</v>
      </c>
      <c r="E25" s="14">
        <f t="shared" si="13"/>
        <v>0.15392300073424173</v>
      </c>
      <c r="F25" s="14">
        <f t="shared" si="13"/>
        <v>1.8076687252575652</v>
      </c>
      <c r="G25" s="14">
        <f t="shared" si="13"/>
        <v>3.7186630920450088</v>
      </c>
      <c r="H25" s="14">
        <f t="shared" si="13"/>
        <v>2.116828102190623</v>
      </c>
      <c r="I25" s="14">
        <f t="shared" si="13"/>
        <v>0.41553221948600344</v>
      </c>
      <c r="J25" s="14">
        <f t="shared" si="13"/>
        <v>5.780634876401324</v>
      </c>
      <c r="K25" s="14">
        <f t="shared" si="13"/>
        <v>0.58620630124126261</v>
      </c>
      <c r="L25" s="14">
        <f t="shared" si="13"/>
        <v>10.115186117218485</v>
      </c>
      <c r="M25" s="14">
        <f t="shared" si="13"/>
        <v>109.28756790068994</v>
      </c>
      <c r="N25" s="14">
        <f t="shared" si="13"/>
        <v>92.559696274562228</v>
      </c>
      <c r="O25" s="14">
        <f t="shared" si="13"/>
        <v>0.44216659000348807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0.13873672337759738</v>
      </c>
      <c r="D28" s="14">
        <f>(SUMIFS(MESKENOG2,KAYNAK,A28,SEBEP,B28,SÜRE,"Uzun",BİLDİRİM,"Bildirimli",İL,$B$10,İLÇE,$B$11)/VLOOKUP($B$11,ABONE2,4,FALSE))</f>
        <v>0.32842794945763637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0.13881166648568324</v>
      </c>
      <c r="F28" s="14">
        <f>(SUMIFS(TARIMSALAG2,KAYNAK,A28,SEBEP,B28,SÜRE,"Uzun",BİLDİRİM,"Bildirimli",İL,$B$10,İLÇE,$B$11)/VLOOKUP($B$11,ABONE2,6,FALSE))</f>
        <v>2.8607242140628317</v>
      </c>
      <c r="G28" s="14">
        <f>(SUMIFS(TARIMSALOG2,KAYNAK,A28,SEBEP,B28,SÜRE,"Uzun",BİLDİRİM,"Bildirimli",İL,$B$10,İLÇE,$B$11)/VLOOKUP($B$11,ABONE2,7,FALSE))</f>
        <v>3.9468644728338043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3.0364392509564455</v>
      </c>
      <c r="I28" s="14">
        <f>(SUMIFS(TICARETHANEAG2,KAYNAK,A28,SEBEP,B28,SÜRE,"Uzun",BİLDİRİM,"Bildirimli",İL,$B$10,İLÇE,$B$11)/VLOOKUP($B$11,ABONE2,9,FALSE))</f>
        <v>0.54776720266296075</v>
      </c>
      <c r="J28" s="14">
        <f>(SUMIFS(TICARETHANEOG2,KAYNAK,A28,SEBEP,B28,SÜRE,"Uzun",BİLDİRİM,"Bildirimli",İL,$B$10,İLÇE,$B$11)/VLOOKUP($B$11,ABONE2,10,FALSE))</f>
        <v>11.446888257105957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0.89448889595782777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326.18742570070089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271.16785991985978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0.73994869837293342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0.34613176252694827</v>
      </c>
      <c r="D29" s="14">
        <f>(SUMIFS(MESKENOG2,KAYNAK,A29,SEBEP,B29,SÜRE,"Uzun",BİLDİRİM,"Bildirimli",İL,$B$10,İLÇE,$B$11)/VLOOKUP($B$11,ABONE2,4,FALSE))</f>
        <v>0.27175156097529124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0.34610237643672398</v>
      </c>
      <c r="F29" s="14">
        <f>(SUMIFS(TARIMSALAG2,KAYNAK,A29,SEBEP,B29,SÜRE,"Uzun",BİLDİRİM,"Bildirimli",İL,$B$10,İLÇE,$B$11)/VLOOKUP($B$11,ABONE2,6,FALSE))</f>
        <v>0.76101852098344436</v>
      </c>
      <c r="G29" s="14">
        <f>(SUMIFS(TARIMSALOG2,KAYNAK,A29,SEBEP,B29,SÜRE,"Uzun",BİLDİRİM,"Bildirimli",İL,$B$10,İLÇE,$B$11)/VLOOKUP($B$11,ABONE2,7,FALSE))</f>
        <v>2.4286254628805635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1.0308028448340965</v>
      </c>
      <c r="I29" s="14">
        <f>(SUMIFS(TICARETHANEAG2,KAYNAK,A29,SEBEP,B29,SÜRE,"Uzun",BİLDİRİM,"Bildirimli",İL,$B$10,İLÇE,$B$11)/VLOOKUP($B$11,ABONE2,9,FALSE))</f>
        <v>0.97707386866691281</v>
      </c>
      <c r="J29" s="14">
        <f>(SUMIFS(TICARETHANEOG2,KAYNAK,A29,SEBEP,B29,SÜRE,"Uzun",BİLDİRİM,"Bildirimli",İL,$B$10,İLÇE,$B$11)/VLOOKUP($B$11,ABONE2,10,FALSE))</f>
        <v>14.847938410529396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1.4183323534011274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322.18345875709235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267.83926089445032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0.86965511207784463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9.4054962386092549E-3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9.4017803201886848E-3</v>
      </c>
      <c r="F31" s="14">
        <f>(SUMIFS(TARIMSALAG2,KAYNAK,A31,SEBEP,B31,SÜRE,"Uzun",BİLDİRİM,"Bildirimli",İL,$B$10,İLÇE,$B$11)/VLOOKUP($B$11,ABONE2,6,FALSE))</f>
        <v>1.6245780760175323E-2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1.3617549330037617E-2</v>
      </c>
      <c r="I31" s="14">
        <f>(SUMIFS(TICARETHANEAG2,KAYNAK,A31,SEBEP,B31,SÜRE,"Uzun",BİLDİRİM,"Bildirimli",İL,$B$10,İLÇE,$B$11)/VLOOKUP($B$11,ABONE2,9,FALSE))</f>
        <v>2.2632652471538704E-2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2.1912664910203446E-2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1.1656682501611712E-2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0.49427398214315493</v>
      </c>
      <c r="D33" s="14">
        <f t="shared" ref="D33:O33" si="14">SUM(D28:D32)</f>
        <v>0.60017951043292761</v>
      </c>
      <c r="E33" s="14">
        <f t="shared" si="14"/>
        <v>0.49431582324259593</v>
      </c>
      <c r="F33" s="14">
        <f t="shared" si="14"/>
        <v>3.6379885158064513</v>
      </c>
      <c r="G33" s="14">
        <f t="shared" si="14"/>
        <v>6.3754899357143682</v>
      </c>
      <c r="H33" s="14">
        <f t="shared" si="14"/>
        <v>4.0808596451205794</v>
      </c>
      <c r="I33" s="14">
        <f t="shared" si="14"/>
        <v>1.5474737238014122</v>
      </c>
      <c r="J33" s="14">
        <f t="shared" si="14"/>
        <v>26.294826667635355</v>
      </c>
      <c r="K33" s="14">
        <f t="shared" si="14"/>
        <v>2.3347339142691586</v>
      </c>
      <c r="L33" s="14">
        <f t="shared" si="14"/>
        <v>0</v>
      </c>
      <c r="M33" s="14">
        <f t="shared" si="14"/>
        <v>648.37088445779318</v>
      </c>
      <c r="N33" s="14">
        <f t="shared" si="14"/>
        <v>539.00712081431016</v>
      </c>
      <c r="O33" s="14">
        <f t="shared" si="14"/>
        <v>1.6212604929523897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55663</v>
      </c>
      <c r="D37" s="18">
        <f>VLOOKUP($B$11,ABONE2,4,FALSE)</f>
        <v>22</v>
      </c>
      <c r="E37" s="18">
        <f>VLOOKUP($B$11,ABONE2,5,FALSE)</f>
        <v>55685</v>
      </c>
      <c r="F37" s="18">
        <f>VLOOKUP($B$11,ABONE2,6,FALSE)</f>
        <v>3373</v>
      </c>
      <c r="G37" s="18">
        <f>VLOOKUP($B$11,ABONE2,7,FALSE)</f>
        <v>651</v>
      </c>
      <c r="H37" s="18">
        <f>VLOOKUP($B$11,ABONE2,8,FALSE)</f>
        <v>4024</v>
      </c>
      <c r="I37" s="18">
        <f>VLOOKUP($B$11,ABONE2,9,FALSE)</f>
        <v>11200</v>
      </c>
      <c r="J37" s="18">
        <f>VLOOKUP($B$11,ABONE2,10,FALSE)</f>
        <v>368</v>
      </c>
      <c r="K37" s="18">
        <f>VLOOKUP($B$11,ABONE2,11,FALSE)</f>
        <v>11568</v>
      </c>
      <c r="L37" s="29">
        <f>VLOOKUP($B$11,ABONE2,12,FALSE)</f>
        <v>14</v>
      </c>
      <c r="M37" s="29">
        <f>VLOOKUP($B$11,ABONE2,13,FALSE)</f>
        <v>69</v>
      </c>
      <c r="N37" s="29">
        <f>VLOOKUP($B$11,ABONE2,14,FALSE)</f>
        <v>83</v>
      </c>
      <c r="O37" s="29">
        <f>VLOOKUP($B$11,ABONE2,15,FALSE)</f>
        <v>71360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10184.402395833333</v>
      </c>
      <c r="D38" s="18">
        <f>VLOOKUP($B$11,TUKETIM,4,FALSE)</f>
        <v>11.926495833333332</v>
      </c>
      <c r="E38" s="18">
        <f>VLOOKUP($B$11,TUKETIM,5,FALSE)</f>
        <v>10196.328891666666</v>
      </c>
      <c r="F38" s="18">
        <f>VLOOKUP($B$11,TUKETIM,6,FALSE)</f>
        <v>2811.6663874999999</v>
      </c>
      <c r="G38" s="18">
        <f>VLOOKUP($B$11,TUKETIM,7,FALSE)</f>
        <v>2021.4039499999997</v>
      </c>
      <c r="H38" s="18">
        <f>VLOOKUP($B$11,TUKETIM,8,FALSE)</f>
        <v>4833.0703374999994</v>
      </c>
      <c r="I38" s="18">
        <f>VLOOKUP($B$11,TUKETIM,9,FALSE)</f>
        <v>5004.661187499999</v>
      </c>
      <c r="J38" s="18">
        <f>VLOOKUP($B$11,TUKETIM,10,FALSE)</f>
        <v>5019.5007208333336</v>
      </c>
      <c r="K38" s="18">
        <f>VLOOKUP($B$11,TUKETIM,11,FALSE)</f>
        <v>10024.161908333332</v>
      </c>
      <c r="L38" s="29">
        <f>VLOOKUP($B$11,TUKETIM,12,FALSE)</f>
        <v>93.355270833333321</v>
      </c>
      <c r="M38" s="29">
        <f>VLOOKUP($B$11,TUKETIM,13,FALSE)</f>
        <v>9008.0111458333322</v>
      </c>
      <c r="N38" s="29">
        <f>VLOOKUP($B$11,TUKETIM,14,FALSE)</f>
        <v>9101.3664166666658</v>
      </c>
      <c r="O38" s="29">
        <f>VLOOKUP($B$11,TUKETIM,15,FALSE)</f>
        <v>34154.927554166665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242474.2904</v>
      </c>
      <c r="D39" s="18">
        <f>VLOOKUP($B$11,ANLASMA,4,FALSE)</f>
        <v>619.21</v>
      </c>
      <c r="E39" s="18">
        <f>VLOOKUP($B$11,ANLASMA,5,FALSE)</f>
        <v>243093.50039999999</v>
      </c>
      <c r="F39" s="18">
        <f>VLOOKUP($B$11,ANLASMA,6,FALSE)</f>
        <v>31042.725000000002</v>
      </c>
      <c r="G39" s="18">
        <f>VLOOKUP($B$11,ANLASMA,7,FALSE)</f>
        <v>23719.89</v>
      </c>
      <c r="H39" s="18">
        <f>VLOOKUP($B$11,ANLASMA,8,FALSE)</f>
        <v>54762.615000000005</v>
      </c>
      <c r="I39" s="18">
        <f>VLOOKUP($B$11,ANLASMA,9,FALSE)</f>
        <v>62152.125399999997</v>
      </c>
      <c r="J39" s="18">
        <f>VLOOKUP($B$11,ANLASMA,10,FALSE)</f>
        <v>97003.075999999986</v>
      </c>
      <c r="K39" s="18">
        <f>VLOOKUP($B$11,ANLASMA,11,FALSE)</f>
        <v>159155.20139999999</v>
      </c>
      <c r="L39" s="29">
        <f>VLOOKUP($B$11,ANLASMA,12,FALSE)</f>
        <v>808.51900000000001</v>
      </c>
      <c r="M39" s="29">
        <f>VLOOKUP($B$11,ANLASMA,13,FALSE)</f>
        <v>65779.740000000005</v>
      </c>
      <c r="N39" s="29">
        <f>VLOOKUP($B$11,ANLASMA,14,FALSE)</f>
        <v>66588.259000000005</v>
      </c>
      <c r="O39" s="29">
        <f>VLOOKUP($B$11,ANLASMA,15,FALSE)</f>
        <v>523599.57579999999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0.22945575115065506</v>
      </c>
      <c r="D17" s="14">
        <f t="shared" si="1"/>
        <v>3.6875413493851736</v>
      </c>
      <c r="E17" s="14">
        <f t="shared" si="2"/>
        <v>0.23398458168155151</v>
      </c>
      <c r="F17" s="14">
        <f t="shared" si="3"/>
        <v>1.086399496612156</v>
      </c>
      <c r="G17" s="14">
        <f t="shared" si="4"/>
        <v>19.331294035043555</v>
      </c>
      <c r="H17" s="14">
        <f t="shared" si="5"/>
        <v>6.9908961109912493</v>
      </c>
      <c r="I17" s="14">
        <f t="shared" si="6"/>
        <v>0.50659474132783278</v>
      </c>
      <c r="J17" s="14">
        <f t="shared" si="7"/>
        <v>45.667025546718691</v>
      </c>
      <c r="K17" s="14">
        <f t="shared" si="8"/>
        <v>2.9137309116151755</v>
      </c>
      <c r="L17" s="14">
        <f t="shared" si="9"/>
        <v>31.90576058212417</v>
      </c>
      <c r="M17" s="14">
        <f t="shared" si="10"/>
        <v>186.81206614582823</v>
      </c>
      <c r="N17" s="14">
        <f t="shared" si="11"/>
        <v>166.28231480606021</v>
      </c>
      <c r="O17" s="19">
        <f t="shared" si="12"/>
        <v>0.98146958999068656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1.2775006328978428E-2</v>
      </c>
      <c r="D21" s="14">
        <f t="shared" si="1"/>
        <v>0</v>
      </c>
      <c r="E21" s="14">
        <f t="shared" si="2"/>
        <v>1.2758275731353947E-2</v>
      </c>
      <c r="F21" s="14">
        <f t="shared" si="3"/>
        <v>3.3955506482642547E-2</v>
      </c>
      <c r="G21" s="14">
        <f t="shared" si="4"/>
        <v>0</v>
      </c>
      <c r="H21" s="14">
        <f t="shared" si="5"/>
        <v>2.2966669433243665E-2</v>
      </c>
      <c r="I21" s="14">
        <f t="shared" si="6"/>
        <v>6.7077914183639634E-2</v>
      </c>
      <c r="J21" s="14">
        <f t="shared" si="7"/>
        <v>0</v>
      </c>
      <c r="K21" s="14">
        <f t="shared" si="8"/>
        <v>6.3502534795549404E-2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2.1133058300934031E-2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2.0027923997721113E-4</v>
      </c>
      <c r="D22" s="14">
        <f t="shared" si="1"/>
        <v>0</v>
      </c>
      <c r="E22" s="14">
        <f t="shared" si="2"/>
        <v>2.0001694724010346E-4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1.6564775069698683E-4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0.24243103671961069</v>
      </c>
      <c r="D25" s="14">
        <f t="shared" ref="D25:O25" si="13">SUM(D15:D24)</f>
        <v>3.6875413493851736</v>
      </c>
      <c r="E25" s="14">
        <f t="shared" si="13"/>
        <v>0.24694287436014556</v>
      </c>
      <c r="F25" s="14">
        <f t="shared" si="13"/>
        <v>1.1203550030947984</v>
      </c>
      <c r="G25" s="14">
        <f t="shared" si="13"/>
        <v>19.331294035043555</v>
      </c>
      <c r="H25" s="14">
        <f t="shared" si="13"/>
        <v>7.0138627804244926</v>
      </c>
      <c r="I25" s="14">
        <f t="shared" si="13"/>
        <v>0.5736726555114724</v>
      </c>
      <c r="J25" s="14">
        <f t="shared" si="13"/>
        <v>45.667025546718691</v>
      </c>
      <c r="K25" s="14">
        <f t="shared" si="13"/>
        <v>2.9772334464107248</v>
      </c>
      <c r="L25" s="14">
        <f t="shared" si="13"/>
        <v>31.90576058212417</v>
      </c>
      <c r="M25" s="14">
        <f t="shared" si="13"/>
        <v>186.81206614582823</v>
      </c>
      <c r="N25" s="14">
        <f t="shared" si="13"/>
        <v>166.28231480606021</v>
      </c>
      <c r="O25" s="14">
        <f t="shared" si="13"/>
        <v>1.0027682960423177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0.45156542110938869</v>
      </c>
      <c r="D28" s="14">
        <f>(SUMIFS(MESKENOG2,KAYNAK,A28,SEBEP,B28,SÜRE,"Uzun",BİLDİRİM,"Bildirimli",İL,$B$10,İLÇE,$B$11)/VLOOKUP($B$11,ABONE2,4,FALSE))</f>
        <v>5.8921102910692014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0.4586905500316934</v>
      </c>
      <c r="F28" s="14">
        <f>(SUMIFS(TARIMSALAG2,KAYNAK,A28,SEBEP,B28,SÜRE,"Uzun",BİLDİRİM,"Bildirimli",İL,$B$10,İLÇE,$B$11)/VLOOKUP($B$11,ABONE2,6,FALSE))</f>
        <v>1.5938222205461019</v>
      </c>
      <c r="G28" s="14">
        <f>(SUMIFS(TARIMSALOG2,KAYNAK,A28,SEBEP,B28,SÜRE,"Uzun",BİLDİRİM,"Bildirimli",İL,$B$10,İLÇE,$B$11)/VLOOKUP($B$11,ABONE2,7,FALSE))</f>
        <v>10.552064751318692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4.4929298356828626</v>
      </c>
      <c r="I28" s="14">
        <f>(SUMIFS(TICARETHANEAG2,KAYNAK,A28,SEBEP,B28,SÜRE,"Uzun",BİLDİRİM,"Bildirimli",İL,$B$10,İLÇE,$B$11)/VLOOKUP($B$11,ABONE2,9,FALSE))</f>
        <v>0.86012904457888018</v>
      </c>
      <c r="J28" s="14">
        <f>(SUMIFS(TICARETHANEOG2,KAYNAK,A28,SEBEP,B28,SÜRE,"Uzun",BİLDİRİM,"Bildirimli",İL,$B$10,İLÇE,$B$11)/VLOOKUP($B$11,ABONE2,10,FALSE))</f>
        <v>46.199422300605413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3.2767989209614266</v>
      </c>
      <c r="L28" s="14">
        <f>(SUMIFS(SANAYIAG2,KAYNAK,A28,SEBEP,B28,SÜRE,"Uzun",BİLDİRİM,"Bildirimli",İL,$B$10,İLÇE,$B$11)/VLOOKUP($B$11,ABONE2,12,FALSE))</f>
        <v>0.25250456536498789</v>
      </c>
      <c r="M28" s="14">
        <f>(SUMIFS(SANAYIOG2,KAYNAK,A28,SEBEP,B28,SÜRE,"Uzun",BİLDİRİM,"Bildirimli",İL,$B$10,İLÇE,$B$11)/VLOOKUP($B$11,ABONE2,13,FALSE))</f>
        <v>172.11183538781404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149.33529756797139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1.1850017002338809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9.5191479022974396E-2</v>
      </c>
      <c r="D29" s="14">
        <f>(SUMIFS(MESKENOG2,KAYNAK,A29,SEBEP,B29,SÜRE,"Uzun",BİLDİRİM,"Bildirimli",İL,$B$10,İLÇE,$B$11)/VLOOKUP($B$11,ABONE2,4,FALSE))</f>
        <v>1.9860050116298562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9.7667754930972184E-2</v>
      </c>
      <c r="F29" s="14">
        <f>(SUMIFS(TARIMSALAG2,KAYNAK,A29,SEBEP,B29,SÜRE,"Uzun",BİLDİRİM,"Bildirimli",İL,$B$10,İLÇE,$B$11)/VLOOKUP($B$11,ABONE2,6,FALSE))</f>
        <v>1.0028271545354197</v>
      </c>
      <c r="G29" s="14">
        <f>(SUMIFS(TARIMSALOG2,KAYNAK,A29,SEBEP,B29,SÜRE,"Uzun",BİLDİRİM,"Bildirimli",İL,$B$10,İLÇE,$B$11)/VLOOKUP($B$11,ABONE2,7,FALSE))</f>
        <v>11.520362317824425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4.4065602170884963</v>
      </c>
      <c r="I29" s="14">
        <f>(SUMIFS(TICARETHANEAG2,KAYNAK,A29,SEBEP,B29,SÜRE,"Uzun",BİLDİRİM,"Bildirimli",İL,$B$10,İLÇE,$B$11)/VLOOKUP($B$11,ABONE2,9,FALSE))</f>
        <v>0.41111424044092726</v>
      </c>
      <c r="J29" s="14">
        <f>(SUMIFS(TICARETHANEOG2,KAYNAK,A29,SEBEP,B29,SÜRE,"Uzun",BİLDİRİM,"Bildirimli",İL,$B$10,İLÇE,$B$11)/VLOOKUP($B$11,ABONE2,10,FALSE))</f>
        <v>23.876353757878597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1.6618557807571805</v>
      </c>
      <c r="L29" s="14">
        <f>(SUMIFS(SANAYIAG2,KAYNAK,A29,SEBEP,B29,SÜRE,"Uzun",BİLDİRİM,"Bildirimli",İL,$B$10,İLÇE,$B$11)/VLOOKUP($B$11,ABONE2,12,FALSE))</f>
        <v>2.3259599245622695</v>
      </c>
      <c r="M29" s="14">
        <f>(SUMIFS(SANAYIOG2,KAYNAK,A29,SEBEP,B29,SÜRE,"Uzun",BİLDİRİM,"Bildirimli",İL,$B$10,İLÇE,$B$11)/VLOOKUP($B$11,ABONE2,13,FALSE))</f>
        <v>151.87110051026923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132.05186501095866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0.59247641239268622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4.6676327084801753E-2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4.6615198125102293E-2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0.10998840112547427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0.10412581182020135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5.5706785638067115E-2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0.59343322721716485</v>
      </c>
      <c r="D33" s="14">
        <f t="shared" ref="D33:O33" si="14">SUM(D28:D32)</f>
        <v>7.878115302699058</v>
      </c>
      <c r="E33" s="14">
        <f t="shared" si="14"/>
        <v>0.60297350308776787</v>
      </c>
      <c r="F33" s="14">
        <f t="shared" si="14"/>
        <v>2.5966493750815216</v>
      </c>
      <c r="G33" s="14">
        <f t="shared" si="14"/>
        <v>22.072427069143117</v>
      </c>
      <c r="H33" s="14">
        <f t="shared" si="14"/>
        <v>8.899490052771359</v>
      </c>
      <c r="I33" s="14">
        <f t="shared" si="14"/>
        <v>1.3812316861452818</v>
      </c>
      <c r="J33" s="14">
        <f t="shared" si="14"/>
        <v>70.07577605848401</v>
      </c>
      <c r="K33" s="14">
        <f t="shared" si="14"/>
        <v>5.0427805135388084</v>
      </c>
      <c r="L33" s="14">
        <f t="shared" si="14"/>
        <v>2.5784644899272573</v>
      </c>
      <c r="M33" s="14">
        <f t="shared" si="14"/>
        <v>323.98293589808327</v>
      </c>
      <c r="N33" s="14">
        <f t="shared" si="14"/>
        <v>281.38716257893009</v>
      </c>
      <c r="O33" s="14">
        <f t="shared" si="14"/>
        <v>1.8331848982646342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42704</v>
      </c>
      <c r="D37" s="18">
        <f>VLOOKUP($B$11,ABONE2,4,FALSE)</f>
        <v>56</v>
      </c>
      <c r="E37" s="18">
        <f>VLOOKUP($B$11,ABONE2,5,FALSE)</f>
        <v>42760</v>
      </c>
      <c r="F37" s="18">
        <f>VLOOKUP($B$11,ABONE2,6,FALSE)</f>
        <v>209</v>
      </c>
      <c r="G37" s="18">
        <f>VLOOKUP($B$11,ABONE2,7,FALSE)</f>
        <v>100</v>
      </c>
      <c r="H37" s="18">
        <f>VLOOKUP($B$11,ABONE2,8,FALSE)</f>
        <v>309</v>
      </c>
      <c r="I37" s="18">
        <f>VLOOKUP($B$11,ABONE2,9,FALSE)</f>
        <v>8028</v>
      </c>
      <c r="J37" s="18">
        <f>VLOOKUP($B$11,ABONE2,10,FALSE)</f>
        <v>452</v>
      </c>
      <c r="K37" s="18">
        <f>VLOOKUP($B$11,ABONE2,11,FALSE)</f>
        <v>8480</v>
      </c>
      <c r="L37" s="29">
        <f>VLOOKUP($B$11,ABONE2,12,FALSE)</f>
        <v>11</v>
      </c>
      <c r="M37" s="29">
        <f>VLOOKUP($B$11,ABONE2,13,FALSE)</f>
        <v>72</v>
      </c>
      <c r="N37" s="29">
        <f>VLOOKUP($B$11,ABONE2,14,FALSE)</f>
        <v>83</v>
      </c>
      <c r="O37" s="29">
        <f>VLOOKUP($B$11,ABONE2,15,FALSE)</f>
        <v>51632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9016.6125875000016</v>
      </c>
      <c r="D38" s="18">
        <f>VLOOKUP($B$11,TUKETIM,4,FALSE)</f>
        <v>53.630095833333336</v>
      </c>
      <c r="E38" s="18">
        <f>VLOOKUP($B$11,TUKETIM,5,FALSE)</f>
        <v>9070.2426833333357</v>
      </c>
      <c r="F38" s="18">
        <f>VLOOKUP($B$11,TUKETIM,6,FALSE)</f>
        <v>66.752145833333316</v>
      </c>
      <c r="G38" s="18">
        <f>VLOOKUP($B$11,TUKETIM,7,FALSE)</f>
        <v>400.87761666666665</v>
      </c>
      <c r="H38" s="18">
        <f>VLOOKUP($B$11,TUKETIM,8,FALSE)</f>
        <v>467.62976249999997</v>
      </c>
      <c r="I38" s="18">
        <f>VLOOKUP($B$11,TUKETIM,9,FALSE)</f>
        <v>5795.7588999999998</v>
      </c>
      <c r="J38" s="18">
        <f>VLOOKUP($B$11,TUKETIM,10,FALSE)</f>
        <v>9238.7249499999998</v>
      </c>
      <c r="K38" s="18">
        <f>VLOOKUP($B$11,TUKETIM,11,FALSE)</f>
        <v>15034.483850000001</v>
      </c>
      <c r="L38" s="29">
        <f>VLOOKUP($B$11,TUKETIM,12,FALSE)</f>
        <v>82.407712500000017</v>
      </c>
      <c r="M38" s="29">
        <f>VLOOKUP($B$11,TUKETIM,13,FALSE)</f>
        <v>69602.856908333328</v>
      </c>
      <c r="N38" s="29">
        <f>VLOOKUP($B$11,TUKETIM,14,FALSE)</f>
        <v>69685.264620833332</v>
      </c>
      <c r="O38" s="29">
        <f>VLOOKUP($B$11,TUKETIM,15,FALSE)</f>
        <v>94257.620916666667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249927.057</v>
      </c>
      <c r="D39" s="18">
        <f>VLOOKUP($B$11,ANLASMA,4,FALSE)</f>
        <v>1784.51</v>
      </c>
      <c r="E39" s="18">
        <f>VLOOKUP($B$11,ANLASMA,5,FALSE)</f>
        <v>251711.56700000001</v>
      </c>
      <c r="F39" s="18">
        <f>VLOOKUP($B$11,ANLASMA,6,FALSE)</f>
        <v>1127.0350000000001</v>
      </c>
      <c r="G39" s="18">
        <f>VLOOKUP($B$11,ANLASMA,7,FALSE)</f>
        <v>3642.8</v>
      </c>
      <c r="H39" s="18">
        <f>VLOOKUP($B$11,ANLASMA,8,FALSE)</f>
        <v>4769.835</v>
      </c>
      <c r="I39" s="18">
        <f>VLOOKUP($B$11,ANLASMA,9,FALSE)</f>
        <v>51101.521000000001</v>
      </c>
      <c r="J39" s="18">
        <f>VLOOKUP($B$11,ANLASMA,10,FALSE)</f>
        <v>440240.72700000001</v>
      </c>
      <c r="K39" s="18">
        <f>VLOOKUP($B$11,ANLASMA,11,FALSE)</f>
        <v>491342.24800000002</v>
      </c>
      <c r="L39" s="29">
        <f>VLOOKUP($B$11,ANLASMA,12,FALSE)</f>
        <v>527.35</v>
      </c>
      <c r="M39" s="29">
        <f>VLOOKUP($B$11,ANLASMA,13,FALSE)</f>
        <v>229957.91699999999</v>
      </c>
      <c r="N39" s="29">
        <f>VLOOKUP($B$11,ANLASMA,14,FALSE)</f>
        <v>230485.26699999999</v>
      </c>
      <c r="O39" s="29">
        <f>VLOOKUP($B$11,ANLASMA,15,FALSE)</f>
        <v>978308.91700000002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0.32022635765481527</v>
      </c>
      <c r="D17" s="14">
        <f t="shared" si="1"/>
        <v>9.0444749590456954</v>
      </c>
      <c r="E17" s="14">
        <f t="shared" si="2"/>
        <v>0.34203610676832791</v>
      </c>
      <c r="F17" s="14">
        <f t="shared" si="3"/>
        <v>2.9301157608288726</v>
      </c>
      <c r="G17" s="14">
        <f t="shared" si="4"/>
        <v>27.546556153280534</v>
      </c>
      <c r="H17" s="14">
        <f t="shared" si="5"/>
        <v>5.1703699721333605</v>
      </c>
      <c r="I17" s="14">
        <f t="shared" si="6"/>
        <v>1.0723181779022017</v>
      </c>
      <c r="J17" s="14">
        <f t="shared" si="7"/>
        <v>13.88959150515619</v>
      </c>
      <c r="K17" s="14">
        <f t="shared" si="8"/>
        <v>1.4488631513247596</v>
      </c>
      <c r="L17" s="14">
        <f t="shared" si="9"/>
        <v>2.0128378406085785</v>
      </c>
      <c r="M17" s="14">
        <f t="shared" si="10"/>
        <v>43.633791262430158</v>
      </c>
      <c r="N17" s="14">
        <f t="shared" si="11"/>
        <v>26.985409893701526</v>
      </c>
      <c r="O17" s="19">
        <f t="shared" si="12"/>
        <v>0.62606168586081601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4.8212252927854145E-2</v>
      </c>
      <c r="D18" s="14">
        <f t="shared" si="1"/>
        <v>0</v>
      </c>
      <c r="E18" s="14">
        <f t="shared" si="2"/>
        <v>4.8091727116566965E-2</v>
      </c>
      <c r="F18" s="14">
        <f t="shared" si="3"/>
        <v>0.29885773303691238</v>
      </c>
      <c r="G18" s="14">
        <f t="shared" si="4"/>
        <v>7.6022425956775955E-2</v>
      </c>
      <c r="H18" s="14">
        <f t="shared" si="5"/>
        <v>0.27857828860242456</v>
      </c>
      <c r="I18" s="14">
        <f t="shared" si="6"/>
        <v>7.563630475852276E-2</v>
      </c>
      <c r="J18" s="14">
        <f t="shared" si="7"/>
        <v>6.4407505746368194</v>
      </c>
      <c r="K18" s="14">
        <f t="shared" si="8"/>
        <v>0.26263019358248474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9.0470246354323755E-2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6.0559306730182866E-2</v>
      </c>
      <c r="D21" s="14">
        <f t="shared" si="1"/>
        <v>0</v>
      </c>
      <c r="E21" s="14">
        <f t="shared" si="2"/>
        <v>6.0407914519045855E-2</v>
      </c>
      <c r="F21" s="14">
        <f t="shared" si="3"/>
        <v>0.28587752036692826</v>
      </c>
      <c r="G21" s="14">
        <f t="shared" si="4"/>
        <v>0</v>
      </c>
      <c r="H21" s="14">
        <f t="shared" si="5"/>
        <v>0.25986082954124423</v>
      </c>
      <c r="I21" s="14">
        <f t="shared" si="6"/>
        <v>0.23316032360669184</v>
      </c>
      <c r="J21" s="14">
        <f t="shared" si="7"/>
        <v>0</v>
      </c>
      <c r="K21" s="14">
        <f t="shared" si="8"/>
        <v>0.22631055567133906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9.3488197395115102E-2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1.2120012142098819E-3</v>
      </c>
      <c r="D22" s="14">
        <f t="shared" si="1"/>
        <v>0</v>
      </c>
      <c r="E22" s="14">
        <f t="shared" si="2"/>
        <v>1.2089713323696308E-3</v>
      </c>
      <c r="F22" s="14">
        <f t="shared" si="3"/>
        <v>2.6090829591283868E-4</v>
      </c>
      <c r="G22" s="14">
        <f t="shared" si="4"/>
        <v>0</v>
      </c>
      <c r="H22" s="14">
        <f t="shared" si="5"/>
        <v>2.3716396491434694E-4</v>
      </c>
      <c r="I22" s="14">
        <f t="shared" si="6"/>
        <v>1.8879548406367263E-3</v>
      </c>
      <c r="J22" s="14">
        <f t="shared" si="7"/>
        <v>0</v>
      </c>
      <c r="K22" s="14">
        <f t="shared" si="8"/>
        <v>1.8324906333018539E-3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1.3070809217712335E-3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0.4302099185270622</v>
      </c>
      <c r="D25" s="14">
        <f t="shared" ref="D25:O25" si="13">SUM(D15:D24)</f>
        <v>9.0444749590456954</v>
      </c>
      <c r="E25" s="14">
        <f t="shared" si="13"/>
        <v>0.45174471973631036</v>
      </c>
      <c r="F25" s="14">
        <f t="shared" si="13"/>
        <v>3.515111922528626</v>
      </c>
      <c r="G25" s="14">
        <f t="shared" si="13"/>
        <v>27.62257857923731</v>
      </c>
      <c r="H25" s="14">
        <f t="shared" si="13"/>
        <v>5.7090462542419429</v>
      </c>
      <c r="I25" s="14">
        <f t="shared" si="13"/>
        <v>1.3830027611080531</v>
      </c>
      <c r="J25" s="14">
        <f t="shared" si="13"/>
        <v>20.330342079793009</v>
      </c>
      <c r="K25" s="14">
        <f t="shared" si="13"/>
        <v>1.9396363912118852</v>
      </c>
      <c r="L25" s="14">
        <f t="shared" si="13"/>
        <v>2.0128378406085785</v>
      </c>
      <c r="M25" s="14">
        <f t="shared" si="13"/>
        <v>43.633791262430158</v>
      </c>
      <c r="N25" s="14">
        <f t="shared" si="13"/>
        <v>26.985409893701526</v>
      </c>
      <c r="O25" s="14">
        <f t="shared" si="13"/>
        <v>0.81132721053202617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0.6375549113864275</v>
      </c>
      <c r="D29" s="14">
        <f>(SUMIFS(MESKENOG2,KAYNAK,A29,SEBEP,B29,SÜRE,"Uzun",BİLDİRİM,"Bildirimli",İL,$B$10,İLÇE,$B$11)/VLOOKUP($B$11,ABONE2,4,FALSE))</f>
        <v>5.2577749465606658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0.64910499947083966</v>
      </c>
      <c r="F29" s="14">
        <f>(SUMIFS(TARIMSALAG2,KAYNAK,A29,SEBEP,B29,SÜRE,"Uzun",BİLDİRİM,"Bildirimli",İL,$B$10,İLÇE,$B$11)/VLOOKUP($B$11,ABONE2,6,FALSE))</f>
        <v>3.8269292479686712</v>
      </c>
      <c r="G29" s="14">
        <f>(SUMIFS(TARIMSALOG2,KAYNAK,A29,SEBEP,B29,SÜRE,"Uzun",BİLDİRİM,"Bildirimli",İL,$B$10,İLÇE,$B$11)/VLOOKUP($B$11,ABONE2,7,FALSE))</f>
        <v>5.0364094595011428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3.9369997168982858</v>
      </c>
      <c r="I29" s="14">
        <f>(SUMIFS(TICARETHANEAG2,KAYNAK,A29,SEBEP,B29,SÜRE,"Uzun",BİLDİRİM,"Bildirimli",İL,$B$10,İLÇE,$B$11)/VLOOKUP($B$11,ABONE2,9,FALSE))</f>
        <v>3.2434047112232824</v>
      </c>
      <c r="J29" s="14">
        <f>(SUMIFS(TICARETHANEOG2,KAYNAK,A29,SEBEP,B29,SÜRE,"Uzun",BİLDİRİM,"Bildirimli",İL,$B$10,İLÇE,$B$11)/VLOOKUP($B$11,ABONE2,10,FALSE))</f>
        <v>41.5816329725453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4.3697025417479178</v>
      </c>
      <c r="L29" s="14">
        <f>(SUMIFS(SANAYIAG2,KAYNAK,A29,SEBEP,B29,SÜRE,"Uzun",BİLDİRİM,"Bildirimli",İL,$B$10,İLÇE,$B$11)/VLOOKUP($B$11,ABONE2,12,FALSE))</f>
        <v>27.805367421837179</v>
      </c>
      <c r="M29" s="14">
        <f>(SUMIFS(SANAYIOG2,KAYNAK,A29,SEBEP,B29,SÜRE,"Uzun",BİLDİRİM,"Bildirimli",İL,$B$10,İLÇE,$B$11)/VLOOKUP($B$11,ABONE2,13,FALSE))</f>
        <v>3.4261555159947381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13.177840278331715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1.3787729329346221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2.6514134574672905E-2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2.6447851889543628E-2</v>
      </c>
      <c r="F31" s="14">
        <f>(SUMIFS(TARIMSALAG2,KAYNAK,A31,SEBEP,B31,SÜRE,"Uzun",BİLDİRİM,"Bildirimli",İL,$B$10,İLÇE,$B$11)/VLOOKUP($B$11,ABONE2,6,FALSE))</f>
        <v>1.2908381982834514E-3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1.1733636299171844E-3</v>
      </c>
      <c r="I31" s="14">
        <f>(SUMIFS(TICARETHANEAG2,KAYNAK,A31,SEBEP,B31,SÜRE,"Uzun",BİLDİRİM,"Bildirimli",İL,$B$10,İLÇE,$B$11)/VLOOKUP($B$11,ABONE2,9,FALSE))</f>
        <v>0.18429658169704016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0.17888232940755983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5.3726038618196276E-2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0.66406904596110039</v>
      </c>
      <c r="D33" s="14">
        <f t="shared" ref="D33:O33" si="14">SUM(D28:D32)</f>
        <v>5.2577749465606658</v>
      </c>
      <c r="E33" s="14">
        <f t="shared" si="14"/>
        <v>0.67555285136038323</v>
      </c>
      <c r="F33" s="14">
        <f t="shared" si="14"/>
        <v>3.8282200861669544</v>
      </c>
      <c r="G33" s="14">
        <f t="shared" si="14"/>
        <v>5.0364094595011428</v>
      </c>
      <c r="H33" s="14">
        <f t="shared" si="14"/>
        <v>3.9381730805282031</v>
      </c>
      <c r="I33" s="14">
        <f t="shared" si="14"/>
        <v>3.4277012929203226</v>
      </c>
      <c r="J33" s="14">
        <f t="shared" si="14"/>
        <v>41.5816329725453</v>
      </c>
      <c r="K33" s="14">
        <f t="shared" si="14"/>
        <v>4.5485848711554775</v>
      </c>
      <c r="L33" s="14">
        <f t="shared" si="14"/>
        <v>27.805367421837179</v>
      </c>
      <c r="M33" s="14">
        <f t="shared" si="14"/>
        <v>3.4261555159947381</v>
      </c>
      <c r="N33" s="14">
        <f t="shared" si="14"/>
        <v>13.177840278331715</v>
      </c>
      <c r="O33" s="14">
        <f t="shared" si="14"/>
        <v>1.4324989715528185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49877</v>
      </c>
      <c r="D37" s="18">
        <f>VLOOKUP($B$11,ABONE2,4,FALSE)</f>
        <v>125</v>
      </c>
      <c r="E37" s="18">
        <f>VLOOKUP($B$11,ABONE2,5,FALSE)</f>
        <v>50002</v>
      </c>
      <c r="F37" s="18">
        <f>VLOOKUP($B$11,ABONE2,6,FALSE)</f>
        <v>849</v>
      </c>
      <c r="G37" s="18">
        <f>VLOOKUP($B$11,ABONE2,7,FALSE)</f>
        <v>85</v>
      </c>
      <c r="H37" s="18">
        <f>VLOOKUP($B$11,ABONE2,8,FALSE)</f>
        <v>934</v>
      </c>
      <c r="I37" s="18">
        <f>VLOOKUP($B$11,ABONE2,9,FALSE)</f>
        <v>10969</v>
      </c>
      <c r="J37" s="18">
        <f>VLOOKUP($B$11,ABONE2,10,FALSE)</f>
        <v>332</v>
      </c>
      <c r="K37" s="18">
        <f>VLOOKUP($B$11,ABONE2,11,FALSE)</f>
        <v>11301</v>
      </c>
      <c r="L37" s="29">
        <f>VLOOKUP($B$11,ABONE2,12,FALSE)</f>
        <v>10</v>
      </c>
      <c r="M37" s="29">
        <f>VLOOKUP($B$11,ABONE2,13,FALSE)</f>
        <v>15</v>
      </c>
      <c r="N37" s="29">
        <f>VLOOKUP($B$11,ABONE2,14,FALSE)</f>
        <v>25</v>
      </c>
      <c r="O37" s="29">
        <f>VLOOKUP($B$11,ABONE2,15,FALSE)</f>
        <v>62262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20074.517091666668</v>
      </c>
      <c r="D38" s="18">
        <f>VLOOKUP($B$11,TUKETIM,4,FALSE)</f>
        <v>445.90917083333335</v>
      </c>
      <c r="E38" s="18">
        <f>VLOOKUP($B$11,TUKETIM,5,FALSE)</f>
        <v>20520.426262500001</v>
      </c>
      <c r="F38" s="18">
        <f>VLOOKUP($B$11,TUKETIM,6,FALSE)</f>
        <v>485.17985833333336</v>
      </c>
      <c r="G38" s="18">
        <f>VLOOKUP($B$11,TUKETIM,7,FALSE)</f>
        <v>883.47458333333338</v>
      </c>
      <c r="H38" s="18">
        <f>VLOOKUP($B$11,TUKETIM,8,FALSE)</f>
        <v>1368.6544416666668</v>
      </c>
      <c r="I38" s="18">
        <f>VLOOKUP($B$11,TUKETIM,9,FALSE)</f>
        <v>9724.1847083333323</v>
      </c>
      <c r="J38" s="18">
        <f>VLOOKUP($B$11,TUKETIM,10,FALSE)</f>
        <v>6611.9219000000003</v>
      </c>
      <c r="K38" s="18">
        <f>VLOOKUP($B$11,TUKETIM,11,FALSE)</f>
        <v>16336.106608333332</v>
      </c>
      <c r="L38" s="29">
        <f>VLOOKUP($B$11,TUKETIM,12,FALSE)</f>
        <v>63.498066666666666</v>
      </c>
      <c r="M38" s="29">
        <f>VLOOKUP($B$11,TUKETIM,13,FALSE)</f>
        <v>908.4300833333333</v>
      </c>
      <c r="N38" s="29">
        <f>VLOOKUP($B$11,TUKETIM,14,FALSE)</f>
        <v>971.92814999999996</v>
      </c>
      <c r="O38" s="29">
        <f>VLOOKUP($B$11,TUKETIM,15,FALSE)</f>
        <v>39197.115462499998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319812.05560000008</v>
      </c>
      <c r="D39" s="18">
        <f>VLOOKUP($B$11,ANLASMA,4,FALSE)</f>
        <v>13476.410000000002</v>
      </c>
      <c r="E39" s="18">
        <f>VLOOKUP($B$11,ANLASMA,5,FALSE)</f>
        <v>333288.46560000005</v>
      </c>
      <c r="F39" s="18">
        <f>VLOOKUP($B$11,ANLASMA,6,FALSE)</f>
        <v>3854.3040000000001</v>
      </c>
      <c r="G39" s="18">
        <f>VLOOKUP($B$11,ANLASMA,7,FALSE)</f>
        <v>3866.01</v>
      </c>
      <c r="H39" s="18">
        <f>VLOOKUP($B$11,ANLASMA,8,FALSE)</f>
        <v>7720.3140000000003</v>
      </c>
      <c r="I39" s="18">
        <f>VLOOKUP($B$11,ANLASMA,9,FALSE)</f>
        <v>82820.388399999996</v>
      </c>
      <c r="J39" s="18">
        <f>VLOOKUP($B$11,ANLASMA,10,FALSE)</f>
        <v>74929.280000000013</v>
      </c>
      <c r="K39" s="18">
        <f>VLOOKUP($B$11,ANLASMA,11,FALSE)</f>
        <v>157749.66840000002</v>
      </c>
      <c r="L39" s="29">
        <f>VLOOKUP($B$11,ANLASMA,12,FALSE)</f>
        <v>301.85199999999998</v>
      </c>
      <c r="M39" s="29">
        <f>VLOOKUP($B$11,ANLASMA,13,FALSE)</f>
        <v>5596</v>
      </c>
      <c r="N39" s="29">
        <f>VLOOKUP($B$11,ANLASMA,14,FALSE)</f>
        <v>5897.8519999999999</v>
      </c>
      <c r="O39" s="29">
        <f>VLOOKUP($B$11,ANLASMA,15,FALSE)</f>
        <v>504656.3000000001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AC70"/>
  <sheetViews>
    <sheetView tabSelected="1" zoomScale="80" zoomScaleNormal="80" workbookViewId="0">
      <selection activeCell="B11" sqref="B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42578125" customWidth="1"/>
    <col min="13" max="15" width="17.4257812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21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(SUMIFS(MESKENAG2,KAYNAK,A15,SEBEP,B15,SÜRE,"Uzun",BİLDİRİM,"Bildirimsiz")/VLOOKUP($B$10,ABONE2,3,FALSE))</f>
        <v>5.5396712436087438E-3</v>
      </c>
      <c r="D15" s="14">
        <f t="shared" ref="D15:D24" si="1">(SUMIFS(MESKENOG2,KAYNAK,A15,SEBEP,B15,SÜRE,"Uzun",BİLDİRİM,"Bildirimsiz")/VLOOKUP($B$10,ABONE2,4,FALSE))</f>
        <v>4.9445735260285562E-2</v>
      </c>
      <c r="E15" s="14">
        <f t="shared" ref="E15:E24" si="2">(SUMIFS(MESKENAG2,KAYNAK,A15,SEBEP,B15,SÜRE,"Uzun",BİLDİRİM,"Bildirimsiz")+SUMIFS(MESKENOG2,KAYNAK,A15,SEBEP,B15,SÜRE,"Uzun",BİLDİRİM,"Bildirimsiz"))/VLOOKUP($B$10,ABONE2,5,FALSE)</f>
        <v>5.577151070792488E-3</v>
      </c>
      <c r="F15" s="14">
        <f t="shared" ref="F15:F24" si="3">(SUMIFS(TARIMSALAG2,KAYNAK,A15,SEBEP,B15,SÜRE,"Uzun",BİLDİRİM,"Bildirimsiz")/VLOOKUP($B$10,ABONE2,6,FALSE))</f>
        <v>8.5431766199890707E-2</v>
      </c>
      <c r="G15" s="14">
        <f t="shared" ref="G15:G24" si="4">(SUMIFS(TARIMSALOG2,KAYNAK,A15,SEBEP,B15,SÜRE,"Uzun",BİLDİRİM,"Bildirimsiz")/VLOOKUP($B$10,ABONE2,7,FALSE))</f>
        <v>0.20155658911054408</v>
      </c>
      <c r="H15" s="14">
        <f t="shared" ref="H15:H24" si="5">(SUMIFS(TARIMSALAG2,KAYNAK,A15,SEBEP,B15,SÜRE,"Uzun",BİLDİRİM,"Bildirimsiz")+SUMIFS(TARIMSALOG2,KAYNAK,A15,SEBEP,B15,SÜRE,"Uzun",BİLDİRİM,"Bildirimsiz"))/VLOOKUP($B$10,ABONE2,8,FALSE)</f>
        <v>0.1101161963211723</v>
      </c>
      <c r="I15" s="14">
        <f t="shared" ref="I15:I24" si="6">(SUMIFS(TICARETHANEAG2,KAYNAK,A15,SEBEP,B15,SÜRE,"Uzun",BİLDİRİM,"Bildirimsiz")/VLOOKUP($B$10,ABONE2,9,FALSE))</f>
        <v>1.3676248801602613E-2</v>
      </c>
      <c r="J15" s="14">
        <f t="shared" ref="J15:J24" si="7">(SUMIFS(TICARETHANEOG2,KAYNAK,A15,SEBEP,B15,SÜRE,"Uzun",BİLDİRİM,"Bildirimsiz")/VLOOKUP($B$10,ABONE2,10,FALSE))</f>
        <v>0.70967313381752728</v>
      </c>
      <c r="K15" s="14">
        <f t="shared" ref="K15:K24" si="8">(SUMIFS(TICARETHANEAG2,KAYNAK,A15,SEBEP,B15,SÜRE,"Uzun",BİLDİRİM,"Bildirimsiz")+SUMIFS(TICARETHANEOG2,KAYNAK,A15,SEBEP,B15,SÜRE,"Uzun",BİLDİRİM,"Bildirimsiz"))/VLOOKUP($B$10,ABONE2,11,FALSE)</f>
        <v>3.1750824203289923E-2</v>
      </c>
      <c r="L15" s="14">
        <f t="shared" ref="L15:L24" si="9">(SUMIFS(SANAYIAG2,KAYNAK,A15,SEBEP,B15,SÜRE,"Uzun",BİLDİRİM,"Bildirimsiz")/VLOOKUP($B$10,ABONE2,12,FALSE))</f>
        <v>0.30550273458167226</v>
      </c>
      <c r="M15" s="14">
        <f t="shared" ref="M15:M24" si="10">(SUMIFS(SANAYIOG2,KAYNAK,A15,SEBEP,B15,SÜRE,"Uzun",BİLDİRİM,"Bildirimsiz")/VLOOKUP($B$10,ABONE2,13,FALSE))</f>
        <v>8.8121395763931414</v>
      </c>
      <c r="N15" s="14">
        <f t="shared" ref="N15:N24" si="11">(SUMIFS(SANAYIAG2,KAYNAK,A15,SEBEP,B15,SÜRE,"Uzun",BİLDİRİM,"Bildirimsiz")+SUMIFS(SANAYIOG2,KAYNAK,A15,SEBEP,B15,SÜRE,"Uzun",BİLDİRİM,"Bildirimsiz"))/VLOOKUP($B$10,ABONE2,14,FALSE)</f>
        <v>4.5778477934011779</v>
      </c>
      <c r="O15" s="19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1.9039118252916459E-2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0.16534010366342541</v>
      </c>
      <c r="D17" s="14">
        <f t="shared" si="1"/>
        <v>4.3249418579790015</v>
      </c>
      <c r="E17" s="14">
        <f t="shared" si="2"/>
        <v>0.16889089233912483</v>
      </c>
      <c r="F17" s="14">
        <f t="shared" si="3"/>
        <v>3.1355327946777023</v>
      </c>
      <c r="G17" s="14">
        <f t="shared" si="4"/>
        <v>11.068722641771171</v>
      </c>
      <c r="H17" s="14">
        <f t="shared" si="5"/>
        <v>4.8218756928719015</v>
      </c>
      <c r="I17" s="14">
        <f t="shared" si="6"/>
        <v>0.48548289818391144</v>
      </c>
      <c r="J17" s="14">
        <f t="shared" si="7"/>
        <v>15.543075555424201</v>
      </c>
      <c r="K17" s="14">
        <f t="shared" si="8"/>
        <v>0.87651854749569769</v>
      </c>
      <c r="L17" s="14">
        <f t="shared" si="9"/>
        <v>33.653859971171499</v>
      </c>
      <c r="M17" s="14">
        <f t="shared" si="10"/>
        <v>222.62243709398032</v>
      </c>
      <c r="N17" s="14">
        <f t="shared" si="11"/>
        <v>128.56081106782418</v>
      </c>
      <c r="O17" s="19">
        <f t="shared" si="12"/>
        <v>0.59194653618583204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1.1312144703114214E-2</v>
      </c>
      <c r="D18" s="14">
        <f t="shared" si="1"/>
        <v>0.11397188838798958</v>
      </c>
      <c r="E18" s="14">
        <f t="shared" si="2"/>
        <v>1.1399778826969523E-2</v>
      </c>
      <c r="F18" s="14">
        <f t="shared" si="3"/>
        <v>2.5301800058311154E-2</v>
      </c>
      <c r="G18" s="14">
        <f t="shared" si="4"/>
        <v>7.1589010376236439E-2</v>
      </c>
      <c r="H18" s="14">
        <f t="shared" si="5"/>
        <v>3.5140983274814214E-2</v>
      </c>
      <c r="I18" s="14">
        <f t="shared" si="6"/>
        <v>3.4737224067758282E-2</v>
      </c>
      <c r="J18" s="14">
        <f t="shared" si="7"/>
        <v>1.5302219511075523</v>
      </c>
      <c r="K18" s="14">
        <f t="shared" si="8"/>
        <v>7.3573966074633873E-2</v>
      </c>
      <c r="L18" s="14">
        <f t="shared" si="9"/>
        <v>1.0771920711729777</v>
      </c>
      <c r="M18" s="14">
        <f t="shared" si="10"/>
        <v>2.3346740636039849</v>
      </c>
      <c r="N18" s="14">
        <f t="shared" si="11"/>
        <v>1.708745654195464</v>
      </c>
      <c r="O18" s="19">
        <f t="shared" si="12"/>
        <v>2.4463585237779296E-2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2.6523184875265599E-4</v>
      </c>
      <c r="D20" s="14">
        <f t="shared" si="1"/>
        <v>6.4762047381836205E-2</v>
      </c>
      <c r="E20" s="14">
        <f t="shared" si="2"/>
        <v>3.2028869691749426E-4</v>
      </c>
      <c r="F20" s="14">
        <f t="shared" si="3"/>
        <v>5.52816534869722E-4</v>
      </c>
      <c r="G20" s="14">
        <f t="shared" si="4"/>
        <v>3.3266865836205681E-4</v>
      </c>
      <c r="H20" s="14">
        <f t="shared" si="5"/>
        <v>5.060201244400321E-4</v>
      </c>
      <c r="I20" s="14">
        <f t="shared" si="6"/>
        <v>6.7410101378261587E-4</v>
      </c>
      <c r="J20" s="14">
        <f t="shared" si="7"/>
        <v>7.2283190786427767E-3</v>
      </c>
      <c r="K20" s="14">
        <f t="shared" si="8"/>
        <v>8.443096902333812E-4</v>
      </c>
      <c r="L20" s="14">
        <f t="shared" si="9"/>
        <v>1.2657660650926172E-2</v>
      </c>
      <c r="M20" s="14">
        <f t="shared" si="10"/>
        <v>0</v>
      </c>
      <c r="N20" s="14">
        <f t="shared" si="11"/>
        <v>6.3005191690661379E-3</v>
      </c>
      <c r="O20" s="19">
        <f t="shared" si="12"/>
        <v>4.1867305992554212E-4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2.6472164749002221E-2</v>
      </c>
      <c r="D21" s="14">
        <f t="shared" si="1"/>
        <v>3.167881551561664E-3</v>
      </c>
      <c r="E21" s="14">
        <f t="shared" si="2"/>
        <v>2.6452271357817136E-2</v>
      </c>
      <c r="F21" s="14">
        <f t="shared" si="3"/>
        <v>0.36124100160829925</v>
      </c>
      <c r="G21" s="14">
        <f t="shared" si="4"/>
        <v>3.8019014485191609E-3</v>
      </c>
      <c r="H21" s="14">
        <f t="shared" si="5"/>
        <v>0.28526085998693007</v>
      </c>
      <c r="I21" s="14">
        <f t="shared" si="6"/>
        <v>8.2656210771588426E-2</v>
      </c>
      <c r="J21" s="14">
        <f t="shared" si="7"/>
        <v>1.405010393307124E-2</v>
      </c>
      <c r="K21" s="14">
        <f t="shared" si="8"/>
        <v>8.0874555885244184E-2</v>
      </c>
      <c r="L21" s="14">
        <f t="shared" si="9"/>
        <v>4.9576920472220998</v>
      </c>
      <c r="M21" s="14">
        <f t="shared" si="10"/>
        <v>1.9788939522672063E-3</v>
      </c>
      <c r="N21" s="14">
        <f t="shared" si="11"/>
        <v>2.4687511182720212</v>
      </c>
      <c r="O21" s="19">
        <f t="shared" si="12"/>
        <v>4.6042158936272892E-2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1.7580574467071755E-3</v>
      </c>
      <c r="D22" s="14">
        <f t="shared" si="1"/>
        <v>0</v>
      </c>
      <c r="E22" s="14">
        <f t="shared" si="2"/>
        <v>1.7565567043665126E-3</v>
      </c>
      <c r="F22" s="14">
        <f t="shared" si="3"/>
        <v>3.5490366667822954E-3</v>
      </c>
      <c r="G22" s="14">
        <f t="shared" si="4"/>
        <v>0</v>
      </c>
      <c r="H22" s="14">
        <f t="shared" si="5"/>
        <v>2.7946247727253471E-3</v>
      </c>
      <c r="I22" s="14">
        <f t="shared" si="6"/>
        <v>4.3016095983161072E-3</v>
      </c>
      <c r="J22" s="14">
        <f t="shared" si="7"/>
        <v>0</v>
      </c>
      <c r="K22" s="14">
        <f t="shared" si="8"/>
        <v>4.1898996629597049E-3</v>
      </c>
      <c r="L22" s="14">
        <f t="shared" si="9"/>
        <v>9.5996313571156261E-2</v>
      </c>
      <c r="M22" s="14">
        <f t="shared" si="10"/>
        <v>0</v>
      </c>
      <c r="N22" s="14">
        <f t="shared" si="11"/>
        <v>4.7783443599469407E-2</v>
      </c>
      <c r="O22" s="19">
        <f t="shared" si="12"/>
        <v>2.2432677840970483E-3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1.4651349919671919E-6</v>
      </c>
      <c r="D24" s="14">
        <f t="shared" si="1"/>
        <v>0</v>
      </c>
      <c r="E24" s="14">
        <f t="shared" si="2"/>
        <v>1.4638842989813911E-6</v>
      </c>
      <c r="F24" s="14">
        <f t="shared" si="3"/>
        <v>3.2745223279983335E-5</v>
      </c>
      <c r="G24" s="14">
        <f t="shared" si="4"/>
        <v>0</v>
      </c>
      <c r="H24" s="14">
        <f t="shared" si="5"/>
        <v>2.5784634186276664E-5</v>
      </c>
      <c r="I24" s="14">
        <f t="shared" si="6"/>
        <v>1.4229670809336679E-5</v>
      </c>
      <c r="J24" s="14">
        <f t="shared" si="7"/>
        <v>0</v>
      </c>
      <c r="K24" s="14">
        <f t="shared" si="8"/>
        <v>1.3860135738818856E-5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4.1710873589131928E-6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0.21068883878960237</v>
      </c>
      <c r="D25" s="14">
        <f t="shared" ref="D25:O25" si="13">SUM(D15:D24)</f>
        <v>4.5562894105606748</v>
      </c>
      <c r="E25" s="14">
        <f t="shared" si="13"/>
        <v>0.21439840288028694</v>
      </c>
      <c r="F25" s="14">
        <f t="shared" si="13"/>
        <v>3.6116419609691355</v>
      </c>
      <c r="G25" s="14">
        <f t="shared" si="13"/>
        <v>11.346002811364832</v>
      </c>
      <c r="H25" s="14">
        <f t="shared" si="13"/>
        <v>5.2557201619861704</v>
      </c>
      <c r="I25" s="14">
        <f t="shared" si="13"/>
        <v>0.62154252210776895</v>
      </c>
      <c r="J25" s="14">
        <f t="shared" si="13"/>
        <v>17.804249063360995</v>
      </c>
      <c r="K25" s="14">
        <f t="shared" si="13"/>
        <v>1.0677659631477976</v>
      </c>
      <c r="L25" s="14">
        <f t="shared" si="13"/>
        <v>40.102900798370335</v>
      </c>
      <c r="M25" s="14">
        <f t="shared" si="13"/>
        <v>233.77122962792973</v>
      </c>
      <c r="N25" s="14">
        <f t="shared" si="13"/>
        <v>137.37023959646137</v>
      </c>
      <c r="O25" s="14">
        <f t="shared" si="13"/>
        <v>0.68415751054418217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(SUMIFS(MESKENAG2,KAYNAK,A28,SEBEP,B28,SÜRE,"Uzun",BİLDİRİM,"Bildirimli")/VLOOKUP($B$10,ABONE2,3,FALSE))</f>
        <v>1.7670969767332425E-2</v>
      </c>
      <c r="D28" s="14">
        <f>(SUMIFS(MESKENOG2,KAYNAK,A28,SEBEP,B28,SÜRE,"Uzun",BİLDİRİM,"Bildirimli")/VLOOKUP($B$10,ABONE2,4,FALSE))</f>
        <v>0.16390699670230882</v>
      </c>
      <c r="E28" s="14">
        <f>(SUMIFS(MESKENAG2,KAYNAK,A28,SEBEP,B28,SÜRE,"Uzun",BİLDİRİM,"Bildirimli")+SUMIFS(MESKENOG2,KAYNAK,A28,SEBEP,B28,SÜRE,"Uzun",BİLDİRİM,"Bildirimli"))/VLOOKUP($B$10,ABONE2,5,FALSE)</f>
        <v>1.7795802205409283E-2</v>
      </c>
      <c r="F28" s="14">
        <f>(SUMIFS(TARIMSALAG2,KAYNAK,A28,SEBEP,B28,SÜRE,"Uzun",BİLDİRİM,"Bildirimli")/VLOOKUP($B$10,ABONE2,6,FALSE))</f>
        <v>0.15992946369262076</v>
      </c>
      <c r="G28" s="14">
        <f>(SUMIFS(TARIMSALOG2,KAYNAK,A28,SEBEP,B28,SÜRE,"Uzun",BİLDİRİM,"Bildirimli")/VLOOKUP($B$10,ABONE2,7,FALSE))</f>
        <v>0.32666834848082182</v>
      </c>
      <c r="H28" s="14">
        <f>(SUMIFS(TARIMSALAG2,KAYNAK,A28,SEBEP,B28,SÜRE,"Uzun",BİLDİRİM,"Bildirimli")+SUMIFS(TARIMSALOG2,KAYNAK,A28,SEBEP,B28,SÜRE,"Uzun",BİLDİRİM,"Bildirimli"))/VLOOKUP($B$10,ABONE2,8,FALSE)</f>
        <v>0.19537282753931112</v>
      </c>
      <c r="I28" s="14">
        <f>(SUMIFS(TICARETHANEAG2,KAYNAK,A28,SEBEP,B28,SÜRE,"Uzun",BİLDİRİM,"Bildirimli")/VLOOKUP($B$10,ABONE2,9,FALSE))</f>
        <v>3.7803191012667978E-2</v>
      </c>
      <c r="J28" s="14">
        <f>(SUMIFS(TICARETHANEOG2,KAYNAK,A28,SEBEP,B28,SÜRE,"Uzun",BİLDİRİM,"Bildirimli")/VLOOKUP($B$10,ABONE2,10,FALSE))</f>
        <v>2.0668377100342199</v>
      </c>
      <c r="K28" s="14">
        <f>(SUMIFS(TICARETHANEAG2,KAYNAK,A28,SEBEP,B28,SÜRE,"Uzun",BİLDİRİM,"Bildirimli")+SUMIFS(TICARETHANEOG2,KAYNAK,A28,SEBEP,B28,SÜRE,"Uzun",BİLDİRİM,"Bildirimli"))/VLOOKUP($B$10,ABONE2,11,FALSE)</f>
        <v>9.0495865644167617E-2</v>
      </c>
      <c r="L28" s="14">
        <f>(SUMIFS(SANAYIAG2,KAYNAK,A28,SEBEP,B28,SÜRE,"Uzun",BİLDİRİM,"Bildirimli")/VLOOKUP($B$10,ABONE2,12,FALSE))</f>
        <v>0.97893601242862816</v>
      </c>
      <c r="M28" s="14">
        <f>(SUMIFS(SANAYIOG2,KAYNAK,A28,SEBEP,B28,SÜRE,"Uzun",BİLDİRİM,"Bildirimli")/VLOOKUP($B$10,ABONE2,13,FALSE))</f>
        <v>20.574279689322619</v>
      </c>
      <c r="N28" s="14">
        <f>(SUMIFS(SANAYIAG2,KAYNAK,A28,SEBEP,B28,SÜRE,"Uzun",BİLDİRİM,"Bildirimli")+SUMIFS(SANAYIOG2,KAYNAK,A28,SEBEP,B28,SÜRE,"Uzun",BİLDİRİM,"Bildirimli"))/VLOOKUP($B$10,ABONE2,14,FALSE)</f>
        <v>10.820436395089905</v>
      </c>
      <c r="O28" s="19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4.9362351015355209E-2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(SUMIFS(MESKENAG2,KAYNAK,A29,SEBEP,B29,SÜRE,"Uzun",BİLDİRİM,"Bildirimli")/VLOOKUP($B$10,ABONE2,3,FALSE))</f>
        <v>0.29127620724817815</v>
      </c>
      <c r="D29" s="14">
        <f>(SUMIFS(MESKENOG2,KAYNAK,A29,SEBEP,B29,SÜRE,"Uzun",BİLDİRİM,"Bildirimli")/VLOOKUP($B$10,ABONE2,4,FALSE))</f>
        <v>3.5028573355295616</v>
      </c>
      <c r="E29" s="14">
        <f>(SUMIFS(MESKENAG2,KAYNAK,A29,SEBEP,B29,SÜRE,"Uzun",BİLDİRİM,"Bildirimli")+SUMIFS(MESKENOG2,KAYNAK,A29,SEBEP,B29,SÜRE,"Uzun",BİLDİRİM,"Bildirimli"))/VLOOKUP($B$10,ABONE2,5,FALSE)</f>
        <v>0.29401773073406484</v>
      </c>
      <c r="F29" s="14">
        <f>(SUMIFS(TARIMSALAG2,KAYNAK,A29,SEBEP,B29,SÜRE,"Uzun",BİLDİRİM,"Bildirimli")/VLOOKUP($B$10,ABONE2,6,FALSE))</f>
        <v>4.1499868181474167</v>
      </c>
      <c r="G29" s="14">
        <f>(SUMIFS(TARIMSALOG2,KAYNAK,A29,SEBEP,B29,SÜRE,"Uzun",BİLDİRİM,"Bildirimli")/VLOOKUP($B$10,ABONE2,7,FALSE))</f>
        <v>9.6691863273786272</v>
      </c>
      <c r="H29" s="14">
        <f>(SUMIFS(TARIMSALAG2,KAYNAK,A29,SEBEP,B29,SÜRE,"Uzun",BİLDİRİM,"Bildirimli")+SUMIFS(TARIMSALOG2,KAYNAK,A29,SEBEP,B29,SÜRE,"Uzun",BİLDİRİM,"Bildirimli"))/VLOOKUP($B$10,ABONE2,8,FALSE)</f>
        <v>5.3231924360009861</v>
      </c>
      <c r="I29" s="14">
        <f>(SUMIFS(TICARETHANEAG2,KAYNAK,A29,SEBEP,B29,SÜRE,"Uzun",BİLDİRİM,"Bildirimli")/VLOOKUP($B$10,ABONE2,9,FALSE))</f>
        <v>0.94976465848737268</v>
      </c>
      <c r="J29" s="14">
        <f>(SUMIFS(TICARETHANEOG2,KAYNAK,A29,SEBEP,B29,SÜRE,"Uzun",BİLDİRİM,"Bildirimli")/VLOOKUP($B$10,ABONE2,10,FALSE))</f>
        <v>13.308926891861985</v>
      </c>
      <c r="K29" s="14">
        <f>(SUMIFS(TICARETHANEAG2,KAYNAK,A29,SEBEP,B29,SÜRE,"Uzun",BİLDİRİM,"Bildirimli")+SUMIFS(TICARETHANEOG2,KAYNAK,A29,SEBEP,B29,SÜRE,"Uzun",BİLDİRİM,"Bildirimli"))/VLOOKUP($B$10,ABONE2,11,FALSE)</f>
        <v>1.2707238674983503</v>
      </c>
      <c r="L29" s="14">
        <f>(SUMIFS(SANAYIAG2,KAYNAK,A29,SEBEP,B29,SÜRE,"Uzun",BİLDİRİM,"Bildirimli")/VLOOKUP($B$10,ABONE2,12,FALSE))</f>
        <v>40.994115529115099</v>
      </c>
      <c r="M29" s="14">
        <f>(SUMIFS(SANAYIOG2,KAYNAK,A29,SEBEP,B29,SÜRE,"Uzun",BİLDİRİM,"Bildirimli")/VLOOKUP($B$10,ABONE2,13,FALSE))</f>
        <v>150.08236303612787</v>
      </c>
      <c r="N29" s="14">
        <f>(SUMIFS(SANAYIAG2,KAYNAK,A29,SEBEP,B29,SÜRE,"Uzun",BİLDİRİM,"Bildirimli")+SUMIFS(SANAYIOG2,KAYNAK,A29,SEBEP,B29,SÜRE,"Uzun",BİLDİRİM,"Bildirimli"))/VLOOKUP($B$10,ABONE2,14,FALSE)</f>
        <v>95.782234956183316</v>
      </c>
      <c r="O29" s="19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0.72682219580582341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(SUMIFS(MESKENAG2,KAYNAK,A30,SEBEP,B30,SÜRE,"Uzun",BİLDİRİM,"Bildirimli")/VLOOKUP($B$10,ABONE2,3,FALSE))</f>
        <v>0</v>
      </c>
      <c r="D30" s="14">
        <f>(SUMIFS(MESKENOG2,KAYNAK,A30,SEBEP,B30,SÜRE,"Uzun",BİLDİRİM,"Bildirimli")/VLOOKUP($B$10,ABONE2,4,FALSE))</f>
        <v>0</v>
      </c>
      <c r="E30" s="14">
        <f>(SUMIFS(MESKENAG2,KAYNAK,A30,SEBEP,B30,SÜRE,"Uzun",BİLDİRİM,"Bildirimli")+SUMIFS(MESKENOG2,KAYNAK,A30,SEBEP,B30,SÜRE,"Uzun",BİLDİRİM,"Bildirimli"))/VLOOKUP($B$10,ABONE2,5,FALSE)</f>
        <v>0</v>
      </c>
      <c r="F30" s="14">
        <f>(SUMIFS(TARIMSALAG2,KAYNAK,A30,SEBEP,B30,SÜRE,"Uzun",BİLDİRİM,"Bildirimli")/VLOOKUP($B$10,ABONE2,6,FALSE))</f>
        <v>0</v>
      </c>
      <c r="G30" s="14">
        <f>(SUMIFS(TARIMSALOG2,KAYNAK,A30,SEBEP,B30,SÜRE,"Uzun",BİLDİRİM,"Bildirimli")/VLOOKUP($B$10,ABONE2,7,FALSE))</f>
        <v>0</v>
      </c>
      <c r="H30" s="14">
        <f>(SUMIFS(TARIMSALAG2,KAYNAK,A30,SEBEP,B30,SÜRE,"Uzun",BİLDİRİM,"Bildirimli")+SUMIFS(TARIMSALOG2,KAYNAK,A30,SEBEP,B30,SÜRE,"Uzun",BİLDİRİM,"Bildirimli"))/VLOOKUP($B$10,ABONE2,8,FALSE)</f>
        <v>0</v>
      </c>
      <c r="I30" s="14">
        <f>(SUMIFS(TICARETHANEAG2,KAYNAK,A30,SEBEP,B30,SÜRE,"Uzun",BİLDİRİM,"Bildirimli")/VLOOKUP($B$10,ABONE2,9,FALSE))</f>
        <v>0</v>
      </c>
      <c r="J30" s="14">
        <f>(SUMIFS(TICARETHANEOG2,KAYNAK,A30,SEBEP,B30,SÜRE,"Uzun",BİLDİRİM,"Bildirimli")/VLOOKUP($B$10,ABONE2,10,FALSE))</f>
        <v>0</v>
      </c>
      <c r="K30" s="14">
        <f>(SUMIFS(TICARETHANEAG2,KAYNAK,A30,SEBEP,B30,SÜRE,"Uzun",BİLDİRİM,"Bildirimli")+SUMIFS(TICARETHANEOG2,KAYNAK,A30,SEBEP,B30,SÜRE,"Uzun",BİLDİRİM,"Bildirimli"))/VLOOKUP($B$10,ABONE2,11,FALSE)</f>
        <v>0</v>
      </c>
      <c r="L30" s="14">
        <f>(SUMIFS(SANAYIAG2,KAYNAK,A30,SEBEP,B30,SÜRE,"Uzun",BİLDİRİM,"Bildirimli")/VLOOKUP($B$10,ABONE2,12,FALSE))</f>
        <v>0</v>
      </c>
      <c r="M30" s="14">
        <f>(SUMIFS(SANAYIOG2,KAYNAK,A30,SEBEP,B30,SÜRE,"Uzun",BİLDİRİM,"Bildirimli")/VLOOKUP($B$10,ABONE2,13,FALSE))</f>
        <v>0</v>
      </c>
      <c r="N30" s="14">
        <f>(SUMIFS(SANAYIAG2,KAYNAK,A30,SEBEP,B30,SÜRE,"Uzun",BİLDİRİM,"Bildirimli")+SUMIFS(SANAYIOG2,KAYNAK,A30,SEBEP,B30,SÜRE,"Uzun",BİLDİRİM,"Bildirimli"))/VLOOKUP($B$10,ABONE2,14,FALSE)</f>
        <v>0</v>
      </c>
      <c r="O30" s="19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(SUMIFS(MESKENAG2,KAYNAK,A31,SEBEP,B31,SÜRE,"Uzun",BİLDİRİM,"Bildirimli")/VLOOKUP($B$10,ABONE2,3,FALSE))</f>
        <v>3.0722373131211244E-2</v>
      </c>
      <c r="D31" s="14">
        <f>(SUMIFS(MESKENOG2,KAYNAK,A31,SEBEP,B31,SÜRE,"Uzun",BİLDİRİM,"Bildirimli")/VLOOKUP($B$10,ABONE2,4,FALSE))</f>
        <v>7.64041160438472E-3</v>
      </c>
      <c r="E31" s="14">
        <f>(SUMIFS(MESKENAG2,KAYNAK,A31,SEBEP,B31,SÜRE,"Uzun",BİLDİRİM,"Bildirimli")+SUMIFS(MESKENOG2,KAYNAK,A31,SEBEP,B31,SÜRE,"Uzun",BİLDİRİM,"Bildirimli"))/VLOOKUP($B$10,ABONE2,5,FALSE)</f>
        <v>3.0702669521961306E-2</v>
      </c>
      <c r="F31" s="14">
        <f>(SUMIFS(TARIMSALAG2,KAYNAK,A31,SEBEP,B31,SÜRE,"Uzun",BİLDİRİM,"Bildirimli")/VLOOKUP($B$10,ABONE2,6,FALSE))</f>
        <v>4.5318051860255178E-2</v>
      </c>
      <c r="G31" s="14">
        <f>(SUMIFS(TARIMSALOG2,KAYNAK,A31,SEBEP,B31,SÜRE,"Uzun",BİLDİRİM,"Bildirimli")/VLOOKUP($B$10,ABONE2,7,FALSE))</f>
        <v>0</v>
      </c>
      <c r="H31" s="14">
        <f>(SUMIFS(TARIMSALAG2,KAYNAK,A31,SEBEP,B31,SÜRE,"Uzun",BİLDİRİM,"Bildirimli")+SUMIFS(TARIMSALOG2,KAYNAK,A31,SEBEP,B31,SÜRE,"Uzun",BİLDİRİM,"Bildirimli"))/VLOOKUP($B$10,ABONE2,8,FALSE)</f>
        <v>3.5684880791931779E-2</v>
      </c>
      <c r="I31" s="14">
        <f>(SUMIFS(TICARETHANEAG2,KAYNAK,A31,SEBEP,B31,SÜRE,"Uzun",BİLDİRİM,"Bildirimli")/VLOOKUP($B$10,ABONE2,9,FALSE))</f>
        <v>7.9291743170006854E-2</v>
      </c>
      <c r="J31" s="14">
        <f>(SUMIFS(TICARETHANEOG2,KAYNAK,A31,SEBEP,B31,SÜRE,"Uzun",BİLDİRİM,"Bildirimli")/VLOOKUP($B$10,ABONE2,10,FALSE))</f>
        <v>2.4003754834103612E-4</v>
      </c>
      <c r="K31" s="14">
        <f>(SUMIFS(TICARETHANEAG2,KAYNAK,A31,SEBEP,B31,SÜRE,"Uzun",BİLDİRİM,"Bildirimli")+SUMIFS(TICARETHANEOG2,KAYNAK,A31,SEBEP,B31,SÜRE,"Uzun",BİLDİRİM,"Bildirimli"))/VLOOKUP($B$10,ABONE2,11,FALSE)</f>
        <v>7.723882304255815E-2</v>
      </c>
      <c r="L31" s="14">
        <f>(SUMIFS(SANAYIAG2,KAYNAK,A31,SEBEP,B31,SÜRE,"Uzun",BİLDİRİM,"Bildirimli")/VLOOKUP($B$10,ABONE2,12,FALSE))</f>
        <v>3.627519007956709</v>
      </c>
      <c r="M31" s="14">
        <f>(SUMIFS(SANAYIOG2,KAYNAK,A31,SEBEP,B31,SÜRE,"Uzun",BİLDİRİM,"Bildirimli")/VLOOKUP($B$10,ABONE2,13,FALSE))</f>
        <v>0</v>
      </c>
      <c r="N31" s="14">
        <f>(SUMIFS(SANAYIAG2,KAYNAK,A31,SEBEP,B31,SÜRE,"Uzun",BİLDİRİM,"Bildirimli")+SUMIFS(SANAYIOG2,KAYNAK,A31,SEBEP,B31,SÜRE,"Uzun",BİLDİRİM,"Bildirimli"))/VLOOKUP($B$10,ABONE2,14,FALSE)</f>
        <v>1.8056458990398585</v>
      </c>
      <c r="O31" s="19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4.0797562331084725E-2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(SUMIFS(MESKENAG2,KAYNAK,A32,SEBEP,B32,SÜRE,"Uzun",BİLDİRİM,"Bildirimli")/VLOOKUP($B$10,ABONE2,3,FALSE))</f>
        <v>0</v>
      </c>
      <c r="D32" s="14">
        <f>(SUMIFS(MESKENOG2,KAYNAK,A32,SEBEP,B32,SÜRE,"Uzun",BİLDİRİM,"Bildirimli")/VLOOKUP($B$10,ABONE2,4,FALSE))</f>
        <v>0</v>
      </c>
      <c r="E32" s="14">
        <f>(SUMIFS(MESKENAG2,KAYNAK,A32,SEBEP,B32,SÜRE,"Uzun",BİLDİRİM,"Bildirimli")+SUMIFS(MESKENOG2,KAYNAK,A32,SEBEP,B32,SÜRE,"Uzun",BİLDİRİM,"Bildirimli"))/VLOOKUP($B$10,ABONE2,5,FALSE)</f>
        <v>0</v>
      </c>
      <c r="F32" s="14">
        <f>(SUMIFS(TARIMSALAG2,KAYNAK,A32,SEBEP,B32,SÜRE,"Uzun",BİLDİRİM,"Bildirimli")/VLOOKUP($B$10,ABONE2,6,FALSE))</f>
        <v>0</v>
      </c>
      <c r="G32" s="14">
        <f>(SUMIFS(TARIMSALOG2,KAYNAK,A32,SEBEP,B32,SÜRE,"Uzun",BİLDİRİM,"Bildirimli")/VLOOKUP($B$10,ABONE2,7,FALSE))</f>
        <v>0</v>
      </c>
      <c r="H32" s="14">
        <f>(SUMIFS(TARIMSALAG2,KAYNAK,A32,SEBEP,B32,SÜRE,"Uzun",BİLDİRİM,"Bildirimli")+SUMIFS(TARIMSALOG2,KAYNAK,A32,SEBEP,B32,SÜRE,"Uzun",BİLDİRİM,"Bildirimli"))/VLOOKUP($B$10,ABONE2,8,FALSE)</f>
        <v>0</v>
      </c>
      <c r="I32" s="14">
        <f>(SUMIFS(TICARETHANEAG2,KAYNAK,A32,SEBEP,B32,SÜRE,"Uzun",BİLDİRİM,"Bildirimli")/VLOOKUP($B$10,ABONE2,9,FALSE))</f>
        <v>0</v>
      </c>
      <c r="J32" s="14">
        <f>(SUMIFS(TICARETHANEOG2,KAYNAK,A32,SEBEP,B32,SÜRE,"Uzun",BİLDİRİM,"Bildirimli")/VLOOKUP($B$10,ABONE2,10,FALSE))</f>
        <v>0</v>
      </c>
      <c r="K32" s="14">
        <f>(SUMIFS(TICARETHANEAG2,KAYNAK,A32,SEBEP,B32,SÜRE,"Uzun",BİLDİRİM,"Bildirimli")+SUMIFS(TICARETHANEOG2,KAYNAK,A32,SEBEP,B32,SÜRE,"Uzun",BİLDİRİM,"Bildirimli"))/VLOOKUP($B$10,ABONE2,11,FALSE)</f>
        <v>0</v>
      </c>
      <c r="L32" s="14">
        <f>(SUMIFS(SANAYIAG2,KAYNAK,A32,SEBEP,B32,SÜRE,"Uzun",BİLDİRİM,"Bildirimli")/VLOOKUP($B$10,ABONE2,12,FALSE))</f>
        <v>0</v>
      </c>
      <c r="M32" s="14">
        <f>(SUMIFS(SANAYIOG2,KAYNAK,A32,SEBEP,B32,SÜRE,"Uzun",BİLDİRİM,"Bildirimli")/VLOOKUP($B$10,ABONE2,13,FALSE))</f>
        <v>0</v>
      </c>
      <c r="N32" s="14">
        <f>(SUMIFS(SANAYIAG2,KAYNAK,A32,SEBEP,B32,SÜRE,"Uzun",BİLDİRİM,"Bildirimli")+SUMIFS(SANAYIOG2,KAYNAK,A32,SEBEP,B32,SÜRE,"Uzun",BİLDİRİM,"Bildirimli"))/VLOOKUP($B$10,ABONE2,14,FALSE)</f>
        <v>0</v>
      </c>
      <c r="O32" s="19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0.33966955014672179</v>
      </c>
      <c r="D33" s="14">
        <f t="shared" ref="D33:O33" si="14">SUM(D28:D32)</f>
        <v>3.6744047438362553</v>
      </c>
      <c r="E33" s="14">
        <f t="shared" si="14"/>
        <v>0.34251620246143544</v>
      </c>
      <c r="F33" s="14">
        <f t="shared" si="14"/>
        <v>4.3552343337002934</v>
      </c>
      <c r="G33" s="14">
        <f t="shared" si="14"/>
        <v>9.9958546758594498</v>
      </c>
      <c r="H33" s="14">
        <f t="shared" si="14"/>
        <v>5.5542501443322285</v>
      </c>
      <c r="I33" s="14">
        <f t="shared" si="14"/>
        <v>1.0668595926700475</v>
      </c>
      <c r="J33" s="14">
        <f t="shared" si="14"/>
        <v>15.376004639444545</v>
      </c>
      <c r="K33" s="14">
        <f t="shared" si="14"/>
        <v>1.4384585561850762</v>
      </c>
      <c r="L33" s="14">
        <f t="shared" si="14"/>
        <v>45.600570549500432</v>
      </c>
      <c r="M33" s="14">
        <f t="shared" si="14"/>
        <v>170.6566427254505</v>
      </c>
      <c r="N33" s="14">
        <f t="shared" si="14"/>
        <v>108.40831725031308</v>
      </c>
      <c r="O33" s="14">
        <f t="shared" si="14"/>
        <v>0.81698210915226332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16" t="s">
        <v>65</v>
      </c>
      <c r="C37" s="18">
        <f>VLOOKUP($B$10,ABONE2,3,FALSE)</f>
        <v>2922635</v>
      </c>
      <c r="D37" s="18">
        <f>VLOOKUP($B$10,ABONE2,4,FALSE)</f>
        <v>2497</v>
      </c>
      <c r="E37" s="18">
        <f>VLOOKUP($B$10,ABONE2,5,FALSE)</f>
        <v>2925132</v>
      </c>
      <c r="F37" s="18">
        <f>VLOOKUP($B$10,ABONE2,6,FALSE)</f>
        <v>82126</v>
      </c>
      <c r="G37" s="18">
        <f>VLOOKUP($B$10,ABONE2,7,FALSE)</f>
        <v>22170</v>
      </c>
      <c r="H37" s="18">
        <f>VLOOKUP($B$10,ABONE2,8,FALSE)</f>
        <v>104296</v>
      </c>
      <c r="I37" s="18">
        <f>VLOOKUP($B$10,ABONE2,9,FALSE)</f>
        <v>571531</v>
      </c>
      <c r="J37" s="18">
        <f>VLOOKUP($B$10,ABONE2,10,FALSE)</f>
        <v>15238</v>
      </c>
      <c r="K37" s="18">
        <f>VLOOKUP($B$10,ABONE2,11,FALSE)</f>
        <v>586769</v>
      </c>
      <c r="L37" s="29">
        <f>VLOOKUP($B$10,ABONE2,12,FALSE)</f>
        <v>2448</v>
      </c>
      <c r="M37" s="29">
        <f>VLOOKUP($B$10,ABONE2,13,FALSE)</f>
        <v>2470</v>
      </c>
      <c r="N37" s="29">
        <f>VLOOKUP($B$10,ABONE2,14,FALSE)</f>
        <v>4918</v>
      </c>
      <c r="O37" s="29">
        <f>VLOOKUP($B$10,ABONE2,15,FALSE)</f>
        <v>3621115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16" t="s">
        <v>66</v>
      </c>
      <c r="C38" s="18">
        <f>VLOOKUP($B$10,TUKETIM,3,FALSE)</f>
        <v>665691.2012458333</v>
      </c>
      <c r="D38" s="18">
        <f>VLOOKUP($B$10,TUKETIM,4,FALSE)</f>
        <v>6608.6196291666656</v>
      </c>
      <c r="E38" s="18">
        <f>VLOOKUP($B$10,TUKETIM,5,FALSE)</f>
        <v>672299.82087500009</v>
      </c>
      <c r="F38" s="18">
        <f>VLOOKUP($B$10,TUKETIM,6,FALSE)</f>
        <v>63579.669133333344</v>
      </c>
      <c r="G38" s="18">
        <f>VLOOKUP($B$10,TUKETIM,7,FALSE)</f>
        <v>54015.671620833324</v>
      </c>
      <c r="H38" s="18">
        <f>VLOOKUP($B$10,TUKETIM,8,FALSE)</f>
        <v>117595.34075416667</v>
      </c>
      <c r="I38" s="18">
        <f>VLOOKUP($B$10,TUKETIM,9,FALSE)</f>
        <v>324972.07550833334</v>
      </c>
      <c r="J38" s="18">
        <f>VLOOKUP($B$10,TUKETIM,10,FALSE)</f>
        <v>249453.65854166669</v>
      </c>
      <c r="K38" s="18">
        <f>VLOOKUP($B$10,TUKETIM,11,FALSE)</f>
        <v>574425.73405000009</v>
      </c>
      <c r="L38" s="29">
        <f>VLOOKUP($B$10,TUKETIM,12,FALSE)</f>
        <v>25731.344787499998</v>
      </c>
      <c r="M38" s="29">
        <f>VLOOKUP($B$10,TUKETIM,13,FALSE)</f>
        <v>448430.7123916666</v>
      </c>
      <c r="N38" s="29">
        <f>VLOOKUP($B$10,TUKETIM,14,FALSE)</f>
        <v>474162.05717916659</v>
      </c>
      <c r="O38" s="29">
        <f>VLOOKUP($B$10,TUKETIM,15,FALSE)</f>
        <v>1838482.9528583335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16" t="s">
        <v>67</v>
      </c>
      <c r="C39" s="18">
        <f>VLOOKUP($B$10,ANLASMA,3,FALSE)</f>
        <v>14838527.612399999</v>
      </c>
      <c r="D39" s="18">
        <f>VLOOKUP($B$10,ANLASMA,4,FALSE)</f>
        <v>117517.42300000001</v>
      </c>
      <c r="E39" s="18">
        <f>VLOOKUP($B$10,ANLASMA,5,FALSE)</f>
        <v>14956045.035399999</v>
      </c>
      <c r="F39" s="18">
        <f>VLOOKUP($B$10,ANLASMA,6,FALSE)</f>
        <v>537583.89799999993</v>
      </c>
      <c r="G39" s="18">
        <f>VLOOKUP($B$10,ANLASMA,7,FALSE)</f>
        <v>547610.58400000003</v>
      </c>
      <c r="H39" s="18">
        <f>VLOOKUP($B$10,ANLASMA,8,FALSE)</f>
        <v>1085194.4819999998</v>
      </c>
      <c r="I39" s="18">
        <f>VLOOKUP($B$10,ANLASMA,9,FALSE)</f>
        <v>3608353.9520569993</v>
      </c>
      <c r="J39" s="18">
        <f>VLOOKUP($B$10,ANLASMA,10,FALSE)</f>
        <v>4048927.543599999</v>
      </c>
      <c r="K39" s="18">
        <f>VLOOKUP($B$10,ANLASMA,11,FALSE)</f>
        <v>7657281.4956569988</v>
      </c>
      <c r="L39" s="29">
        <f>VLOOKUP($B$10,ANLASMA,12,FALSE)</f>
        <v>100350.87880000001</v>
      </c>
      <c r="M39" s="29">
        <f>VLOOKUP($B$10,ANLASMA,13,FALSE)</f>
        <v>2682172.4550000001</v>
      </c>
      <c r="N39" s="29">
        <f>VLOOKUP($B$10,ANLASMA,14,FALSE)</f>
        <v>2782523.3338000001</v>
      </c>
      <c r="O39" s="29">
        <f>VLOOKUP($B$10,ANLASMA,15,FALSE)</f>
        <v>26481044.346857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  <mergeCell ref="A1:C1"/>
    <mergeCell ref="B2:C2"/>
    <mergeCell ref="B3:C3"/>
    <mergeCell ref="B4:C4"/>
    <mergeCell ref="B5:C5"/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</mergeCells>
  <dataValidations disablePrompts="1"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0.32955662098995364</v>
      </c>
      <c r="D17" s="14">
        <f t="shared" si="1"/>
        <v>23.350655858124149</v>
      </c>
      <c r="E17" s="14">
        <f t="shared" si="2"/>
        <v>0.41389526729626569</v>
      </c>
      <c r="F17" s="14">
        <f t="shared" si="3"/>
        <v>0.7155027612029653</v>
      </c>
      <c r="G17" s="14">
        <f t="shared" si="4"/>
        <v>30.55299798843425</v>
      </c>
      <c r="H17" s="14">
        <f t="shared" si="5"/>
        <v>1.6594675345541614</v>
      </c>
      <c r="I17" s="14">
        <f t="shared" si="6"/>
        <v>0.70455813165962455</v>
      </c>
      <c r="J17" s="14">
        <f t="shared" si="7"/>
        <v>15.94150610342262</v>
      </c>
      <c r="K17" s="14">
        <f t="shared" si="8"/>
        <v>1.271147394907107</v>
      </c>
      <c r="L17" s="14">
        <f t="shared" si="9"/>
        <v>30.007973739469957</v>
      </c>
      <c r="M17" s="14">
        <f t="shared" si="10"/>
        <v>185.18654177709334</v>
      </c>
      <c r="N17" s="14">
        <f t="shared" si="11"/>
        <v>110.97070488953433</v>
      </c>
      <c r="O17" s="19">
        <f t="shared" si="12"/>
        <v>0.66937259425243256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5.1421909223010522E-2</v>
      </c>
      <c r="D21" s="14">
        <f t="shared" si="1"/>
        <v>0</v>
      </c>
      <c r="E21" s="14">
        <f t="shared" si="2"/>
        <v>5.1233523161611713E-2</v>
      </c>
      <c r="F21" s="14">
        <f t="shared" si="3"/>
        <v>0.11076896470985695</v>
      </c>
      <c r="G21" s="14">
        <f t="shared" si="4"/>
        <v>0</v>
      </c>
      <c r="H21" s="14">
        <f t="shared" si="5"/>
        <v>0.10726458205741306</v>
      </c>
      <c r="I21" s="14">
        <f t="shared" si="6"/>
        <v>7.448737454304942E-2</v>
      </c>
      <c r="J21" s="14">
        <f t="shared" si="7"/>
        <v>0</v>
      </c>
      <c r="K21" s="14">
        <f t="shared" si="8"/>
        <v>7.1717545129587001E-2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5.7612605464543123E-2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1.8154109368532405E-3</v>
      </c>
      <c r="D22" s="14">
        <f t="shared" si="1"/>
        <v>0</v>
      </c>
      <c r="E22" s="14">
        <f t="shared" si="2"/>
        <v>1.8087601119153548E-3</v>
      </c>
      <c r="F22" s="14">
        <f t="shared" si="3"/>
        <v>4.1758095272509302E-2</v>
      </c>
      <c r="G22" s="14">
        <f t="shared" si="4"/>
        <v>0</v>
      </c>
      <c r="H22" s="14">
        <f t="shared" si="5"/>
        <v>4.0437000098826066E-2</v>
      </c>
      <c r="I22" s="14">
        <f t="shared" si="6"/>
        <v>1.6432999650843674E-2</v>
      </c>
      <c r="J22" s="14">
        <f t="shared" si="7"/>
        <v>0</v>
      </c>
      <c r="K22" s="14">
        <f t="shared" si="8"/>
        <v>1.5821934942716279E-2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6.2036482346883772E-3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0.38279394114981741</v>
      </c>
      <c r="D25" s="14">
        <f t="shared" ref="D25:O25" si="13">SUM(D15:D24)</f>
        <v>23.350655858124149</v>
      </c>
      <c r="E25" s="14">
        <f t="shared" si="13"/>
        <v>0.46693755056979275</v>
      </c>
      <c r="F25" s="14">
        <f t="shared" si="13"/>
        <v>0.86802982118533156</v>
      </c>
      <c r="G25" s="14">
        <f t="shared" si="13"/>
        <v>30.55299798843425</v>
      </c>
      <c r="H25" s="14">
        <f t="shared" si="13"/>
        <v>1.8071691167104005</v>
      </c>
      <c r="I25" s="14">
        <f t="shared" si="13"/>
        <v>0.79547850585351765</v>
      </c>
      <c r="J25" s="14">
        <f t="shared" si="13"/>
        <v>15.94150610342262</v>
      </c>
      <c r="K25" s="14">
        <f t="shared" si="13"/>
        <v>1.3586868749794103</v>
      </c>
      <c r="L25" s="14">
        <f t="shared" si="13"/>
        <v>30.007973739469957</v>
      </c>
      <c r="M25" s="14">
        <f t="shared" si="13"/>
        <v>185.18654177709334</v>
      </c>
      <c r="N25" s="14">
        <f t="shared" si="13"/>
        <v>110.97070488953433</v>
      </c>
      <c r="O25" s="14">
        <f t="shared" si="13"/>
        <v>0.73318884795166406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0.31913083149357208</v>
      </c>
      <c r="D29" s="14">
        <f>(SUMIFS(MESKENOG2,KAYNAK,A29,SEBEP,B29,SÜRE,"Uzun",BİLDİRİM,"Bildirimli",İL,$B$10,İLÇE,$B$11)/VLOOKUP($B$11,ABONE2,4,FALSE))</f>
        <v>20.832349819704394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0.39428176599195464</v>
      </c>
      <c r="F29" s="14">
        <f>(SUMIFS(TARIMSALAG2,KAYNAK,A29,SEBEP,B29,SÜRE,"Uzun",BİLDİRİM,"Bildirimli",İL,$B$10,İLÇE,$B$11)/VLOOKUP($B$11,ABONE2,6,FALSE))</f>
        <v>0.35421090277621087</v>
      </c>
      <c r="G29" s="14">
        <f>(SUMIFS(TARIMSALOG2,KAYNAK,A29,SEBEP,B29,SÜRE,"Uzun",BİLDİRİM,"Bildirimli",İL,$B$10,İLÇE,$B$11)/VLOOKUP($B$11,ABONE2,7,FALSE))</f>
        <v>2.230257870380862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0.4135631452176235</v>
      </c>
      <c r="I29" s="14">
        <f>(SUMIFS(TICARETHANEAG2,KAYNAK,A29,SEBEP,B29,SÜRE,"Uzun",BİLDİRİM,"Bildirimli",İL,$B$10,İLÇE,$B$11)/VLOOKUP($B$11,ABONE2,9,FALSE))</f>
        <v>0.51340360954288966</v>
      </c>
      <c r="J29" s="14">
        <f>(SUMIFS(TICARETHANEOG2,KAYNAK,A29,SEBEP,B29,SÜRE,"Uzun",BİLDİRİM,"Bildirimli",İL,$B$10,İLÇE,$B$11)/VLOOKUP($B$11,ABONE2,10,FALSE))</f>
        <v>5.1037374964276232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0.68409618523782667</v>
      </c>
      <c r="L29" s="14">
        <f>(SUMIFS(SANAYIAG2,KAYNAK,A29,SEBEP,B29,SÜRE,"Uzun",BİLDİRİM,"Bildirimli",İL,$B$10,İLÇE,$B$11)/VLOOKUP($B$11,ABONE2,12,FALSE))</f>
        <v>18.755805115296099</v>
      </c>
      <c r="M29" s="14">
        <f>(SUMIFS(SANAYIOG2,KAYNAK,A29,SEBEP,B29,SÜRE,"Uzun",BİLDİRİM,"Bildirimli",İL,$B$10,İLÇE,$B$11)/VLOOKUP($B$11,ABONE2,13,FALSE))</f>
        <v>11.459513167196226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14.949044098896165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0.44848669550600057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4.5819781767308845E-2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4.5651919306507145E-2</v>
      </c>
      <c r="F31" s="14">
        <f>(SUMIFS(TARIMSALAG2,KAYNAK,A31,SEBEP,B31,SÜRE,"Uzun",BİLDİRİM,"Bildirimli",İL,$B$10,İLÇE,$B$11)/VLOOKUP($B$11,ABONE2,6,FALSE))</f>
        <v>0.21408454951161374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0.20731158577190659</v>
      </c>
      <c r="I31" s="14">
        <f>(SUMIFS(TICARETHANEAG2,KAYNAK,A31,SEBEP,B31,SÜRE,"Uzun",BİLDİRİM,"Bildirimli",İL,$B$10,İLÇE,$B$11)/VLOOKUP($B$11,ABONE2,9,FALSE))</f>
        <v>0.1324538674471879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0.12752854123945534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6.7777889923904974E-2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0.36495061326088091</v>
      </c>
      <c r="D33" s="14">
        <f t="shared" ref="D33:O33" si="14">SUM(D28:D32)</f>
        <v>20.832349819704394</v>
      </c>
      <c r="E33" s="14">
        <f t="shared" si="14"/>
        <v>0.43993368529846177</v>
      </c>
      <c r="F33" s="14">
        <f t="shared" si="14"/>
        <v>0.56829545228782463</v>
      </c>
      <c r="G33" s="14">
        <f t="shared" si="14"/>
        <v>2.230257870380862</v>
      </c>
      <c r="H33" s="14">
        <f t="shared" si="14"/>
        <v>0.62087473098953005</v>
      </c>
      <c r="I33" s="14">
        <f t="shared" si="14"/>
        <v>0.64585747699007756</v>
      </c>
      <c r="J33" s="14">
        <f t="shared" si="14"/>
        <v>5.1037374964276232</v>
      </c>
      <c r="K33" s="14">
        <f t="shared" si="14"/>
        <v>0.81162472647728201</v>
      </c>
      <c r="L33" s="14">
        <f t="shared" si="14"/>
        <v>18.755805115296099</v>
      </c>
      <c r="M33" s="14">
        <f t="shared" si="14"/>
        <v>11.459513167196226</v>
      </c>
      <c r="N33" s="14">
        <f t="shared" si="14"/>
        <v>14.949044098896165</v>
      </c>
      <c r="O33" s="14">
        <f t="shared" si="14"/>
        <v>0.5162645854299055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41066</v>
      </c>
      <c r="D37" s="18">
        <f>VLOOKUP($B$11,ABONE2,4,FALSE)</f>
        <v>151</v>
      </c>
      <c r="E37" s="18">
        <f>VLOOKUP($B$11,ABONE2,5,FALSE)</f>
        <v>41217</v>
      </c>
      <c r="F37" s="18">
        <f>VLOOKUP($B$11,ABONE2,6,FALSE)</f>
        <v>2816</v>
      </c>
      <c r="G37" s="18">
        <f>VLOOKUP($B$11,ABONE2,7,FALSE)</f>
        <v>92</v>
      </c>
      <c r="H37" s="18">
        <f>VLOOKUP($B$11,ABONE2,8,FALSE)</f>
        <v>2908</v>
      </c>
      <c r="I37" s="18">
        <f>VLOOKUP($B$11,ABONE2,9,FALSE)</f>
        <v>8182</v>
      </c>
      <c r="J37" s="18">
        <f>VLOOKUP($B$11,ABONE2,10,FALSE)</f>
        <v>316</v>
      </c>
      <c r="K37" s="18">
        <f>VLOOKUP($B$11,ABONE2,11,FALSE)</f>
        <v>8498</v>
      </c>
      <c r="L37" s="29">
        <f>VLOOKUP($B$11,ABONE2,12,FALSE)</f>
        <v>11</v>
      </c>
      <c r="M37" s="29">
        <f>VLOOKUP($B$11,ABONE2,13,FALSE)</f>
        <v>12</v>
      </c>
      <c r="N37" s="29">
        <f>VLOOKUP($B$11,ABONE2,14,FALSE)</f>
        <v>23</v>
      </c>
      <c r="O37" s="29">
        <f>VLOOKUP($B$11,ABONE2,15,FALSE)</f>
        <v>52646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16134.970391666669</v>
      </c>
      <c r="D38" s="18">
        <f>VLOOKUP($B$11,TUKETIM,4,FALSE)</f>
        <v>2233.5496791666669</v>
      </c>
      <c r="E38" s="18">
        <f>VLOOKUP($B$11,TUKETIM,5,FALSE)</f>
        <v>18368.520070833336</v>
      </c>
      <c r="F38" s="18">
        <f>VLOOKUP($B$11,TUKETIM,6,FALSE)</f>
        <v>1135.0285374999999</v>
      </c>
      <c r="G38" s="18">
        <f>VLOOKUP($B$11,TUKETIM,7,FALSE)</f>
        <v>511.14141666666666</v>
      </c>
      <c r="H38" s="18">
        <f>VLOOKUP($B$11,TUKETIM,8,FALSE)</f>
        <v>1646.1699541666665</v>
      </c>
      <c r="I38" s="18">
        <f>VLOOKUP($B$11,TUKETIM,9,FALSE)</f>
        <v>5121.1914541666665</v>
      </c>
      <c r="J38" s="18">
        <f>VLOOKUP($B$11,TUKETIM,10,FALSE)</f>
        <v>6586.028629166668</v>
      </c>
      <c r="K38" s="18">
        <f>VLOOKUP($B$11,TUKETIM,11,FALSE)</f>
        <v>11707.220083333334</v>
      </c>
      <c r="L38" s="29">
        <f>VLOOKUP($B$11,TUKETIM,12,FALSE)</f>
        <v>48.008420833333325</v>
      </c>
      <c r="M38" s="29">
        <f>VLOOKUP($B$11,TUKETIM,13,FALSE)</f>
        <v>605.587625</v>
      </c>
      <c r="N38" s="29">
        <f>VLOOKUP($B$11,TUKETIM,14,FALSE)</f>
        <v>653.59604583333328</v>
      </c>
      <c r="O38" s="29">
        <f>VLOOKUP($B$11,TUKETIM,15,FALSE)</f>
        <v>32375.506154166669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247009.34460000001</v>
      </c>
      <c r="D39" s="18">
        <f>VLOOKUP($B$11,ANLASMA,4,FALSE)</f>
        <v>13579.449999999999</v>
      </c>
      <c r="E39" s="18">
        <f>VLOOKUP($B$11,ANLASMA,5,FALSE)</f>
        <v>260588.79460000002</v>
      </c>
      <c r="F39" s="18">
        <f>VLOOKUP($B$11,ANLASMA,6,FALSE)</f>
        <v>10739.59</v>
      </c>
      <c r="G39" s="18">
        <f>VLOOKUP($B$11,ANLASMA,7,FALSE)</f>
        <v>3374.78</v>
      </c>
      <c r="H39" s="18">
        <f>VLOOKUP($B$11,ANLASMA,8,FALSE)</f>
        <v>14114.37</v>
      </c>
      <c r="I39" s="18">
        <f>VLOOKUP($B$11,ANLASMA,9,FALSE)</f>
        <v>48266.455600000001</v>
      </c>
      <c r="J39" s="18">
        <f>VLOOKUP($B$11,ANLASMA,10,FALSE)</f>
        <v>73031.195999999996</v>
      </c>
      <c r="K39" s="18">
        <f>VLOOKUP($B$11,ANLASMA,11,FALSE)</f>
        <v>121297.6516</v>
      </c>
      <c r="L39" s="29">
        <f>VLOOKUP($B$11,ANLASMA,12,FALSE)</f>
        <v>139.38399999999999</v>
      </c>
      <c r="M39" s="29">
        <f>VLOOKUP($B$11,ANLASMA,13,FALSE)</f>
        <v>15492</v>
      </c>
      <c r="N39" s="29">
        <f>VLOOKUP($B$11,ANLASMA,14,FALSE)</f>
        <v>15631.384</v>
      </c>
      <c r="O39" s="29">
        <f>VLOOKUP($B$11,ANLASMA,15,FALSE)</f>
        <v>411632.20020000002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0.16126194461844326</v>
      </c>
      <c r="D17" s="14">
        <f t="shared" si="1"/>
        <v>0.2008163386424682</v>
      </c>
      <c r="E17" s="14">
        <f t="shared" si="2"/>
        <v>0.16128405552068253</v>
      </c>
      <c r="F17" s="14">
        <f t="shared" si="3"/>
        <v>3.0148454807135088</v>
      </c>
      <c r="G17" s="14">
        <f t="shared" si="4"/>
        <v>14.900923747615016</v>
      </c>
      <c r="H17" s="14">
        <f t="shared" si="5"/>
        <v>3.7538762537851049</v>
      </c>
      <c r="I17" s="14">
        <f t="shared" si="6"/>
        <v>0.97294456786511441</v>
      </c>
      <c r="J17" s="14">
        <f t="shared" si="7"/>
        <v>8.079307261648939</v>
      </c>
      <c r="K17" s="14">
        <f t="shared" si="8"/>
        <v>1.2097855506431114</v>
      </c>
      <c r="L17" s="14">
        <f t="shared" si="9"/>
        <v>0</v>
      </c>
      <c r="M17" s="14">
        <f t="shared" si="10"/>
        <v>164.78030401605452</v>
      </c>
      <c r="N17" s="14">
        <f t="shared" si="11"/>
        <v>155.08734495628661</v>
      </c>
      <c r="O17" s="19">
        <f t="shared" si="12"/>
        <v>1.0061034219363494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3.1778519944090915E-2</v>
      </c>
      <c r="D21" s="14">
        <f t="shared" si="1"/>
        <v>0</v>
      </c>
      <c r="E21" s="14">
        <f t="shared" si="2"/>
        <v>3.1760755754672021E-2</v>
      </c>
      <c r="F21" s="14">
        <f t="shared" si="3"/>
        <v>0.1244441019055767</v>
      </c>
      <c r="G21" s="14">
        <f t="shared" si="4"/>
        <v>0</v>
      </c>
      <c r="H21" s="14">
        <f t="shared" si="5"/>
        <v>0.11670664479227659</v>
      </c>
      <c r="I21" s="14">
        <f t="shared" si="6"/>
        <v>0.12131028698291274</v>
      </c>
      <c r="J21" s="14">
        <f t="shared" si="7"/>
        <v>2.5626264279371209E-2</v>
      </c>
      <c r="K21" s="14">
        <f t="shared" si="8"/>
        <v>0.11812132816533337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6.2301855655371816E-2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0.19304046456253418</v>
      </c>
      <c r="D25" s="14">
        <f t="shared" ref="D25:O25" si="13">SUM(D15:D24)</f>
        <v>0.2008163386424682</v>
      </c>
      <c r="E25" s="14">
        <f t="shared" si="13"/>
        <v>0.19304481127535456</v>
      </c>
      <c r="F25" s="14">
        <f t="shared" si="13"/>
        <v>3.1392895826190856</v>
      </c>
      <c r="G25" s="14">
        <f t="shared" si="13"/>
        <v>14.900923747615016</v>
      </c>
      <c r="H25" s="14">
        <f t="shared" si="13"/>
        <v>3.8705828985773816</v>
      </c>
      <c r="I25" s="14">
        <f t="shared" si="13"/>
        <v>1.0942548548480271</v>
      </c>
      <c r="J25" s="14">
        <f t="shared" si="13"/>
        <v>8.1049335259283097</v>
      </c>
      <c r="K25" s="14">
        <f t="shared" si="13"/>
        <v>1.3279068788084447</v>
      </c>
      <c r="L25" s="14">
        <f t="shared" si="13"/>
        <v>0</v>
      </c>
      <c r="M25" s="14">
        <f t="shared" si="13"/>
        <v>164.78030401605452</v>
      </c>
      <c r="N25" s="14">
        <f t="shared" si="13"/>
        <v>155.08734495628661</v>
      </c>
      <c r="O25" s="14">
        <f t="shared" si="13"/>
        <v>1.0684052775917212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1.2480163262133102</v>
      </c>
      <c r="D29" s="14">
        <f>(SUMIFS(MESKENOG2,KAYNAK,A29,SEBEP,B29,SÜRE,"Uzun",BİLDİRİM,"Bildirimli",İL,$B$10,İLÇE,$B$11)/VLOOKUP($B$11,ABONE2,4,FALSE))</f>
        <v>1.4104265992160114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1.2481071135394119</v>
      </c>
      <c r="F29" s="14">
        <f>(SUMIFS(TARIMSALAG2,KAYNAK,A29,SEBEP,B29,SÜRE,"Uzun",BİLDİRİM,"Bildirimli",İL,$B$10,İLÇE,$B$11)/VLOOKUP($B$11,ABONE2,6,FALSE))</f>
        <v>9.6221834351212134</v>
      </c>
      <c r="G29" s="14">
        <f>(SUMIFS(TARIMSALOG2,KAYNAK,A29,SEBEP,B29,SÜRE,"Uzun",BİLDİRİM,"Bildirimli",İL,$B$10,İLÇE,$B$11)/VLOOKUP($B$11,ABONE2,7,FALSE))</f>
        <v>20.202762302113346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10.280043261048185</v>
      </c>
      <c r="I29" s="14">
        <f>(SUMIFS(TICARETHANEAG2,KAYNAK,A29,SEBEP,B29,SÜRE,"Uzun",BİLDİRİM,"Bildirimli",İL,$B$10,İLÇE,$B$11)/VLOOKUP($B$11,ABONE2,9,FALSE))</f>
        <v>5.9922428663010869</v>
      </c>
      <c r="J29" s="14">
        <f>(SUMIFS(TICARETHANEOG2,KAYNAK,A29,SEBEP,B29,SÜRE,"Uzun",BİLDİRİM,"Bildirimli",İL,$B$10,İLÇE,$B$11)/VLOOKUP($B$11,ABONE2,10,FALSE))</f>
        <v>35.872221319376116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6.9880833218413008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708.81441607576608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667.11945042425043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4.1617332287692923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1.5360011514681023E-3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1.5351425269805453E-3</v>
      </c>
      <c r="F31" s="14">
        <f>(SUMIFS(TARIMSALAG2,KAYNAK,A31,SEBEP,B31,SÜRE,"Uzun",BİLDİRİM,"Bildirimli",İL,$B$10,İLÇE,$B$11)/VLOOKUP($B$11,ABONE2,6,FALSE))</f>
        <v>3.4746567146088536E-2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3.2586158826124485E-2</v>
      </c>
      <c r="I31" s="14">
        <f>(SUMIFS(TICARETHANEAG2,KAYNAK,A31,SEBEP,B31,SÜRE,"Uzun",BİLDİRİM,"Bildirimli",İL,$B$10,İLÇE,$B$11)/VLOOKUP($B$11,ABONE2,9,FALSE))</f>
        <v>3.7110368758145634E-2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3.5873553725383332E-2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1.3272458256762229E-2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1.2495523273647782</v>
      </c>
      <c r="D33" s="14">
        <f t="shared" ref="D33:O33" si="14">SUM(D28:D32)</f>
        <v>1.4104265992160114</v>
      </c>
      <c r="E33" s="14">
        <f t="shared" si="14"/>
        <v>1.2496422560663925</v>
      </c>
      <c r="F33" s="14">
        <f t="shared" si="14"/>
        <v>9.6569300022673019</v>
      </c>
      <c r="G33" s="14">
        <f t="shared" si="14"/>
        <v>20.202762302113346</v>
      </c>
      <c r="H33" s="14">
        <f t="shared" si="14"/>
        <v>10.312629419874309</v>
      </c>
      <c r="I33" s="14">
        <f t="shared" si="14"/>
        <v>6.0293532350592329</v>
      </c>
      <c r="J33" s="14">
        <f t="shared" si="14"/>
        <v>35.872221319376116</v>
      </c>
      <c r="K33" s="14">
        <f t="shared" si="14"/>
        <v>7.0239568755666841</v>
      </c>
      <c r="L33" s="14">
        <f t="shared" si="14"/>
        <v>0</v>
      </c>
      <c r="M33" s="14">
        <f t="shared" si="14"/>
        <v>708.81441607576608</v>
      </c>
      <c r="N33" s="14">
        <f t="shared" si="14"/>
        <v>667.11945042425043</v>
      </c>
      <c r="O33" s="14">
        <f t="shared" si="14"/>
        <v>4.1750056870260543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19667</v>
      </c>
      <c r="D37" s="18">
        <f>VLOOKUP($B$11,ABONE2,4,FALSE)</f>
        <v>11</v>
      </c>
      <c r="E37" s="18">
        <f>VLOOKUP($B$11,ABONE2,5,FALSE)</f>
        <v>19678</v>
      </c>
      <c r="F37" s="18">
        <f>VLOOKUP($B$11,ABONE2,6,FALSE)</f>
        <v>4344</v>
      </c>
      <c r="G37" s="18">
        <f>VLOOKUP($B$11,ABONE2,7,FALSE)</f>
        <v>288</v>
      </c>
      <c r="H37" s="18">
        <f>VLOOKUP($B$11,ABONE2,8,FALSE)</f>
        <v>4632</v>
      </c>
      <c r="I37" s="18">
        <f>VLOOKUP($B$11,ABONE2,9,FALSE)</f>
        <v>6062</v>
      </c>
      <c r="J37" s="18">
        <f>VLOOKUP($B$11,ABONE2,10,FALSE)</f>
        <v>209</v>
      </c>
      <c r="K37" s="18">
        <f>VLOOKUP($B$11,ABONE2,11,FALSE)</f>
        <v>6271</v>
      </c>
      <c r="L37" s="29">
        <f>VLOOKUP($B$11,ABONE2,12,FALSE)</f>
        <v>1</v>
      </c>
      <c r="M37" s="29">
        <f>VLOOKUP($B$11,ABONE2,13,FALSE)</f>
        <v>16</v>
      </c>
      <c r="N37" s="29">
        <f>VLOOKUP($B$11,ABONE2,14,FALSE)</f>
        <v>17</v>
      </c>
      <c r="O37" s="29">
        <f>VLOOKUP($B$11,ABONE2,15,FALSE)</f>
        <v>30598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3837.6277208333331</v>
      </c>
      <c r="D38" s="18">
        <f>VLOOKUP($B$11,TUKETIM,4,FALSE)</f>
        <v>4.7075666666666667</v>
      </c>
      <c r="E38" s="18">
        <f>VLOOKUP($B$11,TUKETIM,5,FALSE)</f>
        <v>3842.3352874999996</v>
      </c>
      <c r="F38" s="18">
        <f>VLOOKUP($B$11,TUKETIM,6,FALSE)</f>
        <v>4172.9182791666663</v>
      </c>
      <c r="G38" s="18">
        <f>VLOOKUP($B$11,TUKETIM,7,FALSE)</f>
        <v>795.78460416666667</v>
      </c>
      <c r="H38" s="18">
        <f>VLOOKUP($B$11,TUKETIM,8,FALSE)</f>
        <v>4968.7028833333334</v>
      </c>
      <c r="I38" s="18">
        <f>VLOOKUP($B$11,TUKETIM,9,FALSE)</f>
        <v>3605.7781208333331</v>
      </c>
      <c r="J38" s="18">
        <f>VLOOKUP($B$11,TUKETIM,10,FALSE)</f>
        <v>1249.6032416666669</v>
      </c>
      <c r="K38" s="18">
        <f>VLOOKUP($B$11,TUKETIM,11,FALSE)</f>
        <v>4855.3813625000003</v>
      </c>
      <c r="L38" s="29">
        <f>VLOOKUP($B$11,TUKETIM,12,FALSE)</f>
        <v>0</v>
      </c>
      <c r="M38" s="29">
        <f>VLOOKUP($B$11,TUKETIM,13,FALSE)</f>
        <v>1446.0088458333332</v>
      </c>
      <c r="N38" s="29">
        <f>VLOOKUP($B$11,TUKETIM,14,FALSE)</f>
        <v>1446.0088458333332</v>
      </c>
      <c r="O38" s="29">
        <f>VLOOKUP($B$11,TUKETIM,15,FALSE)</f>
        <v>15112.428379166666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77573.588999999993</v>
      </c>
      <c r="D39" s="18">
        <f>VLOOKUP($B$11,ANLASMA,4,FALSE)</f>
        <v>159.79999999999998</v>
      </c>
      <c r="E39" s="18">
        <f>VLOOKUP($B$11,ANLASMA,5,FALSE)</f>
        <v>77733.388999999996</v>
      </c>
      <c r="F39" s="18">
        <f>VLOOKUP($B$11,ANLASMA,6,FALSE)</f>
        <v>23405.050999999999</v>
      </c>
      <c r="G39" s="18">
        <f>VLOOKUP($B$11,ANLASMA,7,FALSE)</f>
        <v>8488.75</v>
      </c>
      <c r="H39" s="18">
        <f>VLOOKUP($B$11,ANLASMA,8,FALSE)</f>
        <v>31893.800999999999</v>
      </c>
      <c r="I39" s="18">
        <f>VLOOKUP($B$11,ANLASMA,9,FALSE)</f>
        <v>32449.119600000002</v>
      </c>
      <c r="J39" s="18">
        <f>VLOOKUP($B$11,ANLASMA,10,FALSE)</f>
        <v>15724.91</v>
      </c>
      <c r="K39" s="18">
        <f>VLOOKUP($B$11,ANLASMA,11,FALSE)</f>
        <v>48174.029600000002</v>
      </c>
      <c r="L39" s="29">
        <f>VLOOKUP($B$11,ANLASMA,12,FALSE)</f>
        <v>5</v>
      </c>
      <c r="M39" s="29">
        <f>VLOOKUP($B$11,ANLASMA,13,FALSE)</f>
        <v>5652</v>
      </c>
      <c r="N39" s="29">
        <f>VLOOKUP($B$11,ANLASMA,14,FALSE)</f>
        <v>5657</v>
      </c>
      <c r="O39" s="29">
        <f>VLOOKUP($B$11,ANLASMA,15,FALSE)</f>
        <v>163458.21960000001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99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4.902647131060129E-2</v>
      </c>
      <c r="D17" s="14">
        <f t="shared" si="1"/>
        <v>0.85841810279790931</v>
      </c>
      <c r="E17" s="14">
        <f t="shared" si="2"/>
        <v>5.188861941074796E-2</v>
      </c>
      <c r="F17" s="14">
        <f t="shared" si="3"/>
        <v>0.22216320947144871</v>
      </c>
      <c r="G17" s="14">
        <f t="shared" si="4"/>
        <v>4.5113457281859655E-3</v>
      </c>
      <c r="H17" s="14">
        <f t="shared" si="5"/>
        <v>0.21299384048891659</v>
      </c>
      <c r="I17" s="14">
        <f t="shared" si="6"/>
        <v>8.929704975811599E-2</v>
      </c>
      <c r="J17" s="14">
        <f t="shared" si="7"/>
        <v>0.44561743551870409</v>
      </c>
      <c r="K17" s="14">
        <f t="shared" si="8"/>
        <v>0.10593083319832863</v>
      </c>
      <c r="L17" s="14">
        <f t="shared" si="9"/>
        <v>2.9179760775174444</v>
      </c>
      <c r="M17" s="14">
        <f t="shared" si="10"/>
        <v>0</v>
      </c>
      <c r="N17" s="14">
        <f t="shared" si="11"/>
        <v>2.3343808620139557</v>
      </c>
      <c r="O17" s="19">
        <f t="shared" si="12"/>
        <v>6.8781191052590895E-2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4.187926498540176E-2</v>
      </c>
      <c r="D21" s="14">
        <f t="shared" si="1"/>
        <v>0</v>
      </c>
      <c r="E21" s="14">
        <f t="shared" si="2"/>
        <v>4.1731172697255355E-2</v>
      </c>
      <c r="F21" s="14">
        <f t="shared" si="3"/>
        <v>0.14508523284345673</v>
      </c>
      <c r="G21" s="14">
        <f t="shared" si="4"/>
        <v>0</v>
      </c>
      <c r="H21" s="14">
        <f t="shared" si="5"/>
        <v>0.13897299465271243</v>
      </c>
      <c r="I21" s="14">
        <f t="shared" si="6"/>
        <v>0.19214408043443487</v>
      </c>
      <c r="J21" s="14">
        <f t="shared" si="7"/>
        <v>0</v>
      </c>
      <c r="K21" s="14">
        <f t="shared" si="8"/>
        <v>0.18317439149440146</v>
      </c>
      <c r="L21" s="14">
        <f t="shared" si="9"/>
        <v>10.961954995857404</v>
      </c>
      <c r="M21" s="14">
        <f t="shared" si="10"/>
        <v>0</v>
      </c>
      <c r="N21" s="14">
        <f t="shared" si="11"/>
        <v>8.7695639966859229</v>
      </c>
      <c r="O21" s="19">
        <f t="shared" si="12"/>
        <v>8.211754078422441E-2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9.0905736296003042E-2</v>
      </c>
      <c r="D25" s="14">
        <f t="shared" ref="D25:O25" si="13">SUM(D15:D24)</f>
        <v>0.85841810279790931</v>
      </c>
      <c r="E25" s="14">
        <f t="shared" si="13"/>
        <v>9.3619792108003308E-2</v>
      </c>
      <c r="F25" s="14">
        <f t="shared" si="13"/>
        <v>0.36724844231490544</v>
      </c>
      <c r="G25" s="14">
        <f t="shared" si="13"/>
        <v>4.5113457281859655E-3</v>
      </c>
      <c r="H25" s="14">
        <f t="shared" si="13"/>
        <v>0.35196683514162902</v>
      </c>
      <c r="I25" s="14">
        <f t="shared" si="13"/>
        <v>0.28144113019255085</v>
      </c>
      <c r="J25" s="14">
        <f t="shared" si="13"/>
        <v>0.44561743551870409</v>
      </c>
      <c r="K25" s="14">
        <f t="shared" si="13"/>
        <v>0.28910522469273009</v>
      </c>
      <c r="L25" s="14">
        <f t="shared" si="13"/>
        <v>13.879931073374848</v>
      </c>
      <c r="M25" s="14">
        <f t="shared" si="13"/>
        <v>0</v>
      </c>
      <c r="N25" s="14">
        <f t="shared" si="13"/>
        <v>11.103944858699879</v>
      </c>
      <c r="O25" s="14">
        <f t="shared" si="13"/>
        <v>0.15089873183681529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8.3270269907296954E-2</v>
      </c>
      <c r="D29" s="14">
        <f>(SUMIFS(MESKENOG2,KAYNAK,A29,SEBEP,B29,SÜRE,"Uzun",BİLDİRİM,"Bildirimli",İL,$B$10,İLÇE,$B$11)/VLOOKUP($B$11,ABONE2,4,FALSE))</f>
        <v>0.55592037662560001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8.4941642024762579E-2</v>
      </c>
      <c r="F29" s="14">
        <f>(SUMIFS(TARIMSALAG2,KAYNAK,A29,SEBEP,B29,SÜRE,"Uzun",BİLDİRİM,"Bildirimli",İL,$B$10,İLÇE,$B$11)/VLOOKUP($B$11,ABONE2,6,FALSE))</f>
        <v>0.20460192205214936</v>
      </c>
      <c r="G29" s="14">
        <f>(SUMIFS(TARIMSALOG2,KAYNAK,A29,SEBEP,B29,SÜRE,"Uzun",BİLDİRİM,"Bildirimli",İL,$B$10,İLÇE,$B$11)/VLOOKUP($B$11,ABONE2,7,FALSE))</f>
        <v>4.1034839775339549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0.36885637671768001</v>
      </c>
      <c r="I29" s="14">
        <f>(SUMIFS(TICARETHANEAG2,KAYNAK,A29,SEBEP,B29,SÜRE,"Uzun",BİLDİRİM,"Bildirimli",İL,$B$10,İLÇE,$B$11)/VLOOKUP($B$11,ABONE2,9,FALSE))</f>
        <v>0.28192569692618391</v>
      </c>
      <c r="J29" s="14">
        <f>(SUMIFS(TICARETHANEOG2,KAYNAK,A29,SEBEP,B29,SÜRE,"Uzun",BİLDİRİM,"Bildirimli",İL,$B$10,İLÇE,$B$11)/VLOOKUP($B$11,ABONE2,10,FALSE))</f>
        <v>1.0039679283068634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0.31563214368430975</v>
      </c>
      <c r="L29" s="14">
        <f>(SUMIFS(SANAYIAG2,KAYNAK,A29,SEBEP,B29,SÜRE,"Uzun",BİLDİRİM,"Bildirimli",İL,$B$10,İLÇE,$B$11)/VLOOKUP($B$11,ABONE2,12,FALSE))</f>
        <v>73.29357232703974</v>
      </c>
      <c r="M29" s="14">
        <f>(SUMIFS(SANAYIOG2,KAYNAK,A29,SEBEP,B29,SÜRE,"Uzun",BİLDİRİM,"Bildirimli",İL,$B$10,İLÇE,$B$11)/VLOOKUP($B$11,ABONE2,13,FALSE))</f>
        <v>1.016613493113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58.838180560254386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0.23443359211756856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2.1929568079691455E-2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2.1852021353020966E-2</v>
      </c>
      <c r="F31" s="14">
        <f>(SUMIFS(TARIMSALAG2,KAYNAK,A31,SEBEP,B31,SÜRE,"Uzun",BİLDİRİM,"Bildirimli",İL,$B$10,İLÇE,$B$11)/VLOOKUP($B$11,ABONE2,6,FALSE))</f>
        <v>1.9520261927753121E-2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1.8697900560508535E-2</v>
      </c>
      <c r="I31" s="14">
        <f>(SUMIFS(TICARETHANEAG2,KAYNAK,A31,SEBEP,B31,SÜRE,"Uzun",BİLDİRİM,"Bildirimli",İL,$B$10,İLÇE,$B$11)/VLOOKUP($B$11,ABONE2,9,FALSE))</f>
        <v>0.12898417834987777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0.12296292619697068</v>
      </c>
      <c r="L31" s="14">
        <f>(SUMIFS(SANAYIAG2,KAYNAK,A31,SEBEP,B31,SÜRE,"Uzun",BİLDİRİM,"Bildirimli",İL,$B$10,İLÇE,$B$11)/VLOOKUP($B$11,ABONE2,12,FALSE))</f>
        <v>26.966319223793914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21.573055379035129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7.6347909958088406E-2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0.10519983798698841</v>
      </c>
      <c r="D33" s="14">
        <f t="shared" ref="D33:O33" si="14">SUM(D28:D32)</f>
        <v>0.55592037662560001</v>
      </c>
      <c r="E33" s="14">
        <f t="shared" si="14"/>
        <v>0.10679366337778354</v>
      </c>
      <c r="F33" s="14">
        <f t="shared" si="14"/>
        <v>0.22412218397990247</v>
      </c>
      <c r="G33" s="14">
        <f t="shared" si="14"/>
        <v>4.1034839775339549</v>
      </c>
      <c r="H33" s="14">
        <f t="shared" si="14"/>
        <v>0.38755427727818853</v>
      </c>
      <c r="I33" s="14">
        <f t="shared" si="14"/>
        <v>0.41090987527606171</v>
      </c>
      <c r="J33" s="14">
        <f t="shared" si="14"/>
        <v>1.0039679283068634</v>
      </c>
      <c r="K33" s="14">
        <f t="shared" si="14"/>
        <v>0.43859506988128044</v>
      </c>
      <c r="L33" s="14">
        <f t="shared" si="14"/>
        <v>100.25989155083366</v>
      </c>
      <c r="M33" s="14">
        <f t="shared" si="14"/>
        <v>1.016613493113</v>
      </c>
      <c r="N33" s="14">
        <f t="shared" si="14"/>
        <v>80.411235939289512</v>
      </c>
      <c r="O33" s="14">
        <f t="shared" si="14"/>
        <v>0.31078150207565697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13526</v>
      </c>
      <c r="D37" s="18">
        <f>VLOOKUP($B$11,ABONE2,4,FALSE)</f>
        <v>48</v>
      </c>
      <c r="E37" s="18">
        <f>VLOOKUP($B$11,ABONE2,5,FALSE)</f>
        <v>13574</v>
      </c>
      <c r="F37" s="18">
        <f>VLOOKUP($B$11,ABONE2,6,FALSE)</f>
        <v>432</v>
      </c>
      <c r="G37" s="18">
        <f>VLOOKUP($B$11,ABONE2,7,FALSE)</f>
        <v>19</v>
      </c>
      <c r="H37" s="18">
        <f>VLOOKUP($B$11,ABONE2,8,FALSE)</f>
        <v>451</v>
      </c>
      <c r="I37" s="18">
        <f>VLOOKUP($B$11,ABONE2,9,FALSE)</f>
        <v>2471</v>
      </c>
      <c r="J37" s="18">
        <f>VLOOKUP($B$11,ABONE2,10,FALSE)</f>
        <v>121</v>
      </c>
      <c r="K37" s="18">
        <f>VLOOKUP($B$11,ABONE2,11,FALSE)</f>
        <v>2592</v>
      </c>
      <c r="L37" s="29">
        <f>VLOOKUP($B$11,ABONE2,12,FALSE)</f>
        <v>24</v>
      </c>
      <c r="M37" s="29">
        <f>VLOOKUP($B$11,ABONE2,13,FALSE)</f>
        <v>6</v>
      </c>
      <c r="N37" s="29">
        <f>VLOOKUP($B$11,ABONE2,14,FALSE)</f>
        <v>30</v>
      </c>
      <c r="O37" s="29">
        <f>VLOOKUP($B$11,ABONE2,15,FALSE)</f>
        <v>16647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3111.5862083333332</v>
      </c>
      <c r="D38" s="18">
        <f>VLOOKUP($B$11,TUKETIM,4,FALSE)</f>
        <v>296.89662916666668</v>
      </c>
      <c r="E38" s="18">
        <f>VLOOKUP($B$11,TUKETIM,5,FALSE)</f>
        <v>3408.4828374999997</v>
      </c>
      <c r="F38" s="18">
        <f>VLOOKUP($B$11,TUKETIM,6,FALSE)</f>
        <v>105.28056666666666</v>
      </c>
      <c r="G38" s="18">
        <f>VLOOKUP($B$11,TUKETIM,7,FALSE)</f>
        <v>42.813970833333336</v>
      </c>
      <c r="H38" s="18">
        <f>VLOOKUP($B$11,TUKETIM,8,FALSE)</f>
        <v>148.0945375</v>
      </c>
      <c r="I38" s="18">
        <f>VLOOKUP($B$11,TUKETIM,9,FALSE)</f>
        <v>1292.4270833333333</v>
      </c>
      <c r="J38" s="18">
        <f>VLOOKUP($B$11,TUKETIM,10,FALSE)</f>
        <v>1091.2762874999999</v>
      </c>
      <c r="K38" s="18">
        <f>VLOOKUP($B$11,TUKETIM,11,FALSE)</f>
        <v>2383.7033708333329</v>
      </c>
      <c r="L38" s="29">
        <f>VLOOKUP($B$11,TUKETIM,12,FALSE)</f>
        <v>48.510912500000003</v>
      </c>
      <c r="M38" s="29">
        <f>VLOOKUP($B$11,TUKETIM,13,FALSE)</f>
        <v>129.8320875</v>
      </c>
      <c r="N38" s="29">
        <f>VLOOKUP($B$11,TUKETIM,14,FALSE)</f>
        <v>178.34300000000002</v>
      </c>
      <c r="O38" s="29">
        <f>VLOOKUP($B$11,TUKETIM,15,FALSE)</f>
        <v>6118.6237458333326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69979.599800000011</v>
      </c>
      <c r="D39" s="18">
        <f>VLOOKUP($B$11,ANLASMA,4,FALSE)</f>
        <v>5649.13</v>
      </c>
      <c r="E39" s="18">
        <f>VLOOKUP($B$11,ANLASMA,5,FALSE)</f>
        <v>75628.729800000016</v>
      </c>
      <c r="F39" s="18">
        <f>VLOOKUP($B$11,ANLASMA,6,FALSE)</f>
        <v>2402.8830000000003</v>
      </c>
      <c r="G39" s="18">
        <f>VLOOKUP($B$11,ANLASMA,7,FALSE)</f>
        <v>1073.0999999999999</v>
      </c>
      <c r="H39" s="18">
        <f>VLOOKUP($B$11,ANLASMA,8,FALSE)</f>
        <v>3475.9830000000002</v>
      </c>
      <c r="I39" s="18">
        <f>VLOOKUP($B$11,ANLASMA,9,FALSE)</f>
        <v>14320.321</v>
      </c>
      <c r="J39" s="18">
        <f>VLOOKUP($B$11,ANLASMA,10,FALSE)</f>
        <v>61214.5</v>
      </c>
      <c r="K39" s="18">
        <f>VLOOKUP($B$11,ANLASMA,11,FALSE)</f>
        <v>75534.820999999996</v>
      </c>
      <c r="L39" s="29">
        <f>VLOOKUP($B$11,ANLASMA,12,FALSE)</f>
        <v>168.09999999999997</v>
      </c>
      <c r="M39" s="29">
        <f>VLOOKUP($B$11,ANLASMA,13,FALSE)</f>
        <v>25102.32</v>
      </c>
      <c r="N39" s="29">
        <f>VLOOKUP($B$11,ANLASMA,14,FALSE)</f>
        <v>25270.42</v>
      </c>
      <c r="O39" s="29">
        <f>VLOOKUP($B$11,ANLASMA,15,FALSE)</f>
        <v>179909.95380000002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0.17625880522814169</v>
      </c>
      <c r="D17" s="14">
        <f t="shared" si="1"/>
        <v>3.266210604912656</v>
      </c>
      <c r="E17" s="14">
        <f t="shared" si="2"/>
        <v>0.1823121930226064</v>
      </c>
      <c r="F17" s="14">
        <f t="shared" si="3"/>
        <v>2.942061411344151</v>
      </c>
      <c r="G17" s="14">
        <f t="shared" si="4"/>
        <v>16.624177027877753</v>
      </c>
      <c r="H17" s="14">
        <f t="shared" si="5"/>
        <v>4.7255833127353108</v>
      </c>
      <c r="I17" s="14">
        <f t="shared" si="6"/>
        <v>0.43843636219110532</v>
      </c>
      <c r="J17" s="14">
        <f t="shared" si="7"/>
        <v>8.5990579968171552</v>
      </c>
      <c r="K17" s="14">
        <f t="shared" si="8"/>
        <v>0.7780168262966819</v>
      </c>
      <c r="L17" s="14">
        <f t="shared" si="9"/>
        <v>2.0747520297633142</v>
      </c>
      <c r="M17" s="14">
        <f t="shared" si="10"/>
        <v>34.783326081071273</v>
      </c>
      <c r="N17" s="14">
        <f t="shared" si="11"/>
        <v>11.567100443254784</v>
      </c>
      <c r="O17" s="19">
        <f t="shared" si="12"/>
        <v>0.57057258715223313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4.1633349298521222E-2</v>
      </c>
      <c r="D21" s="14">
        <f t="shared" si="1"/>
        <v>0</v>
      </c>
      <c r="E21" s="14">
        <f t="shared" si="2"/>
        <v>4.1551787246805048E-2</v>
      </c>
      <c r="F21" s="14">
        <f t="shared" si="3"/>
        <v>0.1022522836367223</v>
      </c>
      <c r="G21" s="14">
        <f t="shared" si="4"/>
        <v>0</v>
      </c>
      <c r="H21" s="14">
        <f t="shared" si="5"/>
        <v>8.892326402860129E-2</v>
      </c>
      <c r="I21" s="14">
        <f t="shared" si="6"/>
        <v>9.5017880291707477E-2</v>
      </c>
      <c r="J21" s="14">
        <f t="shared" si="7"/>
        <v>0</v>
      </c>
      <c r="K21" s="14">
        <f t="shared" si="8"/>
        <v>9.1063988378513205E-2</v>
      </c>
      <c r="L21" s="14">
        <f t="shared" si="9"/>
        <v>2.1560106464852753</v>
      </c>
      <c r="M21" s="14">
        <f t="shared" si="10"/>
        <v>0</v>
      </c>
      <c r="N21" s="14">
        <f t="shared" si="11"/>
        <v>1.5303152490787095</v>
      </c>
      <c r="O21" s="19">
        <f t="shared" si="12"/>
        <v>5.769800968821099E-2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5.0584691546237127E-5</v>
      </c>
      <c r="G22" s="14">
        <f t="shared" si="4"/>
        <v>0</v>
      </c>
      <c r="H22" s="14">
        <f t="shared" si="5"/>
        <v>4.3990762085590797E-5</v>
      </c>
      <c r="I22" s="14">
        <f t="shared" si="6"/>
        <v>4.1718256499758783E-7</v>
      </c>
      <c r="J22" s="14">
        <f t="shared" si="7"/>
        <v>0</v>
      </c>
      <c r="K22" s="14">
        <f t="shared" si="8"/>
        <v>3.9982272951182865E-7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2.475830851496038E-6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0.21789215452666291</v>
      </c>
      <c r="D25" s="14">
        <f t="shared" ref="D25:O25" si="13">SUM(D15:D24)</f>
        <v>3.266210604912656</v>
      </c>
      <c r="E25" s="14">
        <f t="shared" si="13"/>
        <v>0.22386398026941146</v>
      </c>
      <c r="F25" s="14">
        <f t="shared" si="13"/>
        <v>3.0443642796724193</v>
      </c>
      <c r="G25" s="14">
        <f t="shared" si="13"/>
        <v>16.624177027877753</v>
      </c>
      <c r="H25" s="14">
        <f t="shared" si="13"/>
        <v>4.8145505675259974</v>
      </c>
      <c r="I25" s="14">
        <f t="shared" si="13"/>
        <v>0.53345465966537786</v>
      </c>
      <c r="J25" s="14">
        <f t="shared" si="13"/>
        <v>8.5990579968171552</v>
      </c>
      <c r="K25" s="14">
        <f t="shared" si="13"/>
        <v>0.86908121449792464</v>
      </c>
      <c r="L25" s="14">
        <f t="shared" si="13"/>
        <v>4.2307626762485899</v>
      </c>
      <c r="M25" s="14">
        <f t="shared" si="13"/>
        <v>34.783326081071273</v>
      </c>
      <c r="N25" s="14">
        <f t="shared" si="13"/>
        <v>13.097415692333493</v>
      </c>
      <c r="O25" s="14">
        <f t="shared" si="13"/>
        <v>0.62827307267129562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0.13254887257941883</v>
      </c>
      <c r="D29" s="14">
        <f>(SUMIFS(MESKENOG2,KAYNAK,A29,SEBEP,B29,SÜRE,"Uzun",BİLDİRİM,"Bildirimli",İL,$B$10,İLÇE,$B$11)/VLOOKUP($B$11,ABONE2,4,FALSE))</f>
        <v>10.686401827201937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0.15322445873795057</v>
      </c>
      <c r="F29" s="14">
        <f>(SUMIFS(TARIMSALAG2,KAYNAK,A29,SEBEP,B29,SÜRE,"Uzun",BİLDİRİM,"Bildirimli",İL,$B$10,İLÇE,$B$11)/VLOOKUP($B$11,ABONE2,6,FALSE))</f>
        <v>1.0079133284953334</v>
      </c>
      <c r="G29" s="14">
        <f>(SUMIFS(TARIMSALOG2,KAYNAK,A29,SEBEP,B29,SÜRE,"Uzun",BİLDİRİM,"Bildirimli",İL,$B$10,İLÇE,$B$11)/VLOOKUP($B$11,ABONE2,7,FALSE))</f>
        <v>6.35472725293228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1.704893240386512</v>
      </c>
      <c r="I29" s="14">
        <f>(SUMIFS(TICARETHANEAG2,KAYNAK,A29,SEBEP,B29,SÜRE,"Uzun",BİLDİRİM,"Bildirimli",İL,$B$10,İLÇE,$B$11)/VLOOKUP($B$11,ABONE2,9,FALSE))</f>
        <v>1.1090688884885107</v>
      </c>
      <c r="J29" s="14">
        <f>(SUMIFS(TICARETHANEOG2,KAYNAK,A29,SEBEP,B29,SÜRE,"Uzun",BİLDİRİM,"Bildirimli",İL,$B$10,İLÇE,$B$11)/VLOOKUP($B$11,ABONE2,10,FALSE))</f>
        <v>4.5619944500904337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1.2527523132604177</v>
      </c>
      <c r="L29" s="14">
        <f>(SUMIFS(SANAYIAG2,KAYNAK,A29,SEBEP,B29,SÜRE,"Uzun",BİLDİRİM,"Bildirimli",İL,$B$10,İLÇE,$B$11)/VLOOKUP($B$11,ABONE2,12,FALSE))</f>
        <v>135.78971835914803</v>
      </c>
      <c r="M29" s="14">
        <f>(SUMIFS(SANAYIOG2,KAYNAK,A29,SEBEP,B29,SÜRE,"Uzun",BİLDİRİM,"Bildirimli",İL,$B$10,İLÇE,$B$11)/VLOOKUP($B$11,ABONE2,13,FALSE))</f>
        <v>87.067268824886739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121.64998650130298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0.85998665342377678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3.2659767766342377E-3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3.2595785460991524E-3</v>
      </c>
      <c r="F31" s="14">
        <f>(SUMIFS(TARIMSALAG2,KAYNAK,A31,SEBEP,B31,SÜRE,"Uzun",BİLDİRİM,"Bildirimli",İL,$B$10,İLÇE,$B$11)/VLOOKUP($B$11,ABONE2,6,FALSE))</f>
        <v>9.9112196027450507E-3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8.6192500180389941E-3</v>
      </c>
      <c r="I31" s="14">
        <f>(SUMIFS(TICARETHANEAG2,KAYNAK,A31,SEBEP,B31,SÜRE,"Uzun",BİLDİRİM,"Bildirimli",İL,$B$10,İLÇE,$B$11)/VLOOKUP($B$11,ABONE2,9,FALSE))</f>
        <v>9.6800836021150791E-3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9.2772751606307498E-3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4.5319392771091017E-3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0.13581484935605306</v>
      </c>
      <c r="D33" s="14">
        <f t="shared" ref="D33:O33" si="14">SUM(D28:D32)</f>
        <v>10.686401827201937</v>
      </c>
      <c r="E33" s="14">
        <f t="shared" si="14"/>
        <v>0.15648403728404972</v>
      </c>
      <c r="F33" s="14">
        <f t="shared" si="14"/>
        <v>1.0178245480980785</v>
      </c>
      <c r="G33" s="14">
        <f t="shared" si="14"/>
        <v>6.35472725293228</v>
      </c>
      <c r="H33" s="14">
        <f t="shared" si="14"/>
        <v>1.7135124904045511</v>
      </c>
      <c r="I33" s="14">
        <f t="shared" si="14"/>
        <v>1.1187489720906258</v>
      </c>
      <c r="J33" s="14">
        <f t="shared" si="14"/>
        <v>4.5619944500904337</v>
      </c>
      <c r="K33" s="14">
        <f t="shared" si="14"/>
        <v>1.2620295884210484</v>
      </c>
      <c r="L33" s="14">
        <f t="shared" si="14"/>
        <v>135.78971835914803</v>
      </c>
      <c r="M33" s="14">
        <f t="shared" si="14"/>
        <v>87.067268824886739</v>
      </c>
      <c r="N33" s="14">
        <f t="shared" si="14"/>
        <v>121.64998650130298</v>
      </c>
      <c r="O33" s="14">
        <f t="shared" si="14"/>
        <v>0.86451859270088594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61134</v>
      </c>
      <c r="D37" s="18">
        <f>VLOOKUP($B$11,ABONE2,4,FALSE)</f>
        <v>120</v>
      </c>
      <c r="E37" s="18">
        <f>VLOOKUP($B$11,ABONE2,5,FALSE)</f>
        <v>61254</v>
      </c>
      <c r="F37" s="18">
        <f>VLOOKUP($B$11,ABONE2,6,FALSE)</f>
        <v>3756</v>
      </c>
      <c r="G37" s="18">
        <f>VLOOKUP($B$11,ABONE2,7,FALSE)</f>
        <v>563</v>
      </c>
      <c r="H37" s="18">
        <f>VLOOKUP($B$11,ABONE2,8,FALSE)</f>
        <v>4319</v>
      </c>
      <c r="I37" s="18">
        <f>VLOOKUP($B$11,ABONE2,9,FALSE)</f>
        <v>12437</v>
      </c>
      <c r="J37" s="18">
        <f>VLOOKUP($B$11,ABONE2,10,FALSE)</f>
        <v>540</v>
      </c>
      <c r="K37" s="18">
        <f>VLOOKUP($B$11,ABONE2,11,FALSE)</f>
        <v>12977</v>
      </c>
      <c r="L37" s="29">
        <f>VLOOKUP($B$11,ABONE2,12,FALSE)</f>
        <v>203</v>
      </c>
      <c r="M37" s="29">
        <f>VLOOKUP($B$11,ABONE2,13,FALSE)</f>
        <v>83</v>
      </c>
      <c r="N37" s="29">
        <f>VLOOKUP($B$11,ABONE2,14,FALSE)</f>
        <v>286</v>
      </c>
      <c r="O37" s="29">
        <f>VLOOKUP($B$11,ABONE2,15,FALSE)</f>
        <v>78836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14838.888970833334</v>
      </c>
      <c r="D38" s="18">
        <f>VLOOKUP($B$11,TUKETIM,4,FALSE)</f>
        <v>304.04025416666667</v>
      </c>
      <c r="E38" s="18">
        <f>VLOOKUP($B$11,TUKETIM,5,FALSE)</f>
        <v>15142.929225</v>
      </c>
      <c r="F38" s="18">
        <f>VLOOKUP($B$11,TUKETIM,6,FALSE)</f>
        <v>2599.8515041666665</v>
      </c>
      <c r="G38" s="18">
        <f>VLOOKUP($B$11,TUKETIM,7,FALSE)</f>
        <v>1578.9499958333333</v>
      </c>
      <c r="H38" s="18">
        <f>VLOOKUP($B$11,TUKETIM,8,FALSE)</f>
        <v>4178.8014999999996</v>
      </c>
      <c r="I38" s="18">
        <f>VLOOKUP($B$11,TUKETIM,9,FALSE)</f>
        <v>7575.4071875000009</v>
      </c>
      <c r="J38" s="18">
        <f>VLOOKUP($B$11,TUKETIM,10,FALSE)</f>
        <v>5092.7665416666678</v>
      </c>
      <c r="K38" s="18">
        <f>VLOOKUP($B$11,TUKETIM,11,FALSE)</f>
        <v>12668.173729166669</v>
      </c>
      <c r="L38" s="29">
        <f>VLOOKUP($B$11,TUKETIM,12,FALSE)</f>
        <v>2216.1088833333333</v>
      </c>
      <c r="M38" s="29">
        <f>VLOOKUP($B$11,TUKETIM,13,FALSE)</f>
        <v>7475.7858666666652</v>
      </c>
      <c r="N38" s="29">
        <f>VLOOKUP($B$11,TUKETIM,14,FALSE)</f>
        <v>9691.8947499999995</v>
      </c>
      <c r="O38" s="29">
        <f>VLOOKUP($B$11,TUKETIM,15,FALSE)</f>
        <v>41681.799204166666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337681.36780000001</v>
      </c>
      <c r="D39" s="18">
        <f>VLOOKUP($B$11,ANLASMA,4,FALSE)</f>
        <v>6925.58</v>
      </c>
      <c r="E39" s="18">
        <f>VLOOKUP($B$11,ANLASMA,5,FALSE)</f>
        <v>344606.94780000002</v>
      </c>
      <c r="F39" s="18">
        <f>VLOOKUP($B$11,ANLASMA,6,FALSE)</f>
        <v>21154.111000000001</v>
      </c>
      <c r="G39" s="18">
        <f>VLOOKUP($B$11,ANLASMA,7,FALSE)</f>
        <v>18162.87</v>
      </c>
      <c r="H39" s="18">
        <f>VLOOKUP($B$11,ANLASMA,8,FALSE)</f>
        <v>39316.981</v>
      </c>
      <c r="I39" s="18">
        <f>VLOOKUP($B$11,ANLASMA,9,FALSE)</f>
        <v>95225.209399999992</v>
      </c>
      <c r="J39" s="18">
        <f>VLOOKUP($B$11,ANLASMA,10,FALSE)</f>
        <v>87286.04</v>
      </c>
      <c r="K39" s="18">
        <f>VLOOKUP($B$11,ANLASMA,11,FALSE)</f>
        <v>182511.24939999997</v>
      </c>
      <c r="L39" s="29">
        <f>VLOOKUP($B$11,ANLASMA,12,FALSE)</f>
        <v>8025.1840000000002</v>
      </c>
      <c r="M39" s="29">
        <f>VLOOKUP($B$11,ANLASMA,13,FALSE)</f>
        <v>39918.53</v>
      </c>
      <c r="N39" s="29">
        <f>VLOOKUP($B$11,ANLASMA,14,FALSE)</f>
        <v>47943.714</v>
      </c>
      <c r="O39" s="29">
        <f>VLOOKUP($B$11,ANLASMA,15,FALSE)</f>
        <v>614378.8922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0.3343895098327444</v>
      </c>
      <c r="D17" s="14">
        <f t="shared" si="1"/>
        <v>3.9703436523268905</v>
      </c>
      <c r="E17" s="14">
        <f t="shared" si="2"/>
        <v>0.35069903278973708</v>
      </c>
      <c r="F17" s="14">
        <f t="shared" si="3"/>
        <v>1.3214519501260775</v>
      </c>
      <c r="G17" s="14">
        <f t="shared" si="4"/>
        <v>44.223798738603129</v>
      </c>
      <c r="H17" s="14">
        <f t="shared" si="5"/>
        <v>12.093875270376865</v>
      </c>
      <c r="I17" s="14">
        <f t="shared" si="6"/>
        <v>1.058445557026926</v>
      </c>
      <c r="J17" s="14">
        <f t="shared" si="7"/>
        <v>21.266283932876593</v>
      </c>
      <c r="K17" s="14">
        <f t="shared" si="8"/>
        <v>2.2244610587138838</v>
      </c>
      <c r="L17" s="14">
        <f t="shared" si="9"/>
        <v>0.97576341300896663</v>
      </c>
      <c r="M17" s="14">
        <f t="shared" si="10"/>
        <v>246.45479631499481</v>
      </c>
      <c r="N17" s="14">
        <f t="shared" si="11"/>
        <v>220.6148981147858</v>
      </c>
      <c r="O17" s="19">
        <f t="shared" si="12"/>
        <v>0.90383749686913961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3.4751952579394695E-2</v>
      </c>
      <c r="D21" s="14">
        <f t="shared" si="1"/>
        <v>0</v>
      </c>
      <c r="E21" s="14">
        <f t="shared" si="2"/>
        <v>3.4596068388840752E-2</v>
      </c>
      <c r="F21" s="14">
        <f t="shared" si="3"/>
        <v>0.23154372621330421</v>
      </c>
      <c r="G21" s="14">
        <f t="shared" si="4"/>
        <v>0</v>
      </c>
      <c r="H21" s="14">
        <f t="shared" si="5"/>
        <v>0.17340501766629551</v>
      </c>
      <c r="I21" s="14">
        <f t="shared" si="6"/>
        <v>0.13000847572856886</v>
      </c>
      <c r="J21" s="14">
        <f t="shared" si="7"/>
        <v>0</v>
      </c>
      <c r="K21" s="14">
        <f t="shared" si="8"/>
        <v>0.12250683724400087</v>
      </c>
      <c r="L21" s="14">
        <f t="shared" si="9"/>
        <v>0.15872732587015836</v>
      </c>
      <c r="M21" s="14">
        <f t="shared" si="10"/>
        <v>0</v>
      </c>
      <c r="N21" s="14">
        <f t="shared" si="11"/>
        <v>1.6708139565279827E-2</v>
      </c>
      <c r="O21" s="19">
        <f t="shared" si="12"/>
        <v>4.8511649111444129E-2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0.36914146241213908</v>
      </c>
      <c r="D25" s="14">
        <f t="shared" ref="D25:O25" si="13">SUM(D15:D24)</f>
        <v>3.9703436523268905</v>
      </c>
      <c r="E25" s="14">
        <f t="shared" si="13"/>
        <v>0.38529510117857785</v>
      </c>
      <c r="F25" s="14">
        <f t="shared" si="13"/>
        <v>1.5529956763393817</v>
      </c>
      <c r="G25" s="14">
        <f t="shared" si="13"/>
        <v>44.223798738603129</v>
      </c>
      <c r="H25" s="14">
        <f t="shared" si="13"/>
        <v>12.26728028804316</v>
      </c>
      <c r="I25" s="14">
        <f t="shared" si="13"/>
        <v>1.1884540327554949</v>
      </c>
      <c r="J25" s="14">
        <f t="shared" si="13"/>
        <v>21.266283932876593</v>
      </c>
      <c r="K25" s="14">
        <f t="shared" si="13"/>
        <v>2.3469678959578846</v>
      </c>
      <c r="L25" s="14">
        <f t="shared" si="13"/>
        <v>1.134490738879125</v>
      </c>
      <c r="M25" s="14">
        <f t="shared" si="13"/>
        <v>246.45479631499481</v>
      </c>
      <c r="N25" s="14">
        <f t="shared" si="13"/>
        <v>220.63160625435108</v>
      </c>
      <c r="O25" s="14">
        <f t="shared" si="13"/>
        <v>0.95234914598058373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2.7903399338899355E-2</v>
      </c>
      <c r="D29" s="14">
        <f>(SUMIFS(MESKENOG2,KAYNAK,A29,SEBEP,B29,SÜRE,"Uzun",BİLDİRİM,"Bildirimli",İL,$B$10,İLÇE,$B$11)/VLOOKUP($B$11,ABONE2,4,FALSE))</f>
        <v>2.134861116453771E-2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2.7873997024123558E-2</v>
      </c>
      <c r="F29" s="14">
        <f>(SUMIFS(TARIMSALAG2,KAYNAK,A29,SEBEP,B29,SÜRE,"Uzun",BİLDİRİM,"Bildirimli",İL,$B$10,İLÇE,$B$11)/VLOOKUP($B$11,ABONE2,6,FALSE))</f>
        <v>2.3406534010184797E-2</v>
      </c>
      <c r="G29" s="14">
        <f>(SUMIFS(TARIMSALOG2,KAYNAK,A29,SEBEP,B29,SÜRE,"Uzun",BİLDİRİM,"Bildirimli",İL,$B$10,İLÇE,$B$11)/VLOOKUP($B$11,ABONE2,7,FALSE))</f>
        <v>3.7526453227592751E-2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2.6951928573507755E-2</v>
      </c>
      <c r="I29" s="14">
        <f>(SUMIFS(TICARETHANEAG2,KAYNAK,A29,SEBEP,B29,SÜRE,"Uzun",BİLDİRİM,"Bildirimli",İL,$B$10,İLÇE,$B$11)/VLOOKUP($B$11,ABONE2,9,FALSE))</f>
        <v>0.18516308520762881</v>
      </c>
      <c r="J29" s="14">
        <f>(SUMIFS(TICARETHANEOG2,KAYNAK,A29,SEBEP,B29,SÜRE,"Uzun",BİLDİRİM,"Bildirimli",İL,$B$10,İLÇE,$B$11)/VLOOKUP($B$11,ABONE2,10,FALSE))</f>
        <v>0.91382095298780364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0.22720748171632393</v>
      </c>
      <c r="L29" s="14">
        <f>(SUMIFS(SANAYIAG2,KAYNAK,A29,SEBEP,B29,SÜRE,"Uzun",BİLDİRİM,"Bildirimli",İL,$B$10,İLÇE,$B$11)/VLOOKUP($B$11,ABONE2,12,FALSE))</f>
        <v>0.74953512140440426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7.889843383204255E-2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5.4966824982282496E-2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2.1918446287436659E-2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2.1820128379977755E-2</v>
      </c>
      <c r="F31" s="14">
        <f>(SUMIFS(TARIMSALAG2,KAYNAK,A31,SEBEP,B31,SÜRE,"Uzun",BİLDİRİM,"Bildirimli",İL,$B$10,İLÇE,$B$11)/VLOOKUP($B$11,ABONE2,6,FALSE))</f>
        <v>0.19157941893099487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0.14347541636098524</v>
      </c>
      <c r="I31" s="14">
        <f>(SUMIFS(TICARETHANEAG2,KAYNAK,A31,SEBEP,B31,SÜRE,"Uzun",BİLDİRİM,"Bildirimli",İL,$B$10,İLÇE,$B$11)/VLOOKUP($B$11,ABONE2,9,FALSE))</f>
        <v>0.13520376396204337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0.12740235137480821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3.7888394093751186E-2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4.9821845626336014E-2</v>
      </c>
      <c r="D33" s="14">
        <f t="shared" ref="D33:O33" si="14">SUM(D28:D32)</f>
        <v>2.134861116453771E-2</v>
      </c>
      <c r="E33" s="14">
        <f t="shared" si="14"/>
        <v>4.9694125404101314E-2</v>
      </c>
      <c r="F33" s="14">
        <f t="shared" si="14"/>
        <v>0.21498595294117967</v>
      </c>
      <c r="G33" s="14">
        <f t="shared" si="14"/>
        <v>3.7526453227592751E-2</v>
      </c>
      <c r="H33" s="14">
        <f t="shared" si="14"/>
        <v>0.17042734493449299</v>
      </c>
      <c r="I33" s="14">
        <f t="shared" si="14"/>
        <v>0.32036684916967217</v>
      </c>
      <c r="J33" s="14">
        <f t="shared" si="14"/>
        <v>0.91382095298780364</v>
      </c>
      <c r="K33" s="14">
        <f t="shared" si="14"/>
        <v>0.35460983309113214</v>
      </c>
      <c r="L33" s="14">
        <f t="shared" si="14"/>
        <v>0.74953512140440426</v>
      </c>
      <c r="M33" s="14">
        <f t="shared" si="14"/>
        <v>0</v>
      </c>
      <c r="N33" s="14">
        <f t="shared" si="14"/>
        <v>7.889843383204255E-2</v>
      </c>
      <c r="O33" s="14">
        <f t="shared" si="14"/>
        <v>9.2855219076033682E-2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27076</v>
      </c>
      <c r="D37" s="18">
        <f>VLOOKUP($B$11,ABONE2,4,FALSE)</f>
        <v>122</v>
      </c>
      <c r="E37" s="18">
        <f>VLOOKUP($B$11,ABONE2,5,FALSE)</f>
        <v>27198</v>
      </c>
      <c r="F37" s="18">
        <f>VLOOKUP($B$11,ABONE2,6,FALSE)</f>
        <v>343</v>
      </c>
      <c r="G37" s="18">
        <f>VLOOKUP($B$11,ABONE2,7,FALSE)</f>
        <v>115</v>
      </c>
      <c r="H37" s="18">
        <f>VLOOKUP($B$11,ABONE2,8,FALSE)</f>
        <v>458</v>
      </c>
      <c r="I37" s="18">
        <f>VLOOKUP($B$11,ABONE2,9,FALSE)</f>
        <v>4099</v>
      </c>
      <c r="J37" s="18">
        <f>VLOOKUP($B$11,ABONE2,10,FALSE)</f>
        <v>251</v>
      </c>
      <c r="K37" s="18">
        <f>VLOOKUP($B$11,ABONE2,11,FALSE)</f>
        <v>4350</v>
      </c>
      <c r="L37" s="29">
        <f>VLOOKUP($B$11,ABONE2,12,FALSE)</f>
        <v>2</v>
      </c>
      <c r="M37" s="29">
        <f>VLOOKUP($B$11,ABONE2,13,FALSE)</f>
        <v>17</v>
      </c>
      <c r="N37" s="29">
        <f>VLOOKUP($B$11,ABONE2,14,FALSE)</f>
        <v>19</v>
      </c>
      <c r="O37" s="29">
        <f>VLOOKUP($B$11,ABONE2,15,FALSE)</f>
        <v>32025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6968.2152208333337</v>
      </c>
      <c r="D38" s="18">
        <f>VLOOKUP($B$11,TUKETIM,4,FALSE)</f>
        <v>93.301045833333333</v>
      </c>
      <c r="E38" s="18">
        <f>VLOOKUP($B$11,TUKETIM,5,FALSE)</f>
        <v>7061.5162666666674</v>
      </c>
      <c r="F38" s="18">
        <f>VLOOKUP($B$11,TUKETIM,6,FALSE)</f>
        <v>92.963841666666667</v>
      </c>
      <c r="G38" s="18">
        <f>VLOOKUP($B$11,TUKETIM,7,FALSE)</f>
        <v>811.20512916666667</v>
      </c>
      <c r="H38" s="18">
        <f>VLOOKUP($B$11,TUKETIM,8,FALSE)</f>
        <v>904.16897083333333</v>
      </c>
      <c r="I38" s="18">
        <f>VLOOKUP($B$11,TUKETIM,9,FALSE)</f>
        <v>2495.1011000000003</v>
      </c>
      <c r="J38" s="18">
        <f>VLOOKUP($B$11,TUKETIM,10,FALSE)</f>
        <v>5528.4778749999996</v>
      </c>
      <c r="K38" s="18">
        <f>VLOOKUP($B$11,TUKETIM,11,FALSE)</f>
        <v>8023.5789750000004</v>
      </c>
      <c r="L38" s="29">
        <f>VLOOKUP($B$11,TUKETIM,12,FALSE)</f>
        <v>1.4902166666666667</v>
      </c>
      <c r="M38" s="29">
        <f>VLOOKUP($B$11,TUKETIM,13,FALSE)</f>
        <v>966.84250000000009</v>
      </c>
      <c r="N38" s="29">
        <f>VLOOKUP($B$11,TUKETIM,14,FALSE)</f>
        <v>968.33271666666678</v>
      </c>
      <c r="O38" s="29">
        <f>VLOOKUP($B$11,TUKETIM,15,FALSE)</f>
        <v>16957.59692916667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155342.52779999998</v>
      </c>
      <c r="D39" s="18">
        <f>VLOOKUP($B$11,ANLASMA,4,FALSE)</f>
        <v>3497.5</v>
      </c>
      <c r="E39" s="18">
        <f>VLOOKUP($B$11,ANLASMA,5,FALSE)</f>
        <v>158840.02779999998</v>
      </c>
      <c r="F39" s="18">
        <f>VLOOKUP($B$11,ANLASMA,6,FALSE)</f>
        <v>1828.886</v>
      </c>
      <c r="G39" s="18">
        <f>VLOOKUP($B$11,ANLASMA,7,FALSE)</f>
        <v>5629.2</v>
      </c>
      <c r="H39" s="18">
        <f>VLOOKUP($B$11,ANLASMA,8,FALSE)</f>
        <v>7458.0859999999993</v>
      </c>
      <c r="I39" s="18">
        <f>VLOOKUP($B$11,ANLASMA,9,FALSE)</f>
        <v>23497.923200000001</v>
      </c>
      <c r="J39" s="18">
        <f>VLOOKUP($B$11,ANLASMA,10,FALSE)</f>
        <v>68826.34</v>
      </c>
      <c r="K39" s="18">
        <f>VLOOKUP($B$11,ANLASMA,11,FALSE)</f>
        <v>92324.263200000001</v>
      </c>
      <c r="L39" s="29">
        <f>VLOOKUP($B$11,ANLASMA,12,FALSE)</f>
        <v>41.6</v>
      </c>
      <c r="M39" s="29">
        <f>VLOOKUP($B$11,ANLASMA,13,FALSE)</f>
        <v>5670.6</v>
      </c>
      <c r="N39" s="29">
        <f>VLOOKUP($B$11,ANLASMA,14,FALSE)</f>
        <v>5712.2000000000007</v>
      </c>
      <c r="O39" s="29">
        <f>VLOOKUP($B$11,ANLASMA,15,FALSE)</f>
        <v>264334.57699999999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7.9799294954675873E-2</v>
      </c>
      <c r="D17" s="14">
        <f t="shared" si="1"/>
        <v>0.19569588346609446</v>
      </c>
      <c r="E17" s="14">
        <f t="shared" si="2"/>
        <v>7.985536038489989E-2</v>
      </c>
      <c r="F17" s="14">
        <f t="shared" si="3"/>
        <v>1.3496881491929513</v>
      </c>
      <c r="G17" s="14">
        <f t="shared" si="4"/>
        <v>11.078789210845382</v>
      </c>
      <c r="H17" s="14">
        <f t="shared" si="5"/>
        <v>2.0330929250944219</v>
      </c>
      <c r="I17" s="14">
        <f t="shared" si="6"/>
        <v>0.32293416950622988</v>
      </c>
      <c r="J17" s="14">
        <f t="shared" si="7"/>
        <v>3.3176745052457108</v>
      </c>
      <c r="K17" s="14">
        <f t="shared" si="8"/>
        <v>0.42655446249189249</v>
      </c>
      <c r="L17" s="14">
        <f t="shared" si="9"/>
        <v>0</v>
      </c>
      <c r="M17" s="14">
        <f t="shared" si="10"/>
        <v>6.0541285856078844</v>
      </c>
      <c r="N17" s="14">
        <f t="shared" si="11"/>
        <v>5.7909056036249327</v>
      </c>
      <c r="O17" s="19">
        <f t="shared" si="12"/>
        <v>0.3511211520790844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7.0497806390160574E-3</v>
      </c>
      <c r="D21" s="14">
        <f t="shared" si="1"/>
        <v>0</v>
      </c>
      <c r="E21" s="14">
        <f t="shared" si="2"/>
        <v>7.0463702799227652E-3</v>
      </c>
      <c r="F21" s="14">
        <f t="shared" si="3"/>
        <v>0.13178246480952036</v>
      </c>
      <c r="G21" s="14">
        <f t="shared" si="4"/>
        <v>0</v>
      </c>
      <c r="H21" s="14">
        <f t="shared" si="5"/>
        <v>0.1225256213190286</v>
      </c>
      <c r="I21" s="14">
        <f t="shared" si="6"/>
        <v>5.0636181969845886E-2</v>
      </c>
      <c r="J21" s="14">
        <f t="shared" si="7"/>
        <v>0</v>
      </c>
      <c r="K21" s="14">
        <f t="shared" si="8"/>
        <v>4.8884131567086958E-2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2.5942108630699977E-2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8.6849075593691927E-2</v>
      </c>
      <c r="D25" s="14">
        <f t="shared" ref="D25:O25" si="13">SUM(D15:D24)</f>
        <v>0.19569588346609446</v>
      </c>
      <c r="E25" s="14">
        <f t="shared" si="13"/>
        <v>8.6901730664822652E-2</v>
      </c>
      <c r="F25" s="14">
        <f t="shared" si="13"/>
        <v>1.4814706140024716</v>
      </c>
      <c r="G25" s="14">
        <f t="shared" si="13"/>
        <v>11.078789210845382</v>
      </c>
      <c r="H25" s="14">
        <f t="shared" si="13"/>
        <v>2.1556185464134505</v>
      </c>
      <c r="I25" s="14">
        <f t="shared" si="13"/>
        <v>0.37357035147607576</v>
      </c>
      <c r="J25" s="14">
        <f t="shared" si="13"/>
        <v>3.3176745052457108</v>
      </c>
      <c r="K25" s="14">
        <f t="shared" si="13"/>
        <v>0.47543859405897948</v>
      </c>
      <c r="L25" s="14">
        <f t="shared" si="13"/>
        <v>0</v>
      </c>
      <c r="M25" s="14">
        <f t="shared" si="13"/>
        <v>6.0541285856078844</v>
      </c>
      <c r="N25" s="14">
        <f t="shared" si="13"/>
        <v>5.7909056036249327</v>
      </c>
      <c r="O25" s="14">
        <f t="shared" si="13"/>
        <v>0.37706326070978435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0.26318013233397042</v>
      </c>
      <c r="D29" s="14">
        <f>(SUMIFS(MESKENOG2,KAYNAK,A29,SEBEP,B29,SÜRE,"Uzun",BİLDİRİM,"Bildirimli",İL,$B$10,İLÇE,$B$11)/VLOOKUP($B$11,ABONE2,4,FALSE))</f>
        <v>3.0435046485026085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0.26452512524673444</v>
      </c>
      <c r="F29" s="14">
        <f>(SUMIFS(TARIMSALAG2,KAYNAK,A29,SEBEP,B29,SÜRE,"Uzun",BİLDİRİM,"Bildirimli",İL,$B$10,İLÇE,$B$11)/VLOOKUP($B$11,ABONE2,6,FALSE))</f>
        <v>2.2664119074633375</v>
      </c>
      <c r="G29" s="14">
        <f>(SUMIFS(TARIMSALOG2,KAYNAK,A29,SEBEP,B29,SÜRE,"Uzun",BİLDİRİM,"Bildirimli",İL,$B$10,İLÇE,$B$11)/VLOOKUP($B$11,ABONE2,7,FALSE))</f>
        <v>0.7009822195976847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2.1564508619108276</v>
      </c>
      <c r="I29" s="14">
        <f>(SUMIFS(TICARETHANEAG2,KAYNAK,A29,SEBEP,B29,SÜRE,"Uzun",BİLDİRİM,"Bildirimli",İL,$B$10,İLÇE,$B$11)/VLOOKUP($B$11,ABONE2,9,FALSE))</f>
        <v>0.77769656645591867</v>
      </c>
      <c r="J29" s="14">
        <f>(SUMIFS(TICARETHANEOG2,KAYNAK,A29,SEBEP,B29,SÜRE,"Uzun",BİLDİRİM,"Bildirimli",İL,$B$10,İLÇE,$B$11)/VLOOKUP($B$11,ABONE2,10,FALSE))</f>
        <v>1.7591504881724709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0.81165561850010359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0.5770369984476289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0.55194843329773202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0.55307859211285226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3.4658180963995727E-2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3.4641414932730388E-2</v>
      </c>
      <c r="F31" s="14">
        <f>(SUMIFS(TARIMSALAG2,KAYNAK,A31,SEBEP,B31,SÜRE,"Uzun",BİLDİRİM,"Bildirimli",İL,$B$10,İLÇE,$B$11)/VLOOKUP($B$11,ABONE2,6,FALSE))</f>
        <v>0.14257847130358584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0.13256328001179635</v>
      </c>
      <c r="I31" s="14">
        <f>(SUMIFS(TICARETHANEAG2,KAYNAK,A31,SEBEP,B31,SÜRE,"Uzun",BİLDİRİM,"Bildirimli",İL,$B$10,İLÇE,$B$11)/VLOOKUP($B$11,ABONE2,9,FALSE))</f>
        <v>3.6724618600753128E-2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3.5453918869700451E-2</v>
      </c>
      <c r="L31" s="14">
        <f>(SUMIFS(SANAYIAG2,KAYNAK,A31,SEBEP,B31,SÜRE,"Uzun",BİLDİRİM,"Bildirimli",İL,$B$10,İLÇE,$B$11)/VLOOKUP($B$11,ABONE2,12,FALSE))</f>
        <v>867.344865949873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37.710646345646651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9.6650886637166034E-2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0.29783831329796617</v>
      </c>
      <c r="D33" s="14">
        <f t="shared" ref="D33:O33" si="14">SUM(D28:D32)</f>
        <v>3.0435046485026085</v>
      </c>
      <c r="E33" s="14">
        <f t="shared" si="14"/>
        <v>0.29916654017946481</v>
      </c>
      <c r="F33" s="14">
        <f t="shared" si="14"/>
        <v>2.4089903787669233</v>
      </c>
      <c r="G33" s="14">
        <f t="shared" si="14"/>
        <v>0.7009822195976847</v>
      </c>
      <c r="H33" s="14">
        <f t="shared" si="14"/>
        <v>2.2890141419226238</v>
      </c>
      <c r="I33" s="14">
        <f t="shared" si="14"/>
        <v>0.81442118505667183</v>
      </c>
      <c r="J33" s="14">
        <f t="shared" si="14"/>
        <v>1.7591504881724709</v>
      </c>
      <c r="K33" s="14">
        <f t="shared" si="14"/>
        <v>0.8471095373698041</v>
      </c>
      <c r="L33" s="14">
        <f t="shared" si="14"/>
        <v>867.344865949873</v>
      </c>
      <c r="M33" s="14">
        <f t="shared" si="14"/>
        <v>0.5770369984476289</v>
      </c>
      <c r="N33" s="14">
        <f t="shared" si="14"/>
        <v>38.262594778944383</v>
      </c>
      <c r="O33" s="14">
        <f t="shared" si="14"/>
        <v>0.6497294787500183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12397</v>
      </c>
      <c r="D37" s="18">
        <f>VLOOKUP($B$11,ABONE2,4,FALSE)</f>
        <v>6</v>
      </c>
      <c r="E37" s="18">
        <f>VLOOKUP($B$11,ABONE2,5,FALSE)</f>
        <v>12403</v>
      </c>
      <c r="F37" s="18">
        <f>VLOOKUP($B$11,ABONE2,6,FALSE)</f>
        <v>1681</v>
      </c>
      <c r="G37" s="18">
        <f>VLOOKUP($B$11,ABONE2,7,FALSE)</f>
        <v>127</v>
      </c>
      <c r="H37" s="18">
        <f>VLOOKUP($B$11,ABONE2,8,FALSE)</f>
        <v>1808</v>
      </c>
      <c r="I37" s="18">
        <f>VLOOKUP($B$11,ABONE2,9,FALSE)</f>
        <v>2539</v>
      </c>
      <c r="J37" s="18">
        <f>VLOOKUP($B$11,ABONE2,10,FALSE)</f>
        <v>91</v>
      </c>
      <c r="K37" s="18">
        <f>VLOOKUP($B$11,ABONE2,11,FALSE)</f>
        <v>2630</v>
      </c>
      <c r="L37" s="29">
        <f>VLOOKUP($B$11,ABONE2,12,FALSE)</f>
        <v>1</v>
      </c>
      <c r="M37" s="29">
        <f>VLOOKUP($B$11,ABONE2,13,FALSE)</f>
        <v>22</v>
      </c>
      <c r="N37" s="29">
        <f>VLOOKUP($B$11,ABONE2,14,FALSE)</f>
        <v>23</v>
      </c>
      <c r="O37" s="29">
        <f>VLOOKUP($B$11,ABONE2,15,FALSE)</f>
        <v>16864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2080.1995416666664</v>
      </c>
      <c r="D38" s="18">
        <f>VLOOKUP($B$11,TUKETIM,4,FALSE)</f>
        <v>1.7475750000000001</v>
      </c>
      <c r="E38" s="18">
        <f>VLOOKUP($B$11,TUKETIM,5,FALSE)</f>
        <v>2081.9471166666663</v>
      </c>
      <c r="F38" s="18">
        <f>VLOOKUP($B$11,TUKETIM,6,FALSE)</f>
        <v>1669.8065458333333</v>
      </c>
      <c r="G38" s="18">
        <f>VLOOKUP($B$11,TUKETIM,7,FALSE)</f>
        <v>296.2752375</v>
      </c>
      <c r="H38" s="18">
        <f>VLOOKUP($B$11,TUKETIM,8,FALSE)</f>
        <v>1966.0817833333333</v>
      </c>
      <c r="I38" s="18">
        <f>VLOOKUP($B$11,TUKETIM,9,FALSE)</f>
        <v>1241.4071041666668</v>
      </c>
      <c r="J38" s="18">
        <f>VLOOKUP($B$11,TUKETIM,10,FALSE)</f>
        <v>792.05939166666667</v>
      </c>
      <c r="K38" s="18">
        <f>VLOOKUP($B$11,TUKETIM,11,FALSE)</f>
        <v>2033.4664958333335</v>
      </c>
      <c r="L38" s="29">
        <f>VLOOKUP($B$11,TUKETIM,12,FALSE)</f>
        <v>36.569179166666665</v>
      </c>
      <c r="M38" s="29">
        <f>VLOOKUP($B$11,TUKETIM,13,FALSE)</f>
        <v>10573.283091666668</v>
      </c>
      <c r="N38" s="29">
        <f>VLOOKUP($B$11,TUKETIM,14,FALSE)</f>
        <v>10609.852270833335</v>
      </c>
      <c r="O38" s="29">
        <f>VLOOKUP($B$11,TUKETIM,15,FALSE)</f>
        <v>16691.347666666668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52462.219800000006</v>
      </c>
      <c r="D39" s="18">
        <f>VLOOKUP($B$11,ANLASMA,4,FALSE)</f>
        <v>90</v>
      </c>
      <c r="E39" s="18">
        <f>VLOOKUP($B$11,ANLASMA,5,FALSE)</f>
        <v>52552.219800000006</v>
      </c>
      <c r="F39" s="18">
        <f>VLOOKUP($B$11,ANLASMA,6,FALSE)</f>
        <v>13127.791000000001</v>
      </c>
      <c r="G39" s="18">
        <f>VLOOKUP($B$11,ANLASMA,7,FALSE)</f>
        <v>5913.42</v>
      </c>
      <c r="H39" s="18">
        <f>VLOOKUP($B$11,ANLASMA,8,FALSE)</f>
        <v>19041.211000000003</v>
      </c>
      <c r="I39" s="18">
        <f>VLOOKUP($B$11,ANLASMA,9,FALSE)</f>
        <v>14490.156400000002</v>
      </c>
      <c r="J39" s="18">
        <f>VLOOKUP($B$11,ANLASMA,10,FALSE)</f>
        <v>40470</v>
      </c>
      <c r="K39" s="18">
        <f>VLOOKUP($B$11,ANLASMA,11,FALSE)</f>
        <v>54960.1564</v>
      </c>
      <c r="L39" s="29">
        <f>VLOOKUP($B$11,ANLASMA,12,FALSE)</f>
        <v>599.99900000000002</v>
      </c>
      <c r="M39" s="29">
        <f>VLOOKUP($B$11,ANLASMA,13,FALSE)</f>
        <v>739778</v>
      </c>
      <c r="N39" s="29">
        <f>VLOOKUP($B$11,ANLASMA,14,FALSE)</f>
        <v>740377.99899999995</v>
      </c>
      <c r="O39" s="29">
        <f>VLOOKUP($B$11,ANLASMA,15,FALSE)</f>
        <v>866931.5861999999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7.7584874541144653E-3</v>
      </c>
      <c r="D15" s="14">
        <f t="shared" ref="D15:D24" si="1">(SUMIFS(MESKENOG2,KAYNAK,A15,SEBEP,B15,SÜRE,"Uzun",BİLDİRİM,"Bildirimsiz",İL,$B$10,İLÇE,$B$11)/VLOOKUP($B$11,ABONE2,4,FALSE))</f>
        <v>3.6986264047316419E-2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7.781135997789154E-3</v>
      </c>
      <c r="F15" s="14">
        <f t="shared" ref="F15:F24" si="3">(SUMIFS(TARIMSALAG2,KAYNAK,A15,SEBEP,B15,SÜRE,"Uzun",BİLDİRİM,"Bildirimsiz",İL,$B$10,İLÇE,$B$11)/VLOOKUP($B$11,ABONE2,6,FALSE))</f>
        <v>0.6776295145452208</v>
      </c>
      <c r="G15" s="14">
        <f t="shared" ref="G15:G24" si="4">(SUMIFS(TARIMSALOG2,KAYNAK,A15,SEBEP,B15,SÜRE,"Uzun",BİLDİRİM,"Bildirimsiz",İL,$B$10,İLÇE,$B$11)/VLOOKUP($B$11,ABONE2,7,FALSE))</f>
        <v>1.959403361593272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1.0044484966667471</v>
      </c>
      <c r="I15" s="14">
        <f t="shared" ref="I15:I24" si="6">(SUMIFS(TICARETHANEAG2,KAYNAK,A15,SEBEP,B15,SÜRE,"Uzun",BİLDİRİM,"Bildirimsiz",İL,$B$10,İLÇE,$B$11)/VLOOKUP($B$11,ABONE2,9,FALSE))</f>
        <v>3.0036868104043248E-2</v>
      </c>
      <c r="J15" s="14">
        <f t="shared" ref="J15:J24" si="7">(SUMIFS(TICARETHANEOG2,KAYNAK,A15,SEBEP,B15,SÜRE,"Uzun",BİLDİRİM,"Bildirimsiz",İL,$B$10,İLÇE,$B$11)/VLOOKUP($B$11,ABONE2,10,FALSE))</f>
        <v>1.0925518389996345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8.4085611789925394E-2</v>
      </c>
      <c r="L15" s="14">
        <f t="shared" ref="L15:L24" si="9">(SUMIFS(SANAYIAG2,KAYNAK,A15,SEBEP,B15,SÜRE,"Uzun",BİLDİRİM,"Bildirimsiz",İL,$B$10,İLÇE,$B$11)/VLOOKUP($B$11,ABONE2,12,FALSE))</f>
        <v>2.0007462109476544</v>
      </c>
      <c r="M15" s="14">
        <f t="shared" ref="M15:M24" si="10">(SUMIFS(SANAYIOG2,KAYNAK,A15,SEBEP,B15,SÜRE,"Uzun",BİLDİRİM,"Bildirimsiz",İL,$B$10,İLÇE,$B$11)/VLOOKUP($B$11,ABONE2,13,FALSE))</f>
        <v>16.073329583532331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14.047929733646312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0.119804208255507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0.16988623010552059</v>
      </c>
      <c r="D17" s="14">
        <f t="shared" si="1"/>
        <v>1.7849155382624928</v>
      </c>
      <c r="E17" s="14">
        <f t="shared" si="2"/>
        <v>0.17113771297850114</v>
      </c>
      <c r="F17" s="14">
        <f t="shared" si="3"/>
        <v>2.4430933241042725</v>
      </c>
      <c r="G17" s="14">
        <f t="shared" si="4"/>
        <v>8.526613345722879</v>
      </c>
      <c r="H17" s="14">
        <f t="shared" si="5"/>
        <v>3.9942326500939567</v>
      </c>
      <c r="I17" s="14">
        <f t="shared" si="6"/>
        <v>0.419636483321016</v>
      </c>
      <c r="J17" s="14">
        <f t="shared" si="7"/>
        <v>10.957706831832368</v>
      </c>
      <c r="K17" s="14">
        <f t="shared" si="8"/>
        <v>0.95569430726903648</v>
      </c>
      <c r="L17" s="14">
        <f t="shared" si="9"/>
        <v>21.530068919682417</v>
      </c>
      <c r="M17" s="14">
        <f t="shared" si="10"/>
        <v>145.7178767055743</v>
      </c>
      <c r="N17" s="14">
        <f t="shared" si="11"/>
        <v>127.84411745414687</v>
      </c>
      <c r="O17" s="19">
        <f t="shared" si="12"/>
        <v>1.0475424314515167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2.5862875614978864E-3</v>
      </c>
      <c r="D18" s="14">
        <f t="shared" si="1"/>
        <v>0</v>
      </c>
      <c r="E18" s="14">
        <f t="shared" si="2"/>
        <v>2.584283452611769E-3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2.6845571279010333E-3</v>
      </c>
      <c r="J18" s="14">
        <f t="shared" si="7"/>
        <v>0</v>
      </c>
      <c r="K18" s="14">
        <f t="shared" si="8"/>
        <v>2.5479972260732697E-3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2.4876979473708199E-3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1.739799824043509E-2</v>
      </c>
      <c r="D21" s="14">
        <f t="shared" si="1"/>
        <v>0</v>
      </c>
      <c r="E21" s="14">
        <f t="shared" si="2"/>
        <v>1.7384516567556411E-2</v>
      </c>
      <c r="F21" s="14">
        <f t="shared" si="3"/>
        <v>0.53229217065801604</v>
      </c>
      <c r="G21" s="14">
        <f t="shared" si="4"/>
        <v>0</v>
      </c>
      <c r="H21" s="14">
        <f t="shared" si="5"/>
        <v>0.39657151618659653</v>
      </c>
      <c r="I21" s="14">
        <f t="shared" si="6"/>
        <v>8.8669655238106534E-2</v>
      </c>
      <c r="J21" s="14">
        <f t="shared" si="7"/>
        <v>0</v>
      </c>
      <c r="K21" s="14">
        <f t="shared" si="8"/>
        <v>8.4159146115924108E-2</v>
      </c>
      <c r="L21" s="14">
        <f t="shared" si="9"/>
        <v>7.4230188828206138</v>
      </c>
      <c r="M21" s="14">
        <f t="shared" si="10"/>
        <v>0</v>
      </c>
      <c r="N21" s="14">
        <f t="shared" si="11"/>
        <v>1.068359727060163</v>
      </c>
      <c r="O21" s="19">
        <f t="shared" si="12"/>
        <v>4.5251920674368118E-2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2.4813623209584221E-3</v>
      </c>
      <c r="D22" s="14">
        <f t="shared" si="1"/>
        <v>0</v>
      </c>
      <c r="E22" s="14">
        <f t="shared" si="2"/>
        <v>2.4794395184243412E-3</v>
      </c>
      <c r="F22" s="14">
        <f t="shared" si="3"/>
        <v>3.4108513625812992E-2</v>
      </c>
      <c r="G22" s="14">
        <f t="shared" si="4"/>
        <v>0</v>
      </c>
      <c r="H22" s="14">
        <f t="shared" si="5"/>
        <v>2.5411730078123303E-2</v>
      </c>
      <c r="I22" s="14">
        <f t="shared" si="6"/>
        <v>1.6075272206542212E-2</v>
      </c>
      <c r="J22" s="14">
        <f t="shared" si="7"/>
        <v>0</v>
      </c>
      <c r="K22" s="14">
        <f t="shared" si="8"/>
        <v>1.5257544182964496E-2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5.316808774972509E-3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0.20011036568252646</v>
      </c>
      <c r="D25" s="14">
        <f t="shared" ref="D25:O25" si="13">SUM(D15:D24)</f>
        <v>1.8219018023098092</v>
      </c>
      <c r="E25" s="14">
        <f t="shared" si="13"/>
        <v>0.2013670885148828</v>
      </c>
      <c r="F25" s="14">
        <f t="shared" si="13"/>
        <v>3.6871235229333221</v>
      </c>
      <c r="G25" s="14">
        <f t="shared" si="13"/>
        <v>10.486016707316152</v>
      </c>
      <c r="H25" s="14">
        <f t="shared" si="13"/>
        <v>5.4206643930254232</v>
      </c>
      <c r="I25" s="14">
        <f t="shared" si="13"/>
        <v>0.55710283599760912</v>
      </c>
      <c r="J25" s="14">
        <f t="shared" si="13"/>
        <v>12.050258670832003</v>
      </c>
      <c r="K25" s="14">
        <f t="shared" si="13"/>
        <v>1.1417446065839238</v>
      </c>
      <c r="L25" s="14">
        <f t="shared" si="13"/>
        <v>30.953834013450685</v>
      </c>
      <c r="M25" s="14">
        <f t="shared" si="13"/>
        <v>161.79120628910664</v>
      </c>
      <c r="N25" s="14">
        <f t="shared" si="13"/>
        <v>142.96040691485334</v>
      </c>
      <c r="O25" s="14">
        <f t="shared" si="13"/>
        <v>1.2204030671037351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0.17915248032957171</v>
      </c>
      <c r="D29" s="14">
        <f>(SUMIFS(MESKENOG2,KAYNAK,A29,SEBEP,B29,SÜRE,"Uzun",BİLDİRİM,"Bildirimli",İL,$B$10,İLÇE,$B$11)/VLOOKUP($B$11,ABONE2,4,FALSE))</f>
        <v>1.800432986619201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0.18040880724306538</v>
      </c>
      <c r="F29" s="14">
        <f>(SUMIFS(TARIMSALAG2,KAYNAK,A29,SEBEP,B29,SÜRE,"Uzun",BİLDİRİM,"Bildirimli",İL,$B$10,İLÇE,$B$11)/VLOOKUP($B$11,ABONE2,6,FALSE))</f>
        <v>0.8587832608189383</v>
      </c>
      <c r="G29" s="14">
        <f>(SUMIFS(TARIMSALOG2,KAYNAK,A29,SEBEP,B29,SÜRE,"Uzun",BİLDİRİM,"Bildirimli",İL,$B$10,İLÇE,$B$11)/VLOOKUP($B$11,ABONE2,7,FALSE))</f>
        <v>2.985783239593867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1.4011129156458484</v>
      </c>
      <c r="I29" s="14">
        <f>(SUMIFS(TICARETHANEAG2,KAYNAK,A29,SEBEP,B29,SÜRE,"Uzun",BİLDİRİM,"Bildirimli",İL,$B$10,İLÇE,$B$11)/VLOOKUP($B$11,ABONE2,9,FALSE))</f>
        <v>0.42694001196134174</v>
      </c>
      <c r="J29" s="14">
        <f>(SUMIFS(TICARETHANEOG2,KAYNAK,A29,SEBEP,B29,SÜRE,"Uzun",BİLDİRİM,"Bildirimli",İL,$B$10,İLÇE,$B$11)/VLOOKUP($B$11,ABONE2,10,FALSE))</f>
        <v>8.4808090432866692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0.83662977152007245</v>
      </c>
      <c r="L29" s="14">
        <f>(SUMIFS(SANAYIAG2,KAYNAK,A29,SEBEP,B29,SÜRE,"Uzun",BİLDİRİM,"Bildirimli",İL,$B$10,İLÇE,$B$11)/VLOOKUP($B$11,ABONE2,12,FALSE))</f>
        <v>26.220872160408852</v>
      </c>
      <c r="M29" s="14">
        <f>(SUMIFS(SANAYIOG2,KAYNAK,A29,SEBEP,B29,SÜRE,"Uzun",BİLDİRİM,"Bildirimli",İL,$B$10,İLÇE,$B$11)/VLOOKUP($B$11,ABONE2,13,FALSE))</f>
        <v>90.37501401615296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81.141614160279502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0.72678958450740816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5.738461459937047E-3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5.734014738011879E-3</v>
      </c>
      <c r="F31" s="14">
        <f>(SUMIFS(TARIMSALAG2,KAYNAK,A31,SEBEP,B31,SÜRE,"Uzun",BİLDİRİM,"Bildirimli",İL,$B$10,İLÇE,$B$11)/VLOOKUP($B$11,ABONE2,6,FALSE))</f>
        <v>2.123966107994933E-3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1.5824100112824203E-3</v>
      </c>
      <c r="I31" s="14">
        <f>(SUMIFS(TICARETHANEAG2,KAYNAK,A31,SEBEP,B31,SÜRE,"Uzun",BİLDİRİM,"Bildirimli",İL,$B$10,İLÇE,$B$11)/VLOOKUP($B$11,ABONE2,9,FALSE))</f>
        <v>1.4158729547066009E-2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1.343849353612109E-2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6.8831958243542072E-3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0.18489094178950877</v>
      </c>
      <c r="D33" s="14">
        <f t="shared" ref="D33:O33" si="14">SUM(D28:D32)</f>
        <v>1.800432986619201</v>
      </c>
      <c r="E33" s="14">
        <f t="shared" si="14"/>
        <v>0.18614282198107726</v>
      </c>
      <c r="F33" s="14">
        <f t="shared" si="14"/>
        <v>0.86090722692693322</v>
      </c>
      <c r="G33" s="14">
        <f t="shared" si="14"/>
        <v>2.985783239593867</v>
      </c>
      <c r="H33" s="14">
        <f t="shared" si="14"/>
        <v>1.4026953256571308</v>
      </c>
      <c r="I33" s="14">
        <f t="shared" si="14"/>
        <v>0.44109874150840772</v>
      </c>
      <c r="J33" s="14">
        <f t="shared" si="14"/>
        <v>8.4808090432866692</v>
      </c>
      <c r="K33" s="14">
        <f t="shared" si="14"/>
        <v>0.85006826505619359</v>
      </c>
      <c r="L33" s="14">
        <f t="shared" si="14"/>
        <v>26.220872160408852</v>
      </c>
      <c r="M33" s="14">
        <f t="shared" si="14"/>
        <v>90.37501401615296</v>
      </c>
      <c r="N33" s="14">
        <f t="shared" si="14"/>
        <v>81.141614160279502</v>
      </c>
      <c r="O33" s="14">
        <f t="shared" si="14"/>
        <v>0.73367278033176242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86396</v>
      </c>
      <c r="D37" s="18">
        <f>VLOOKUP($B$11,ABONE2,4,FALSE)</f>
        <v>67</v>
      </c>
      <c r="E37" s="18">
        <f>VLOOKUP($B$11,ABONE2,5,FALSE)</f>
        <v>86463</v>
      </c>
      <c r="F37" s="18">
        <f>VLOOKUP($B$11,ABONE2,6,FALSE)</f>
        <v>2434</v>
      </c>
      <c r="G37" s="18">
        <f>VLOOKUP($B$11,ABONE2,7,FALSE)</f>
        <v>833</v>
      </c>
      <c r="H37" s="18">
        <f>VLOOKUP($B$11,ABONE2,8,FALSE)</f>
        <v>3267</v>
      </c>
      <c r="I37" s="18">
        <f>VLOOKUP($B$11,ABONE2,9,FALSE)</f>
        <v>17427</v>
      </c>
      <c r="J37" s="18">
        <f>VLOOKUP($B$11,ABONE2,10,FALSE)</f>
        <v>934</v>
      </c>
      <c r="K37" s="18">
        <f>VLOOKUP($B$11,ABONE2,11,FALSE)</f>
        <v>18361</v>
      </c>
      <c r="L37" s="29">
        <f>VLOOKUP($B$11,ABONE2,12,FALSE)</f>
        <v>77</v>
      </c>
      <c r="M37" s="29">
        <f>VLOOKUP($B$11,ABONE2,13,FALSE)</f>
        <v>458</v>
      </c>
      <c r="N37" s="29">
        <f>VLOOKUP($B$11,ABONE2,14,FALSE)</f>
        <v>535</v>
      </c>
      <c r="O37" s="29">
        <f>VLOOKUP($B$11,ABONE2,15,FALSE)</f>
        <v>108626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20199.063733333329</v>
      </c>
      <c r="D38" s="18">
        <f>VLOOKUP($B$11,TUKETIM,4,FALSE)</f>
        <v>52.808891666666661</v>
      </c>
      <c r="E38" s="18">
        <f>VLOOKUP($B$11,TUKETIM,5,FALSE)</f>
        <v>20251.872624999996</v>
      </c>
      <c r="F38" s="18">
        <f>VLOOKUP($B$11,TUKETIM,6,FALSE)</f>
        <v>2796.8750124999997</v>
      </c>
      <c r="G38" s="18">
        <f>VLOOKUP($B$11,TUKETIM,7,FALSE)</f>
        <v>4024.9573541666673</v>
      </c>
      <c r="H38" s="18">
        <f>VLOOKUP($B$11,TUKETIM,8,FALSE)</f>
        <v>6821.8323666666674</v>
      </c>
      <c r="I38" s="18">
        <f>VLOOKUP($B$11,TUKETIM,9,FALSE)</f>
        <v>9284.7589541666694</v>
      </c>
      <c r="J38" s="18">
        <f>VLOOKUP($B$11,TUKETIM,10,FALSE)</f>
        <v>12796.0334375</v>
      </c>
      <c r="K38" s="18">
        <f>VLOOKUP($B$11,TUKETIM,11,FALSE)</f>
        <v>22080.79239166667</v>
      </c>
      <c r="L38" s="29">
        <f>VLOOKUP($B$11,TUKETIM,12,FALSE)</f>
        <v>1761.7245666666665</v>
      </c>
      <c r="M38" s="29">
        <f>VLOOKUP($B$11,TUKETIM,13,FALSE)</f>
        <v>61614.080458333337</v>
      </c>
      <c r="N38" s="29">
        <f>VLOOKUP($B$11,TUKETIM,14,FALSE)</f>
        <v>63375.805025000001</v>
      </c>
      <c r="O38" s="29">
        <f>VLOOKUP($B$11,TUKETIM,15,FALSE)</f>
        <v>112530.30240833334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530662.87780000013</v>
      </c>
      <c r="D39" s="18">
        <f>VLOOKUP($B$11,ANLASMA,4,FALSE)</f>
        <v>1776.79</v>
      </c>
      <c r="E39" s="18">
        <f>VLOOKUP($B$11,ANLASMA,5,FALSE)</f>
        <v>532439.66780000017</v>
      </c>
      <c r="F39" s="18">
        <f>VLOOKUP($B$11,ANLASMA,6,FALSE)</f>
        <v>18209.339999999997</v>
      </c>
      <c r="G39" s="18">
        <f>VLOOKUP($B$11,ANLASMA,7,FALSE)</f>
        <v>33246.998</v>
      </c>
      <c r="H39" s="18">
        <f>VLOOKUP($B$11,ANLASMA,8,FALSE)</f>
        <v>51456.337999999996</v>
      </c>
      <c r="I39" s="18">
        <f>VLOOKUP($B$11,ANLASMA,9,FALSE)</f>
        <v>113811.27679999998</v>
      </c>
      <c r="J39" s="18">
        <f>VLOOKUP($B$11,ANLASMA,10,FALSE)</f>
        <v>182168.06999999998</v>
      </c>
      <c r="K39" s="18">
        <f>VLOOKUP($B$11,ANLASMA,11,FALSE)</f>
        <v>295979.34679999994</v>
      </c>
      <c r="L39" s="29">
        <f>VLOOKUP($B$11,ANLASMA,12,FALSE)</f>
        <v>8649.273000000001</v>
      </c>
      <c r="M39" s="29">
        <f>VLOOKUP($B$11,ANLASMA,13,FALSE)</f>
        <v>239624.12000000002</v>
      </c>
      <c r="N39" s="29">
        <f>VLOOKUP($B$11,ANLASMA,14,FALSE)</f>
        <v>248273.39300000004</v>
      </c>
      <c r="O39" s="29">
        <f>VLOOKUP($B$11,ANLASMA,15,FALSE)</f>
        <v>1128148.7456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5.1518761220068078E-2</v>
      </c>
      <c r="D15" s="14">
        <f t="shared" ref="D15:D24" si="1">(SUMIFS(MESKENOG2,KAYNAK,A15,SEBEP,B15,SÜRE,"Uzun",BİLDİRİM,"Bildirimsiz",İL,$B$10,İLÇE,$B$11)/VLOOKUP($B$11,ABONE2,4,FALSE))</f>
        <v>0.21945086170445116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5.2603027864836713E-2</v>
      </c>
      <c r="F15" s="14">
        <f t="shared" ref="F15:F24" si="3">(SUMIFS(TARIMSALAG2,KAYNAK,A15,SEBEP,B15,SÜRE,"Uzun",BİLDİRİM,"Bildirimsiz",İL,$B$10,İLÇE,$B$11)/VLOOKUP($B$11,ABONE2,6,FALSE))</f>
        <v>0.11271968665369179</v>
      </c>
      <c r="G15" s="14">
        <f t="shared" ref="G15:G24" si="4">(SUMIFS(TARIMSALOG2,KAYNAK,A15,SEBEP,B15,SÜRE,"Uzun",BİLDİRİM,"Bildirimsiz",İL,$B$10,İLÇE,$B$11)/VLOOKUP($B$11,ABONE2,7,FALSE))</f>
        <v>0.21898365358317429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0.13545938643633462</v>
      </c>
      <c r="I15" s="14">
        <f t="shared" ref="I15:I24" si="6">(SUMIFS(TICARETHANEAG2,KAYNAK,A15,SEBEP,B15,SÜRE,"Uzun",BİLDİRİM,"Bildirimsiz",İL,$B$10,İLÇE,$B$11)/VLOOKUP($B$11,ABONE2,9,FALSE))</f>
        <v>0.11781542735617914</v>
      </c>
      <c r="J15" s="14">
        <f t="shared" ref="J15:J24" si="7">(SUMIFS(TICARETHANEOG2,KAYNAK,A15,SEBEP,B15,SÜRE,"Uzun",BİLDİRİM,"Bildirimsiz",İL,$B$10,İLÇE,$B$11)/VLOOKUP($B$11,ABONE2,10,FALSE))</f>
        <v>4.62553894095507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0.67775272200119796</v>
      </c>
      <c r="L15" s="14">
        <f t="shared" ref="L15:L24" si="9">(SUMIFS(SANAYIAG2,KAYNAK,A15,SEBEP,B15,SÜRE,"Uzun",BİLDİRİM,"Bildirimsiz",İL,$B$10,İLÇE,$B$11)/VLOOKUP($B$11,ABONE2,12,FALSE))</f>
        <v>1.4535684236752136</v>
      </c>
      <c r="M15" s="14">
        <f t="shared" ref="M15:M24" si="10">(SUMIFS(SANAYIOG2,KAYNAK,A15,SEBEP,B15,SÜRE,"Uzun",BİLDİRİM,"Bildirimsiz",İL,$B$10,İLÇE,$B$11)/VLOOKUP($B$11,ABONE2,13,FALSE))</f>
        <v>53.769450010361062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47.977334548977986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0.34931302687316218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0.32028627709393681</v>
      </c>
      <c r="D17" s="14">
        <f t="shared" si="1"/>
        <v>2.6507993917039139</v>
      </c>
      <c r="E17" s="14">
        <f t="shared" si="2"/>
        <v>0.33533341595588678</v>
      </c>
      <c r="F17" s="14">
        <f t="shared" si="3"/>
        <v>1.6804389300872615</v>
      </c>
      <c r="G17" s="14">
        <f t="shared" si="4"/>
        <v>9.9208606375836244</v>
      </c>
      <c r="H17" s="14">
        <f t="shared" si="5"/>
        <v>3.4438279802550391</v>
      </c>
      <c r="I17" s="14">
        <f t="shared" si="6"/>
        <v>1.0087728357395263</v>
      </c>
      <c r="J17" s="14">
        <f t="shared" si="7"/>
        <v>15.143563494966939</v>
      </c>
      <c r="K17" s="14">
        <f t="shared" si="8"/>
        <v>2.7645585262825998</v>
      </c>
      <c r="L17" s="14">
        <f t="shared" si="9"/>
        <v>18.086717507186517</v>
      </c>
      <c r="M17" s="14">
        <f t="shared" si="10"/>
        <v>497.7705937897428</v>
      </c>
      <c r="N17" s="14">
        <f t="shared" si="11"/>
        <v>444.66273605845981</v>
      </c>
      <c r="O17" s="19">
        <f t="shared" si="12"/>
        <v>2.7326416321829918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2.2584597803261986E-2</v>
      </c>
      <c r="D21" s="14">
        <f t="shared" si="1"/>
        <v>0</v>
      </c>
      <c r="E21" s="14">
        <f t="shared" si="2"/>
        <v>2.2438778594111624E-2</v>
      </c>
      <c r="F21" s="14">
        <f t="shared" si="3"/>
        <v>4.8847660070504915E-2</v>
      </c>
      <c r="G21" s="14">
        <f t="shared" si="4"/>
        <v>0</v>
      </c>
      <c r="H21" s="14">
        <f t="shared" si="5"/>
        <v>3.8394623569194986E-2</v>
      </c>
      <c r="I21" s="14">
        <f t="shared" si="6"/>
        <v>4.9249025246993587E-2</v>
      </c>
      <c r="J21" s="14">
        <f t="shared" si="7"/>
        <v>2.3740395630622688E-3</v>
      </c>
      <c r="K21" s="14">
        <f t="shared" si="8"/>
        <v>4.3426340561208747E-2</v>
      </c>
      <c r="L21" s="14">
        <f t="shared" si="9"/>
        <v>5.0785461030645168E-5</v>
      </c>
      <c r="M21" s="14">
        <f t="shared" si="10"/>
        <v>0</v>
      </c>
      <c r="N21" s="14">
        <f t="shared" si="11"/>
        <v>5.6226760426785722E-6</v>
      </c>
      <c r="O21" s="19">
        <f t="shared" si="12"/>
        <v>2.680039988442336E-2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6.7755829209086905E-4</v>
      </c>
      <c r="D22" s="14">
        <f t="shared" si="1"/>
        <v>0</v>
      </c>
      <c r="E22" s="14">
        <f t="shared" si="2"/>
        <v>6.7318358437339586E-4</v>
      </c>
      <c r="F22" s="14">
        <f t="shared" si="3"/>
        <v>3.6394165916838633E-3</v>
      </c>
      <c r="G22" s="14">
        <f t="shared" si="4"/>
        <v>0</v>
      </c>
      <c r="H22" s="14">
        <f t="shared" si="5"/>
        <v>2.8606084681947427E-3</v>
      </c>
      <c r="I22" s="14">
        <f t="shared" si="6"/>
        <v>4.5414514095089339E-3</v>
      </c>
      <c r="J22" s="14">
        <f t="shared" si="7"/>
        <v>0</v>
      </c>
      <c r="K22" s="14">
        <f t="shared" si="8"/>
        <v>3.9773245263203935E-3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1.3474750644187489E-3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0.39506719440935778</v>
      </c>
      <c r="D25" s="14">
        <f t="shared" ref="D25:O25" si="13">SUM(D15:D24)</f>
        <v>2.8702502534083649</v>
      </c>
      <c r="E25" s="14">
        <f t="shared" si="13"/>
        <v>0.41104840599920855</v>
      </c>
      <c r="F25" s="14">
        <f t="shared" si="13"/>
        <v>1.845645693403142</v>
      </c>
      <c r="G25" s="14">
        <f t="shared" si="13"/>
        <v>10.139844291166799</v>
      </c>
      <c r="H25" s="14">
        <f t="shared" si="13"/>
        <v>3.6205425987287634</v>
      </c>
      <c r="I25" s="14">
        <f t="shared" si="13"/>
        <v>1.1803787397522079</v>
      </c>
      <c r="J25" s="14">
        <f t="shared" si="13"/>
        <v>19.77147647548507</v>
      </c>
      <c r="K25" s="14">
        <f t="shared" si="13"/>
        <v>3.4897149133713268</v>
      </c>
      <c r="L25" s="14">
        <f t="shared" si="13"/>
        <v>19.540336716322763</v>
      </c>
      <c r="M25" s="14">
        <f t="shared" si="13"/>
        <v>551.54004380010383</v>
      </c>
      <c r="N25" s="14">
        <f t="shared" si="13"/>
        <v>492.64007623011383</v>
      </c>
      <c r="O25" s="14">
        <f t="shared" si="13"/>
        <v>3.1101025340049966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0.43966274552110968</v>
      </c>
      <c r="D29" s="14">
        <f>(SUMIFS(MESKENOG2,KAYNAK,A29,SEBEP,B29,SÜRE,"Uzun",BİLDİRİM,"Bildirimli",İL,$B$10,İLÇE,$B$11)/VLOOKUP($B$11,ABONE2,4,FALSE))</f>
        <v>1.0176327928395734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0.44339445400433103</v>
      </c>
      <c r="F29" s="14">
        <f>(SUMIFS(TARIMSALAG2,KAYNAK,A29,SEBEP,B29,SÜRE,"Uzun",BİLDİRİM,"Bildirimli",İL,$B$10,İLÇE,$B$11)/VLOOKUP($B$11,ABONE2,6,FALSE))</f>
        <v>0.55759984050864997</v>
      </c>
      <c r="G29" s="14">
        <f>(SUMIFS(TARIMSALOG2,KAYNAK,A29,SEBEP,B29,SÜRE,"Uzun",BİLDİRİM,"Bildirimli",İL,$B$10,İLÇE,$B$11)/VLOOKUP($B$11,ABONE2,7,FALSE))</f>
        <v>2.6148253770490637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0.99783082790590494</v>
      </c>
      <c r="I29" s="14">
        <f>(SUMIFS(TICARETHANEAG2,KAYNAK,A29,SEBEP,B29,SÜRE,"Uzun",BİLDİRİM,"Bildirimli",İL,$B$10,İLÇE,$B$11)/VLOOKUP($B$11,ABONE2,9,FALSE))</f>
        <v>1.0601581105513349</v>
      </c>
      <c r="J29" s="14">
        <f>(SUMIFS(TICARETHANEOG2,KAYNAK,A29,SEBEP,B29,SÜRE,"Uzun",BİLDİRİM,"Bildirimli",İL,$B$10,İLÇE,$B$11)/VLOOKUP($B$11,ABONE2,10,FALSE))</f>
        <v>7.3264741940659404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1.838543045787173</v>
      </c>
      <c r="L29" s="14">
        <f>(SUMIFS(SANAYIAG2,KAYNAK,A29,SEBEP,B29,SÜRE,"Uzun",BİLDİRİM,"Bildirimli",İL,$B$10,İLÇE,$B$11)/VLOOKUP($B$11,ABONE2,12,FALSE))</f>
        <v>7.8036643259406393</v>
      </c>
      <c r="M29" s="14">
        <f>(SUMIFS(SANAYIOG2,KAYNAK,A29,SEBEP,B29,SÜRE,"Uzun",BİLDİRİM,"Bildirimli",İL,$B$10,İLÇE,$B$11)/VLOOKUP($B$11,ABONE2,13,FALSE))</f>
        <v>176.26184458508098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157.61111748496188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1.3349517348471194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9.0031805054500161E-2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8.9450507715234259E-2</v>
      </c>
      <c r="F31" s="14">
        <f>(SUMIFS(TARIMSALAG2,KAYNAK,A31,SEBEP,B31,SÜRE,"Uzun",BİLDİRİM,"Bildirimli",İL,$B$10,İLÇE,$B$11)/VLOOKUP($B$11,ABONE2,6,FALSE))</f>
        <v>6.8042861443605024E-2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5.3482194396361031E-2</v>
      </c>
      <c r="I31" s="14">
        <f>(SUMIFS(TICARETHANEAG2,KAYNAK,A31,SEBEP,B31,SÜRE,"Uzun",BİLDİRİM,"Bildirimli",İL,$B$10,İLÇE,$B$11)/VLOOKUP($B$11,ABONE2,9,FALSE))</f>
        <v>0.23006136835940461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0.2014837637630108</v>
      </c>
      <c r="L31" s="14">
        <f>(SUMIFS(SANAYIAG2,KAYNAK,A31,SEBEP,B31,SÜRE,"Uzun",BİLDİRİM,"Bildirimli",İL,$B$10,İLÇE,$B$11)/VLOOKUP($B$11,ABONE2,12,FALSE))</f>
        <v>0.83244938394207901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9.2164038936444453E-2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0.10431174635663035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0.52969455057560988</v>
      </c>
      <c r="D33" s="14">
        <f t="shared" ref="D33:O33" si="14">SUM(D28:D32)</f>
        <v>1.0176327928395734</v>
      </c>
      <c r="E33" s="14">
        <f t="shared" si="14"/>
        <v>0.5328449617195653</v>
      </c>
      <c r="F33" s="14">
        <f t="shared" si="14"/>
        <v>0.62564270195225502</v>
      </c>
      <c r="G33" s="14">
        <f t="shared" si="14"/>
        <v>2.6148253770490637</v>
      </c>
      <c r="H33" s="14">
        <f t="shared" si="14"/>
        <v>1.051313022302266</v>
      </c>
      <c r="I33" s="14">
        <f t="shared" si="14"/>
        <v>1.2902194789107395</v>
      </c>
      <c r="J33" s="14">
        <f t="shared" si="14"/>
        <v>7.3264741940659404</v>
      </c>
      <c r="K33" s="14">
        <f t="shared" si="14"/>
        <v>2.0400268095501839</v>
      </c>
      <c r="L33" s="14">
        <f t="shared" si="14"/>
        <v>8.6361137098827179</v>
      </c>
      <c r="M33" s="14">
        <f t="shared" si="14"/>
        <v>176.26184458508098</v>
      </c>
      <c r="N33" s="14">
        <f t="shared" si="14"/>
        <v>157.70328152389831</v>
      </c>
      <c r="O33" s="14">
        <f t="shared" si="14"/>
        <v>1.4392634812037497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52935</v>
      </c>
      <c r="D37" s="18">
        <f>VLOOKUP($B$11,ABONE2,4,FALSE)</f>
        <v>344</v>
      </c>
      <c r="E37" s="18">
        <f>VLOOKUP($B$11,ABONE2,5,FALSE)</f>
        <v>53279</v>
      </c>
      <c r="F37" s="18">
        <f>VLOOKUP($B$11,ABONE2,6,FALSE)</f>
        <v>4022</v>
      </c>
      <c r="G37" s="18">
        <f>VLOOKUP($B$11,ABONE2,7,FALSE)</f>
        <v>1095</v>
      </c>
      <c r="H37" s="18">
        <f>VLOOKUP($B$11,ABONE2,8,FALSE)</f>
        <v>5117</v>
      </c>
      <c r="I37" s="18">
        <f>VLOOKUP($B$11,ABONE2,9,FALSE)</f>
        <v>9511</v>
      </c>
      <c r="J37" s="18">
        <f>VLOOKUP($B$11,ABONE2,10,FALSE)</f>
        <v>1349</v>
      </c>
      <c r="K37" s="18">
        <f>VLOOKUP($B$11,ABONE2,11,FALSE)</f>
        <v>10860</v>
      </c>
      <c r="L37" s="29">
        <f>VLOOKUP($B$11,ABONE2,12,FALSE)</f>
        <v>31</v>
      </c>
      <c r="M37" s="29">
        <f>VLOOKUP($B$11,ABONE2,13,FALSE)</f>
        <v>249</v>
      </c>
      <c r="N37" s="29">
        <f>VLOOKUP($B$11,ABONE2,14,FALSE)</f>
        <v>280</v>
      </c>
      <c r="O37" s="29">
        <f>VLOOKUP($B$11,ABONE2,15,FALSE)</f>
        <v>69536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11114.464979166667</v>
      </c>
      <c r="D38" s="18">
        <f>VLOOKUP($B$11,TUKETIM,4,FALSE)</f>
        <v>285.12057083333332</v>
      </c>
      <c r="E38" s="18">
        <f>VLOOKUP($B$11,TUKETIM,5,FALSE)</f>
        <v>11399.58555</v>
      </c>
      <c r="F38" s="18">
        <f>VLOOKUP($B$11,TUKETIM,6,FALSE)</f>
        <v>1717.6439500000001</v>
      </c>
      <c r="G38" s="18">
        <f>VLOOKUP($B$11,TUKETIM,7,FALSE)</f>
        <v>1471.2327791666664</v>
      </c>
      <c r="H38" s="18">
        <f>VLOOKUP($B$11,TUKETIM,8,FALSE)</f>
        <v>3188.8767291666663</v>
      </c>
      <c r="I38" s="18">
        <f>VLOOKUP($B$11,TUKETIM,9,FALSE)</f>
        <v>5888.1388999999999</v>
      </c>
      <c r="J38" s="18">
        <f>VLOOKUP($B$11,TUKETIM,10,FALSE)</f>
        <v>8559.6030291666684</v>
      </c>
      <c r="K38" s="18">
        <f>VLOOKUP($B$11,TUKETIM,11,FALSE)</f>
        <v>14447.741929166668</v>
      </c>
      <c r="L38" s="29">
        <f>VLOOKUP($B$11,TUKETIM,12,FALSE)</f>
        <v>369.28998750000005</v>
      </c>
      <c r="M38" s="29">
        <f>VLOOKUP($B$11,TUKETIM,13,FALSE)</f>
        <v>26117.854958333333</v>
      </c>
      <c r="N38" s="29">
        <f>VLOOKUP($B$11,TUKETIM,14,FALSE)</f>
        <v>26487.144945833334</v>
      </c>
      <c r="O38" s="29">
        <f>VLOOKUP($B$11,TUKETIM,15,FALSE)</f>
        <v>55523.349154166674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277799.01360000001</v>
      </c>
      <c r="D39" s="18">
        <f>VLOOKUP($B$11,ANLASMA,4,FALSE)</f>
        <v>4940.21</v>
      </c>
      <c r="E39" s="18">
        <f>VLOOKUP($B$11,ANLASMA,5,FALSE)</f>
        <v>282739.22360000003</v>
      </c>
      <c r="F39" s="18">
        <f>VLOOKUP($B$11,ANLASMA,6,FALSE)</f>
        <v>32878.925999999999</v>
      </c>
      <c r="G39" s="18">
        <f>VLOOKUP($B$11,ANLASMA,7,FALSE)</f>
        <v>28143.487000000001</v>
      </c>
      <c r="H39" s="18">
        <f>VLOOKUP($B$11,ANLASMA,8,FALSE)</f>
        <v>61022.413</v>
      </c>
      <c r="I39" s="18">
        <f>VLOOKUP($B$11,ANLASMA,9,FALSE)</f>
        <v>54673.6031</v>
      </c>
      <c r="J39" s="18">
        <f>VLOOKUP($B$11,ANLASMA,10,FALSE)</f>
        <v>252343.45</v>
      </c>
      <c r="K39" s="18">
        <f>VLOOKUP($B$11,ANLASMA,11,FALSE)</f>
        <v>307017.05310000002</v>
      </c>
      <c r="L39" s="29">
        <f>VLOOKUP($B$11,ANLASMA,12,FALSE)</f>
        <v>1096.933</v>
      </c>
      <c r="M39" s="29">
        <f>VLOOKUP($B$11,ANLASMA,13,FALSE)</f>
        <v>121586.65</v>
      </c>
      <c r="N39" s="29">
        <f>VLOOKUP($B$11,ANLASMA,14,FALSE)</f>
        <v>122683.583</v>
      </c>
      <c r="O39" s="29">
        <f>VLOOKUP($B$11,ANLASMA,15,FALSE)</f>
        <v>773462.27270000009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0.32978807210801869</v>
      </c>
      <c r="D17" s="14">
        <f t="shared" si="1"/>
        <v>2.5645770086656912</v>
      </c>
      <c r="E17" s="14">
        <f t="shared" si="2"/>
        <v>0.33333160636260267</v>
      </c>
      <c r="F17" s="14">
        <f t="shared" si="3"/>
        <v>1.3221076027373806</v>
      </c>
      <c r="G17" s="14">
        <f t="shared" si="4"/>
        <v>7.4134137159701847</v>
      </c>
      <c r="H17" s="14">
        <f t="shared" si="5"/>
        <v>1.77139542952902</v>
      </c>
      <c r="I17" s="14">
        <f t="shared" si="6"/>
        <v>1.1710075132871804</v>
      </c>
      <c r="J17" s="14">
        <f t="shared" si="7"/>
        <v>14.090494781647894</v>
      </c>
      <c r="K17" s="14">
        <f t="shared" si="8"/>
        <v>1.7671504421396034</v>
      </c>
      <c r="L17" s="14">
        <f t="shared" si="9"/>
        <v>184.55358361786494</v>
      </c>
      <c r="M17" s="14">
        <f t="shared" si="10"/>
        <v>331.10354762887113</v>
      </c>
      <c r="N17" s="14">
        <f t="shared" si="11"/>
        <v>261.74862638909451</v>
      </c>
      <c r="O17" s="19">
        <f t="shared" si="12"/>
        <v>1.1955612349713454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2.005920476532988E-2</v>
      </c>
      <c r="D21" s="14">
        <f t="shared" si="1"/>
        <v>0</v>
      </c>
      <c r="E21" s="14">
        <f t="shared" si="2"/>
        <v>2.0027398415279146E-2</v>
      </c>
      <c r="F21" s="14">
        <f t="shared" si="3"/>
        <v>0.15224974973631883</v>
      </c>
      <c r="G21" s="14">
        <f t="shared" si="4"/>
        <v>0</v>
      </c>
      <c r="H21" s="14">
        <f t="shared" si="5"/>
        <v>0.14101998096144139</v>
      </c>
      <c r="I21" s="14">
        <f t="shared" si="6"/>
        <v>4.6551210558666033E-2</v>
      </c>
      <c r="J21" s="14">
        <f t="shared" si="7"/>
        <v>0</v>
      </c>
      <c r="K21" s="14">
        <f t="shared" si="8"/>
        <v>4.4403201552764504E-2</v>
      </c>
      <c r="L21" s="14">
        <f t="shared" si="9"/>
        <v>0.27518098364748911</v>
      </c>
      <c r="M21" s="14">
        <f t="shared" si="10"/>
        <v>0</v>
      </c>
      <c r="N21" s="14">
        <f t="shared" si="11"/>
        <v>0.13022968361918208</v>
      </c>
      <c r="O21" s="19">
        <f t="shared" si="12"/>
        <v>2.6047858506104925E-2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2.7539276777088818E-3</v>
      </c>
      <c r="D22" s="14">
        <f t="shared" si="1"/>
        <v>0</v>
      </c>
      <c r="E22" s="14">
        <f t="shared" si="2"/>
        <v>2.7495609847738257E-3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7.8170187081047122E-3</v>
      </c>
      <c r="J22" s="14">
        <f t="shared" si="7"/>
        <v>0</v>
      </c>
      <c r="K22" s="14">
        <f t="shared" si="8"/>
        <v>7.4563186020752716E-3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3.2907356242884061E-3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0.35260120455105748</v>
      </c>
      <c r="D25" s="14">
        <f t="shared" ref="D25:O25" si="13">SUM(D15:D24)</f>
        <v>2.5645770086656912</v>
      </c>
      <c r="E25" s="14">
        <f t="shared" si="13"/>
        <v>0.35610856576265565</v>
      </c>
      <c r="F25" s="14">
        <f t="shared" si="13"/>
        <v>1.4743573524736995</v>
      </c>
      <c r="G25" s="14">
        <f t="shared" si="13"/>
        <v>7.4134137159701847</v>
      </c>
      <c r="H25" s="14">
        <f t="shared" si="13"/>
        <v>1.9124154104904614</v>
      </c>
      <c r="I25" s="14">
        <f t="shared" si="13"/>
        <v>1.2253757425539513</v>
      </c>
      <c r="J25" s="14">
        <f t="shared" si="13"/>
        <v>14.090494781647894</v>
      </c>
      <c r="K25" s="14">
        <f t="shared" si="13"/>
        <v>1.8190099622944431</v>
      </c>
      <c r="L25" s="14">
        <f t="shared" si="13"/>
        <v>184.82876460151243</v>
      </c>
      <c r="M25" s="14">
        <f t="shared" si="13"/>
        <v>331.10354762887113</v>
      </c>
      <c r="N25" s="14">
        <f t="shared" si="13"/>
        <v>261.87885607271369</v>
      </c>
      <c r="O25" s="14">
        <f t="shared" si="13"/>
        <v>1.2248998291017388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0.10569912804246133</v>
      </c>
      <c r="D28" s="14">
        <f>(SUMIFS(MESKENOG2,KAYNAK,A28,SEBEP,B28,SÜRE,"Uzun",BİLDİRİM,"Bildirimli",İL,$B$10,İLÇE,$B$11)/VLOOKUP($B$11,ABONE2,4,FALSE))</f>
        <v>2.4066138355454549E-2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0.10556968884105486</v>
      </c>
      <c r="F28" s="14">
        <f>(SUMIFS(TARIMSALAG2,KAYNAK,A28,SEBEP,B28,SÜRE,"Uzun",BİLDİRİM,"Bildirimli",İL,$B$10,İLÇE,$B$11)/VLOOKUP($B$11,ABONE2,6,FALSE))</f>
        <v>1.4368480697791281E-2</v>
      </c>
      <c r="G28" s="14">
        <f>(SUMIFS(TARIMSALOG2,KAYNAK,A28,SEBEP,B28,SÜRE,"Uzun",BİLDİRİM,"Bildirimli",İL,$B$10,İLÇE,$B$11)/VLOOKUP($B$11,ABONE2,7,FALSE))</f>
        <v>3.9570868004576463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0.30517890995667424</v>
      </c>
      <c r="I28" s="14">
        <f>(SUMIFS(TICARETHANEAG2,KAYNAK,A28,SEBEP,B28,SÜRE,"Uzun",BİLDİRİM,"Bildirimli",İL,$B$10,İLÇE,$B$11)/VLOOKUP($B$11,ABONE2,9,FALSE))</f>
        <v>0.18451399971782839</v>
      </c>
      <c r="J28" s="14">
        <f>(SUMIFS(TICARETHANEOG2,KAYNAK,A28,SEBEP,B28,SÜRE,"Uzun",BİLDİRİM,"Bildirimli",İL,$B$10,İLÇE,$B$11)/VLOOKUP($B$11,ABONE2,10,FALSE))</f>
        <v>3.7006365548153353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0.34675817819487847</v>
      </c>
      <c r="L28" s="14">
        <f>(SUMIFS(SANAYIAG2,KAYNAK,A28,SEBEP,B28,SÜRE,"Uzun",BİLDİRİM,"Bildirimli",İL,$B$10,İLÇE,$B$11)/VLOOKUP($B$11,ABONE2,12,FALSE))</f>
        <v>15.414294455388335</v>
      </c>
      <c r="M28" s="14">
        <f>(SUMIFS(SANAYIOG2,KAYNAK,A28,SEBEP,B28,SÜRE,"Uzun",BİLDİRİM,"Bildirimli",İL,$B$10,İLÇE,$B$11)/VLOOKUP($B$11,ABONE2,13,FALSE))</f>
        <v>88.094584769803376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53.698562604545224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0.27348164245714113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0.28899158094728383</v>
      </c>
      <c r="D29" s="14">
        <f>(SUMIFS(MESKENOG2,KAYNAK,A29,SEBEP,B29,SÜRE,"Uzun",BİLDİRİM,"Bildirimli",İL,$B$10,İLÇE,$B$11)/VLOOKUP($B$11,ABONE2,4,FALSE))</f>
        <v>0.86089390481636641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0.28989840281388385</v>
      </c>
      <c r="F29" s="14">
        <f>(SUMIFS(TARIMSALAG2,KAYNAK,A29,SEBEP,B29,SÜRE,"Uzun",BİLDİRİM,"Bildirimli",İL,$B$10,İLÇE,$B$11)/VLOOKUP($B$11,ABONE2,6,FALSE))</f>
        <v>1.483913125197835</v>
      </c>
      <c r="G29" s="14">
        <f>(SUMIFS(TARIMSALOG2,KAYNAK,A29,SEBEP,B29,SÜRE,"Uzun",BİLDİRİM,"Bildirimli",İL,$B$10,İLÇE,$B$11)/VLOOKUP($B$11,ABONE2,7,FALSE))</f>
        <v>7.4454951851013034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1.9236326530205023</v>
      </c>
      <c r="I29" s="14">
        <f>(SUMIFS(TICARETHANEAG2,KAYNAK,A29,SEBEP,B29,SÜRE,"Uzun",BİLDİRİM,"Bildirimli",İL,$B$10,İLÇE,$B$11)/VLOOKUP($B$11,ABONE2,9,FALSE))</f>
        <v>0.79469169200759116</v>
      </c>
      <c r="J29" s="14">
        <f>(SUMIFS(TICARETHANEOG2,KAYNAK,A29,SEBEP,B29,SÜRE,"Uzun",BİLDİRİM,"Bildirimli",İL,$B$10,İLÇE,$B$11)/VLOOKUP($B$11,ABONE2,10,FALSE))</f>
        <v>37.48780277215203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2.4878191554785247</v>
      </c>
      <c r="L29" s="14">
        <f>(SUMIFS(SANAYIAG2,KAYNAK,A29,SEBEP,B29,SÜRE,"Uzun",BİLDİRİM,"Bildirimli",İL,$B$10,İLÇE,$B$11)/VLOOKUP($B$11,ABONE2,12,FALSE))</f>
        <v>1.1778641813378119</v>
      </c>
      <c r="M29" s="14">
        <f>(SUMIFS(SANAYIOG2,KAYNAK,A29,SEBEP,B29,SÜRE,"Uzun",BİLDİRİM,"Bildirimli",İL,$B$10,İLÇE,$B$11)/VLOOKUP($B$11,ABONE2,13,FALSE))</f>
        <v>159.78095498334955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84.721879089393369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0.81732462222200863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1.8925044814096285E-2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1.8895036814919601E-2</v>
      </c>
      <c r="F31" s="14">
        <f>(SUMIFS(TARIMSALAG2,KAYNAK,A31,SEBEP,B31,SÜRE,"Uzun",BİLDİRİM,"Bildirimli",İL,$B$10,İLÇE,$B$11)/VLOOKUP($B$11,ABONE2,6,FALSE))</f>
        <v>9.8406876223950494E-3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9.114849670104919E-3</v>
      </c>
      <c r="I31" s="14">
        <f>(SUMIFS(TICARETHANEAG2,KAYNAK,A31,SEBEP,B31,SÜRE,"Uzun",BİLDİRİM,"Bildirimli",İL,$B$10,İLÇE,$B$11)/VLOOKUP($B$11,ABONE2,9,FALSE))</f>
        <v>0.11843683210255775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0.11297181027103886</v>
      </c>
      <c r="L31" s="14">
        <f>(SUMIFS(SANAYIAG2,KAYNAK,A31,SEBEP,B31,SÜRE,"Uzun",BİLDİRİM,"Bildirimli",İL,$B$10,İLÇE,$B$11)/VLOOKUP($B$11,ABONE2,12,FALSE))</f>
        <v>0.15557003299101305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7.3623678164471199E-2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3.0955181883428596E-2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0.41361575380384147</v>
      </c>
      <c r="D33" s="14">
        <f t="shared" ref="D33:O33" si="14">SUM(D28:D32)</f>
        <v>0.88496004317182098</v>
      </c>
      <c r="E33" s="14">
        <f t="shared" si="14"/>
        <v>0.41436312846985829</v>
      </c>
      <c r="F33" s="14">
        <f t="shared" si="14"/>
        <v>1.5081222935180214</v>
      </c>
      <c r="G33" s="14">
        <f t="shared" si="14"/>
        <v>11.40258198555895</v>
      </c>
      <c r="H33" s="14">
        <f t="shared" si="14"/>
        <v>2.2379264126472815</v>
      </c>
      <c r="I33" s="14">
        <f t="shared" si="14"/>
        <v>1.0976425238279772</v>
      </c>
      <c r="J33" s="14">
        <f t="shared" si="14"/>
        <v>41.188439326967362</v>
      </c>
      <c r="K33" s="14">
        <f t="shared" si="14"/>
        <v>2.9475491439444417</v>
      </c>
      <c r="L33" s="14">
        <f t="shared" si="14"/>
        <v>16.747728669717159</v>
      </c>
      <c r="M33" s="14">
        <f t="shared" si="14"/>
        <v>247.87553975315291</v>
      </c>
      <c r="N33" s="14">
        <f t="shared" si="14"/>
        <v>138.49406537210305</v>
      </c>
      <c r="O33" s="14">
        <f t="shared" si="14"/>
        <v>1.1217614465625785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83116</v>
      </c>
      <c r="D37" s="18">
        <f>VLOOKUP($B$11,ABONE2,4,FALSE)</f>
        <v>132</v>
      </c>
      <c r="E37" s="18">
        <f>VLOOKUP($B$11,ABONE2,5,FALSE)</f>
        <v>83248</v>
      </c>
      <c r="F37" s="18">
        <f>VLOOKUP($B$11,ABONE2,6,FALSE)</f>
        <v>1959</v>
      </c>
      <c r="G37" s="18">
        <f>VLOOKUP($B$11,ABONE2,7,FALSE)</f>
        <v>156</v>
      </c>
      <c r="H37" s="18">
        <f>VLOOKUP($B$11,ABONE2,8,FALSE)</f>
        <v>2115</v>
      </c>
      <c r="I37" s="18">
        <f>VLOOKUP($B$11,ABONE2,9,FALSE)</f>
        <v>12093</v>
      </c>
      <c r="J37" s="18">
        <f>VLOOKUP($B$11,ABONE2,10,FALSE)</f>
        <v>585</v>
      </c>
      <c r="K37" s="18">
        <f>VLOOKUP($B$11,ABONE2,11,FALSE)</f>
        <v>12678</v>
      </c>
      <c r="L37" s="29">
        <f>VLOOKUP($B$11,ABONE2,12,FALSE)</f>
        <v>115</v>
      </c>
      <c r="M37" s="29">
        <f>VLOOKUP($B$11,ABONE2,13,FALSE)</f>
        <v>128</v>
      </c>
      <c r="N37" s="29">
        <f>VLOOKUP($B$11,ABONE2,14,FALSE)</f>
        <v>243</v>
      </c>
      <c r="O37" s="29">
        <f>VLOOKUP($B$11,ABONE2,15,FALSE)</f>
        <v>98284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19424.954583333336</v>
      </c>
      <c r="D38" s="18">
        <f>VLOOKUP($B$11,TUKETIM,4,FALSE)</f>
        <v>143.25357499999998</v>
      </c>
      <c r="E38" s="18">
        <f>VLOOKUP($B$11,TUKETIM,5,FALSE)</f>
        <v>19568.208158333335</v>
      </c>
      <c r="F38" s="18">
        <f>VLOOKUP($B$11,TUKETIM,6,FALSE)</f>
        <v>492.32284583333336</v>
      </c>
      <c r="G38" s="18">
        <f>VLOOKUP($B$11,TUKETIM,7,FALSE)</f>
        <v>700.54034166666679</v>
      </c>
      <c r="H38" s="18">
        <f>VLOOKUP($B$11,TUKETIM,8,FALSE)</f>
        <v>1192.8631875000001</v>
      </c>
      <c r="I38" s="18">
        <f>VLOOKUP($B$11,TUKETIM,9,FALSE)</f>
        <v>7581.5224791666669</v>
      </c>
      <c r="J38" s="18">
        <f>VLOOKUP($B$11,TUKETIM,10,FALSE)</f>
        <v>9281.0433458333355</v>
      </c>
      <c r="K38" s="18">
        <f>VLOOKUP($B$11,TUKETIM,11,FALSE)</f>
        <v>16862.565825000001</v>
      </c>
      <c r="L38" s="29">
        <f>VLOOKUP($B$11,TUKETIM,12,FALSE)</f>
        <v>1398.7257416666666</v>
      </c>
      <c r="M38" s="29">
        <f>VLOOKUP($B$11,TUKETIM,13,FALSE)</f>
        <v>16057.546558333335</v>
      </c>
      <c r="N38" s="29">
        <f>VLOOKUP($B$11,TUKETIM,14,FALSE)</f>
        <v>17456.272300000001</v>
      </c>
      <c r="O38" s="29">
        <f>VLOOKUP($B$11,TUKETIM,15,FALSE)</f>
        <v>55079.909470833336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496950.3652</v>
      </c>
      <c r="D39" s="18">
        <f>VLOOKUP($B$11,ANLASMA,4,FALSE)</f>
        <v>3348.6</v>
      </c>
      <c r="E39" s="18">
        <f>VLOOKUP($B$11,ANLASMA,5,FALSE)</f>
        <v>500298.96519999998</v>
      </c>
      <c r="F39" s="18">
        <f>VLOOKUP($B$11,ANLASMA,6,FALSE)</f>
        <v>8536.2160000000003</v>
      </c>
      <c r="G39" s="18">
        <f>VLOOKUP($B$11,ANLASMA,7,FALSE)</f>
        <v>6719.5999999999995</v>
      </c>
      <c r="H39" s="18">
        <f>VLOOKUP($B$11,ANLASMA,8,FALSE)</f>
        <v>15255.815999999999</v>
      </c>
      <c r="I39" s="18">
        <f>VLOOKUP($B$11,ANLASMA,9,FALSE)</f>
        <v>80485.729000000007</v>
      </c>
      <c r="J39" s="18">
        <f>VLOOKUP($B$11,ANLASMA,10,FALSE)</f>
        <v>126172.204</v>
      </c>
      <c r="K39" s="18">
        <f>VLOOKUP($B$11,ANLASMA,11,FALSE)</f>
        <v>206657.93300000002</v>
      </c>
      <c r="L39" s="29">
        <f>VLOOKUP($B$11,ANLASMA,12,FALSE)</f>
        <v>7470.2610000000004</v>
      </c>
      <c r="M39" s="29">
        <f>VLOOKUP($B$11,ANLASMA,13,FALSE)</f>
        <v>101161.97</v>
      </c>
      <c r="N39" s="29">
        <f>VLOOKUP($B$11,ANLASMA,14,FALSE)</f>
        <v>108632.231</v>
      </c>
      <c r="O39" s="29">
        <f>VLOOKUP($B$11,ANLASMA,15,FALSE)</f>
        <v>830844.94519999996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0.12892322838334921</v>
      </c>
      <c r="D17" s="14">
        <f t="shared" si="1"/>
        <v>0.23123564432560451</v>
      </c>
      <c r="E17" s="14">
        <f t="shared" si="2"/>
        <v>0.12903016406092629</v>
      </c>
      <c r="F17" s="14">
        <f t="shared" si="3"/>
        <v>5.9134289366762296</v>
      </c>
      <c r="G17" s="14">
        <f t="shared" si="4"/>
        <v>13.555166467306945</v>
      </c>
      <c r="H17" s="14">
        <f t="shared" si="5"/>
        <v>7.5032856534854844</v>
      </c>
      <c r="I17" s="14">
        <f t="shared" si="6"/>
        <v>0.68177330146015047</v>
      </c>
      <c r="J17" s="14">
        <f t="shared" si="7"/>
        <v>6.6122810546994275</v>
      </c>
      <c r="K17" s="14">
        <f t="shared" si="8"/>
        <v>0.91694753339148605</v>
      </c>
      <c r="L17" s="14">
        <f t="shared" si="9"/>
        <v>45.976471578710282</v>
      </c>
      <c r="M17" s="14">
        <f t="shared" si="10"/>
        <v>95.444656802169618</v>
      </c>
      <c r="N17" s="14">
        <f t="shared" si="11"/>
        <v>81.639581856087943</v>
      </c>
      <c r="O17" s="19">
        <f t="shared" si="12"/>
        <v>0.86614164134166483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2.0106146518806038E-2</v>
      </c>
      <c r="D21" s="14">
        <f t="shared" si="1"/>
        <v>0</v>
      </c>
      <c r="E21" s="14">
        <f t="shared" si="2"/>
        <v>2.0085131821990881E-2</v>
      </c>
      <c r="F21" s="14">
        <f t="shared" si="3"/>
        <v>0.70765827991561436</v>
      </c>
      <c r="G21" s="14">
        <f t="shared" si="4"/>
        <v>0</v>
      </c>
      <c r="H21" s="14">
        <f t="shared" si="5"/>
        <v>0.56043060230697705</v>
      </c>
      <c r="I21" s="14">
        <f t="shared" si="6"/>
        <v>8.6665396242759846E-2</v>
      </c>
      <c r="J21" s="14">
        <f t="shared" si="7"/>
        <v>0</v>
      </c>
      <c r="K21" s="14">
        <f t="shared" si="8"/>
        <v>8.3228680729609483E-2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7.0595713633202675E-2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0.14902937490215526</v>
      </c>
      <c r="D25" s="14">
        <f t="shared" ref="D25:O25" si="13">SUM(D15:D24)</f>
        <v>0.23123564432560451</v>
      </c>
      <c r="E25" s="14">
        <f t="shared" si="13"/>
        <v>0.14911529588291716</v>
      </c>
      <c r="F25" s="14">
        <f t="shared" si="13"/>
        <v>6.6210872165918442</v>
      </c>
      <c r="G25" s="14">
        <f t="shared" si="13"/>
        <v>13.555166467306945</v>
      </c>
      <c r="H25" s="14">
        <f t="shared" si="13"/>
        <v>8.0637162557924622</v>
      </c>
      <c r="I25" s="14">
        <f t="shared" si="13"/>
        <v>0.76843869770291029</v>
      </c>
      <c r="J25" s="14">
        <f t="shared" si="13"/>
        <v>6.6122810546994275</v>
      </c>
      <c r="K25" s="14">
        <f t="shared" si="13"/>
        <v>1.0001762141210955</v>
      </c>
      <c r="L25" s="14">
        <f t="shared" si="13"/>
        <v>45.976471578710282</v>
      </c>
      <c r="M25" s="14">
        <f t="shared" si="13"/>
        <v>95.444656802169618</v>
      </c>
      <c r="N25" s="14">
        <f t="shared" si="13"/>
        <v>81.639581856087943</v>
      </c>
      <c r="O25" s="14">
        <f t="shared" si="13"/>
        <v>0.93673735497486754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0.15995249410610385</v>
      </c>
      <c r="D29" s="14">
        <f>(SUMIFS(MESKENOG2,KAYNAK,A29,SEBEP,B29,SÜRE,"Uzun",BİLDİRİM,"Bildirimli",İL,$B$10,İLÇE,$B$11)/VLOOKUP($B$11,ABONE2,4,FALSE))</f>
        <v>0.20370139684262784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0.15999821992065236</v>
      </c>
      <c r="F29" s="14">
        <f>(SUMIFS(TARIMSALAG2,KAYNAK,A29,SEBEP,B29,SÜRE,"Uzun",BİLDİRİM,"Bildirimli",İL,$B$10,İLÇE,$B$11)/VLOOKUP($B$11,ABONE2,6,FALSE))</f>
        <v>5.2499294620415675</v>
      </c>
      <c r="G29" s="14">
        <f>(SUMIFS(TARIMSALOG2,KAYNAK,A29,SEBEP,B29,SÜRE,"Uzun",BİLDİRİM,"Bildirimli",İL,$B$10,İLÇE,$B$11)/VLOOKUP($B$11,ABONE2,7,FALSE))</f>
        <v>18.975695565116357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8.1055629282337982</v>
      </c>
      <c r="I29" s="14">
        <f>(SUMIFS(TICARETHANEAG2,KAYNAK,A29,SEBEP,B29,SÜRE,"Uzun",BİLDİRİM,"Bildirimli",İL,$B$10,İLÇE,$B$11)/VLOOKUP($B$11,ABONE2,9,FALSE))</f>
        <v>1.2185043885212297</v>
      </c>
      <c r="J29" s="14">
        <f>(SUMIFS(TICARETHANEOG2,KAYNAK,A29,SEBEP,B29,SÜRE,"Uzun",BİLDİRİM,"Bildirimli",İL,$B$10,İLÇE,$B$11)/VLOOKUP($B$11,ABONE2,10,FALSE))</f>
        <v>6.6596101926487075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1.4342713905361724</v>
      </c>
      <c r="L29" s="14">
        <f>(SUMIFS(SANAYIAG2,KAYNAK,A29,SEBEP,B29,SÜRE,"Uzun",BİLDİRİM,"Bildirimli",İL,$B$10,İLÇE,$B$11)/VLOOKUP($B$11,ABONE2,12,FALSE))</f>
        <v>133.9225368956694</v>
      </c>
      <c r="M29" s="14">
        <f>(SUMIFS(SANAYIOG2,KAYNAK,A29,SEBEP,B29,SÜRE,"Uzun",BİLDİRİM,"Bildirimli",İL,$B$10,İLÇE,$B$11)/VLOOKUP($B$11,ABONE2,13,FALSE))</f>
        <v>79.584672567916144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94.748727729149607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1.0277832696371947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1.0147200247911629E-2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1.0136594519134458E-2</v>
      </c>
      <c r="F31" s="14">
        <f>(SUMIFS(TARIMSALAG2,KAYNAK,A31,SEBEP,B31,SÜRE,"Uzun",BİLDİRİM,"Bildirimli",İL,$B$10,İLÇE,$B$11)/VLOOKUP($B$11,ABONE2,6,FALSE))</f>
        <v>2.5631546350315823E-4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2.0298925861334701E-4</v>
      </c>
      <c r="I31" s="14">
        <f>(SUMIFS(TICARETHANEAG2,KAYNAK,A31,SEBEP,B31,SÜRE,"Uzun",BİLDİRİM,"Bildirimli",İL,$B$10,İLÇE,$B$11)/VLOOKUP($B$11,ABONE2,9,FALSE))</f>
        <v>8.2928835792220046E-3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7.9640293550328062E-3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9.0370893505009962E-3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0.17009969435401548</v>
      </c>
      <c r="D33" s="14">
        <f t="shared" ref="D33:O33" si="14">SUM(D28:D32)</f>
        <v>0.20370139684262784</v>
      </c>
      <c r="E33" s="14">
        <f t="shared" si="14"/>
        <v>0.17013481443978681</v>
      </c>
      <c r="F33" s="14">
        <f t="shared" si="14"/>
        <v>5.2501857775050711</v>
      </c>
      <c r="G33" s="14">
        <f t="shared" si="14"/>
        <v>18.975695565116357</v>
      </c>
      <c r="H33" s="14">
        <f t="shared" si="14"/>
        <v>8.1057659174924108</v>
      </c>
      <c r="I33" s="14">
        <f t="shared" si="14"/>
        <v>1.2267972721004516</v>
      </c>
      <c r="J33" s="14">
        <f t="shared" si="14"/>
        <v>6.6596101926487075</v>
      </c>
      <c r="K33" s="14">
        <f t="shared" si="14"/>
        <v>1.4422354198912051</v>
      </c>
      <c r="L33" s="14">
        <f t="shared" si="14"/>
        <v>133.9225368956694</v>
      </c>
      <c r="M33" s="14">
        <f t="shared" si="14"/>
        <v>79.584672567916144</v>
      </c>
      <c r="N33" s="14">
        <f t="shared" si="14"/>
        <v>94.748727729149607</v>
      </c>
      <c r="O33" s="14">
        <f t="shared" si="14"/>
        <v>1.0368203589876956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44921</v>
      </c>
      <c r="D37" s="18">
        <f>VLOOKUP($B$11,ABONE2,4,FALSE)</f>
        <v>47</v>
      </c>
      <c r="E37" s="18">
        <f>VLOOKUP($B$11,ABONE2,5,FALSE)</f>
        <v>44968</v>
      </c>
      <c r="F37" s="18">
        <f>VLOOKUP($B$11,ABONE2,6,FALSE)</f>
        <v>3483</v>
      </c>
      <c r="G37" s="18">
        <f>VLOOKUP($B$11,ABONE2,7,FALSE)</f>
        <v>915</v>
      </c>
      <c r="H37" s="18">
        <f>VLOOKUP($B$11,ABONE2,8,FALSE)</f>
        <v>4398</v>
      </c>
      <c r="I37" s="18">
        <f>VLOOKUP($B$11,ABONE2,9,FALSE)</f>
        <v>9130</v>
      </c>
      <c r="J37" s="18">
        <f>VLOOKUP($B$11,ABONE2,10,FALSE)</f>
        <v>377</v>
      </c>
      <c r="K37" s="18">
        <f>VLOOKUP($B$11,ABONE2,11,FALSE)</f>
        <v>9507</v>
      </c>
      <c r="L37" s="29">
        <f>VLOOKUP($B$11,ABONE2,12,FALSE)</f>
        <v>12</v>
      </c>
      <c r="M37" s="29">
        <f>VLOOKUP($B$11,ABONE2,13,FALSE)</f>
        <v>31</v>
      </c>
      <c r="N37" s="29">
        <f>VLOOKUP($B$11,ABONE2,14,FALSE)</f>
        <v>43</v>
      </c>
      <c r="O37" s="29">
        <f>VLOOKUP($B$11,ABONE2,15,FALSE)</f>
        <v>58916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8511.5911291666671</v>
      </c>
      <c r="D38" s="18">
        <f>VLOOKUP($B$11,TUKETIM,4,FALSE)</f>
        <v>8.7151499999999995</v>
      </c>
      <c r="E38" s="18">
        <f>VLOOKUP($B$11,TUKETIM,5,FALSE)</f>
        <v>8520.3062791666671</v>
      </c>
      <c r="F38" s="18">
        <f>VLOOKUP($B$11,TUKETIM,6,FALSE)</f>
        <v>5661.6015083333332</v>
      </c>
      <c r="G38" s="18">
        <f>VLOOKUP($B$11,TUKETIM,7,FALSE)</f>
        <v>3946.3102374999994</v>
      </c>
      <c r="H38" s="18">
        <f>VLOOKUP($B$11,TUKETIM,8,FALSE)</f>
        <v>9607.911745833333</v>
      </c>
      <c r="I38" s="18">
        <f>VLOOKUP($B$11,TUKETIM,9,FALSE)</f>
        <v>5325.990520833333</v>
      </c>
      <c r="J38" s="18">
        <f>VLOOKUP($B$11,TUKETIM,10,FALSE)</f>
        <v>2565.8107458333334</v>
      </c>
      <c r="K38" s="18">
        <f>VLOOKUP($B$11,TUKETIM,11,FALSE)</f>
        <v>7891.8012666666664</v>
      </c>
      <c r="L38" s="29">
        <f>VLOOKUP($B$11,TUKETIM,12,FALSE)</f>
        <v>60.131416666666667</v>
      </c>
      <c r="M38" s="29">
        <f>VLOOKUP($B$11,TUKETIM,13,FALSE)</f>
        <v>7774.6282291666666</v>
      </c>
      <c r="N38" s="29">
        <f>VLOOKUP($B$11,TUKETIM,14,FALSE)</f>
        <v>7834.7596458333337</v>
      </c>
      <c r="O38" s="29">
        <f>VLOOKUP($B$11,TUKETIM,15,FALSE)</f>
        <v>33854.778937499999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236105.44160000002</v>
      </c>
      <c r="D39" s="18">
        <f>VLOOKUP($B$11,ANLASMA,4,FALSE)</f>
        <v>314.7</v>
      </c>
      <c r="E39" s="18">
        <f>VLOOKUP($B$11,ANLASMA,5,FALSE)</f>
        <v>236420.14160000003</v>
      </c>
      <c r="F39" s="18">
        <f>VLOOKUP($B$11,ANLASMA,6,FALSE)</f>
        <v>28364.946</v>
      </c>
      <c r="G39" s="18">
        <f>VLOOKUP($B$11,ANLASMA,7,FALSE)</f>
        <v>29126.6</v>
      </c>
      <c r="H39" s="18">
        <f>VLOOKUP($B$11,ANLASMA,8,FALSE)</f>
        <v>57491.546000000002</v>
      </c>
      <c r="I39" s="18">
        <f>VLOOKUP($B$11,ANLASMA,9,FALSE)</f>
        <v>57785.731999999996</v>
      </c>
      <c r="J39" s="18">
        <f>VLOOKUP($B$11,ANLASMA,10,FALSE)</f>
        <v>65308.486000000004</v>
      </c>
      <c r="K39" s="18">
        <f>VLOOKUP($B$11,ANLASMA,11,FALSE)</f>
        <v>123094.21799999999</v>
      </c>
      <c r="L39" s="29">
        <f>VLOOKUP($B$11,ANLASMA,12,FALSE)</f>
        <v>700.67200000000003</v>
      </c>
      <c r="M39" s="29">
        <f>VLOOKUP($B$11,ANLASMA,13,FALSE)</f>
        <v>19890.8</v>
      </c>
      <c r="N39" s="29">
        <f>VLOOKUP($B$11,ANLASMA,14,FALSE)</f>
        <v>20591.471999999998</v>
      </c>
      <c r="O39" s="29">
        <f>VLOOKUP($B$11,ANLASMA,15,FALSE)</f>
        <v>437597.37760000001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AC70"/>
  <sheetViews>
    <sheetView zoomScale="80" zoomScaleNormal="80" workbookViewId="0">
      <selection activeCell="A11" sqref="A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(SUMIFS(MESKENAG2,KAYNAK,A15,SEBEP,B15,SÜRE,"Uzun",BİLDİRİM,"Bildirimsiz",İL,$B$10)/VLOOKUP($B$10,ABONE2,3,FALSE))</f>
        <v>5.40351916464694E-3</v>
      </c>
      <c r="D15" s="14">
        <f t="shared" ref="D15:D24" si="1">(SUMIFS(MESKENOG2,KAYNAK,A15,SEBEP,B15,SÜRE,"Uzun",BİLDİRİM,"Bildirimsiz",İL,$B$10)/VLOOKUP($B$10,ABONE2,4,FALSE))</f>
        <v>6.8274309780180231E-2</v>
      </c>
      <c r="E15" s="14">
        <f t="shared" ref="E15:E24" si="2">(SUMIFS(MESKENAG2,KAYNAK,A15,SEBEP,B15,SÜRE,"Uzun",BİLDİRİM,"Bildirimsiz",İL,$B$10)+SUMIFS(MESKENOG2,KAYNAK,A15,SEBEP,B15,SÜRE,"Uzun",BİLDİRİM,"Bildirimsiz",İL,$B$10))/VLOOKUP($B$10,ABONE2,5,FALSE)</f>
        <v>5.4534093242258035E-3</v>
      </c>
      <c r="F15" s="14">
        <f t="shared" ref="F15:F24" si="3">(SUMIFS(TARIMSALAG2,KAYNAK,A15,SEBEP,B15,SÜRE,"Uzun",BİLDİRİM,"Bildirimsiz",İL,$B$10)/VLOOKUP($B$10,ABONE2,6,FALSE))</f>
        <v>5.2475269993401824E-2</v>
      </c>
      <c r="G15" s="14">
        <f t="shared" ref="G15:G24" si="4">(SUMIFS(TARIMSALOG2,KAYNAK,A15,SEBEP,B15,SÜRE,"Uzun",BİLDİRİM,"Bildirimsiz",İL,$B$10)/VLOOKUP($B$10,ABONE2,7,FALSE))</f>
        <v>0.36355301307302534</v>
      </c>
      <c r="H15" s="14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9.0795252995321457E-2</v>
      </c>
      <c r="I15" s="14">
        <f t="shared" ref="I15:I24" si="6">(SUMIFS(TICARETHANEAG2,KAYNAK,A15,SEBEP,B15,SÜRE,"Uzun",BİLDİRİM,"Bildirimsiz",İL,$B$10)/VLOOKUP($B$10,ABONE2,9,FALSE))</f>
        <v>1.2817527586130389E-2</v>
      </c>
      <c r="J15" s="14">
        <f t="shared" ref="J15:J24" si="7">(SUMIFS(TICARETHANEOG2,KAYNAK,A15,SEBEP,B15,SÜRE,"Uzun",BİLDİRİM,"Bildirimsiz",İL,$B$10)/VLOOKUP($B$10,ABONE2,10,FALSE))</f>
        <v>0.92367723998929652</v>
      </c>
      <c r="K15" s="14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3.246525926124974E-2</v>
      </c>
      <c r="L15" s="14">
        <f t="shared" ref="L15:L24" si="9">(SUMIFS(SANAYIAG2,KAYNAK,A15,SEBEP,B15,SÜRE,"Uzun",BİLDİRİM,"Bildirimsiz",İL,$B$10)/VLOOKUP($B$10,ABONE2,12,FALSE))</f>
        <v>0.22364283945025398</v>
      </c>
      <c r="M15" s="14">
        <f t="shared" ref="M15:M24" si="10">(SUMIFS(SANAYIOG2,KAYNAK,A15,SEBEP,B15,SÜRE,"Uzun",BİLDİRİM,"Bildirimsiz",İL,$B$10)/VLOOKUP($B$10,ABONE2,13,FALSE))</f>
        <v>12.180568444987452</v>
      </c>
      <c r="N15" s="14">
        <f t="shared" ref="N15:N24" si="11">(SUMIFS(SANAYIAG2,KAYNAK,A15,SEBEP,B15,SÜRE,"Uzun",BİLDİRİM,"Bildirimsiz",İL,$B$10)+SUMIFS(SANAYIOG2,KAYNAK,A15,SEBEP,B15,SÜRE,"Uzun",BİLDİRİM,"Bildirimsiz",İL,$B$10))/VLOOKUP($B$10,ABONE2,14,FALSE)</f>
        <v>5.9092221891078527</v>
      </c>
      <c r="O15" s="19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1.9449072089717526E-2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0.14012411213331236</v>
      </c>
      <c r="D17" s="14">
        <f t="shared" si="1"/>
        <v>4.9708646487670753</v>
      </c>
      <c r="E17" s="14">
        <f t="shared" si="2"/>
        <v>0.14395747280680135</v>
      </c>
      <c r="F17" s="14">
        <f t="shared" si="3"/>
        <v>2.636006022010378</v>
      </c>
      <c r="G17" s="14">
        <f t="shared" si="4"/>
        <v>14.173994631409885</v>
      </c>
      <c r="H17" s="14">
        <f t="shared" si="5"/>
        <v>4.0573083723857382</v>
      </c>
      <c r="I17" s="14">
        <f t="shared" si="6"/>
        <v>0.44382720411329185</v>
      </c>
      <c r="J17" s="14">
        <f t="shared" si="7"/>
        <v>14.167779469826879</v>
      </c>
      <c r="K17" s="14">
        <f t="shared" si="8"/>
        <v>0.73986020235346039</v>
      </c>
      <c r="L17" s="14">
        <f t="shared" si="9"/>
        <v>27.589755429893319</v>
      </c>
      <c r="M17" s="14">
        <f t="shared" si="10"/>
        <v>210.48806467071827</v>
      </c>
      <c r="N17" s="14">
        <f t="shared" si="11"/>
        <v>114.55883798614498</v>
      </c>
      <c r="O17" s="19">
        <f t="shared" si="12"/>
        <v>0.47274457696224287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1.4272928055307129E-2</v>
      </c>
      <c r="D18" s="14">
        <f t="shared" si="1"/>
        <v>0.16178954252689595</v>
      </c>
      <c r="E18" s="14">
        <f t="shared" si="2"/>
        <v>1.4389987620877519E-2</v>
      </c>
      <c r="F18" s="14">
        <f t="shared" si="3"/>
        <v>3.1488048184494535E-2</v>
      </c>
      <c r="G18" s="14">
        <f t="shared" si="4"/>
        <v>7.9371672808552132E-2</v>
      </c>
      <c r="H18" s="14">
        <f t="shared" si="5"/>
        <v>3.7386572661041624E-2</v>
      </c>
      <c r="I18" s="14">
        <f t="shared" si="6"/>
        <v>4.3056794040986245E-2</v>
      </c>
      <c r="J18" s="14">
        <f t="shared" si="7"/>
        <v>2.3662810051764391</v>
      </c>
      <c r="K18" s="14">
        <f t="shared" si="8"/>
        <v>9.3169984140370365E-2</v>
      </c>
      <c r="L18" s="14">
        <f t="shared" si="9"/>
        <v>1.3693840663731094</v>
      </c>
      <c r="M18" s="14">
        <f t="shared" si="10"/>
        <v>3.1121106662018261</v>
      </c>
      <c r="N18" s="14">
        <f t="shared" si="11"/>
        <v>2.1980594880464377</v>
      </c>
      <c r="O18" s="19">
        <f t="shared" si="12"/>
        <v>3.0689570874192173E-2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3.499815496733353E-4</v>
      </c>
      <c r="D20" s="14">
        <f t="shared" si="1"/>
        <v>9.193338960343661E-2</v>
      </c>
      <c r="E20" s="14">
        <f t="shared" si="2"/>
        <v>4.2265617007884992E-4</v>
      </c>
      <c r="F20" s="14">
        <f t="shared" si="3"/>
        <v>9.4117937606681018E-4</v>
      </c>
      <c r="G20" s="14">
        <f t="shared" si="4"/>
        <v>1.0882786123486499E-3</v>
      </c>
      <c r="H20" s="14">
        <f t="shared" si="5"/>
        <v>9.5929973459234013E-4</v>
      </c>
      <c r="I20" s="14">
        <f t="shared" si="6"/>
        <v>8.8081359140605719E-4</v>
      </c>
      <c r="J20" s="14">
        <f t="shared" si="7"/>
        <v>1.1422288304506754E-2</v>
      </c>
      <c r="K20" s="14">
        <f t="shared" si="8"/>
        <v>1.1081988449228844E-3</v>
      </c>
      <c r="L20" s="14">
        <f t="shared" si="9"/>
        <v>1.6351426529534179E-2</v>
      </c>
      <c r="M20" s="14">
        <f t="shared" si="10"/>
        <v>0</v>
      </c>
      <c r="N20" s="14">
        <f t="shared" si="11"/>
        <v>8.5762394889198085E-3</v>
      </c>
      <c r="O20" s="19">
        <f t="shared" si="12"/>
        <v>5.5689773066019358E-4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2.7348067830924999E-2</v>
      </c>
      <c r="D21" s="14">
        <f t="shared" si="1"/>
        <v>0</v>
      </c>
      <c r="E21" s="14">
        <f t="shared" si="2"/>
        <v>2.7326366187683353E-2</v>
      </c>
      <c r="F21" s="14">
        <f t="shared" si="3"/>
        <v>0.41493457579973891</v>
      </c>
      <c r="G21" s="14">
        <f t="shared" si="4"/>
        <v>0</v>
      </c>
      <c r="H21" s="14">
        <f t="shared" si="5"/>
        <v>0.3638210318536364</v>
      </c>
      <c r="I21" s="14">
        <f t="shared" si="6"/>
        <v>8.7510296510261862E-2</v>
      </c>
      <c r="J21" s="14">
        <f t="shared" si="7"/>
        <v>2.0434601749081484E-2</v>
      </c>
      <c r="K21" s="14">
        <f t="shared" si="8"/>
        <v>8.6063437861620087E-2</v>
      </c>
      <c r="L21" s="14">
        <f t="shared" si="9"/>
        <v>5.7114502398568199</v>
      </c>
      <c r="M21" s="14">
        <f t="shared" si="10"/>
        <v>0</v>
      </c>
      <c r="N21" s="14">
        <f t="shared" si="11"/>
        <v>2.9956264059033137</v>
      </c>
      <c r="O21" s="19">
        <f t="shared" si="12"/>
        <v>4.7711364915460269E-2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2.2040803831709956E-3</v>
      </c>
      <c r="D22" s="14">
        <f t="shared" si="1"/>
        <v>0</v>
      </c>
      <c r="E22" s="14">
        <f t="shared" si="2"/>
        <v>2.2023313687087234E-3</v>
      </c>
      <c r="F22" s="14">
        <f t="shared" si="3"/>
        <v>5.7127324668714728E-3</v>
      </c>
      <c r="G22" s="14">
        <f t="shared" si="4"/>
        <v>0</v>
      </c>
      <c r="H22" s="14">
        <f t="shared" si="5"/>
        <v>5.0090118828855059E-3</v>
      </c>
      <c r="I22" s="14">
        <f t="shared" si="6"/>
        <v>5.3013085623455167E-3</v>
      </c>
      <c r="J22" s="14">
        <f t="shared" si="7"/>
        <v>0</v>
      </c>
      <c r="K22" s="14">
        <f t="shared" si="8"/>
        <v>5.1869564983101331E-3</v>
      </c>
      <c r="L22" s="14">
        <f t="shared" si="9"/>
        <v>0.12401001352094487</v>
      </c>
      <c r="M22" s="14">
        <f t="shared" si="10"/>
        <v>0</v>
      </c>
      <c r="N22" s="14">
        <f t="shared" si="11"/>
        <v>6.5042617111040826E-2</v>
      </c>
      <c r="O22" s="19">
        <f t="shared" si="12"/>
        <v>2.8325667958204823E-3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1.9332905055738436E-6</v>
      </c>
      <c r="D24" s="14">
        <f t="shared" si="1"/>
        <v>0</v>
      </c>
      <c r="E24" s="14">
        <f t="shared" si="2"/>
        <v>1.9317563723000123E-6</v>
      </c>
      <c r="F24" s="14">
        <f t="shared" si="3"/>
        <v>5.5749289089346806E-5</v>
      </c>
      <c r="G24" s="14">
        <f t="shared" si="4"/>
        <v>0</v>
      </c>
      <c r="H24" s="14">
        <f t="shared" si="5"/>
        <v>4.888183599185515E-5</v>
      </c>
      <c r="I24" s="14">
        <f t="shared" si="6"/>
        <v>1.8593188845343646E-5</v>
      </c>
      <c r="J24" s="14">
        <f t="shared" si="7"/>
        <v>0</v>
      </c>
      <c r="K24" s="14">
        <f t="shared" si="8"/>
        <v>1.8192123807068643E-5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5.5481694594280379E-6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0.18970462240754132</v>
      </c>
      <c r="D25" s="14">
        <f t="shared" ref="D25:O25" si="13">SUM(D15:D24)</f>
        <v>5.2928618906775879</v>
      </c>
      <c r="E25" s="14">
        <f t="shared" si="13"/>
        <v>0.19375415523474793</v>
      </c>
      <c r="F25" s="14">
        <f t="shared" si="13"/>
        <v>3.1416135771200406</v>
      </c>
      <c r="G25" s="14">
        <f t="shared" si="13"/>
        <v>14.61800759590381</v>
      </c>
      <c r="H25" s="14">
        <f t="shared" si="13"/>
        <v>4.5553284233492084</v>
      </c>
      <c r="I25" s="14">
        <f t="shared" si="13"/>
        <v>0.59341253759326729</v>
      </c>
      <c r="J25" s="14">
        <f t="shared" si="13"/>
        <v>17.4895946050462</v>
      </c>
      <c r="K25" s="14">
        <f t="shared" si="13"/>
        <v>0.95787223108374064</v>
      </c>
      <c r="L25" s="14">
        <f t="shared" si="13"/>
        <v>35.034594015623981</v>
      </c>
      <c r="M25" s="14">
        <f t="shared" si="13"/>
        <v>225.78074378190755</v>
      </c>
      <c r="N25" s="14">
        <f t="shared" si="13"/>
        <v>125.73536492580254</v>
      </c>
      <c r="O25" s="14">
        <f t="shared" si="13"/>
        <v>0.57398959753755285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(SUMIFS(MESKENAG2,KAYNAK,A28,SEBEP,B28,SÜRE,"Uzun",BİLDİRİM,"Bildirimli",İL,$B$10)/VLOOKUP($B$10,ABONE2,3,FALSE))</f>
        <v>1.6315810841465796E-2</v>
      </c>
      <c r="D28" s="14">
        <f>(SUMIFS(MESKENOG2,KAYNAK,A28,SEBEP,B28,SÜRE,"Uzun",BİLDİRİM,"Bildirimli",İL,$B$10)/VLOOKUP($B$10,ABONE2,4,FALSE))</f>
        <v>0.1934964874649592</v>
      </c>
      <c r="E28" s="14">
        <f>(SUMIFS(MESKENAG2,KAYNAK,A28,SEBEP,B28,SÜRE,"Uzun",BİLDİRİM,"Bildirimli",İL,$B$10)+SUMIFS(MESKENOG2,KAYNAK,A28,SEBEP,B28,SÜRE,"Uzun",BİLDİRİM,"Bildirimli",İL,$B$10))/VLOOKUP($B$10,ABONE2,5,FALSE)</f>
        <v>1.6456409872343154E-2</v>
      </c>
      <c r="F28" s="14">
        <f>(SUMIFS(TARIMSALAG2,KAYNAK,A28,SEBEP,B28,SÜRE,"Uzun",BİLDİRİM,"Bildirimli",İL,$B$10)/VLOOKUP($B$10,ABONE2,6,FALSE))</f>
        <v>0.20752268899653883</v>
      </c>
      <c r="G28" s="14">
        <f>(SUMIFS(TARIMSALOG2,KAYNAK,A28,SEBEP,B28,SÜRE,"Uzun",BİLDİRİM,"Bildirimli",İL,$B$10)/VLOOKUP($B$10,ABONE2,7,FALSE))</f>
        <v>0.6259289933330483</v>
      </c>
      <c r="H28" s="14">
        <f>(SUMIFS(TARIMSALAG2,KAYNAK,A28,SEBEP,B28,SÜRE,"Uzun",BİLDİRİM,"Bildirimli",İL,$B$10)+SUMIFS(TARIMSALOG2,KAYNAK,A28,SEBEP,B28,SÜRE,"Uzun",BİLDİRİM,"Bildirimli",İL,$B$10))/VLOOKUP($B$10,ABONE2,8,FALSE)</f>
        <v>0.2590638963852242</v>
      </c>
      <c r="I28" s="14">
        <f>(SUMIFS(TICARETHANEAG2,KAYNAK,A28,SEBEP,B28,SÜRE,"Uzun",BİLDİRİM,"Bildirimli",İL,$B$10)/VLOOKUP($B$10,ABONE2,9,FALSE))</f>
        <v>3.5012121462316054E-2</v>
      </c>
      <c r="J28" s="14">
        <f>(SUMIFS(TICARETHANEOG2,KAYNAK,A28,SEBEP,B28,SÜRE,"Uzun",BİLDİRİM,"Bildirimli",İL,$B$10)/VLOOKUP($B$10,ABONE2,10,FALSE))</f>
        <v>2.826865720528426</v>
      </c>
      <c r="K28" s="14">
        <f>(SUMIFS(TICARETHANEAG2,KAYNAK,A28,SEBEP,B28,SÜRE,"Uzun",BİLDİRİM,"Bildirimli",İL,$B$10)+SUMIFS(TICARETHANEOG2,KAYNAK,A28,SEBEP,B28,SÜRE,"Uzun",BİLDİRİM,"Bildirimli",İL,$B$10))/VLOOKUP($B$10,ABONE2,11,FALSE)</f>
        <v>9.5233898365747471E-2</v>
      </c>
      <c r="L28" s="14">
        <f>(SUMIFS(SANAYIAG2,KAYNAK,A28,SEBEP,B28,SÜRE,"Uzun",BİLDİRİM,"Bildirimli",İL,$B$10)/VLOOKUP($B$10,ABONE2,12,FALSE))</f>
        <v>0.93736993816999736</v>
      </c>
      <c r="M28" s="14">
        <f>(SUMIFS(SANAYIOG2,KAYNAK,A28,SEBEP,B28,SÜRE,"Uzun",BİLDİRİM,"Bildirimli",İL,$B$10)/VLOOKUP($B$10,ABONE2,13,FALSE))</f>
        <v>26.877235955649486</v>
      </c>
      <c r="N28" s="14">
        <f>(SUMIFS(SANAYIAG2,KAYNAK,A28,SEBEP,B28,SÜRE,"Uzun",BİLDİRİM,"Bildirimli",İL,$B$10)+SUMIFS(SANAYIOG2,KAYNAK,A28,SEBEP,B28,SÜRE,"Uzun",BİLDİRİM,"Bildirimli",İL,$B$10))/VLOOKUP($B$10,ABONE2,14,FALSE)</f>
        <v>13.271909051934117</v>
      </c>
      <c r="O28" s="19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5.1887763011138698E-2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(SUMIFS(MESKENAG2,KAYNAK,A29,SEBEP,B29,SÜRE,"Uzun",BİLDİRİM,"Bildirimli",İL,$B$10)/VLOOKUP($B$10,ABONE2,3,FALSE))</f>
        <v>0.26881131798115132</v>
      </c>
      <c r="D29" s="14">
        <f>(SUMIFS(MESKENOG2,KAYNAK,A29,SEBEP,B29,SÜRE,"Uzun",BİLDİRİM,"Bildirimli",İL,$B$10)/VLOOKUP($B$10,ABONE2,4,FALSE))</f>
        <v>4.4174507149016904</v>
      </c>
      <c r="E29" s="14">
        <f>(SUMIFS(MESKENAG2,KAYNAK,A29,SEBEP,B29,SÜRE,"Uzun",BİLDİRİM,"Bildirimli",İL,$B$10)+SUMIFS(MESKENOG2,KAYNAK,A29,SEBEP,B29,SÜRE,"Uzun",BİLDİRİM,"Bildirimli",İL,$B$10))/VLOOKUP($B$10,ABONE2,5,FALSE)</f>
        <v>0.27210340767051483</v>
      </c>
      <c r="F29" s="14">
        <f>(SUMIFS(TARIMSALAG2,KAYNAK,A29,SEBEP,B29,SÜRE,"Uzun",BİLDİRİM,"Bildirimli",İL,$B$10)/VLOOKUP($B$10,ABONE2,6,FALSE))</f>
        <v>3.6536730529710311</v>
      </c>
      <c r="G29" s="14">
        <f>(SUMIFS(TARIMSALOG2,KAYNAK,A29,SEBEP,B29,SÜRE,"Uzun",BİLDİRİM,"Bildirimli",İL,$B$10)/VLOOKUP($B$10,ABONE2,7,FALSE))</f>
        <v>10.868110938682916</v>
      </c>
      <c r="H29" s="14">
        <f>(SUMIFS(TARIMSALAG2,KAYNAK,A29,SEBEP,B29,SÜRE,"Uzun",BİLDİRİM,"Bildirimli",İL,$B$10)+SUMIFS(TARIMSALOG2,KAYNAK,A29,SEBEP,B29,SÜRE,"Uzun",BİLDİRİM,"Bildirimli",İL,$B$10))/VLOOKUP($B$10,ABONE2,8,FALSE)</f>
        <v>4.5423805973038389</v>
      </c>
      <c r="I29" s="14">
        <f>(SUMIFS(TICARETHANEAG2,KAYNAK,A29,SEBEP,B29,SÜRE,"Uzun",BİLDİRİM,"Bildirimli",İL,$B$10)/VLOOKUP($B$10,ABONE2,9,FALSE))</f>
        <v>0.97571551935575151</v>
      </c>
      <c r="J29" s="14">
        <f>(SUMIFS(TICARETHANEOG2,KAYNAK,A29,SEBEP,B29,SÜRE,"Uzun",BİLDİRİM,"Bildirimli",İL,$B$10)/VLOOKUP($B$10,ABONE2,10,FALSE))</f>
        <v>12.261685773245548</v>
      </c>
      <c r="K29" s="14">
        <f>(SUMIFS(TICARETHANEAG2,KAYNAK,A29,SEBEP,B29,SÜRE,"Uzun",BİLDİRİM,"Bildirimli",İL,$B$10)+SUMIFS(TICARETHANEOG2,KAYNAK,A29,SEBEP,B29,SÜRE,"Uzun",BİLDİRİM,"Bildirimli",İL,$B$10))/VLOOKUP($B$10,ABONE2,11,FALSE)</f>
        <v>1.2191599402938211</v>
      </c>
      <c r="L29" s="14">
        <f>(SUMIFS(SANAYIAG2,KAYNAK,A29,SEBEP,B29,SÜRE,"Uzun",BİLDİRİM,"Bildirimli",İL,$B$10)/VLOOKUP($B$10,ABONE2,12,FALSE))</f>
        <v>38.90254656810707</v>
      </c>
      <c r="M29" s="14">
        <f>(SUMIFS(SANAYIOG2,KAYNAK,A29,SEBEP,B29,SÜRE,"Uzun",BİLDİRİM,"Bildirimli",İL,$B$10)/VLOOKUP($B$10,ABONE2,13,FALSE))</f>
        <v>121.81379279367175</v>
      </c>
      <c r="N29" s="14">
        <f>(SUMIFS(SANAYIAG2,KAYNAK,A29,SEBEP,B29,SÜRE,"Uzun",BİLDİRİM,"Bildirimli",İL,$B$10)+SUMIFS(SANAYIOG2,KAYNAK,A29,SEBEP,B29,SÜRE,"Uzun",BİLDİRİM,"Bildirimli",İL,$B$10))/VLOOKUP($B$10,ABONE2,14,FALSE)</f>
        <v>78.327268686988916</v>
      </c>
      <c r="O29" s="19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0.61751233366624592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(SUMIFS(MESKENAG2,KAYNAK,A30,SEBEP,B30,SÜRE,"Uzun",BİLDİRİM,"Bildirimli",İL,$B$10)/VLOOKUP($B$10,ABONE2,3,FALSE))</f>
        <v>0</v>
      </c>
      <c r="D30" s="14">
        <f>(SUMIFS(MESKENOG2,KAYNAK,A30,SEBEP,B30,SÜRE,"Uzun",BİLDİRİM,"Bildirimli",İL,$B$10)/VLOOKUP($B$10,ABONE2,4,FALSE))</f>
        <v>0</v>
      </c>
      <c r="E30" s="14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4">
        <f>(SUMIFS(TARIMSALAG2,KAYNAK,A30,SEBEP,B30,SÜRE,"Uzun",BİLDİRİM,"Bildirimli",İL,$B$10)/VLOOKUP($B$10,ABONE2,6,FALSE))</f>
        <v>0</v>
      </c>
      <c r="G30" s="14">
        <f>(SUMIFS(TARIMSALOG2,KAYNAK,A30,SEBEP,B30,SÜRE,"Uzun",BİLDİRİM,"Bildirimli",İL,$B$10)/VLOOKUP($B$10,ABONE2,7,FALSE))</f>
        <v>0</v>
      </c>
      <c r="H30" s="14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4">
        <f>(SUMIFS(TICARETHANEAG2,KAYNAK,A30,SEBEP,B30,SÜRE,"Uzun",BİLDİRİM,"Bildirimli",İL,$B$10)/VLOOKUP($B$10,ABONE2,9,FALSE))</f>
        <v>0</v>
      </c>
      <c r="J30" s="14">
        <f>(SUMIFS(TICARETHANEOG2,KAYNAK,A30,SEBEP,B30,SÜRE,"Uzun",BİLDİRİM,"Bildirimli",İL,$B$10)/VLOOKUP($B$10,ABONE2,10,FALSE))</f>
        <v>0</v>
      </c>
      <c r="K30" s="14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4">
        <f>(SUMIFS(SANAYIAG2,KAYNAK,A30,SEBEP,B30,SÜRE,"Uzun",BİLDİRİM,"Bildirimli",İL,$B$10)/VLOOKUP($B$10,ABONE2,12,FALSE))</f>
        <v>0</v>
      </c>
      <c r="M30" s="14">
        <f>(SUMIFS(SANAYIOG2,KAYNAK,A30,SEBEP,B30,SÜRE,"Uzun",BİLDİRİM,"Bildirimli",İL,$B$10)/VLOOKUP($B$10,ABONE2,13,FALSE))</f>
        <v>0</v>
      </c>
      <c r="N30" s="14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9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(SUMIFS(MESKENAG2,KAYNAK,A31,SEBEP,B31,SÜRE,"Uzun",BİLDİRİM,"Bildirimli",İL,$B$10)/VLOOKUP($B$10,ABONE2,3,FALSE))</f>
        <v>3.7028879738960983E-2</v>
      </c>
      <c r="D31" s="14">
        <f>(SUMIFS(MESKENOG2,KAYNAK,A31,SEBEP,B31,SÜRE,"Uzun",BİLDİRİM,"Bildirimli",İL,$B$10)/VLOOKUP($B$10,ABONE2,4,FALSE))</f>
        <v>1.0845996461710429E-2</v>
      </c>
      <c r="E31" s="14">
        <f>(SUMIFS(MESKENAG2,KAYNAK,A31,SEBEP,B31,SÜRE,"Uzun",BİLDİRİM,"Bildirimli",İL,$B$10)+SUMIFS(MESKENOG2,KAYNAK,A31,SEBEP,B31,SÜRE,"Uzun",BİLDİRİM,"Bildirimli",İL,$B$10))/VLOOKUP($B$10,ABONE2,5,FALSE)</f>
        <v>3.7008102710198533E-2</v>
      </c>
      <c r="F31" s="14">
        <f>(SUMIFS(TARIMSALAG2,KAYNAK,A31,SEBEP,B31,SÜRE,"Uzun",BİLDİRİM,"Bildirimli",İL,$B$10)/VLOOKUP($B$10,ABONE2,6,FALSE))</f>
        <v>5.1096383763291717E-2</v>
      </c>
      <c r="G31" s="14">
        <f>(SUMIFS(TARIMSALOG2,KAYNAK,A31,SEBEP,B31,SÜRE,"Uzun",BİLDİRİM,"Bildirimli",İL,$B$10)/VLOOKUP($B$10,ABONE2,7,FALSE))</f>
        <v>0</v>
      </c>
      <c r="H31" s="14">
        <f>(SUMIFS(TARIMSALAG2,KAYNAK,A31,SEBEP,B31,SÜRE,"Uzun",BİLDİRİM,"Bildirimli",İL,$B$10)+SUMIFS(TARIMSALOG2,KAYNAK,A31,SEBEP,B31,SÜRE,"Uzun",BİLDİRİM,"Bildirimli",İL,$B$10))/VLOOKUP($B$10,ABONE2,8,FALSE)</f>
        <v>4.4802096882189689E-2</v>
      </c>
      <c r="I31" s="14">
        <f>(SUMIFS(TICARETHANEAG2,KAYNAK,A31,SEBEP,B31,SÜRE,"Uzun",BİLDİRİM,"Bildirimli",İL,$B$10)/VLOOKUP($B$10,ABONE2,9,FALSE))</f>
        <v>9.4609099791567813E-2</v>
      </c>
      <c r="J31" s="14">
        <f>(SUMIFS(TICARETHANEOG2,KAYNAK,A31,SEBEP,B31,SÜRE,"Uzun",BİLDİRİM,"Bildirimli",İL,$B$10)/VLOOKUP($B$10,ABONE2,10,FALSE))</f>
        <v>3.7931060475170677E-4</v>
      </c>
      <c r="K31" s="14">
        <f>(SUMIFS(TICARETHANEAG2,KAYNAK,A31,SEBEP,B31,SÜRE,"Uzun",BİLDİRİM,"Bildirimli",İL,$B$10)+SUMIFS(TICARETHANEOG2,KAYNAK,A31,SEBEP,B31,SÜRE,"Uzun",BİLDİRİM,"Bildirimli",İL,$B$10))/VLOOKUP($B$10,ABONE2,11,FALSE)</f>
        <v>9.2576512787734946E-2</v>
      </c>
      <c r="L31" s="14">
        <f>(SUMIFS(SANAYIAG2,KAYNAK,A31,SEBEP,B31,SÜRE,"Uzun",BİLDİRİM,"Bildirimli",İL,$B$10)/VLOOKUP($B$10,ABONE2,12,FALSE))</f>
        <v>3.1963268597562213</v>
      </c>
      <c r="M31" s="14">
        <f>(SUMIFS(SANAYIOG2,KAYNAK,A31,SEBEP,B31,SÜRE,"Uzun",BİLDİRİM,"Bildirimli",İL,$B$10)/VLOOKUP($B$10,ABONE2,13,FALSE))</f>
        <v>0</v>
      </c>
      <c r="N31" s="14">
        <f>(SUMIFS(SANAYIAG2,KAYNAK,A31,SEBEP,B31,SÜRE,"Uzun",BİLDİRİM,"Bildirimli",İL,$B$10)+SUMIFS(SANAYIOG2,KAYNAK,A31,SEBEP,B31,SÜRE,"Uzun",BİLDİRİM,"Bildirimli",İL,$B$10))/VLOOKUP($B$10,ABONE2,14,FALSE)</f>
        <v>1.6764570714746858</v>
      </c>
      <c r="O31" s="19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4.84665281720831E-2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(SUMIFS(MESKENAG2,KAYNAK,A32,SEBEP,B32,SÜRE,"Uzun",BİLDİRİM,"Bildirimli",İL,$B$10)/VLOOKUP($B$10,ABONE2,3,FALSE))</f>
        <v>0</v>
      </c>
      <c r="D32" s="14">
        <f>(SUMIFS(MESKENOG2,KAYNAK,A32,SEBEP,B32,SÜRE,"Uzun",BİLDİRİM,"Bildirimli",İL,$B$10)/VLOOKUP($B$10,ABONE2,4,FALSE))</f>
        <v>0</v>
      </c>
      <c r="E32" s="14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4">
        <f>(SUMIFS(TARIMSALAG2,KAYNAK,A32,SEBEP,B32,SÜRE,"Uzun",BİLDİRİM,"Bildirimli",İL,$B$10)/VLOOKUP($B$10,ABONE2,6,FALSE))</f>
        <v>0</v>
      </c>
      <c r="G32" s="14">
        <f>(SUMIFS(TARIMSALOG2,KAYNAK,A32,SEBEP,B32,SÜRE,"Uzun",BİLDİRİM,"Bildirimli",İL,$B$10)/VLOOKUP($B$10,ABONE2,7,FALSE))</f>
        <v>0</v>
      </c>
      <c r="H32" s="14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4">
        <f>(SUMIFS(TICARETHANEAG2,KAYNAK,A32,SEBEP,B32,SÜRE,"Uzun",BİLDİRİM,"Bildirimli",İL,$B$10)/VLOOKUP($B$10,ABONE2,9,FALSE))</f>
        <v>0</v>
      </c>
      <c r="J32" s="14">
        <f>(SUMIFS(TICARETHANEOG2,KAYNAK,A32,SEBEP,B32,SÜRE,"Uzun",BİLDİRİM,"Bildirimli",İL,$B$10)/VLOOKUP($B$10,ABONE2,10,FALSE))</f>
        <v>0</v>
      </c>
      <c r="K32" s="14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4">
        <f>(SUMIFS(SANAYIAG2,KAYNAK,A32,SEBEP,B32,SÜRE,"Uzun",BİLDİRİM,"Bildirimli",İL,$B$10)/VLOOKUP($B$10,ABONE2,12,FALSE))</f>
        <v>0</v>
      </c>
      <c r="M32" s="14">
        <f>(SUMIFS(SANAYIOG2,KAYNAK,A32,SEBEP,B32,SÜRE,"Uzun",BİLDİRİM,"Bildirimli",İL,$B$10)/VLOOKUP($B$10,ABONE2,13,FALSE))</f>
        <v>0</v>
      </c>
      <c r="N32" s="14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9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0.32215600856157806</v>
      </c>
      <c r="D33" s="14">
        <f t="shared" ref="D33:O33" si="14">SUM(D28:D32)</f>
        <v>4.6217931988283603</v>
      </c>
      <c r="E33" s="14">
        <f t="shared" si="14"/>
        <v>0.32556792025305653</v>
      </c>
      <c r="F33" s="14">
        <f t="shared" si="14"/>
        <v>3.9122921257308616</v>
      </c>
      <c r="G33" s="14">
        <f t="shared" si="14"/>
        <v>11.494039932015964</v>
      </c>
      <c r="H33" s="14">
        <f t="shared" si="14"/>
        <v>4.8462465905712531</v>
      </c>
      <c r="I33" s="14">
        <f t="shared" si="14"/>
        <v>1.1053367406096355</v>
      </c>
      <c r="J33" s="14">
        <f t="shared" si="14"/>
        <v>15.088930804378725</v>
      </c>
      <c r="K33" s="14">
        <f t="shared" si="14"/>
        <v>1.4069703514473035</v>
      </c>
      <c r="L33" s="14">
        <f t="shared" si="14"/>
        <v>43.03624336603329</v>
      </c>
      <c r="M33" s="14">
        <f t="shared" si="14"/>
        <v>148.69102874932125</v>
      </c>
      <c r="N33" s="14">
        <f t="shared" si="14"/>
        <v>93.275634810397719</v>
      </c>
      <c r="O33" s="14">
        <f t="shared" si="14"/>
        <v>0.71786662484946773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VLOOKUP($B$10,ABONE2,3,FALSE)</f>
        <v>2214905</v>
      </c>
      <c r="D37" s="18">
        <f>VLOOKUP($B$10,ABONE2,4,FALSE)</f>
        <v>1759</v>
      </c>
      <c r="E37" s="18">
        <f>VLOOKUP($B$10,ABONE2,5,FALSE)</f>
        <v>2216664</v>
      </c>
      <c r="F37" s="18">
        <f>VLOOKUP($B$10,ABONE2,6,FALSE)</f>
        <v>48238</v>
      </c>
      <c r="G37" s="18">
        <f>VLOOKUP($B$10,ABONE2,7,FALSE)</f>
        <v>6777</v>
      </c>
      <c r="H37" s="18">
        <f>VLOOKUP($B$10,ABONE2,8,FALSE)</f>
        <v>55015</v>
      </c>
      <c r="I37" s="18">
        <f>VLOOKUP($B$10,ABONE2,9,FALSE)</f>
        <v>437402</v>
      </c>
      <c r="J37" s="18">
        <f>VLOOKUP($B$10,ABONE2,10,FALSE)</f>
        <v>9643</v>
      </c>
      <c r="K37" s="18">
        <f>VLOOKUP($B$10,ABONE2,11,FALSE)</f>
        <v>447045</v>
      </c>
      <c r="L37" s="29">
        <f>VLOOKUP($B$10,ABONE2,12,FALSE)</f>
        <v>1895</v>
      </c>
      <c r="M37" s="29">
        <f>VLOOKUP($B$10,ABONE2,13,FALSE)</f>
        <v>1718</v>
      </c>
      <c r="N37" s="29">
        <f>VLOOKUP($B$10,ABONE2,14,FALSE)</f>
        <v>3613</v>
      </c>
      <c r="O37" s="29">
        <f>VLOOKUP($B$10,ABONE2,15,FALSE)</f>
        <v>2722337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VLOOKUP($B$10,TUKETIM,3,FALSE)</f>
        <v>542441.98693333333</v>
      </c>
      <c r="D38" s="18">
        <f>VLOOKUP($B$10,TUKETIM,4,FALSE)</f>
        <v>6296.2716999999993</v>
      </c>
      <c r="E38" s="18">
        <f>VLOOKUP($B$10,TUKETIM,5,FALSE)</f>
        <v>548738.25863333337</v>
      </c>
      <c r="F38" s="18">
        <f>VLOOKUP($B$10,TUKETIM,6,FALSE)</f>
        <v>38165.836708333336</v>
      </c>
      <c r="G38" s="18">
        <f>VLOOKUP($B$10,TUKETIM,7,FALSE)</f>
        <v>25916.456562499996</v>
      </c>
      <c r="H38" s="18">
        <f>VLOOKUP($B$10,TUKETIM,8,FALSE)</f>
        <v>64082.293270833332</v>
      </c>
      <c r="I38" s="18">
        <f>VLOOKUP($B$10,TUKETIM,9,FALSE)</f>
        <v>267440.62842083332</v>
      </c>
      <c r="J38" s="18">
        <f>VLOOKUP($B$10,TUKETIM,10,FALSE)</f>
        <v>198496.90136666669</v>
      </c>
      <c r="K38" s="18">
        <f>VLOOKUP($B$10,TUKETIM,11,FALSE)</f>
        <v>465937.52978750004</v>
      </c>
      <c r="L38" s="29">
        <f>VLOOKUP($B$10,TUKETIM,12,FALSE)</f>
        <v>20909.737987500001</v>
      </c>
      <c r="M38" s="29">
        <f>VLOOKUP($B$10,TUKETIM,13,FALSE)</f>
        <v>345993.98829583329</v>
      </c>
      <c r="N38" s="29">
        <f>VLOOKUP($B$10,TUKETIM,14,FALSE)</f>
        <v>366903.72628333326</v>
      </c>
      <c r="O38" s="29">
        <f>VLOOKUP($B$10,TUKETIM,15,FALSE)</f>
        <v>1445661.807975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VLOOKUP($B$10,ANLASMA,3,FALSE)</f>
        <v>11391738.904399998</v>
      </c>
      <c r="D39" s="18">
        <f>VLOOKUP($B$10,ANLASMA,4,FALSE)</f>
        <v>110929.95800000001</v>
      </c>
      <c r="E39" s="18">
        <f>VLOOKUP($B$10,ANLASMA,5,FALSE)</f>
        <v>11502668.862399999</v>
      </c>
      <c r="F39" s="18">
        <f>VLOOKUP($B$10,ANLASMA,6,FALSE)</f>
        <v>306603.27699999994</v>
      </c>
      <c r="G39" s="18">
        <f>VLOOKUP($B$10,ANLASMA,7,FALSE)</f>
        <v>237638.204</v>
      </c>
      <c r="H39" s="18">
        <f>VLOOKUP($B$10,ANLASMA,8,FALSE)</f>
        <v>544241.48099999991</v>
      </c>
      <c r="I39" s="18">
        <f>VLOOKUP($B$10,ANLASMA,9,FALSE)</f>
        <v>2851936.5782569996</v>
      </c>
      <c r="J39" s="18">
        <f>VLOOKUP($B$10,ANLASMA,10,FALSE)</f>
        <v>3145372.8485999992</v>
      </c>
      <c r="K39" s="18">
        <f>VLOOKUP($B$10,ANLASMA,11,FALSE)</f>
        <v>5997309.4268569984</v>
      </c>
      <c r="L39" s="29">
        <f>VLOOKUP($B$10,ANLASMA,12,FALSE)</f>
        <v>81417.555000000008</v>
      </c>
      <c r="M39" s="29">
        <f>VLOOKUP($B$10,ANLASMA,13,FALSE)</f>
        <v>2125264.7450000001</v>
      </c>
      <c r="N39" s="29">
        <f>VLOOKUP($B$10,ANLASMA,14,FALSE)</f>
        <v>2206682.3000000003</v>
      </c>
      <c r="O39" s="29">
        <f>VLOOKUP($B$10,ANLASMA,15,FALSE)</f>
        <v>20250902.070257001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0.26671018788855116</v>
      </c>
      <c r="D17" s="14">
        <f t="shared" si="1"/>
        <v>1.279356602782646</v>
      </c>
      <c r="E17" s="14">
        <f t="shared" si="2"/>
        <v>0.26954894127090495</v>
      </c>
      <c r="F17" s="14">
        <f t="shared" si="3"/>
        <v>0.5925673541992571</v>
      </c>
      <c r="G17" s="14">
        <f t="shared" si="4"/>
        <v>6.9876997556857043</v>
      </c>
      <c r="H17" s="14">
        <f t="shared" si="5"/>
        <v>2.1801527519223516</v>
      </c>
      <c r="I17" s="14">
        <f t="shared" si="6"/>
        <v>0.62972498815447986</v>
      </c>
      <c r="J17" s="14">
        <f t="shared" si="7"/>
        <v>2.6683751529258695</v>
      </c>
      <c r="K17" s="14">
        <f t="shared" si="8"/>
        <v>0.69904378450232463</v>
      </c>
      <c r="L17" s="14">
        <f t="shared" si="9"/>
        <v>4.0667601218288612</v>
      </c>
      <c r="M17" s="14">
        <f t="shared" si="10"/>
        <v>532.626808476208</v>
      </c>
      <c r="N17" s="14">
        <f t="shared" si="11"/>
        <v>122.99277100156417</v>
      </c>
      <c r="O17" s="19">
        <f t="shared" si="12"/>
        <v>0.44675815763844795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1.5133060367781094E-2</v>
      </c>
      <c r="D20" s="14">
        <f t="shared" si="1"/>
        <v>1.1229918910586458</v>
      </c>
      <c r="E20" s="14">
        <f t="shared" si="2"/>
        <v>1.8238722874000621E-2</v>
      </c>
      <c r="F20" s="14">
        <f t="shared" si="3"/>
        <v>4.6998561845456303E-2</v>
      </c>
      <c r="G20" s="14">
        <f t="shared" si="4"/>
        <v>2.3119950331933543E-2</v>
      </c>
      <c r="H20" s="14">
        <f t="shared" si="5"/>
        <v>4.1070719765445594E-2</v>
      </c>
      <c r="I20" s="14">
        <f t="shared" si="6"/>
        <v>5.0981821689584789E-2</v>
      </c>
      <c r="J20" s="14">
        <f t="shared" si="7"/>
        <v>0.41407942150510763</v>
      </c>
      <c r="K20" s="14">
        <f t="shared" si="8"/>
        <v>6.332797553733234E-2</v>
      </c>
      <c r="L20" s="14">
        <f t="shared" si="9"/>
        <v>0.99954687978926671</v>
      </c>
      <c r="M20" s="14">
        <f t="shared" si="10"/>
        <v>0</v>
      </c>
      <c r="N20" s="14">
        <f t="shared" si="11"/>
        <v>0.77464883183668165</v>
      </c>
      <c r="O20" s="19">
        <f t="shared" si="12"/>
        <v>2.505227208328838E-2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1.4680121470805198E-2</v>
      </c>
      <c r="D21" s="14">
        <f t="shared" si="1"/>
        <v>0</v>
      </c>
      <c r="E21" s="14">
        <f t="shared" si="2"/>
        <v>1.4638968661823031E-2</v>
      </c>
      <c r="F21" s="14">
        <f t="shared" si="3"/>
        <v>0.10405079544398174</v>
      </c>
      <c r="G21" s="14">
        <f t="shared" si="4"/>
        <v>0</v>
      </c>
      <c r="H21" s="14">
        <f t="shared" si="5"/>
        <v>7.8220286691740359E-2</v>
      </c>
      <c r="I21" s="14">
        <f t="shared" si="6"/>
        <v>8.1030239549504751E-2</v>
      </c>
      <c r="J21" s="14">
        <f t="shared" si="7"/>
        <v>0</v>
      </c>
      <c r="K21" s="14">
        <f t="shared" si="8"/>
        <v>7.8275024961729195E-2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2.4205716354270261E-2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6.1540055000656438E-5</v>
      </c>
      <c r="D22" s="14">
        <f t="shared" si="1"/>
        <v>0</v>
      </c>
      <c r="E22" s="14">
        <f t="shared" si="2"/>
        <v>6.1367539661922311E-5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3.9774480653393882E-4</v>
      </c>
      <c r="J22" s="14">
        <f t="shared" si="7"/>
        <v>0</v>
      </c>
      <c r="K22" s="14">
        <f t="shared" si="8"/>
        <v>3.8422056793774453E-4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1.0175962192363344E-4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0.29658490978213814</v>
      </c>
      <c r="D25" s="14">
        <f t="shared" ref="D25:O25" si="13">SUM(D15:D24)</f>
        <v>2.4023484938412918</v>
      </c>
      <c r="E25" s="14">
        <f t="shared" si="13"/>
        <v>0.30248800034639051</v>
      </c>
      <c r="F25" s="14">
        <f t="shared" si="13"/>
        <v>0.74361671148869513</v>
      </c>
      <c r="G25" s="14">
        <f t="shared" si="13"/>
        <v>7.0108197060176378</v>
      </c>
      <c r="H25" s="14">
        <f t="shared" si="13"/>
        <v>2.2994437583795375</v>
      </c>
      <c r="I25" s="14">
        <f t="shared" si="13"/>
        <v>0.76213479420010333</v>
      </c>
      <c r="J25" s="14">
        <f t="shared" si="13"/>
        <v>3.0824545744309773</v>
      </c>
      <c r="K25" s="14">
        <f t="shared" si="13"/>
        <v>0.84103100556932398</v>
      </c>
      <c r="L25" s="14">
        <f t="shared" si="13"/>
        <v>5.066307001618128</v>
      </c>
      <c r="M25" s="14">
        <f t="shared" si="13"/>
        <v>532.626808476208</v>
      </c>
      <c r="N25" s="14">
        <f t="shared" si="13"/>
        <v>123.76741983340085</v>
      </c>
      <c r="O25" s="14">
        <f t="shared" si="13"/>
        <v>0.49611790569793024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6.8293580585016514E-2</v>
      </c>
      <c r="D29" s="14">
        <f>(SUMIFS(MESKENOG2,KAYNAK,A29,SEBEP,B29,SÜRE,"Uzun",BİLDİRİM,"Bildirimli",İL,$B$10,İLÇE,$B$11)/VLOOKUP($B$11,ABONE2,4,FALSE))</f>
        <v>0.23031953460437726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6.8747788211920194E-2</v>
      </c>
      <c r="F29" s="14">
        <f>(SUMIFS(TARIMSALAG2,KAYNAK,A29,SEBEP,B29,SÜRE,"Uzun",BİLDİRİM,"Bildirimli",İL,$B$10,İLÇE,$B$11)/VLOOKUP($B$11,ABONE2,6,FALSE))</f>
        <v>0.70851277066412599</v>
      </c>
      <c r="G29" s="14">
        <f>(SUMIFS(TARIMSALOG2,KAYNAK,A29,SEBEP,B29,SÜRE,"Uzun",BİLDİRİM,"Bildirimli",İL,$B$10,İLÇE,$B$11)/VLOOKUP($B$11,ABONE2,7,FALSE))</f>
        <v>9.663688840282374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2.9316265186860879</v>
      </c>
      <c r="I29" s="14">
        <f>(SUMIFS(TICARETHANEAG2,KAYNAK,A29,SEBEP,B29,SÜRE,"Uzun",BİLDİRİM,"Bildirimli",İL,$B$10,İLÇE,$B$11)/VLOOKUP($B$11,ABONE2,9,FALSE))</f>
        <v>0.28242142052888286</v>
      </c>
      <c r="J29" s="14">
        <f>(SUMIFS(TICARETHANEOG2,KAYNAK,A29,SEBEP,B29,SÜRE,"Uzun",BİLDİRİM,"Bildirimli",İL,$B$10,İLÇE,$B$11)/VLOOKUP($B$11,ABONE2,10,FALSE))</f>
        <v>1.2084643693649504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0.31390901152854972</v>
      </c>
      <c r="L29" s="14">
        <f>(SUMIFS(SANAYIAG2,KAYNAK,A29,SEBEP,B29,SÜRE,"Uzun",BİLDİRİM,"Bildirimli",İL,$B$10,İLÇE,$B$11)/VLOOKUP($B$11,ABONE2,12,FALSE))</f>
        <v>33.164489599947444</v>
      </c>
      <c r="M29" s="14">
        <f>(SUMIFS(SANAYIOG2,KAYNAK,A29,SEBEP,B29,SÜRE,"Uzun",BİLDİRİM,"Bildirimli",İL,$B$10,İLÇE,$B$11)/VLOOKUP($B$11,ABONE2,13,FALSE))</f>
        <v>0.41032797218933342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25.794803233701867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0.17823515744460075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3.4016983651555827E-3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3.3921623784599281E-3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1.2075850309321602E-3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1.1665243613389153E-3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3.030179078846651E-3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7.1695278950172095E-2</v>
      </c>
      <c r="D33" s="14">
        <f t="shared" ref="D33:O33" si="14">SUM(D28:D32)</f>
        <v>0.23031953460437726</v>
      </c>
      <c r="E33" s="14">
        <f t="shared" si="14"/>
        <v>7.2139950590380128E-2</v>
      </c>
      <c r="F33" s="14">
        <f t="shared" si="14"/>
        <v>0.70851277066412599</v>
      </c>
      <c r="G33" s="14">
        <f t="shared" si="14"/>
        <v>9.663688840282374</v>
      </c>
      <c r="H33" s="14">
        <f t="shared" si="14"/>
        <v>2.9316265186860879</v>
      </c>
      <c r="I33" s="14">
        <f t="shared" si="14"/>
        <v>0.28362900555981502</v>
      </c>
      <c r="J33" s="14">
        <f t="shared" si="14"/>
        <v>1.2084643693649504</v>
      </c>
      <c r="K33" s="14">
        <f t="shared" si="14"/>
        <v>0.31507553588988862</v>
      </c>
      <c r="L33" s="14">
        <f t="shared" si="14"/>
        <v>33.164489599947444</v>
      </c>
      <c r="M33" s="14">
        <f t="shared" si="14"/>
        <v>0.41032797218933342</v>
      </c>
      <c r="N33" s="14">
        <f t="shared" si="14"/>
        <v>25.794803233701867</v>
      </c>
      <c r="O33" s="14">
        <f t="shared" si="14"/>
        <v>0.1812653365234474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51224</v>
      </c>
      <c r="D37" s="18">
        <f>VLOOKUP($B$11,ABONE2,4,FALSE)</f>
        <v>144</v>
      </c>
      <c r="E37" s="18">
        <f>VLOOKUP($B$11,ABONE2,5,FALSE)</f>
        <v>51368</v>
      </c>
      <c r="F37" s="18">
        <f>VLOOKUP($B$11,ABONE2,6,FALSE)</f>
        <v>966</v>
      </c>
      <c r="G37" s="18">
        <f>VLOOKUP($B$11,ABONE2,7,FALSE)</f>
        <v>319</v>
      </c>
      <c r="H37" s="18">
        <f>VLOOKUP($B$11,ABONE2,8,FALSE)</f>
        <v>1285</v>
      </c>
      <c r="I37" s="18">
        <f>VLOOKUP($B$11,ABONE2,9,FALSE)</f>
        <v>7557</v>
      </c>
      <c r="J37" s="18">
        <f>VLOOKUP($B$11,ABONE2,10,FALSE)</f>
        <v>266</v>
      </c>
      <c r="K37" s="18">
        <f>VLOOKUP($B$11,ABONE2,11,FALSE)</f>
        <v>7823</v>
      </c>
      <c r="L37" s="29">
        <f>VLOOKUP($B$11,ABONE2,12,FALSE)</f>
        <v>31</v>
      </c>
      <c r="M37" s="29">
        <f>VLOOKUP($B$11,ABONE2,13,FALSE)</f>
        <v>9</v>
      </c>
      <c r="N37" s="29">
        <f>VLOOKUP($B$11,ABONE2,14,FALSE)</f>
        <v>40</v>
      </c>
      <c r="O37" s="29">
        <f>VLOOKUP($B$11,ABONE2,15,FALSE)</f>
        <v>60516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10609.942254166666</v>
      </c>
      <c r="D38" s="18">
        <f>VLOOKUP($B$11,TUKETIM,4,FALSE)</f>
        <v>348.61422916666663</v>
      </c>
      <c r="E38" s="18">
        <f>VLOOKUP($B$11,TUKETIM,5,FALSE)</f>
        <v>10958.556483333334</v>
      </c>
      <c r="F38" s="18">
        <f>VLOOKUP($B$11,TUKETIM,6,FALSE)</f>
        <v>586.59185000000002</v>
      </c>
      <c r="G38" s="18">
        <f>VLOOKUP($B$11,TUKETIM,7,FALSE)</f>
        <v>1424.0932041666665</v>
      </c>
      <c r="H38" s="18">
        <f>VLOOKUP($B$11,TUKETIM,8,FALSE)</f>
        <v>2010.6850541666665</v>
      </c>
      <c r="I38" s="18">
        <f>VLOOKUP($B$11,TUKETIM,9,FALSE)</f>
        <v>3374.4996500000002</v>
      </c>
      <c r="J38" s="18">
        <f>VLOOKUP($B$11,TUKETIM,10,FALSE)</f>
        <v>1744.1876791666668</v>
      </c>
      <c r="K38" s="18">
        <f>VLOOKUP($B$11,TUKETIM,11,FALSE)</f>
        <v>5118.687329166667</v>
      </c>
      <c r="L38" s="29">
        <f>VLOOKUP($B$11,TUKETIM,12,FALSE)</f>
        <v>124.5293875</v>
      </c>
      <c r="M38" s="29">
        <f>VLOOKUP($B$11,TUKETIM,13,FALSE)</f>
        <v>4326.0034208333336</v>
      </c>
      <c r="N38" s="29">
        <f>VLOOKUP($B$11,TUKETIM,14,FALSE)</f>
        <v>4450.5328083333334</v>
      </c>
      <c r="O38" s="29">
        <f>VLOOKUP($B$11,TUKETIM,15,FALSE)</f>
        <v>22538.461674999999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275251.43280000001</v>
      </c>
      <c r="D39" s="18">
        <f>VLOOKUP($B$11,ANLASMA,4,FALSE)</f>
        <v>16630.400000000001</v>
      </c>
      <c r="E39" s="18">
        <f>VLOOKUP($B$11,ANLASMA,5,FALSE)</f>
        <v>291881.83280000003</v>
      </c>
      <c r="F39" s="18">
        <f>VLOOKUP($B$11,ANLASMA,6,FALSE)</f>
        <v>8579.5099999999984</v>
      </c>
      <c r="G39" s="18">
        <f>VLOOKUP($B$11,ANLASMA,7,FALSE)</f>
        <v>13626.188000000002</v>
      </c>
      <c r="H39" s="18">
        <f>VLOOKUP($B$11,ANLASMA,8,FALSE)</f>
        <v>22205.698</v>
      </c>
      <c r="I39" s="18">
        <f>VLOOKUP($B$11,ANLASMA,9,FALSE)</f>
        <v>41983.907200000001</v>
      </c>
      <c r="J39" s="18">
        <f>VLOOKUP($B$11,ANLASMA,10,FALSE)</f>
        <v>46690.969999999994</v>
      </c>
      <c r="K39" s="18">
        <f>VLOOKUP($B$11,ANLASMA,11,FALSE)</f>
        <v>88674.877199999988</v>
      </c>
      <c r="L39" s="29">
        <f>VLOOKUP($B$11,ANLASMA,12,FALSE)</f>
        <v>537.91</v>
      </c>
      <c r="M39" s="29">
        <f>VLOOKUP($B$11,ANLASMA,13,FALSE)</f>
        <v>10988.4</v>
      </c>
      <c r="N39" s="29">
        <f>VLOOKUP($B$11,ANLASMA,14,FALSE)</f>
        <v>11526.31</v>
      </c>
      <c r="O39" s="29">
        <f>VLOOKUP($B$11,ANLASMA,15,FALSE)</f>
        <v>414288.71799999999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0.27453906761508123</v>
      </c>
      <c r="D17" s="14">
        <f t="shared" si="1"/>
        <v>0</v>
      </c>
      <c r="E17" s="14">
        <f t="shared" si="2"/>
        <v>0.27452456016065219</v>
      </c>
      <c r="F17" s="14">
        <f t="shared" si="3"/>
        <v>2.1880595444089499</v>
      </c>
      <c r="G17" s="14">
        <f t="shared" si="4"/>
        <v>10.293684948232162</v>
      </c>
      <c r="H17" s="14">
        <f t="shared" si="5"/>
        <v>2.2343653763705476</v>
      </c>
      <c r="I17" s="14">
        <f t="shared" si="6"/>
        <v>0.89820076042419206</v>
      </c>
      <c r="J17" s="14">
        <f t="shared" si="7"/>
        <v>3.506094593067238</v>
      </c>
      <c r="K17" s="14">
        <f t="shared" si="8"/>
        <v>0.95957685424516448</v>
      </c>
      <c r="L17" s="14">
        <f t="shared" si="9"/>
        <v>0</v>
      </c>
      <c r="M17" s="14">
        <f t="shared" si="10"/>
        <v>22.406228892548981</v>
      </c>
      <c r="N17" s="14">
        <f t="shared" si="11"/>
        <v>17.924983114039186</v>
      </c>
      <c r="O17" s="19">
        <f t="shared" si="12"/>
        <v>0.66972738534527754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6.3164180540973433E-2</v>
      </c>
      <c r="D21" s="14">
        <f t="shared" si="1"/>
        <v>0</v>
      </c>
      <c r="E21" s="14">
        <f t="shared" si="2"/>
        <v>6.3160842759291916E-2</v>
      </c>
      <c r="F21" s="14">
        <f t="shared" si="3"/>
        <v>0.88137573371630806</v>
      </c>
      <c r="G21" s="14">
        <f t="shared" si="4"/>
        <v>0</v>
      </c>
      <c r="H21" s="14">
        <f t="shared" si="5"/>
        <v>0.87634060877687447</v>
      </c>
      <c r="I21" s="14">
        <f t="shared" si="6"/>
        <v>0.29500234686275578</v>
      </c>
      <c r="J21" s="14">
        <f t="shared" si="7"/>
        <v>0</v>
      </c>
      <c r="K21" s="14">
        <f t="shared" si="8"/>
        <v>0.28805954440207993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0.21478380383360446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2.2628836903493285E-4</v>
      </c>
      <c r="D24" s="14">
        <f t="shared" si="1"/>
        <v>0</v>
      </c>
      <c r="E24" s="14">
        <f t="shared" si="2"/>
        <v>2.2627641128979256E-4</v>
      </c>
      <c r="F24" s="14">
        <f t="shared" si="3"/>
        <v>7.0233330036351821E-4</v>
      </c>
      <c r="G24" s="14">
        <f t="shared" si="4"/>
        <v>0</v>
      </c>
      <c r="H24" s="14">
        <f t="shared" si="5"/>
        <v>6.9832100937208808E-4</v>
      </c>
      <c r="I24" s="14">
        <f t="shared" si="6"/>
        <v>1.8847504026259562E-3</v>
      </c>
      <c r="J24" s="14">
        <f t="shared" si="7"/>
        <v>0</v>
      </c>
      <c r="K24" s="14">
        <f t="shared" si="8"/>
        <v>1.8403932987850196E-3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5.5521199094511634E-4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0.33792953652508961</v>
      </c>
      <c r="D25" s="14">
        <f t="shared" ref="D25:O25" si="13">SUM(D15:D24)</f>
        <v>0</v>
      </c>
      <c r="E25" s="14">
        <f t="shared" si="13"/>
        <v>0.33791167933123389</v>
      </c>
      <c r="F25" s="14">
        <f t="shared" si="13"/>
        <v>3.0701376114256216</v>
      </c>
      <c r="G25" s="14">
        <f t="shared" si="13"/>
        <v>10.293684948232162</v>
      </c>
      <c r="H25" s="14">
        <f t="shared" si="13"/>
        <v>3.1114043061567944</v>
      </c>
      <c r="I25" s="14">
        <f t="shared" si="13"/>
        <v>1.1950878576895738</v>
      </c>
      <c r="J25" s="14">
        <f t="shared" si="13"/>
        <v>3.506094593067238</v>
      </c>
      <c r="K25" s="14">
        <f t="shared" si="13"/>
        <v>1.2494767919460295</v>
      </c>
      <c r="L25" s="14">
        <f t="shared" si="13"/>
        <v>0</v>
      </c>
      <c r="M25" s="14">
        <f t="shared" si="13"/>
        <v>22.406228892548981</v>
      </c>
      <c r="N25" s="14">
        <f t="shared" si="13"/>
        <v>17.924983114039186</v>
      </c>
      <c r="O25" s="14">
        <f t="shared" si="13"/>
        <v>0.88506640116982704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7.8495649689839311E-2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7.8491501748088624E-2</v>
      </c>
      <c r="F29" s="14">
        <f>(SUMIFS(TARIMSALAG2,KAYNAK,A29,SEBEP,B29,SÜRE,"Uzun",BİLDİRİM,"Bildirimli",İL,$B$10,İLÇE,$B$11)/VLOOKUP($B$11,ABONE2,6,FALSE))</f>
        <v>1.2100449353816995</v>
      </c>
      <c r="G29" s="14">
        <f>(SUMIFS(TARIMSALOG2,KAYNAK,A29,SEBEP,B29,SÜRE,"Uzun",BİLDİRİM,"Bildirimli",İL,$B$10,İLÇE,$B$11)/VLOOKUP($B$11,ABONE2,7,FALSE))</f>
        <v>3.9392383982210819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1.2256362768988291</v>
      </c>
      <c r="I29" s="14">
        <f>(SUMIFS(TICARETHANEAG2,KAYNAK,A29,SEBEP,B29,SÜRE,"Uzun",BİLDİRİM,"Bildirimli",İL,$B$10,İLÇE,$B$11)/VLOOKUP($B$11,ABONE2,9,FALSE))</f>
        <v>0.4640371359155307</v>
      </c>
      <c r="J29" s="14">
        <f>(SUMIFS(TICARETHANEOG2,KAYNAK,A29,SEBEP,B29,SÜRE,"Uzun",BİLDİRİM,"Bildirimli",İL,$B$10,İLÇE,$B$11)/VLOOKUP($B$11,ABONE2,10,FALSE))</f>
        <v>2.082732859129047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0.50213271301763651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39.528392963843743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31.622714371074995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0.32129282767070677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0.20710452940677768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0.20709358539233005</v>
      </c>
      <c r="F31" s="14">
        <f>(SUMIFS(TARIMSALAG2,KAYNAK,A31,SEBEP,B31,SÜRE,"Uzun",BİLDİRİM,"Bildirimli",İL,$B$10,İLÇE,$B$11)/VLOOKUP($B$11,ABONE2,6,FALSE))</f>
        <v>0.18854429604805056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0.1874671798410765</v>
      </c>
      <c r="I31" s="14">
        <f>(SUMIFS(TICARETHANEAG2,KAYNAK,A31,SEBEP,B31,SÜRE,"Uzun",BİLDİRİM,"Bildirimli",İL,$B$10,İLÇE,$B$11)/VLOOKUP($B$11,ABONE2,9,FALSE))</f>
        <v>0.79962751624187689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0.78080849345636993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0.29743301911910519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0.285600179096617</v>
      </c>
      <c r="D33" s="14">
        <f t="shared" ref="D33:O33" si="14">SUM(D28:D32)</f>
        <v>0</v>
      </c>
      <c r="E33" s="14">
        <f t="shared" si="14"/>
        <v>0.28558508714041869</v>
      </c>
      <c r="F33" s="14">
        <f t="shared" si="14"/>
        <v>1.3985892314297501</v>
      </c>
      <c r="G33" s="14">
        <f t="shared" si="14"/>
        <v>3.9392383982210819</v>
      </c>
      <c r="H33" s="14">
        <f t="shared" si="14"/>
        <v>1.4131034567399057</v>
      </c>
      <c r="I33" s="14">
        <f t="shared" si="14"/>
        <v>1.2636646521574075</v>
      </c>
      <c r="J33" s="14">
        <f t="shared" si="14"/>
        <v>2.082732859129047</v>
      </c>
      <c r="K33" s="14">
        <f t="shared" si="14"/>
        <v>1.2829412064740064</v>
      </c>
      <c r="L33" s="14">
        <f t="shared" si="14"/>
        <v>0</v>
      </c>
      <c r="M33" s="14">
        <f t="shared" si="14"/>
        <v>39.528392963843743</v>
      </c>
      <c r="N33" s="14">
        <f t="shared" si="14"/>
        <v>31.622714371074995</v>
      </c>
      <c r="O33" s="14">
        <f t="shared" si="14"/>
        <v>0.61872584678981202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18923</v>
      </c>
      <c r="D37" s="18">
        <f>VLOOKUP($B$11,ABONE2,4,FALSE)</f>
        <v>1</v>
      </c>
      <c r="E37" s="18">
        <f>VLOOKUP($B$11,ABONE2,5,FALSE)</f>
        <v>18924</v>
      </c>
      <c r="F37" s="18">
        <f>VLOOKUP($B$11,ABONE2,6,FALSE)</f>
        <v>3829</v>
      </c>
      <c r="G37" s="18">
        <f>VLOOKUP($B$11,ABONE2,7,FALSE)</f>
        <v>22</v>
      </c>
      <c r="H37" s="18">
        <f>VLOOKUP($B$11,ABONE2,8,FALSE)</f>
        <v>3851</v>
      </c>
      <c r="I37" s="18">
        <f>VLOOKUP($B$11,ABONE2,9,FALSE)</f>
        <v>4315</v>
      </c>
      <c r="J37" s="18">
        <f>VLOOKUP($B$11,ABONE2,10,FALSE)</f>
        <v>104</v>
      </c>
      <c r="K37" s="18">
        <f>VLOOKUP($B$11,ABONE2,11,FALSE)</f>
        <v>4419</v>
      </c>
      <c r="L37" s="29">
        <f>VLOOKUP($B$11,ABONE2,12,FALSE)</f>
        <v>2</v>
      </c>
      <c r="M37" s="29">
        <f>VLOOKUP($B$11,ABONE2,13,FALSE)</f>
        <v>8</v>
      </c>
      <c r="N37" s="29">
        <f>VLOOKUP($B$11,ABONE2,14,FALSE)</f>
        <v>10</v>
      </c>
      <c r="O37" s="29">
        <f>VLOOKUP($B$11,ABONE2,15,FALSE)</f>
        <v>27204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3124.466183333333</v>
      </c>
      <c r="D38" s="18">
        <f>VLOOKUP($B$11,TUKETIM,4,FALSE)</f>
        <v>0</v>
      </c>
      <c r="E38" s="18">
        <f>VLOOKUP($B$11,TUKETIM,5,FALSE)</f>
        <v>3124.466183333333</v>
      </c>
      <c r="F38" s="18">
        <f>VLOOKUP($B$11,TUKETIM,6,FALSE)</f>
        <v>2967.0338291666667</v>
      </c>
      <c r="G38" s="18">
        <f>VLOOKUP($B$11,TUKETIM,7,FALSE)</f>
        <v>83.749487499999987</v>
      </c>
      <c r="H38" s="18">
        <f>VLOOKUP($B$11,TUKETIM,8,FALSE)</f>
        <v>3050.7833166666669</v>
      </c>
      <c r="I38" s="18">
        <f>VLOOKUP($B$11,TUKETIM,9,FALSE)</f>
        <v>2574.3779458333338</v>
      </c>
      <c r="J38" s="18">
        <f>VLOOKUP($B$11,TUKETIM,10,FALSE)</f>
        <v>815.33930833333329</v>
      </c>
      <c r="K38" s="18">
        <f>VLOOKUP($B$11,TUKETIM,11,FALSE)</f>
        <v>3389.7172541666669</v>
      </c>
      <c r="L38" s="29">
        <f>VLOOKUP($B$11,TUKETIM,12,FALSE)</f>
        <v>8.3561041666666664</v>
      </c>
      <c r="M38" s="29">
        <f>VLOOKUP($B$11,TUKETIM,13,FALSE)</f>
        <v>345.42778750000002</v>
      </c>
      <c r="N38" s="29">
        <f>VLOOKUP($B$11,TUKETIM,14,FALSE)</f>
        <v>353.7838916666667</v>
      </c>
      <c r="O38" s="29">
        <f>VLOOKUP($B$11,TUKETIM,15,FALSE)</f>
        <v>9918.7506458333337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75564.005600000004</v>
      </c>
      <c r="D39" s="18">
        <f>VLOOKUP($B$11,ANLASMA,4,FALSE)</f>
        <v>750</v>
      </c>
      <c r="E39" s="18">
        <f>VLOOKUP($B$11,ANLASMA,5,FALSE)</f>
        <v>76314.005600000004</v>
      </c>
      <c r="F39" s="18">
        <f>VLOOKUP($B$11,ANLASMA,6,FALSE)</f>
        <v>18503.328000000001</v>
      </c>
      <c r="G39" s="18">
        <f>VLOOKUP($B$11,ANLASMA,7,FALSE)</f>
        <v>632.6</v>
      </c>
      <c r="H39" s="18">
        <f>VLOOKUP($B$11,ANLASMA,8,FALSE)</f>
        <v>19135.928</v>
      </c>
      <c r="I39" s="18">
        <f>VLOOKUP($B$11,ANLASMA,9,FALSE)</f>
        <v>23289.142</v>
      </c>
      <c r="J39" s="18">
        <f>VLOOKUP($B$11,ANLASMA,10,FALSE)</f>
        <v>25123.4</v>
      </c>
      <c r="K39" s="18">
        <f>VLOOKUP($B$11,ANLASMA,11,FALSE)</f>
        <v>48412.542000000001</v>
      </c>
      <c r="L39" s="29">
        <f>VLOOKUP($B$11,ANLASMA,12,FALSE)</f>
        <v>30</v>
      </c>
      <c r="M39" s="29">
        <f>VLOOKUP($B$11,ANLASMA,13,FALSE)</f>
        <v>1128</v>
      </c>
      <c r="N39" s="29">
        <f>VLOOKUP($B$11,ANLASMA,14,FALSE)</f>
        <v>1158</v>
      </c>
      <c r="O39" s="29">
        <f>VLOOKUP($B$11,ANLASMA,15,FALSE)</f>
        <v>145020.47560000001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109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5.3657665937715412E-2</v>
      </c>
      <c r="D17" s="14">
        <f t="shared" si="1"/>
        <v>0</v>
      </c>
      <c r="E17" s="14">
        <f t="shared" si="2"/>
        <v>5.3642967220844377E-2</v>
      </c>
      <c r="F17" s="14">
        <f t="shared" si="3"/>
        <v>0.22161277781376273</v>
      </c>
      <c r="G17" s="14">
        <f t="shared" si="4"/>
        <v>0.14564083229270314</v>
      </c>
      <c r="H17" s="14">
        <f t="shared" si="5"/>
        <v>0.22106424391108359</v>
      </c>
      <c r="I17" s="14">
        <f t="shared" si="6"/>
        <v>0.17294904781489531</v>
      </c>
      <c r="J17" s="14">
        <f t="shared" si="7"/>
        <v>0.57749526651164895</v>
      </c>
      <c r="K17" s="14">
        <f t="shared" si="8"/>
        <v>0.18052405292207138</v>
      </c>
      <c r="L17" s="14">
        <f t="shared" si="9"/>
        <v>0.81629541646761672</v>
      </c>
      <c r="M17" s="14">
        <f t="shared" si="10"/>
        <v>35.962673143538353</v>
      </c>
      <c r="N17" s="14">
        <f t="shared" si="11"/>
        <v>21.904122052710058</v>
      </c>
      <c r="O17" s="19">
        <f t="shared" si="12"/>
        <v>0.11662753583780462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3.0209888002633266E-2</v>
      </c>
      <c r="D21" s="14">
        <f t="shared" si="1"/>
        <v>0</v>
      </c>
      <c r="E21" s="14">
        <f t="shared" si="2"/>
        <v>3.0201612454625423E-2</v>
      </c>
      <c r="F21" s="14">
        <f t="shared" si="3"/>
        <v>0.11863105888940532</v>
      </c>
      <c r="G21" s="14">
        <f t="shared" si="4"/>
        <v>0</v>
      </c>
      <c r="H21" s="14">
        <f t="shared" si="5"/>
        <v>0.11777451694796558</v>
      </c>
      <c r="I21" s="14">
        <f t="shared" si="6"/>
        <v>5.3030213146771081E-2</v>
      </c>
      <c r="J21" s="14">
        <f t="shared" si="7"/>
        <v>0</v>
      </c>
      <c r="K21" s="14">
        <f t="shared" si="8"/>
        <v>5.2037238507889237E-2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4.365769317952431E-2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8.3867553940348671E-2</v>
      </c>
      <c r="D25" s="14">
        <f t="shared" ref="D25:O25" si="13">SUM(D15:D24)</f>
        <v>0</v>
      </c>
      <c r="E25" s="14">
        <f t="shared" si="13"/>
        <v>8.3844579675469794E-2</v>
      </c>
      <c r="F25" s="14">
        <f t="shared" si="13"/>
        <v>0.34024383670316805</v>
      </c>
      <c r="G25" s="14">
        <f t="shared" si="13"/>
        <v>0.14564083229270314</v>
      </c>
      <c r="H25" s="14">
        <f t="shared" si="13"/>
        <v>0.33883876085904918</v>
      </c>
      <c r="I25" s="14">
        <f t="shared" si="13"/>
        <v>0.2259792609616664</v>
      </c>
      <c r="J25" s="14">
        <f t="shared" si="13"/>
        <v>0.57749526651164895</v>
      </c>
      <c r="K25" s="14">
        <f t="shared" si="13"/>
        <v>0.23256129142996063</v>
      </c>
      <c r="L25" s="14">
        <f t="shared" si="13"/>
        <v>0.81629541646761672</v>
      </c>
      <c r="M25" s="14">
        <f t="shared" si="13"/>
        <v>35.962673143538353</v>
      </c>
      <c r="N25" s="14">
        <f t="shared" si="13"/>
        <v>21.904122052710058</v>
      </c>
      <c r="O25" s="14">
        <f t="shared" si="13"/>
        <v>0.16028522901732895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0.13321751808814225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0.13318102513701552</v>
      </c>
      <c r="F29" s="14">
        <f>(SUMIFS(TARIMSALAG2,KAYNAK,A29,SEBEP,B29,SÜRE,"Uzun",BİLDİRİM,"Bildirimli",İL,$B$10,İLÇE,$B$11)/VLOOKUP($B$11,ABONE2,6,FALSE))</f>
        <v>1.4616954574420387</v>
      </c>
      <c r="G29" s="14">
        <f>(SUMIFS(TARIMSALOG2,KAYNAK,A29,SEBEP,B29,SÜRE,"Uzun",BİLDİRİM,"Bildirimli",İL,$B$10,İLÇE,$B$11)/VLOOKUP($B$11,ABONE2,7,FALSE))</f>
        <v>2.3741276252265466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1.4682834153321795</v>
      </c>
      <c r="I29" s="14">
        <f>(SUMIFS(TICARETHANEAG2,KAYNAK,A29,SEBEP,B29,SÜRE,"Uzun",BİLDİRİM,"Bildirimli",İL,$B$10,İLÇE,$B$11)/VLOOKUP($B$11,ABONE2,9,FALSE))</f>
        <v>0.70166022956229712</v>
      </c>
      <c r="J29" s="14">
        <f>(SUMIFS(TICARETHANEOG2,KAYNAK,A29,SEBEP,B29,SÜRE,"Uzun",BİLDİRİM,"Bildirimli",İL,$B$10,İLÇE,$B$11)/VLOOKUP($B$11,ABONE2,10,FALSE))</f>
        <v>7.4206337143043841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0.82747096788995766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188.79568872796389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113.27741323677833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0.51631259775197158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2.839420963787222E-2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2.8386431467857735E-2</v>
      </c>
      <c r="F31" s="14">
        <f>(SUMIFS(TARIMSALAG2,KAYNAK,A31,SEBEP,B31,SÜRE,"Uzun",BİLDİRİM,"Bildirimli",İL,$B$10,İLÇE,$B$11)/VLOOKUP($B$11,ABONE2,6,FALSE))</f>
        <v>6.0189150047414083E-2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5.9754571346710729E-2</v>
      </c>
      <c r="I31" s="14">
        <f>(SUMIFS(TICARETHANEAG2,KAYNAK,A31,SEBEP,B31,SÜRE,"Uzun",BİLDİRİM,"Bildirimli",İL,$B$10,İLÇE,$B$11)/VLOOKUP($B$11,ABONE2,9,FALSE))</f>
        <v>4.6270278732670131E-2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4.5403881813080665E-2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3.4937515311364332E-2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0.16161172772601448</v>
      </c>
      <c r="D33" s="14">
        <f t="shared" ref="D33:O33" si="14">SUM(D28:D32)</f>
        <v>0</v>
      </c>
      <c r="E33" s="14">
        <f t="shared" si="14"/>
        <v>0.16156745660487326</v>
      </c>
      <c r="F33" s="14">
        <f t="shared" si="14"/>
        <v>1.5218846074894528</v>
      </c>
      <c r="G33" s="14">
        <f t="shared" si="14"/>
        <v>2.3741276252265466</v>
      </c>
      <c r="H33" s="14">
        <f t="shared" si="14"/>
        <v>1.5280379866788902</v>
      </c>
      <c r="I33" s="14">
        <f t="shared" si="14"/>
        <v>0.74793050829496721</v>
      </c>
      <c r="J33" s="14">
        <f t="shared" si="14"/>
        <v>7.4206337143043841</v>
      </c>
      <c r="K33" s="14">
        <f t="shared" si="14"/>
        <v>0.8728748497030383</v>
      </c>
      <c r="L33" s="14">
        <f t="shared" si="14"/>
        <v>0</v>
      </c>
      <c r="M33" s="14">
        <f t="shared" si="14"/>
        <v>188.79568872796389</v>
      </c>
      <c r="N33" s="14">
        <f t="shared" si="14"/>
        <v>113.27741323677833</v>
      </c>
      <c r="O33" s="14">
        <f t="shared" si="14"/>
        <v>0.55125011306333593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7299</v>
      </c>
      <c r="D37" s="18">
        <f>VLOOKUP($B$11,ABONE2,4,FALSE)</f>
        <v>2</v>
      </c>
      <c r="E37" s="18">
        <f>VLOOKUP($B$11,ABONE2,5,FALSE)</f>
        <v>7301</v>
      </c>
      <c r="F37" s="18">
        <f>VLOOKUP($B$11,ABONE2,6,FALSE)</f>
        <v>1100</v>
      </c>
      <c r="G37" s="18">
        <f>VLOOKUP($B$11,ABONE2,7,FALSE)</f>
        <v>8</v>
      </c>
      <c r="H37" s="18">
        <f>VLOOKUP($B$11,ABONE2,8,FALSE)</f>
        <v>1108</v>
      </c>
      <c r="I37" s="18">
        <f>VLOOKUP($B$11,ABONE2,9,FALSE)</f>
        <v>1939</v>
      </c>
      <c r="J37" s="18">
        <f>VLOOKUP($B$11,ABONE2,10,FALSE)</f>
        <v>37</v>
      </c>
      <c r="K37" s="18">
        <f>VLOOKUP($B$11,ABONE2,11,FALSE)</f>
        <v>1976</v>
      </c>
      <c r="L37" s="29">
        <f>VLOOKUP($B$11,ABONE2,12,FALSE)</f>
        <v>4</v>
      </c>
      <c r="M37" s="29">
        <f>VLOOKUP($B$11,ABONE2,13,FALSE)</f>
        <v>6</v>
      </c>
      <c r="N37" s="29">
        <f>VLOOKUP($B$11,ABONE2,14,FALSE)</f>
        <v>10</v>
      </c>
      <c r="O37" s="29">
        <f>VLOOKUP($B$11,ABONE2,15,FALSE)</f>
        <v>10395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1012.6892333333335</v>
      </c>
      <c r="D38" s="18">
        <f>VLOOKUP($B$11,TUKETIM,4,FALSE)</f>
        <v>0</v>
      </c>
      <c r="E38" s="18">
        <f>VLOOKUP($B$11,TUKETIM,5,FALSE)</f>
        <v>1012.6892333333335</v>
      </c>
      <c r="F38" s="18">
        <f>VLOOKUP($B$11,TUKETIM,6,FALSE)</f>
        <v>595.82381666666674</v>
      </c>
      <c r="G38" s="18">
        <f>VLOOKUP($B$11,TUKETIM,7,FALSE)</f>
        <v>7.3923916666666658</v>
      </c>
      <c r="H38" s="18">
        <f>VLOOKUP($B$11,TUKETIM,8,FALSE)</f>
        <v>603.21620833333338</v>
      </c>
      <c r="I38" s="18">
        <f>VLOOKUP($B$11,TUKETIM,9,FALSE)</f>
        <v>724.87164583333345</v>
      </c>
      <c r="J38" s="18">
        <f>VLOOKUP($B$11,TUKETIM,10,FALSE)</f>
        <v>360.38308333333333</v>
      </c>
      <c r="K38" s="18">
        <f>VLOOKUP($B$11,TUKETIM,11,FALSE)</f>
        <v>1085.2547291666667</v>
      </c>
      <c r="L38" s="29">
        <f>VLOOKUP($B$11,TUKETIM,12,FALSE)</f>
        <v>102.16839166666666</v>
      </c>
      <c r="M38" s="29">
        <f>VLOOKUP($B$11,TUKETIM,13,FALSE)</f>
        <v>440.50616666666662</v>
      </c>
      <c r="N38" s="29">
        <f>VLOOKUP($B$11,TUKETIM,14,FALSE)</f>
        <v>542.67455833333327</v>
      </c>
      <c r="O38" s="29">
        <f>VLOOKUP($B$11,TUKETIM,15,FALSE)</f>
        <v>3243.8347291666669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29790.596600000001</v>
      </c>
      <c r="D39" s="18">
        <f>VLOOKUP($B$11,ANLASMA,4,FALSE)</f>
        <v>155</v>
      </c>
      <c r="E39" s="18">
        <f>VLOOKUP($B$11,ANLASMA,5,FALSE)</f>
        <v>29945.596600000001</v>
      </c>
      <c r="F39" s="18">
        <f>VLOOKUP($B$11,ANLASMA,6,FALSE)</f>
        <v>4630.0810000000001</v>
      </c>
      <c r="G39" s="18">
        <f>VLOOKUP($B$11,ANLASMA,7,FALSE)</f>
        <v>315.3</v>
      </c>
      <c r="H39" s="18">
        <f>VLOOKUP($B$11,ANLASMA,8,FALSE)</f>
        <v>4945.3810000000003</v>
      </c>
      <c r="I39" s="18">
        <f>VLOOKUP($B$11,ANLASMA,9,FALSE)</f>
        <v>9998.2119999999995</v>
      </c>
      <c r="J39" s="18">
        <f>VLOOKUP($B$11,ANLASMA,10,FALSE)</f>
        <v>4999.8999999999996</v>
      </c>
      <c r="K39" s="18">
        <f>VLOOKUP($B$11,ANLASMA,11,FALSE)</f>
        <v>14998.111999999999</v>
      </c>
      <c r="L39" s="29">
        <f>VLOOKUP($B$11,ANLASMA,12,FALSE)</f>
        <v>181.05</v>
      </c>
      <c r="M39" s="29">
        <f>VLOOKUP($B$11,ANLASMA,13,FALSE)</f>
        <v>1990</v>
      </c>
      <c r="N39" s="29">
        <f>VLOOKUP($B$11,ANLASMA,14,FALSE)</f>
        <v>2171.0500000000002</v>
      </c>
      <c r="O39" s="29">
        <f>VLOOKUP($B$11,ANLASMA,15,FALSE)</f>
        <v>52060.139600000002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4.4086700005712957E-2</v>
      </c>
      <c r="D17" s="14">
        <f t="shared" si="1"/>
        <v>6.1519448066142866E-2</v>
      </c>
      <c r="E17" s="14">
        <f t="shared" si="2"/>
        <v>4.4087653225076039E-2</v>
      </c>
      <c r="F17" s="14">
        <f t="shared" si="3"/>
        <v>2.7505071192828207E-2</v>
      </c>
      <c r="G17" s="14">
        <f t="shared" si="4"/>
        <v>0.29873535113275557</v>
      </c>
      <c r="H17" s="14">
        <f t="shared" si="5"/>
        <v>7.836074868156459E-2</v>
      </c>
      <c r="I17" s="14">
        <f t="shared" si="6"/>
        <v>0.15064567665634568</v>
      </c>
      <c r="J17" s="14">
        <f t="shared" si="7"/>
        <v>14.660287744041137</v>
      </c>
      <c r="K17" s="14">
        <f t="shared" si="8"/>
        <v>0.20180549342245557</v>
      </c>
      <c r="L17" s="14">
        <f t="shared" si="9"/>
        <v>1.2266253109980463</v>
      </c>
      <c r="M17" s="14">
        <f t="shared" si="10"/>
        <v>1.491281682183333</v>
      </c>
      <c r="N17" s="14">
        <f t="shared" si="11"/>
        <v>1.2587048711417175</v>
      </c>
      <c r="O17" s="19">
        <f t="shared" si="12"/>
        <v>6.2046770364353403E-2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1.9550136476198923E-2</v>
      </c>
      <c r="D18" s="14">
        <f t="shared" si="1"/>
        <v>37.283784578957139</v>
      </c>
      <c r="E18" s="14">
        <f t="shared" si="2"/>
        <v>2.1587737759591618E-2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0.13572532344881061</v>
      </c>
      <c r="J18" s="14">
        <f t="shared" si="7"/>
        <v>56.908173758520057</v>
      </c>
      <c r="K18" s="14">
        <f t="shared" si="8"/>
        <v>0.3359003550459318</v>
      </c>
      <c r="L18" s="14">
        <f t="shared" si="9"/>
        <v>21.532389173117579</v>
      </c>
      <c r="M18" s="14">
        <f t="shared" si="10"/>
        <v>0</v>
      </c>
      <c r="N18" s="14">
        <f t="shared" si="11"/>
        <v>18.922402606679086</v>
      </c>
      <c r="O18" s="19">
        <f t="shared" si="12"/>
        <v>6.1138736892391771E-2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1.9650353318272726E-2</v>
      </c>
      <c r="D21" s="14">
        <f t="shared" si="1"/>
        <v>0</v>
      </c>
      <c r="E21" s="14">
        <f t="shared" si="2"/>
        <v>1.9649278840674043E-2</v>
      </c>
      <c r="F21" s="14">
        <f t="shared" si="3"/>
        <v>1.1863594556646154E-2</v>
      </c>
      <c r="G21" s="14">
        <f t="shared" si="4"/>
        <v>0</v>
      </c>
      <c r="H21" s="14">
        <f t="shared" si="5"/>
        <v>9.6391705772750011E-3</v>
      </c>
      <c r="I21" s="14">
        <f t="shared" si="6"/>
        <v>9.1799951510634636E-2</v>
      </c>
      <c r="J21" s="14">
        <f t="shared" si="7"/>
        <v>0</v>
      </c>
      <c r="K21" s="14">
        <f t="shared" si="8"/>
        <v>9.1476272354621635E-2</v>
      </c>
      <c r="L21" s="14">
        <f t="shared" si="9"/>
        <v>0.32819573202477237</v>
      </c>
      <c r="M21" s="14">
        <f t="shared" si="10"/>
        <v>0</v>
      </c>
      <c r="N21" s="14">
        <f t="shared" si="11"/>
        <v>0.2884144311732848</v>
      </c>
      <c r="O21" s="19">
        <f t="shared" si="12"/>
        <v>2.7760212298629152E-2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7.7261145641759942E-3</v>
      </c>
      <c r="D22" s="14">
        <f t="shared" si="1"/>
        <v>0</v>
      </c>
      <c r="E22" s="14">
        <f t="shared" si="2"/>
        <v>7.7256921016945522E-3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3.6856217140410964E-2</v>
      </c>
      <c r="J22" s="14">
        <f t="shared" si="7"/>
        <v>0</v>
      </c>
      <c r="K22" s="14">
        <f t="shared" si="8"/>
        <v>3.6726265119069665E-2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1.0973525152978952E-2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9.1013304364360587E-2</v>
      </c>
      <c r="D25" s="14">
        <f t="shared" ref="D25:O25" si="13">SUM(D15:D24)</f>
        <v>37.345304027023282</v>
      </c>
      <c r="E25" s="14">
        <f t="shared" si="13"/>
        <v>9.3050361927036251E-2</v>
      </c>
      <c r="F25" s="14">
        <f t="shared" si="13"/>
        <v>3.9368665749474362E-2</v>
      </c>
      <c r="G25" s="14">
        <f t="shared" si="13"/>
        <v>0.29873535113275557</v>
      </c>
      <c r="H25" s="14">
        <f t="shared" si="13"/>
        <v>8.7999919258839598E-2</v>
      </c>
      <c r="I25" s="14">
        <f t="shared" si="13"/>
        <v>0.41502716875620188</v>
      </c>
      <c r="J25" s="14">
        <f t="shared" si="13"/>
        <v>71.568461502561192</v>
      </c>
      <c r="K25" s="14">
        <f t="shared" si="13"/>
        <v>0.66590838594207868</v>
      </c>
      <c r="L25" s="14">
        <f t="shared" si="13"/>
        <v>23.087210216140399</v>
      </c>
      <c r="M25" s="14">
        <f t="shared" si="13"/>
        <v>1.491281682183333</v>
      </c>
      <c r="N25" s="14">
        <f t="shared" si="13"/>
        <v>20.469521908994086</v>
      </c>
      <c r="O25" s="14">
        <f t="shared" si="13"/>
        <v>0.16191924470835328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0.19218707949325606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0.19217657074013969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0.64395117132335644</v>
      </c>
      <c r="J29" s="14">
        <f>(SUMIFS(TICARETHANEOG2,KAYNAK,A29,SEBEP,B29,SÜRE,"Uzun",BİLDİRİM,"Bildirimli",İL,$B$10,İLÇE,$B$11)/VLOOKUP($B$11,ABONE2,10,FALSE))</f>
        <v>0.85353872094468408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0.64469015996175894</v>
      </c>
      <c r="L29" s="14">
        <f>(SUMIFS(SANAYIAG2,KAYNAK,A29,SEBEP,B29,SÜRE,"Uzun",BİLDİRİM,"Bildirimli",İL,$B$10,İLÇE,$B$11)/VLOOKUP($B$11,ABONE2,12,FALSE))</f>
        <v>9.0766626653464648</v>
      </c>
      <c r="M29" s="14">
        <f>(SUMIFS(SANAYIOG2,KAYNAK,A29,SEBEP,B29,SÜRE,"Uzun",BİLDİRİM,"Bildirimli",İL,$B$10,İLÇE,$B$11)/VLOOKUP($B$11,ABONE2,13,FALSE))</f>
        <v>0.41878961657866665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8.0272235079200662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0.24466675264824528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0.12654678806190167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0.12653986850749188</v>
      </c>
      <c r="F31" s="14">
        <f>(SUMIFS(TARIMSALAG2,KAYNAK,A31,SEBEP,B31,SÜRE,"Uzun",BİLDİRİM,"Bildirimli",İL,$B$10,İLÇE,$B$11)/VLOOKUP($B$11,ABONE2,6,FALSE))</f>
        <v>6.8741944358682694E-2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5.5852829791429692E-2</v>
      </c>
      <c r="I31" s="14">
        <f>(SUMIFS(TICARETHANEAG2,KAYNAK,A31,SEBEP,B31,SÜRE,"Uzun",BİLDİRİM,"Bildirimli",İL,$B$10,İLÇE,$B$11)/VLOOKUP($B$11,ABONE2,9,FALSE))</f>
        <v>0.42341840555955351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0.42192546673010317</v>
      </c>
      <c r="L31" s="14">
        <f>(SUMIFS(SANAYIAG2,KAYNAK,A31,SEBEP,B31,SÜRE,"Uzun",BİLDİRİM,"Bildirimli",İL,$B$10,İLÇE,$B$11)/VLOOKUP($B$11,ABONE2,12,FALSE))</f>
        <v>61.397971280107178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53.955792943124493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0.17195553579382467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0.31873386755515776</v>
      </c>
      <c r="D33" s="14">
        <f t="shared" ref="D33:O33" si="14">SUM(D28:D32)</f>
        <v>0</v>
      </c>
      <c r="E33" s="14">
        <f t="shared" si="14"/>
        <v>0.3187164392476316</v>
      </c>
      <c r="F33" s="14">
        <f t="shared" si="14"/>
        <v>6.8741944358682694E-2</v>
      </c>
      <c r="G33" s="14">
        <f t="shared" si="14"/>
        <v>0</v>
      </c>
      <c r="H33" s="14">
        <f t="shared" si="14"/>
        <v>5.5852829791429692E-2</v>
      </c>
      <c r="I33" s="14">
        <f t="shared" si="14"/>
        <v>1.0673695768829099</v>
      </c>
      <c r="J33" s="14">
        <f t="shared" si="14"/>
        <v>0.85353872094468408</v>
      </c>
      <c r="K33" s="14">
        <f t="shared" si="14"/>
        <v>1.0666156266918621</v>
      </c>
      <c r="L33" s="14">
        <f t="shared" si="14"/>
        <v>70.474633945453647</v>
      </c>
      <c r="M33" s="14">
        <f t="shared" si="14"/>
        <v>0.41878961657866665</v>
      </c>
      <c r="N33" s="14">
        <f t="shared" si="14"/>
        <v>61.983016451044563</v>
      </c>
      <c r="O33" s="14">
        <f t="shared" si="14"/>
        <v>0.41662228844206994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128011</v>
      </c>
      <c r="D37" s="18">
        <f>VLOOKUP($B$11,ABONE2,4,FALSE)</f>
        <v>7</v>
      </c>
      <c r="E37" s="18">
        <f>VLOOKUP($B$11,ABONE2,5,FALSE)</f>
        <v>128018</v>
      </c>
      <c r="F37" s="18">
        <f>VLOOKUP($B$11,ABONE2,6,FALSE)</f>
        <v>13</v>
      </c>
      <c r="G37" s="18">
        <f>VLOOKUP($B$11,ABONE2,7,FALSE)</f>
        <v>3</v>
      </c>
      <c r="H37" s="18">
        <f>VLOOKUP($B$11,ABONE2,8,FALSE)</f>
        <v>16</v>
      </c>
      <c r="I37" s="18">
        <f>VLOOKUP($B$11,ABONE2,9,FALSE)</f>
        <v>16109</v>
      </c>
      <c r="J37" s="18">
        <f>VLOOKUP($B$11,ABONE2,10,FALSE)</f>
        <v>57</v>
      </c>
      <c r="K37" s="18">
        <f>VLOOKUP($B$11,ABONE2,11,FALSE)</f>
        <v>16166</v>
      </c>
      <c r="L37" s="29">
        <f>VLOOKUP($B$11,ABONE2,12,FALSE)</f>
        <v>29</v>
      </c>
      <c r="M37" s="29">
        <f>VLOOKUP($B$11,ABONE2,13,FALSE)</f>
        <v>4</v>
      </c>
      <c r="N37" s="29">
        <f>VLOOKUP($B$11,ABONE2,14,FALSE)</f>
        <v>33</v>
      </c>
      <c r="O37" s="29">
        <f>VLOOKUP($B$11,ABONE2,15,FALSE)</f>
        <v>144233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36303.373495833337</v>
      </c>
      <c r="D38" s="18">
        <f>VLOOKUP($B$11,TUKETIM,4,FALSE)</f>
        <v>151.23475416666668</v>
      </c>
      <c r="E38" s="18">
        <f>VLOOKUP($B$11,TUKETIM,5,FALSE)</f>
        <v>36454.608250000005</v>
      </c>
      <c r="F38" s="18">
        <f>VLOOKUP($B$11,TUKETIM,6,FALSE)</f>
        <v>4.6084500000000004</v>
      </c>
      <c r="G38" s="18">
        <f>VLOOKUP($B$11,TUKETIM,7,FALSE)</f>
        <v>0.32445416666666665</v>
      </c>
      <c r="H38" s="18">
        <f>VLOOKUP($B$11,TUKETIM,8,FALSE)</f>
        <v>4.9329041666666669</v>
      </c>
      <c r="I38" s="18">
        <f>VLOOKUP($B$11,TUKETIM,9,FALSE)</f>
        <v>12783.314541666667</v>
      </c>
      <c r="J38" s="18">
        <f>VLOOKUP($B$11,TUKETIM,10,FALSE)</f>
        <v>6356.4210833333336</v>
      </c>
      <c r="K38" s="18">
        <f>VLOOKUP($B$11,TUKETIM,11,FALSE)</f>
        <v>19139.735625000001</v>
      </c>
      <c r="L38" s="29">
        <f>VLOOKUP($B$11,TUKETIM,12,FALSE)</f>
        <v>298.67337499999996</v>
      </c>
      <c r="M38" s="29">
        <f>VLOOKUP($B$11,TUKETIM,13,FALSE)</f>
        <v>618.03612083333337</v>
      </c>
      <c r="N38" s="29">
        <f>VLOOKUP($B$11,TUKETIM,14,FALSE)</f>
        <v>916.70949583333334</v>
      </c>
      <c r="O38" s="29">
        <f>VLOOKUP($B$11,TUKETIM,15,FALSE)</f>
        <v>56515.986275000003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641721.06839999999</v>
      </c>
      <c r="D39" s="18">
        <f>VLOOKUP($B$11,ANLASMA,4,FALSE)</f>
        <v>1556.9759999999999</v>
      </c>
      <c r="E39" s="18">
        <f>VLOOKUP($B$11,ANLASMA,5,FALSE)</f>
        <v>643278.04440000001</v>
      </c>
      <c r="F39" s="18">
        <f>VLOOKUP($B$11,ANLASMA,6,FALSE)</f>
        <v>53.52</v>
      </c>
      <c r="G39" s="18">
        <f>VLOOKUP($B$11,ANLASMA,7,FALSE)</f>
        <v>21.1</v>
      </c>
      <c r="H39" s="18">
        <f>VLOOKUP($B$11,ANLASMA,8,FALSE)</f>
        <v>74.62</v>
      </c>
      <c r="I39" s="18">
        <f>VLOOKUP($B$11,ANLASMA,9,FALSE)</f>
        <v>113633.175</v>
      </c>
      <c r="J39" s="18">
        <f>VLOOKUP($B$11,ANLASMA,10,FALSE)</f>
        <v>27592</v>
      </c>
      <c r="K39" s="18">
        <f>VLOOKUP($B$11,ANLASMA,11,FALSE)</f>
        <v>141225.17499999999</v>
      </c>
      <c r="L39" s="29">
        <f>VLOOKUP($B$11,ANLASMA,12,FALSE)</f>
        <v>1093.4089999999999</v>
      </c>
      <c r="M39" s="29">
        <f>VLOOKUP($B$11,ANLASMA,13,FALSE)</f>
        <v>1609.49</v>
      </c>
      <c r="N39" s="29">
        <f>VLOOKUP($B$11,ANLASMA,14,FALSE)</f>
        <v>2702.8989999999999</v>
      </c>
      <c r="O39" s="29">
        <f>VLOOKUP($B$11,ANLASMA,15,FALSE)</f>
        <v>787280.73840000003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 t="e">
        <f t="shared" ref="G15:G24" si="4">(SUMIFS(TARIMSALOG2,KAYNAK,A15,SEBEP,B15,SÜRE,"Uzun",BİLDİRİM,"Bildirimsiz",İL,$B$10,İLÇE,$B$11)/VLOOKUP($B$11,ABONE2,7,FALSE))</f>
        <v>#DIV/0!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 t="e">
        <f t="shared" si="4"/>
        <v>#DIV/0!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1.1042459148867792E-2</v>
      </c>
      <c r="D17" s="14">
        <f t="shared" si="1"/>
        <v>0</v>
      </c>
      <c r="E17" s="14">
        <f t="shared" si="2"/>
        <v>1.1042163785385502E-2</v>
      </c>
      <c r="F17" s="14">
        <f t="shared" si="3"/>
        <v>0.2379446409046159</v>
      </c>
      <c r="G17" s="14" t="e">
        <f t="shared" si="4"/>
        <v>#DIV/0!</v>
      </c>
      <c r="H17" s="14">
        <f t="shared" si="5"/>
        <v>0.2379446409046159</v>
      </c>
      <c r="I17" s="14">
        <f t="shared" si="6"/>
        <v>0.11316832012106931</v>
      </c>
      <c r="J17" s="14">
        <f t="shared" si="7"/>
        <v>5.0894046212755549E-3</v>
      </c>
      <c r="K17" s="14">
        <f t="shared" si="8"/>
        <v>0.11224732382367014</v>
      </c>
      <c r="L17" s="14">
        <f t="shared" si="9"/>
        <v>1.0080206586780265</v>
      </c>
      <c r="M17" s="14">
        <f t="shared" si="10"/>
        <v>0.29138141789555555</v>
      </c>
      <c r="N17" s="14">
        <f t="shared" si="11"/>
        <v>0.82107129151738201</v>
      </c>
      <c r="O17" s="19">
        <f t="shared" si="12"/>
        <v>2.3947066722652666E-2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 t="e">
        <f t="shared" si="4"/>
        <v>#DIV/0!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 t="e">
        <f t="shared" si="4"/>
        <v>#DIV/0!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 t="e">
        <f t="shared" si="4"/>
        <v>#DIV/0!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3.7915430953450083E-2</v>
      </c>
      <c r="D21" s="14">
        <f t="shared" si="1"/>
        <v>0</v>
      </c>
      <c r="E21" s="14">
        <f t="shared" si="2"/>
        <v>3.7914416792241244E-2</v>
      </c>
      <c r="F21" s="14">
        <f t="shared" si="3"/>
        <v>7.4684898653358242E-2</v>
      </c>
      <c r="G21" s="14" t="e">
        <f t="shared" si="4"/>
        <v>#DIV/0!</v>
      </c>
      <c r="H21" s="14">
        <f t="shared" si="5"/>
        <v>7.4684898653358242E-2</v>
      </c>
      <c r="I21" s="14">
        <f t="shared" si="6"/>
        <v>0.16402994890962144</v>
      </c>
      <c r="J21" s="14">
        <f t="shared" si="7"/>
        <v>0</v>
      </c>
      <c r="K21" s="14">
        <f t="shared" si="8"/>
        <v>0.16263216493936475</v>
      </c>
      <c r="L21" s="14">
        <f t="shared" si="9"/>
        <v>1.0124547359707059</v>
      </c>
      <c r="M21" s="14">
        <f t="shared" si="10"/>
        <v>0</v>
      </c>
      <c r="N21" s="14">
        <f t="shared" si="11"/>
        <v>0.74833610919573912</v>
      </c>
      <c r="O21" s="19">
        <f t="shared" si="12"/>
        <v>5.233027980203591E-2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1.5100629503474604E-3</v>
      </c>
      <c r="D22" s="14">
        <f t="shared" si="1"/>
        <v>0</v>
      </c>
      <c r="E22" s="14">
        <f t="shared" si="2"/>
        <v>1.5100225592130693E-3</v>
      </c>
      <c r="F22" s="14">
        <f t="shared" si="3"/>
        <v>2.0196069659482758E-4</v>
      </c>
      <c r="G22" s="14" t="e">
        <f t="shared" si="4"/>
        <v>#DIV/0!</v>
      </c>
      <c r="H22" s="14">
        <f t="shared" si="5"/>
        <v>2.0196069659482758E-4</v>
      </c>
      <c r="I22" s="14">
        <f t="shared" si="6"/>
        <v>1.0504108014773546E-3</v>
      </c>
      <c r="J22" s="14">
        <f t="shared" si="7"/>
        <v>0</v>
      </c>
      <c r="K22" s="14">
        <f t="shared" si="8"/>
        <v>1.0414597081541562E-3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1.4500807877743101E-3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 t="e">
        <f t="shared" si="4"/>
        <v>#DIV/0!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 t="e">
        <f t="shared" si="4"/>
        <v>#DIV/0!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5.0467953052665333E-2</v>
      </c>
      <c r="D25" s="14">
        <f t="shared" ref="D25:O25" si="13">SUM(D15:D24)</f>
        <v>0</v>
      </c>
      <c r="E25" s="14">
        <f t="shared" si="13"/>
        <v>5.0466603136839816E-2</v>
      </c>
      <c r="F25" s="14">
        <f t="shared" si="13"/>
        <v>0.31283150025456896</v>
      </c>
      <c r="G25" s="14" t="e">
        <f t="shared" si="13"/>
        <v>#DIV/0!</v>
      </c>
      <c r="H25" s="14">
        <f t="shared" si="13"/>
        <v>0.31283150025456896</v>
      </c>
      <c r="I25" s="14">
        <f t="shared" si="13"/>
        <v>0.27824867983216811</v>
      </c>
      <c r="J25" s="14">
        <f t="shared" si="13"/>
        <v>5.0894046212755549E-3</v>
      </c>
      <c r="K25" s="14">
        <f t="shared" si="13"/>
        <v>0.27592094847118909</v>
      </c>
      <c r="L25" s="14">
        <f t="shared" si="13"/>
        <v>2.0204753946487326</v>
      </c>
      <c r="M25" s="14">
        <f t="shared" si="13"/>
        <v>0.29138141789555555</v>
      </c>
      <c r="N25" s="14">
        <f t="shared" si="13"/>
        <v>1.5694074007131211</v>
      </c>
      <c r="O25" s="14">
        <f t="shared" si="13"/>
        <v>7.7727427312462891E-2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 t="e">
        <f>(SUMIFS(TARIMSALOG2,KAYNAK,A28,SEBEP,B28,SÜRE,"Uzun",BİLDİRİM,"Bildirimli",İL,$B$10,İLÇE,$B$11)/VLOOKUP($B$11,ABONE2,7,FALSE))</f>
        <v>#DIV/0!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4">
        <f>(SUMIFS(TARIMSALAG2,KAYNAK,A29,SEBEP,B29,SÜRE,"Uzun",BİLDİRİM,"Bildirimli",İL,$B$10,İLÇE,$B$11)/VLOOKUP($B$11,ABONE2,6,FALSE))</f>
        <v>0</v>
      </c>
      <c r="G29" s="14" t="e">
        <f>(SUMIFS(TARIMSALOG2,KAYNAK,A29,SEBEP,B29,SÜRE,"Uzun",BİLDİRİM,"Bildirimli",İL,$B$10,İLÇE,$B$11)/VLOOKUP($B$11,ABONE2,7,FALSE))</f>
        <v>#DIV/0!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</v>
      </c>
      <c r="J29" s="14">
        <f>(SUMIFS(TICARETHANEOG2,KAYNAK,A29,SEBEP,B29,SÜRE,"Uzun",BİLDİRİM,"Bildirimli",İL,$B$10,İLÇE,$B$11)/VLOOKUP($B$11,ABONE2,10,FALSE))</f>
        <v>0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 t="e">
        <f>(SUMIFS(TARIMSALOG2,KAYNAK,A30,SEBEP,B30,SÜRE,"Uzun",BİLDİRİM,"Bildirimli",İL,$B$10,İLÇE,$B$11)/VLOOKUP($B$11,ABONE2,7,FALSE))</f>
        <v>#DIV/0!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3.7814548902549601E-2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3.7813537439731898E-2</v>
      </c>
      <c r="F31" s="14">
        <f>(SUMIFS(TARIMSALAG2,KAYNAK,A31,SEBEP,B31,SÜRE,"Uzun",BİLDİRİM,"Bildirimli",İL,$B$10,İLÇE,$B$11)/VLOOKUP($B$11,ABONE2,6,FALSE))</f>
        <v>0</v>
      </c>
      <c r="G31" s="14" t="e">
        <f>(SUMIFS(TARIMSALOG2,KAYNAK,A31,SEBEP,B31,SÜRE,"Uzun",BİLDİRİM,"Bildirimli",İL,$B$10,İLÇE,$B$11)/VLOOKUP($B$11,ABONE2,7,FALSE))</f>
        <v>#DIV/0!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8.6716840303181844E-2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8.5977881289094227E-2</v>
      </c>
      <c r="L31" s="14">
        <f>(SUMIFS(SANAYIAG2,KAYNAK,A31,SEBEP,B31,SÜRE,"Uzun",BİLDİRİM,"Bildirimli",İL,$B$10,İLÇE,$B$11)/VLOOKUP($B$11,ABONE2,12,FALSE))</f>
        <v>3.700708178572333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2.7353060450317246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4.4412167816902201E-2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 t="e">
        <f>(SUMIFS(TARIMSALOG2,KAYNAK,A32,SEBEP,B32,SÜRE,"Uzun",BİLDİRİM,"Bildirimli",İL,$B$10,İLÇE,$B$11)/VLOOKUP($B$11,ABONE2,7,FALSE))</f>
        <v>#DIV/0!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3.7814548902549601E-2</v>
      </c>
      <c r="D33" s="14">
        <f t="shared" ref="D33:O33" si="14">SUM(D28:D32)</f>
        <v>0</v>
      </c>
      <c r="E33" s="14">
        <f t="shared" si="14"/>
        <v>3.7813537439731898E-2</v>
      </c>
      <c r="F33" s="14">
        <f t="shared" si="14"/>
        <v>0</v>
      </c>
      <c r="G33" s="14" t="e">
        <f t="shared" si="14"/>
        <v>#DIV/0!</v>
      </c>
      <c r="H33" s="14">
        <f t="shared" si="14"/>
        <v>0</v>
      </c>
      <c r="I33" s="14">
        <f t="shared" si="14"/>
        <v>8.6716840303181844E-2</v>
      </c>
      <c r="J33" s="14">
        <f t="shared" si="14"/>
        <v>0</v>
      </c>
      <c r="K33" s="14">
        <f t="shared" si="14"/>
        <v>8.5977881289094227E-2</v>
      </c>
      <c r="L33" s="14">
        <f t="shared" si="14"/>
        <v>3.700708178572333</v>
      </c>
      <c r="M33" s="14">
        <f t="shared" si="14"/>
        <v>0</v>
      </c>
      <c r="N33" s="14">
        <f t="shared" si="14"/>
        <v>2.7353060450317246</v>
      </c>
      <c r="O33" s="14">
        <f t="shared" si="14"/>
        <v>4.4412167816902201E-2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37385</v>
      </c>
      <c r="D37" s="18">
        <f>VLOOKUP($B$11,ABONE2,4,FALSE)</f>
        <v>1</v>
      </c>
      <c r="E37" s="18">
        <f>VLOOKUP($B$11,ABONE2,5,FALSE)</f>
        <v>37386</v>
      </c>
      <c r="F37" s="18">
        <f>VLOOKUP($B$11,ABONE2,6,FALSE)</f>
        <v>232</v>
      </c>
      <c r="G37" s="18">
        <f>VLOOKUP($B$11,ABONE2,7,FALSE)</f>
        <v>0</v>
      </c>
      <c r="H37" s="18">
        <f>VLOOKUP($B$11,ABONE2,8,FALSE)</f>
        <v>232</v>
      </c>
      <c r="I37" s="18">
        <f>VLOOKUP($B$11,ABONE2,9,FALSE)</f>
        <v>4654</v>
      </c>
      <c r="J37" s="18">
        <f>VLOOKUP($B$11,ABONE2,10,FALSE)</f>
        <v>40</v>
      </c>
      <c r="K37" s="18">
        <f>VLOOKUP($B$11,ABONE2,11,FALSE)</f>
        <v>4694</v>
      </c>
      <c r="L37" s="29">
        <f>VLOOKUP($B$11,ABONE2,12,FALSE)</f>
        <v>17</v>
      </c>
      <c r="M37" s="29">
        <f>VLOOKUP($B$11,ABONE2,13,FALSE)</f>
        <v>6</v>
      </c>
      <c r="N37" s="29">
        <f>VLOOKUP($B$11,ABONE2,14,FALSE)</f>
        <v>23</v>
      </c>
      <c r="O37" s="29">
        <f>VLOOKUP($B$11,ABONE2,15,FALSE)</f>
        <v>42335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10054.067091666668</v>
      </c>
      <c r="D38" s="18">
        <f>VLOOKUP($B$11,TUKETIM,4,FALSE)</f>
        <v>12.384545833333334</v>
      </c>
      <c r="E38" s="18">
        <f>VLOOKUP($B$11,TUKETIM,5,FALSE)</f>
        <v>10066.4516375</v>
      </c>
      <c r="F38" s="18">
        <f>VLOOKUP($B$11,TUKETIM,6,FALSE)</f>
        <v>138.75721666666666</v>
      </c>
      <c r="G38" s="18">
        <f>VLOOKUP($B$11,TUKETIM,7,FALSE)</f>
        <v>0</v>
      </c>
      <c r="H38" s="18">
        <f>VLOOKUP($B$11,TUKETIM,8,FALSE)</f>
        <v>138.75721666666666</v>
      </c>
      <c r="I38" s="18">
        <f>VLOOKUP($B$11,TUKETIM,9,FALSE)</f>
        <v>3989.6889791666663</v>
      </c>
      <c r="J38" s="18">
        <f>VLOOKUP($B$11,TUKETIM,10,FALSE)</f>
        <v>12004.655179166666</v>
      </c>
      <c r="K38" s="18">
        <f>VLOOKUP($B$11,TUKETIM,11,FALSE)</f>
        <v>15994.344158333333</v>
      </c>
      <c r="L38" s="29">
        <f>VLOOKUP($B$11,TUKETIM,12,FALSE)</f>
        <v>237.3632375</v>
      </c>
      <c r="M38" s="29">
        <f>VLOOKUP($B$11,TUKETIM,13,FALSE)</f>
        <v>417.13305833333334</v>
      </c>
      <c r="N38" s="29">
        <f>VLOOKUP($B$11,TUKETIM,14,FALSE)</f>
        <v>654.49629583333331</v>
      </c>
      <c r="O38" s="29">
        <f>VLOOKUP($B$11,TUKETIM,15,FALSE)</f>
        <v>26854.049308333335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173563.59160000001</v>
      </c>
      <c r="D39" s="18">
        <f>VLOOKUP($B$11,ANLASMA,4,FALSE)</f>
        <v>60</v>
      </c>
      <c r="E39" s="18">
        <f>VLOOKUP($B$11,ANLASMA,5,FALSE)</f>
        <v>173623.59160000001</v>
      </c>
      <c r="F39" s="18">
        <f>VLOOKUP($B$11,ANLASMA,6,FALSE)</f>
        <v>1283.98</v>
      </c>
      <c r="G39" s="18">
        <f>VLOOKUP($B$11,ANLASMA,7,FALSE)</f>
        <v>0</v>
      </c>
      <c r="H39" s="18">
        <f>VLOOKUP($B$11,ANLASMA,8,FALSE)</f>
        <v>1283.98</v>
      </c>
      <c r="I39" s="18">
        <f>VLOOKUP($B$11,ANLASMA,9,FALSE)</f>
        <v>29427.211000000003</v>
      </c>
      <c r="J39" s="18">
        <f>VLOOKUP($B$11,ANLASMA,10,FALSE)</f>
        <v>73300.800000000003</v>
      </c>
      <c r="K39" s="18">
        <f>VLOOKUP($B$11,ANLASMA,11,FALSE)</f>
        <v>102728.011</v>
      </c>
      <c r="L39" s="29">
        <f>VLOOKUP($B$11,ANLASMA,12,FALSE)</f>
        <v>1185.24</v>
      </c>
      <c r="M39" s="29">
        <f>VLOOKUP($B$11,ANLASMA,13,FALSE)</f>
        <v>2208</v>
      </c>
      <c r="N39" s="29">
        <f>VLOOKUP($B$11,ANLASMA,14,FALSE)</f>
        <v>3393.24</v>
      </c>
      <c r="O39" s="29">
        <f>VLOOKUP($B$11,ANLASMA,15,FALSE)</f>
        <v>281028.82260000001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0.3647171776782529</v>
      </c>
      <c r="D17" s="14">
        <f t="shared" si="1"/>
        <v>0.36243399870926868</v>
      </c>
      <c r="E17" s="14">
        <f t="shared" si="2"/>
        <v>0.36471635909291306</v>
      </c>
      <c r="F17" s="14">
        <f t="shared" si="3"/>
        <v>0.67571667862786244</v>
      </c>
      <c r="G17" s="14">
        <f t="shared" si="4"/>
        <v>1.6679379805288927</v>
      </c>
      <c r="H17" s="14">
        <f t="shared" si="5"/>
        <v>0.9128426007127125</v>
      </c>
      <c r="I17" s="14">
        <f t="shared" si="6"/>
        <v>1.0605283340065506</v>
      </c>
      <c r="J17" s="14">
        <f t="shared" si="7"/>
        <v>8.4976522826353857</v>
      </c>
      <c r="K17" s="14">
        <f t="shared" si="8"/>
        <v>1.2906102475616561</v>
      </c>
      <c r="L17" s="14">
        <f t="shared" si="9"/>
        <v>83.898200072205825</v>
      </c>
      <c r="M17" s="14">
        <f t="shared" si="10"/>
        <v>172.44900299828484</v>
      </c>
      <c r="N17" s="14">
        <f t="shared" si="11"/>
        <v>134.86269096491318</v>
      </c>
      <c r="O17" s="19">
        <f t="shared" si="12"/>
        <v>0.70806200920268347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2.5276171452568733E-2</v>
      </c>
      <c r="D21" s="14">
        <f t="shared" si="1"/>
        <v>0</v>
      </c>
      <c r="E21" s="14">
        <f t="shared" si="2"/>
        <v>2.5267109217991929E-2</v>
      </c>
      <c r="F21" s="14">
        <f t="shared" si="3"/>
        <v>6.6754322057949941E-2</v>
      </c>
      <c r="G21" s="14">
        <f t="shared" si="4"/>
        <v>0</v>
      </c>
      <c r="H21" s="14">
        <f t="shared" si="5"/>
        <v>5.0801046169987485E-2</v>
      </c>
      <c r="I21" s="14">
        <f t="shared" si="6"/>
        <v>4.8343671899532037E-2</v>
      </c>
      <c r="J21" s="14">
        <f t="shared" si="7"/>
        <v>0</v>
      </c>
      <c r="K21" s="14">
        <f t="shared" si="8"/>
        <v>4.6848066257383872E-2</v>
      </c>
      <c r="L21" s="14">
        <f t="shared" si="9"/>
        <v>0.62206673339652374</v>
      </c>
      <c r="M21" s="14">
        <f t="shared" si="10"/>
        <v>0</v>
      </c>
      <c r="N21" s="14">
        <f t="shared" si="11"/>
        <v>0.2640427141755029</v>
      </c>
      <c r="O21" s="19">
        <f t="shared" si="12"/>
        <v>3.1076989173887664E-2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0.38999334913082162</v>
      </c>
      <c r="D25" s="14">
        <f t="shared" ref="D25:O25" si="13">SUM(D15:D24)</f>
        <v>0.36243399870926868</v>
      </c>
      <c r="E25" s="14">
        <f t="shared" si="13"/>
        <v>0.38998346831090497</v>
      </c>
      <c r="F25" s="14">
        <f t="shared" si="13"/>
        <v>0.7424710006858124</v>
      </c>
      <c r="G25" s="14">
        <f t="shared" si="13"/>
        <v>1.6679379805288927</v>
      </c>
      <c r="H25" s="14">
        <f t="shared" si="13"/>
        <v>0.96364364688269999</v>
      </c>
      <c r="I25" s="14">
        <f t="shared" si="13"/>
        <v>1.1088720059060826</v>
      </c>
      <c r="J25" s="14">
        <f t="shared" si="13"/>
        <v>8.4976522826353857</v>
      </c>
      <c r="K25" s="14">
        <f t="shared" si="13"/>
        <v>1.3374583138190399</v>
      </c>
      <c r="L25" s="14">
        <f t="shared" si="13"/>
        <v>84.520266805602347</v>
      </c>
      <c r="M25" s="14">
        <f t="shared" si="13"/>
        <v>172.44900299828484</v>
      </c>
      <c r="N25" s="14">
        <f t="shared" si="13"/>
        <v>135.12673367908869</v>
      </c>
      <c r="O25" s="14">
        <f t="shared" si="13"/>
        <v>0.73913899837657115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0.16358808956023124</v>
      </c>
      <c r="D28" s="14">
        <f>(SUMIFS(MESKENOG2,KAYNAK,A28,SEBEP,B28,SÜRE,"Uzun",BİLDİRİM,"Bildirimli",İL,$B$10,İLÇE,$B$11)/VLOOKUP($B$11,ABONE2,4,FALSE))</f>
        <v>2.0269249798471134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0.16425614943737982</v>
      </c>
      <c r="F28" s="14">
        <f>(SUMIFS(TARIMSALAG2,KAYNAK,A28,SEBEP,B28,SÜRE,"Uzun",BİLDİRİM,"Bildirimli",İL,$B$10,İLÇE,$B$11)/VLOOKUP($B$11,ABONE2,6,FALSE))</f>
        <v>0.41012047569976778</v>
      </c>
      <c r="G28" s="14">
        <f>(SUMIFS(TARIMSALOG2,KAYNAK,A28,SEBEP,B28,SÜRE,"Uzun",BİLDİRİM,"Bildirimli",İL,$B$10,İLÇE,$B$11)/VLOOKUP($B$11,ABONE2,7,FALSE))</f>
        <v>1.2543129172248122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0.61186973338064565</v>
      </c>
      <c r="I28" s="14">
        <f>(SUMIFS(TICARETHANEAG2,KAYNAK,A28,SEBEP,B28,SÜRE,"Uzun",BİLDİRİM,"Bildirimli",İL,$B$10,İLÇE,$B$11)/VLOOKUP($B$11,ABONE2,9,FALSE))</f>
        <v>0.31880630438842472</v>
      </c>
      <c r="J28" s="14">
        <f>(SUMIFS(TICARETHANEOG2,KAYNAK,A28,SEBEP,B28,SÜRE,"Uzun",BİLDİRİM,"Bildirimli",İL,$B$10,İLÇE,$B$11)/VLOOKUP($B$11,ABONE2,10,FALSE))</f>
        <v>6.7222331467394145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0.51690878477936586</v>
      </c>
      <c r="L28" s="14">
        <f>(SUMIFS(SANAYIAG2,KAYNAK,A28,SEBEP,B28,SÜRE,"Uzun",BİLDİRİM,"Bildirimli",İL,$B$10,İLÇE,$B$11)/VLOOKUP($B$11,ABONE2,12,FALSE))</f>
        <v>10.510497043951462</v>
      </c>
      <c r="M28" s="14">
        <f>(SUMIFS(SANAYIOG2,KAYNAK,A28,SEBEP,B28,SÜRE,"Uzun",BİLDİRİM,"Bildirimli",İL,$B$10,İLÇE,$B$11)/VLOOKUP($B$11,ABONE2,13,FALSE))</f>
        <v>58.042243260263191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37.866897743986996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0.29910304924458836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4.4918677563349566E-2</v>
      </c>
      <c r="D29" s="14">
        <f>(SUMIFS(MESKENOG2,KAYNAK,A29,SEBEP,B29,SÜRE,"Uzun",BİLDİRİM,"Bildirimli",İL,$B$10,İLÇE,$B$11)/VLOOKUP($B$11,ABONE2,4,FALSE))</f>
        <v>1.1285077897158336E-2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4.4906618950342876E-2</v>
      </c>
      <c r="F29" s="14">
        <f>(SUMIFS(TARIMSALAG2,KAYNAK,A29,SEBEP,B29,SÜRE,"Uzun",BİLDİRİM,"Bildirimli",İL,$B$10,İLÇE,$B$11)/VLOOKUP($B$11,ABONE2,6,FALSE))</f>
        <v>8.9122636057347243E-2</v>
      </c>
      <c r="G29" s="14">
        <f>(SUMIFS(TARIMSALOG2,KAYNAK,A29,SEBEP,B29,SÜRE,"Uzun",BİLDİRİM,"Bildirimli",İL,$B$10,İLÇE,$B$11)/VLOOKUP($B$11,ABONE2,7,FALSE))</f>
        <v>1.5292821068862594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0.43329902273161619</v>
      </c>
      <c r="I29" s="14">
        <f>(SUMIFS(TICARETHANEAG2,KAYNAK,A29,SEBEP,B29,SÜRE,"Uzun",BİLDİRİM,"Bildirimli",İL,$B$10,İLÇE,$B$11)/VLOOKUP($B$11,ABONE2,9,FALSE))</f>
        <v>0.13616788393320772</v>
      </c>
      <c r="J29" s="14">
        <f>(SUMIFS(TICARETHANEOG2,KAYNAK,A29,SEBEP,B29,SÜRE,"Uzun",BİLDİRİM,"Bildirimli",İL,$B$10,İLÇE,$B$11)/VLOOKUP($B$11,ABONE2,10,FALSE))</f>
        <v>4.876252417060404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0.28281163053849812</v>
      </c>
      <c r="L29" s="14">
        <f>(SUMIFS(SANAYIAG2,KAYNAK,A29,SEBEP,B29,SÜRE,"Uzun",BİLDİRİM,"Bildirimli",İL,$B$10,İLÇE,$B$11)/VLOOKUP($B$11,ABONE2,12,FALSE))</f>
        <v>3.0855874082866155</v>
      </c>
      <c r="M29" s="14">
        <f>(SUMIFS(SANAYIOG2,KAYNAK,A29,SEBEP,B29,SÜRE,"Uzun",BİLDİRİM,"Bildirimli",İL,$B$10,İLÇE,$B$11)/VLOOKUP($B$11,ABONE2,13,FALSE))</f>
        <v>116.93837442163051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68.612371300858641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0.19060960286830633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6.6401850297640817E-3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6.637804332414959E-3</v>
      </c>
      <c r="F31" s="14">
        <f>(SUMIFS(TARIMSALAG2,KAYNAK,A31,SEBEP,B31,SÜRE,"Uzun",BİLDİRİM,"Bildirimli",İL,$B$10,İLÇE,$B$11)/VLOOKUP($B$11,ABONE2,6,FALSE))</f>
        <v>7.3938680290744603E-3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5.6268451171405899E-3</v>
      </c>
      <c r="I31" s="14">
        <f>(SUMIFS(TICARETHANEAG2,KAYNAK,A31,SEBEP,B31,SÜRE,"Uzun",BİLDİRİM,"Bildirimli",İL,$B$10,İLÇE,$B$11)/VLOOKUP($B$11,ABONE2,9,FALSE))</f>
        <v>4.4317259777537435E-2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4.2946219036040248E-2</v>
      </c>
      <c r="L31" s="14">
        <f>(SUMIFS(SANAYIAG2,KAYNAK,A31,SEBEP,B31,SÜRE,"Uzun",BİLDİRİM,"Bildirimli",İL,$B$10,İLÇE,$B$11)/VLOOKUP($B$11,ABONE2,12,FALSE))</f>
        <v>5.0396490635893043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2.139131616919201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1.4820744929400116E-2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0.21514695215334487</v>
      </c>
      <c r="D33" s="14">
        <f t="shared" ref="D33:O33" si="14">SUM(D28:D32)</f>
        <v>2.0382100577442719</v>
      </c>
      <c r="E33" s="14">
        <f t="shared" si="14"/>
        <v>0.21580057272013764</v>
      </c>
      <c r="F33" s="14">
        <f t="shared" si="14"/>
        <v>0.50663697978618949</v>
      </c>
      <c r="G33" s="14">
        <f t="shared" si="14"/>
        <v>2.7835950241110714</v>
      </c>
      <c r="H33" s="14">
        <f t="shared" si="14"/>
        <v>1.0507956012294024</v>
      </c>
      <c r="I33" s="14">
        <f t="shared" si="14"/>
        <v>0.49929144809916987</v>
      </c>
      <c r="J33" s="14">
        <f t="shared" si="14"/>
        <v>11.598485563799819</v>
      </c>
      <c r="K33" s="14">
        <f t="shared" si="14"/>
        <v>0.84266663435390421</v>
      </c>
      <c r="L33" s="14">
        <f t="shared" si="14"/>
        <v>18.635733515827383</v>
      </c>
      <c r="M33" s="14">
        <f t="shared" si="14"/>
        <v>174.9806176818937</v>
      </c>
      <c r="N33" s="14">
        <f t="shared" si="14"/>
        <v>108.61840066176484</v>
      </c>
      <c r="O33" s="14">
        <f t="shared" si="14"/>
        <v>0.50453339704229483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94798</v>
      </c>
      <c r="D37" s="18">
        <f>VLOOKUP($B$11,ABONE2,4,FALSE)</f>
        <v>34</v>
      </c>
      <c r="E37" s="18">
        <f>VLOOKUP($B$11,ABONE2,5,FALSE)</f>
        <v>94832</v>
      </c>
      <c r="F37" s="18">
        <f>VLOOKUP($B$11,ABONE2,6,FALSE)</f>
        <v>7617</v>
      </c>
      <c r="G37" s="18">
        <f>VLOOKUP($B$11,ABONE2,7,FALSE)</f>
        <v>2392</v>
      </c>
      <c r="H37" s="18">
        <f>VLOOKUP($B$11,ABONE2,8,FALSE)</f>
        <v>10009</v>
      </c>
      <c r="I37" s="18">
        <f>VLOOKUP($B$11,ABONE2,9,FALSE)</f>
        <v>19734</v>
      </c>
      <c r="J37" s="18">
        <f>VLOOKUP($B$11,ABONE2,10,FALSE)</f>
        <v>630</v>
      </c>
      <c r="K37" s="18">
        <f>VLOOKUP($B$11,ABONE2,11,FALSE)</f>
        <v>20364</v>
      </c>
      <c r="L37" s="29">
        <f>VLOOKUP($B$11,ABONE2,12,FALSE)</f>
        <v>59</v>
      </c>
      <c r="M37" s="29">
        <f>VLOOKUP($B$11,ABONE2,13,FALSE)</f>
        <v>80</v>
      </c>
      <c r="N37" s="29">
        <f>VLOOKUP($B$11,ABONE2,14,FALSE)</f>
        <v>139</v>
      </c>
      <c r="O37" s="29">
        <f>VLOOKUP($B$11,ABONE2,15,FALSE)</f>
        <v>125344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14630.900241666668</v>
      </c>
      <c r="D38" s="18">
        <f>VLOOKUP($B$11,TUKETIM,4,FALSE)</f>
        <v>13.843979166666665</v>
      </c>
      <c r="E38" s="18">
        <f>VLOOKUP($B$11,TUKETIM,5,FALSE)</f>
        <v>14644.744220833334</v>
      </c>
      <c r="F38" s="18">
        <f>VLOOKUP($B$11,TUKETIM,6,FALSE)</f>
        <v>3740.8212333333331</v>
      </c>
      <c r="G38" s="18">
        <f>VLOOKUP($B$11,TUKETIM,7,FALSE)</f>
        <v>4488.6280333333325</v>
      </c>
      <c r="H38" s="18">
        <f>VLOOKUP($B$11,TUKETIM,8,FALSE)</f>
        <v>8229.4492666666665</v>
      </c>
      <c r="I38" s="18">
        <f>VLOOKUP($B$11,TUKETIM,9,FALSE)</f>
        <v>6752.5387374999991</v>
      </c>
      <c r="J38" s="18">
        <f>VLOOKUP($B$11,TUKETIM,10,FALSE)</f>
        <v>5822.3378916666661</v>
      </c>
      <c r="K38" s="18">
        <f>VLOOKUP($B$11,TUKETIM,11,FALSE)</f>
        <v>12574.876629166665</v>
      </c>
      <c r="L38" s="29">
        <f>VLOOKUP($B$11,TUKETIM,12,FALSE)</f>
        <v>429.6334500000001</v>
      </c>
      <c r="M38" s="29">
        <f>VLOOKUP($B$11,TUKETIM,13,FALSE)</f>
        <v>6792.3178833333332</v>
      </c>
      <c r="N38" s="29">
        <f>VLOOKUP($B$11,TUKETIM,14,FALSE)</f>
        <v>7221.9513333333334</v>
      </c>
      <c r="O38" s="29">
        <f>VLOOKUP($B$11,TUKETIM,15,FALSE)</f>
        <v>42671.02145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450393.04779999994</v>
      </c>
      <c r="D39" s="18">
        <f>VLOOKUP($B$11,ANLASMA,4,FALSE)</f>
        <v>216.32600000000002</v>
      </c>
      <c r="E39" s="18">
        <f>VLOOKUP($B$11,ANLASMA,5,FALSE)</f>
        <v>450609.37379999994</v>
      </c>
      <c r="F39" s="18">
        <f>VLOOKUP($B$11,ANLASMA,6,FALSE)</f>
        <v>38141.748</v>
      </c>
      <c r="G39" s="18">
        <f>VLOOKUP($B$11,ANLASMA,7,FALSE)</f>
        <v>41946.397000000004</v>
      </c>
      <c r="H39" s="18">
        <f>VLOOKUP($B$11,ANLASMA,8,FALSE)</f>
        <v>80088.145000000004</v>
      </c>
      <c r="I39" s="18">
        <f>VLOOKUP($B$11,ANLASMA,9,FALSE)</f>
        <v>101823.84600000002</v>
      </c>
      <c r="J39" s="18">
        <f>VLOOKUP($B$11,ANLASMA,10,FALSE)</f>
        <v>90944.21</v>
      </c>
      <c r="K39" s="18">
        <f>VLOOKUP($B$11,ANLASMA,11,FALSE)</f>
        <v>192768.05600000004</v>
      </c>
      <c r="L39" s="29">
        <f>VLOOKUP($B$11,ANLASMA,12,FALSE)</f>
        <v>1440.8380000000002</v>
      </c>
      <c r="M39" s="29">
        <f>VLOOKUP($B$11,ANLASMA,13,FALSE)</f>
        <v>33630.400000000001</v>
      </c>
      <c r="N39" s="29">
        <f>VLOOKUP($B$11,ANLASMA,14,FALSE)</f>
        <v>35071.238000000005</v>
      </c>
      <c r="O39" s="29">
        <f>VLOOKUP($B$11,ANLASMA,15,FALSE)</f>
        <v>758536.81279999996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8.9871337796766856E-2</v>
      </c>
      <c r="D15" s="14">
        <f t="shared" ref="D15:D24" si="1">(SUMIFS(MESKENOG2,KAYNAK,A15,SEBEP,B15,SÜRE,"Uzun",BİLDİRİM,"Bildirimsiz",İL,$B$10,İLÇE,$B$11)/VLOOKUP($B$11,ABONE2,4,FALSE))</f>
        <v>0.10216636489684849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8.9879968088267148E-2</v>
      </c>
      <c r="F15" s="14">
        <f t="shared" ref="F15:F24" si="3">(SUMIFS(TARIMSALAG2,KAYNAK,A15,SEBEP,B15,SÜRE,"Uzun",BİLDİRİM,"Bildirimsiz",İL,$B$10,İLÇE,$B$11)/VLOOKUP($B$11,ABONE2,6,FALSE))</f>
        <v>0.86647356201516734</v>
      </c>
      <c r="G15" s="14">
        <f t="shared" ref="G15:G24" si="4">(SUMIFS(TARIMSALOG2,KAYNAK,A15,SEBEP,B15,SÜRE,"Uzun",BİLDİRİM,"Bildirimsiz",İL,$B$10,İLÇE,$B$11)/VLOOKUP($B$11,ABONE2,7,FALSE))</f>
        <v>1.6338311417969593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1.0135214693074146</v>
      </c>
      <c r="I15" s="14">
        <f t="shared" ref="I15:I24" si="6">(SUMIFS(TICARETHANEAG2,KAYNAK,A15,SEBEP,B15,SÜRE,"Uzun",BİLDİRİM,"Bildirimsiz",İL,$B$10,İLÇE,$B$11)/VLOOKUP($B$11,ABONE2,9,FALSE))</f>
        <v>0.24867648842130519</v>
      </c>
      <c r="J15" s="14">
        <f t="shared" ref="J15:J24" si="7">(SUMIFS(TICARETHANEOG2,KAYNAK,A15,SEBEP,B15,SÜRE,"Uzun",BİLDİRİM,"Bildirimsiz",İL,$B$10,İLÇE,$B$11)/VLOOKUP($B$11,ABONE2,10,FALSE))</f>
        <v>4.7085915750486302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0.44306581365635317</v>
      </c>
      <c r="L15" s="14">
        <f t="shared" ref="L15:L24" si="9">(SUMIFS(SANAYIAG2,KAYNAK,A15,SEBEP,B15,SÜRE,"Uzun",BİLDİRİM,"Bildirimsiz",İL,$B$10,İLÇE,$B$11)/VLOOKUP($B$11,ABONE2,12,FALSE))</f>
        <v>9.2590718142200625</v>
      </c>
      <c r="M15" s="14">
        <f t="shared" ref="M15:M24" si="10">(SUMIFS(SANAYIOG2,KAYNAK,A15,SEBEP,B15,SÜRE,"Uzun",BİLDİRİM,"Bildirimsiz",İL,$B$10,İLÇE,$B$11)/VLOOKUP($B$11,ABONE2,13,FALSE))</f>
        <v>18.255829678317831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14.368341712349658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0.25475653580888746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0.25803020368236834</v>
      </c>
      <c r="D17" s="14">
        <f t="shared" si="1"/>
        <v>3.283146258357446</v>
      </c>
      <c r="E17" s="14">
        <f t="shared" si="2"/>
        <v>0.26015363400598684</v>
      </c>
      <c r="F17" s="14">
        <f t="shared" si="3"/>
        <v>6.7132082393398465</v>
      </c>
      <c r="G17" s="14">
        <f t="shared" si="4"/>
        <v>12.834887583257061</v>
      </c>
      <c r="H17" s="14">
        <f t="shared" si="5"/>
        <v>7.8862990647320723</v>
      </c>
      <c r="I17" s="14">
        <f t="shared" si="6"/>
        <v>0.61197379271429975</v>
      </c>
      <c r="J17" s="14">
        <f t="shared" si="7"/>
        <v>15.607090955776805</v>
      </c>
      <c r="K17" s="14">
        <f t="shared" si="8"/>
        <v>1.2655491748753323</v>
      </c>
      <c r="L17" s="14">
        <f t="shared" si="9"/>
        <v>11.474194874381327</v>
      </c>
      <c r="M17" s="14">
        <f t="shared" si="10"/>
        <v>328.95326535974334</v>
      </c>
      <c r="N17" s="14">
        <f t="shared" si="11"/>
        <v>191.77095095248816</v>
      </c>
      <c r="O17" s="19">
        <f t="shared" si="12"/>
        <v>1.4336827416760267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6.0258486200658046E-2</v>
      </c>
      <c r="D21" s="14">
        <f t="shared" si="1"/>
        <v>0</v>
      </c>
      <c r="E21" s="14">
        <f t="shared" si="2"/>
        <v>6.0216188750067318E-2</v>
      </c>
      <c r="F21" s="14">
        <f t="shared" si="3"/>
        <v>0.85216232254098923</v>
      </c>
      <c r="G21" s="14">
        <f t="shared" si="4"/>
        <v>0</v>
      </c>
      <c r="H21" s="14">
        <f t="shared" si="5"/>
        <v>0.68886337364862726</v>
      </c>
      <c r="I21" s="14">
        <f t="shared" si="6"/>
        <v>0.10609886224762433</v>
      </c>
      <c r="J21" s="14">
        <f t="shared" si="7"/>
        <v>0</v>
      </c>
      <c r="K21" s="14">
        <f t="shared" si="8"/>
        <v>0.1014744499348512</v>
      </c>
      <c r="L21" s="14">
        <f t="shared" si="9"/>
        <v>0.15622955462373908</v>
      </c>
      <c r="M21" s="14">
        <f t="shared" si="10"/>
        <v>0</v>
      </c>
      <c r="N21" s="14">
        <f t="shared" si="11"/>
        <v>6.7506597676924296E-2</v>
      </c>
      <c r="O21" s="19">
        <f t="shared" si="12"/>
        <v>0.13043852404697548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0.40816002767979326</v>
      </c>
      <c r="D25" s="14">
        <f t="shared" ref="D25:O25" si="13">SUM(D15:D24)</f>
        <v>3.3853126232542943</v>
      </c>
      <c r="E25" s="14">
        <f t="shared" si="13"/>
        <v>0.41024979084432134</v>
      </c>
      <c r="F25" s="14">
        <f t="shared" si="13"/>
        <v>8.4318441238960027</v>
      </c>
      <c r="G25" s="14">
        <f t="shared" si="13"/>
        <v>14.468718725054019</v>
      </c>
      <c r="H25" s="14">
        <f t="shared" si="13"/>
        <v>9.5886839076881145</v>
      </c>
      <c r="I25" s="14">
        <f t="shared" si="13"/>
        <v>0.96674914338322926</v>
      </c>
      <c r="J25" s="14">
        <f t="shared" si="13"/>
        <v>20.315682530825434</v>
      </c>
      <c r="K25" s="14">
        <f t="shared" si="13"/>
        <v>1.8100894384665367</v>
      </c>
      <c r="L25" s="14">
        <f t="shared" si="13"/>
        <v>20.889496243225128</v>
      </c>
      <c r="M25" s="14">
        <f t="shared" si="13"/>
        <v>347.20909503806115</v>
      </c>
      <c r="N25" s="14">
        <f t="shared" si="13"/>
        <v>206.20679926251475</v>
      </c>
      <c r="O25" s="14">
        <f t="shared" si="13"/>
        <v>1.8188778015318896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0.56442174236503906</v>
      </c>
      <c r="D29" s="14">
        <f>(SUMIFS(MESKENOG2,KAYNAK,A29,SEBEP,B29,SÜRE,"Uzun",BİLDİRİM,"Bildirimli",İL,$B$10,İLÇE,$B$11)/VLOOKUP($B$11,ABONE2,4,FALSE))</f>
        <v>4.221383488850079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0.56698868635146848</v>
      </c>
      <c r="F29" s="14">
        <f>(SUMIFS(TARIMSALAG2,KAYNAK,A29,SEBEP,B29,SÜRE,"Uzun",BİLDİRİM,"Bildirimli",İL,$B$10,İLÇE,$B$11)/VLOOKUP($B$11,ABONE2,6,FALSE))</f>
        <v>12.374121287284293</v>
      </c>
      <c r="G29" s="14">
        <f>(SUMIFS(TARIMSALOG2,KAYNAK,A29,SEBEP,B29,SÜRE,"Uzun",BİLDİRİM,"Bildirimli",İL,$B$10,İLÇE,$B$11)/VLOOKUP($B$11,ABONE2,7,FALSE))</f>
        <v>19.438062721442837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13.727776783100712</v>
      </c>
      <c r="I29" s="14">
        <f>(SUMIFS(TICARETHANEAG2,KAYNAK,A29,SEBEP,B29,SÜRE,"Uzun",BİLDİRİM,"Bildirimli",İL,$B$10,İLÇE,$B$11)/VLOOKUP($B$11,ABONE2,9,FALSE))</f>
        <v>1.0814488757012566</v>
      </c>
      <c r="J29" s="14">
        <f>(SUMIFS(TICARETHANEOG2,KAYNAK,A29,SEBEP,B29,SÜRE,"Uzun",BİLDİRİM,"Bildirimli",İL,$B$10,İLÇE,$B$11)/VLOOKUP($B$11,ABONE2,10,FALSE))</f>
        <v>19.274523772714204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1.8744100609455789</v>
      </c>
      <c r="L29" s="14">
        <f>(SUMIFS(SANAYIAG2,KAYNAK,A29,SEBEP,B29,SÜRE,"Uzun",BİLDİRİM,"Bildirimli",İL,$B$10,İLÇE,$B$11)/VLOOKUP($B$11,ABONE2,12,FALSE))</f>
        <v>120.08704254457412</v>
      </c>
      <c r="M29" s="14">
        <f>(SUMIFS(SANAYIOG2,KAYNAK,A29,SEBEP,B29,SÜRE,"Uzun",BİLDİRİM,"Bildirimli",İL,$B$10,İLÇE,$B$11)/VLOOKUP($B$11,ABONE2,13,FALSE))</f>
        <v>219.49237012795311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176.53945080180171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2.3295721807145795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2.7157315844137071E-2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2.7138253214165436E-2</v>
      </c>
      <c r="F31" s="14">
        <f>(SUMIFS(TARIMSALAG2,KAYNAK,A31,SEBEP,B31,SÜRE,"Uzun",BİLDİRİM,"Bildirimli",İL,$B$10,İLÇE,$B$11)/VLOOKUP($B$11,ABONE2,6,FALSE))</f>
        <v>2.9484299080753486E-2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2.3834254574727477E-2</v>
      </c>
      <c r="I31" s="14">
        <f>(SUMIFS(TICARETHANEAG2,KAYNAK,A31,SEBEP,B31,SÜRE,"Uzun",BİLDİRİM,"Bildirimli",İL,$B$10,İLÇE,$B$11)/VLOOKUP($B$11,ABONE2,9,FALSE))</f>
        <v>1.9781313840560311E-2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1.8919127862791593E-2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2.55499843364379E-2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0.59157905820917611</v>
      </c>
      <c r="D33" s="14">
        <f t="shared" ref="D33:O33" si="14">SUM(D28:D32)</f>
        <v>4.221383488850079</v>
      </c>
      <c r="E33" s="14">
        <f t="shared" si="14"/>
        <v>0.59412693956563389</v>
      </c>
      <c r="F33" s="14">
        <f t="shared" si="14"/>
        <v>12.403605586365046</v>
      </c>
      <c r="G33" s="14">
        <f t="shared" si="14"/>
        <v>19.438062721442837</v>
      </c>
      <c r="H33" s="14">
        <f t="shared" si="14"/>
        <v>13.75161103767544</v>
      </c>
      <c r="I33" s="14">
        <f t="shared" si="14"/>
        <v>1.1012301895418168</v>
      </c>
      <c r="J33" s="14">
        <f t="shared" si="14"/>
        <v>19.274523772714204</v>
      </c>
      <c r="K33" s="14">
        <f t="shared" si="14"/>
        <v>1.8933291888083705</v>
      </c>
      <c r="L33" s="14">
        <f t="shared" si="14"/>
        <v>120.08704254457412</v>
      </c>
      <c r="M33" s="14">
        <f t="shared" si="14"/>
        <v>219.49237012795311</v>
      </c>
      <c r="N33" s="14">
        <f t="shared" si="14"/>
        <v>176.53945080180171</v>
      </c>
      <c r="O33" s="14">
        <f t="shared" si="14"/>
        <v>2.3551221650510175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46980</v>
      </c>
      <c r="D37" s="18">
        <f>VLOOKUP($B$11,ABONE2,4,FALSE)</f>
        <v>33</v>
      </c>
      <c r="E37" s="18">
        <f>VLOOKUP($B$11,ABONE2,5,FALSE)</f>
        <v>47013</v>
      </c>
      <c r="F37" s="18">
        <f>VLOOKUP($B$11,ABONE2,6,FALSE)</f>
        <v>5176</v>
      </c>
      <c r="G37" s="18">
        <f>VLOOKUP($B$11,ABONE2,7,FALSE)</f>
        <v>1227</v>
      </c>
      <c r="H37" s="18">
        <f>VLOOKUP($B$11,ABONE2,8,FALSE)</f>
        <v>6403</v>
      </c>
      <c r="I37" s="18">
        <f>VLOOKUP($B$11,ABONE2,9,FALSE)</f>
        <v>8887</v>
      </c>
      <c r="J37" s="18">
        <f>VLOOKUP($B$11,ABONE2,10,FALSE)</f>
        <v>405</v>
      </c>
      <c r="K37" s="18">
        <f>VLOOKUP($B$11,ABONE2,11,FALSE)</f>
        <v>9292</v>
      </c>
      <c r="L37" s="29">
        <f>VLOOKUP($B$11,ABONE2,12,FALSE)</f>
        <v>35</v>
      </c>
      <c r="M37" s="29">
        <f>VLOOKUP($B$11,ABONE2,13,FALSE)</f>
        <v>46</v>
      </c>
      <c r="N37" s="29">
        <f>VLOOKUP($B$11,ABONE2,14,FALSE)</f>
        <v>81</v>
      </c>
      <c r="O37" s="29">
        <f>VLOOKUP($B$11,ABONE2,15,FALSE)</f>
        <v>62789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9095.8087500000001</v>
      </c>
      <c r="D38" s="18">
        <f>VLOOKUP($B$11,TUKETIM,4,FALSE)</f>
        <v>16.627675</v>
      </c>
      <c r="E38" s="18">
        <f>VLOOKUP($B$11,TUKETIM,5,FALSE)</f>
        <v>9112.4364249999999</v>
      </c>
      <c r="F38" s="18">
        <f>VLOOKUP($B$11,TUKETIM,6,FALSE)</f>
        <v>4723.950312500001</v>
      </c>
      <c r="G38" s="18">
        <f>VLOOKUP($B$11,TUKETIM,7,FALSE)</f>
        <v>2081.91795</v>
      </c>
      <c r="H38" s="18">
        <f>VLOOKUP($B$11,TUKETIM,8,FALSE)</f>
        <v>6805.868262500001</v>
      </c>
      <c r="I38" s="18">
        <f>VLOOKUP($B$11,TUKETIM,9,FALSE)</f>
        <v>4536.873312499999</v>
      </c>
      <c r="J38" s="18">
        <f>VLOOKUP($B$11,TUKETIM,10,FALSE)</f>
        <v>3897.5743291666658</v>
      </c>
      <c r="K38" s="18">
        <f>VLOOKUP($B$11,TUKETIM,11,FALSE)</f>
        <v>8434.4476416666657</v>
      </c>
      <c r="L38" s="29">
        <f>VLOOKUP($B$11,TUKETIM,12,FALSE)</f>
        <v>162.10192500000002</v>
      </c>
      <c r="M38" s="29">
        <f>VLOOKUP($B$11,TUKETIM,13,FALSE)</f>
        <v>5019.6639000000005</v>
      </c>
      <c r="N38" s="29">
        <f>VLOOKUP($B$11,TUKETIM,14,FALSE)</f>
        <v>5181.7658250000004</v>
      </c>
      <c r="O38" s="29">
        <f>VLOOKUP($B$11,TUKETIM,15,FALSE)</f>
        <v>29534.518154166668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225875.31419999999</v>
      </c>
      <c r="D39" s="18">
        <f>VLOOKUP($B$11,ANLASMA,4,FALSE)</f>
        <v>286.02</v>
      </c>
      <c r="E39" s="18">
        <f>VLOOKUP($B$11,ANLASMA,5,FALSE)</f>
        <v>226161.33419999998</v>
      </c>
      <c r="F39" s="18">
        <f>VLOOKUP($B$11,ANLASMA,6,FALSE)</f>
        <v>44244.148000000001</v>
      </c>
      <c r="G39" s="18">
        <f>VLOOKUP($B$11,ANLASMA,7,FALSE)</f>
        <v>27560.026999999998</v>
      </c>
      <c r="H39" s="18">
        <f>VLOOKUP($B$11,ANLASMA,8,FALSE)</f>
        <v>71804.175000000003</v>
      </c>
      <c r="I39" s="18">
        <f>VLOOKUP($B$11,ANLASMA,9,FALSE)</f>
        <v>50298.346599999997</v>
      </c>
      <c r="J39" s="18">
        <f>VLOOKUP($B$11,ANLASMA,10,FALSE)</f>
        <v>65620.5</v>
      </c>
      <c r="K39" s="18">
        <f>VLOOKUP($B$11,ANLASMA,11,FALSE)</f>
        <v>115918.84659999999</v>
      </c>
      <c r="L39" s="29">
        <f>VLOOKUP($B$11,ANLASMA,12,FALSE)</f>
        <v>706.21500000000003</v>
      </c>
      <c r="M39" s="29">
        <f>VLOOKUP($B$11,ANLASMA,13,FALSE)</f>
        <v>58920.2</v>
      </c>
      <c r="N39" s="29">
        <f>VLOOKUP($B$11,ANLASMA,14,FALSE)</f>
        <v>59626.414999999994</v>
      </c>
      <c r="O39" s="29">
        <f>VLOOKUP($B$11,ANLASMA,15,FALSE)</f>
        <v>473510.77079999994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0.22387551069308445</v>
      </c>
      <c r="D17" s="14">
        <f t="shared" si="1"/>
        <v>0.51396727037680845</v>
      </c>
      <c r="E17" s="14">
        <f t="shared" si="2"/>
        <v>0.223932291229331</v>
      </c>
      <c r="F17" s="14">
        <f t="shared" si="3"/>
        <v>1.2147718835847661</v>
      </c>
      <c r="G17" s="14">
        <f t="shared" si="4"/>
        <v>15.417839541259106</v>
      </c>
      <c r="H17" s="14">
        <f t="shared" si="5"/>
        <v>1.476032325448341</v>
      </c>
      <c r="I17" s="14">
        <f t="shared" si="6"/>
        <v>0.38340524287720357</v>
      </c>
      <c r="J17" s="14">
        <f t="shared" si="7"/>
        <v>5.2205016687870263</v>
      </c>
      <c r="K17" s="14">
        <f t="shared" si="8"/>
        <v>0.53408627050350133</v>
      </c>
      <c r="L17" s="14">
        <f t="shared" si="9"/>
        <v>20.865043805208678</v>
      </c>
      <c r="M17" s="14">
        <f t="shared" si="10"/>
        <v>1034.3837967778668</v>
      </c>
      <c r="N17" s="14">
        <f t="shared" si="11"/>
        <v>103.04223999218097</v>
      </c>
      <c r="O17" s="19">
        <f t="shared" si="12"/>
        <v>0.45536421760882839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7.927240156896144E-3</v>
      </c>
      <c r="D21" s="14">
        <f t="shared" si="1"/>
        <v>0</v>
      </c>
      <c r="E21" s="14">
        <f t="shared" si="2"/>
        <v>7.9256885342386969E-3</v>
      </c>
      <c r="F21" s="14">
        <f t="shared" si="3"/>
        <v>1.4257142903994258E-2</v>
      </c>
      <c r="G21" s="14">
        <f t="shared" si="4"/>
        <v>0</v>
      </c>
      <c r="H21" s="14">
        <f t="shared" si="5"/>
        <v>1.3994887766964264E-2</v>
      </c>
      <c r="I21" s="14">
        <f t="shared" si="6"/>
        <v>9.2078882085772744E-3</v>
      </c>
      <c r="J21" s="14">
        <f t="shared" si="7"/>
        <v>0</v>
      </c>
      <c r="K21" s="14">
        <f t="shared" si="8"/>
        <v>8.9210520706610192E-3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8.2206082894635737E-3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0.23180275084998059</v>
      </c>
      <c r="D25" s="14">
        <f t="shared" ref="D25:O25" si="13">SUM(D15:D24)</f>
        <v>0.51396727037680845</v>
      </c>
      <c r="E25" s="14">
        <f t="shared" si="13"/>
        <v>0.2318579797635697</v>
      </c>
      <c r="F25" s="14">
        <f t="shared" si="13"/>
        <v>1.2290290264887602</v>
      </c>
      <c r="G25" s="14">
        <f t="shared" si="13"/>
        <v>15.417839541259106</v>
      </c>
      <c r="H25" s="14">
        <f t="shared" si="13"/>
        <v>1.4900272132153052</v>
      </c>
      <c r="I25" s="14">
        <f t="shared" si="13"/>
        <v>0.39261313108578083</v>
      </c>
      <c r="J25" s="14">
        <f t="shared" si="13"/>
        <v>5.2205016687870263</v>
      </c>
      <c r="K25" s="14">
        <f t="shared" si="13"/>
        <v>0.5430073225741624</v>
      </c>
      <c r="L25" s="14">
        <f t="shared" si="13"/>
        <v>20.865043805208678</v>
      </c>
      <c r="M25" s="14">
        <f t="shared" si="13"/>
        <v>1034.3837967778668</v>
      </c>
      <c r="N25" s="14">
        <f t="shared" si="13"/>
        <v>103.04223999218097</v>
      </c>
      <c r="O25" s="14">
        <f t="shared" si="13"/>
        <v>0.46358482589829197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0.36821060099814545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0.36813853002515695</v>
      </c>
      <c r="F29" s="14">
        <f>(SUMIFS(TARIMSALAG2,KAYNAK,A29,SEBEP,B29,SÜRE,"Uzun",BİLDİRİM,"Bildirimli",İL,$B$10,İLÇE,$B$11)/VLOOKUP($B$11,ABONE2,6,FALSE))</f>
        <v>0.66103336305734328</v>
      </c>
      <c r="G29" s="14">
        <f>(SUMIFS(TARIMSALOG2,KAYNAK,A29,SEBEP,B29,SÜRE,"Uzun",BİLDİRİM,"Bildirimli",İL,$B$10,İLÇE,$B$11)/VLOOKUP($B$11,ABONE2,7,FALSE))</f>
        <v>2.134556006038983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0.68813829461720621</v>
      </c>
      <c r="I29" s="14">
        <f>(SUMIFS(TICARETHANEAG2,KAYNAK,A29,SEBEP,B29,SÜRE,"Uzun",BİLDİRİM,"Bildirimli",İL,$B$10,İLÇE,$B$11)/VLOOKUP($B$11,ABONE2,9,FALSE))</f>
        <v>0.78503445843438768</v>
      </c>
      <c r="J29" s="14">
        <f>(SUMIFS(TICARETHANEOG2,KAYNAK,A29,SEBEP,B29,SÜRE,"Uzun",BİLDİRİM,"Bildirimli",İL,$B$10,İLÇE,$B$11)/VLOOKUP($B$11,ABONE2,10,FALSE))</f>
        <v>14.289714048566697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1.2057205104024908</v>
      </c>
      <c r="L29" s="14">
        <f>(SUMIFS(SANAYIAG2,KAYNAK,A29,SEBEP,B29,SÜRE,"Uzun",BİLDİRİM,"Bildirimli",İL,$B$10,İLÇE,$B$11)/VLOOKUP($B$11,ABONE2,12,FALSE))</f>
        <v>50.397491058258538</v>
      </c>
      <c r="M29" s="14">
        <f>(SUMIFS(SANAYIOG2,KAYNAK,A29,SEBEP,B29,SÜRE,"Uzun",BİLDİRİM,"Bildirimli",İL,$B$10,İLÇE,$B$11)/VLOOKUP($B$11,ABONE2,13,FALSE))</f>
        <v>1844.2144335605799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195.84210801790624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0.7996524731406498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0.36821060099814545</v>
      </c>
      <c r="D33" s="14">
        <f t="shared" ref="D33:O33" si="14">SUM(D28:D32)</f>
        <v>0</v>
      </c>
      <c r="E33" s="14">
        <f t="shared" si="14"/>
        <v>0.36813853002515695</v>
      </c>
      <c r="F33" s="14">
        <f t="shared" si="14"/>
        <v>0.66103336305734328</v>
      </c>
      <c r="G33" s="14">
        <f t="shared" si="14"/>
        <v>2.134556006038983</v>
      </c>
      <c r="H33" s="14">
        <f t="shared" si="14"/>
        <v>0.68813829461720621</v>
      </c>
      <c r="I33" s="14">
        <f t="shared" si="14"/>
        <v>0.78503445843438768</v>
      </c>
      <c r="J33" s="14">
        <f t="shared" si="14"/>
        <v>14.289714048566697</v>
      </c>
      <c r="K33" s="14">
        <f t="shared" si="14"/>
        <v>1.2057205104024908</v>
      </c>
      <c r="L33" s="14">
        <f t="shared" si="14"/>
        <v>50.397491058258538</v>
      </c>
      <c r="M33" s="14">
        <f t="shared" si="14"/>
        <v>1844.2144335605799</v>
      </c>
      <c r="N33" s="14">
        <f t="shared" si="14"/>
        <v>195.84210801790624</v>
      </c>
      <c r="O33" s="14">
        <f t="shared" si="14"/>
        <v>0.7996524731406498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20432</v>
      </c>
      <c r="D37" s="18">
        <f>VLOOKUP($B$11,ABONE2,4,FALSE)</f>
        <v>4</v>
      </c>
      <c r="E37" s="18">
        <f>VLOOKUP($B$11,ABONE2,5,FALSE)</f>
        <v>20436</v>
      </c>
      <c r="F37" s="18">
        <f>VLOOKUP($B$11,ABONE2,6,FALSE)</f>
        <v>587</v>
      </c>
      <c r="G37" s="18">
        <f>VLOOKUP($B$11,ABONE2,7,FALSE)</f>
        <v>11</v>
      </c>
      <c r="H37" s="18">
        <f>VLOOKUP($B$11,ABONE2,8,FALSE)</f>
        <v>598</v>
      </c>
      <c r="I37" s="18">
        <f>VLOOKUP($B$11,ABONE2,9,FALSE)</f>
        <v>3981</v>
      </c>
      <c r="J37" s="18">
        <f>VLOOKUP($B$11,ABONE2,10,FALSE)</f>
        <v>128</v>
      </c>
      <c r="K37" s="18">
        <f>VLOOKUP($B$11,ABONE2,11,FALSE)</f>
        <v>4109</v>
      </c>
      <c r="L37" s="29">
        <f>VLOOKUP($B$11,ABONE2,12,FALSE)</f>
        <v>34</v>
      </c>
      <c r="M37" s="29">
        <f>VLOOKUP($B$11,ABONE2,13,FALSE)</f>
        <v>3</v>
      </c>
      <c r="N37" s="29">
        <f>VLOOKUP($B$11,ABONE2,14,FALSE)</f>
        <v>37</v>
      </c>
      <c r="O37" s="29">
        <f>VLOOKUP($B$11,ABONE2,15,FALSE)</f>
        <v>25180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2227.5954666666662</v>
      </c>
      <c r="D38" s="18">
        <f>VLOOKUP($B$11,TUKETIM,4,FALSE)</f>
        <v>1.2263083333333333</v>
      </c>
      <c r="E38" s="18">
        <f>VLOOKUP($B$11,TUKETIM,5,FALSE)</f>
        <v>2228.8217749999994</v>
      </c>
      <c r="F38" s="18">
        <f>VLOOKUP($B$11,TUKETIM,6,FALSE)</f>
        <v>119.40427916666665</v>
      </c>
      <c r="G38" s="18">
        <f>VLOOKUP($B$11,TUKETIM,7,FALSE)</f>
        <v>18.627404166666668</v>
      </c>
      <c r="H38" s="18">
        <f>VLOOKUP($B$11,TUKETIM,8,FALSE)</f>
        <v>138.03168333333332</v>
      </c>
      <c r="I38" s="18">
        <f>VLOOKUP($B$11,TUKETIM,9,FALSE)</f>
        <v>1205.4650750000001</v>
      </c>
      <c r="J38" s="18">
        <f>VLOOKUP($B$11,TUKETIM,10,FALSE)</f>
        <v>479.33017499999994</v>
      </c>
      <c r="K38" s="18">
        <f>VLOOKUP($B$11,TUKETIM,11,FALSE)</f>
        <v>1684.7952500000001</v>
      </c>
      <c r="L38" s="29">
        <f>VLOOKUP($B$11,TUKETIM,12,FALSE)</f>
        <v>598.4451958333334</v>
      </c>
      <c r="M38" s="29">
        <f>VLOOKUP($B$11,TUKETIM,13,FALSE)</f>
        <v>7.5290291666666667</v>
      </c>
      <c r="N38" s="29">
        <f>VLOOKUP($B$11,TUKETIM,14,FALSE)</f>
        <v>605.97422500000005</v>
      </c>
      <c r="O38" s="29">
        <f>VLOOKUP($B$11,TUKETIM,15,FALSE)</f>
        <v>4657.6229333333322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85104.044200000004</v>
      </c>
      <c r="D39" s="18">
        <f>VLOOKUP($B$11,ANLASMA,4,FALSE)</f>
        <v>28.2</v>
      </c>
      <c r="E39" s="18">
        <f>VLOOKUP($B$11,ANLASMA,5,FALSE)</f>
        <v>85132.244200000001</v>
      </c>
      <c r="F39" s="18">
        <f>VLOOKUP($B$11,ANLASMA,6,FALSE)</f>
        <v>2467.1499999999996</v>
      </c>
      <c r="G39" s="18">
        <f>VLOOKUP($B$11,ANLASMA,7,FALSE)</f>
        <v>372.6</v>
      </c>
      <c r="H39" s="18">
        <f>VLOOKUP($B$11,ANLASMA,8,FALSE)</f>
        <v>2839.7499999999995</v>
      </c>
      <c r="I39" s="18">
        <f>VLOOKUP($B$11,ANLASMA,9,FALSE)</f>
        <v>21805.588000000003</v>
      </c>
      <c r="J39" s="18">
        <f>VLOOKUP($B$11,ANLASMA,10,FALSE)</f>
        <v>7633.22</v>
      </c>
      <c r="K39" s="18">
        <f>VLOOKUP($B$11,ANLASMA,11,FALSE)</f>
        <v>29438.808000000005</v>
      </c>
      <c r="L39" s="29">
        <f>VLOOKUP($B$11,ANLASMA,12,FALSE)</f>
        <v>2212.692</v>
      </c>
      <c r="M39" s="29">
        <f>VLOOKUP($B$11,ANLASMA,13,FALSE)</f>
        <v>70.8</v>
      </c>
      <c r="N39" s="29">
        <f>VLOOKUP($B$11,ANLASMA,14,FALSE)</f>
        <v>2283.4920000000002</v>
      </c>
      <c r="O39" s="29">
        <f>VLOOKUP($B$11,ANLASMA,15,FALSE)</f>
        <v>119694.2942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v>0</v>
      </c>
      <c r="E15" s="14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2">(SUMIFS(TARIMSALAG2,KAYNAK,A15,SEBEP,B15,SÜRE,"Uzun",BİLDİRİM,"Bildirimsiz",İL,$B$10,İLÇE,$B$11)/VLOOKUP($B$11,ABONE2,6,FALSE))</f>
        <v>0</v>
      </c>
      <c r="G15" s="14">
        <f t="shared" ref="G15:G24" si="3">(SUMIFS(TARIMSALOG2,KAYNAK,A15,SEBEP,B15,SÜRE,"Uzun",BİLDİRİM,"Bildirimsiz",İL,$B$10,İLÇE,$B$11)/VLOOKUP($B$11,ABONE2,7,FALSE))</f>
        <v>0</v>
      </c>
      <c r="H15" s="14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5">(SUMIFS(TICARETHANEAG2,KAYNAK,A15,SEBEP,B15,SÜRE,"Uzun",BİLDİRİM,"Bildirimsiz",İL,$B$10,İLÇE,$B$11)/VLOOKUP($B$11,ABONE2,9,FALSE))</f>
        <v>0</v>
      </c>
      <c r="J15" s="14">
        <f t="shared" ref="J15:J24" si="6">(SUMIFS(TICARETHANEOG2,KAYNAK,A15,SEBEP,B15,SÜRE,"Uzun",BİLDİRİM,"Bildirimsiz",İL,$B$10,İLÇE,$B$11)/VLOOKUP($B$11,ABONE2,10,FALSE))</f>
        <v>0</v>
      </c>
      <c r="K15" s="14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8">(SUMIFS(SANAYIAG2,KAYNAK,A15,SEBEP,B15,SÜRE,"Uzun",BİLDİRİM,"Bildirimsiz",İL,$B$10,İLÇE,$B$11)/VLOOKUP($B$11,ABONE2,12,FALSE))</f>
        <v>0</v>
      </c>
      <c r="M15" s="14">
        <f t="shared" ref="M15:M24" si="9">(SUMIFS(SANAYIOG2,KAYNAK,A15,SEBEP,B15,SÜRE,"Uzun",BİLDİRİM,"Bildirimsiz",İL,$B$10,İLÇE,$B$11)/VLOOKUP($B$11,ABONE2,13,FALSE))</f>
        <v>0</v>
      </c>
      <c r="N15" s="14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v>0</v>
      </c>
      <c r="E16" s="14">
        <f t="shared" si="1"/>
        <v>0</v>
      </c>
      <c r="F16" s="14">
        <f t="shared" si="2"/>
        <v>0</v>
      </c>
      <c r="G16" s="14">
        <f t="shared" si="3"/>
        <v>0</v>
      </c>
      <c r="H16" s="14">
        <f t="shared" si="4"/>
        <v>0</v>
      </c>
      <c r="I16" s="14">
        <f t="shared" si="5"/>
        <v>0</v>
      </c>
      <c r="J16" s="14">
        <f t="shared" si="6"/>
        <v>0</v>
      </c>
      <c r="K16" s="14">
        <f t="shared" si="7"/>
        <v>0</v>
      </c>
      <c r="L16" s="14">
        <f t="shared" si="8"/>
        <v>0</v>
      </c>
      <c r="M16" s="14">
        <f t="shared" si="9"/>
        <v>0</v>
      </c>
      <c r="N16" s="14">
        <f t="shared" si="10"/>
        <v>0</v>
      </c>
      <c r="O16" s="19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0.1598212735640632</v>
      </c>
      <c r="D17" s="14">
        <v>0</v>
      </c>
      <c r="E17" s="14">
        <f t="shared" si="1"/>
        <v>0.15981488744849093</v>
      </c>
      <c r="F17" s="14">
        <f t="shared" si="2"/>
        <v>0.76474339525632806</v>
      </c>
      <c r="G17" s="14">
        <f t="shared" si="3"/>
        <v>2.6006923254511816</v>
      </c>
      <c r="H17" s="14">
        <f t="shared" si="4"/>
        <v>0.8346843068827986</v>
      </c>
      <c r="I17" s="14">
        <f t="shared" si="5"/>
        <v>0.4412649822874733</v>
      </c>
      <c r="J17" s="14">
        <f t="shared" si="6"/>
        <v>2.4490886976783508</v>
      </c>
      <c r="K17" s="14">
        <f t="shared" si="7"/>
        <v>0.52542907578750364</v>
      </c>
      <c r="L17" s="14">
        <f t="shared" si="8"/>
        <v>166.01674438464821</v>
      </c>
      <c r="M17" s="14">
        <f t="shared" si="9"/>
        <v>55.826824275336584</v>
      </c>
      <c r="N17" s="14">
        <f t="shared" si="10"/>
        <v>92.55679764510711</v>
      </c>
      <c r="O17" s="19">
        <f t="shared" si="11"/>
        <v>0.29595353000958569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v>0</v>
      </c>
      <c r="E18" s="14">
        <f t="shared" si="1"/>
        <v>0</v>
      </c>
      <c r="F18" s="14">
        <f t="shared" si="2"/>
        <v>0</v>
      </c>
      <c r="G18" s="14">
        <f t="shared" si="3"/>
        <v>0</v>
      </c>
      <c r="H18" s="14">
        <f t="shared" si="4"/>
        <v>0</v>
      </c>
      <c r="I18" s="14">
        <f t="shared" si="5"/>
        <v>0</v>
      </c>
      <c r="J18" s="14">
        <f t="shared" si="6"/>
        <v>0</v>
      </c>
      <c r="K18" s="14">
        <f t="shared" si="7"/>
        <v>0</v>
      </c>
      <c r="L18" s="14">
        <f t="shared" si="8"/>
        <v>0</v>
      </c>
      <c r="M18" s="14">
        <f t="shared" si="9"/>
        <v>0</v>
      </c>
      <c r="N18" s="14">
        <f t="shared" si="10"/>
        <v>0</v>
      </c>
      <c r="O18" s="19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v>0</v>
      </c>
      <c r="E19" s="14">
        <f t="shared" si="1"/>
        <v>0</v>
      </c>
      <c r="F19" s="14">
        <f t="shared" si="2"/>
        <v>0</v>
      </c>
      <c r="G19" s="14">
        <f t="shared" si="3"/>
        <v>0</v>
      </c>
      <c r="H19" s="14">
        <f t="shared" si="4"/>
        <v>0</v>
      </c>
      <c r="I19" s="14">
        <f t="shared" si="5"/>
        <v>0</v>
      </c>
      <c r="J19" s="14">
        <f t="shared" si="6"/>
        <v>0</v>
      </c>
      <c r="K19" s="14">
        <f t="shared" si="7"/>
        <v>0</v>
      </c>
      <c r="L19" s="14">
        <f t="shared" si="8"/>
        <v>0</v>
      </c>
      <c r="M19" s="14">
        <f t="shared" si="9"/>
        <v>0</v>
      </c>
      <c r="N19" s="14">
        <f t="shared" si="10"/>
        <v>0</v>
      </c>
      <c r="O19" s="19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v>0</v>
      </c>
      <c r="E20" s="14">
        <f t="shared" si="1"/>
        <v>0</v>
      </c>
      <c r="F20" s="14">
        <f t="shared" si="2"/>
        <v>0</v>
      </c>
      <c r="G20" s="14">
        <f t="shared" si="3"/>
        <v>0</v>
      </c>
      <c r="H20" s="14">
        <f t="shared" si="4"/>
        <v>0</v>
      </c>
      <c r="I20" s="14">
        <f t="shared" si="5"/>
        <v>0</v>
      </c>
      <c r="J20" s="14">
        <f t="shared" si="6"/>
        <v>0</v>
      </c>
      <c r="K20" s="14">
        <f t="shared" si="7"/>
        <v>0</v>
      </c>
      <c r="L20" s="14">
        <f t="shared" si="8"/>
        <v>0</v>
      </c>
      <c r="M20" s="14">
        <f t="shared" si="9"/>
        <v>0</v>
      </c>
      <c r="N20" s="14">
        <f t="shared" si="10"/>
        <v>0</v>
      </c>
      <c r="O20" s="19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1.9943038841519135E-2</v>
      </c>
      <c r="D21" s="14">
        <v>0</v>
      </c>
      <c r="E21" s="14">
        <f t="shared" si="1"/>
        <v>1.9942000844390028E-2</v>
      </c>
      <c r="F21" s="14">
        <f t="shared" si="2"/>
        <v>0.10134856885081162</v>
      </c>
      <c r="G21" s="14">
        <f t="shared" si="3"/>
        <v>0</v>
      </c>
      <c r="H21" s="14">
        <f t="shared" si="4"/>
        <v>9.7487670989828315E-2</v>
      </c>
      <c r="I21" s="14">
        <f t="shared" si="5"/>
        <v>3.7060237163726695E-2</v>
      </c>
      <c r="J21" s="14">
        <f t="shared" si="6"/>
        <v>0</v>
      </c>
      <c r="K21" s="14">
        <f t="shared" si="7"/>
        <v>3.5506743576679406E-2</v>
      </c>
      <c r="L21" s="14">
        <f t="shared" si="8"/>
        <v>0</v>
      </c>
      <c r="M21" s="14">
        <f t="shared" si="9"/>
        <v>0</v>
      </c>
      <c r="N21" s="14">
        <f t="shared" si="10"/>
        <v>0</v>
      </c>
      <c r="O21" s="19">
        <f t="shared" si="11"/>
        <v>2.5172894555853562E-2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v>0</v>
      </c>
      <c r="E22" s="14">
        <f t="shared" si="1"/>
        <v>0</v>
      </c>
      <c r="F22" s="14">
        <f t="shared" si="2"/>
        <v>0</v>
      </c>
      <c r="G22" s="14">
        <f t="shared" si="3"/>
        <v>0</v>
      </c>
      <c r="H22" s="14">
        <f t="shared" si="4"/>
        <v>0</v>
      </c>
      <c r="I22" s="14">
        <f t="shared" si="5"/>
        <v>0</v>
      </c>
      <c r="J22" s="14">
        <f t="shared" si="6"/>
        <v>0</v>
      </c>
      <c r="K22" s="14">
        <f t="shared" si="7"/>
        <v>0</v>
      </c>
      <c r="L22" s="14">
        <f t="shared" si="8"/>
        <v>0</v>
      </c>
      <c r="M22" s="14">
        <f t="shared" si="9"/>
        <v>0</v>
      </c>
      <c r="N22" s="14">
        <f t="shared" si="10"/>
        <v>0</v>
      </c>
      <c r="O22" s="19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v>0</v>
      </c>
      <c r="E23" s="14">
        <f t="shared" si="1"/>
        <v>0</v>
      </c>
      <c r="F23" s="14">
        <f t="shared" si="2"/>
        <v>0</v>
      </c>
      <c r="G23" s="14">
        <f t="shared" si="3"/>
        <v>0</v>
      </c>
      <c r="H23" s="14">
        <f t="shared" si="4"/>
        <v>0</v>
      </c>
      <c r="I23" s="14">
        <f t="shared" si="5"/>
        <v>0</v>
      </c>
      <c r="J23" s="14">
        <f t="shared" si="6"/>
        <v>0</v>
      </c>
      <c r="K23" s="14">
        <f t="shared" si="7"/>
        <v>0</v>
      </c>
      <c r="L23" s="14">
        <f t="shared" si="8"/>
        <v>0</v>
      </c>
      <c r="M23" s="14">
        <f t="shared" si="9"/>
        <v>0</v>
      </c>
      <c r="N23" s="14">
        <f t="shared" si="10"/>
        <v>0</v>
      </c>
      <c r="O23" s="19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v>0</v>
      </c>
      <c r="E24" s="14">
        <f t="shared" si="1"/>
        <v>0</v>
      </c>
      <c r="F24" s="14">
        <f t="shared" si="2"/>
        <v>0</v>
      </c>
      <c r="G24" s="14">
        <f t="shared" si="3"/>
        <v>0</v>
      </c>
      <c r="H24" s="14">
        <f t="shared" si="4"/>
        <v>0</v>
      </c>
      <c r="I24" s="14">
        <f t="shared" si="5"/>
        <v>0</v>
      </c>
      <c r="J24" s="14">
        <f t="shared" si="6"/>
        <v>0</v>
      </c>
      <c r="K24" s="14">
        <f t="shared" si="7"/>
        <v>0</v>
      </c>
      <c r="L24" s="14">
        <f t="shared" si="8"/>
        <v>0</v>
      </c>
      <c r="M24" s="14">
        <f t="shared" si="9"/>
        <v>0</v>
      </c>
      <c r="N24" s="14">
        <f t="shared" si="10"/>
        <v>0</v>
      </c>
      <c r="O24" s="19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0.17976431240558233</v>
      </c>
      <c r="D25" s="14">
        <f t="shared" ref="D25:O25" si="12">SUM(D15:D24)</f>
        <v>0</v>
      </c>
      <c r="E25" s="14">
        <f t="shared" si="12"/>
        <v>0.17975688829288095</v>
      </c>
      <c r="F25" s="14">
        <f t="shared" si="12"/>
        <v>0.86609196410713962</v>
      </c>
      <c r="G25" s="14">
        <f t="shared" si="12"/>
        <v>2.6006923254511816</v>
      </c>
      <c r="H25" s="14">
        <f t="shared" si="12"/>
        <v>0.93217197787262696</v>
      </c>
      <c r="I25" s="14">
        <f t="shared" si="12"/>
        <v>0.47832521945119999</v>
      </c>
      <c r="J25" s="14">
        <f t="shared" si="12"/>
        <v>2.4490886976783508</v>
      </c>
      <c r="K25" s="14">
        <f t="shared" si="12"/>
        <v>0.56093581936418302</v>
      </c>
      <c r="L25" s="14">
        <f t="shared" si="12"/>
        <v>166.01674438464821</v>
      </c>
      <c r="M25" s="14">
        <f t="shared" si="12"/>
        <v>55.826824275336584</v>
      </c>
      <c r="N25" s="14">
        <f t="shared" si="12"/>
        <v>92.55679764510711</v>
      </c>
      <c r="O25" s="14">
        <f t="shared" si="12"/>
        <v>0.32112642456543927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3.5509553689874497E-2</v>
      </c>
      <c r="D29" s="14"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3.5507705485341635E-2</v>
      </c>
      <c r="F29" s="14">
        <f>(SUMIFS(TARIMSALAG2,KAYNAK,A29,SEBEP,B29,SÜRE,"Uzun",BİLDİRİM,"Bildirimli",İL,$B$10,İLÇE,$B$11)/VLOOKUP($B$11,ABONE2,6,FALSE))</f>
        <v>0.4867807778005353</v>
      </c>
      <c r="G29" s="14">
        <f>(SUMIFS(TARIMSALOG2,KAYNAK,A29,SEBEP,B29,SÜRE,"Uzun",BİLDİRİM,"Bildirimli",İL,$B$10,İLÇE,$B$11)/VLOOKUP($B$11,ABONE2,7,FALSE))</f>
        <v>2.0736554980209743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0.54723314809464729</v>
      </c>
      <c r="I29" s="14">
        <f>(SUMIFS(TICARETHANEAG2,KAYNAK,A29,SEBEP,B29,SÜRE,"Uzun",BİLDİRİM,"Bildirimli",İL,$B$10,İLÇE,$B$11)/VLOOKUP($B$11,ABONE2,9,FALSE))</f>
        <v>0.13298237473390226</v>
      </c>
      <c r="J29" s="14">
        <f>(SUMIFS(TICARETHANEOG2,KAYNAK,A29,SEBEP,B29,SÜRE,"Uzun",BİLDİRİM,"Bildirimli",İL,$B$10,İLÇE,$B$11)/VLOOKUP($B$11,ABONE2,10,FALSE))</f>
        <v>0.69345992588664729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0.1564765115240459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33.335020471175802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22.223346980783866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8.6846737412755712E-2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3.5509553689874497E-2</v>
      </c>
      <c r="D33" s="14">
        <f t="shared" ref="D33:O33" si="13">SUM(D28:D32)</f>
        <v>0</v>
      </c>
      <c r="E33" s="14">
        <f t="shared" si="13"/>
        <v>3.5507705485341635E-2</v>
      </c>
      <c r="F33" s="14">
        <f t="shared" si="13"/>
        <v>0.4867807778005353</v>
      </c>
      <c r="G33" s="14">
        <f t="shared" si="13"/>
        <v>2.0736554980209743</v>
      </c>
      <c r="H33" s="14">
        <f t="shared" si="13"/>
        <v>0.54723314809464729</v>
      </c>
      <c r="I33" s="14">
        <f t="shared" si="13"/>
        <v>0.13298237473390226</v>
      </c>
      <c r="J33" s="14">
        <f t="shared" si="13"/>
        <v>0.69345992588664729</v>
      </c>
      <c r="K33" s="14">
        <f t="shared" si="13"/>
        <v>0.1564765115240459</v>
      </c>
      <c r="L33" s="14">
        <f t="shared" si="13"/>
        <v>0</v>
      </c>
      <c r="M33" s="14">
        <f t="shared" si="13"/>
        <v>33.335020471175802</v>
      </c>
      <c r="N33" s="14">
        <f t="shared" si="13"/>
        <v>22.223346980783866</v>
      </c>
      <c r="O33" s="14">
        <f t="shared" si="13"/>
        <v>8.6846737412755712E-2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19212</v>
      </c>
      <c r="D37" s="18">
        <f>VLOOKUP($B$11,ABONE2,4,FALSE)</f>
        <v>1</v>
      </c>
      <c r="E37" s="18">
        <f>VLOOKUP($B$11,ABONE2,5,FALSE)</f>
        <v>19213</v>
      </c>
      <c r="F37" s="18">
        <f>VLOOKUP($B$11,ABONE2,6,FALSE)</f>
        <v>909</v>
      </c>
      <c r="G37" s="18">
        <f>VLOOKUP($B$11,ABONE2,7,FALSE)</f>
        <v>36</v>
      </c>
      <c r="H37" s="18">
        <f>VLOOKUP($B$11,ABONE2,8,FALSE)</f>
        <v>945</v>
      </c>
      <c r="I37" s="18">
        <f>VLOOKUP($B$11,ABONE2,9,FALSE)</f>
        <v>3017</v>
      </c>
      <c r="J37" s="18">
        <f>VLOOKUP($B$11,ABONE2,10,FALSE)</f>
        <v>132</v>
      </c>
      <c r="K37" s="18">
        <f>VLOOKUP($B$11,ABONE2,11,FALSE)</f>
        <v>3149</v>
      </c>
      <c r="L37" s="29">
        <f>VLOOKUP($B$11,ABONE2,12,FALSE)</f>
        <v>5</v>
      </c>
      <c r="M37" s="29">
        <f>VLOOKUP($B$11,ABONE2,13,FALSE)</f>
        <v>10</v>
      </c>
      <c r="N37" s="29">
        <f>VLOOKUP($B$11,ABONE2,14,FALSE)</f>
        <v>15</v>
      </c>
      <c r="O37" s="29">
        <f>VLOOKUP($B$11,ABONE2,15,FALSE)</f>
        <v>23322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1818.5284666666669</v>
      </c>
      <c r="D38" s="18">
        <f>VLOOKUP($B$11,TUKETIM,4,FALSE)</f>
        <v>6.2800000000000009E-2</v>
      </c>
      <c r="E38" s="18">
        <f>VLOOKUP($B$11,TUKETIM,5,FALSE)</f>
        <v>1818.5912666666668</v>
      </c>
      <c r="F38" s="18">
        <f>VLOOKUP($B$11,TUKETIM,6,FALSE)</f>
        <v>384.3609166666667</v>
      </c>
      <c r="G38" s="18">
        <f>VLOOKUP($B$11,TUKETIM,7,FALSE)</f>
        <v>127.95712916666666</v>
      </c>
      <c r="H38" s="18">
        <f>VLOOKUP($B$11,TUKETIM,8,FALSE)</f>
        <v>512.31804583333337</v>
      </c>
      <c r="I38" s="18">
        <f>VLOOKUP($B$11,TUKETIM,9,FALSE)</f>
        <v>917.01411666666661</v>
      </c>
      <c r="J38" s="18">
        <f>VLOOKUP($B$11,TUKETIM,10,FALSE)</f>
        <v>514.46241666666674</v>
      </c>
      <c r="K38" s="18">
        <f>VLOOKUP($B$11,TUKETIM,11,FALSE)</f>
        <v>1431.4765333333335</v>
      </c>
      <c r="L38" s="29">
        <f>VLOOKUP($B$11,TUKETIM,12,FALSE)</f>
        <v>6.9632333333333341</v>
      </c>
      <c r="M38" s="29">
        <f>VLOOKUP($B$11,TUKETIM,13,FALSE)</f>
        <v>268.14049166666666</v>
      </c>
      <c r="N38" s="29">
        <f>VLOOKUP($B$11,TUKETIM,14,FALSE)</f>
        <v>275.103725</v>
      </c>
      <c r="O38" s="29">
        <f>VLOOKUP($B$11,TUKETIM,15,FALSE)</f>
        <v>4037.4895708333338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74021.761000000013</v>
      </c>
      <c r="D39" s="18">
        <f>VLOOKUP($B$11,ANLASMA,4,FALSE)</f>
        <v>5</v>
      </c>
      <c r="E39" s="18">
        <f>VLOOKUP($B$11,ANLASMA,5,FALSE)</f>
        <v>74026.761000000013</v>
      </c>
      <c r="F39" s="18">
        <f>VLOOKUP($B$11,ANLASMA,6,FALSE)</f>
        <v>4042.7900000000004</v>
      </c>
      <c r="G39" s="18">
        <f>VLOOKUP($B$11,ANLASMA,7,FALSE)</f>
        <v>1769.18</v>
      </c>
      <c r="H39" s="18">
        <f>VLOOKUP($B$11,ANLASMA,8,FALSE)</f>
        <v>5811.97</v>
      </c>
      <c r="I39" s="18">
        <f>VLOOKUP($B$11,ANLASMA,9,FALSE)</f>
        <v>14537.438000000002</v>
      </c>
      <c r="J39" s="18">
        <f>VLOOKUP($B$11,ANLASMA,10,FALSE)</f>
        <v>9587.08</v>
      </c>
      <c r="K39" s="18">
        <f>VLOOKUP($B$11,ANLASMA,11,FALSE)</f>
        <v>24124.518000000004</v>
      </c>
      <c r="L39" s="29">
        <f>VLOOKUP($B$11,ANLASMA,12,FALSE)</f>
        <v>30.436</v>
      </c>
      <c r="M39" s="29">
        <f>VLOOKUP($B$11,ANLASMA,13,FALSE)</f>
        <v>3516</v>
      </c>
      <c r="N39" s="29">
        <f>VLOOKUP($B$11,ANLASMA,14,FALSE)</f>
        <v>3546.4360000000001</v>
      </c>
      <c r="O39" s="29">
        <f>VLOOKUP($B$11,ANLASMA,15,FALSE)</f>
        <v>107509.68500000003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0.35026505987160339</v>
      </c>
      <c r="D17" s="14">
        <f t="shared" si="1"/>
        <v>6.3633079183267827E-2</v>
      </c>
      <c r="E17" s="14">
        <f t="shared" si="2"/>
        <v>0.34864567015020037</v>
      </c>
      <c r="F17" s="14">
        <f t="shared" si="3"/>
        <v>1.3558884016691091</v>
      </c>
      <c r="G17" s="14">
        <f t="shared" si="4"/>
        <v>4.1931304718863949</v>
      </c>
      <c r="H17" s="14">
        <f t="shared" si="5"/>
        <v>2.841801238055897</v>
      </c>
      <c r="I17" s="14">
        <f t="shared" si="6"/>
        <v>0.53187431363833526</v>
      </c>
      <c r="J17" s="14">
        <f t="shared" si="7"/>
        <v>7.4990912709804949</v>
      </c>
      <c r="K17" s="14">
        <f t="shared" si="8"/>
        <v>0.85304679775132386</v>
      </c>
      <c r="L17" s="14">
        <f t="shared" si="9"/>
        <v>1.2606586948218583</v>
      </c>
      <c r="M17" s="14">
        <f t="shared" si="10"/>
        <v>245.45057028151771</v>
      </c>
      <c r="N17" s="14">
        <f t="shared" si="11"/>
        <v>168.33796662256114</v>
      </c>
      <c r="O17" s="19">
        <f t="shared" si="12"/>
        <v>0.74470280066388395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3.5398476813273162E-2</v>
      </c>
      <c r="D18" s="14">
        <f t="shared" si="1"/>
        <v>0</v>
      </c>
      <c r="E18" s="14">
        <f t="shared" si="2"/>
        <v>3.5198485418847889E-2</v>
      </c>
      <c r="F18" s="14">
        <f t="shared" si="3"/>
        <v>2.0842676741260674E-3</v>
      </c>
      <c r="G18" s="14">
        <f t="shared" si="4"/>
        <v>3.4999530567379853E-4</v>
      </c>
      <c r="H18" s="14">
        <f t="shared" si="5"/>
        <v>1.1759991830005325E-3</v>
      </c>
      <c r="I18" s="14">
        <f t="shared" si="6"/>
        <v>0.13633066274841374</v>
      </c>
      <c r="J18" s="14">
        <f t="shared" si="7"/>
        <v>0.1668230710386987</v>
      </c>
      <c r="K18" s="14">
        <f t="shared" si="8"/>
        <v>0.13773629179328767</v>
      </c>
      <c r="L18" s="14">
        <f t="shared" si="9"/>
        <v>1.0056862467389251</v>
      </c>
      <c r="M18" s="14">
        <f t="shared" si="10"/>
        <v>8.9461231591701278</v>
      </c>
      <c r="N18" s="14">
        <f t="shared" si="11"/>
        <v>6.4386167657708002</v>
      </c>
      <c r="O18" s="19">
        <f t="shared" si="12"/>
        <v>5.3989821815778695E-2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3.7713341844663809E-2</v>
      </c>
      <c r="D21" s="14">
        <f t="shared" si="1"/>
        <v>0</v>
      </c>
      <c r="E21" s="14">
        <f t="shared" si="2"/>
        <v>3.7500272116727858E-2</v>
      </c>
      <c r="F21" s="14">
        <f t="shared" si="3"/>
        <v>4.0496107898515654E-2</v>
      </c>
      <c r="G21" s="14">
        <f t="shared" si="4"/>
        <v>0</v>
      </c>
      <c r="H21" s="14">
        <f t="shared" si="5"/>
        <v>1.9287594468605715E-2</v>
      </c>
      <c r="I21" s="14">
        <f t="shared" si="6"/>
        <v>5.8432416921039045E-2</v>
      </c>
      <c r="J21" s="14">
        <f t="shared" si="7"/>
        <v>0</v>
      </c>
      <c r="K21" s="14">
        <f t="shared" si="8"/>
        <v>5.5738818514364033E-2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3.9060843072749755E-2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0.42337687852954037</v>
      </c>
      <c r="D25" s="14">
        <f t="shared" ref="D25:O25" si="13">SUM(D15:D24)</f>
        <v>6.3633079183267827E-2</v>
      </c>
      <c r="E25" s="14">
        <f t="shared" si="13"/>
        <v>0.42134442768577612</v>
      </c>
      <c r="F25" s="14">
        <f t="shared" si="13"/>
        <v>1.3984687772417508</v>
      </c>
      <c r="G25" s="14">
        <f t="shared" si="13"/>
        <v>4.1934804671920682</v>
      </c>
      <c r="H25" s="14">
        <f t="shared" si="13"/>
        <v>2.8622648317075035</v>
      </c>
      <c r="I25" s="14">
        <f t="shared" si="13"/>
        <v>0.72663739330778809</v>
      </c>
      <c r="J25" s="14">
        <f t="shared" si="13"/>
        <v>7.6659143420191933</v>
      </c>
      <c r="K25" s="14">
        <f t="shared" si="13"/>
        <v>1.0465219080589756</v>
      </c>
      <c r="L25" s="14">
        <f t="shared" si="13"/>
        <v>2.2663449415607833</v>
      </c>
      <c r="M25" s="14">
        <f t="shared" si="13"/>
        <v>254.39669344068784</v>
      </c>
      <c r="N25" s="14">
        <f t="shared" si="13"/>
        <v>174.77658338833194</v>
      </c>
      <c r="O25" s="14">
        <f t="shared" si="13"/>
        <v>0.83775346555241237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4.5713315481075413E-2</v>
      </c>
      <c r="D29" s="14">
        <f>(SUMIFS(MESKENOG2,KAYNAK,A29,SEBEP,B29,SÜRE,"Uzun",BİLDİRİM,"Bildirimli",İL,$B$10,İLÇE,$B$11)/VLOOKUP($B$11,ABONE2,4,FALSE))</f>
        <v>4.9923184710681218E-2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4.5737100052994091E-2</v>
      </c>
      <c r="F29" s="14">
        <f>(SUMIFS(TARIMSALAG2,KAYNAK,A29,SEBEP,B29,SÜRE,"Uzun",BİLDİRİM,"Bildirimli",İL,$B$10,İLÇE,$B$11)/VLOOKUP($B$11,ABONE2,6,FALSE))</f>
        <v>0.18006846654030437</v>
      </c>
      <c r="G29" s="14">
        <f>(SUMIFS(TARIMSALOG2,KAYNAK,A29,SEBEP,B29,SÜRE,"Uzun",BİLDİRİM,"Bildirimli",İL,$B$10,İLÇE,$B$11)/VLOOKUP($B$11,ABONE2,7,FALSE))</f>
        <v>0.36845179167052255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0.27872807824935375</v>
      </c>
      <c r="I29" s="14">
        <f>(SUMIFS(TICARETHANEAG2,KAYNAK,A29,SEBEP,B29,SÜRE,"Uzun",BİLDİRİM,"Bildirimli",İL,$B$10,İLÇE,$B$11)/VLOOKUP($B$11,ABONE2,9,FALSE))</f>
        <v>8.2045941967246988E-2</v>
      </c>
      <c r="J29" s="14">
        <f>(SUMIFS(TICARETHANEOG2,KAYNAK,A29,SEBEP,B29,SÜRE,"Uzun",BİLDİRİM,"Bildirimli",İL,$B$10,İLÇE,$B$11)/VLOOKUP($B$11,ABONE2,10,FALSE))</f>
        <v>1.2034698868386635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0.13374097548254277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51.240516147205994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35.059300521772521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0.10324320056335748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1.8877529509832815E-2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1.8770876800737715E-2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4.7353777100935983E-3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4.5170878202170786E-3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1.4957876934264471E-2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6.4590844990908225E-2</v>
      </c>
      <c r="D33" s="14">
        <f t="shared" ref="D33:O33" si="14">SUM(D28:D32)</f>
        <v>4.9923184710681218E-2</v>
      </c>
      <c r="E33" s="14">
        <f t="shared" si="14"/>
        <v>6.4507976853731802E-2</v>
      </c>
      <c r="F33" s="14">
        <f t="shared" si="14"/>
        <v>0.18006846654030437</v>
      </c>
      <c r="G33" s="14">
        <f t="shared" si="14"/>
        <v>0.36845179167052255</v>
      </c>
      <c r="H33" s="14">
        <f t="shared" si="14"/>
        <v>0.27872807824935375</v>
      </c>
      <c r="I33" s="14">
        <f t="shared" si="14"/>
        <v>8.6781319677340582E-2</v>
      </c>
      <c r="J33" s="14">
        <f t="shared" si="14"/>
        <v>1.2034698868386635</v>
      </c>
      <c r="K33" s="14">
        <f t="shared" si="14"/>
        <v>0.13825806330275986</v>
      </c>
      <c r="L33" s="14">
        <f t="shared" si="14"/>
        <v>0</v>
      </c>
      <c r="M33" s="14">
        <f t="shared" si="14"/>
        <v>51.240516147205994</v>
      </c>
      <c r="N33" s="14">
        <f t="shared" si="14"/>
        <v>35.059300521772521</v>
      </c>
      <c r="O33" s="14">
        <f t="shared" si="14"/>
        <v>0.11820107749762195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20064</v>
      </c>
      <c r="D37" s="18">
        <f>VLOOKUP($B$11,ABONE2,4,FALSE)</f>
        <v>114</v>
      </c>
      <c r="E37" s="18">
        <f>VLOOKUP($B$11,ABONE2,5,FALSE)</f>
        <v>20178</v>
      </c>
      <c r="F37" s="18">
        <f>VLOOKUP($B$11,ABONE2,6,FALSE)</f>
        <v>984</v>
      </c>
      <c r="G37" s="18">
        <f>VLOOKUP($B$11,ABONE2,7,FALSE)</f>
        <v>1082</v>
      </c>
      <c r="H37" s="18">
        <f>VLOOKUP($B$11,ABONE2,8,FALSE)</f>
        <v>2066</v>
      </c>
      <c r="I37" s="18">
        <f>VLOOKUP($B$11,ABONE2,9,FALSE)</f>
        <v>4180</v>
      </c>
      <c r="J37" s="18">
        <f>VLOOKUP($B$11,ABONE2,10,FALSE)</f>
        <v>202</v>
      </c>
      <c r="K37" s="18">
        <f>VLOOKUP($B$11,ABONE2,11,FALSE)</f>
        <v>4382</v>
      </c>
      <c r="L37" s="29">
        <f>VLOOKUP($B$11,ABONE2,12,FALSE)</f>
        <v>6</v>
      </c>
      <c r="M37" s="29">
        <f>VLOOKUP($B$11,ABONE2,13,FALSE)</f>
        <v>13</v>
      </c>
      <c r="N37" s="29">
        <f>VLOOKUP($B$11,ABONE2,14,FALSE)</f>
        <v>19</v>
      </c>
      <c r="O37" s="29">
        <f>VLOOKUP($B$11,ABONE2,15,FALSE)</f>
        <v>26645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3071.2502791666666</v>
      </c>
      <c r="D38" s="18">
        <f>VLOOKUP($B$11,TUKETIM,4,FALSE)</f>
        <v>3.5213833333333335</v>
      </c>
      <c r="E38" s="18">
        <f>VLOOKUP($B$11,TUKETIM,5,FALSE)</f>
        <v>3074.7716624999998</v>
      </c>
      <c r="F38" s="18">
        <f>VLOOKUP($B$11,TUKETIM,6,FALSE)</f>
        <v>406.89204166666673</v>
      </c>
      <c r="G38" s="18">
        <f>VLOOKUP($B$11,TUKETIM,7,FALSE)</f>
        <v>1370.8166291666666</v>
      </c>
      <c r="H38" s="18">
        <f>VLOOKUP($B$11,TUKETIM,8,FALSE)</f>
        <v>1777.7086708333334</v>
      </c>
      <c r="I38" s="18">
        <f>VLOOKUP($B$11,TUKETIM,9,FALSE)</f>
        <v>1218.6808375000001</v>
      </c>
      <c r="J38" s="18">
        <f>VLOOKUP($B$11,TUKETIM,10,FALSE)</f>
        <v>1142.3703416666665</v>
      </c>
      <c r="K38" s="18">
        <f>VLOOKUP($B$11,TUKETIM,11,FALSE)</f>
        <v>2361.0511791666668</v>
      </c>
      <c r="L38" s="29">
        <f>VLOOKUP($B$11,TUKETIM,12,FALSE)</f>
        <v>18.564933333333332</v>
      </c>
      <c r="M38" s="29">
        <f>VLOOKUP($B$11,TUKETIM,13,FALSE)</f>
        <v>323.74094166666669</v>
      </c>
      <c r="N38" s="29">
        <f>VLOOKUP($B$11,TUKETIM,14,FALSE)</f>
        <v>342.30587500000001</v>
      </c>
      <c r="O38" s="29">
        <f>VLOOKUP($B$11,TUKETIM,15,FALSE)</f>
        <v>7555.8373874999997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86507.842999999993</v>
      </c>
      <c r="D39" s="18">
        <f>VLOOKUP($B$11,ANLASMA,4,FALSE)</f>
        <v>658.68299999999999</v>
      </c>
      <c r="E39" s="18">
        <f>VLOOKUP($B$11,ANLASMA,5,FALSE)</f>
        <v>87166.525999999998</v>
      </c>
      <c r="F39" s="18">
        <f>VLOOKUP($B$11,ANLASMA,6,FALSE)</f>
        <v>4581.4779999999992</v>
      </c>
      <c r="G39" s="18">
        <f>VLOOKUP($B$11,ANLASMA,7,FALSE)</f>
        <v>12495.526000000002</v>
      </c>
      <c r="H39" s="18">
        <f>VLOOKUP($B$11,ANLASMA,8,FALSE)</f>
        <v>17077.004000000001</v>
      </c>
      <c r="I39" s="18">
        <f>VLOOKUP($B$11,ANLASMA,9,FALSE)</f>
        <v>22108.151800000003</v>
      </c>
      <c r="J39" s="18">
        <f>VLOOKUP($B$11,ANLASMA,10,FALSE)</f>
        <v>16611.68</v>
      </c>
      <c r="K39" s="18">
        <f>VLOOKUP($B$11,ANLASMA,11,FALSE)</f>
        <v>38719.8318</v>
      </c>
      <c r="L39" s="29">
        <f>VLOOKUP($B$11,ANLASMA,12,FALSE)</f>
        <v>76</v>
      </c>
      <c r="M39" s="29">
        <f>VLOOKUP($B$11,ANLASMA,13,FALSE)</f>
        <v>22991</v>
      </c>
      <c r="N39" s="29">
        <f>VLOOKUP($B$11,ANLASMA,14,FALSE)</f>
        <v>23067</v>
      </c>
      <c r="O39" s="29">
        <f>VLOOKUP($B$11,ANLASMA,15,FALSE)</f>
        <v>166030.36180000001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" zoomScale="80" zoomScaleNormal="80" workbookViewId="0">
      <selection activeCell="B11" sqref="B11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5"/>
      <c r="B11" s="11"/>
      <c r="C11" s="11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(SUMIFS(MESKENAG2,KAYNAK,A15,SEBEP,B15,SÜRE,"Uzun",BİLDİRİM,"Bildirimsiz",İL,$B$10)/VLOOKUP($B$10,ABONE2,3,FALSE))</f>
        <v>5.9657714802143578E-3</v>
      </c>
      <c r="D15" s="14">
        <f t="shared" ref="D15:D24" si="1">(SUMIFS(MESKENOG2,KAYNAK,A15,SEBEP,B15,SÜRE,"Uzun",BİLDİRİM,"Bildirimsiz",İL,$B$10)/VLOOKUP($B$10,ABONE2,4,FALSE))</f>
        <v>4.5684146905094853E-3</v>
      </c>
      <c r="E15" s="14">
        <f t="shared" ref="E15:E24" si="2">(SUMIFS(MESKENAG2,KAYNAK,A15,SEBEP,B15,SÜRE,"Uzun",BİLDİRİM,"Bildirimsiz",İL,$B$10)+SUMIFS(MESKENOG2,KAYNAK,A15,SEBEP,B15,SÜRE,"Uzun",BİLDİRİM,"Bildirimsiz",İL,$B$10))/VLOOKUP($B$10,ABONE2,5,FALSE)</f>
        <v>5.9643158755705314E-3</v>
      </c>
      <c r="F15" s="14">
        <f t="shared" ref="F15:F24" si="3">(SUMIFS(TARIMSALAG2,KAYNAK,A15,SEBEP,B15,SÜRE,"Uzun",BİLDİRİM,"Bildirimsiz",İL,$B$10)/VLOOKUP($B$10,ABONE2,6,FALSE))</f>
        <v>0.13234381365056971</v>
      </c>
      <c r="G15" s="14">
        <f t="shared" ref="G15:G24" si="4">(SUMIFS(TARIMSALOG2,KAYNAK,A15,SEBEP,B15,SÜRE,"Uzun",BİLDİRİM,"Bildirimsiz",İL,$B$10)/VLOOKUP($B$10,ABONE2,7,FALSE))</f>
        <v>0.13023522451665492</v>
      </c>
      <c r="H15" s="14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0.13168519242660207</v>
      </c>
      <c r="I15" s="14">
        <f t="shared" ref="I15:I24" si="6">(SUMIFS(TICARETHANEAG2,KAYNAK,A15,SEBEP,B15,SÜRE,"Uzun",BİLDİRİM,"Bildirimsiz",İL,$B$10)/VLOOKUP($B$10,ABONE2,9,FALSE))</f>
        <v>1.6476585619814799E-2</v>
      </c>
      <c r="J15" s="14">
        <f t="shared" ref="J15:J24" si="7">(SUMIFS(TICARETHANEOG2,KAYNAK,A15,SEBEP,B15,SÜRE,"Uzun",BİLDİRİM,"Bildirimsiz",İL,$B$10)/VLOOKUP($B$10,ABONE2,10,FALSE))</f>
        <v>0.34083638747000811</v>
      </c>
      <c r="K15" s="14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2.9464999144705517E-2</v>
      </c>
      <c r="L15" s="14">
        <f t="shared" ref="L15:L24" si="9">(SUMIFS(SANAYIAG2,KAYNAK,A15,SEBEP,B15,SÜRE,"Uzun",BİLDİRİM,"Bildirimsiz",İL,$B$10)/VLOOKUP($B$10,ABONE2,12,FALSE))</f>
        <v>0.58601720343164954</v>
      </c>
      <c r="M15" s="14">
        <f t="shared" ref="M15:M24" si="10">(SUMIFS(SANAYIOG2,KAYNAK,A15,SEBEP,B15,SÜRE,"Uzun",BİLDİRİM,"Bildirimsiz",İL,$B$10)/VLOOKUP($B$10,ABONE2,13,FALSE))</f>
        <v>1.1167129856417821</v>
      </c>
      <c r="N15" s="14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0.89182810628377185</v>
      </c>
      <c r="O15" s="19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1.77973961611257E-2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0.24425582819114752</v>
      </c>
      <c r="D17" s="14">
        <f t="shared" si="1"/>
        <v>2.7854050165207243</v>
      </c>
      <c r="E17" s="14">
        <f t="shared" si="2"/>
        <v>0.24690290343094271</v>
      </c>
      <c r="F17" s="14">
        <f t="shared" si="3"/>
        <v>3.846586042432842</v>
      </c>
      <c r="G17" s="14">
        <f t="shared" si="4"/>
        <v>9.7015798967713813</v>
      </c>
      <c r="H17" s="14">
        <f t="shared" si="5"/>
        <v>5.6754028359198481</v>
      </c>
      <c r="I17" s="14">
        <f t="shared" si="6"/>
        <v>0.6213243932959096</v>
      </c>
      <c r="J17" s="14">
        <f t="shared" si="7"/>
        <v>17.913402660592169</v>
      </c>
      <c r="K17" s="14">
        <f t="shared" si="8"/>
        <v>1.3137550272995351</v>
      </c>
      <c r="L17" s="14">
        <f t="shared" si="9"/>
        <v>54.434109710270981</v>
      </c>
      <c r="M17" s="14">
        <f t="shared" si="10"/>
        <v>250.34431451840081</v>
      </c>
      <c r="N17" s="14">
        <f t="shared" si="11"/>
        <v>167.32642696369138</v>
      </c>
      <c r="O17" s="19">
        <f t="shared" si="12"/>
        <v>0.95300110590924192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2.0461056053101712E-3</v>
      </c>
      <c r="D18" s="14">
        <f t="shared" si="1"/>
        <v>0</v>
      </c>
      <c r="E18" s="14">
        <f t="shared" si="2"/>
        <v>2.0439742092037572E-3</v>
      </c>
      <c r="F18" s="14">
        <f t="shared" si="3"/>
        <v>1.6495962088798839E-2</v>
      </c>
      <c r="G18" s="14">
        <f t="shared" si="4"/>
        <v>6.8162576068187097E-2</v>
      </c>
      <c r="H18" s="14">
        <f t="shared" si="5"/>
        <v>3.2634112470989206E-2</v>
      </c>
      <c r="I18" s="14">
        <f t="shared" si="6"/>
        <v>7.6066516678309163E-3</v>
      </c>
      <c r="J18" s="14">
        <f t="shared" si="7"/>
        <v>8.9271556400443472E-2</v>
      </c>
      <c r="K18" s="14">
        <f t="shared" si="8"/>
        <v>1.087677807402432E-2</v>
      </c>
      <c r="L18" s="14">
        <f t="shared" si="9"/>
        <v>7.5919320894045295E-2</v>
      </c>
      <c r="M18" s="14">
        <f t="shared" si="10"/>
        <v>0.55856225075412913</v>
      </c>
      <c r="N18" s="14">
        <f t="shared" si="11"/>
        <v>0.35403999771763378</v>
      </c>
      <c r="O18" s="19">
        <f t="shared" si="12"/>
        <v>5.6055011953624508E-3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2.3730946889555869E-2</v>
      </c>
      <c r="D21" s="14">
        <f t="shared" si="1"/>
        <v>1.0718428501693055E-2</v>
      </c>
      <c r="E21" s="14">
        <f t="shared" si="2"/>
        <v>2.3717391953312815E-2</v>
      </c>
      <c r="F21" s="14">
        <f t="shared" si="3"/>
        <v>0.28481068315201208</v>
      </c>
      <c r="G21" s="14">
        <f t="shared" si="4"/>
        <v>5.4757458009270319E-3</v>
      </c>
      <c r="H21" s="14">
        <f t="shared" si="5"/>
        <v>0.19755996399766759</v>
      </c>
      <c r="I21" s="14">
        <f t="shared" si="6"/>
        <v>6.6826771871222226E-2</v>
      </c>
      <c r="J21" s="14">
        <f t="shared" si="7"/>
        <v>3.0464019777920975E-3</v>
      </c>
      <c r="K21" s="14">
        <f t="shared" si="8"/>
        <v>6.4272799972666925E-2</v>
      </c>
      <c r="L21" s="14">
        <f t="shared" si="9"/>
        <v>2.3747412786094491</v>
      </c>
      <c r="M21" s="14">
        <f t="shared" si="10"/>
        <v>6.4998245506648934E-3</v>
      </c>
      <c r="N21" s="14">
        <f t="shared" si="11"/>
        <v>1.0100534828606325</v>
      </c>
      <c r="O21" s="19">
        <f t="shared" si="12"/>
        <v>4.0986248357951262E-2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3.6218835526213492E-4</v>
      </c>
      <c r="D22" s="14">
        <f t="shared" si="1"/>
        <v>0</v>
      </c>
      <c r="E22" s="14">
        <f t="shared" si="2"/>
        <v>3.618110693350592E-4</v>
      </c>
      <c r="F22" s="14">
        <f t="shared" si="3"/>
        <v>4.6911580970304272E-4</v>
      </c>
      <c r="G22" s="14">
        <f t="shared" si="4"/>
        <v>0</v>
      </c>
      <c r="H22" s="14">
        <f t="shared" si="5"/>
        <v>3.2258672833783224E-4</v>
      </c>
      <c r="I22" s="14">
        <f t="shared" si="6"/>
        <v>1.0415366367314259E-3</v>
      </c>
      <c r="J22" s="14">
        <f t="shared" si="7"/>
        <v>0</v>
      </c>
      <c r="K22" s="14">
        <f t="shared" si="8"/>
        <v>9.9983014763497624E-4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4.5832144175428959E-4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0.27636084052149001</v>
      </c>
      <c r="D25" s="14">
        <f t="shared" ref="D25:O25" si="13">SUM(D15:D24)</f>
        <v>2.8006918597129267</v>
      </c>
      <c r="E25" s="14">
        <f t="shared" si="13"/>
        <v>0.27899039653836488</v>
      </c>
      <c r="F25" s="14">
        <f t="shared" si="13"/>
        <v>4.2807056171339255</v>
      </c>
      <c r="G25" s="14">
        <f t="shared" si="13"/>
        <v>9.9054534431571515</v>
      </c>
      <c r="H25" s="14">
        <f t="shared" si="13"/>
        <v>6.0376046915434438</v>
      </c>
      <c r="I25" s="14">
        <f t="shared" si="13"/>
        <v>0.71327593909150899</v>
      </c>
      <c r="J25" s="14">
        <f t="shared" si="13"/>
        <v>18.346557006440413</v>
      </c>
      <c r="K25" s="14">
        <f t="shared" si="13"/>
        <v>1.419369434638567</v>
      </c>
      <c r="L25" s="14">
        <f t="shared" si="13"/>
        <v>57.470787513206126</v>
      </c>
      <c r="M25" s="14">
        <f t="shared" si="13"/>
        <v>252.0260895793474</v>
      </c>
      <c r="N25" s="14">
        <f t="shared" si="13"/>
        <v>169.58234855055341</v>
      </c>
      <c r="O25" s="14">
        <f t="shared" si="13"/>
        <v>1.0178485730654356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(SUMIFS(MESKENAG2,KAYNAK,A28,SEBEP,B28,SÜRE,"Uzun",BİLDİRİM,"Bildirimli",İL,$B$10)/VLOOKUP($B$10,ABONE2,3,FALSE))</f>
        <v>2.1912062105790064E-2</v>
      </c>
      <c r="D28" s="14">
        <f>(SUMIFS(MESKENOG2,KAYNAK,A28,SEBEP,B28,SÜRE,"Uzun",BİLDİRİM,"Bildirimli",İL,$B$10)/VLOOKUP($B$10,ABONE2,4,FALSE))</f>
        <v>9.3381367635232873E-2</v>
      </c>
      <c r="E28" s="14">
        <f>(SUMIFS(MESKENAG2,KAYNAK,A28,SEBEP,B28,SÜRE,"Uzun",BİLDİRİM,"Bildirimli",İL,$B$10)+SUMIFS(MESKENOG2,KAYNAK,A28,SEBEP,B28,SÜRE,"Uzun",BİLDİRİM,"Bildirimli",İL,$B$10))/VLOOKUP($B$10,ABONE2,5,FALSE)</f>
        <v>2.1986510560033205E-2</v>
      </c>
      <c r="F28" s="14">
        <f>(SUMIFS(TARIMSALAG2,KAYNAK,A28,SEBEP,B28,SÜRE,"Uzun",BİLDİRİM,"Bildirimli",İL,$B$10)/VLOOKUP($B$10,ABONE2,6,FALSE))</f>
        <v>9.2182709614174074E-2</v>
      </c>
      <c r="G28" s="14">
        <f>(SUMIFS(TARIMSALOG2,KAYNAK,A28,SEBEP,B28,SÜRE,"Uzun",BİLDİRİM,"Bildirimli",İL,$B$10)/VLOOKUP($B$10,ABONE2,7,FALSE))</f>
        <v>0.19491434405260513</v>
      </c>
      <c r="H28" s="14">
        <f>(SUMIFS(TARIMSALAG2,KAYNAK,A28,SEBEP,B28,SÜRE,"Uzun",BİLDİRİM,"Bildirimli",İL,$B$10)+SUMIFS(TARIMSALOG2,KAYNAK,A28,SEBEP,B28,SÜRE,"Uzun",BİLDİRİM,"Bildirimli",İL,$B$10))/VLOOKUP($B$10,ABONE2,8,FALSE)</f>
        <v>0.12427110167015447</v>
      </c>
      <c r="I28" s="14">
        <f>(SUMIFS(TICARETHANEAG2,KAYNAK,A28,SEBEP,B28,SÜRE,"Uzun",BİLDİRİM,"Bildirimli",İL,$B$10)/VLOOKUP($B$10,ABONE2,9,FALSE))</f>
        <v>4.6905021366007153E-2</v>
      </c>
      <c r="J28" s="14">
        <f>(SUMIFS(TICARETHANEOG2,KAYNAK,A28,SEBEP,B28,SÜRE,"Uzun",BİLDİRİM,"Bildirimli",İL,$B$10)/VLOOKUP($B$10,ABONE2,10,FALSE))</f>
        <v>0.75692705673741401</v>
      </c>
      <c r="K28" s="14">
        <f>(SUMIFS(TICARETHANEAG2,KAYNAK,A28,SEBEP,B28,SÜRE,"Uzun",BİLDİRİM,"Bildirimli",İL,$B$10)+SUMIFS(TICARETHANEOG2,KAYNAK,A28,SEBEP,B28,SÜRE,"Uzun",BİLDİRİM,"Bildirimli",İL,$B$10))/VLOOKUP($B$10,ABONE2,11,FALSE)</f>
        <v>7.5336595668940243E-2</v>
      </c>
      <c r="L28" s="14">
        <f>(SUMIFS(SANAYIAG2,KAYNAK,A28,SEBEP,B28,SÜRE,"Uzun",BİLDİRİM,"Bildirimli",İL,$B$10)/VLOOKUP($B$10,ABONE2,12,FALSE))</f>
        <v>1.1213731023384019</v>
      </c>
      <c r="M28" s="14">
        <f>(SUMIFS(SANAYIOG2,KAYNAK,A28,SEBEP,B28,SÜRE,"Uzun",BİLDİRİM,"Bildirimli",İL,$B$10)/VLOOKUP($B$10,ABONE2,13,FALSE))</f>
        <v>6.1747067298152336</v>
      </c>
      <c r="N28" s="14">
        <f>(SUMIFS(SANAYIAG2,KAYNAK,A28,SEBEP,B28,SÜRE,"Uzun",BİLDİRİM,"Bildirimli",İL,$B$10)+SUMIFS(SANAYIOG2,KAYNAK,A28,SEBEP,B28,SÜRE,"Uzun",BİLDİRİM,"Bildirimli",İL,$B$10))/VLOOKUP($B$10,ABONE2,14,FALSE)</f>
        <v>4.0333324033825226</v>
      </c>
      <c r="O28" s="19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4.171305105878613E-2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(SUMIFS(MESKENAG2,KAYNAK,A29,SEBEP,B29,SÜRE,"Uzun",BİLDİRİM,"Bildirimli",İL,$B$10)/VLOOKUP($B$10,ABONE2,3,FALSE))</f>
        <v>0.3615821085975412</v>
      </c>
      <c r="D29" s="14">
        <f>(SUMIFS(MESKENOG2,KAYNAK,A29,SEBEP,B29,SÜRE,"Uzun",BİLDİRİM,"Bildirimli",İL,$B$10)/VLOOKUP($B$10,ABONE2,4,FALSE))</f>
        <v>1.3229525193837979</v>
      </c>
      <c r="E29" s="14">
        <f>(SUMIFS(MESKENAG2,KAYNAK,A29,SEBEP,B29,SÜRE,"Uzun",BİLDİRİM,"Bildirimli",İL,$B$10)+SUMIFS(MESKENOG2,KAYNAK,A29,SEBEP,B29,SÜRE,"Uzun",BİLDİRİM,"Bildirimli",İL,$B$10))/VLOOKUP($B$10,ABONE2,5,FALSE)</f>
        <v>0.36258355307091228</v>
      </c>
      <c r="F29" s="14">
        <f>(SUMIFS(TARIMSALAG2,KAYNAK,A29,SEBEP,B29,SÜRE,"Uzun",BİLDİRİM,"Bildirimli",İL,$B$10)/VLOOKUP($B$10,ABONE2,6,FALSE))</f>
        <v>4.8564664984052781</v>
      </c>
      <c r="G29" s="14">
        <f>(SUMIFS(TARIMSALOG2,KAYNAK,A29,SEBEP,B29,SÜRE,"Uzun",BİLDİRİM,"Bildirimli",İL,$B$10)/VLOOKUP($B$10,ABONE2,7,FALSE))</f>
        <v>9.141341716788796</v>
      </c>
      <c r="H29" s="14">
        <f>(SUMIFS(TARIMSALAG2,KAYNAK,A29,SEBEP,B29,SÜRE,"Uzun",BİLDİRİM,"Bildirimli",İL,$B$10)+SUMIFS(TARIMSALOG2,KAYNAK,A29,SEBEP,B29,SÜRE,"Uzun",BİLDİRİM,"Bildirimli",İL,$B$10))/VLOOKUP($B$10,ABONE2,8,FALSE)</f>
        <v>6.1948541982607503</v>
      </c>
      <c r="I29" s="14">
        <f>(SUMIFS(TICARETHANEAG2,KAYNAK,A29,SEBEP,B29,SÜRE,"Uzun",BİLDİRİM,"Bildirimli",İL,$B$10)/VLOOKUP($B$10,ABONE2,9,FALSE))</f>
        <v>0.86513748281656278</v>
      </c>
      <c r="J29" s="14">
        <f>(SUMIFS(TICARETHANEOG2,KAYNAK,A29,SEBEP,B29,SÜRE,"Uzun",BİLDİRİM,"Bildirimli",İL,$B$10)/VLOOKUP($B$10,ABONE2,10,FALSE))</f>
        <v>15.113850235350512</v>
      </c>
      <c r="K29" s="14">
        <f>(SUMIFS(TICARETHANEAG2,KAYNAK,A29,SEBEP,B29,SÜRE,"Uzun",BİLDİRİM,"Bildirimli",İL,$B$10)+SUMIFS(TICARETHANEOG2,KAYNAK,A29,SEBEP,B29,SÜRE,"Uzun",BİLDİRİM,"Bildirimli",İL,$B$10))/VLOOKUP($B$10,ABONE2,11,FALSE)</f>
        <v>1.435701937387198</v>
      </c>
      <c r="L29" s="14">
        <f>(SUMIFS(SANAYIAG2,KAYNAK,A29,SEBEP,B29,SÜRE,"Uzun",BİLDİRİM,"Bildirimli",İL,$B$10)/VLOOKUP($B$10,ABONE2,12,FALSE))</f>
        <v>48.16142688736133</v>
      </c>
      <c r="M29" s="14">
        <f>(SUMIFS(SANAYIOG2,KAYNAK,A29,SEBEP,B29,SÜRE,"Uzun",BİLDİRİM,"Bildirimli",İL,$B$10)/VLOOKUP($B$10,ABONE2,13,FALSE))</f>
        <v>214.66401686131343</v>
      </c>
      <c r="N29" s="14">
        <f>(SUMIFS(SANAYIAG2,KAYNAK,A29,SEBEP,B29,SÜRE,"Uzun",BİLDİRİM,"Bildirimli",İL,$B$10)+SUMIFS(SANAYIOG2,KAYNAK,A29,SEBEP,B29,SÜRE,"Uzun",BİLDİRİM,"Bildirimli",İL,$B$10))/VLOOKUP($B$10,ABONE2,14,FALSE)</f>
        <v>144.10774693365406</v>
      </c>
      <c r="O29" s="19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1.0579142810231654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(SUMIFS(MESKENAG2,KAYNAK,A30,SEBEP,B30,SÜRE,"Uzun",BİLDİRİM,"Bildirimli",İL,$B$10)/VLOOKUP($B$10,ABONE2,3,FALSE))</f>
        <v>0</v>
      </c>
      <c r="D30" s="14">
        <f>(SUMIFS(MESKENOG2,KAYNAK,A30,SEBEP,B30,SÜRE,"Uzun",BİLDİRİM,"Bildirimli",İL,$B$10)/VLOOKUP($B$10,ABONE2,4,FALSE))</f>
        <v>0</v>
      </c>
      <c r="E30" s="14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4">
        <f>(SUMIFS(TARIMSALAG2,KAYNAK,A30,SEBEP,B30,SÜRE,"Uzun",BİLDİRİM,"Bildirimli",İL,$B$10)/VLOOKUP($B$10,ABONE2,6,FALSE))</f>
        <v>0</v>
      </c>
      <c r="G30" s="14">
        <f>(SUMIFS(TARIMSALOG2,KAYNAK,A30,SEBEP,B30,SÜRE,"Uzun",BİLDİRİM,"Bildirimli",İL,$B$10)/VLOOKUP($B$10,ABONE2,7,FALSE))</f>
        <v>0</v>
      </c>
      <c r="H30" s="14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4">
        <f>(SUMIFS(TICARETHANEAG2,KAYNAK,A30,SEBEP,B30,SÜRE,"Uzun",BİLDİRİM,"Bildirimli",İL,$B$10)/VLOOKUP($B$10,ABONE2,9,FALSE))</f>
        <v>0</v>
      </c>
      <c r="J30" s="14">
        <f>(SUMIFS(TICARETHANEOG2,KAYNAK,A30,SEBEP,B30,SÜRE,"Uzun",BİLDİRİM,"Bildirimli",İL,$B$10)/VLOOKUP($B$10,ABONE2,10,FALSE))</f>
        <v>0</v>
      </c>
      <c r="K30" s="14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4">
        <f>(SUMIFS(SANAYIAG2,KAYNAK,A30,SEBEP,B30,SÜRE,"Uzun",BİLDİRİM,"Bildirimli",İL,$B$10)/VLOOKUP($B$10,ABONE2,12,FALSE))</f>
        <v>0</v>
      </c>
      <c r="M30" s="14">
        <f>(SUMIFS(SANAYIOG2,KAYNAK,A30,SEBEP,B30,SÜRE,"Uzun",BİLDİRİM,"Bildirimli",İL,$B$10)/VLOOKUP($B$10,ABONE2,13,FALSE))</f>
        <v>0</v>
      </c>
      <c r="N30" s="14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9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(SUMIFS(MESKENAG2,KAYNAK,A31,SEBEP,B31,SÜRE,"Uzun",BİLDİRİM,"Bildirimli",İL,$B$10)/VLOOKUP($B$10,ABONE2,3,FALSE))</f>
        <v>1.0985590716960121E-2</v>
      </c>
      <c r="D31" s="14">
        <f>(SUMIFS(MESKENOG2,KAYNAK,A31,SEBEP,B31,SÜRE,"Uzun",BİLDİRİM,"Bildirimli",İL,$B$10)/VLOOKUP($B$10,ABONE2,4,FALSE))</f>
        <v>0</v>
      </c>
      <c r="E31" s="14">
        <f>(SUMIFS(MESKENAG2,KAYNAK,A31,SEBEP,B31,SÜRE,"Uzun",BİLDİRİM,"Bildirimli",İL,$B$10)+SUMIFS(MESKENOG2,KAYNAK,A31,SEBEP,B31,SÜRE,"Uzun",BİLDİRİM,"Bildirimli",İL,$B$10))/VLOOKUP($B$10,ABONE2,5,FALSE)</f>
        <v>1.0974147199470105E-2</v>
      </c>
      <c r="F31" s="14">
        <f>(SUMIFS(TARIMSALAG2,KAYNAK,A31,SEBEP,B31,SÜRE,"Uzun",BİLDİRİM,"Bildirimli",İL,$B$10)/VLOOKUP($B$10,ABONE2,6,FALSE))</f>
        <v>3.7092863760081821E-2</v>
      </c>
      <c r="G31" s="14">
        <f>(SUMIFS(TARIMSALOG2,KAYNAK,A31,SEBEP,B31,SÜRE,"Uzun",BİLDİRİM,"Bildirimli",İL,$B$10)/VLOOKUP($B$10,ABONE2,7,FALSE))</f>
        <v>0</v>
      </c>
      <c r="H31" s="14">
        <f>(SUMIFS(TARIMSALAG2,KAYNAK,A31,SEBEP,B31,SÜRE,"Uzun",BİLDİRİM,"Bildirimli",İL,$B$10)+SUMIFS(TARIMSALOG2,KAYNAK,A31,SEBEP,B31,SÜRE,"Uzun",BİLDİRİM,"Bildirimli",İL,$B$10))/VLOOKUP($B$10,ABONE2,8,FALSE)</f>
        <v>2.5506847813592515E-2</v>
      </c>
      <c r="I31" s="14">
        <f>(SUMIFS(TICARETHANEAG2,KAYNAK,A31,SEBEP,B31,SÜRE,"Uzun",BİLDİRİM,"Bildirimli",İL,$B$10)/VLOOKUP($B$10,ABONE2,9,FALSE))</f>
        <v>2.9341006036471266E-2</v>
      </c>
      <c r="J31" s="14">
        <f>(SUMIFS(TICARETHANEOG2,KAYNAK,A31,SEBEP,B31,SÜRE,"Uzun",BİLDİRİM,"Bildirimli",İL,$B$10)/VLOOKUP($B$10,ABONE2,10,FALSE))</f>
        <v>0</v>
      </c>
      <c r="K31" s="14">
        <f>(SUMIFS(TICARETHANEAG2,KAYNAK,A31,SEBEP,B31,SÜRE,"Uzun",BİLDİRİM,"Bildirimli",İL,$B$10)+SUMIFS(TICARETHANEOG2,KAYNAK,A31,SEBEP,B31,SÜRE,"Uzun",BİLDİRİM,"Bildirimli",İL,$B$10))/VLOOKUP($B$10,ABONE2,11,FALSE)</f>
        <v>2.8166097439708673E-2</v>
      </c>
      <c r="L31" s="14">
        <f>(SUMIFS(SANAYIAG2,KAYNAK,A31,SEBEP,B31,SÜRE,"Uzun",BİLDİRİM,"Bildirimli",İL,$B$10)/VLOOKUP($B$10,ABONE2,12,FALSE))</f>
        <v>5.1051123548643487</v>
      </c>
      <c r="M31" s="14">
        <f>(SUMIFS(SANAYIOG2,KAYNAK,A31,SEBEP,B31,SÜRE,"Uzun",BİLDİRİM,"Bildirimli",İL,$B$10)/VLOOKUP($B$10,ABONE2,13,FALSE))</f>
        <v>0</v>
      </c>
      <c r="N31" s="14">
        <f>(SUMIFS(SANAYIAG2,KAYNAK,A31,SEBEP,B31,SÜRE,"Uzun",BİLDİRİM,"Bildirimli",İL,$B$10)+SUMIFS(SANAYIOG2,KAYNAK,A31,SEBEP,B31,SÜRE,"Uzun",BİLDİRİM,"Bildirimli",İL,$B$10))/VLOOKUP($B$10,ABONE2,14,FALSE)</f>
        <v>2.1633158101455821</v>
      </c>
      <c r="O31" s="19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1.7568790086230059E-2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(SUMIFS(MESKENAG2,KAYNAK,A32,SEBEP,B32,SÜRE,"Uzun",BİLDİRİM,"Bildirimli",İL,$B$10)/VLOOKUP($B$10,ABONE2,3,FALSE))</f>
        <v>0</v>
      </c>
      <c r="D32" s="14">
        <f>(SUMIFS(MESKENOG2,KAYNAK,A32,SEBEP,B32,SÜRE,"Uzun",BİLDİRİM,"Bildirimli",İL,$B$10)/VLOOKUP($B$10,ABONE2,4,FALSE))</f>
        <v>0</v>
      </c>
      <c r="E32" s="14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4">
        <f>(SUMIFS(TARIMSALAG2,KAYNAK,A32,SEBEP,B32,SÜRE,"Uzun",BİLDİRİM,"Bildirimli",İL,$B$10)/VLOOKUP($B$10,ABONE2,6,FALSE))</f>
        <v>0</v>
      </c>
      <c r="G32" s="14">
        <f>(SUMIFS(TARIMSALOG2,KAYNAK,A32,SEBEP,B32,SÜRE,"Uzun",BİLDİRİM,"Bildirimli",İL,$B$10)/VLOOKUP($B$10,ABONE2,7,FALSE))</f>
        <v>0</v>
      </c>
      <c r="H32" s="14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4">
        <f>(SUMIFS(TICARETHANEAG2,KAYNAK,A32,SEBEP,B32,SÜRE,"Uzun",BİLDİRİM,"Bildirimli",İL,$B$10)/VLOOKUP($B$10,ABONE2,9,FALSE))</f>
        <v>0</v>
      </c>
      <c r="J32" s="14">
        <f>(SUMIFS(TICARETHANEOG2,KAYNAK,A32,SEBEP,B32,SÜRE,"Uzun",BİLDİRİM,"Bildirimli",İL,$B$10)/VLOOKUP($B$10,ABONE2,10,FALSE))</f>
        <v>0</v>
      </c>
      <c r="K32" s="14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4">
        <f>(SUMIFS(SANAYIAG2,KAYNAK,A32,SEBEP,B32,SÜRE,"Uzun",BİLDİRİM,"Bildirimli",İL,$B$10)/VLOOKUP($B$10,ABONE2,12,FALSE))</f>
        <v>0</v>
      </c>
      <c r="M32" s="14">
        <f>(SUMIFS(SANAYIOG2,KAYNAK,A32,SEBEP,B32,SÜRE,"Uzun",BİLDİRİM,"Bildirimli",İL,$B$10)/VLOOKUP($B$10,ABONE2,13,FALSE))</f>
        <v>0</v>
      </c>
      <c r="N32" s="14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9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0.3944797614202914</v>
      </c>
      <c r="D33" s="14">
        <f t="shared" ref="D33:O33" si="14">SUM(D28:D32)</f>
        <v>1.4163338870190307</v>
      </c>
      <c r="E33" s="14">
        <f t="shared" si="14"/>
        <v>0.39554421083041558</v>
      </c>
      <c r="F33" s="14">
        <f t="shared" si="14"/>
        <v>4.9857420717795335</v>
      </c>
      <c r="G33" s="14">
        <f t="shared" si="14"/>
        <v>9.3362560608414018</v>
      </c>
      <c r="H33" s="14">
        <f t="shared" si="14"/>
        <v>6.3446321477444974</v>
      </c>
      <c r="I33" s="14">
        <f t="shared" si="14"/>
        <v>0.94138351021904121</v>
      </c>
      <c r="J33" s="14">
        <f t="shared" si="14"/>
        <v>15.870777292087926</v>
      </c>
      <c r="K33" s="14">
        <f t="shared" si="14"/>
        <v>1.5392046304958469</v>
      </c>
      <c r="L33" s="14">
        <f t="shared" si="14"/>
        <v>54.387912344564079</v>
      </c>
      <c r="M33" s="14">
        <f t="shared" si="14"/>
        <v>220.83872359112866</v>
      </c>
      <c r="N33" s="14">
        <f t="shared" si="14"/>
        <v>150.30439514718216</v>
      </c>
      <c r="O33" s="14">
        <f t="shared" si="14"/>
        <v>1.1171961221681816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VLOOKUP($B$10,ABONE2,3,FALSE)</f>
        <v>707730</v>
      </c>
      <c r="D37" s="18">
        <f>VLOOKUP($B$10,ABONE2,4,FALSE)</f>
        <v>738</v>
      </c>
      <c r="E37" s="18">
        <f>VLOOKUP($B$10,ABONE2,5,FALSE)</f>
        <v>708468</v>
      </c>
      <c r="F37" s="18">
        <f>VLOOKUP($B$10,ABONE2,6,FALSE)</f>
        <v>33888</v>
      </c>
      <c r="G37" s="18">
        <f>VLOOKUP($B$10,ABONE2,7,FALSE)</f>
        <v>15393</v>
      </c>
      <c r="H37" s="18">
        <f>VLOOKUP($B$10,ABONE2,8,FALSE)</f>
        <v>49281</v>
      </c>
      <c r="I37" s="18">
        <f>VLOOKUP($B$10,ABONE2,9,FALSE)</f>
        <v>134129</v>
      </c>
      <c r="J37" s="18">
        <f>VLOOKUP($B$10,ABONE2,10,FALSE)</f>
        <v>5595</v>
      </c>
      <c r="K37" s="18">
        <f>VLOOKUP($B$10,ABONE2,11,FALSE)</f>
        <v>139724</v>
      </c>
      <c r="L37" s="29">
        <f>VLOOKUP($B$10,ABONE2,12,FALSE)</f>
        <v>553</v>
      </c>
      <c r="M37" s="29">
        <f>VLOOKUP($B$10,ABONE2,13,FALSE)</f>
        <v>752</v>
      </c>
      <c r="N37" s="29">
        <f>VLOOKUP($B$10,ABONE2,14,FALSE)</f>
        <v>1305</v>
      </c>
      <c r="O37" s="29">
        <f>VLOOKUP($B$10,ABONE2,15,FALSE)</f>
        <v>898778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VLOOKUP($B$10,TUKETIM,3,FALSE)</f>
        <v>123249.2143125</v>
      </c>
      <c r="D38" s="18">
        <f>VLOOKUP($B$10,TUKETIM,4,FALSE)</f>
        <v>312.34792916666669</v>
      </c>
      <c r="E38" s="18">
        <f>VLOOKUP($B$10,TUKETIM,5,FALSE)</f>
        <v>123561.56224166667</v>
      </c>
      <c r="F38" s="18">
        <f>VLOOKUP($B$10,TUKETIM,6,FALSE)</f>
        <v>25413.832425000004</v>
      </c>
      <c r="G38" s="18">
        <f>VLOOKUP($B$10,TUKETIM,7,FALSE)</f>
        <v>28099.215058333331</v>
      </c>
      <c r="H38" s="18">
        <f>VLOOKUP($B$10,TUKETIM,8,FALSE)</f>
        <v>53513.047483333336</v>
      </c>
      <c r="I38" s="18">
        <f>VLOOKUP($B$10,TUKETIM,9,FALSE)</f>
        <v>57531.447087499997</v>
      </c>
      <c r="J38" s="18">
        <f>VLOOKUP($B$10,TUKETIM,10,FALSE)</f>
        <v>50956.757175000006</v>
      </c>
      <c r="K38" s="18">
        <f>VLOOKUP($B$10,TUKETIM,11,FALSE)</f>
        <v>108488.2042625</v>
      </c>
      <c r="L38" s="29">
        <f>VLOOKUP($B$10,TUKETIM,12,FALSE)</f>
        <v>4821.6067999999996</v>
      </c>
      <c r="M38" s="29">
        <f>VLOOKUP($B$10,TUKETIM,13,FALSE)</f>
        <v>102436.72409583334</v>
      </c>
      <c r="N38" s="29">
        <f>VLOOKUP($B$10,TUKETIM,14,FALSE)</f>
        <v>107258.33089583334</v>
      </c>
      <c r="O38" s="29">
        <f>VLOOKUP($B$10,TUKETIM,15,FALSE)</f>
        <v>392821.14488333336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VLOOKUP($B$10,ANLASMA,3,FALSE)</f>
        <v>3446788.7080000001</v>
      </c>
      <c r="D39" s="18">
        <f>VLOOKUP($B$10,ANLASMA,4,FALSE)</f>
        <v>6587.4650000000001</v>
      </c>
      <c r="E39" s="18">
        <f>VLOOKUP($B$10,ANLASMA,5,FALSE)</f>
        <v>3453376.173</v>
      </c>
      <c r="F39" s="18">
        <f>VLOOKUP($B$10,ANLASMA,6,FALSE)</f>
        <v>230980.62099999998</v>
      </c>
      <c r="G39" s="18">
        <f>VLOOKUP($B$10,ANLASMA,7,FALSE)</f>
        <v>309972.38</v>
      </c>
      <c r="H39" s="18">
        <f>VLOOKUP($B$10,ANLASMA,8,FALSE)</f>
        <v>540953.00099999993</v>
      </c>
      <c r="I39" s="18">
        <f>VLOOKUP($B$10,ANLASMA,9,FALSE)</f>
        <v>756417.37379999994</v>
      </c>
      <c r="J39" s="18">
        <f>VLOOKUP($B$10,ANLASMA,10,FALSE)</f>
        <v>903554.69499999995</v>
      </c>
      <c r="K39" s="18">
        <f>VLOOKUP($B$10,ANLASMA,11,FALSE)</f>
        <v>1659972.0688</v>
      </c>
      <c r="L39" s="29">
        <f>VLOOKUP($B$10,ANLASMA,12,FALSE)</f>
        <v>18933.323799999998</v>
      </c>
      <c r="M39" s="29">
        <f>VLOOKUP($B$10,ANLASMA,13,FALSE)</f>
        <v>556907.71000000008</v>
      </c>
      <c r="N39" s="29">
        <f>VLOOKUP($B$10,ANLASMA,14,FALSE)</f>
        <v>575841.03380000009</v>
      </c>
      <c r="O39" s="29">
        <f>VLOOKUP($B$10,ANLASMA,15,FALSE)</f>
        <v>6230142.2765999995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0.45714506312593872</v>
      </c>
      <c r="D17" s="14">
        <f t="shared" si="1"/>
        <v>0.16134946932732849</v>
      </c>
      <c r="E17" s="14">
        <f t="shared" si="2"/>
        <v>0.45633262386624929</v>
      </c>
      <c r="F17" s="14">
        <f t="shared" si="3"/>
        <v>1.9426804272847213</v>
      </c>
      <c r="G17" s="14">
        <f t="shared" si="4"/>
        <v>15.788652189784006</v>
      </c>
      <c r="H17" s="14">
        <f t="shared" si="5"/>
        <v>5.9733966514789572</v>
      </c>
      <c r="I17" s="14">
        <f t="shared" si="6"/>
        <v>0.60221225892017649</v>
      </c>
      <c r="J17" s="14">
        <f t="shared" si="7"/>
        <v>9.8667549340794114</v>
      </c>
      <c r="K17" s="14">
        <f t="shared" si="8"/>
        <v>0.91245873888388085</v>
      </c>
      <c r="L17" s="14">
        <f t="shared" si="9"/>
        <v>7.8988332688843004</v>
      </c>
      <c r="M17" s="14">
        <f t="shared" si="10"/>
        <v>255.17735590345762</v>
      </c>
      <c r="N17" s="14">
        <f t="shared" si="11"/>
        <v>108.35573308917972</v>
      </c>
      <c r="O17" s="19">
        <f t="shared" si="12"/>
        <v>1.0430951035874159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4.5276039083356145E-2</v>
      </c>
      <c r="D21" s="14">
        <f t="shared" si="1"/>
        <v>0</v>
      </c>
      <c r="E21" s="14">
        <f t="shared" si="2"/>
        <v>4.5151682830437793E-2</v>
      </c>
      <c r="F21" s="14">
        <f t="shared" si="3"/>
        <v>0.11950947709268479</v>
      </c>
      <c r="G21" s="14">
        <f t="shared" si="4"/>
        <v>0</v>
      </c>
      <c r="H21" s="14">
        <f t="shared" si="5"/>
        <v>8.4718940427925438E-2</v>
      </c>
      <c r="I21" s="14">
        <f t="shared" si="6"/>
        <v>7.5931464029490109E-2</v>
      </c>
      <c r="J21" s="14">
        <f t="shared" si="7"/>
        <v>0</v>
      </c>
      <c r="K21" s="14">
        <f t="shared" si="8"/>
        <v>7.3388708249779153E-2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5.2238872770676431E-2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0.50242110220929481</v>
      </c>
      <c r="D25" s="14">
        <f t="shared" ref="D25:O25" si="13">SUM(D15:D24)</f>
        <v>0.16134946932732849</v>
      </c>
      <c r="E25" s="14">
        <f t="shared" si="13"/>
        <v>0.50148430669668709</v>
      </c>
      <c r="F25" s="14">
        <f t="shared" si="13"/>
        <v>2.0621899043774063</v>
      </c>
      <c r="G25" s="14">
        <f t="shared" si="13"/>
        <v>15.788652189784006</v>
      </c>
      <c r="H25" s="14">
        <f t="shared" si="13"/>
        <v>6.0581155919068825</v>
      </c>
      <c r="I25" s="14">
        <f t="shared" si="13"/>
        <v>0.67814372294966663</v>
      </c>
      <c r="J25" s="14">
        <f t="shared" si="13"/>
        <v>9.8667549340794114</v>
      </c>
      <c r="K25" s="14">
        <f t="shared" si="13"/>
        <v>0.98584744713366002</v>
      </c>
      <c r="L25" s="14">
        <f t="shared" si="13"/>
        <v>7.8988332688843004</v>
      </c>
      <c r="M25" s="14">
        <f t="shared" si="13"/>
        <v>255.17735590345762</v>
      </c>
      <c r="N25" s="14">
        <f t="shared" si="13"/>
        <v>108.35573308917972</v>
      </c>
      <c r="O25" s="14">
        <f t="shared" si="13"/>
        <v>1.0953339763580923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0.20754654069260045</v>
      </c>
      <c r="D29" s="14">
        <f>(SUMIFS(MESKENOG2,KAYNAK,A29,SEBEP,B29,SÜRE,"Uzun",BİLDİRİM,"Bildirimli",İL,$B$10,İLÇE,$B$11)/VLOOKUP($B$11,ABONE2,4,FALSE))</f>
        <v>0.13944114751855807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0.2073594807891698</v>
      </c>
      <c r="F29" s="14">
        <f>(SUMIFS(TARIMSALAG2,KAYNAK,A29,SEBEP,B29,SÜRE,"Uzun",BİLDİRİM,"Bildirimli",İL,$B$10,İLÇE,$B$11)/VLOOKUP($B$11,ABONE2,6,FALSE))</f>
        <v>1.1325566855873987</v>
      </c>
      <c r="G29" s="14">
        <f>(SUMIFS(TARIMSALOG2,KAYNAK,A29,SEBEP,B29,SÜRE,"Uzun",BİLDİRİM,"Bildirimli",İL,$B$10,İLÇE,$B$11)/VLOOKUP($B$11,ABONE2,7,FALSE))</f>
        <v>6.5104000563972813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2.698106644645387</v>
      </c>
      <c r="I29" s="14">
        <f>(SUMIFS(TICARETHANEAG2,KAYNAK,A29,SEBEP,B29,SÜRE,"Uzun",BİLDİRİM,"Bildirimli",İL,$B$10,İLÇE,$B$11)/VLOOKUP($B$11,ABONE2,9,FALSE))</f>
        <v>0.28449257063030148</v>
      </c>
      <c r="J29" s="14">
        <f>(SUMIFS(TICARETHANEOG2,KAYNAK,A29,SEBEP,B29,SÜRE,"Uzun",BİLDİRİM,"Bildirimli",İL,$B$10,İLÇE,$B$11)/VLOOKUP($B$11,ABONE2,10,FALSE))</f>
        <v>6.1835465610175797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0.48203720934632321</v>
      </c>
      <c r="L29" s="14">
        <f>(SUMIFS(SANAYIAG2,KAYNAK,A29,SEBEP,B29,SÜRE,"Uzun",BİLDİRİM,"Bildirimli",İL,$B$10,İLÇE,$B$11)/VLOOKUP($B$11,ABONE2,12,FALSE))</f>
        <v>6.488484369312542</v>
      </c>
      <c r="M29" s="14">
        <f>(SUMIFS(SANAYIOG2,KAYNAK,A29,SEBEP,B29,SÜRE,"Uzun",BİLDİRİM,"Bildirimli",İL,$B$10,İLÇE,$B$11)/VLOOKUP($B$11,ABONE2,13,FALSE))</f>
        <v>38.791940023411009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19.611763228790043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0.41978704267618361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1.1261564904154529E-3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1.1230633620371087E-3</v>
      </c>
      <c r="F31" s="14">
        <f>(SUMIFS(TARIMSALAG2,KAYNAK,A31,SEBEP,B31,SÜRE,"Uzun",BİLDİRİM,"Bildirimli",İL,$B$10,İLÇE,$B$11)/VLOOKUP($B$11,ABONE2,6,FALSE))</f>
        <v>9.3448994906217365E-5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6.6244954166851865E-5</v>
      </c>
      <c r="I31" s="14">
        <f>(SUMIFS(TICARETHANEAG2,KAYNAK,A31,SEBEP,B31,SÜRE,"Uzun",BİLDİRİM,"Bildirimli",İL,$B$10,İLÇE,$B$11)/VLOOKUP($B$11,ABONE2,9,FALSE))</f>
        <v>5.4927299243933986E-3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5.3087920675358212E-3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1.8600603878334149E-3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0.2086726971830159</v>
      </c>
      <c r="D33" s="14">
        <f t="shared" ref="D33:O33" si="14">SUM(D28:D32)</f>
        <v>0.13944114751855807</v>
      </c>
      <c r="E33" s="14">
        <f t="shared" si="14"/>
        <v>0.2084825441512069</v>
      </c>
      <c r="F33" s="14">
        <f t="shared" si="14"/>
        <v>1.132650134582305</v>
      </c>
      <c r="G33" s="14">
        <f t="shared" si="14"/>
        <v>6.5104000563972813</v>
      </c>
      <c r="H33" s="14">
        <f t="shared" si="14"/>
        <v>2.698172889599554</v>
      </c>
      <c r="I33" s="14">
        <f t="shared" si="14"/>
        <v>0.2899853005546949</v>
      </c>
      <c r="J33" s="14">
        <f t="shared" si="14"/>
        <v>6.1835465610175797</v>
      </c>
      <c r="K33" s="14">
        <f t="shared" si="14"/>
        <v>0.48734600141385903</v>
      </c>
      <c r="L33" s="14">
        <f t="shared" si="14"/>
        <v>6.488484369312542</v>
      </c>
      <c r="M33" s="14">
        <f t="shared" si="14"/>
        <v>38.791940023411009</v>
      </c>
      <c r="N33" s="14">
        <f t="shared" si="14"/>
        <v>19.611763228790043</v>
      </c>
      <c r="O33" s="14">
        <f t="shared" si="14"/>
        <v>0.42164710306401704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21785</v>
      </c>
      <c r="D37" s="18">
        <f>VLOOKUP($B$11,ABONE2,4,FALSE)</f>
        <v>60</v>
      </c>
      <c r="E37" s="18">
        <f>VLOOKUP($B$11,ABONE2,5,FALSE)</f>
        <v>21845</v>
      </c>
      <c r="F37" s="18">
        <f>VLOOKUP($B$11,ABONE2,6,FALSE)</f>
        <v>957</v>
      </c>
      <c r="G37" s="18">
        <f>VLOOKUP($B$11,ABONE2,7,FALSE)</f>
        <v>393</v>
      </c>
      <c r="H37" s="18">
        <f>VLOOKUP($B$11,ABONE2,8,FALSE)</f>
        <v>1350</v>
      </c>
      <c r="I37" s="18">
        <f>VLOOKUP($B$11,ABONE2,9,FALSE)</f>
        <v>5224</v>
      </c>
      <c r="J37" s="18">
        <f>VLOOKUP($B$11,ABONE2,10,FALSE)</f>
        <v>181</v>
      </c>
      <c r="K37" s="18">
        <f>VLOOKUP($B$11,ABONE2,11,FALSE)</f>
        <v>5405</v>
      </c>
      <c r="L37" s="29">
        <f>VLOOKUP($B$11,ABONE2,12,FALSE)</f>
        <v>38</v>
      </c>
      <c r="M37" s="29">
        <f>VLOOKUP($B$11,ABONE2,13,FALSE)</f>
        <v>26</v>
      </c>
      <c r="N37" s="29">
        <f>VLOOKUP($B$11,ABONE2,14,FALSE)</f>
        <v>64</v>
      </c>
      <c r="O37" s="29">
        <f>VLOOKUP($B$11,ABONE2,15,FALSE)</f>
        <v>28664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3083.7255958333335</v>
      </c>
      <c r="D38" s="18">
        <f>VLOOKUP($B$11,TUKETIM,4,FALSE)</f>
        <v>6.4978583333333333</v>
      </c>
      <c r="E38" s="18">
        <f>VLOOKUP($B$11,TUKETIM,5,FALSE)</f>
        <v>3090.2234541666667</v>
      </c>
      <c r="F38" s="18">
        <f>VLOOKUP($B$11,TUKETIM,6,FALSE)</f>
        <v>432.92553333333336</v>
      </c>
      <c r="G38" s="18">
        <f>VLOOKUP($B$11,TUKETIM,7,FALSE)</f>
        <v>934.21867916666667</v>
      </c>
      <c r="H38" s="18">
        <f>VLOOKUP($B$11,TUKETIM,8,FALSE)</f>
        <v>1367.1442125000001</v>
      </c>
      <c r="I38" s="18">
        <f>VLOOKUP($B$11,TUKETIM,9,FALSE)</f>
        <v>2077.7862749999999</v>
      </c>
      <c r="J38" s="18">
        <f>VLOOKUP($B$11,TUKETIM,10,FALSE)</f>
        <v>1542.5854333333332</v>
      </c>
      <c r="K38" s="18">
        <f>VLOOKUP($B$11,TUKETIM,11,FALSE)</f>
        <v>3620.3717083333331</v>
      </c>
      <c r="L38" s="29">
        <f>VLOOKUP($B$11,TUKETIM,12,FALSE)</f>
        <v>322.11557916666663</v>
      </c>
      <c r="M38" s="29">
        <f>VLOOKUP($B$11,TUKETIM,13,FALSE)</f>
        <v>1884.3608249999997</v>
      </c>
      <c r="N38" s="29">
        <f>VLOOKUP($B$11,TUKETIM,14,FALSE)</f>
        <v>2206.4764041666663</v>
      </c>
      <c r="O38" s="29">
        <f>VLOOKUP($B$11,TUKETIM,15,FALSE)</f>
        <v>10284.215779166667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93093.657999999996</v>
      </c>
      <c r="D39" s="18">
        <f>VLOOKUP($B$11,ANLASMA,4,FALSE)</f>
        <v>415.46</v>
      </c>
      <c r="E39" s="18">
        <f>VLOOKUP($B$11,ANLASMA,5,FALSE)</f>
        <v>93509.118000000002</v>
      </c>
      <c r="F39" s="18">
        <f>VLOOKUP($B$11,ANLASMA,6,FALSE)</f>
        <v>4325.9500000000007</v>
      </c>
      <c r="G39" s="18">
        <f>VLOOKUP($B$11,ANLASMA,7,FALSE)</f>
        <v>10675.041999999999</v>
      </c>
      <c r="H39" s="18">
        <f>VLOOKUP($B$11,ANLASMA,8,FALSE)</f>
        <v>15000.992</v>
      </c>
      <c r="I39" s="18">
        <f>VLOOKUP($B$11,ANLASMA,9,FALSE)</f>
        <v>31752.32</v>
      </c>
      <c r="J39" s="18">
        <f>VLOOKUP($B$11,ANLASMA,10,FALSE)</f>
        <v>56998.100000000006</v>
      </c>
      <c r="K39" s="18">
        <f>VLOOKUP($B$11,ANLASMA,11,FALSE)</f>
        <v>88750.420000000013</v>
      </c>
      <c r="L39" s="29">
        <f>VLOOKUP($B$11,ANLASMA,12,FALSE)</f>
        <v>1623.9079999999999</v>
      </c>
      <c r="M39" s="29">
        <f>VLOOKUP($B$11,ANLASMA,13,FALSE)</f>
        <v>26113.8</v>
      </c>
      <c r="N39" s="29">
        <f>VLOOKUP($B$11,ANLASMA,14,FALSE)</f>
        <v>27737.707999999999</v>
      </c>
      <c r="O39" s="29">
        <f>VLOOKUP($B$11,ANLASMA,15,FALSE)</f>
        <v>224998.23800000001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0.33307821425741724</v>
      </c>
      <c r="D17" s="14">
        <f t="shared" si="1"/>
        <v>1.5085667779641108</v>
      </c>
      <c r="E17" s="14">
        <f t="shared" si="2"/>
        <v>0.33517278145089563</v>
      </c>
      <c r="F17" s="14">
        <f t="shared" si="3"/>
        <v>7.9843807444594601</v>
      </c>
      <c r="G17" s="14">
        <f t="shared" si="4"/>
        <v>18.81129806528978</v>
      </c>
      <c r="H17" s="14">
        <f t="shared" si="5"/>
        <v>11.84362294435916</v>
      </c>
      <c r="I17" s="14">
        <f t="shared" si="6"/>
        <v>0.75485972390690437</v>
      </c>
      <c r="J17" s="14">
        <f t="shared" si="7"/>
        <v>18.543973220570578</v>
      </c>
      <c r="K17" s="14">
        <f t="shared" si="8"/>
        <v>1.4878439088564268</v>
      </c>
      <c r="L17" s="14">
        <f t="shared" si="9"/>
        <v>66.61046950552273</v>
      </c>
      <c r="M17" s="14">
        <f t="shared" si="10"/>
        <v>349.81515462827156</v>
      </c>
      <c r="N17" s="14">
        <f t="shared" si="11"/>
        <v>228.12564148959041</v>
      </c>
      <c r="O17" s="19">
        <f t="shared" si="12"/>
        <v>1.3940259077589465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8.9875377690556753E-3</v>
      </c>
      <c r="D18" s="14">
        <f t="shared" si="1"/>
        <v>0</v>
      </c>
      <c r="E18" s="14">
        <f t="shared" si="2"/>
        <v>8.971523149822077E-3</v>
      </c>
      <c r="F18" s="14">
        <f t="shared" si="3"/>
        <v>0.1621622907401887</v>
      </c>
      <c r="G18" s="14">
        <f t="shared" si="4"/>
        <v>0.42840144174433004</v>
      </c>
      <c r="H18" s="14">
        <f t="shared" si="5"/>
        <v>0.25706292924823754</v>
      </c>
      <c r="I18" s="14">
        <f t="shared" si="6"/>
        <v>2.5946794819178734E-2</v>
      </c>
      <c r="J18" s="14">
        <f t="shared" si="7"/>
        <v>0.5867021790735617</v>
      </c>
      <c r="K18" s="14">
        <f t="shared" si="8"/>
        <v>4.9052208608395508E-2</v>
      </c>
      <c r="L18" s="14">
        <f t="shared" si="9"/>
        <v>0.65362303589042714</v>
      </c>
      <c r="M18" s="14">
        <f t="shared" si="10"/>
        <v>4.1608111164094996</v>
      </c>
      <c r="N18" s="14">
        <f t="shared" si="11"/>
        <v>2.6538162380614603</v>
      </c>
      <c r="O18" s="19">
        <f t="shared" si="12"/>
        <v>3.1661105917586363E-2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1.7364579724524411E-2</v>
      </c>
      <c r="D21" s="14">
        <f t="shared" si="1"/>
        <v>0</v>
      </c>
      <c r="E21" s="14">
        <f t="shared" si="2"/>
        <v>1.733363830991393E-2</v>
      </c>
      <c r="F21" s="14">
        <f t="shared" si="3"/>
        <v>0.20113572796670118</v>
      </c>
      <c r="G21" s="14">
        <f t="shared" si="4"/>
        <v>0</v>
      </c>
      <c r="H21" s="14">
        <f t="shared" si="5"/>
        <v>0.12944112956211024</v>
      </c>
      <c r="I21" s="14">
        <f t="shared" si="6"/>
        <v>0.10264306971382738</v>
      </c>
      <c r="J21" s="14">
        <f t="shared" si="7"/>
        <v>0</v>
      </c>
      <c r="K21" s="14">
        <f t="shared" si="8"/>
        <v>9.8413755711810519E-2</v>
      </c>
      <c r="L21" s="14">
        <f t="shared" si="9"/>
        <v>2.2552068018811768</v>
      </c>
      <c r="M21" s="14">
        <f t="shared" si="10"/>
        <v>0</v>
      </c>
      <c r="N21" s="14">
        <f t="shared" si="11"/>
        <v>0.96903417268331826</v>
      </c>
      <c r="O21" s="19">
        <f t="shared" si="12"/>
        <v>3.821867144199869E-2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1.1181580358284504E-3</v>
      </c>
      <c r="D22" s="14">
        <f t="shared" si="1"/>
        <v>0</v>
      </c>
      <c r="E22" s="14">
        <f t="shared" si="2"/>
        <v>1.1161656241527596E-3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1.034707426607231E-3</v>
      </c>
      <c r="J22" s="14">
        <f t="shared" si="7"/>
        <v>0</v>
      </c>
      <c r="K22" s="14">
        <f t="shared" si="8"/>
        <v>9.920732515037241E-4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1.0370799931805248E-3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0.3605484897868258</v>
      </c>
      <c r="D25" s="14">
        <f t="shared" ref="D25:O25" si="13">SUM(D15:D24)</f>
        <v>1.5085667779641108</v>
      </c>
      <c r="E25" s="14">
        <f t="shared" si="13"/>
        <v>0.36259410853478435</v>
      </c>
      <c r="F25" s="14">
        <f t="shared" si="13"/>
        <v>8.3476787631663498</v>
      </c>
      <c r="G25" s="14">
        <f t="shared" si="13"/>
        <v>19.239699507034111</v>
      </c>
      <c r="H25" s="14">
        <f t="shared" si="13"/>
        <v>12.230127003169507</v>
      </c>
      <c r="I25" s="14">
        <f t="shared" si="13"/>
        <v>0.88448429586651778</v>
      </c>
      <c r="J25" s="14">
        <f t="shared" si="13"/>
        <v>19.13067539964414</v>
      </c>
      <c r="K25" s="14">
        <f t="shared" si="13"/>
        <v>1.6363019464281365</v>
      </c>
      <c r="L25" s="14">
        <f t="shared" si="13"/>
        <v>69.519299343294335</v>
      </c>
      <c r="M25" s="14">
        <f t="shared" si="13"/>
        <v>353.97596574468105</v>
      </c>
      <c r="N25" s="14">
        <f t="shared" si="13"/>
        <v>231.74849190033518</v>
      </c>
      <c r="O25" s="14">
        <f t="shared" si="13"/>
        <v>1.4649427651117122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0.59458665630725771</v>
      </c>
      <c r="D29" s="14">
        <f>(SUMIFS(MESKENOG2,KAYNAK,A29,SEBEP,B29,SÜRE,"Uzun",BİLDİRİM,"Bildirimli",İL,$B$10,İLÇE,$B$11)/VLOOKUP($B$11,ABONE2,4,FALSE))</f>
        <v>2.4198419204669062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0.59783902295213343</v>
      </c>
      <c r="F29" s="14">
        <f>(SUMIFS(TARIMSALAG2,KAYNAK,A29,SEBEP,B29,SÜRE,"Uzun",BİLDİRİM,"Bildirimli",İL,$B$10,İLÇE,$B$11)/VLOOKUP($B$11,ABONE2,6,FALSE))</f>
        <v>8.3250110066643401</v>
      </c>
      <c r="G29" s="14">
        <f>(SUMIFS(TARIMSALOG2,KAYNAK,A29,SEBEP,B29,SÜRE,"Uzun",BİLDİRİM,"Bildirimli",İL,$B$10,İLÇE,$B$11)/VLOOKUP($B$11,ABONE2,7,FALSE))</f>
        <v>23.452175898240007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13.717071496688741</v>
      </c>
      <c r="I29" s="14">
        <f>(SUMIFS(TICARETHANEAG2,KAYNAK,A29,SEBEP,B29,SÜRE,"Uzun",BİLDİRİM,"Bildirimli",İL,$B$10,İLÇE,$B$11)/VLOOKUP($B$11,ABONE2,9,FALSE))</f>
        <v>1.0515430346619103</v>
      </c>
      <c r="J29" s="14">
        <f>(SUMIFS(TICARETHANEOG2,KAYNAK,A29,SEBEP,B29,SÜRE,"Uzun",BİLDİRİM,"Bildirimli",İL,$B$10,İLÇE,$B$11)/VLOOKUP($B$11,ABONE2,10,FALSE))</f>
        <v>27.023503110459526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2.1216939441645355</v>
      </c>
      <c r="L29" s="14">
        <f>(SUMIFS(SANAYIAG2,KAYNAK,A29,SEBEP,B29,SÜRE,"Uzun",BİLDİRİM,"Bildirimli",İL,$B$10,İLÇE,$B$11)/VLOOKUP($B$11,ABONE2,12,FALSE))</f>
        <v>49.89763078056896</v>
      </c>
      <c r="M29" s="14">
        <f>(SUMIFS(SANAYIOG2,KAYNAK,A29,SEBEP,B29,SÜRE,"Uzun",BİLDİRİM,"Bildirimli",İL,$B$10,İLÇE,$B$11)/VLOOKUP($B$11,ABONE2,13,FALSE))</f>
        <v>603.2784294014383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365.49761749403353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1.9704651663084696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1.6338551381349205E-2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1.630943821532705E-2</v>
      </c>
      <c r="F31" s="14">
        <f>(SUMIFS(TARIMSALAG2,KAYNAK,A31,SEBEP,B31,SÜRE,"Uzun",BİLDİRİM,"Bildirimli",İL,$B$10,İLÇE,$B$11)/VLOOKUP($B$11,ABONE2,6,FALSE))</f>
        <v>3.1482055339107973E-2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2.0260312999715514E-2</v>
      </c>
      <c r="I31" s="14">
        <f>(SUMIFS(TICARETHANEAG2,KAYNAK,A31,SEBEP,B31,SÜRE,"Uzun",BİLDİRİM,"Bildirimli",İL,$B$10,İLÇE,$B$11)/VLOOKUP($B$11,ABONE2,9,FALSE))</f>
        <v>3.1562320464162359E-2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3.0261823857354014E-2</v>
      </c>
      <c r="L31" s="14">
        <f>(SUMIFS(SANAYIAG2,KAYNAK,A31,SEBEP,B31,SÜRE,"Uzun",BİLDİRİM,"Bildirimli",İL,$B$10,İLÇE,$B$11)/VLOOKUP($B$11,ABONE2,12,FALSE))</f>
        <v>5.1054729506789869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2.1937579084948773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2.160263726407231E-2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0.61092520768860692</v>
      </c>
      <c r="D33" s="14">
        <f t="shared" ref="D33:O33" si="14">SUM(D28:D32)</f>
        <v>2.4198419204669062</v>
      </c>
      <c r="E33" s="14">
        <f t="shared" si="14"/>
        <v>0.61414846116746047</v>
      </c>
      <c r="F33" s="14">
        <f t="shared" si="14"/>
        <v>8.3564930620034481</v>
      </c>
      <c r="G33" s="14">
        <f t="shared" si="14"/>
        <v>23.452175898240007</v>
      </c>
      <c r="H33" s="14">
        <f t="shared" si="14"/>
        <v>13.737331809688456</v>
      </c>
      <c r="I33" s="14">
        <f t="shared" si="14"/>
        <v>1.0831053551260728</v>
      </c>
      <c r="J33" s="14">
        <f t="shared" si="14"/>
        <v>27.023503110459526</v>
      </c>
      <c r="K33" s="14">
        <f t="shared" si="14"/>
        <v>2.1519557680218897</v>
      </c>
      <c r="L33" s="14">
        <f t="shared" si="14"/>
        <v>55.003103731247947</v>
      </c>
      <c r="M33" s="14">
        <f t="shared" si="14"/>
        <v>603.2784294014383</v>
      </c>
      <c r="N33" s="14">
        <f t="shared" si="14"/>
        <v>367.69137540252842</v>
      </c>
      <c r="O33" s="14">
        <f t="shared" si="14"/>
        <v>1.9920678035725419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80670</v>
      </c>
      <c r="D37" s="18">
        <f>VLOOKUP($B$11,ABONE2,4,FALSE)</f>
        <v>144</v>
      </c>
      <c r="E37" s="18">
        <f>VLOOKUP($B$11,ABONE2,5,FALSE)</f>
        <v>80814</v>
      </c>
      <c r="F37" s="18">
        <f>VLOOKUP($B$11,ABONE2,6,FALSE)</f>
        <v>3378</v>
      </c>
      <c r="G37" s="18">
        <f>VLOOKUP($B$11,ABONE2,7,FALSE)</f>
        <v>1871</v>
      </c>
      <c r="H37" s="18">
        <f>VLOOKUP($B$11,ABONE2,8,FALSE)</f>
        <v>5249</v>
      </c>
      <c r="I37" s="18">
        <f>VLOOKUP($B$11,ABONE2,9,FALSE)</f>
        <v>17359</v>
      </c>
      <c r="J37" s="18">
        <f>VLOOKUP($B$11,ABONE2,10,FALSE)</f>
        <v>746</v>
      </c>
      <c r="K37" s="18">
        <f>VLOOKUP($B$11,ABONE2,11,FALSE)</f>
        <v>18105</v>
      </c>
      <c r="L37" s="29">
        <f>VLOOKUP($B$11,ABONE2,12,FALSE)</f>
        <v>55</v>
      </c>
      <c r="M37" s="29">
        <f>VLOOKUP($B$11,ABONE2,13,FALSE)</f>
        <v>73</v>
      </c>
      <c r="N37" s="29">
        <f>VLOOKUP($B$11,ABONE2,14,FALSE)</f>
        <v>128</v>
      </c>
      <c r="O37" s="29">
        <f>VLOOKUP($B$11,ABONE2,15,FALSE)</f>
        <v>104296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15657.653741666663</v>
      </c>
      <c r="D38" s="18">
        <f>VLOOKUP($B$11,TUKETIM,4,FALSE)</f>
        <v>68.911641666666668</v>
      </c>
      <c r="E38" s="18">
        <f>VLOOKUP($B$11,TUKETIM,5,FALSE)</f>
        <v>15726.565383333331</v>
      </c>
      <c r="F38" s="18">
        <f>VLOOKUP($B$11,TUKETIM,6,FALSE)</f>
        <v>3536.4652874999997</v>
      </c>
      <c r="G38" s="18">
        <f>VLOOKUP($B$11,TUKETIM,7,FALSE)</f>
        <v>4797.0041333333338</v>
      </c>
      <c r="H38" s="18">
        <f>VLOOKUP($B$11,TUKETIM,8,FALSE)</f>
        <v>8333.4694208333331</v>
      </c>
      <c r="I38" s="18">
        <f>VLOOKUP($B$11,TUKETIM,9,FALSE)</f>
        <v>7295.4560791666672</v>
      </c>
      <c r="J38" s="18">
        <f>VLOOKUP($B$11,TUKETIM,10,FALSE)</f>
        <v>6060.3232124999995</v>
      </c>
      <c r="K38" s="18">
        <f>VLOOKUP($B$11,TUKETIM,11,FALSE)</f>
        <v>13355.779291666666</v>
      </c>
      <c r="L38" s="29">
        <f>VLOOKUP($B$11,TUKETIM,12,FALSE)</f>
        <v>301.18212499999998</v>
      </c>
      <c r="M38" s="29">
        <f>VLOOKUP($B$11,TUKETIM,13,FALSE)</f>
        <v>6436.8525541666659</v>
      </c>
      <c r="N38" s="29">
        <f>VLOOKUP($B$11,TUKETIM,14,FALSE)</f>
        <v>6738.0346791666661</v>
      </c>
      <c r="O38" s="29">
        <f>VLOOKUP($B$11,TUKETIM,15,FALSE)</f>
        <v>44153.848774999991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405716.66080000001</v>
      </c>
      <c r="D39" s="18">
        <f>VLOOKUP($B$11,ANLASMA,4,FALSE)</f>
        <v>1347.75</v>
      </c>
      <c r="E39" s="18">
        <f>VLOOKUP($B$11,ANLASMA,5,FALSE)</f>
        <v>407064.41080000001</v>
      </c>
      <c r="F39" s="18">
        <f>VLOOKUP($B$11,ANLASMA,6,FALSE)</f>
        <v>31301.902999999995</v>
      </c>
      <c r="G39" s="18">
        <f>VLOOKUP($B$11,ANLASMA,7,FALSE)</f>
        <v>52445.729999999996</v>
      </c>
      <c r="H39" s="18">
        <f>VLOOKUP($B$11,ANLASMA,8,FALSE)</f>
        <v>83747.632999999987</v>
      </c>
      <c r="I39" s="18">
        <f>VLOOKUP($B$11,ANLASMA,9,FALSE)</f>
        <v>95278.669400000013</v>
      </c>
      <c r="J39" s="18">
        <f>VLOOKUP($B$11,ANLASMA,10,FALSE)</f>
        <v>106481.77899999999</v>
      </c>
      <c r="K39" s="18">
        <f>VLOOKUP($B$11,ANLASMA,11,FALSE)</f>
        <v>201760.44839999999</v>
      </c>
      <c r="L39" s="29">
        <f>VLOOKUP($B$11,ANLASMA,12,FALSE)</f>
        <v>1414.0519999999999</v>
      </c>
      <c r="M39" s="29">
        <f>VLOOKUP($B$11,ANLASMA,13,FALSE)</f>
        <v>56406.48</v>
      </c>
      <c r="N39" s="29">
        <f>VLOOKUP($B$11,ANLASMA,14,FALSE)</f>
        <v>57820.532000000007</v>
      </c>
      <c r="O39" s="29">
        <f>VLOOKUP($B$11,ANLASMA,15,FALSE)</f>
        <v>750393.02419999999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119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0.29672524381444232</v>
      </c>
      <c r="D17" s="14">
        <f t="shared" si="1"/>
        <v>5.2795426746572505E-2</v>
      </c>
      <c r="E17" s="14">
        <f t="shared" si="2"/>
        <v>0.29658282799410851</v>
      </c>
      <c r="F17" s="14">
        <f t="shared" si="3"/>
        <v>7.0612935011394562</v>
      </c>
      <c r="G17" s="14">
        <f t="shared" si="4"/>
        <v>15.020502964044145</v>
      </c>
      <c r="H17" s="14">
        <f t="shared" si="5"/>
        <v>9.0719063501757162</v>
      </c>
      <c r="I17" s="14">
        <f t="shared" si="6"/>
        <v>0.41006084041995949</v>
      </c>
      <c r="J17" s="14">
        <f t="shared" si="7"/>
        <v>3.8569632617254417</v>
      </c>
      <c r="K17" s="14">
        <f t="shared" si="8"/>
        <v>0.53425243003871581</v>
      </c>
      <c r="L17" s="14">
        <f t="shared" si="9"/>
        <v>213.46037162306615</v>
      </c>
      <c r="M17" s="14">
        <f t="shared" si="10"/>
        <v>201.74617935680899</v>
      </c>
      <c r="N17" s="14">
        <f t="shared" si="11"/>
        <v>210.26559191408694</v>
      </c>
      <c r="O17" s="19">
        <f t="shared" si="12"/>
        <v>1.7972995219620831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7.4953904865833248E-4</v>
      </c>
      <c r="D18" s="14">
        <f t="shared" si="1"/>
        <v>0</v>
      </c>
      <c r="E18" s="14">
        <f t="shared" si="2"/>
        <v>7.4910143828429098E-4</v>
      </c>
      <c r="F18" s="14">
        <f t="shared" si="3"/>
        <v>3.2938736108782327E-3</v>
      </c>
      <c r="G18" s="14">
        <f t="shared" si="4"/>
        <v>0.26253581846414376</v>
      </c>
      <c r="H18" s="14">
        <f t="shared" si="5"/>
        <v>6.8782184700118279E-2</v>
      </c>
      <c r="I18" s="14">
        <f t="shared" si="6"/>
        <v>0</v>
      </c>
      <c r="J18" s="14">
        <f t="shared" si="7"/>
        <v>0.2650591709602555</v>
      </c>
      <c r="K18" s="14">
        <f t="shared" si="8"/>
        <v>9.5500585050261998E-3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1.249120740459729E-2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5.2842038247703449E-2</v>
      </c>
      <c r="D21" s="14">
        <f t="shared" si="1"/>
        <v>0</v>
      </c>
      <c r="E21" s="14">
        <f t="shared" si="2"/>
        <v>5.2811186987633561E-2</v>
      </c>
      <c r="F21" s="14">
        <f t="shared" si="3"/>
        <v>0.54621600070867282</v>
      </c>
      <c r="G21" s="14">
        <f t="shared" si="4"/>
        <v>0</v>
      </c>
      <c r="H21" s="14">
        <f t="shared" si="5"/>
        <v>0.40823384123761636</v>
      </c>
      <c r="I21" s="14">
        <f t="shared" si="6"/>
        <v>0.12989171083107462</v>
      </c>
      <c r="J21" s="14">
        <f t="shared" si="7"/>
        <v>0</v>
      </c>
      <c r="K21" s="14">
        <f t="shared" si="8"/>
        <v>0.12521172396904406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0.11739718171424554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0.35031682111080409</v>
      </c>
      <c r="D25" s="14">
        <f t="shared" ref="D25:O25" si="13">SUM(D15:D24)</f>
        <v>5.2795426746572505E-2</v>
      </c>
      <c r="E25" s="14">
        <f t="shared" si="13"/>
        <v>0.35014311642002632</v>
      </c>
      <c r="F25" s="14">
        <f t="shared" si="13"/>
        <v>7.6108033754590068</v>
      </c>
      <c r="G25" s="14">
        <f t="shared" si="13"/>
        <v>15.283038782508289</v>
      </c>
      <c r="H25" s="14">
        <f t="shared" si="13"/>
        <v>9.5489223761134507</v>
      </c>
      <c r="I25" s="14">
        <f t="shared" si="13"/>
        <v>0.53995255125103414</v>
      </c>
      <c r="J25" s="14">
        <f t="shared" si="13"/>
        <v>4.1220224326856973</v>
      </c>
      <c r="K25" s="14">
        <f t="shared" si="13"/>
        <v>0.66901421251278603</v>
      </c>
      <c r="L25" s="14">
        <f t="shared" si="13"/>
        <v>213.46037162306615</v>
      </c>
      <c r="M25" s="14">
        <f t="shared" si="13"/>
        <v>201.74617935680899</v>
      </c>
      <c r="N25" s="14">
        <f t="shared" si="13"/>
        <v>210.26559191408694</v>
      </c>
      <c r="O25" s="14">
        <f t="shared" si="13"/>
        <v>1.927187911080926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1.1849185144479484</v>
      </c>
      <c r="D29" s="14">
        <f>(SUMIFS(MESKENOG2,KAYNAK,A29,SEBEP,B29,SÜRE,"Uzun",BİLDİRİM,"Bildirimli",İL,$B$10,İLÇE,$B$11)/VLOOKUP($B$11,ABONE2,4,FALSE))</f>
        <v>0.35481700299686669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1.1844338685398148</v>
      </c>
      <c r="F29" s="14">
        <f>(SUMIFS(TARIMSALAG2,KAYNAK,A29,SEBEP,B29,SÜRE,"Uzun",BİLDİRİM,"Bildirimli",İL,$B$10,İLÇE,$B$11)/VLOOKUP($B$11,ABONE2,6,FALSE))</f>
        <v>16.762879128222398</v>
      </c>
      <c r="G29" s="14">
        <f>(SUMIFS(TARIMSALOG2,KAYNAK,A29,SEBEP,B29,SÜRE,"Uzun",BİLDİRİM,"Bildirimli",İL,$B$10,İLÇE,$B$11)/VLOOKUP($B$11,ABONE2,7,FALSE))</f>
        <v>33.188852655686695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20.912320550284981</v>
      </c>
      <c r="I29" s="14">
        <f>(SUMIFS(TICARETHANEAG2,KAYNAK,A29,SEBEP,B29,SÜRE,"Uzun",BİLDİRİM,"Bildirimli",İL,$B$10,İLÇE,$B$11)/VLOOKUP($B$11,ABONE2,9,FALSE))</f>
        <v>3.7613172918886777</v>
      </c>
      <c r="J29" s="14">
        <f>(SUMIFS(TICARETHANEOG2,KAYNAK,A29,SEBEP,B29,SÜRE,"Uzun",BİLDİRİM,"Bildirimli",İL,$B$10,İLÇE,$B$11)/VLOOKUP($B$11,ABONE2,10,FALSE))</f>
        <v>12.628422934083284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4.0807983245442276</v>
      </c>
      <c r="L29" s="14">
        <f>(SUMIFS(SANAYIAG2,KAYNAK,A29,SEBEP,B29,SÜRE,"Uzun",BİLDİRİM,"Bildirimli",İL,$B$10,İLÇE,$B$11)/VLOOKUP($B$11,ABONE2,12,FALSE))</f>
        <v>435.81157867400418</v>
      </c>
      <c r="M29" s="14">
        <f>(SUMIFS(SANAYIOG2,KAYNAK,A29,SEBEP,B29,SÜRE,"Uzun",BİLDİRİM,"Bildirimli",İL,$B$10,İLÇE,$B$11)/VLOOKUP($B$11,ABONE2,13,FALSE))</f>
        <v>805.47300743301037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536.62833197191492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4.8793635848325412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1.5503769835477313E-2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1.5494718124924138E-2</v>
      </c>
      <c r="F31" s="14">
        <f>(SUMIFS(TARIMSALAG2,KAYNAK,A31,SEBEP,B31,SÜRE,"Uzun",BİLDİRİM,"Bildirimli",İL,$B$10,İLÇE,$B$11)/VLOOKUP($B$11,ABONE2,6,FALSE))</f>
        <v>9.7377153936110059E-2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7.2778259056030775E-2</v>
      </c>
      <c r="I31" s="14">
        <f>(SUMIFS(TICARETHANEAG2,KAYNAK,A31,SEBEP,B31,SÜRE,"Uzun",BİLDİRİM,"Bildirimli",İL,$B$10,İLÇE,$B$11)/VLOOKUP($B$11,ABONE2,9,FALSE))</f>
        <v>1.6779555149200032E-2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1.6174989260071819E-2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2.4543069234219686E-2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1.2004222842834258</v>
      </c>
      <c r="D33" s="14">
        <f t="shared" ref="D33:O33" si="14">SUM(D28:D32)</f>
        <v>0.35481700299686669</v>
      </c>
      <c r="E33" s="14">
        <f t="shared" si="14"/>
        <v>1.1999285866647389</v>
      </c>
      <c r="F33" s="14">
        <f t="shared" si="14"/>
        <v>16.86025628215851</v>
      </c>
      <c r="G33" s="14">
        <f t="shared" si="14"/>
        <v>33.188852655686695</v>
      </c>
      <c r="H33" s="14">
        <f t="shared" si="14"/>
        <v>20.985098809341011</v>
      </c>
      <c r="I33" s="14">
        <f t="shared" si="14"/>
        <v>3.7780968470378777</v>
      </c>
      <c r="J33" s="14">
        <f t="shared" si="14"/>
        <v>12.628422934083284</v>
      </c>
      <c r="K33" s="14">
        <f t="shared" si="14"/>
        <v>4.0969733138042992</v>
      </c>
      <c r="L33" s="14">
        <f t="shared" si="14"/>
        <v>435.81157867400418</v>
      </c>
      <c r="M33" s="14">
        <f t="shared" si="14"/>
        <v>805.47300743301037</v>
      </c>
      <c r="N33" s="14">
        <f t="shared" si="14"/>
        <v>536.62833197191492</v>
      </c>
      <c r="O33" s="14">
        <f t="shared" si="14"/>
        <v>4.9039066540667609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17118</v>
      </c>
      <c r="D37" s="18">
        <f>VLOOKUP($B$11,ABONE2,4,FALSE)</f>
        <v>10</v>
      </c>
      <c r="E37" s="18">
        <f>VLOOKUP($B$11,ABONE2,5,FALSE)</f>
        <v>17128</v>
      </c>
      <c r="F37" s="18">
        <f>VLOOKUP($B$11,ABONE2,6,FALSE)</f>
        <v>2787</v>
      </c>
      <c r="G37" s="18">
        <f>VLOOKUP($B$11,ABONE2,7,FALSE)</f>
        <v>942</v>
      </c>
      <c r="H37" s="18">
        <f>VLOOKUP($B$11,ABONE2,8,FALSE)</f>
        <v>3729</v>
      </c>
      <c r="I37" s="18">
        <f>VLOOKUP($B$11,ABONE2,9,FALSE)</f>
        <v>2836</v>
      </c>
      <c r="J37" s="18">
        <f>VLOOKUP($B$11,ABONE2,10,FALSE)</f>
        <v>106</v>
      </c>
      <c r="K37" s="18">
        <f>VLOOKUP($B$11,ABONE2,11,FALSE)</f>
        <v>2942</v>
      </c>
      <c r="L37" s="29">
        <f>VLOOKUP($B$11,ABONE2,12,FALSE)</f>
        <v>8</v>
      </c>
      <c r="M37" s="29">
        <f>VLOOKUP($B$11,ABONE2,13,FALSE)</f>
        <v>3</v>
      </c>
      <c r="N37" s="29">
        <f>VLOOKUP($B$11,ABONE2,14,FALSE)</f>
        <v>11</v>
      </c>
      <c r="O37" s="29">
        <f>VLOOKUP($B$11,ABONE2,15,FALSE)</f>
        <v>23810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2870.058066666666</v>
      </c>
      <c r="D38" s="18">
        <f>VLOOKUP($B$11,TUKETIM,4,FALSE)</f>
        <v>1.7538458333333333</v>
      </c>
      <c r="E38" s="18">
        <f>VLOOKUP($B$11,TUKETIM,5,FALSE)</f>
        <v>2871.8119124999994</v>
      </c>
      <c r="F38" s="18">
        <f>VLOOKUP($B$11,TUKETIM,6,FALSE)</f>
        <v>3709.1849999999999</v>
      </c>
      <c r="G38" s="18">
        <f>VLOOKUP($B$11,TUKETIM,7,FALSE)</f>
        <v>2007.3955708333335</v>
      </c>
      <c r="H38" s="18">
        <f>VLOOKUP($B$11,TUKETIM,8,FALSE)</f>
        <v>5716.5805708333337</v>
      </c>
      <c r="I38" s="18">
        <f>VLOOKUP($B$11,TUKETIM,9,FALSE)</f>
        <v>1494.6135125000001</v>
      </c>
      <c r="J38" s="18">
        <f>VLOOKUP($B$11,TUKETIM,10,FALSE)</f>
        <v>832.17067499999985</v>
      </c>
      <c r="K38" s="18">
        <f>VLOOKUP($B$11,TUKETIM,11,FALSE)</f>
        <v>2326.7841874999999</v>
      </c>
      <c r="L38" s="29">
        <f>VLOOKUP($B$11,TUKETIM,12,FALSE)</f>
        <v>50.943624999999997</v>
      </c>
      <c r="M38" s="29">
        <f>VLOOKUP($B$11,TUKETIM,13,FALSE)</f>
        <v>25.608454166666668</v>
      </c>
      <c r="N38" s="29">
        <f>VLOOKUP($B$11,TUKETIM,14,FALSE)</f>
        <v>76.552079166666658</v>
      </c>
      <c r="O38" s="29">
        <f>VLOOKUP($B$11,TUKETIM,15,FALSE)</f>
        <v>10991.72875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71868.436399999991</v>
      </c>
      <c r="D39" s="18">
        <f>VLOOKUP($B$11,ANLASMA,4,FALSE)</f>
        <v>64.399999999999991</v>
      </c>
      <c r="E39" s="18">
        <f>VLOOKUP($B$11,ANLASMA,5,FALSE)</f>
        <v>71932.836399999986</v>
      </c>
      <c r="F39" s="18">
        <f>VLOOKUP($B$11,ANLASMA,6,FALSE)</f>
        <v>25230.641</v>
      </c>
      <c r="G39" s="18">
        <f>VLOOKUP($B$11,ANLASMA,7,FALSE)</f>
        <v>19591.300000000003</v>
      </c>
      <c r="H39" s="18">
        <f>VLOOKUP($B$11,ANLASMA,8,FALSE)</f>
        <v>44821.941000000006</v>
      </c>
      <c r="I39" s="18">
        <f>VLOOKUP($B$11,ANLASMA,9,FALSE)</f>
        <v>18065.452000000001</v>
      </c>
      <c r="J39" s="18">
        <f>VLOOKUP($B$11,ANLASMA,10,FALSE)</f>
        <v>7347.1399999999994</v>
      </c>
      <c r="K39" s="18">
        <f>VLOOKUP($B$11,ANLASMA,11,FALSE)</f>
        <v>25412.592000000001</v>
      </c>
      <c r="L39" s="29">
        <f>VLOOKUP($B$11,ANLASMA,12,FALSE)</f>
        <v>137.99799999999999</v>
      </c>
      <c r="M39" s="29">
        <f>VLOOKUP($B$11,ANLASMA,13,FALSE)</f>
        <v>180</v>
      </c>
      <c r="N39" s="29">
        <f>VLOOKUP($B$11,ANLASMA,14,FALSE)</f>
        <v>317.99799999999999</v>
      </c>
      <c r="O39" s="29">
        <f>VLOOKUP($B$11,ANLASMA,15,FALSE)</f>
        <v>142485.36739999999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120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0.15694777369629012</v>
      </c>
      <c r="D17" s="14">
        <f t="shared" si="1"/>
        <v>0.6245774897007883</v>
      </c>
      <c r="E17" s="14">
        <f t="shared" si="2"/>
        <v>0.15723931341948494</v>
      </c>
      <c r="F17" s="14">
        <f t="shared" si="3"/>
        <v>5.5085746076481579</v>
      </c>
      <c r="G17" s="14">
        <f t="shared" si="4"/>
        <v>7.9452037474191215</v>
      </c>
      <c r="H17" s="14">
        <f t="shared" si="5"/>
        <v>6.7735135287938171</v>
      </c>
      <c r="I17" s="14">
        <f t="shared" si="6"/>
        <v>0.73733339446842794</v>
      </c>
      <c r="J17" s="14">
        <f t="shared" si="7"/>
        <v>5.6674551129297246</v>
      </c>
      <c r="K17" s="14">
        <f t="shared" si="8"/>
        <v>0.9926531499699508</v>
      </c>
      <c r="L17" s="14">
        <f t="shared" si="9"/>
        <v>64.267281374173891</v>
      </c>
      <c r="M17" s="14">
        <f t="shared" si="10"/>
        <v>43.841627577523383</v>
      </c>
      <c r="N17" s="14">
        <f t="shared" si="11"/>
        <v>50.261118770756404</v>
      </c>
      <c r="O17" s="19">
        <f t="shared" si="12"/>
        <v>0.90623500998817097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1.8832544625507104E-2</v>
      </c>
      <c r="D21" s="14">
        <f t="shared" si="1"/>
        <v>0</v>
      </c>
      <c r="E21" s="14">
        <f t="shared" si="2"/>
        <v>1.8820803637585964E-2</v>
      </c>
      <c r="F21" s="14">
        <f t="shared" si="3"/>
        <v>0.39489483232964417</v>
      </c>
      <c r="G21" s="14">
        <f t="shared" si="4"/>
        <v>1.6485839716953849E-3</v>
      </c>
      <c r="H21" s="14">
        <f t="shared" si="5"/>
        <v>0.19074702952152434</v>
      </c>
      <c r="I21" s="14">
        <f t="shared" si="6"/>
        <v>5.7882809551376452E-2</v>
      </c>
      <c r="J21" s="14">
        <f t="shared" si="7"/>
        <v>0</v>
      </c>
      <c r="K21" s="14">
        <f t="shared" si="8"/>
        <v>5.4885190906980977E-2</v>
      </c>
      <c r="L21" s="14">
        <f t="shared" si="9"/>
        <v>1.1770792545301135E-2</v>
      </c>
      <c r="M21" s="14">
        <f t="shared" si="10"/>
        <v>0</v>
      </c>
      <c r="N21" s="14">
        <f t="shared" si="11"/>
        <v>3.6993919428089279E-3</v>
      </c>
      <c r="O21" s="19">
        <f t="shared" si="12"/>
        <v>3.8214093847145386E-2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1.5780850335835869E-4</v>
      </c>
      <c r="J22" s="14">
        <f t="shared" si="7"/>
        <v>0</v>
      </c>
      <c r="K22" s="14">
        <f t="shared" si="8"/>
        <v>1.4963596101672812E-4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2.4441637567078707E-5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0.17578031832179722</v>
      </c>
      <c r="D25" s="14">
        <f t="shared" ref="D25:O25" si="13">SUM(D15:D24)</f>
        <v>0.6245774897007883</v>
      </c>
      <c r="E25" s="14">
        <f t="shared" si="13"/>
        <v>0.17606011705707089</v>
      </c>
      <c r="F25" s="14">
        <f t="shared" si="13"/>
        <v>5.903469439977802</v>
      </c>
      <c r="G25" s="14">
        <f t="shared" si="13"/>
        <v>7.9468523313908168</v>
      </c>
      <c r="H25" s="14">
        <f t="shared" si="13"/>
        <v>6.9642605583153419</v>
      </c>
      <c r="I25" s="14">
        <f t="shared" si="13"/>
        <v>0.79537401252316275</v>
      </c>
      <c r="J25" s="14">
        <f t="shared" si="13"/>
        <v>5.6674551129297246</v>
      </c>
      <c r="K25" s="14">
        <f t="shared" si="13"/>
        <v>1.0476879768379486</v>
      </c>
      <c r="L25" s="14">
        <f t="shared" si="13"/>
        <v>64.279052166719197</v>
      </c>
      <c r="M25" s="14">
        <f t="shared" si="13"/>
        <v>43.841627577523383</v>
      </c>
      <c r="N25" s="14">
        <f t="shared" si="13"/>
        <v>50.264818162699214</v>
      </c>
      <c r="O25" s="14">
        <f t="shared" si="13"/>
        <v>0.94447354547288342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0.12396854328673627</v>
      </c>
      <c r="D29" s="14">
        <f>(SUMIFS(MESKENOG2,KAYNAK,A29,SEBEP,B29,SÜRE,"Uzun",BİLDİRİM,"Bildirimli",İL,$B$10,İLÇE,$B$11)/VLOOKUP($B$11,ABONE2,4,FALSE))</f>
        <v>1.4455783849567595E-2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0.12390026849905723</v>
      </c>
      <c r="F29" s="14">
        <f>(SUMIFS(TARIMSALAG2,KAYNAK,A29,SEBEP,B29,SÜRE,"Uzun",BİLDİRİM,"Bildirimli",İL,$B$10,İLÇE,$B$11)/VLOOKUP($B$11,ABONE2,6,FALSE))</f>
        <v>0.34396353418225339</v>
      </c>
      <c r="G29" s="14">
        <f>(SUMIFS(TARIMSALOG2,KAYNAK,A29,SEBEP,B29,SÜRE,"Uzun",BİLDİRİM,"Bildirimli",İL,$B$10,İLÇE,$B$11)/VLOOKUP($B$11,ABONE2,7,FALSE))</f>
        <v>0.12319950575498323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0.22935724987392012</v>
      </c>
      <c r="I29" s="14">
        <f>(SUMIFS(TICARETHANEAG2,KAYNAK,A29,SEBEP,B29,SÜRE,"Uzun",BİLDİRİM,"Bildirimli",İL,$B$10,İLÇE,$B$11)/VLOOKUP($B$11,ABONE2,9,FALSE))</f>
        <v>0.28469568689966746</v>
      </c>
      <c r="J29" s="14">
        <f>(SUMIFS(TICARETHANEOG2,KAYNAK,A29,SEBEP,B29,SÜRE,"Uzun",BİLDİRİM,"Bildirimli",İL,$B$10,İLÇE,$B$11)/VLOOKUP($B$11,ABONE2,10,FALSE))</f>
        <v>0.67533756355190988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0.30492613842422644</v>
      </c>
      <c r="L29" s="14">
        <f>(SUMIFS(SANAYIAG2,KAYNAK,A29,SEBEP,B29,SÜRE,"Uzun",BİLDİRİM,"Bildirimli",İL,$B$10,İLÇE,$B$11)/VLOOKUP($B$11,ABONE2,12,FALSE))</f>
        <v>21.989723394137062</v>
      </c>
      <c r="M29" s="14">
        <f>(SUMIFS(SANAYIOG2,KAYNAK,A29,SEBEP,B29,SÜRE,"Uzun",BİLDİRİM,"Bildirimli",İL,$B$10,İLÇE,$B$11)/VLOOKUP($B$11,ABONE2,13,FALSE))</f>
        <v>6.4211246422548021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11.314112821417798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0.18228261341994179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6.4194352905377451E-3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6.4154331488354152E-3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2.3891308490199013E-2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2.2654032132601726E-2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8.5512147570766042E-3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0.13038797857727402</v>
      </c>
      <c r="D33" s="14">
        <f t="shared" ref="D33:O33" si="14">SUM(D28:D32)</f>
        <v>1.4455783849567595E-2</v>
      </c>
      <c r="E33" s="14">
        <f t="shared" si="14"/>
        <v>0.13031570164789266</v>
      </c>
      <c r="F33" s="14">
        <f t="shared" si="14"/>
        <v>0.34396353418225339</v>
      </c>
      <c r="G33" s="14">
        <f t="shared" si="14"/>
        <v>0.12319950575498323</v>
      </c>
      <c r="H33" s="14">
        <f t="shared" si="14"/>
        <v>0.22935724987392012</v>
      </c>
      <c r="I33" s="14">
        <f t="shared" si="14"/>
        <v>0.30858699538986645</v>
      </c>
      <c r="J33" s="14">
        <f t="shared" si="14"/>
        <v>0.67533756355190988</v>
      </c>
      <c r="K33" s="14">
        <f t="shared" si="14"/>
        <v>0.3275801705568282</v>
      </c>
      <c r="L33" s="14">
        <f t="shared" si="14"/>
        <v>21.989723394137062</v>
      </c>
      <c r="M33" s="14">
        <f t="shared" si="14"/>
        <v>6.4211246422548021</v>
      </c>
      <c r="N33" s="14">
        <f t="shared" si="14"/>
        <v>11.314112821417798</v>
      </c>
      <c r="O33" s="14">
        <f t="shared" si="14"/>
        <v>0.19083382817701838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28854</v>
      </c>
      <c r="D37" s="18">
        <f>VLOOKUP($B$11,ABONE2,4,FALSE)</f>
        <v>18</v>
      </c>
      <c r="E37" s="18">
        <f>VLOOKUP($B$11,ABONE2,5,FALSE)</f>
        <v>28872</v>
      </c>
      <c r="F37" s="18">
        <f>VLOOKUP($B$11,ABONE2,6,FALSE)</f>
        <v>1445</v>
      </c>
      <c r="G37" s="18">
        <f>VLOOKUP($B$11,ABONE2,7,FALSE)</f>
        <v>1560</v>
      </c>
      <c r="H37" s="18">
        <f>VLOOKUP($B$11,ABONE2,8,FALSE)</f>
        <v>3005</v>
      </c>
      <c r="I37" s="18">
        <f>VLOOKUP($B$11,ABONE2,9,FALSE)</f>
        <v>5914</v>
      </c>
      <c r="J37" s="18">
        <f>VLOOKUP($B$11,ABONE2,10,FALSE)</f>
        <v>323</v>
      </c>
      <c r="K37" s="18">
        <f>VLOOKUP($B$11,ABONE2,11,FALSE)</f>
        <v>6237</v>
      </c>
      <c r="L37" s="29">
        <f>VLOOKUP($B$11,ABONE2,12,FALSE)</f>
        <v>22</v>
      </c>
      <c r="M37" s="29">
        <f>VLOOKUP($B$11,ABONE2,13,FALSE)</f>
        <v>48</v>
      </c>
      <c r="N37" s="29">
        <f>VLOOKUP($B$11,ABONE2,14,FALSE)</f>
        <v>70</v>
      </c>
      <c r="O37" s="29">
        <f>VLOOKUP($B$11,ABONE2,15,FALSE)</f>
        <v>38184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5215.3536458333338</v>
      </c>
      <c r="D38" s="18">
        <f>VLOOKUP($B$11,TUKETIM,4,FALSE)</f>
        <v>29.240387500000001</v>
      </c>
      <c r="E38" s="18">
        <f>VLOOKUP($B$11,TUKETIM,5,FALSE)</f>
        <v>5244.5940333333338</v>
      </c>
      <c r="F38" s="18">
        <f>VLOOKUP($B$11,TUKETIM,6,FALSE)</f>
        <v>1851.3376625000003</v>
      </c>
      <c r="G38" s="18">
        <f>VLOOKUP($B$11,TUKETIM,7,FALSE)</f>
        <v>3868.3173583333337</v>
      </c>
      <c r="H38" s="18">
        <f>VLOOKUP($B$11,TUKETIM,8,FALSE)</f>
        <v>5719.6550208333338</v>
      </c>
      <c r="I38" s="18">
        <f>VLOOKUP($B$11,TUKETIM,9,FALSE)</f>
        <v>2253.4523875</v>
      </c>
      <c r="J38" s="18">
        <f>VLOOKUP($B$11,TUKETIM,10,FALSE)</f>
        <v>1420.4196041666667</v>
      </c>
      <c r="K38" s="18">
        <f>VLOOKUP($B$11,TUKETIM,11,FALSE)</f>
        <v>3673.8719916666669</v>
      </c>
      <c r="L38" s="29">
        <f>VLOOKUP($B$11,TUKETIM,12,FALSE)</f>
        <v>103.32849166666666</v>
      </c>
      <c r="M38" s="29">
        <f>VLOOKUP($B$11,TUKETIM,13,FALSE)</f>
        <v>5421.5071666666672</v>
      </c>
      <c r="N38" s="29">
        <f>VLOOKUP($B$11,TUKETIM,14,FALSE)</f>
        <v>5524.8356583333343</v>
      </c>
      <c r="O38" s="29">
        <f>VLOOKUP($B$11,TUKETIM,15,FALSE)</f>
        <v>20162.956704166667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131634.345</v>
      </c>
      <c r="D39" s="18">
        <f>VLOOKUP($B$11,ANLASMA,4,FALSE)</f>
        <v>347.33</v>
      </c>
      <c r="E39" s="18">
        <f>VLOOKUP($B$11,ANLASMA,5,FALSE)</f>
        <v>131981.67499999999</v>
      </c>
      <c r="F39" s="18">
        <f>VLOOKUP($B$11,ANLASMA,6,FALSE)</f>
        <v>15342.641</v>
      </c>
      <c r="G39" s="18">
        <f>VLOOKUP($B$11,ANLASMA,7,FALSE)</f>
        <v>39439.687999999995</v>
      </c>
      <c r="H39" s="18">
        <f>VLOOKUP($B$11,ANLASMA,8,FALSE)</f>
        <v>54782.328999999998</v>
      </c>
      <c r="I39" s="18">
        <f>VLOOKUP($B$11,ANLASMA,9,FALSE)</f>
        <v>30364.1054</v>
      </c>
      <c r="J39" s="18">
        <f>VLOOKUP($B$11,ANLASMA,10,FALSE)</f>
        <v>43061.840000000004</v>
      </c>
      <c r="K39" s="18">
        <f>VLOOKUP($B$11,ANLASMA,11,FALSE)</f>
        <v>73425.945399999997</v>
      </c>
      <c r="L39" s="29">
        <f>VLOOKUP($B$11,ANLASMA,12,FALSE)</f>
        <v>467.92</v>
      </c>
      <c r="M39" s="29">
        <f>VLOOKUP($B$11,ANLASMA,13,FALSE)</f>
        <v>18996.2</v>
      </c>
      <c r="N39" s="29">
        <f>VLOOKUP($B$11,ANLASMA,14,FALSE)</f>
        <v>19464.12</v>
      </c>
      <c r="O39" s="29">
        <f>VLOOKUP($B$11,ANLASMA,15,FALSE)</f>
        <v>279654.06939999998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121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0.32343867809291216</v>
      </c>
      <c r="D17" s="14">
        <f t="shared" si="1"/>
        <v>0</v>
      </c>
      <c r="E17" s="14">
        <f t="shared" si="2"/>
        <v>0.32306671515940227</v>
      </c>
      <c r="F17" s="14">
        <f t="shared" si="3"/>
        <v>0.469736030263119</v>
      </c>
      <c r="G17" s="14">
        <f t="shared" si="4"/>
        <v>1.8256205012870135</v>
      </c>
      <c r="H17" s="14">
        <f t="shared" si="5"/>
        <v>0.49847000580799622</v>
      </c>
      <c r="I17" s="14">
        <f t="shared" si="6"/>
        <v>0.6984293203194557</v>
      </c>
      <c r="J17" s="14">
        <f t="shared" si="7"/>
        <v>8.4351609788888915</v>
      </c>
      <c r="K17" s="14">
        <f t="shared" si="8"/>
        <v>1.2216649295984292</v>
      </c>
      <c r="L17" s="14">
        <f t="shared" si="9"/>
        <v>124.64174689016899</v>
      </c>
      <c r="M17" s="14">
        <f t="shared" si="10"/>
        <v>318.83249969098313</v>
      </c>
      <c r="N17" s="14">
        <f t="shared" si="11"/>
        <v>163.47989745033183</v>
      </c>
      <c r="O17" s="19">
        <f t="shared" si="12"/>
        <v>0.59823858106080607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4.3547589372960473E-2</v>
      </c>
      <c r="D21" s="14">
        <f t="shared" si="1"/>
        <v>0</v>
      </c>
      <c r="E21" s="14">
        <f t="shared" si="2"/>
        <v>4.3497508506980066E-2</v>
      </c>
      <c r="F21" s="14">
        <f t="shared" si="3"/>
        <v>0.13243307264855059</v>
      </c>
      <c r="G21" s="14">
        <f t="shared" si="4"/>
        <v>0</v>
      </c>
      <c r="H21" s="14">
        <f t="shared" si="5"/>
        <v>0.12962654395666076</v>
      </c>
      <c r="I21" s="14">
        <f t="shared" si="6"/>
        <v>0.1071171041406018</v>
      </c>
      <c r="J21" s="14">
        <f t="shared" si="7"/>
        <v>3.2993186709632484E-3</v>
      </c>
      <c r="K21" s="14">
        <f t="shared" si="8"/>
        <v>0.10009590130826208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5.6972439371462409E-2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0.36698626746587265</v>
      </c>
      <c r="D25" s="14">
        <f t="shared" ref="D25:O25" si="13">SUM(D15:D24)</f>
        <v>0</v>
      </c>
      <c r="E25" s="14">
        <f t="shared" si="13"/>
        <v>0.36656422366638236</v>
      </c>
      <c r="F25" s="14">
        <f t="shared" si="13"/>
        <v>0.60216910291166958</v>
      </c>
      <c r="G25" s="14">
        <f t="shared" si="13"/>
        <v>1.8256205012870135</v>
      </c>
      <c r="H25" s="14">
        <f t="shared" si="13"/>
        <v>0.62809654976465701</v>
      </c>
      <c r="I25" s="14">
        <f t="shared" si="13"/>
        <v>0.80554642446005753</v>
      </c>
      <c r="J25" s="14">
        <f t="shared" si="13"/>
        <v>8.4384602975598551</v>
      </c>
      <c r="K25" s="14">
        <f t="shared" si="13"/>
        <v>1.3217608309066913</v>
      </c>
      <c r="L25" s="14">
        <f t="shared" si="13"/>
        <v>124.64174689016899</v>
      </c>
      <c r="M25" s="14">
        <f t="shared" si="13"/>
        <v>318.83249969098313</v>
      </c>
      <c r="N25" s="14">
        <f t="shared" si="13"/>
        <v>163.47989745033183</v>
      </c>
      <c r="O25" s="14">
        <f t="shared" si="13"/>
        <v>0.65521102043226853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9.2031458735887214E-4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9.1925620152918605E-4</v>
      </c>
      <c r="F29" s="14">
        <f>(SUMIFS(TARIMSALAG2,KAYNAK,A29,SEBEP,B29,SÜRE,"Uzun",BİLDİRİM,"Bildirimli",İL,$B$10,İLÇE,$B$11)/VLOOKUP($B$11,ABONE2,6,FALSE))</f>
        <v>1.0530309216666668E-3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1.0307150345849889E-3</v>
      </c>
      <c r="I29" s="14">
        <f>(SUMIFS(TICARETHANEAG2,KAYNAK,A29,SEBEP,B29,SÜRE,"Uzun",BİLDİRİM,"Bildirimli",İL,$B$10,İLÇE,$B$11)/VLOOKUP($B$11,ABONE2,9,FALSE))</f>
        <v>0</v>
      </c>
      <c r="J29" s="14">
        <f>(SUMIFS(TICARETHANEOG2,KAYNAK,A29,SEBEP,B29,SÜRE,"Uzun",BİLDİRİM,"Bildirimli",İL,$B$10,İLÇE,$B$11)/VLOOKUP($B$11,ABONE2,10,FALSE))</f>
        <v>0.56488147474046668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3.8202966788806129E-2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6.2737983385881364E-3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9.2031458735887214E-4</v>
      </c>
      <c r="D33" s="14">
        <f t="shared" ref="D33:O33" si="14">SUM(D28:D32)</f>
        <v>0</v>
      </c>
      <c r="E33" s="14">
        <f t="shared" si="14"/>
        <v>9.1925620152918605E-4</v>
      </c>
      <c r="F33" s="14">
        <f t="shared" si="14"/>
        <v>1.0530309216666668E-3</v>
      </c>
      <c r="G33" s="14">
        <f t="shared" si="14"/>
        <v>0</v>
      </c>
      <c r="H33" s="14">
        <f t="shared" si="14"/>
        <v>1.0307150345849889E-3</v>
      </c>
      <c r="I33" s="14">
        <f t="shared" si="14"/>
        <v>0</v>
      </c>
      <c r="J33" s="14">
        <f t="shared" si="14"/>
        <v>0.56488147474046668</v>
      </c>
      <c r="K33" s="14">
        <f t="shared" si="14"/>
        <v>3.8202966788806129E-2</v>
      </c>
      <c r="L33" s="14">
        <f t="shared" si="14"/>
        <v>0</v>
      </c>
      <c r="M33" s="14">
        <f t="shared" si="14"/>
        <v>0</v>
      </c>
      <c r="N33" s="14">
        <f t="shared" si="14"/>
        <v>0</v>
      </c>
      <c r="O33" s="14">
        <f t="shared" si="14"/>
        <v>6.2737983385881364E-3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9554</v>
      </c>
      <c r="D37" s="18">
        <f>VLOOKUP($B$11,ABONE2,4,FALSE)</f>
        <v>11</v>
      </c>
      <c r="E37" s="18">
        <f>VLOOKUP($B$11,ABONE2,5,FALSE)</f>
        <v>9565</v>
      </c>
      <c r="F37" s="18">
        <f>VLOOKUP($B$11,ABONE2,6,FALSE)</f>
        <v>739</v>
      </c>
      <c r="G37" s="18">
        <f>VLOOKUP($B$11,ABONE2,7,FALSE)</f>
        <v>16</v>
      </c>
      <c r="H37" s="18">
        <f>VLOOKUP($B$11,ABONE2,8,FALSE)</f>
        <v>755</v>
      </c>
      <c r="I37" s="18">
        <f>VLOOKUP($B$11,ABONE2,9,FALSE)</f>
        <v>1613</v>
      </c>
      <c r="J37" s="18">
        <f>VLOOKUP($B$11,ABONE2,10,FALSE)</f>
        <v>117</v>
      </c>
      <c r="K37" s="18">
        <f>VLOOKUP($B$11,ABONE2,11,FALSE)</f>
        <v>1730</v>
      </c>
      <c r="L37" s="29">
        <f>VLOOKUP($B$11,ABONE2,12,FALSE)</f>
        <v>8</v>
      </c>
      <c r="M37" s="29">
        <f>VLOOKUP($B$11,ABONE2,13,FALSE)</f>
        <v>2</v>
      </c>
      <c r="N37" s="29">
        <f>VLOOKUP($B$11,ABONE2,14,FALSE)</f>
        <v>10</v>
      </c>
      <c r="O37" s="29">
        <f>VLOOKUP($B$11,ABONE2,15,FALSE)</f>
        <v>12060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1134.4742166666667</v>
      </c>
      <c r="D38" s="18">
        <f>VLOOKUP($B$11,TUKETIM,4,FALSE)</f>
        <v>0</v>
      </c>
      <c r="E38" s="18">
        <f>VLOOKUP($B$11,TUKETIM,5,FALSE)</f>
        <v>1134.4742166666667</v>
      </c>
      <c r="F38" s="18">
        <f>VLOOKUP($B$11,TUKETIM,6,FALSE)</f>
        <v>172.33692916666666</v>
      </c>
      <c r="G38" s="18">
        <f>VLOOKUP($B$11,TUKETIM,7,FALSE)</f>
        <v>18.481874999999999</v>
      </c>
      <c r="H38" s="18">
        <f>VLOOKUP($B$11,TUKETIM,8,FALSE)</f>
        <v>190.81880416666667</v>
      </c>
      <c r="I38" s="18">
        <f>VLOOKUP($B$11,TUKETIM,9,FALSE)</f>
        <v>586.96804166666675</v>
      </c>
      <c r="J38" s="18">
        <f>VLOOKUP($B$11,TUKETIM,10,FALSE)</f>
        <v>469.26392083333326</v>
      </c>
      <c r="K38" s="18">
        <f>VLOOKUP($B$11,TUKETIM,11,FALSE)</f>
        <v>1056.2319625</v>
      </c>
      <c r="L38" s="29">
        <f>VLOOKUP($B$11,TUKETIM,12,FALSE)</f>
        <v>89.138237500000002</v>
      </c>
      <c r="M38" s="29">
        <f>VLOOKUP($B$11,TUKETIM,13,FALSE)</f>
        <v>8.0257000000000005</v>
      </c>
      <c r="N38" s="29">
        <f>VLOOKUP($B$11,TUKETIM,14,FALSE)</f>
        <v>97.163937500000003</v>
      </c>
      <c r="O38" s="29">
        <f>VLOOKUP($B$11,TUKETIM,15,FALSE)</f>
        <v>2478.6889208333332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39842.748999999996</v>
      </c>
      <c r="D39" s="18">
        <f>VLOOKUP($B$11,ANLASMA,4,FALSE)</f>
        <v>33</v>
      </c>
      <c r="E39" s="18">
        <f>VLOOKUP($B$11,ANLASMA,5,FALSE)</f>
        <v>39875.748999999996</v>
      </c>
      <c r="F39" s="18">
        <f>VLOOKUP($B$11,ANLASMA,6,FALSE)</f>
        <v>3185.4100000000003</v>
      </c>
      <c r="G39" s="18">
        <f>VLOOKUP($B$11,ANLASMA,7,FALSE)</f>
        <v>625.20000000000005</v>
      </c>
      <c r="H39" s="18">
        <f>VLOOKUP($B$11,ANLASMA,8,FALSE)</f>
        <v>3810.6100000000006</v>
      </c>
      <c r="I39" s="18">
        <f>VLOOKUP($B$11,ANLASMA,9,FALSE)</f>
        <v>8462.634</v>
      </c>
      <c r="J39" s="18">
        <f>VLOOKUP($B$11,ANLASMA,10,FALSE)</f>
        <v>3991.7599999999998</v>
      </c>
      <c r="K39" s="18">
        <f>VLOOKUP($B$11,ANLASMA,11,FALSE)</f>
        <v>12454.394</v>
      </c>
      <c r="L39" s="29">
        <f>VLOOKUP($B$11,ANLASMA,12,FALSE)</f>
        <v>249.72</v>
      </c>
      <c r="M39" s="29">
        <f>VLOOKUP($B$11,ANLASMA,13,FALSE)</f>
        <v>30</v>
      </c>
      <c r="N39" s="29">
        <f>VLOOKUP($B$11,ANLASMA,14,FALSE)</f>
        <v>279.72000000000003</v>
      </c>
      <c r="O39" s="29">
        <f>VLOOKUP($B$11,ANLASMA,15,FALSE)</f>
        <v>56420.472999999998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0.15036455683330646</v>
      </c>
      <c r="D17" s="14">
        <f t="shared" si="1"/>
        <v>0.68842749387315194</v>
      </c>
      <c r="E17" s="14">
        <f t="shared" si="2"/>
        <v>0.15093754277810018</v>
      </c>
      <c r="F17" s="14">
        <f t="shared" si="3"/>
        <v>1.0762658440311899</v>
      </c>
      <c r="G17" s="14">
        <f t="shared" si="4"/>
        <v>5.7914349954481388</v>
      </c>
      <c r="H17" s="14">
        <f t="shared" si="5"/>
        <v>3.0928161729390675</v>
      </c>
      <c r="I17" s="14">
        <f t="shared" si="6"/>
        <v>0.26399292530427193</v>
      </c>
      <c r="J17" s="14">
        <f t="shared" si="7"/>
        <v>11.04970026415789</v>
      </c>
      <c r="K17" s="14">
        <f t="shared" si="8"/>
        <v>0.64952754787171019</v>
      </c>
      <c r="L17" s="14">
        <f t="shared" si="9"/>
        <v>65.20658671998001</v>
      </c>
      <c r="M17" s="14">
        <f t="shared" si="10"/>
        <v>324.74559003355222</v>
      </c>
      <c r="N17" s="14">
        <f t="shared" si="11"/>
        <v>277.55668034017549</v>
      </c>
      <c r="O17" s="19">
        <f t="shared" si="12"/>
        <v>0.48380533489397215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9.9227052524822838E-3</v>
      </c>
      <c r="D21" s="14">
        <f t="shared" si="1"/>
        <v>0</v>
      </c>
      <c r="E21" s="14">
        <f t="shared" si="2"/>
        <v>9.9121385134400396E-3</v>
      </c>
      <c r="F21" s="14">
        <f t="shared" si="3"/>
        <v>0.12362693890986073</v>
      </c>
      <c r="G21" s="14">
        <f t="shared" si="4"/>
        <v>0</v>
      </c>
      <c r="H21" s="14">
        <f t="shared" si="5"/>
        <v>7.0755040508159284E-2</v>
      </c>
      <c r="I21" s="14">
        <f t="shared" si="6"/>
        <v>2.0556819492941931E-2</v>
      </c>
      <c r="J21" s="14">
        <f t="shared" si="7"/>
        <v>0</v>
      </c>
      <c r="K21" s="14">
        <f t="shared" si="8"/>
        <v>1.9822016906944757E-2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1.1906777720366891E-2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0.16028726208578875</v>
      </c>
      <c r="D25" s="14">
        <f t="shared" ref="D25:O25" si="13">SUM(D15:D24)</f>
        <v>0.68842749387315194</v>
      </c>
      <c r="E25" s="14">
        <f t="shared" si="13"/>
        <v>0.1608496812915402</v>
      </c>
      <c r="F25" s="14">
        <f t="shared" si="13"/>
        <v>1.1998927829410506</v>
      </c>
      <c r="G25" s="14">
        <f t="shared" si="13"/>
        <v>5.7914349954481388</v>
      </c>
      <c r="H25" s="14">
        <f t="shared" si="13"/>
        <v>3.1635712134472267</v>
      </c>
      <c r="I25" s="14">
        <f t="shared" si="13"/>
        <v>0.28454974479721384</v>
      </c>
      <c r="J25" s="14">
        <f t="shared" si="13"/>
        <v>11.04970026415789</v>
      </c>
      <c r="K25" s="14">
        <f t="shared" si="13"/>
        <v>0.66934956477865493</v>
      </c>
      <c r="L25" s="14">
        <f t="shared" si="13"/>
        <v>65.20658671998001</v>
      </c>
      <c r="M25" s="14">
        <f t="shared" si="13"/>
        <v>324.74559003355222</v>
      </c>
      <c r="N25" s="14">
        <f t="shared" si="13"/>
        <v>277.55668034017549</v>
      </c>
      <c r="O25" s="14">
        <f t="shared" si="13"/>
        <v>0.49571211261433906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0.16673994521047039</v>
      </c>
      <c r="D29" s="14">
        <f>(SUMIFS(MESKENOG2,KAYNAK,A29,SEBEP,B29,SÜRE,"Uzun",BİLDİRİM,"Bildirimli",İL,$B$10,İLÇE,$B$11)/VLOOKUP($B$11,ABONE2,4,FALSE))</f>
        <v>0.41420583514870757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0.16700347288909209</v>
      </c>
      <c r="F29" s="14">
        <f>(SUMIFS(TARIMSALAG2,KAYNAK,A29,SEBEP,B29,SÜRE,"Uzun",BİLDİRİM,"Bildirimli",İL,$B$10,İLÇE,$B$11)/VLOOKUP($B$11,ABONE2,6,FALSE))</f>
        <v>0.23969233383424179</v>
      </c>
      <c r="G29" s="14">
        <f>(SUMIFS(TARIMSALOG2,KAYNAK,A29,SEBEP,B29,SÜRE,"Uzun",BİLDİRİM,"Bildirimli",İL,$B$10,İLÇE,$B$11)/VLOOKUP($B$11,ABONE2,7,FALSE))</f>
        <v>3.5170019734939206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1.6413090350723436</v>
      </c>
      <c r="I29" s="14">
        <f>(SUMIFS(TICARETHANEAG2,KAYNAK,A29,SEBEP,B29,SÜRE,"Uzun",BİLDİRİM,"Bildirimli",İL,$B$10,İLÇE,$B$11)/VLOOKUP($B$11,ABONE2,9,FALSE))</f>
        <v>0.31002189757005166</v>
      </c>
      <c r="J29" s="14">
        <f>(SUMIFS(TICARETHANEOG2,KAYNAK,A29,SEBEP,B29,SÜRE,"Uzun",BİLDİRİM,"Bildirimli",İL,$B$10,İLÇE,$B$11)/VLOOKUP($B$11,ABONE2,10,FALSE))</f>
        <v>4.4407053810196899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0.45767299245935278</v>
      </c>
      <c r="L29" s="14">
        <f>(SUMIFS(SANAYIAG2,KAYNAK,A29,SEBEP,B29,SÜRE,"Uzun",BİLDİRİM,"Bildirimli",İL,$B$10,İLÇE,$B$11)/VLOOKUP($B$11,ABONE2,12,FALSE))</f>
        <v>34.16545017385922</v>
      </c>
      <c r="M29" s="14">
        <f>(SUMIFS(SANAYIOG2,KAYNAK,A29,SEBEP,B29,SÜRE,"Uzun",BİLDİRİM,"Bildirimli",İL,$B$10,İLÇE,$B$11)/VLOOKUP($B$11,ABONE2,13,FALSE))</f>
        <v>289.71859537906795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243.25438715993909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0.42713314044734446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8.2079046465397616E-4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8.1991640073414038E-4</v>
      </c>
      <c r="F31" s="14">
        <f>(SUMIFS(TARIMSALAG2,KAYNAK,A31,SEBEP,B31,SÜRE,"Uzun",BİLDİRİM,"Bildirimli",İL,$B$10,İLÇE,$B$11)/VLOOKUP($B$11,ABONE2,6,FALSE))</f>
        <v>6.2593565692335164E-4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3.5823990427688682E-4</v>
      </c>
      <c r="I31" s="14">
        <f>(SUMIFS(TICARETHANEAG2,KAYNAK,A31,SEBEP,B31,SÜRE,"Uzun",BİLDİRİM,"Bildirimli",İL,$B$10,İLÇE,$B$11)/VLOOKUP($B$11,ABONE2,9,FALSE))</f>
        <v>1.8047701785418014E-4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1.7402587498755907E-4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7.2274867983639622E-4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0.16756073567512436</v>
      </c>
      <c r="D33" s="14">
        <f t="shared" ref="D33:O33" si="14">SUM(D28:D32)</f>
        <v>0.41420583514870757</v>
      </c>
      <c r="E33" s="14">
        <f t="shared" si="14"/>
        <v>0.16782338928982624</v>
      </c>
      <c r="F33" s="14">
        <f t="shared" si="14"/>
        <v>0.24031826949116514</v>
      </c>
      <c r="G33" s="14">
        <f t="shared" si="14"/>
        <v>3.5170019734939206</v>
      </c>
      <c r="H33" s="14">
        <f t="shared" si="14"/>
        <v>1.6416672749766206</v>
      </c>
      <c r="I33" s="14">
        <f t="shared" si="14"/>
        <v>0.31020237458790584</v>
      </c>
      <c r="J33" s="14">
        <f t="shared" si="14"/>
        <v>4.4407053810196899</v>
      </c>
      <c r="K33" s="14">
        <f t="shared" si="14"/>
        <v>0.45784701833434033</v>
      </c>
      <c r="L33" s="14">
        <f t="shared" si="14"/>
        <v>34.16545017385922</v>
      </c>
      <c r="M33" s="14">
        <f t="shared" si="14"/>
        <v>289.71859537906795</v>
      </c>
      <c r="N33" s="14">
        <f t="shared" si="14"/>
        <v>243.25438715993909</v>
      </c>
      <c r="O33" s="14">
        <f t="shared" si="14"/>
        <v>0.42785588912718087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55345</v>
      </c>
      <c r="D37" s="18">
        <f>VLOOKUP($B$11,ABONE2,4,FALSE)</f>
        <v>59</v>
      </c>
      <c r="E37" s="18">
        <f>VLOOKUP($B$11,ABONE2,5,FALSE)</f>
        <v>55404</v>
      </c>
      <c r="F37" s="18">
        <f>VLOOKUP($B$11,ABONE2,6,FALSE)</f>
        <v>364</v>
      </c>
      <c r="G37" s="18">
        <f>VLOOKUP($B$11,ABONE2,7,FALSE)</f>
        <v>272</v>
      </c>
      <c r="H37" s="18">
        <f>VLOOKUP($B$11,ABONE2,8,FALSE)</f>
        <v>636</v>
      </c>
      <c r="I37" s="18">
        <f>VLOOKUP($B$11,ABONE2,9,FALSE)</f>
        <v>8983</v>
      </c>
      <c r="J37" s="18">
        <f>VLOOKUP($B$11,ABONE2,10,FALSE)</f>
        <v>333</v>
      </c>
      <c r="K37" s="18">
        <f>VLOOKUP($B$11,ABONE2,11,FALSE)</f>
        <v>9316</v>
      </c>
      <c r="L37" s="29">
        <f>VLOOKUP($B$11,ABONE2,12,FALSE)</f>
        <v>10</v>
      </c>
      <c r="M37" s="29">
        <f>VLOOKUP($B$11,ABONE2,13,FALSE)</f>
        <v>45</v>
      </c>
      <c r="N37" s="29">
        <f>VLOOKUP($B$11,ABONE2,14,FALSE)</f>
        <v>55</v>
      </c>
      <c r="O37" s="29">
        <f>VLOOKUP($B$11,ABONE2,15,FALSE)</f>
        <v>65411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9781.4470458333326</v>
      </c>
      <c r="D38" s="18">
        <f>VLOOKUP($B$11,TUKETIM,4,FALSE)</f>
        <v>12.957762500000001</v>
      </c>
      <c r="E38" s="18">
        <f>VLOOKUP($B$11,TUKETIM,5,FALSE)</f>
        <v>9794.4048083333328</v>
      </c>
      <c r="F38" s="18">
        <f>VLOOKUP($B$11,TUKETIM,6,FALSE)</f>
        <v>125.62888333333333</v>
      </c>
      <c r="G38" s="18">
        <f>VLOOKUP($B$11,TUKETIM,7,FALSE)</f>
        <v>430.70062083333329</v>
      </c>
      <c r="H38" s="18">
        <f>VLOOKUP($B$11,TUKETIM,8,FALSE)</f>
        <v>556.32950416666665</v>
      </c>
      <c r="I38" s="18">
        <f>VLOOKUP($B$11,TUKETIM,9,FALSE)</f>
        <v>3692.3340083333337</v>
      </c>
      <c r="J38" s="18">
        <f>VLOOKUP($B$11,TUKETIM,10,FALSE)</f>
        <v>2943.9868666666662</v>
      </c>
      <c r="K38" s="18">
        <f>VLOOKUP($B$11,TUKETIM,11,FALSE)</f>
        <v>6636.3208749999994</v>
      </c>
      <c r="L38" s="29">
        <f>VLOOKUP($B$11,TUKETIM,12,FALSE)</f>
        <v>84.995237500000002</v>
      </c>
      <c r="M38" s="29">
        <f>VLOOKUP($B$11,TUKETIM,13,FALSE)</f>
        <v>27757.073900000003</v>
      </c>
      <c r="N38" s="29">
        <f>VLOOKUP($B$11,TUKETIM,14,FALSE)</f>
        <v>27842.069137500002</v>
      </c>
      <c r="O38" s="29">
        <f>VLOOKUP($B$11,TUKETIM,15,FALSE)</f>
        <v>44829.124324999997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261099.12460000001</v>
      </c>
      <c r="D39" s="18">
        <f>VLOOKUP($B$11,ANLASMA,4,FALSE)</f>
        <v>579.16800000000001</v>
      </c>
      <c r="E39" s="18">
        <f>VLOOKUP($B$11,ANLASMA,5,FALSE)</f>
        <v>261678.29260000002</v>
      </c>
      <c r="F39" s="18">
        <f>VLOOKUP($B$11,ANLASMA,6,FALSE)</f>
        <v>1730.3610000000001</v>
      </c>
      <c r="G39" s="18">
        <f>VLOOKUP($B$11,ANLASMA,7,FALSE)</f>
        <v>4168.6419999999998</v>
      </c>
      <c r="H39" s="18">
        <f>VLOOKUP($B$11,ANLASMA,8,FALSE)</f>
        <v>5899.0029999999997</v>
      </c>
      <c r="I39" s="18">
        <f>VLOOKUP($B$11,ANLASMA,9,FALSE)</f>
        <v>47383.201000000001</v>
      </c>
      <c r="J39" s="18">
        <f>VLOOKUP($B$11,ANLASMA,10,FALSE)</f>
        <v>122119.06199999999</v>
      </c>
      <c r="K39" s="18">
        <f>VLOOKUP($B$11,ANLASMA,11,FALSE)</f>
        <v>169502.26299999998</v>
      </c>
      <c r="L39" s="29">
        <f>VLOOKUP($B$11,ANLASMA,12,FALSE)</f>
        <v>372.57000000000005</v>
      </c>
      <c r="M39" s="29">
        <f>VLOOKUP($B$11,ANLASMA,13,FALSE)</f>
        <v>73422</v>
      </c>
      <c r="N39" s="29">
        <f>VLOOKUP($B$11,ANLASMA,14,FALSE)</f>
        <v>73794.570000000007</v>
      </c>
      <c r="O39" s="29">
        <f>VLOOKUP($B$11,ANLASMA,15,FALSE)</f>
        <v>510874.1286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0.16806807338575327</v>
      </c>
      <c r="D17" s="14">
        <f t="shared" si="1"/>
        <v>6.5424710831787456</v>
      </c>
      <c r="E17" s="14">
        <f t="shared" si="2"/>
        <v>0.17365289302216216</v>
      </c>
      <c r="F17" s="14">
        <f t="shared" si="3"/>
        <v>5.0909181839423692</v>
      </c>
      <c r="G17" s="14">
        <f t="shared" si="4"/>
        <v>12.56634068460705</v>
      </c>
      <c r="H17" s="14">
        <f t="shared" si="5"/>
        <v>7.7542481562893162</v>
      </c>
      <c r="I17" s="14">
        <f t="shared" si="6"/>
        <v>0.5417599513018585</v>
      </c>
      <c r="J17" s="14">
        <f t="shared" si="7"/>
        <v>23.010181492368641</v>
      </c>
      <c r="K17" s="14">
        <f t="shared" si="8"/>
        <v>1.3351284425106755</v>
      </c>
      <c r="L17" s="14">
        <f t="shared" si="9"/>
        <v>30.855944091170596</v>
      </c>
      <c r="M17" s="14">
        <f t="shared" si="10"/>
        <v>206.73736928982748</v>
      </c>
      <c r="N17" s="14">
        <f t="shared" si="11"/>
        <v>121.79951029145172</v>
      </c>
      <c r="O17" s="19">
        <f t="shared" si="12"/>
        <v>0.91701786023679499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1.3951743854158758E-2</v>
      </c>
      <c r="D21" s="14">
        <f t="shared" si="1"/>
        <v>0</v>
      </c>
      <c r="E21" s="14">
        <f t="shared" si="2"/>
        <v>1.3939520282332637E-2</v>
      </c>
      <c r="F21" s="14">
        <f t="shared" si="3"/>
        <v>0.15698844052067928</v>
      </c>
      <c r="G21" s="14">
        <f t="shared" si="4"/>
        <v>0</v>
      </c>
      <c r="H21" s="14">
        <f t="shared" si="5"/>
        <v>0.10105688362024264</v>
      </c>
      <c r="I21" s="14">
        <f t="shared" si="6"/>
        <v>2.6617434329745428E-2</v>
      </c>
      <c r="J21" s="14">
        <f t="shared" si="7"/>
        <v>0</v>
      </c>
      <c r="K21" s="14">
        <f t="shared" si="8"/>
        <v>2.5677562622449818E-2</v>
      </c>
      <c r="L21" s="14">
        <f t="shared" si="9"/>
        <v>2.1233447635375287</v>
      </c>
      <c r="M21" s="14">
        <f t="shared" si="10"/>
        <v>0</v>
      </c>
      <c r="N21" s="14">
        <f t="shared" si="11"/>
        <v>1.0254201540986114</v>
      </c>
      <c r="O21" s="19">
        <f t="shared" si="12"/>
        <v>2.1448513530569396E-2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8.0633410033905339E-4</v>
      </c>
      <c r="D22" s="14">
        <f t="shared" si="1"/>
        <v>0</v>
      </c>
      <c r="E22" s="14">
        <f t="shared" si="2"/>
        <v>8.0562764508196327E-4</v>
      </c>
      <c r="F22" s="14">
        <f t="shared" si="3"/>
        <v>5.8618718876167816E-3</v>
      </c>
      <c r="G22" s="14">
        <f t="shared" si="4"/>
        <v>0</v>
      </c>
      <c r="H22" s="14">
        <f t="shared" si="5"/>
        <v>3.7734148016180182E-3</v>
      </c>
      <c r="I22" s="14">
        <f t="shared" si="6"/>
        <v>5.2007484274600756E-4</v>
      </c>
      <c r="J22" s="14">
        <f t="shared" si="7"/>
        <v>0</v>
      </c>
      <c r="K22" s="14">
        <f t="shared" si="8"/>
        <v>5.0171080268422968E-4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8.7962236906533422E-4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0.1828261513402511</v>
      </c>
      <c r="D25" s="14">
        <f t="shared" ref="D25:O25" si="13">SUM(D15:D24)</f>
        <v>6.5424710831787456</v>
      </c>
      <c r="E25" s="14">
        <f t="shared" si="13"/>
        <v>0.18839804094957677</v>
      </c>
      <c r="F25" s="14">
        <f t="shared" si="13"/>
        <v>5.2537684963506655</v>
      </c>
      <c r="G25" s="14">
        <f t="shared" si="13"/>
        <v>12.56634068460705</v>
      </c>
      <c r="H25" s="14">
        <f t="shared" si="13"/>
        <v>7.8590784547111765</v>
      </c>
      <c r="I25" s="14">
        <f t="shared" si="13"/>
        <v>0.56889746047434986</v>
      </c>
      <c r="J25" s="14">
        <f t="shared" si="13"/>
        <v>23.010181492368641</v>
      </c>
      <c r="K25" s="14">
        <f t="shared" si="13"/>
        <v>1.3613077159358096</v>
      </c>
      <c r="L25" s="14">
        <f t="shared" si="13"/>
        <v>32.979288854708123</v>
      </c>
      <c r="M25" s="14">
        <f t="shared" si="13"/>
        <v>206.73736928982748</v>
      </c>
      <c r="N25" s="14">
        <f t="shared" si="13"/>
        <v>122.82493044555034</v>
      </c>
      <c r="O25" s="14">
        <f t="shared" si="13"/>
        <v>0.93934599613642977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0.36164703528571657</v>
      </c>
      <c r="D29" s="14">
        <f>(SUMIFS(MESKENOG2,KAYNAK,A29,SEBEP,B29,SÜRE,"Uzun",BİLDİRİM,"Bildirimli",İL,$B$10,İLÇE,$B$11)/VLOOKUP($B$11,ABONE2,4,FALSE))</f>
        <v>3.7464865915900889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0.36461260216172053</v>
      </c>
      <c r="F29" s="14">
        <f>(SUMIFS(TARIMSALAG2,KAYNAK,A29,SEBEP,B29,SÜRE,"Uzun",BİLDİRİM,"Bildirimli",İL,$B$10,İLÇE,$B$11)/VLOOKUP($B$11,ABONE2,6,FALSE))</f>
        <v>4.0405304995357394</v>
      </c>
      <c r="G29" s="14">
        <f>(SUMIFS(TARIMSALOG2,KAYNAK,A29,SEBEP,B29,SÜRE,"Uzun",BİLDİRİM,"Bildirimli",İL,$B$10,İLÇE,$B$11)/VLOOKUP($B$11,ABONE2,7,FALSE))</f>
        <v>9.0398543973010774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5.8216805518846053</v>
      </c>
      <c r="I29" s="14">
        <f>(SUMIFS(TICARETHANEAG2,KAYNAK,A29,SEBEP,B29,SÜRE,"Uzun",BİLDİRİM,"Bildirimli",İL,$B$10,İLÇE,$B$11)/VLOOKUP($B$11,ABONE2,9,FALSE))</f>
        <v>0.92943587217424461</v>
      </c>
      <c r="J29" s="14">
        <f>(SUMIFS(TICARETHANEOG2,KAYNAK,A29,SEBEP,B29,SÜRE,"Uzun",BİLDİRİM,"Bildirimli",İL,$B$10,İLÇE,$B$11)/VLOOKUP($B$11,ABONE2,10,FALSE))</f>
        <v>24.643753664744899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1.7667974328317406</v>
      </c>
      <c r="L29" s="14">
        <f>(SUMIFS(SANAYIAG2,KAYNAK,A29,SEBEP,B29,SÜRE,"Uzun",BİLDİRİM,"Bildirimli",İL,$B$10,İLÇE,$B$11)/VLOOKUP($B$11,ABONE2,12,FALSE))</f>
        <v>39.479614432922617</v>
      </c>
      <c r="M29" s="14">
        <f>(SUMIFS(SANAYIOG2,KAYNAK,A29,SEBEP,B29,SÜRE,"Uzun",BİLDİRİM,"Bildirimli",İL,$B$10,İLÇE,$B$11)/VLOOKUP($B$11,ABONE2,13,FALSE))</f>
        <v>198.05626482064841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121.47534585291741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1.0564752600310676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1.8007453081426875E-2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1.7991676172214144E-2</v>
      </c>
      <c r="F31" s="14">
        <f>(SUMIFS(TARIMSALAG2,KAYNAK,A31,SEBEP,B31,SÜRE,"Uzun",BİLDİRİM,"Bildirimli",İL,$B$10,İLÇE,$B$11)/VLOOKUP($B$11,ABONE2,6,FALSE))</f>
        <v>0.16010882553922781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0.10306554352299686</v>
      </c>
      <c r="I31" s="14">
        <f>(SUMIFS(TICARETHANEAG2,KAYNAK,A31,SEBEP,B31,SÜRE,"Uzun",BİLDİRİM,"Bildirimli",İL,$B$10,İLÇE,$B$11)/VLOOKUP($B$11,ABONE2,9,FALSE))</f>
        <v>2.9943779727586179E-2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2.8886453501970229E-2</v>
      </c>
      <c r="L31" s="14">
        <f>(SUMIFS(SANAYIAG2,KAYNAK,A31,SEBEP,B31,SÜRE,"Uzun",BİLDİRİM,"Bildirimli",İL,$B$10,İLÇE,$B$11)/VLOOKUP($B$11,ABONE2,12,FALSE))</f>
        <v>0.45468768718497732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0.21958088307957441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2.3645537855373738E-2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0.37965448836714344</v>
      </c>
      <c r="D33" s="14">
        <f t="shared" ref="D33:O33" si="14">SUM(D28:D32)</f>
        <v>3.7464865915900889</v>
      </c>
      <c r="E33" s="14">
        <f t="shared" si="14"/>
        <v>0.38260427833393468</v>
      </c>
      <c r="F33" s="14">
        <f t="shared" si="14"/>
        <v>4.2006393250749676</v>
      </c>
      <c r="G33" s="14">
        <f t="shared" si="14"/>
        <v>9.0398543973010774</v>
      </c>
      <c r="H33" s="14">
        <f t="shared" si="14"/>
        <v>5.9247460954076026</v>
      </c>
      <c r="I33" s="14">
        <f t="shared" si="14"/>
        <v>0.95937965190183083</v>
      </c>
      <c r="J33" s="14">
        <f t="shared" si="14"/>
        <v>24.643753664744899</v>
      </c>
      <c r="K33" s="14">
        <f t="shared" si="14"/>
        <v>1.7956838863337108</v>
      </c>
      <c r="L33" s="14">
        <f t="shared" si="14"/>
        <v>39.934302120107596</v>
      </c>
      <c r="M33" s="14">
        <f t="shared" si="14"/>
        <v>198.05626482064841</v>
      </c>
      <c r="N33" s="14">
        <f t="shared" si="14"/>
        <v>121.69492673599699</v>
      </c>
      <c r="O33" s="14">
        <f t="shared" si="14"/>
        <v>1.0801207978864413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80967</v>
      </c>
      <c r="D37" s="18">
        <f>VLOOKUP($B$11,ABONE2,4,FALSE)</f>
        <v>71</v>
      </c>
      <c r="E37" s="18">
        <f>VLOOKUP($B$11,ABONE2,5,FALSE)</f>
        <v>81038</v>
      </c>
      <c r="F37" s="18">
        <f>VLOOKUP($B$11,ABONE2,6,FALSE)</f>
        <v>2712</v>
      </c>
      <c r="G37" s="18">
        <f>VLOOKUP($B$11,ABONE2,7,FALSE)</f>
        <v>1501</v>
      </c>
      <c r="H37" s="18">
        <f>VLOOKUP($B$11,ABONE2,8,FALSE)</f>
        <v>4213</v>
      </c>
      <c r="I37" s="18">
        <f>VLOOKUP($B$11,ABONE2,9,FALSE)</f>
        <v>15354</v>
      </c>
      <c r="J37" s="18">
        <f>VLOOKUP($B$11,ABONE2,10,FALSE)</f>
        <v>562</v>
      </c>
      <c r="K37" s="18">
        <f>VLOOKUP($B$11,ABONE2,11,FALSE)</f>
        <v>15916</v>
      </c>
      <c r="L37" s="29">
        <f>VLOOKUP($B$11,ABONE2,12,FALSE)</f>
        <v>99</v>
      </c>
      <c r="M37" s="29">
        <f>VLOOKUP($B$11,ABONE2,13,FALSE)</f>
        <v>106</v>
      </c>
      <c r="N37" s="29">
        <f>VLOOKUP($B$11,ABONE2,14,FALSE)</f>
        <v>205</v>
      </c>
      <c r="O37" s="29">
        <f>VLOOKUP($B$11,ABONE2,15,FALSE)</f>
        <v>101372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14408.311304166666</v>
      </c>
      <c r="D38" s="18">
        <f>VLOOKUP($B$11,TUKETIM,4,FALSE)</f>
        <v>47.928983333333342</v>
      </c>
      <c r="E38" s="18">
        <f>VLOOKUP($B$11,TUKETIM,5,FALSE)</f>
        <v>14456.240287499999</v>
      </c>
      <c r="F38" s="18">
        <f>VLOOKUP($B$11,TUKETIM,6,FALSE)</f>
        <v>1774.5949375000002</v>
      </c>
      <c r="G38" s="18">
        <f>VLOOKUP($B$11,TUKETIM,7,FALSE)</f>
        <v>1586.5804124999997</v>
      </c>
      <c r="H38" s="18">
        <f>VLOOKUP($B$11,TUKETIM,8,FALSE)</f>
        <v>3361.17535</v>
      </c>
      <c r="I38" s="18">
        <f>VLOOKUP($B$11,TUKETIM,9,FALSE)</f>
        <v>6986.6540208333327</v>
      </c>
      <c r="J38" s="18">
        <f>VLOOKUP($B$11,TUKETIM,10,FALSE)</f>
        <v>3864.211129166667</v>
      </c>
      <c r="K38" s="18">
        <f>VLOOKUP($B$11,TUKETIM,11,FALSE)</f>
        <v>10850.86515</v>
      </c>
      <c r="L38" s="29">
        <f>VLOOKUP($B$11,TUKETIM,12,FALSE)</f>
        <v>673.43810416666679</v>
      </c>
      <c r="M38" s="29">
        <f>VLOOKUP($B$11,TUKETIM,13,FALSE)</f>
        <v>18430.755549999998</v>
      </c>
      <c r="N38" s="29">
        <f>VLOOKUP($B$11,TUKETIM,14,FALSE)</f>
        <v>19104.193654166666</v>
      </c>
      <c r="O38" s="29">
        <f>VLOOKUP($B$11,TUKETIM,15,FALSE)</f>
        <v>47772.474441666658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415215.72820000001</v>
      </c>
      <c r="D39" s="18">
        <f>VLOOKUP($B$11,ANLASMA,4,FALSE)</f>
        <v>486.94</v>
      </c>
      <c r="E39" s="18">
        <f>VLOOKUP($B$11,ANLASMA,5,FALSE)</f>
        <v>415702.66820000001</v>
      </c>
      <c r="F39" s="18">
        <f>VLOOKUP($B$11,ANLASMA,6,FALSE)</f>
        <v>15798.271000000001</v>
      </c>
      <c r="G39" s="18">
        <f>VLOOKUP($B$11,ANLASMA,7,FALSE)</f>
        <v>19458.630999999998</v>
      </c>
      <c r="H39" s="18">
        <f>VLOOKUP($B$11,ANLASMA,8,FALSE)</f>
        <v>35256.902000000002</v>
      </c>
      <c r="I39" s="18">
        <f>VLOOKUP($B$11,ANLASMA,9,FALSE)</f>
        <v>79508.827399999995</v>
      </c>
      <c r="J39" s="18">
        <f>VLOOKUP($B$11,ANLASMA,10,FALSE)</f>
        <v>66034.460000000006</v>
      </c>
      <c r="K39" s="18">
        <f>VLOOKUP($B$11,ANLASMA,11,FALSE)</f>
        <v>145543.2874</v>
      </c>
      <c r="L39" s="29">
        <f>VLOOKUP($B$11,ANLASMA,12,FALSE)</f>
        <v>1868.9739999999999</v>
      </c>
      <c r="M39" s="29">
        <f>VLOOKUP($B$11,ANLASMA,13,FALSE)</f>
        <v>50641</v>
      </c>
      <c r="N39" s="29">
        <f>VLOOKUP($B$11,ANLASMA,14,FALSE)</f>
        <v>52509.974000000002</v>
      </c>
      <c r="O39" s="29">
        <f>VLOOKUP($B$11,ANLASMA,15,FALSE)</f>
        <v>649012.83160000003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0.16804707212962949</v>
      </c>
      <c r="D17" s="14">
        <f t="shared" si="1"/>
        <v>5.9096959379716649</v>
      </c>
      <c r="E17" s="14">
        <f t="shared" si="2"/>
        <v>0.17856411641737679</v>
      </c>
      <c r="F17" s="14">
        <f t="shared" si="3"/>
        <v>2.8094576246084406</v>
      </c>
      <c r="G17" s="14">
        <f t="shared" si="4"/>
        <v>3.84462705821772</v>
      </c>
      <c r="H17" s="14">
        <f t="shared" si="5"/>
        <v>3.3442093303618248</v>
      </c>
      <c r="I17" s="14">
        <f t="shared" si="6"/>
        <v>0.33223518739342062</v>
      </c>
      <c r="J17" s="14">
        <f t="shared" si="7"/>
        <v>21.840540498636891</v>
      </c>
      <c r="K17" s="14">
        <f t="shared" si="8"/>
        <v>1.3579202672648576</v>
      </c>
      <c r="L17" s="14">
        <f t="shared" si="9"/>
        <v>0.1214400133634625</v>
      </c>
      <c r="M17" s="14">
        <f t="shared" si="10"/>
        <v>40.103830910012483</v>
      </c>
      <c r="N17" s="14">
        <f t="shared" si="11"/>
        <v>33.440099093904315</v>
      </c>
      <c r="O17" s="19">
        <f t="shared" si="12"/>
        <v>0.73266253830666228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7.3881120553092065E-3</v>
      </c>
      <c r="D21" s="14">
        <f t="shared" si="1"/>
        <v>0</v>
      </c>
      <c r="E21" s="14">
        <f t="shared" si="2"/>
        <v>7.3745791654540316E-3</v>
      </c>
      <c r="F21" s="14">
        <f t="shared" si="3"/>
        <v>0.14369937746329786</v>
      </c>
      <c r="G21" s="14">
        <f t="shared" si="4"/>
        <v>0</v>
      </c>
      <c r="H21" s="14">
        <f t="shared" si="5"/>
        <v>6.9466614478526242E-2</v>
      </c>
      <c r="I21" s="14">
        <f t="shared" si="6"/>
        <v>2.8651406907816115E-2</v>
      </c>
      <c r="J21" s="14">
        <f t="shared" si="7"/>
        <v>0</v>
      </c>
      <c r="K21" s="14">
        <f t="shared" si="8"/>
        <v>2.7285082589957831E-2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1.7028640579274758E-2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0.1754351841849387</v>
      </c>
      <c r="D25" s="14">
        <f t="shared" ref="D25:O25" si="13">SUM(D15:D24)</f>
        <v>5.9096959379716649</v>
      </c>
      <c r="E25" s="14">
        <f t="shared" si="13"/>
        <v>0.18593869558283083</v>
      </c>
      <c r="F25" s="14">
        <f t="shared" si="13"/>
        <v>2.9531570020717384</v>
      </c>
      <c r="G25" s="14">
        <f t="shared" si="13"/>
        <v>3.84462705821772</v>
      </c>
      <c r="H25" s="14">
        <f t="shared" si="13"/>
        <v>3.4136759448403509</v>
      </c>
      <c r="I25" s="14">
        <f t="shared" si="13"/>
        <v>0.36088659430123671</v>
      </c>
      <c r="J25" s="14">
        <f t="shared" si="13"/>
        <v>21.840540498636891</v>
      </c>
      <c r="K25" s="14">
        <f t="shared" si="13"/>
        <v>1.3852053498548154</v>
      </c>
      <c r="L25" s="14">
        <f t="shared" si="13"/>
        <v>0.1214400133634625</v>
      </c>
      <c r="M25" s="14">
        <f t="shared" si="13"/>
        <v>40.103830910012483</v>
      </c>
      <c r="N25" s="14">
        <f t="shared" si="13"/>
        <v>33.440099093904315</v>
      </c>
      <c r="O25" s="14">
        <f t="shared" si="13"/>
        <v>0.74969117888593706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0.50961037418932442</v>
      </c>
      <c r="D29" s="14">
        <f>(SUMIFS(MESKENOG2,KAYNAK,A29,SEBEP,B29,SÜRE,"Uzun",BİLDİRİM,"Bildirimli",İL,$B$10,İLÇE,$B$11)/VLOOKUP($B$11,ABONE2,4,FALSE))</f>
        <v>8.8454702490480042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0.52487926462982115</v>
      </c>
      <c r="F29" s="14">
        <f>(SUMIFS(TARIMSALAG2,KAYNAK,A29,SEBEP,B29,SÜRE,"Uzun",BİLDİRİM,"Bildirimli",İL,$B$10,İLÇE,$B$11)/VLOOKUP($B$11,ABONE2,6,FALSE))</f>
        <v>5.6506880502715511</v>
      </c>
      <c r="G29" s="14">
        <f>(SUMIFS(TARIMSALOG2,KAYNAK,A29,SEBEP,B29,SÜRE,"Uzun",BİLDİRİM,"Bildirimli",İL,$B$10,İLÇE,$B$11)/VLOOKUP($B$11,ABONE2,7,FALSE))</f>
        <v>12.559308363066052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9.219569024459755</v>
      </c>
      <c r="I29" s="14">
        <f>(SUMIFS(TICARETHANEAG2,KAYNAK,A29,SEBEP,B29,SÜRE,"Uzun",BİLDİRİM,"Bildirimli",İL,$B$10,İLÇE,$B$11)/VLOOKUP($B$11,ABONE2,9,FALSE))</f>
        <v>1.079117243885082</v>
      </c>
      <c r="J29" s="14">
        <f>(SUMIFS(TICARETHANEOG2,KAYNAK,A29,SEBEP,B29,SÜRE,"Uzun",BİLDİRİM,"Bildirimli",İL,$B$10,İLÇE,$B$11)/VLOOKUP($B$11,ABONE2,10,FALSE))</f>
        <v>29.378747637575916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2.428666092139125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180.4842168829303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150.40351406910858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1.8746673535747007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0.50961037418932442</v>
      </c>
      <c r="D33" s="14">
        <f t="shared" ref="D33:O33" si="14">SUM(D28:D32)</f>
        <v>8.8454702490480042</v>
      </c>
      <c r="E33" s="14">
        <f t="shared" si="14"/>
        <v>0.52487926462982115</v>
      </c>
      <c r="F33" s="14">
        <f t="shared" si="14"/>
        <v>5.6506880502715511</v>
      </c>
      <c r="G33" s="14">
        <f t="shared" si="14"/>
        <v>12.559308363066052</v>
      </c>
      <c r="H33" s="14">
        <f t="shared" si="14"/>
        <v>9.219569024459755</v>
      </c>
      <c r="I33" s="14">
        <f t="shared" si="14"/>
        <v>1.079117243885082</v>
      </c>
      <c r="J33" s="14">
        <f t="shared" si="14"/>
        <v>29.378747637575916</v>
      </c>
      <c r="K33" s="14">
        <f t="shared" si="14"/>
        <v>2.428666092139125</v>
      </c>
      <c r="L33" s="14">
        <f t="shared" si="14"/>
        <v>0</v>
      </c>
      <c r="M33" s="14">
        <f t="shared" si="14"/>
        <v>180.4842168829303</v>
      </c>
      <c r="N33" s="14">
        <f t="shared" si="14"/>
        <v>150.40351406910858</v>
      </c>
      <c r="O33" s="14">
        <f t="shared" si="14"/>
        <v>1.8746673535747007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8719</v>
      </c>
      <c r="D37" s="18">
        <f>VLOOKUP($B$11,ABONE2,4,FALSE)</f>
        <v>16</v>
      </c>
      <c r="E37" s="18">
        <f>VLOOKUP($B$11,ABONE2,5,FALSE)</f>
        <v>8735</v>
      </c>
      <c r="F37" s="18">
        <f>VLOOKUP($B$11,ABONE2,6,FALSE)</f>
        <v>583</v>
      </c>
      <c r="G37" s="18">
        <f>VLOOKUP($B$11,ABONE2,7,FALSE)</f>
        <v>623</v>
      </c>
      <c r="H37" s="18">
        <f>VLOOKUP($B$11,ABONE2,8,FALSE)</f>
        <v>1206</v>
      </c>
      <c r="I37" s="18">
        <f>VLOOKUP($B$11,ABONE2,9,FALSE)</f>
        <v>1977</v>
      </c>
      <c r="J37" s="18">
        <f>VLOOKUP($B$11,ABONE2,10,FALSE)</f>
        <v>99</v>
      </c>
      <c r="K37" s="18">
        <f>VLOOKUP($B$11,ABONE2,11,FALSE)</f>
        <v>2076</v>
      </c>
      <c r="L37" s="29">
        <f>VLOOKUP($B$11,ABONE2,12,FALSE)</f>
        <v>2</v>
      </c>
      <c r="M37" s="29">
        <f>VLOOKUP($B$11,ABONE2,13,FALSE)</f>
        <v>10</v>
      </c>
      <c r="N37" s="29">
        <f>VLOOKUP($B$11,ABONE2,14,FALSE)</f>
        <v>12</v>
      </c>
      <c r="O37" s="29">
        <f>VLOOKUP($B$11,ABONE2,15,FALSE)</f>
        <v>12029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1394.6393291666666</v>
      </c>
      <c r="D38" s="18">
        <f>VLOOKUP($B$11,TUKETIM,4,FALSE)</f>
        <v>14.466412500000001</v>
      </c>
      <c r="E38" s="18">
        <f>VLOOKUP($B$11,TUKETIM,5,FALSE)</f>
        <v>1409.1057416666665</v>
      </c>
      <c r="F38" s="18">
        <f>VLOOKUP($B$11,TUKETIM,6,FALSE)</f>
        <v>463.24317500000001</v>
      </c>
      <c r="G38" s="18">
        <f>VLOOKUP($B$11,TUKETIM,7,FALSE)</f>
        <v>970.49626250000006</v>
      </c>
      <c r="H38" s="18">
        <f>VLOOKUP($B$11,TUKETIM,8,FALSE)</f>
        <v>1433.7394375000001</v>
      </c>
      <c r="I38" s="18">
        <f>VLOOKUP($B$11,TUKETIM,9,FALSE)</f>
        <v>672.86697916666662</v>
      </c>
      <c r="J38" s="18">
        <f>VLOOKUP($B$11,TUKETIM,10,FALSE)</f>
        <v>470.87962083333338</v>
      </c>
      <c r="K38" s="18">
        <f>VLOOKUP($B$11,TUKETIM,11,FALSE)</f>
        <v>1143.7465999999999</v>
      </c>
      <c r="L38" s="29">
        <f>VLOOKUP($B$11,TUKETIM,12,FALSE)</f>
        <v>11.661637500000001</v>
      </c>
      <c r="M38" s="29">
        <f>VLOOKUP($B$11,TUKETIM,13,FALSE)</f>
        <v>1548.9431458333333</v>
      </c>
      <c r="N38" s="29">
        <f>VLOOKUP($B$11,TUKETIM,14,FALSE)</f>
        <v>1560.6047833333334</v>
      </c>
      <c r="O38" s="29">
        <f>VLOOKUP($B$11,TUKETIM,15,FALSE)</f>
        <v>5547.1965625000003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41714.748999999996</v>
      </c>
      <c r="D39" s="18">
        <f>VLOOKUP($B$11,ANLASMA,4,FALSE)</f>
        <v>109.92</v>
      </c>
      <c r="E39" s="18">
        <f>VLOOKUP($B$11,ANLASMA,5,FALSE)</f>
        <v>41824.668999999994</v>
      </c>
      <c r="F39" s="18">
        <f>VLOOKUP($B$11,ANLASMA,6,FALSE)</f>
        <v>3944.49</v>
      </c>
      <c r="G39" s="18">
        <f>VLOOKUP($B$11,ANLASMA,7,FALSE)</f>
        <v>11398.855</v>
      </c>
      <c r="H39" s="18">
        <f>VLOOKUP($B$11,ANLASMA,8,FALSE)</f>
        <v>15343.344999999999</v>
      </c>
      <c r="I39" s="18">
        <f>VLOOKUP($B$11,ANLASMA,9,FALSE)</f>
        <v>10361.162</v>
      </c>
      <c r="J39" s="18">
        <f>VLOOKUP($B$11,ANLASMA,10,FALSE)</f>
        <v>18535.476000000002</v>
      </c>
      <c r="K39" s="18">
        <f>VLOOKUP($B$11,ANLASMA,11,FALSE)</f>
        <v>28896.638000000003</v>
      </c>
      <c r="L39" s="29">
        <f>VLOOKUP($B$11,ANLASMA,12,FALSE)</f>
        <v>19.52</v>
      </c>
      <c r="M39" s="29">
        <f>VLOOKUP($B$11,ANLASMA,13,FALSE)</f>
        <v>7167.4</v>
      </c>
      <c r="N39" s="29">
        <f>VLOOKUP($B$11,ANLASMA,14,FALSE)</f>
        <v>7186.92</v>
      </c>
      <c r="O39" s="29">
        <f>VLOOKUP($B$11,ANLASMA,15,FALSE)</f>
        <v>93251.572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6.2181038762343738E-2</v>
      </c>
      <c r="D17" s="14">
        <f t="shared" si="1"/>
        <v>0</v>
      </c>
      <c r="E17" s="14">
        <f t="shared" si="2"/>
        <v>6.208659611537784E-2</v>
      </c>
      <c r="F17" s="14">
        <f t="shared" si="3"/>
        <v>0.80272786615571157</v>
      </c>
      <c r="G17" s="14">
        <f t="shared" si="4"/>
        <v>2.7801772029224883</v>
      </c>
      <c r="H17" s="14">
        <f t="shared" si="5"/>
        <v>1.3775677896344256</v>
      </c>
      <c r="I17" s="14">
        <f t="shared" si="6"/>
        <v>7.4834211888427482E-2</v>
      </c>
      <c r="J17" s="14">
        <f t="shared" si="7"/>
        <v>2.0149993417551721</v>
      </c>
      <c r="K17" s="14">
        <f t="shared" si="8"/>
        <v>0.148316336538237</v>
      </c>
      <c r="L17" s="14">
        <f t="shared" si="9"/>
        <v>0.45619284610568339</v>
      </c>
      <c r="M17" s="14">
        <f t="shared" si="10"/>
        <v>23.056433145236905</v>
      </c>
      <c r="N17" s="14">
        <f t="shared" si="11"/>
        <v>16.276361055497539</v>
      </c>
      <c r="O17" s="19">
        <f t="shared" si="12"/>
        <v>0.3199429404545201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1.0362530564167329E-2</v>
      </c>
      <c r="D21" s="14">
        <f t="shared" si="1"/>
        <v>0</v>
      </c>
      <c r="E21" s="14">
        <f t="shared" si="2"/>
        <v>1.0346791605230259E-2</v>
      </c>
      <c r="F21" s="14">
        <f t="shared" si="3"/>
        <v>7.0268525772787499E-2</v>
      </c>
      <c r="G21" s="14">
        <f t="shared" si="4"/>
        <v>0</v>
      </c>
      <c r="H21" s="14">
        <f t="shared" si="5"/>
        <v>4.9841628745814388E-2</v>
      </c>
      <c r="I21" s="14">
        <f t="shared" si="6"/>
        <v>1.4818652973628664E-2</v>
      </c>
      <c r="J21" s="14">
        <f t="shared" si="7"/>
        <v>0</v>
      </c>
      <c r="K21" s="14">
        <f t="shared" si="8"/>
        <v>1.4257408939196791E-2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1.7806276334549488E-2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7.254356932651107E-2</v>
      </c>
      <c r="D25" s="14">
        <f t="shared" ref="D25:O25" si="13">SUM(D15:D24)</f>
        <v>0</v>
      </c>
      <c r="E25" s="14">
        <f t="shared" si="13"/>
        <v>7.2433387720608103E-2</v>
      </c>
      <c r="F25" s="14">
        <f t="shared" si="13"/>
        <v>0.87299639192849909</v>
      </c>
      <c r="G25" s="14">
        <f t="shared" si="13"/>
        <v>2.7801772029224883</v>
      </c>
      <c r="H25" s="14">
        <f t="shared" si="13"/>
        <v>1.4274094183802399</v>
      </c>
      <c r="I25" s="14">
        <f t="shared" si="13"/>
        <v>8.9652864862056147E-2</v>
      </c>
      <c r="J25" s="14">
        <f t="shared" si="13"/>
        <v>2.0149993417551721</v>
      </c>
      <c r="K25" s="14">
        <f t="shared" si="13"/>
        <v>0.16257374547743381</v>
      </c>
      <c r="L25" s="14">
        <f t="shared" si="13"/>
        <v>0.45619284610568339</v>
      </c>
      <c r="M25" s="14">
        <f t="shared" si="13"/>
        <v>23.056433145236905</v>
      </c>
      <c r="N25" s="14">
        <f t="shared" si="13"/>
        <v>16.276361055497539</v>
      </c>
      <c r="O25" s="14">
        <f t="shared" si="13"/>
        <v>0.33774921678906961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2.2495892830920296E-3</v>
      </c>
      <c r="D29" s="14">
        <f>(SUMIFS(MESKENOG2,KAYNAK,A29,SEBEP,B29,SÜRE,"Uzun",BİLDİRİM,"Bildirimli",İL,$B$10,İLÇE,$B$11)/VLOOKUP($B$11,ABONE2,4,FALSE))</f>
        <v>4.6553455863016669E-3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2.2532432264444134E-3</v>
      </c>
      <c r="F29" s="14">
        <f>(SUMIFS(TARIMSALAG2,KAYNAK,A29,SEBEP,B29,SÜRE,"Uzun",BİLDİRİM,"Bildirimli",İL,$B$10,İLÇE,$B$11)/VLOOKUP($B$11,ABONE2,6,FALSE))</f>
        <v>0.11106232447459254</v>
      </c>
      <c r="G29" s="14">
        <f>(SUMIFS(TARIMSALOG2,KAYNAK,A29,SEBEP,B29,SÜRE,"Uzun",BİLDİRİM,"Bildirimli",İL,$B$10,İLÇE,$B$11)/VLOOKUP($B$11,ABONE2,7,FALSE))</f>
        <v>8.4338305750339723E-2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0.103293714380333</v>
      </c>
      <c r="I29" s="14">
        <f>(SUMIFS(TICARETHANEAG2,KAYNAK,A29,SEBEP,B29,SÜRE,"Uzun",BİLDİRİM,"Bildirimli",İL,$B$10,İLÇE,$B$11)/VLOOKUP($B$11,ABONE2,9,FALSE))</f>
        <v>5.164813127121623E-3</v>
      </c>
      <c r="J29" s="14">
        <f>(SUMIFS(TICARETHANEOG2,KAYNAK,A29,SEBEP,B29,SÜRE,"Uzun",BİLDİRİM,"Bildirimli",İL,$B$10,İLÇE,$B$11)/VLOOKUP($B$11,ABONE2,10,FALSE))</f>
        <v>0.11300802343036991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9.2492841343307826E-3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5.8640792313632923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4.1048554619543047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2.4991475719477973E-2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0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2.2495892830920296E-3</v>
      </c>
      <c r="D33" s="14">
        <f t="shared" ref="D33:O33" si="14">SUM(D28:D32)</f>
        <v>4.6553455863016669E-3</v>
      </c>
      <c r="E33" s="14">
        <f t="shared" si="14"/>
        <v>2.2532432264444134E-3</v>
      </c>
      <c r="F33" s="14">
        <f t="shared" si="14"/>
        <v>0.11106232447459254</v>
      </c>
      <c r="G33" s="14">
        <f t="shared" si="14"/>
        <v>8.4338305750339723E-2</v>
      </c>
      <c r="H33" s="14">
        <f t="shared" si="14"/>
        <v>0.103293714380333</v>
      </c>
      <c r="I33" s="14">
        <f t="shared" si="14"/>
        <v>5.164813127121623E-3</v>
      </c>
      <c r="J33" s="14">
        <f t="shared" si="14"/>
        <v>0.11300802343036991</v>
      </c>
      <c r="K33" s="14">
        <f t="shared" si="14"/>
        <v>9.2492841343307826E-3</v>
      </c>
      <c r="L33" s="14">
        <f t="shared" si="14"/>
        <v>0</v>
      </c>
      <c r="M33" s="14">
        <f t="shared" si="14"/>
        <v>5.8640792313632923</v>
      </c>
      <c r="N33" s="14">
        <f t="shared" si="14"/>
        <v>4.1048554619543047</v>
      </c>
      <c r="O33" s="14">
        <f t="shared" si="14"/>
        <v>2.4991475719477973E-2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6574</v>
      </c>
      <c r="D37" s="18">
        <f>VLOOKUP($B$11,ABONE2,4,FALSE)</f>
        <v>10</v>
      </c>
      <c r="E37" s="18">
        <f>VLOOKUP($B$11,ABONE2,5,FALSE)</f>
        <v>6584</v>
      </c>
      <c r="F37" s="18">
        <f>VLOOKUP($B$11,ABONE2,6,FALSE)</f>
        <v>1220</v>
      </c>
      <c r="G37" s="18">
        <f>VLOOKUP($B$11,ABONE2,7,FALSE)</f>
        <v>500</v>
      </c>
      <c r="H37" s="18">
        <f>VLOOKUP($B$11,ABONE2,8,FALSE)</f>
        <v>1720</v>
      </c>
      <c r="I37" s="18">
        <f>VLOOKUP($B$11,ABONE2,9,FALSE)</f>
        <v>1575</v>
      </c>
      <c r="J37" s="18">
        <f>VLOOKUP($B$11,ABONE2,10,FALSE)</f>
        <v>62</v>
      </c>
      <c r="K37" s="18">
        <f>VLOOKUP($B$11,ABONE2,11,FALSE)</f>
        <v>1637</v>
      </c>
      <c r="L37" s="29">
        <f>VLOOKUP($B$11,ABONE2,12,FALSE)</f>
        <v>3</v>
      </c>
      <c r="M37" s="29">
        <f>VLOOKUP($B$11,ABONE2,13,FALSE)</f>
        <v>7</v>
      </c>
      <c r="N37" s="29">
        <f>VLOOKUP($B$11,ABONE2,14,FALSE)</f>
        <v>10</v>
      </c>
      <c r="O37" s="29">
        <f>VLOOKUP($B$11,ABONE2,15,FALSE)</f>
        <v>9951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982.69561250000004</v>
      </c>
      <c r="D38" s="18">
        <f>VLOOKUP($B$11,TUKETIM,4,FALSE)</f>
        <v>13.260283333333334</v>
      </c>
      <c r="E38" s="18">
        <f>VLOOKUP($B$11,TUKETIM,5,FALSE)</f>
        <v>995.95589583333333</v>
      </c>
      <c r="F38" s="18">
        <f>VLOOKUP($B$11,TUKETIM,6,FALSE)</f>
        <v>1077.7871166666666</v>
      </c>
      <c r="G38" s="18">
        <f>VLOOKUP($B$11,TUKETIM,7,FALSE)</f>
        <v>1046.2750958333334</v>
      </c>
      <c r="H38" s="18">
        <f>VLOOKUP($B$11,TUKETIM,8,FALSE)</f>
        <v>2124.0622125</v>
      </c>
      <c r="I38" s="18">
        <f>VLOOKUP($B$11,TUKETIM,9,FALSE)</f>
        <v>562.42265833333329</v>
      </c>
      <c r="J38" s="18">
        <f>VLOOKUP($B$11,TUKETIM,10,FALSE)</f>
        <v>354.35894166666668</v>
      </c>
      <c r="K38" s="18">
        <f>VLOOKUP($B$11,TUKETIM,11,FALSE)</f>
        <v>916.78160000000003</v>
      </c>
      <c r="L38" s="29">
        <f>VLOOKUP($B$11,TUKETIM,12,FALSE)</f>
        <v>31.915141666666667</v>
      </c>
      <c r="M38" s="29">
        <f>VLOOKUP($B$11,TUKETIM,13,FALSE)</f>
        <v>412.63886666666667</v>
      </c>
      <c r="N38" s="29">
        <f>VLOOKUP($B$11,TUKETIM,14,FALSE)</f>
        <v>444.55400833333334</v>
      </c>
      <c r="O38" s="29">
        <f>VLOOKUP($B$11,TUKETIM,15,FALSE)</f>
        <v>4481.3537166666665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28253.772400000002</v>
      </c>
      <c r="D39" s="18">
        <f>VLOOKUP($B$11,ANLASMA,4,FALSE)</f>
        <v>42.5</v>
      </c>
      <c r="E39" s="18">
        <f>VLOOKUP($B$11,ANLASMA,5,FALSE)</f>
        <v>28296.272400000002</v>
      </c>
      <c r="F39" s="18">
        <f>VLOOKUP($B$11,ANLASMA,6,FALSE)</f>
        <v>8491.1299999999992</v>
      </c>
      <c r="G39" s="18">
        <f>VLOOKUP($B$11,ANLASMA,7,FALSE)</f>
        <v>8103.7740000000003</v>
      </c>
      <c r="H39" s="18">
        <f>VLOOKUP($B$11,ANLASMA,8,FALSE)</f>
        <v>16594.903999999999</v>
      </c>
      <c r="I39" s="18">
        <f>VLOOKUP($B$11,ANLASMA,9,FALSE)</f>
        <v>7821.7464</v>
      </c>
      <c r="J39" s="18">
        <f>VLOOKUP($B$11,ANLASMA,10,FALSE)</f>
        <v>21442.83</v>
      </c>
      <c r="K39" s="18">
        <f>VLOOKUP($B$11,ANLASMA,11,FALSE)</f>
        <v>29264.576400000002</v>
      </c>
      <c r="L39" s="29">
        <f>VLOOKUP($B$11,ANLASMA,12,FALSE)</f>
        <v>167</v>
      </c>
      <c r="M39" s="29">
        <f>VLOOKUP($B$11,ANLASMA,13,FALSE)</f>
        <v>4126</v>
      </c>
      <c r="N39" s="29">
        <f>VLOOKUP($B$11,ANLASMA,14,FALSE)</f>
        <v>4293</v>
      </c>
      <c r="O39" s="29">
        <f>VLOOKUP($B$11,ANLASMA,15,FALSE)</f>
        <v>78448.752800000002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0.31959993034224271</v>
      </c>
      <c r="D17" s="14">
        <f t="shared" si="1"/>
        <v>0.28660268491713331</v>
      </c>
      <c r="E17" s="14">
        <f t="shared" si="2"/>
        <v>0.31959128666302195</v>
      </c>
      <c r="F17" s="14">
        <f t="shared" si="3"/>
        <v>1.074840725037987</v>
      </c>
      <c r="G17" s="14">
        <f t="shared" si="4"/>
        <v>24.126918766433498</v>
      </c>
      <c r="H17" s="14">
        <f t="shared" si="5"/>
        <v>3.5077777214913395</v>
      </c>
      <c r="I17" s="14">
        <f t="shared" si="6"/>
        <v>1.0037538100866983</v>
      </c>
      <c r="J17" s="14">
        <f t="shared" si="7"/>
        <v>5.1408830004465713</v>
      </c>
      <c r="K17" s="14">
        <f t="shared" si="8"/>
        <v>1.2168471477811138</v>
      </c>
      <c r="L17" s="14">
        <f t="shared" si="9"/>
        <v>41.549193432376768</v>
      </c>
      <c r="M17" s="14">
        <f t="shared" si="10"/>
        <v>236.56627908147473</v>
      </c>
      <c r="N17" s="14">
        <f t="shared" si="11"/>
        <v>125.12794442484733</v>
      </c>
      <c r="O17" s="19">
        <f t="shared" si="12"/>
        <v>1.0641333439312484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8.3739409550344108E-3</v>
      </c>
      <c r="D21" s="14">
        <f t="shared" si="1"/>
        <v>0</v>
      </c>
      <c r="E21" s="14">
        <f t="shared" si="2"/>
        <v>8.3717473883140343E-3</v>
      </c>
      <c r="F21" s="14">
        <f t="shared" si="3"/>
        <v>0.12411331988471851</v>
      </c>
      <c r="G21" s="14">
        <f t="shared" si="4"/>
        <v>0</v>
      </c>
      <c r="H21" s="14">
        <f t="shared" si="5"/>
        <v>0.11101428876232078</v>
      </c>
      <c r="I21" s="14">
        <f t="shared" si="6"/>
        <v>8.6922707109485783E-2</v>
      </c>
      <c r="J21" s="14">
        <f t="shared" si="7"/>
        <v>0</v>
      </c>
      <c r="K21" s="14">
        <f t="shared" si="8"/>
        <v>8.2445532497062518E-2</v>
      </c>
      <c r="L21" s="14">
        <f t="shared" si="9"/>
        <v>0</v>
      </c>
      <c r="M21" s="14">
        <f t="shared" si="10"/>
        <v>0</v>
      </c>
      <c r="N21" s="14">
        <f t="shared" si="11"/>
        <v>0</v>
      </c>
      <c r="O21" s="19">
        <f t="shared" si="12"/>
        <v>3.3789089970138464E-2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0.32797387129727712</v>
      </c>
      <c r="D25" s="14">
        <f t="shared" ref="D25:O25" si="13">SUM(D15:D24)</f>
        <v>0.28660268491713331</v>
      </c>
      <c r="E25" s="14">
        <f t="shared" si="13"/>
        <v>0.32796303405133598</v>
      </c>
      <c r="F25" s="14">
        <f t="shared" si="13"/>
        <v>1.1989540449227054</v>
      </c>
      <c r="G25" s="14">
        <f t="shared" si="13"/>
        <v>24.126918766433498</v>
      </c>
      <c r="H25" s="14">
        <f t="shared" si="13"/>
        <v>3.6187920102536602</v>
      </c>
      <c r="I25" s="14">
        <f t="shared" si="13"/>
        <v>1.0906765171961841</v>
      </c>
      <c r="J25" s="14">
        <f t="shared" si="13"/>
        <v>5.1408830004465713</v>
      </c>
      <c r="K25" s="14">
        <f t="shared" si="13"/>
        <v>1.2992926802781763</v>
      </c>
      <c r="L25" s="14">
        <f t="shared" si="13"/>
        <v>41.549193432376768</v>
      </c>
      <c r="M25" s="14">
        <f t="shared" si="13"/>
        <v>236.56627908147473</v>
      </c>
      <c r="N25" s="14">
        <f t="shared" si="13"/>
        <v>125.12794442484733</v>
      </c>
      <c r="O25" s="14">
        <f t="shared" si="13"/>
        <v>1.0979224339013869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0.34498973361341773</v>
      </c>
      <c r="D29" s="14">
        <f>(SUMIFS(MESKENOG2,KAYNAK,A29,SEBEP,B29,SÜRE,"Uzun",BİLDİRİM,"Bildirimli",İL,$B$10,İLÇE,$B$11)/VLOOKUP($B$11,ABONE2,4,FALSE))</f>
        <v>0.24178739581007502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0.34496269960220527</v>
      </c>
      <c r="F29" s="14">
        <f>(SUMIFS(TARIMSALAG2,KAYNAK,A29,SEBEP,B29,SÜRE,"Uzun",BİLDİRİM,"Bildirimli",İL,$B$10,İLÇE,$B$11)/VLOOKUP($B$11,ABONE2,6,FALSE))</f>
        <v>1.2725753655555854</v>
      </c>
      <c r="G29" s="14">
        <f>(SUMIFS(TARIMSALOG2,KAYNAK,A29,SEBEP,B29,SÜRE,"Uzun",BİLDİRİM,"Bildirimli",İL,$B$10,İLÇE,$B$11)/VLOOKUP($B$11,ABONE2,7,FALSE))</f>
        <v>24.222955496929035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3.6947790733522554</v>
      </c>
      <c r="I29" s="14">
        <f>(SUMIFS(TICARETHANEAG2,KAYNAK,A29,SEBEP,B29,SÜRE,"Uzun",BİLDİRİM,"Bildirimli",İL,$B$10,İLÇE,$B$11)/VLOOKUP($B$11,ABONE2,9,FALSE))</f>
        <v>0.92165172785660099</v>
      </c>
      <c r="J29" s="14">
        <f>(SUMIFS(TICARETHANEOG2,KAYNAK,A29,SEBEP,B29,SÜRE,"Uzun",BİLDİRİM,"Bildirimli",İL,$B$10,İLÇE,$B$11)/VLOOKUP($B$11,ABONE2,10,FALSE))</f>
        <v>5.1194924346911641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1.137872166273959</v>
      </c>
      <c r="L29" s="14">
        <f>(SUMIFS(SANAYIAG2,KAYNAK,A29,SEBEP,B29,SÜRE,"Uzun",BİLDİRİM,"Bildirimli",İL,$B$10,İLÇE,$B$11)/VLOOKUP($B$11,ABONE2,12,FALSE))</f>
        <v>384.20565886948475</v>
      </c>
      <c r="M29" s="14">
        <f>(SUMIFS(SANAYIOG2,KAYNAK,A29,SEBEP,B29,SÜRE,"Uzun",BİLDİRİM,"Bildirimli",İL,$B$10,İLÇE,$B$11)/VLOOKUP($B$11,ABONE2,13,FALSE))</f>
        <v>211.85214799367373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310.33986849413719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1.3378568312997043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3.0747748385611165E-4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3.073969396560184E-4</v>
      </c>
      <c r="F31" s="14">
        <f>(SUMIFS(TARIMSALAG2,KAYNAK,A31,SEBEP,B31,SÜRE,"Uzun",BİLDİRİM,"Bildirimli",İL,$B$10,İLÇE,$B$11)/VLOOKUP($B$11,ABONE2,6,FALSE))</f>
        <v>5.4798111696713631E-3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4.9014669828986593E-3</v>
      </c>
      <c r="I31" s="14">
        <f>(SUMIFS(TICARETHANEAG2,KAYNAK,A31,SEBEP,B31,SÜRE,"Uzun",BİLDİRİM,"Bildirimli",İL,$B$10,İLÇE,$B$11)/VLOOKUP($B$11,ABONE2,9,FALSE))</f>
        <v>0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9.0895227111165459E-4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0.34529721109727385</v>
      </c>
      <c r="D33" s="14">
        <f t="shared" ref="D33:O33" si="14">SUM(D28:D32)</f>
        <v>0.24178739581007502</v>
      </c>
      <c r="E33" s="14">
        <f t="shared" si="14"/>
        <v>0.3452700965418613</v>
      </c>
      <c r="F33" s="14">
        <f t="shared" si="14"/>
        <v>1.2780551767252568</v>
      </c>
      <c r="G33" s="14">
        <f t="shared" si="14"/>
        <v>24.222955496929035</v>
      </c>
      <c r="H33" s="14">
        <f t="shared" si="14"/>
        <v>3.6996805403351543</v>
      </c>
      <c r="I33" s="14">
        <f t="shared" si="14"/>
        <v>0.92165172785660099</v>
      </c>
      <c r="J33" s="14">
        <f t="shared" si="14"/>
        <v>5.1194924346911641</v>
      </c>
      <c r="K33" s="14">
        <f t="shared" si="14"/>
        <v>1.137872166273959</v>
      </c>
      <c r="L33" s="14">
        <f t="shared" si="14"/>
        <v>384.20565886948475</v>
      </c>
      <c r="M33" s="14">
        <f t="shared" si="14"/>
        <v>211.85214799367373</v>
      </c>
      <c r="N33" s="14">
        <f t="shared" si="14"/>
        <v>310.33986849413719</v>
      </c>
      <c r="O33" s="14">
        <f t="shared" si="14"/>
        <v>1.338765783570816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7633</v>
      </c>
      <c r="D37" s="18">
        <f>VLOOKUP($B$11,ABONE2,4,FALSE)</f>
        <v>2</v>
      </c>
      <c r="E37" s="18">
        <f>VLOOKUP($B$11,ABONE2,5,FALSE)</f>
        <v>7635</v>
      </c>
      <c r="F37" s="18">
        <f>VLOOKUP($B$11,ABONE2,6,FALSE)</f>
        <v>1356</v>
      </c>
      <c r="G37" s="18">
        <f>VLOOKUP($B$11,ABONE2,7,FALSE)</f>
        <v>160</v>
      </c>
      <c r="H37" s="18">
        <f>VLOOKUP($B$11,ABONE2,8,FALSE)</f>
        <v>1516</v>
      </c>
      <c r="I37" s="18">
        <f>VLOOKUP($B$11,ABONE2,9,FALSE)</f>
        <v>1510</v>
      </c>
      <c r="J37" s="18">
        <f>VLOOKUP($B$11,ABONE2,10,FALSE)</f>
        <v>82</v>
      </c>
      <c r="K37" s="18">
        <f>VLOOKUP($B$11,ABONE2,11,FALSE)</f>
        <v>1592</v>
      </c>
      <c r="L37" s="29">
        <f>VLOOKUP($B$11,ABONE2,12,FALSE)</f>
        <v>8</v>
      </c>
      <c r="M37" s="29">
        <f>VLOOKUP($B$11,ABONE2,13,FALSE)</f>
        <v>6</v>
      </c>
      <c r="N37" s="29">
        <f>VLOOKUP($B$11,ABONE2,14,FALSE)</f>
        <v>14</v>
      </c>
      <c r="O37" s="29">
        <f>VLOOKUP($B$11,ABONE2,15,FALSE)</f>
        <v>10757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861.606675</v>
      </c>
      <c r="D38" s="18">
        <f>VLOOKUP($B$11,TUKETIM,4,FALSE)</f>
        <v>0.59876249999999998</v>
      </c>
      <c r="E38" s="18">
        <f>VLOOKUP($B$11,TUKETIM,5,FALSE)</f>
        <v>862.20543750000002</v>
      </c>
      <c r="F38" s="18">
        <f>VLOOKUP($B$11,TUKETIM,6,FALSE)</f>
        <v>511.51788333333332</v>
      </c>
      <c r="G38" s="18">
        <f>VLOOKUP($B$11,TUKETIM,7,FALSE)</f>
        <v>797.34433333333322</v>
      </c>
      <c r="H38" s="18">
        <f>VLOOKUP($B$11,TUKETIM,8,FALSE)</f>
        <v>1308.8622166666664</v>
      </c>
      <c r="I38" s="18">
        <f>VLOOKUP($B$11,TUKETIM,9,FALSE)</f>
        <v>730.65852083333334</v>
      </c>
      <c r="J38" s="18">
        <f>VLOOKUP($B$11,TUKETIM,10,FALSE)</f>
        <v>278.13792083333334</v>
      </c>
      <c r="K38" s="18">
        <f>VLOOKUP($B$11,TUKETIM,11,FALSE)</f>
        <v>1008.7964416666666</v>
      </c>
      <c r="L38" s="29">
        <f>VLOOKUP($B$11,TUKETIM,12,FALSE)</f>
        <v>21.726487499999998</v>
      </c>
      <c r="M38" s="29">
        <f>VLOOKUP($B$11,TUKETIM,13,FALSE)</f>
        <v>28.478345833333332</v>
      </c>
      <c r="N38" s="29">
        <f>VLOOKUP($B$11,TUKETIM,14,FALSE)</f>
        <v>50.204833333333326</v>
      </c>
      <c r="O38" s="29">
        <f>VLOOKUP($B$11,TUKETIM,15,FALSE)</f>
        <v>3230.0689291666658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30293.952399999998</v>
      </c>
      <c r="D39" s="18">
        <f>VLOOKUP($B$11,ANLASMA,4,FALSE)</f>
        <v>9</v>
      </c>
      <c r="E39" s="18">
        <f>VLOOKUP($B$11,ANLASMA,5,FALSE)</f>
        <v>30302.952399999998</v>
      </c>
      <c r="F39" s="18">
        <f>VLOOKUP($B$11,ANLASMA,6,FALSE)</f>
        <v>5711.5709999999999</v>
      </c>
      <c r="G39" s="18">
        <f>VLOOKUP($B$11,ANLASMA,7,FALSE)</f>
        <v>9804.4</v>
      </c>
      <c r="H39" s="18">
        <f>VLOOKUP($B$11,ANLASMA,8,FALSE)</f>
        <v>15515.971</v>
      </c>
      <c r="I39" s="18">
        <f>VLOOKUP($B$11,ANLASMA,9,FALSE)</f>
        <v>8211.3420000000006</v>
      </c>
      <c r="J39" s="18">
        <f>VLOOKUP($B$11,ANLASMA,10,FALSE)</f>
        <v>8303.1</v>
      </c>
      <c r="K39" s="18">
        <f>VLOOKUP($B$11,ANLASMA,11,FALSE)</f>
        <v>16514.442000000003</v>
      </c>
      <c r="L39" s="29">
        <f>VLOOKUP($B$11,ANLASMA,12,FALSE)</f>
        <v>61.129999999999995</v>
      </c>
      <c r="M39" s="29">
        <f>VLOOKUP($B$11,ANLASMA,13,FALSE)</f>
        <v>405</v>
      </c>
      <c r="N39" s="29">
        <f>VLOOKUP($B$11,ANLASMA,14,FALSE)</f>
        <v>466.13</v>
      </c>
      <c r="O39" s="29">
        <f>VLOOKUP($B$11,ANLASMA,15,FALSE)</f>
        <v>62799.4954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AC70"/>
  <sheetViews>
    <sheetView topLeftCell="A3"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82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6.7540668944250246E-2</v>
      </c>
      <c r="D17" s="14">
        <f t="shared" si="1"/>
        <v>0.14415092088407158</v>
      </c>
      <c r="E17" s="14">
        <f t="shared" si="2"/>
        <v>6.7552030268640026E-2</v>
      </c>
      <c r="F17" s="14">
        <f t="shared" si="3"/>
        <v>0</v>
      </c>
      <c r="G17" s="14">
        <f t="shared" si="4"/>
        <v>0</v>
      </c>
      <c r="H17" s="14">
        <f t="shared" si="5"/>
        <v>0</v>
      </c>
      <c r="I17" s="14">
        <f t="shared" si="6"/>
        <v>0.1372266429125443</v>
      </c>
      <c r="J17" s="14">
        <f t="shared" si="7"/>
        <v>3.3491172764693893</v>
      </c>
      <c r="K17" s="14">
        <f t="shared" si="8"/>
        <v>0.16266334760551665</v>
      </c>
      <c r="L17" s="14">
        <f t="shared" si="9"/>
        <v>2.2393152233984788</v>
      </c>
      <c r="M17" s="14">
        <f t="shared" si="10"/>
        <v>4.55746258548421E-2</v>
      </c>
      <c r="N17" s="14">
        <f t="shared" si="11"/>
        <v>1.6218178700158257</v>
      </c>
      <c r="O17" s="19">
        <f t="shared" si="12"/>
        <v>9.757189903482609E-2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4.7053637853746574E-3</v>
      </c>
      <c r="D18" s="14">
        <f t="shared" si="1"/>
        <v>0</v>
      </c>
      <c r="E18" s="14">
        <f t="shared" si="2"/>
        <v>4.7046659784495543E-3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4.1291793716018432E-3</v>
      </c>
      <c r="J18" s="14">
        <f t="shared" si="7"/>
        <v>8.0528258474299369E-2</v>
      </c>
      <c r="K18" s="14">
        <f t="shared" si="8"/>
        <v>4.7342251330131828E-3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4.7084642859868877E-3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3.1966491214533821E-2</v>
      </c>
      <c r="D21" s="14">
        <f t="shared" si="1"/>
        <v>0</v>
      </c>
      <c r="E21" s="14">
        <f t="shared" si="2"/>
        <v>3.1961750573861129E-2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3.89355632413192E-2</v>
      </c>
      <c r="J21" s="14">
        <f t="shared" si="7"/>
        <v>0</v>
      </c>
      <c r="K21" s="14">
        <f t="shared" si="8"/>
        <v>3.8627211389647587E-2</v>
      </c>
      <c r="L21" s="14">
        <f t="shared" si="9"/>
        <v>1.4973479334259325</v>
      </c>
      <c r="M21" s="14">
        <f t="shared" si="10"/>
        <v>0</v>
      </c>
      <c r="N21" s="14">
        <f t="shared" si="11"/>
        <v>1.0758722188319665</v>
      </c>
      <c r="O21" s="19">
        <f t="shared" si="12"/>
        <v>3.5035682802063033E-2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3.8967803511234214E-4</v>
      </c>
      <c r="D22" s="14">
        <f t="shared" si="1"/>
        <v>0</v>
      </c>
      <c r="E22" s="14">
        <f t="shared" si="2"/>
        <v>3.8962024573752118E-4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8.0457116727924972E-4</v>
      </c>
      <c r="J22" s="14">
        <f t="shared" si="7"/>
        <v>0</v>
      </c>
      <c r="K22" s="14">
        <f t="shared" si="8"/>
        <v>7.9819933164675854E-4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5.1123819927949548E-4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0.10460220197927107</v>
      </c>
      <c r="D25" s="14">
        <f t="shared" ref="D25:O25" si="13">SUM(D15:D24)</f>
        <v>0.14415092088407158</v>
      </c>
      <c r="E25" s="14">
        <f t="shared" si="13"/>
        <v>0.10460806706668824</v>
      </c>
      <c r="F25" s="14">
        <f t="shared" si="13"/>
        <v>0</v>
      </c>
      <c r="G25" s="14">
        <f t="shared" si="13"/>
        <v>0</v>
      </c>
      <c r="H25" s="14">
        <f t="shared" si="13"/>
        <v>0</v>
      </c>
      <c r="I25" s="14">
        <f t="shared" si="13"/>
        <v>0.18109595669274459</v>
      </c>
      <c r="J25" s="14">
        <f t="shared" si="13"/>
        <v>3.4296455349436887</v>
      </c>
      <c r="K25" s="14">
        <f t="shared" si="13"/>
        <v>0.20682298345982419</v>
      </c>
      <c r="L25" s="14">
        <f t="shared" si="13"/>
        <v>3.7366631568244113</v>
      </c>
      <c r="M25" s="14">
        <f t="shared" si="13"/>
        <v>4.55746258548421E-2</v>
      </c>
      <c r="N25" s="14">
        <f t="shared" si="13"/>
        <v>2.6976900888477919</v>
      </c>
      <c r="O25" s="14">
        <f t="shared" si="13"/>
        <v>0.13782728432215552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0.13785373616907023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0.13783329241676162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0.27578007448869207</v>
      </c>
      <c r="J29" s="14">
        <f>(SUMIFS(TICARETHANEOG2,KAYNAK,A29,SEBEP,B29,SÜRE,"Uzun",BİLDİRİM,"Bildirimli",İL,$B$10,İLÇE,$B$11)/VLOOKUP($B$11,ABONE2,10,FALSE))</f>
        <v>0.16015783534348585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0.27486439924049105</v>
      </c>
      <c r="L29" s="14">
        <f>(SUMIFS(SANAYIAG2,KAYNAK,A29,SEBEP,B29,SÜRE,"Uzun",BİLDİRİM,"Bildirimli",İL,$B$10,İLÇE,$B$11)/VLOOKUP($B$11,ABONE2,12,FALSE))</f>
        <v>2.3242651821900417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1.6700275753513634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0.18034869613894511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7.7672985748624856E-2</v>
      </c>
      <c r="D31" s="14">
        <f>(SUMIFS(MESKENOG2,KAYNAK,A31,SEBEP,B31,SÜRE,"Uzun",BİLDİRİM,"Bildirimli",İL,$B$10,İLÇE,$B$11)/VLOOKUP($B$11,ABONE2,4,FALSE))</f>
        <v>0.70659658430180172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7.7766255315538158E-2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6.5006031542419865E-2</v>
      </c>
      <c r="J31" s="14">
        <f>(SUMIFS(TICARETHANEOG2,KAYNAK,A31,SEBEP,B31,SÜRE,"Uzun",BİLDİRİM,"Bildirimli",İL,$B$10,İLÇE,$B$11)/VLOOKUP($B$11,ABONE2,10,FALSE))</f>
        <v>5.9474669294645663E-3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6.4538314724183435E-2</v>
      </c>
      <c r="L31" s="14">
        <f>(SUMIFS(SANAYIAG2,KAYNAK,A31,SEBEP,B31,SÜRE,"Uzun",BİLDİRİM,"Bildirimli",İL,$B$10,İLÇE,$B$11)/VLOOKUP($B$11,ABONE2,12,FALSE))</f>
        <v>4.4913454730574909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3.2271148954561233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7.7083451468698355E-2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0.21552672191769509</v>
      </c>
      <c r="D33" s="14">
        <f t="shared" ref="D33:O33" si="14">SUM(D28:D32)</f>
        <v>0.70659658430180172</v>
      </c>
      <c r="E33" s="14">
        <f t="shared" si="14"/>
        <v>0.21559954773229978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0.34078610603111192</v>
      </c>
      <c r="J33" s="14">
        <f t="shared" si="14"/>
        <v>0.16610530227295042</v>
      </c>
      <c r="K33" s="14">
        <f t="shared" si="14"/>
        <v>0.33940271396467447</v>
      </c>
      <c r="L33" s="14">
        <f t="shared" si="14"/>
        <v>6.8156106552475322</v>
      </c>
      <c r="M33" s="14">
        <f t="shared" si="14"/>
        <v>0</v>
      </c>
      <c r="N33" s="14">
        <f t="shared" si="14"/>
        <v>4.8971424708074869</v>
      </c>
      <c r="O33" s="14">
        <f t="shared" si="14"/>
        <v>0.25743214760764344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182036</v>
      </c>
      <c r="D37" s="18">
        <f>VLOOKUP($B$11,ABONE2,4,FALSE)</f>
        <v>27</v>
      </c>
      <c r="E37" s="18">
        <f>VLOOKUP($B$11,ABONE2,5,FALSE)</f>
        <v>182063</v>
      </c>
      <c r="F37" s="18">
        <f>VLOOKUP($B$11,ABONE2,6,FALSE)</f>
        <v>6</v>
      </c>
      <c r="G37" s="18">
        <f>VLOOKUP($B$11,ABONE2,7,FALSE)</f>
        <v>2</v>
      </c>
      <c r="H37" s="18">
        <f>VLOOKUP($B$11,ABONE2,8,FALSE)</f>
        <v>8</v>
      </c>
      <c r="I37" s="18">
        <f>VLOOKUP($B$11,ABONE2,9,FALSE)</f>
        <v>77041</v>
      </c>
      <c r="J37" s="18">
        <f>VLOOKUP($B$11,ABONE2,10,FALSE)</f>
        <v>615</v>
      </c>
      <c r="K37" s="18">
        <f>VLOOKUP($B$11,ABONE2,11,FALSE)</f>
        <v>77656</v>
      </c>
      <c r="L37" s="29">
        <f>VLOOKUP($B$11,ABONE2,12,FALSE)</f>
        <v>194</v>
      </c>
      <c r="M37" s="29">
        <f>VLOOKUP($B$11,ABONE2,13,FALSE)</f>
        <v>76</v>
      </c>
      <c r="N37" s="29">
        <f>VLOOKUP($B$11,ABONE2,14,FALSE)</f>
        <v>270</v>
      </c>
      <c r="O37" s="29">
        <f>VLOOKUP($B$11,ABONE2,15,FALSE)</f>
        <v>259997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45539.11114999999</v>
      </c>
      <c r="D38" s="18">
        <f>VLOOKUP($B$11,TUKETIM,4,FALSE)</f>
        <v>113.77550416666666</v>
      </c>
      <c r="E38" s="18">
        <f>VLOOKUP($B$11,TUKETIM,5,FALSE)</f>
        <v>45652.886654166658</v>
      </c>
      <c r="F38" s="18">
        <f>VLOOKUP($B$11,TUKETIM,6,FALSE)</f>
        <v>0.35621249999999999</v>
      </c>
      <c r="G38" s="18">
        <f>VLOOKUP($B$11,TUKETIM,7,FALSE)</f>
        <v>0</v>
      </c>
      <c r="H38" s="18">
        <f>VLOOKUP($B$11,TUKETIM,8,FALSE)</f>
        <v>0.35621249999999999</v>
      </c>
      <c r="I38" s="18">
        <f>VLOOKUP($B$11,TUKETIM,9,FALSE)</f>
        <v>38807.842275000003</v>
      </c>
      <c r="J38" s="18">
        <f>VLOOKUP($B$11,TUKETIM,10,FALSE)</f>
        <v>26417.783583333334</v>
      </c>
      <c r="K38" s="18">
        <f>VLOOKUP($B$11,TUKETIM,11,FALSE)</f>
        <v>65225.62585833334</v>
      </c>
      <c r="L38" s="29">
        <f>VLOOKUP($B$11,TUKETIM,12,FALSE)</f>
        <v>1234.8314958333335</v>
      </c>
      <c r="M38" s="29">
        <f>VLOOKUP($B$11,TUKETIM,13,FALSE)</f>
        <v>1038.5827750000001</v>
      </c>
      <c r="N38" s="29">
        <f>VLOOKUP($B$11,TUKETIM,14,FALSE)</f>
        <v>2273.4142708333338</v>
      </c>
      <c r="O38" s="29">
        <f>VLOOKUP($B$11,TUKETIM,15,FALSE)</f>
        <v>113152.28299583335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726963.897</v>
      </c>
      <c r="D39" s="18">
        <f>VLOOKUP($B$11,ANLASMA,4,FALSE)</f>
        <v>11329.43</v>
      </c>
      <c r="E39" s="18">
        <f>VLOOKUP($B$11,ANLASMA,5,FALSE)</f>
        <v>738293.32700000005</v>
      </c>
      <c r="F39" s="18">
        <f>VLOOKUP($B$11,ANLASMA,6,FALSE)</f>
        <v>20</v>
      </c>
      <c r="G39" s="18">
        <f>VLOOKUP($B$11,ANLASMA,7,FALSE)</f>
        <v>1004</v>
      </c>
      <c r="H39" s="18">
        <f>VLOOKUP($B$11,ANLASMA,8,FALSE)</f>
        <v>1024</v>
      </c>
      <c r="I39" s="18">
        <f>VLOOKUP($B$11,ANLASMA,9,FALSE)</f>
        <v>512764.56455700006</v>
      </c>
      <c r="J39" s="18">
        <f>VLOOKUP($B$11,ANLASMA,10,FALSE)</f>
        <v>576984.52559999994</v>
      </c>
      <c r="K39" s="18">
        <f>VLOOKUP($B$11,ANLASMA,11,FALSE)</f>
        <v>1089749.0901569999</v>
      </c>
      <c r="L39" s="29">
        <f>VLOOKUP($B$11,ANLASMA,12,FALSE)</f>
        <v>4461.7969999999996</v>
      </c>
      <c r="M39" s="29">
        <f>VLOOKUP($B$11,ANLASMA,13,FALSE)</f>
        <v>101173.54</v>
      </c>
      <c r="N39" s="29">
        <f>VLOOKUP($B$11,ANLASMA,14,FALSE)</f>
        <v>105635.337</v>
      </c>
      <c r="O39" s="29">
        <f>VLOOKUP($B$11,ANLASMA,15,FALSE)</f>
        <v>1934701.754157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C35:E35"/>
    <mergeCell ref="F35:H35"/>
    <mergeCell ref="I35:K35"/>
    <mergeCell ref="L35:N35"/>
    <mergeCell ref="O35:O3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127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0.2427466711669308</v>
      </c>
      <c r="D17" s="14">
        <f t="shared" si="1"/>
        <v>2.7535480421667704</v>
      </c>
      <c r="E17" s="14">
        <f t="shared" si="2"/>
        <v>0.2444897681305496</v>
      </c>
      <c r="F17" s="14">
        <f t="shared" si="3"/>
        <v>5.6542265883294824</v>
      </c>
      <c r="G17" s="14">
        <f t="shared" si="4"/>
        <v>14.346623595045324</v>
      </c>
      <c r="H17" s="14">
        <f t="shared" si="5"/>
        <v>9.9022515937375175</v>
      </c>
      <c r="I17" s="14">
        <f t="shared" si="6"/>
        <v>0.67727658939837299</v>
      </c>
      <c r="J17" s="14">
        <f t="shared" si="7"/>
        <v>65.738784908049013</v>
      </c>
      <c r="K17" s="14">
        <f t="shared" si="8"/>
        <v>2.4242069121044674</v>
      </c>
      <c r="L17" s="14">
        <f t="shared" si="9"/>
        <v>132.21401466155723</v>
      </c>
      <c r="M17" s="14">
        <f t="shared" si="10"/>
        <v>219.78310867129528</v>
      </c>
      <c r="N17" s="14">
        <f t="shared" si="11"/>
        <v>185.46549074856009</v>
      </c>
      <c r="O17" s="19">
        <f t="shared" si="12"/>
        <v>1.1440483640915144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8.7798467807206192E-3</v>
      </c>
      <c r="D21" s="14">
        <f t="shared" si="1"/>
        <v>0</v>
      </c>
      <c r="E21" s="14">
        <f t="shared" si="2"/>
        <v>8.7737514661165739E-3</v>
      </c>
      <c r="F21" s="14">
        <f t="shared" si="3"/>
        <v>0.3760965725826696</v>
      </c>
      <c r="G21" s="14">
        <f t="shared" si="4"/>
        <v>4.0360060825368201E-2</v>
      </c>
      <c r="H21" s="14">
        <f t="shared" si="5"/>
        <v>0.21202018535926348</v>
      </c>
      <c r="I21" s="14">
        <f t="shared" si="6"/>
        <v>6.2129032252599595E-2</v>
      </c>
      <c r="J21" s="14">
        <f t="shared" si="7"/>
        <v>0</v>
      </c>
      <c r="K21" s="14">
        <f t="shared" si="8"/>
        <v>6.0460840211448617E-2</v>
      </c>
      <c r="L21" s="14">
        <f t="shared" si="9"/>
        <v>3.5559692087127357</v>
      </c>
      <c r="M21" s="14">
        <f t="shared" si="10"/>
        <v>0</v>
      </c>
      <c r="N21" s="14">
        <f t="shared" si="11"/>
        <v>1.3935555007117479</v>
      </c>
      <c r="O21" s="19">
        <f t="shared" si="12"/>
        <v>2.6241893440916274E-2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1.4372565862821724E-3</v>
      </c>
      <c r="D22" s="14">
        <f t="shared" si="1"/>
        <v>0</v>
      </c>
      <c r="E22" s="14">
        <f t="shared" si="2"/>
        <v>1.4362587862887417E-3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1.0376186214043131E-2</v>
      </c>
      <c r="J22" s="14">
        <f t="shared" si="7"/>
        <v>0</v>
      </c>
      <c r="K22" s="14">
        <f t="shared" si="8"/>
        <v>1.0097581017210326E-2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2.5396565413739426E-3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0.25296377453393359</v>
      </c>
      <c r="D25" s="14">
        <f t="shared" ref="D25:O25" si="13">SUM(D15:D24)</f>
        <v>2.7535480421667704</v>
      </c>
      <c r="E25" s="14">
        <f t="shared" si="13"/>
        <v>0.25469977838295488</v>
      </c>
      <c r="F25" s="14">
        <f t="shared" si="13"/>
        <v>6.0303231609121521</v>
      </c>
      <c r="G25" s="14">
        <f t="shared" si="13"/>
        <v>14.386983655870692</v>
      </c>
      <c r="H25" s="14">
        <f t="shared" si="13"/>
        <v>10.11427177909678</v>
      </c>
      <c r="I25" s="14">
        <f t="shared" si="13"/>
        <v>0.74978180786501569</v>
      </c>
      <c r="J25" s="14">
        <f t="shared" si="13"/>
        <v>65.738784908049013</v>
      </c>
      <c r="K25" s="14">
        <f t="shared" si="13"/>
        <v>2.4947653333331266</v>
      </c>
      <c r="L25" s="14">
        <f t="shared" si="13"/>
        <v>135.76998387026995</v>
      </c>
      <c r="M25" s="14">
        <f t="shared" si="13"/>
        <v>219.78310867129528</v>
      </c>
      <c r="N25" s="14">
        <f t="shared" si="13"/>
        <v>186.85904624927184</v>
      </c>
      <c r="O25" s="14">
        <f t="shared" si="13"/>
        <v>1.1728299140738048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0.44047934856146642</v>
      </c>
      <c r="D29" s="14">
        <f>(SUMIFS(MESKENOG2,KAYNAK,A29,SEBEP,B29,SÜRE,"Uzun",BİLDİRİM,"Bildirimli",İL,$B$10,İLÇE,$B$11)/VLOOKUP($B$11,ABONE2,4,FALSE))</f>
        <v>0.22581067004712929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0.44033031713029691</v>
      </c>
      <c r="F29" s="14">
        <f>(SUMIFS(TARIMSALAG2,KAYNAK,A29,SEBEP,B29,SÜRE,"Uzun",BİLDİRİM,"Bildirimli",İL,$B$10,İLÇE,$B$11)/VLOOKUP($B$11,ABONE2,6,FALSE))</f>
        <v>2.680065614463103</v>
      </c>
      <c r="G29" s="14">
        <f>(SUMIFS(TARIMSALOG2,KAYNAK,A29,SEBEP,B29,SÜRE,"Uzun",BİLDİRİM,"Bildirimli",İL,$B$10,İLÇE,$B$11)/VLOOKUP($B$11,ABONE2,7,FALSE))</f>
        <v>4.0032597520328945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3.3267182902512631</v>
      </c>
      <c r="I29" s="14">
        <f>(SUMIFS(TICARETHANEAG2,KAYNAK,A29,SEBEP,B29,SÜRE,"Uzun",BİLDİRİM,"Bildirimli",İL,$B$10,İLÇE,$B$11)/VLOOKUP($B$11,ABONE2,9,FALSE))</f>
        <v>0.79200437110559263</v>
      </c>
      <c r="J29" s="14">
        <f>(SUMIFS(TICARETHANEOG2,KAYNAK,A29,SEBEP,B29,SÜRE,"Uzun",BİLDİRİM,"Bildirimli",İL,$B$10,İLÇE,$B$11)/VLOOKUP($B$11,ABONE2,10,FALSE))</f>
        <v>37.189275301182022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1.7692872207451638</v>
      </c>
      <c r="L29" s="14">
        <f>(SUMIFS(SANAYIAG2,KAYNAK,A29,SEBEP,B29,SÜRE,"Uzun",BİLDİRİM,"Bildirimli",İL,$B$10,İLÇE,$B$11)/VLOOKUP($B$11,ABONE2,12,FALSE))</f>
        <v>26.940094420172091</v>
      </c>
      <c r="M29" s="14">
        <f>(SUMIFS(SANAYIOG2,KAYNAK,A29,SEBEP,B29,SÜRE,"Uzun",BİLDİRİM,"Bildirimli",İL,$B$10,İLÇE,$B$11)/VLOOKUP($B$11,ABONE2,13,FALSE))</f>
        <v>324.54422388554519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207.91557855452058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0.9368008986380949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4.3695356991380798E-3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4.3665021957723562E-3</v>
      </c>
      <c r="F31" s="14">
        <f>(SUMIFS(TARIMSALAG2,KAYNAK,A31,SEBEP,B31,SÜRE,"Uzun",BİLDİRİM,"Bildirimli",İL,$B$10,İLÇE,$B$11)/VLOOKUP($B$11,ABONE2,6,FALSE))</f>
        <v>0.10736051166069685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5.4892804792766606E-2</v>
      </c>
      <c r="I31" s="14">
        <f>(SUMIFS(TICARETHANEAG2,KAYNAK,A31,SEBEP,B31,SÜRE,"Uzun",BİLDİRİM,"Bildirimli",İL,$B$10,İLÇE,$B$11)/VLOOKUP($B$11,ABONE2,9,FALSE))</f>
        <v>1.7719769409312625E-2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1.7243985750242205E-2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8.4009294628995933E-3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0.44484888426060448</v>
      </c>
      <c r="D33" s="14">
        <f t="shared" ref="D33:O33" si="14">SUM(D28:D32)</f>
        <v>0.22581067004712929</v>
      </c>
      <c r="E33" s="14">
        <f t="shared" si="14"/>
        <v>0.44469681932606925</v>
      </c>
      <c r="F33" s="14">
        <f t="shared" si="14"/>
        <v>2.7874261261237998</v>
      </c>
      <c r="G33" s="14">
        <f t="shared" si="14"/>
        <v>4.0032597520328945</v>
      </c>
      <c r="H33" s="14">
        <f t="shared" si="14"/>
        <v>3.3816110950440299</v>
      </c>
      <c r="I33" s="14">
        <f t="shared" si="14"/>
        <v>0.80972414051490527</v>
      </c>
      <c r="J33" s="14">
        <f t="shared" si="14"/>
        <v>37.189275301182022</v>
      </c>
      <c r="K33" s="14">
        <f t="shared" si="14"/>
        <v>1.786531206495406</v>
      </c>
      <c r="L33" s="14">
        <f t="shared" si="14"/>
        <v>26.940094420172091</v>
      </c>
      <c r="M33" s="14">
        <f t="shared" si="14"/>
        <v>324.54422388554519</v>
      </c>
      <c r="N33" s="14">
        <f t="shared" si="14"/>
        <v>207.91557855452058</v>
      </c>
      <c r="O33" s="14">
        <f t="shared" si="14"/>
        <v>0.94520182810099451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67653</v>
      </c>
      <c r="D37" s="18">
        <f>VLOOKUP($B$11,ABONE2,4,FALSE)</f>
        <v>47</v>
      </c>
      <c r="E37" s="18">
        <f>VLOOKUP($B$11,ABONE2,5,FALSE)</f>
        <v>67700</v>
      </c>
      <c r="F37" s="18">
        <f>VLOOKUP($B$11,ABONE2,6,FALSE)</f>
        <v>1924</v>
      </c>
      <c r="G37" s="18">
        <f>VLOOKUP($B$11,ABONE2,7,FALSE)</f>
        <v>1839</v>
      </c>
      <c r="H37" s="18">
        <f>VLOOKUP($B$11,ABONE2,8,FALSE)</f>
        <v>3763</v>
      </c>
      <c r="I37" s="18">
        <f>VLOOKUP($B$11,ABONE2,9,FALSE)</f>
        <v>10873</v>
      </c>
      <c r="J37" s="18">
        <f>VLOOKUP($B$11,ABONE2,10,FALSE)</f>
        <v>300</v>
      </c>
      <c r="K37" s="18">
        <f>VLOOKUP($B$11,ABONE2,11,FALSE)</f>
        <v>11173</v>
      </c>
      <c r="L37" s="29">
        <f>VLOOKUP($B$11,ABONE2,12,FALSE)</f>
        <v>29</v>
      </c>
      <c r="M37" s="29">
        <f>VLOOKUP($B$11,ABONE2,13,FALSE)</f>
        <v>45</v>
      </c>
      <c r="N37" s="29">
        <f>VLOOKUP($B$11,ABONE2,14,FALSE)</f>
        <v>74</v>
      </c>
      <c r="O37" s="29">
        <f>VLOOKUP($B$11,ABONE2,15,FALSE)</f>
        <v>82710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14106.369033333332</v>
      </c>
      <c r="D38" s="18">
        <f>VLOOKUP($B$11,TUKETIM,4,FALSE)</f>
        <v>18.469733333333334</v>
      </c>
      <c r="E38" s="18">
        <f>VLOOKUP($B$11,TUKETIM,5,FALSE)</f>
        <v>14124.838766666666</v>
      </c>
      <c r="F38" s="18">
        <f>VLOOKUP($B$11,TUKETIM,6,FALSE)</f>
        <v>1885.2744958333333</v>
      </c>
      <c r="G38" s="18">
        <f>VLOOKUP($B$11,TUKETIM,7,FALSE)</f>
        <v>2669.7396791666665</v>
      </c>
      <c r="H38" s="18">
        <f>VLOOKUP($B$11,TUKETIM,8,FALSE)</f>
        <v>4555.0141750000003</v>
      </c>
      <c r="I38" s="18">
        <f>VLOOKUP($B$11,TUKETIM,9,FALSE)</f>
        <v>6557.1592875000006</v>
      </c>
      <c r="J38" s="18">
        <f>VLOOKUP($B$11,TUKETIM,10,FALSE)</f>
        <v>6998.9611708333332</v>
      </c>
      <c r="K38" s="18">
        <f>VLOOKUP($B$11,TUKETIM,11,FALSE)</f>
        <v>13556.120458333335</v>
      </c>
      <c r="L38" s="29">
        <f>VLOOKUP($B$11,TUKETIM,12,FALSE)</f>
        <v>191.45497083333331</v>
      </c>
      <c r="M38" s="29">
        <f>VLOOKUP($B$11,TUKETIM,13,FALSE)</f>
        <v>3373.9643375000005</v>
      </c>
      <c r="N38" s="29">
        <f>VLOOKUP($B$11,TUKETIM,14,FALSE)</f>
        <v>3565.4193083333339</v>
      </c>
      <c r="O38" s="29">
        <f>VLOOKUP($B$11,TUKETIM,15,FALSE)</f>
        <v>35801.392708333333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324872.65379999997</v>
      </c>
      <c r="D39" s="18">
        <f>VLOOKUP($B$11,ANLASMA,4,FALSE)</f>
        <v>328.26</v>
      </c>
      <c r="E39" s="18">
        <f>VLOOKUP($B$11,ANLASMA,5,FALSE)</f>
        <v>325200.91379999998</v>
      </c>
      <c r="F39" s="18">
        <f>VLOOKUP($B$11,ANLASMA,6,FALSE)</f>
        <v>16205.660999999998</v>
      </c>
      <c r="G39" s="18">
        <f>VLOOKUP($B$11,ANLASMA,7,FALSE)</f>
        <v>31677.808000000005</v>
      </c>
      <c r="H39" s="18">
        <f>VLOOKUP($B$11,ANLASMA,8,FALSE)</f>
        <v>47883.469000000005</v>
      </c>
      <c r="I39" s="18">
        <f>VLOOKUP($B$11,ANLASMA,9,FALSE)</f>
        <v>62989.032200000009</v>
      </c>
      <c r="J39" s="18">
        <f>VLOOKUP($B$11,ANLASMA,10,FALSE)</f>
        <v>54426.847000000002</v>
      </c>
      <c r="K39" s="18">
        <f>VLOOKUP($B$11,ANLASMA,11,FALSE)</f>
        <v>117415.87920000001</v>
      </c>
      <c r="L39" s="29">
        <f>VLOOKUP($B$11,ANLASMA,12,FALSE)</f>
        <v>859.65499999999997</v>
      </c>
      <c r="M39" s="29">
        <f>VLOOKUP($B$11,ANLASMA,13,FALSE)</f>
        <v>17273.34</v>
      </c>
      <c r="N39" s="29">
        <f>VLOOKUP($B$11,ANLASMA,14,FALSE)</f>
        <v>18132.994999999999</v>
      </c>
      <c r="O39" s="29">
        <f>VLOOKUP($B$11,ANLASMA,15,FALSE)</f>
        <v>508633.25699999998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81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128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6" t="s">
        <v>18</v>
      </c>
      <c r="B14" s="26" t="s">
        <v>19</v>
      </c>
      <c r="C14" s="25" t="s">
        <v>20</v>
      </c>
      <c r="D14" s="25" t="s">
        <v>2</v>
      </c>
      <c r="E14" s="25" t="s">
        <v>64</v>
      </c>
      <c r="F14" s="25" t="s">
        <v>20</v>
      </c>
      <c r="G14" s="25" t="s">
        <v>2</v>
      </c>
      <c r="H14" s="25" t="s">
        <v>64</v>
      </c>
      <c r="I14" s="25" t="s">
        <v>20</v>
      </c>
      <c r="J14" s="25" t="s">
        <v>2</v>
      </c>
      <c r="K14" s="25" t="s">
        <v>64</v>
      </c>
      <c r="L14" s="25" t="s">
        <v>20</v>
      </c>
      <c r="M14" s="25" t="s">
        <v>2</v>
      </c>
      <c r="N14" s="25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6" t="s">
        <v>26</v>
      </c>
      <c r="B15" s="2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6" t="s">
        <v>26</v>
      </c>
      <c r="B16" s="2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6" t="s">
        <v>129</v>
      </c>
      <c r="B17" s="26" t="s">
        <v>27</v>
      </c>
      <c r="C17" s="14">
        <f t="shared" si="0"/>
        <v>0.15906252895055004</v>
      </c>
      <c r="D17" s="14">
        <f t="shared" si="1"/>
        <v>9.2043505201435796</v>
      </c>
      <c r="E17" s="14">
        <f t="shared" si="2"/>
        <v>0.16680652736245094</v>
      </c>
      <c r="F17" s="14">
        <f t="shared" si="3"/>
        <v>1.5192772087110358</v>
      </c>
      <c r="G17" s="14">
        <f t="shared" si="4"/>
        <v>2.4357531113607926</v>
      </c>
      <c r="H17" s="14">
        <f t="shared" si="5"/>
        <v>1.9381387166265056</v>
      </c>
      <c r="I17" s="14">
        <f t="shared" si="6"/>
        <v>0.40953008884222381</v>
      </c>
      <c r="J17" s="14">
        <f t="shared" si="7"/>
        <v>23.721267574880198</v>
      </c>
      <c r="K17" s="14">
        <f t="shared" si="8"/>
        <v>1.6504392056603356</v>
      </c>
      <c r="L17" s="14">
        <f t="shared" si="9"/>
        <v>54.893700701917616</v>
      </c>
      <c r="M17" s="14">
        <f t="shared" si="10"/>
        <v>299.3915904808166</v>
      </c>
      <c r="N17" s="14">
        <f t="shared" si="11"/>
        <v>209.99070003534661</v>
      </c>
      <c r="O17" s="19">
        <f t="shared" si="12"/>
        <v>0.93657441218343407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6" t="s">
        <v>129</v>
      </c>
      <c r="B18" s="2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6" t="s">
        <v>129</v>
      </c>
      <c r="B19" s="2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6" t="s">
        <v>129</v>
      </c>
      <c r="B20" s="2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6" t="s">
        <v>130</v>
      </c>
      <c r="B21" s="26" t="s">
        <v>27</v>
      </c>
      <c r="C21" s="14">
        <f t="shared" si="0"/>
        <v>2.9214743085951744E-2</v>
      </c>
      <c r="D21" s="14">
        <f t="shared" si="1"/>
        <v>7.6059617637014174E-2</v>
      </c>
      <c r="E21" s="14">
        <f t="shared" si="2"/>
        <v>2.9254848678441706E-2</v>
      </c>
      <c r="F21" s="14">
        <f t="shared" si="3"/>
        <v>6.5473763065945503E-2</v>
      </c>
      <c r="G21" s="14">
        <f t="shared" si="4"/>
        <v>7.7419548140215564E-3</v>
      </c>
      <c r="H21" s="14">
        <f t="shared" si="5"/>
        <v>3.9088309625028426E-2</v>
      </c>
      <c r="I21" s="14">
        <f t="shared" si="6"/>
        <v>0.10097330616222604</v>
      </c>
      <c r="J21" s="14">
        <f t="shared" si="7"/>
        <v>1.4034202848562837E-2</v>
      </c>
      <c r="K21" s="14">
        <f t="shared" si="8"/>
        <v>9.6345443225174243E-2</v>
      </c>
      <c r="L21" s="14">
        <f t="shared" si="9"/>
        <v>6.3138817061094965</v>
      </c>
      <c r="M21" s="14">
        <f t="shared" si="10"/>
        <v>2.134440201790393E-2</v>
      </c>
      <c r="N21" s="14">
        <f t="shared" si="11"/>
        <v>2.322216768056935</v>
      </c>
      <c r="O21" s="19">
        <f t="shared" si="12"/>
        <v>4.5286134598677016E-2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6" t="s">
        <v>130</v>
      </c>
      <c r="B22" s="26" t="s">
        <v>3</v>
      </c>
      <c r="C22" s="14">
        <f t="shared" si="0"/>
        <v>2.9731593658254785E-5</v>
      </c>
      <c r="D22" s="14">
        <f t="shared" si="1"/>
        <v>0</v>
      </c>
      <c r="E22" s="14">
        <f t="shared" si="2"/>
        <v>2.9706139364892653E-5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2.467339686770755E-5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6" t="s">
        <v>130</v>
      </c>
      <c r="B23" s="2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6" t="s">
        <v>130</v>
      </c>
      <c r="B24" s="2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0.18830700363016004</v>
      </c>
      <c r="D25" s="14">
        <f t="shared" ref="D25:O25" si="13">SUM(D15:D24)</f>
        <v>9.2804101377805939</v>
      </c>
      <c r="E25" s="14">
        <f t="shared" si="13"/>
        <v>0.19609108218025753</v>
      </c>
      <c r="F25" s="14">
        <f t="shared" si="13"/>
        <v>1.5847509717769812</v>
      </c>
      <c r="G25" s="14">
        <f t="shared" si="13"/>
        <v>2.443495066174814</v>
      </c>
      <c r="H25" s="14">
        <f t="shared" si="13"/>
        <v>1.9772270262515341</v>
      </c>
      <c r="I25" s="14">
        <f t="shared" si="13"/>
        <v>0.51050339500444986</v>
      </c>
      <c r="J25" s="14">
        <f t="shared" si="13"/>
        <v>23.735301777728761</v>
      </c>
      <c r="K25" s="14">
        <f t="shared" si="13"/>
        <v>1.7467846488855099</v>
      </c>
      <c r="L25" s="14">
        <f t="shared" si="13"/>
        <v>61.207582408027115</v>
      </c>
      <c r="M25" s="14">
        <f t="shared" si="13"/>
        <v>299.41293488283452</v>
      </c>
      <c r="N25" s="14">
        <f t="shared" si="13"/>
        <v>212.31291680340354</v>
      </c>
      <c r="O25" s="14">
        <f t="shared" si="13"/>
        <v>0.98188522017897883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6" t="s">
        <v>18</v>
      </c>
      <c r="B27" s="26" t="s">
        <v>19</v>
      </c>
      <c r="C27" s="25" t="s">
        <v>1</v>
      </c>
      <c r="D27" s="25" t="s">
        <v>2</v>
      </c>
      <c r="E27" s="25" t="s">
        <v>64</v>
      </c>
      <c r="F27" s="25" t="s">
        <v>1</v>
      </c>
      <c r="G27" s="25" t="s">
        <v>2</v>
      </c>
      <c r="H27" s="25" t="s">
        <v>64</v>
      </c>
      <c r="I27" s="25" t="s">
        <v>1</v>
      </c>
      <c r="J27" s="25" t="s">
        <v>2</v>
      </c>
      <c r="K27" s="25" t="s">
        <v>64</v>
      </c>
      <c r="L27" s="25" t="s">
        <v>1</v>
      </c>
      <c r="M27" s="25" t="s">
        <v>2</v>
      </c>
      <c r="N27" s="25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6" t="s">
        <v>26</v>
      </c>
      <c r="B28" s="2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6" t="s">
        <v>129</v>
      </c>
      <c r="B29" s="26" t="s">
        <v>27</v>
      </c>
      <c r="C29" s="14">
        <f>(SUMIFS(MESKENAG2,KAYNAK,A29,SEBEP,B29,SÜRE,"Uzun",BİLDİRİM,"Bildirimli",İL,$B$10,İLÇE,$B$11)/VLOOKUP($B$11,ABONE2,3,FALSE))</f>
        <v>0.52935052904003965</v>
      </c>
      <c r="D29" s="14">
        <f>(SUMIFS(MESKENOG2,KAYNAK,A29,SEBEP,B29,SÜRE,"Uzun",BİLDİRİM,"Bildirimli",İL,$B$10,İLÇE,$B$11)/VLOOKUP($B$11,ABONE2,4,FALSE))</f>
        <v>0.26170041277811867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0.52912138408884568</v>
      </c>
      <c r="F29" s="14">
        <f>(SUMIFS(TARIMSALAG2,KAYNAK,A29,SEBEP,B29,SÜRE,"Uzun",BİLDİRİM,"Bildirimli",İL,$B$10,İLÇE,$B$11)/VLOOKUP($B$11,ABONE2,6,FALSE))</f>
        <v>0.92362976247908235</v>
      </c>
      <c r="G29" s="14">
        <f>(SUMIFS(TARIMSALOG2,KAYNAK,A29,SEBEP,B29,SÜRE,"Uzun",BİLDİRİM,"Bildirimli",İL,$B$10,İLÇE,$B$11)/VLOOKUP($B$11,ABONE2,7,FALSE))</f>
        <v>1.2230373584270708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1.0604694947159345</v>
      </c>
      <c r="I29" s="14">
        <f>(SUMIFS(TICARETHANEAG2,KAYNAK,A29,SEBEP,B29,SÜRE,"Uzun",BİLDİRİM,"Bildirimli",İL,$B$10,İLÇE,$B$11)/VLOOKUP($B$11,ABONE2,9,FALSE))</f>
        <v>1.8274804498308841</v>
      </c>
      <c r="J29" s="14">
        <f>(SUMIFS(TICARETHANEOG2,KAYNAK,A29,SEBEP,B29,SÜRE,"Uzun",BİLDİRİM,"Bildirimli",İL,$B$10,İLÇE,$B$11)/VLOOKUP($B$11,ABONE2,10,FALSE))</f>
        <v>15.836418459093494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2.573191442117297</v>
      </c>
      <c r="L29" s="14">
        <f>(SUMIFS(SANAYIAG2,KAYNAK,A29,SEBEP,B29,SÜRE,"Uzun",BİLDİRİM,"Bildirimli",İL,$B$10,İLÇE,$B$11)/VLOOKUP($B$11,ABONE2,12,FALSE))</f>
        <v>41.427388210712166</v>
      </c>
      <c r="M29" s="14">
        <f>(SUMIFS(SANAYIOG2,KAYNAK,A29,SEBEP,B29,SÜRE,"Uzun",BİLDİRİM,"Bildirimli",İL,$B$10,İLÇE,$B$11)/VLOOKUP($B$11,ABONE2,13,FALSE))</f>
        <v>156.84785215474301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114.64424761011124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1.1301420337112744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6" t="s">
        <v>129</v>
      </c>
      <c r="B30" s="2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6" t="s">
        <v>130</v>
      </c>
      <c r="B31" s="26" t="s">
        <v>27</v>
      </c>
      <c r="C31" s="14">
        <f>(SUMIFS(MESKENAG2,KAYNAK,A31,SEBEP,B31,SÜRE,"Uzun",BİLDİRİM,"Bildirimli",İL,$B$10,İLÇE,$B$11)/VLOOKUP($B$11,ABONE2,3,FALSE))</f>
        <v>1.5622770935862647E-2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1.5609395716252767E-2</v>
      </c>
      <c r="F31" s="14">
        <f>(SUMIFS(TARIMSALAG2,KAYNAK,A31,SEBEP,B31,SÜRE,"Uzun",BİLDİRİM,"Bildirimli",İL,$B$10,İLÇE,$B$11)/VLOOKUP($B$11,ABONE2,6,FALSE))</f>
        <v>1.8966936361635246E-2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1.0298383765760403E-2</v>
      </c>
      <c r="I31" s="14">
        <f>(SUMIFS(TICARETHANEAG2,KAYNAK,A31,SEBEP,B31,SÜRE,"Uzun",BİLDİRİM,"Bildirimli",İL,$B$10,İLÇE,$B$11)/VLOOKUP($B$11,ABONE2,9,FALSE))</f>
        <v>6.8483476157345957E-2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6.483802630763208E-2</v>
      </c>
      <c r="L31" s="14">
        <f>(SUMIFS(SANAYIAG2,KAYNAK,A31,SEBEP,B31,SÜRE,"Uzun",BİLDİRİM,"Bildirimli",İL,$B$10,İLÇE,$B$11)/VLOOKUP($B$11,ABONE2,12,FALSE))</f>
        <v>16.666460183102721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6.094107324569416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3.8041864315826228E-2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6" t="s">
        <v>130</v>
      </c>
      <c r="B32" s="2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0.54497329997590227</v>
      </c>
      <c r="D33" s="14">
        <f t="shared" ref="D33:O33" si="14">SUM(D28:D32)</f>
        <v>0.26170041277811867</v>
      </c>
      <c r="E33" s="14">
        <f t="shared" si="14"/>
        <v>0.54473077980509843</v>
      </c>
      <c r="F33" s="14">
        <f t="shared" si="14"/>
        <v>0.94259669884071762</v>
      </c>
      <c r="G33" s="14">
        <f t="shared" si="14"/>
        <v>1.2230373584270708</v>
      </c>
      <c r="H33" s="14">
        <f t="shared" si="14"/>
        <v>1.070767878481695</v>
      </c>
      <c r="I33" s="14">
        <f t="shared" si="14"/>
        <v>1.8959639259882302</v>
      </c>
      <c r="J33" s="14">
        <f t="shared" si="14"/>
        <v>15.836418459093494</v>
      </c>
      <c r="K33" s="14">
        <f t="shared" si="14"/>
        <v>2.638029468424929</v>
      </c>
      <c r="L33" s="14">
        <f t="shared" si="14"/>
        <v>58.093848393814888</v>
      </c>
      <c r="M33" s="14">
        <f t="shared" si="14"/>
        <v>156.84785215474301</v>
      </c>
      <c r="N33" s="14">
        <f t="shared" si="14"/>
        <v>120.73835493468066</v>
      </c>
      <c r="O33" s="14">
        <f t="shared" si="14"/>
        <v>1.1681838980271007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121372</v>
      </c>
      <c r="D37" s="18">
        <f>VLOOKUP($B$11,ABONE2,4,FALSE)</f>
        <v>104</v>
      </c>
      <c r="E37" s="18">
        <f>VLOOKUP($B$11,ABONE2,5,FALSE)</f>
        <v>121476</v>
      </c>
      <c r="F37" s="18">
        <f>VLOOKUP($B$11,ABONE2,6,FALSE)</f>
        <v>1150</v>
      </c>
      <c r="G37" s="18">
        <f>VLOOKUP($B$11,ABONE2,7,FALSE)</f>
        <v>968</v>
      </c>
      <c r="H37" s="18">
        <f>VLOOKUP($B$11,ABONE2,8,FALSE)</f>
        <v>2118</v>
      </c>
      <c r="I37" s="18">
        <f>VLOOKUP($B$11,ABONE2,9,FALSE)</f>
        <v>21112</v>
      </c>
      <c r="J37" s="18">
        <f>VLOOKUP($B$11,ABONE2,10,FALSE)</f>
        <v>1187</v>
      </c>
      <c r="K37" s="18">
        <f>VLOOKUP($B$11,ABONE2,11,FALSE)</f>
        <v>22299</v>
      </c>
      <c r="L37" s="29">
        <f>VLOOKUP($B$11,ABONE2,12,FALSE)</f>
        <v>132</v>
      </c>
      <c r="M37" s="29">
        <f>VLOOKUP($B$11,ABONE2,13,FALSE)</f>
        <v>229</v>
      </c>
      <c r="N37" s="29">
        <f>VLOOKUP($B$11,ABONE2,14,FALSE)</f>
        <v>361</v>
      </c>
      <c r="O37" s="29">
        <f>VLOOKUP($B$11,ABONE2,15,FALSE)</f>
        <v>146254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22908.79684166667</v>
      </c>
      <c r="D38" s="18">
        <f>VLOOKUP($B$11,TUKETIM,4,FALSE)</f>
        <v>62.980112500000004</v>
      </c>
      <c r="E38" s="18">
        <f>VLOOKUP($B$11,TUKETIM,5,FALSE)</f>
        <v>22971.776954166671</v>
      </c>
      <c r="F38" s="18">
        <f>VLOOKUP($B$11,TUKETIM,6,FALSE)</f>
        <v>498.10673750000001</v>
      </c>
      <c r="G38" s="18">
        <f>VLOOKUP($B$11,TUKETIM,7,FALSE)</f>
        <v>884.71389166666665</v>
      </c>
      <c r="H38" s="18">
        <f>VLOOKUP($B$11,TUKETIM,8,FALSE)</f>
        <v>1382.8206291666665</v>
      </c>
      <c r="I38" s="18">
        <f>VLOOKUP($B$11,TUKETIM,9,FALSE)</f>
        <v>9990.503237500001</v>
      </c>
      <c r="J38" s="18">
        <f>VLOOKUP($B$11,TUKETIM,10,FALSE)</f>
        <v>13865.383525000001</v>
      </c>
      <c r="K38" s="18">
        <f>VLOOKUP($B$11,TUKETIM,11,FALSE)</f>
        <v>23855.886762500002</v>
      </c>
      <c r="L38" s="29">
        <f>VLOOKUP($B$11,TUKETIM,12,FALSE)</f>
        <v>1723.998425</v>
      </c>
      <c r="M38" s="29">
        <f>VLOOKUP($B$11,TUKETIM,13,FALSE)</f>
        <v>24697.123004166668</v>
      </c>
      <c r="N38" s="29">
        <f>VLOOKUP($B$11,TUKETIM,14,FALSE)</f>
        <v>26421.121429166669</v>
      </c>
      <c r="O38" s="29">
        <f>VLOOKUP($B$11,TUKETIM,15,FALSE)</f>
        <v>74631.605775000004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681280.86819999991</v>
      </c>
      <c r="D39" s="18">
        <f>VLOOKUP($B$11,ANLASMA,4,FALSE)</f>
        <v>1629.5079999999998</v>
      </c>
      <c r="E39" s="18">
        <f>VLOOKUP($B$11,ANLASMA,5,FALSE)</f>
        <v>682910.37619999994</v>
      </c>
      <c r="F39" s="18">
        <f>VLOOKUP($B$11,ANLASMA,6,FALSE)</f>
        <v>6235.2780000000002</v>
      </c>
      <c r="G39" s="18">
        <f>VLOOKUP($B$11,ANLASMA,7,FALSE)</f>
        <v>18439.580000000002</v>
      </c>
      <c r="H39" s="18">
        <f>VLOOKUP($B$11,ANLASMA,8,FALSE)</f>
        <v>24674.858</v>
      </c>
      <c r="I39" s="18">
        <f>VLOOKUP($B$11,ANLASMA,9,FALSE)</f>
        <v>145645.51160000003</v>
      </c>
      <c r="J39" s="18">
        <f>VLOOKUP($B$11,ANLASMA,10,FALSE)</f>
        <v>204415.611</v>
      </c>
      <c r="K39" s="18">
        <f>VLOOKUP($B$11,ANLASMA,11,FALSE)</f>
        <v>350061.1226</v>
      </c>
      <c r="L39" s="29">
        <f>VLOOKUP($B$11,ANLASMA,12,FALSE)</f>
        <v>7224.6957999999995</v>
      </c>
      <c r="M39" s="29">
        <f>VLOOKUP($B$11,ANLASMA,13,FALSE)</f>
        <v>183018.09</v>
      </c>
      <c r="N39" s="29">
        <f>VLOOKUP($B$11,ANLASMA,14,FALSE)</f>
        <v>190242.78579999998</v>
      </c>
      <c r="O39" s="29">
        <f>VLOOKUP($B$11,ANLASMA,15,FALSE)</f>
        <v>1247889.1425999999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O55"/>
  <sheetViews>
    <sheetView zoomScale="85" zoomScaleNormal="85" workbookViewId="0">
      <selection sqref="A1:O52"/>
    </sheetView>
  </sheetViews>
  <sheetFormatPr defaultColWidth="8.85546875" defaultRowHeight="15" x14ac:dyDescent="0.25"/>
  <cols>
    <col min="1" max="1" width="27.7109375" bestFit="1" customWidth="1"/>
    <col min="2" max="2" width="16.140625" customWidth="1"/>
    <col min="3" max="15" width="14.42578125" customWidth="1"/>
  </cols>
  <sheetData>
    <row r="1" spans="1:15" ht="30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ht="15" customHeight="1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2922635</v>
      </c>
      <c r="D3">
        <v>2497</v>
      </c>
      <c r="E3">
        <v>2925132</v>
      </c>
      <c r="F3">
        <v>82126</v>
      </c>
      <c r="G3">
        <v>22170</v>
      </c>
      <c r="H3">
        <v>104296</v>
      </c>
      <c r="I3">
        <v>571531</v>
      </c>
      <c r="J3">
        <v>15238</v>
      </c>
      <c r="K3">
        <v>586769</v>
      </c>
      <c r="L3">
        <v>2448</v>
      </c>
      <c r="M3">
        <v>2470</v>
      </c>
      <c r="N3">
        <v>4918</v>
      </c>
      <c r="O3">
        <v>3621115</v>
      </c>
    </row>
    <row r="4" spans="1:15" x14ac:dyDescent="0.25">
      <c r="A4" t="s">
        <v>80</v>
      </c>
      <c r="B4" t="s">
        <v>22</v>
      </c>
      <c r="C4">
        <v>2214905</v>
      </c>
      <c r="D4">
        <v>1759</v>
      </c>
      <c r="E4">
        <v>2216664</v>
      </c>
      <c r="F4">
        <v>48238</v>
      </c>
      <c r="G4">
        <v>6777</v>
      </c>
      <c r="H4">
        <v>55015</v>
      </c>
      <c r="I4">
        <v>437402</v>
      </c>
      <c r="J4">
        <v>9643</v>
      </c>
      <c r="K4">
        <v>447045</v>
      </c>
      <c r="L4">
        <v>1895</v>
      </c>
      <c r="M4">
        <v>1718</v>
      </c>
      <c r="N4">
        <v>3613</v>
      </c>
      <c r="O4">
        <v>2722337</v>
      </c>
    </row>
    <row r="5" spans="1:15" x14ac:dyDescent="0.25">
      <c r="A5" t="s">
        <v>81</v>
      </c>
      <c r="B5" t="s">
        <v>23</v>
      </c>
      <c r="C5">
        <v>707730</v>
      </c>
      <c r="D5">
        <v>738</v>
      </c>
      <c r="E5">
        <v>708468</v>
      </c>
      <c r="F5">
        <v>33888</v>
      </c>
      <c r="G5">
        <v>15393</v>
      </c>
      <c r="H5">
        <v>49281</v>
      </c>
      <c r="I5">
        <v>134129</v>
      </c>
      <c r="J5">
        <v>5595</v>
      </c>
      <c r="K5">
        <v>139724</v>
      </c>
      <c r="L5">
        <v>553</v>
      </c>
      <c r="M5">
        <v>752</v>
      </c>
      <c r="N5">
        <v>1305</v>
      </c>
      <c r="O5">
        <v>898778</v>
      </c>
    </row>
    <row r="6" spans="1:15" x14ac:dyDescent="0.25">
      <c r="A6" t="s">
        <v>95</v>
      </c>
      <c r="B6" t="s">
        <v>80</v>
      </c>
      <c r="C6">
        <v>42704</v>
      </c>
      <c r="D6">
        <v>56</v>
      </c>
      <c r="E6">
        <v>42760</v>
      </c>
      <c r="F6">
        <v>209</v>
      </c>
      <c r="G6">
        <v>100</v>
      </c>
      <c r="H6">
        <v>309</v>
      </c>
      <c r="I6">
        <v>8028</v>
      </c>
      <c r="J6">
        <v>452</v>
      </c>
      <c r="K6">
        <v>8480</v>
      </c>
      <c r="L6">
        <v>11</v>
      </c>
      <c r="M6">
        <v>72</v>
      </c>
      <c r="N6">
        <v>83</v>
      </c>
      <c r="O6">
        <v>51632</v>
      </c>
    </row>
    <row r="7" spans="1:15" x14ac:dyDescent="0.25">
      <c r="A7" t="s">
        <v>111</v>
      </c>
      <c r="B7" t="s">
        <v>80</v>
      </c>
      <c r="C7">
        <v>37385</v>
      </c>
      <c r="D7">
        <v>1</v>
      </c>
      <c r="E7">
        <v>37386</v>
      </c>
      <c r="F7">
        <v>232</v>
      </c>
      <c r="G7">
        <v>0</v>
      </c>
      <c r="H7">
        <v>232</v>
      </c>
      <c r="I7">
        <v>4654</v>
      </c>
      <c r="J7">
        <v>40</v>
      </c>
      <c r="K7">
        <v>4694</v>
      </c>
      <c r="L7">
        <v>17</v>
      </c>
      <c r="M7">
        <v>6</v>
      </c>
      <c r="N7">
        <v>23</v>
      </c>
      <c r="O7">
        <v>42335</v>
      </c>
    </row>
    <row r="8" spans="1:15" x14ac:dyDescent="0.25">
      <c r="A8" t="s">
        <v>98</v>
      </c>
      <c r="B8" t="s">
        <v>80</v>
      </c>
      <c r="C8">
        <v>19667</v>
      </c>
      <c r="D8">
        <v>11</v>
      </c>
      <c r="E8">
        <v>19678</v>
      </c>
      <c r="F8">
        <v>4344</v>
      </c>
      <c r="G8">
        <v>288</v>
      </c>
      <c r="H8">
        <v>4632</v>
      </c>
      <c r="I8">
        <v>6062</v>
      </c>
      <c r="J8">
        <v>209</v>
      </c>
      <c r="K8">
        <v>6271</v>
      </c>
      <c r="L8">
        <v>1</v>
      </c>
      <c r="M8">
        <v>16</v>
      </c>
      <c r="N8">
        <v>17</v>
      </c>
      <c r="O8">
        <v>30598</v>
      </c>
    </row>
    <row r="9" spans="1:15" x14ac:dyDescent="0.25">
      <c r="A9" t="s">
        <v>110</v>
      </c>
      <c r="B9" t="s">
        <v>80</v>
      </c>
      <c r="C9">
        <v>128011</v>
      </c>
      <c r="D9">
        <v>7</v>
      </c>
      <c r="E9">
        <v>128018</v>
      </c>
      <c r="F9">
        <v>13</v>
      </c>
      <c r="G9">
        <v>3</v>
      </c>
      <c r="H9">
        <v>16</v>
      </c>
      <c r="I9">
        <v>16109</v>
      </c>
      <c r="J9">
        <v>57</v>
      </c>
      <c r="K9">
        <v>16166</v>
      </c>
      <c r="L9">
        <v>29</v>
      </c>
      <c r="M9">
        <v>4</v>
      </c>
      <c r="N9">
        <v>33</v>
      </c>
      <c r="O9">
        <v>144233</v>
      </c>
    </row>
    <row r="10" spans="1:15" x14ac:dyDescent="0.25">
      <c r="A10" t="s">
        <v>94</v>
      </c>
      <c r="B10" t="s">
        <v>80</v>
      </c>
      <c r="C10">
        <v>55663</v>
      </c>
      <c r="D10">
        <v>22</v>
      </c>
      <c r="E10">
        <v>55685</v>
      </c>
      <c r="F10">
        <v>3373</v>
      </c>
      <c r="G10">
        <v>651</v>
      </c>
      <c r="H10">
        <v>4024</v>
      </c>
      <c r="I10">
        <v>11200</v>
      </c>
      <c r="J10">
        <v>368</v>
      </c>
      <c r="K10">
        <v>11568</v>
      </c>
      <c r="L10">
        <v>14</v>
      </c>
      <c r="M10">
        <v>69</v>
      </c>
      <c r="N10">
        <v>83</v>
      </c>
      <c r="O10">
        <v>71360</v>
      </c>
    </row>
    <row r="11" spans="1:15" x14ac:dyDescent="0.25">
      <c r="A11" t="s">
        <v>109</v>
      </c>
      <c r="B11" t="s">
        <v>80</v>
      </c>
      <c r="C11">
        <v>7299</v>
      </c>
      <c r="D11">
        <v>2</v>
      </c>
      <c r="E11">
        <v>7301</v>
      </c>
      <c r="F11">
        <v>1100</v>
      </c>
      <c r="G11">
        <v>8</v>
      </c>
      <c r="H11">
        <v>1108</v>
      </c>
      <c r="I11">
        <v>1939</v>
      </c>
      <c r="J11">
        <v>37</v>
      </c>
      <c r="K11">
        <v>1976</v>
      </c>
      <c r="L11">
        <v>4</v>
      </c>
      <c r="M11">
        <v>6</v>
      </c>
      <c r="N11">
        <v>10</v>
      </c>
      <c r="O11">
        <v>10395</v>
      </c>
    </row>
    <row r="12" spans="1:15" x14ac:dyDescent="0.25">
      <c r="A12" t="s">
        <v>83</v>
      </c>
      <c r="B12" t="s">
        <v>80</v>
      </c>
      <c r="C12">
        <v>207505</v>
      </c>
      <c r="D12">
        <v>40</v>
      </c>
      <c r="E12">
        <v>207545</v>
      </c>
      <c r="F12">
        <v>382</v>
      </c>
      <c r="G12">
        <v>43</v>
      </c>
      <c r="H12">
        <v>425</v>
      </c>
      <c r="I12">
        <v>51717</v>
      </c>
      <c r="J12">
        <v>866</v>
      </c>
      <c r="K12">
        <v>52583</v>
      </c>
      <c r="L12">
        <v>640</v>
      </c>
      <c r="M12">
        <v>239</v>
      </c>
      <c r="N12">
        <v>879</v>
      </c>
      <c r="O12">
        <v>261432</v>
      </c>
    </row>
    <row r="13" spans="1:15" x14ac:dyDescent="0.25">
      <c r="A13" t="s">
        <v>84</v>
      </c>
      <c r="B13" t="s">
        <v>80</v>
      </c>
      <c r="C13">
        <v>243273</v>
      </c>
      <c r="D13">
        <v>50</v>
      </c>
      <c r="E13">
        <v>243323</v>
      </c>
      <c r="F13">
        <v>838</v>
      </c>
      <c r="G13">
        <v>44</v>
      </c>
      <c r="H13">
        <v>882</v>
      </c>
      <c r="I13">
        <v>35791</v>
      </c>
      <c r="J13">
        <v>208</v>
      </c>
      <c r="K13">
        <v>35999</v>
      </c>
      <c r="L13">
        <v>105</v>
      </c>
      <c r="M13">
        <v>14</v>
      </c>
      <c r="N13">
        <v>119</v>
      </c>
      <c r="O13">
        <v>280323</v>
      </c>
    </row>
    <row r="14" spans="1:15" x14ac:dyDescent="0.25">
      <c r="A14" t="s">
        <v>96</v>
      </c>
      <c r="B14" t="s">
        <v>80</v>
      </c>
      <c r="C14">
        <v>49877</v>
      </c>
      <c r="D14">
        <v>125</v>
      </c>
      <c r="E14">
        <v>50002</v>
      </c>
      <c r="F14">
        <v>849</v>
      </c>
      <c r="G14">
        <v>85</v>
      </c>
      <c r="H14">
        <v>934</v>
      </c>
      <c r="I14">
        <v>10969</v>
      </c>
      <c r="J14">
        <v>332</v>
      </c>
      <c r="K14">
        <v>11301</v>
      </c>
      <c r="L14">
        <v>10</v>
      </c>
      <c r="M14">
        <v>15</v>
      </c>
      <c r="N14">
        <v>25</v>
      </c>
      <c r="O14">
        <v>62262</v>
      </c>
    </row>
    <row r="15" spans="1:15" x14ac:dyDescent="0.25">
      <c r="A15" t="s">
        <v>88</v>
      </c>
      <c r="B15" t="s">
        <v>80</v>
      </c>
      <c r="C15">
        <v>95942</v>
      </c>
      <c r="D15">
        <v>19</v>
      </c>
      <c r="E15">
        <v>95961</v>
      </c>
      <c r="F15">
        <v>37</v>
      </c>
      <c r="G15">
        <v>2</v>
      </c>
      <c r="H15">
        <v>39</v>
      </c>
      <c r="I15">
        <v>13907</v>
      </c>
      <c r="J15">
        <v>129</v>
      </c>
      <c r="K15">
        <v>14036</v>
      </c>
      <c r="L15">
        <v>33</v>
      </c>
      <c r="M15">
        <v>19</v>
      </c>
      <c r="N15">
        <v>52</v>
      </c>
      <c r="O15">
        <v>110088</v>
      </c>
    </row>
    <row r="16" spans="1:15" x14ac:dyDescent="0.25">
      <c r="A16" t="s">
        <v>107</v>
      </c>
      <c r="B16" t="s">
        <v>80</v>
      </c>
      <c r="C16">
        <v>51224</v>
      </c>
      <c r="D16">
        <v>144</v>
      </c>
      <c r="E16">
        <v>51368</v>
      </c>
      <c r="F16">
        <v>966</v>
      </c>
      <c r="G16">
        <v>319</v>
      </c>
      <c r="H16">
        <v>1285</v>
      </c>
      <c r="I16">
        <v>7557</v>
      </c>
      <c r="J16">
        <v>266</v>
      </c>
      <c r="K16">
        <v>7823</v>
      </c>
      <c r="L16">
        <v>31</v>
      </c>
      <c r="M16">
        <v>9</v>
      </c>
      <c r="N16">
        <v>40</v>
      </c>
      <c r="O16">
        <v>60516</v>
      </c>
    </row>
    <row r="17" spans="1:15" x14ac:dyDescent="0.25">
      <c r="A17" t="s">
        <v>101</v>
      </c>
      <c r="B17" t="s">
        <v>80</v>
      </c>
      <c r="C17">
        <v>27076</v>
      </c>
      <c r="D17">
        <v>122</v>
      </c>
      <c r="E17">
        <v>27198</v>
      </c>
      <c r="F17">
        <v>343</v>
      </c>
      <c r="G17">
        <v>115</v>
      </c>
      <c r="H17">
        <v>458</v>
      </c>
      <c r="I17">
        <v>4099</v>
      </c>
      <c r="J17">
        <v>251</v>
      </c>
      <c r="K17">
        <v>4350</v>
      </c>
      <c r="L17">
        <v>2</v>
      </c>
      <c r="M17">
        <v>17</v>
      </c>
      <c r="N17">
        <v>19</v>
      </c>
      <c r="O17">
        <v>32025</v>
      </c>
    </row>
    <row r="18" spans="1:15" x14ac:dyDescent="0.25">
      <c r="A18" t="s">
        <v>87</v>
      </c>
      <c r="B18" t="s">
        <v>80</v>
      </c>
      <c r="C18">
        <v>57439</v>
      </c>
      <c r="D18">
        <v>1</v>
      </c>
      <c r="E18">
        <v>57440</v>
      </c>
      <c r="F18">
        <v>12</v>
      </c>
      <c r="G18">
        <v>1</v>
      </c>
      <c r="H18">
        <v>13</v>
      </c>
      <c r="I18">
        <v>9450</v>
      </c>
      <c r="J18">
        <v>233</v>
      </c>
      <c r="K18">
        <v>9683</v>
      </c>
      <c r="L18">
        <v>128</v>
      </c>
      <c r="M18">
        <v>76</v>
      </c>
      <c r="N18">
        <v>204</v>
      </c>
      <c r="O18">
        <v>67340</v>
      </c>
    </row>
    <row r="19" spans="1:15" x14ac:dyDescent="0.25">
      <c r="A19" t="s">
        <v>89</v>
      </c>
      <c r="B19" t="s">
        <v>80</v>
      </c>
      <c r="C19">
        <v>17184</v>
      </c>
      <c r="D19">
        <v>17</v>
      </c>
      <c r="E19">
        <v>17201</v>
      </c>
      <c r="F19">
        <v>410</v>
      </c>
      <c r="G19">
        <v>6</v>
      </c>
      <c r="H19">
        <v>416</v>
      </c>
      <c r="I19">
        <v>3408</v>
      </c>
      <c r="J19">
        <v>77</v>
      </c>
      <c r="K19">
        <v>3485</v>
      </c>
      <c r="L19">
        <v>3</v>
      </c>
      <c r="M19">
        <v>9</v>
      </c>
      <c r="N19">
        <v>12</v>
      </c>
      <c r="O19">
        <v>21114</v>
      </c>
    </row>
    <row r="20" spans="1:15" x14ac:dyDescent="0.25">
      <c r="A20" t="s">
        <v>90</v>
      </c>
      <c r="B20" t="s">
        <v>80</v>
      </c>
      <c r="C20">
        <v>216294</v>
      </c>
      <c r="D20">
        <v>3</v>
      </c>
      <c r="E20">
        <v>216297</v>
      </c>
      <c r="F20">
        <v>10</v>
      </c>
      <c r="G20">
        <v>1</v>
      </c>
      <c r="H20">
        <v>11</v>
      </c>
      <c r="I20">
        <v>31105</v>
      </c>
      <c r="J20">
        <v>53</v>
      </c>
      <c r="K20">
        <v>31158</v>
      </c>
      <c r="L20">
        <v>104</v>
      </c>
      <c r="M20">
        <v>1</v>
      </c>
      <c r="N20">
        <v>105</v>
      </c>
      <c r="O20">
        <v>247571</v>
      </c>
    </row>
    <row r="21" spans="1:15" x14ac:dyDescent="0.25">
      <c r="A21" t="s">
        <v>99</v>
      </c>
      <c r="B21" t="s">
        <v>80</v>
      </c>
      <c r="C21">
        <v>13526</v>
      </c>
      <c r="D21">
        <v>48</v>
      </c>
      <c r="E21">
        <v>13574</v>
      </c>
      <c r="F21">
        <v>432</v>
      </c>
      <c r="G21">
        <v>19</v>
      </c>
      <c r="H21">
        <v>451</v>
      </c>
      <c r="I21">
        <v>2471</v>
      </c>
      <c r="J21">
        <v>121</v>
      </c>
      <c r="K21">
        <v>2592</v>
      </c>
      <c r="L21">
        <v>24</v>
      </c>
      <c r="M21">
        <v>6</v>
      </c>
      <c r="N21">
        <v>30</v>
      </c>
      <c r="O21">
        <v>16647</v>
      </c>
    </row>
    <row r="22" spans="1:15" x14ac:dyDescent="0.25">
      <c r="A22" t="s">
        <v>85</v>
      </c>
      <c r="B22" t="s">
        <v>80</v>
      </c>
      <c r="C22">
        <v>195209</v>
      </c>
      <c r="D22">
        <v>3</v>
      </c>
      <c r="E22">
        <v>195212</v>
      </c>
      <c r="F22">
        <v>55</v>
      </c>
      <c r="G22">
        <v>6</v>
      </c>
      <c r="H22">
        <v>61</v>
      </c>
      <c r="I22">
        <v>32122</v>
      </c>
      <c r="J22">
        <v>109</v>
      </c>
      <c r="K22">
        <v>32231</v>
      </c>
      <c r="L22">
        <v>24</v>
      </c>
      <c r="M22">
        <v>6</v>
      </c>
      <c r="N22">
        <v>30</v>
      </c>
      <c r="O22">
        <v>227534</v>
      </c>
    </row>
    <row r="23" spans="1:15" x14ac:dyDescent="0.25">
      <c r="A23" t="s">
        <v>104</v>
      </c>
      <c r="B23" t="s">
        <v>80</v>
      </c>
      <c r="C23">
        <v>52935</v>
      </c>
      <c r="D23">
        <v>344</v>
      </c>
      <c r="E23">
        <v>53279</v>
      </c>
      <c r="F23">
        <v>4022</v>
      </c>
      <c r="G23">
        <v>1095</v>
      </c>
      <c r="H23">
        <v>5117</v>
      </c>
      <c r="I23">
        <v>9511</v>
      </c>
      <c r="J23">
        <v>1349</v>
      </c>
      <c r="K23">
        <v>10860</v>
      </c>
      <c r="L23">
        <v>31</v>
      </c>
      <c r="M23">
        <v>249</v>
      </c>
      <c r="N23">
        <v>280</v>
      </c>
      <c r="O23">
        <v>69536</v>
      </c>
    </row>
    <row r="24" spans="1:15" x14ac:dyDescent="0.25">
      <c r="A24" t="s">
        <v>102</v>
      </c>
      <c r="B24" t="s">
        <v>80</v>
      </c>
      <c r="C24">
        <v>12397</v>
      </c>
      <c r="D24">
        <v>6</v>
      </c>
      <c r="E24">
        <v>12403</v>
      </c>
      <c r="F24">
        <v>1681</v>
      </c>
      <c r="G24">
        <v>127</v>
      </c>
      <c r="H24">
        <v>1808</v>
      </c>
      <c r="I24">
        <v>2539</v>
      </c>
      <c r="J24">
        <v>91</v>
      </c>
      <c r="K24">
        <v>2630</v>
      </c>
      <c r="L24">
        <v>1</v>
      </c>
      <c r="M24">
        <v>22</v>
      </c>
      <c r="N24">
        <v>23</v>
      </c>
      <c r="O24">
        <v>16864</v>
      </c>
    </row>
    <row r="25" spans="1:15" x14ac:dyDescent="0.25">
      <c r="A25" t="s">
        <v>108</v>
      </c>
      <c r="B25" t="s">
        <v>80</v>
      </c>
      <c r="C25">
        <v>18923</v>
      </c>
      <c r="D25">
        <v>1</v>
      </c>
      <c r="E25">
        <v>18924</v>
      </c>
      <c r="F25">
        <v>3829</v>
      </c>
      <c r="G25">
        <v>22</v>
      </c>
      <c r="H25">
        <v>3851</v>
      </c>
      <c r="I25">
        <v>4315</v>
      </c>
      <c r="J25">
        <v>104</v>
      </c>
      <c r="K25">
        <v>4419</v>
      </c>
      <c r="L25">
        <v>2</v>
      </c>
      <c r="M25">
        <v>8</v>
      </c>
      <c r="N25">
        <v>10</v>
      </c>
      <c r="O25">
        <v>27204</v>
      </c>
    </row>
    <row r="26" spans="1:15" x14ac:dyDescent="0.25">
      <c r="A26" t="s">
        <v>82</v>
      </c>
      <c r="B26" t="s">
        <v>80</v>
      </c>
      <c r="C26">
        <v>182036</v>
      </c>
      <c r="D26">
        <v>27</v>
      </c>
      <c r="E26">
        <v>182063</v>
      </c>
      <c r="F26">
        <v>6</v>
      </c>
      <c r="G26">
        <v>2</v>
      </c>
      <c r="H26">
        <v>8</v>
      </c>
      <c r="I26">
        <v>77041</v>
      </c>
      <c r="J26">
        <v>615</v>
      </c>
      <c r="K26">
        <v>77656</v>
      </c>
      <c r="L26">
        <v>194</v>
      </c>
      <c r="M26">
        <v>76</v>
      </c>
      <c r="N26">
        <v>270</v>
      </c>
      <c r="O26">
        <v>259997</v>
      </c>
    </row>
    <row r="27" spans="1:15" x14ac:dyDescent="0.25">
      <c r="A27" t="s">
        <v>100</v>
      </c>
      <c r="B27" t="s">
        <v>80</v>
      </c>
      <c r="C27">
        <v>61134</v>
      </c>
      <c r="D27">
        <v>120</v>
      </c>
      <c r="E27">
        <v>61254</v>
      </c>
      <c r="F27">
        <v>3756</v>
      </c>
      <c r="G27">
        <v>563</v>
      </c>
      <c r="H27">
        <v>4319</v>
      </c>
      <c r="I27">
        <v>12437</v>
      </c>
      <c r="J27">
        <v>540</v>
      </c>
      <c r="K27">
        <v>12977</v>
      </c>
      <c r="L27">
        <v>203</v>
      </c>
      <c r="M27">
        <v>83</v>
      </c>
      <c r="N27">
        <v>286</v>
      </c>
      <c r="O27">
        <v>78836</v>
      </c>
    </row>
    <row r="28" spans="1:15" x14ac:dyDescent="0.25">
      <c r="A28" t="s">
        <v>105</v>
      </c>
      <c r="B28" t="s">
        <v>80</v>
      </c>
      <c r="C28">
        <v>83116</v>
      </c>
      <c r="D28">
        <v>132</v>
      </c>
      <c r="E28">
        <v>83248</v>
      </c>
      <c r="F28">
        <v>1959</v>
      </c>
      <c r="G28">
        <v>156</v>
      </c>
      <c r="H28">
        <v>2115</v>
      </c>
      <c r="I28">
        <v>12093</v>
      </c>
      <c r="J28">
        <v>585</v>
      </c>
      <c r="K28">
        <v>12678</v>
      </c>
      <c r="L28">
        <v>115</v>
      </c>
      <c r="M28">
        <v>128</v>
      </c>
      <c r="N28">
        <v>243</v>
      </c>
      <c r="O28">
        <v>98284</v>
      </c>
    </row>
    <row r="29" spans="1:15" x14ac:dyDescent="0.25">
      <c r="A29" t="s">
        <v>86</v>
      </c>
      <c r="B29" t="s">
        <v>80</v>
      </c>
      <c r="C29">
        <v>33227</v>
      </c>
      <c r="D29">
        <v>4</v>
      </c>
      <c r="E29">
        <v>33231</v>
      </c>
      <c r="F29">
        <v>390</v>
      </c>
      <c r="G29">
        <v>0</v>
      </c>
      <c r="H29">
        <v>390</v>
      </c>
      <c r="I29">
        <v>7012</v>
      </c>
      <c r="J29">
        <v>65</v>
      </c>
      <c r="K29">
        <v>7077</v>
      </c>
      <c r="L29">
        <v>9</v>
      </c>
      <c r="M29">
        <v>1</v>
      </c>
      <c r="N29">
        <v>10</v>
      </c>
      <c r="O29">
        <v>40708</v>
      </c>
    </row>
    <row r="30" spans="1:15" x14ac:dyDescent="0.25">
      <c r="A30" t="s">
        <v>93</v>
      </c>
      <c r="B30" t="s">
        <v>80</v>
      </c>
      <c r="C30">
        <v>70352</v>
      </c>
      <c r="D30">
        <v>37</v>
      </c>
      <c r="E30">
        <v>70389</v>
      </c>
      <c r="F30">
        <v>7396</v>
      </c>
      <c r="G30">
        <v>984</v>
      </c>
      <c r="H30">
        <v>8380</v>
      </c>
      <c r="I30">
        <v>16689</v>
      </c>
      <c r="J30">
        <v>438</v>
      </c>
      <c r="K30">
        <v>17127</v>
      </c>
      <c r="L30">
        <v>35</v>
      </c>
      <c r="M30">
        <v>43</v>
      </c>
      <c r="N30">
        <v>78</v>
      </c>
      <c r="O30">
        <v>95974</v>
      </c>
    </row>
    <row r="31" spans="1:15" x14ac:dyDescent="0.25">
      <c r="A31" t="s">
        <v>92</v>
      </c>
      <c r="B31" t="s">
        <v>80</v>
      </c>
      <c r="C31">
        <v>43477</v>
      </c>
      <c r="D31">
        <v>59</v>
      </c>
      <c r="E31">
        <v>43536</v>
      </c>
      <c r="F31">
        <v>1948</v>
      </c>
      <c r="G31">
        <v>43</v>
      </c>
      <c r="H31">
        <v>1991</v>
      </c>
      <c r="I31">
        <v>6027</v>
      </c>
      <c r="J31">
        <v>196</v>
      </c>
      <c r="K31">
        <v>6223</v>
      </c>
      <c r="L31">
        <v>17</v>
      </c>
      <c r="M31">
        <v>11</v>
      </c>
      <c r="N31">
        <v>28</v>
      </c>
      <c r="O31">
        <v>51778</v>
      </c>
    </row>
    <row r="32" spans="1:15" x14ac:dyDescent="0.25">
      <c r="A32" t="s">
        <v>91</v>
      </c>
      <c r="B32" t="s">
        <v>80</v>
      </c>
      <c r="C32">
        <v>19647</v>
      </c>
      <c r="D32">
        <v>93</v>
      </c>
      <c r="E32">
        <v>19740</v>
      </c>
      <c r="F32">
        <v>913</v>
      </c>
      <c r="G32">
        <v>254</v>
      </c>
      <c r="H32">
        <v>1167</v>
      </c>
      <c r="I32">
        <v>4411</v>
      </c>
      <c r="J32">
        <v>225</v>
      </c>
      <c r="K32">
        <v>4636</v>
      </c>
      <c r="L32">
        <v>8</v>
      </c>
      <c r="M32">
        <v>12</v>
      </c>
      <c r="N32">
        <v>20</v>
      </c>
      <c r="O32">
        <v>25563</v>
      </c>
    </row>
    <row r="33" spans="1:15" x14ac:dyDescent="0.25">
      <c r="A33" t="s">
        <v>106</v>
      </c>
      <c r="B33" t="s">
        <v>80</v>
      </c>
      <c r="C33">
        <v>44921</v>
      </c>
      <c r="D33">
        <v>47</v>
      </c>
      <c r="E33">
        <v>44968</v>
      </c>
      <c r="F33">
        <v>3483</v>
      </c>
      <c r="G33">
        <v>915</v>
      </c>
      <c r="H33">
        <v>4398</v>
      </c>
      <c r="I33">
        <v>9130</v>
      </c>
      <c r="J33">
        <v>377</v>
      </c>
      <c r="K33">
        <v>9507</v>
      </c>
      <c r="L33">
        <v>12</v>
      </c>
      <c r="M33">
        <v>31</v>
      </c>
      <c r="N33">
        <v>43</v>
      </c>
      <c r="O33">
        <v>58916</v>
      </c>
    </row>
    <row r="34" spans="1:15" x14ac:dyDescent="0.25">
      <c r="A34" t="s">
        <v>103</v>
      </c>
      <c r="B34" t="s">
        <v>80</v>
      </c>
      <c r="C34">
        <v>86396</v>
      </c>
      <c r="D34">
        <v>67</v>
      </c>
      <c r="E34">
        <v>86463</v>
      </c>
      <c r="F34">
        <v>2434</v>
      </c>
      <c r="G34">
        <v>833</v>
      </c>
      <c r="H34">
        <v>3267</v>
      </c>
      <c r="I34">
        <v>17427</v>
      </c>
      <c r="J34">
        <v>934</v>
      </c>
      <c r="K34">
        <v>18361</v>
      </c>
      <c r="L34">
        <v>77</v>
      </c>
      <c r="M34">
        <v>458</v>
      </c>
      <c r="N34">
        <v>535</v>
      </c>
      <c r="O34">
        <v>108626</v>
      </c>
    </row>
    <row r="35" spans="1:15" x14ac:dyDescent="0.25">
      <c r="A35" t="s">
        <v>97</v>
      </c>
      <c r="B35" t="s">
        <v>80</v>
      </c>
      <c r="C35">
        <v>41066</v>
      </c>
      <c r="D35">
        <v>151</v>
      </c>
      <c r="E35">
        <v>41217</v>
      </c>
      <c r="F35">
        <v>2816</v>
      </c>
      <c r="G35">
        <v>92</v>
      </c>
      <c r="H35">
        <v>2908</v>
      </c>
      <c r="I35">
        <v>8182</v>
      </c>
      <c r="J35">
        <v>316</v>
      </c>
      <c r="K35">
        <v>8498</v>
      </c>
      <c r="L35">
        <v>11</v>
      </c>
      <c r="M35">
        <v>12</v>
      </c>
      <c r="N35">
        <v>23</v>
      </c>
      <c r="O35">
        <v>52646</v>
      </c>
    </row>
    <row r="36" spans="1:15" x14ac:dyDescent="0.25">
      <c r="A36" t="s">
        <v>124</v>
      </c>
      <c r="B36" t="s">
        <v>81</v>
      </c>
      <c r="C36">
        <v>8719</v>
      </c>
      <c r="D36">
        <v>16</v>
      </c>
      <c r="E36">
        <v>8735</v>
      </c>
      <c r="F36">
        <v>583</v>
      </c>
      <c r="G36">
        <v>623</v>
      </c>
      <c r="H36">
        <v>1206</v>
      </c>
      <c r="I36">
        <v>1977</v>
      </c>
      <c r="J36">
        <v>99</v>
      </c>
      <c r="K36">
        <v>2076</v>
      </c>
      <c r="L36">
        <v>2</v>
      </c>
      <c r="M36">
        <v>10</v>
      </c>
      <c r="N36">
        <v>12</v>
      </c>
      <c r="O36">
        <v>12029</v>
      </c>
    </row>
    <row r="37" spans="1:15" x14ac:dyDescent="0.25">
      <c r="A37" t="s">
        <v>112</v>
      </c>
      <c r="B37" t="s">
        <v>81</v>
      </c>
      <c r="C37">
        <v>94798</v>
      </c>
      <c r="D37">
        <v>34</v>
      </c>
      <c r="E37">
        <v>94832</v>
      </c>
      <c r="F37">
        <v>7617</v>
      </c>
      <c r="G37">
        <v>2392</v>
      </c>
      <c r="H37">
        <v>10009</v>
      </c>
      <c r="I37">
        <v>19734</v>
      </c>
      <c r="J37">
        <v>630</v>
      </c>
      <c r="K37">
        <v>20364</v>
      </c>
      <c r="L37">
        <v>59</v>
      </c>
      <c r="M37">
        <v>80</v>
      </c>
      <c r="N37">
        <v>139</v>
      </c>
      <c r="O37">
        <v>125344</v>
      </c>
    </row>
    <row r="38" spans="1:15" x14ac:dyDescent="0.25">
      <c r="A38" t="s">
        <v>113</v>
      </c>
      <c r="B38" t="s">
        <v>81</v>
      </c>
      <c r="C38">
        <v>46980</v>
      </c>
      <c r="D38">
        <v>33</v>
      </c>
      <c r="E38">
        <v>47013</v>
      </c>
      <c r="F38">
        <v>5176</v>
      </c>
      <c r="G38">
        <v>1227</v>
      </c>
      <c r="H38">
        <v>6403</v>
      </c>
      <c r="I38">
        <v>8887</v>
      </c>
      <c r="J38">
        <v>405</v>
      </c>
      <c r="K38">
        <v>9292</v>
      </c>
      <c r="L38">
        <v>35</v>
      </c>
      <c r="M38">
        <v>46</v>
      </c>
      <c r="N38">
        <v>81</v>
      </c>
      <c r="O38">
        <v>62789</v>
      </c>
    </row>
    <row r="39" spans="1:15" x14ac:dyDescent="0.25">
      <c r="A39" t="s">
        <v>114</v>
      </c>
      <c r="B39" t="s">
        <v>81</v>
      </c>
      <c r="C39">
        <v>20432</v>
      </c>
      <c r="D39">
        <v>4</v>
      </c>
      <c r="E39">
        <v>20436</v>
      </c>
      <c r="F39">
        <v>587</v>
      </c>
      <c r="G39">
        <v>11</v>
      </c>
      <c r="H39">
        <v>598</v>
      </c>
      <c r="I39">
        <v>3981</v>
      </c>
      <c r="J39">
        <v>128</v>
      </c>
      <c r="K39">
        <v>4109</v>
      </c>
      <c r="L39">
        <v>34</v>
      </c>
      <c r="M39">
        <v>3</v>
      </c>
      <c r="N39">
        <v>37</v>
      </c>
      <c r="O39">
        <v>25180</v>
      </c>
    </row>
    <row r="40" spans="1:15" x14ac:dyDescent="0.25">
      <c r="A40" t="s">
        <v>125</v>
      </c>
      <c r="B40" t="s">
        <v>81</v>
      </c>
      <c r="C40">
        <v>6574</v>
      </c>
      <c r="D40">
        <v>10</v>
      </c>
      <c r="E40">
        <v>6584</v>
      </c>
      <c r="F40">
        <v>1220</v>
      </c>
      <c r="G40">
        <v>500</v>
      </c>
      <c r="H40">
        <v>1720</v>
      </c>
      <c r="I40">
        <v>1575</v>
      </c>
      <c r="J40">
        <v>62</v>
      </c>
      <c r="K40">
        <v>1637</v>
      </c>
      <c r="L40">
        <v>3</v>
      </c>
      <c r="M40">
        <v>7</v>
      </c>
      <c r="N40">
        <v>10</v>
      </c>
      <c r="O40">
        <v>9951</v>
      </c>
    </row>
    <row r="41" spans="1:15" x14ac:dyDescent="0.25">
      <c r="A41" t="s">
        <v>115</v>
      </c>
      <c r="B41" t="s">
        <v>81</v>
      </c>
      <c r="C41">
        <v>19212</v>
      </c>
      <c r="D41">
        <v>1</v>
      </c>
      <c r="E41">
        <v>19213</v>
      </c>
      <c r="F41">
        <v>909</v>
      </c>
      <c r="G41">
        <v>36</v>
      </c>
      <c r="H41">
        <v>945</v>
      </c>
      <c r="I41">
        <v>3017</v>
      </c>
      <c r="J41">
        <v>132</v>
      </c>
      <c r="K41">
        <v>3149</v>
      </c>
      <c r="L41">
        <v>5</v>
      </c>
      <c r="M41">
        <v>10</v>
      </c>
      <c r="N41">
        <v>15</v>
      </c>
      <c r="O41">
        <v>23322</v>
      </c>
    </row>
    <row r="42" spans="1:15" x14ac:dyDescent="0.25">
      <c r="A42" t="s">
        <v>116</v>
      </c>
      <c r="B42" t="s">
        <v>81</v>
      </c>
      <c r="C42">
        <v>20064</v>
      </c>
      <c r="D42">
        <v>114</v>
      </c>
      <c r="E42">
        <v>20178</v>
      </c>
      <c r="F42">
        <v>984</v>
      </c>
      <c r="G42">
        <v>1082</v>
      </c>
      <c r="H42">
        <v>2066</v>
      </c>
      <c r="I42">
        <v>4180</v>
      </c>
      <c r="J42">
        <v>202</v>
      </c>
      <c r="K42">
        <v>4382</v>
      </c>
      <c r="L42">
        <v>6</v>
      </c>
      <c r="M42">
        <v>13</v>
      </c>
      <c r="N42">
        <v>19</v>
      </c>
      <c r="O42">
        <v>26645</v>
      </c>
    </row>
    <row r="43" spans="1:15" x14ac:dyDescent="0.25">
      <c r="A43" t="s">
        <v>126</v>
      </c>
      <c r="B43" t="s">
        <v>81</v>
      </c>
      <c r="C43">
        <v>7633</v>
      </c>
      <c r="D43">
        <v>2</v>
      </c>
      <c r="E43">
        <v>7635</v>
      </c>
      <c r="F43">
        <v>1356</v>
      </c>
      <c r="G43">
        <v>160</v>
      </c>
      <c r="H43">
        <v>1516</v>
      </c>
      <c r="I43">
        <v>1510</v>
      </c>
      <c r="J43">
        <v>82</v>
      </c>
      <c r="K43">
        <v>1592</v>
      </c>
      <c r="L43">
        <v>8</v>
      </c>
      <c r="M43">
        <v>6</v>
      </c>
      <c r="N43">
        <v>14</v>
      </c>
      <c r="O43">
        <v>10757</v>
      </c>
    </row>
    <row r="44" spans="1:15" x14ac:dyDescent="0.25">
      <c r="A44" t="s">
        <v>117</v>
      </c>
      <c r="B44" t="s">
        <v>81</v>
      </c>
      <c r="C44">
        <v>21785</v>
      </c>
      <c r="D44">
        <v>60</v>
      </c>
      <c r="E44">
        <v>21845</v>
      </c>
      <c r="F44">
        <v>957</v>
      </c>
      <c r="G44">
        <v>393</v>
      </c>
      <c r="H44">
        <v>1350</v>
      </c>
      <c r="I44">
        <v>5224</v>
      </c>
      <c r="J44">
        <v>181</v>
      </c>
      <c r="K44">
        <v>5405</v>
      </c>
      <c r="L44">
        <v>38</v>
      </c>
      <c r="M44">
        <v>26</v>
      </c>
      <c r="N44">
        <v>64</v>
      </c>
      <c r="O44">
        <v>28664</v>
      </c>
    </row>
    <row r="45" spans="1:15" x14ac:dyDescent="0.25">
      <c r="A45" t="s">
        <v>118</v>
      </c>
      <c r="B45" t="s">
        <v>81</v>
      </c>
      <c r="C45">
        <v>80670</v>
      </c>
      <c r="D45">
        <v>144</v>
      </c>
      <c r="E45">
        <v>80814</v>
      </c>
      <c r="F45">
        <v>3378</v>
      </c>
      <c r="G45">
        <v>1871</v>
      </c>
      <c r="H45">
        <v>5249</v>
      </c>
      <c r="I45">
        <v>17359</v>
      </c>
      <c r="J45">
        <v>746</v>
      </c>
      <c r="K45">
        <v>18105</v>
      </c>
      <c r="L45">
        <v>55</v>
      </c>
      <c r="M45">
        <v>73</v>
      </c>
      <c r="N45">
        <v>128</v>
      </c>
      <c r="O45">
        <v>104296</v>
      </c>
    </row>
    <row r="46" spans="1:15" x14ac:dyDescent="0.25">
      <c r="A46" t="s">
        <v>119</v>
      </c>
      <c r="B46" t="s">
        <v>81</v>
      </c>
      <c r="C46">
        <v>17118</v>
      </c>
      <c r="D46">
        <v>10</v>
      </c>
      <c r="E46">
        <v>17128</v>
      </c>
      <c r="F46">
        <v>2787</v>
      </c>
      <c r="G46">
        <v>942</v>
      </c>
      <c r="H46">
        <v>3729</v>
      </c>
      <c r="I46">
        <v>2836</v>
      </c>
      <c r="J46">
        <v>106</v>
      </c>
      <c r="K46">
        <v>2942</v>
      </c>
      <c r="L46">
        <v>8</v>
      </c>
      <c r="M46">
        <v>3</v>
      </c>
      <c r="N46">
        <v>11</v>
      </c>
      <c r="O46">
        <v>23810</v>
      </c>
    </row>
    <row r="47" spans="1:15" x14ac:dyDescent="0.25">
      <c r="A47" t="s">
        <v>120</v>
      </c>
      <c r="B47" t="s">
        <v>81</v>
      </c>
      <c r="C47">
        <v>28854</v>
      </c>
      <c r="D47">
        <v>18</v>
      </c>
      <c r="E47">
        <v>28872</v>
      </c>
      <c r="F47">
        <v>1445</v>
      </c>
      <c r="G47">
        <v>1560</v>
      </c>
      <c r="H47">
        <v>3005</v>
      </c>
      <c r="I47">
        <v>5914</v>
      </c>
      <c r="J47">
        <v>323</v>
      </c>
      <c r="K47">
        <v>6237</v>
      </c>
      <c r="L47">
        <v>22</v>
      </c>
      <c r="M47">
        <v>48</v>
      </c>
      <c r="N47">
        <v>70</v>
      </c>
      <c r="O47">
        <v>38184</v>
      </c>
    </row>
    <row r="48" spans="1:15" x14ac:dyDescent="0.25">
      <c r="A48" t="s">
        <v>121</v>
      </c>
      <c r="B48" t="s">
        <v>81</v>
      </c>
      <c r="C48">
        <v>9554</v>
      </c>
      <c r="D48">
        <v>11</v>
      </c>
      <c r="E48">
        <v>9565</v>
      </c>
      <c r="F48">
        <v>739</v>
      </c>
      <c r="G48">
        <v>16</v>
      </c>
      <c r="H48">
        <v>755</v>
      </c>
      <c r="I48">
        <v>1613</v>
      </c>
      <c r="J48">
        <v>117</v>
      </c>
      <c r="K48">
        <v>1730</v>
      </c>
      <c r="L48">
        <v>8</v>
      </c>
      <c r="M48">
        <v>2</v>
      </c>
      <c r="N48">
        <v>10</v>
      </c>
      <c r="O48">
        <v>12060</v>
      </c>
    </row>
    <row r="49" spans="1:15" x14ac:dyDescent="0.25">
      <c r="A49" t="s">
        <v>122</v>
      </c>
      <c r="B49" t="s">
        <v>81</v>
      </c>
      <c r="C49">
        <v>55345</v>
      </c>
      <c r="D49">
        <v>59</v>
      </c>
      <c r="E49">
        <v>55404</v>
      </c>
      <c r="F49">
        <v>364</v>
      </c>
      <c r="G49">
        <v>272</v>
      </c>
      <c r="H49">
        <v>636</v>
      </c>
      <c r="I49">
        <v>8983</v>
      </c>
      <c r="J49">
        <v>333</v>
      </c>
      <c r="K49">
        <v>9316</v>
      </c>
      <c r="L49">
        <v>10</v>
      </c>
      <c r="M49">
        <v>45</v>
      </c>
      <c r="N49">
        <v>55</v>
      </c>
      <c r="O49">
        <v>65411</v>
      </c>
    </row>
    <row r="50" spans="1:15" x14ac:dyDescent="0.25">
      <c r="A50" t="s">
        <v>127</v>
      </c>
      <c r="B50" t="s">
        <v>81</v>
      </c>
      <c r="C50">
        <v>67653</v>
      </c>
      <c r="D50">
        <v>47</v>
      </c>
      <c r="E50">
        <v>67700</v>
      </c>
      <c r="F50">
        <v>1924</v>
      </c>
      <c r="G50">
        <v>1839</v>
      </c>
      <c r="H50">
        <v>3763</v>
      </c>
      <c r="I50">
        <v>10873</v>
      </c>
      <c r="J50">
        <v>300</v>
      </c>
      <c r="K50">
        <v>11173</v>
      </c>
      <c r="L50">
        <v>29</v>
      </c>
      <c r="M50">
        <v>45</v>
      </c>
      <c r="N50">
        <v>74</v>
      </c>
      <c r="O50">
        <v>82710</v>
      </c>
    </row>
    <row r="51" spans="1:15" x14ac:dyDescent="0.25">
      <c r="A51" t="s">
        <v>123</v>
      </c>
      <c r="B51" t="s">
        <v>81</v>
      </c>
      <c r="C51">
        <v>80967</v>
      </c>
      <c r="D51">
        <v>71</v>
      </c>
      <c r="E51">
        <v>81038</v>
      </c>
      <c r="F51">
        <v>2712</v>
      </c>
      <c r="G51">
        <v>1501</v>
      </c>
      <c r="H51">
        <v>4213</v>
      </c>
      <c r="I51">
        <v>15354</v>
      </c>
      <c r="J51">
        <v>562</v>
      </c>
      <c r="K51">
        <v>15916</v>
      </c>
      <c r="L51">
        <v>99</v>
      </c>
      <c r="M51">
        <v>106</v>
      </c>
      <c r="N51">
        <v>205</v>
      </c>
      <c r="O51">
        <v>101372</v>
      </c>
    </row>
    <row r="52" spans="1:15" x14ac:dyDescent="0.25">
      <c r="A52" t="s">
        <v>128</v>
      </c>
      <c r="B52" t="s">
        <v>81</v>
      </c>
      <c r="C52">
        <v>121372</v>
      </c>
      <c r="D52">
        <v>104</v>
      </c>
      <c r="E52">
        <v>121476</v>
      </c>
      <c r="F52">
        <v>1150</v>
      </c>
      <c r="G52">
        <v>968</v>
      </c>
      <c r="H52">
        <v>2118</v>
      </c>
      <c r="I52">
        <v>21112</v>
      </c>
      <c r="J52">
        <v>1187</v>
      </c>
      <c r="K52">
        <v>22299</v>
      </c>
      <c r="L52">
        <v>132</v>
      </c>
      <c r="M52">
        <v>229</v>
      </c>
      <c r="N52">
        <v>361</v>
      </c>
      <c r="O52">
        <v>146254</v>
      </c>
    </row>
    <row r="55" spans="1:15" x14ac:dyDescent="0.25">
      <c r="J55" s="12"/>
    </row>
  </sheetData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O52"/>
  <sheetViews>
    <sheetView zoomScale="80" zoomScaleNormal="80" workbookViewId="0">
      <selection activeCell="J33" sqref="J33"/>
    </sheetView>
  </sheetViews>
  <sheetFormatPr defaultColWidth="8.85546875" defaultRowHeight="15" x14ac:dyDescent="0.25"/>
  <cols>
    <col min="1" max="1" width="17.7109375" bestFit="1" customWidth="1"/>
    <col min="2" max="2" width="19" customWidth="1"/>
    <col min="3" max="15" width="18.42578125" customWidth="1"/>
  </cols>
  <sheetData>
    <row r="1" spans="1:15" ht="15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665691.2012458333</v>
      </c>
      <c r="D3">
        <v>6608.6196291666656</v>
      </c>
      <c r="E3">
        <v>672299.82087500009</v>
      </c>
      <c r="F3">
        <v>63579.669133333344</v>
      </c>
      <c r="G3">
        <v>54015.671620833324</v>
      </c>
      <c r="H3">
        <v>117595.34075416667</v>
      </c>
      <c r="I3">
        <v>324972.07550833334</v>
      </c>
      <c r="J3">
        <v>249453.65854166669</v>
      </c>
      <c r="K3">
        <v>574425.73405000009</v>
      </c>
      <c r="L3">
        <v>25731.344787499998</v>
      </c>
      <c r="M3">
        <v>448430.7123916666</v>
      </c>
      <c r="N3">
        <v>474162.05717916659</v>
      </c>
      <c r="O3">
        <v>1838482.9528583335</v>
      </c>
    </row>
    <row r="4" spans="1:15" x14ac:dyDescent="0.25">
      <c r="A4" t="s">
        <v>80</v>
      </c>
      <c r="B4" t="s">
        <v>22</v>
      </c>
      <c r="C4">
        <v>542441.98693333333</v>
      </c>
      <c r="D4">
        <v>6296.2716999999993</v>
      </c>
      <c r="E4">
        <v>548738.25863333337</v>
      </c>
      <c r="F4">
        <v>38165.836708333336</v>
      </c>
      <c r="G4">
        <v>25916.456562499996</v>
      </c>
      <c r="H4">
        <v>64082.293270833332</v>
      </c>
      <c r="I4">
        <v>267440.62842083332</v>
      </c>
      <c r="J4">
        <v>198496.90136666669</v>
      </c>
      <c r="K4">
        <v>465937.52978750004</v>
      </c>
      <c r="L4">
        <v>20909.737987500001</v>
      </c>
      <c r="M4">
        <v>345993.98829583329</v>
      </c>
      <c r="N4">
        <v>366903.72628333326</v>
      </c>
      <c r="O4">
        <v>1445661.807975</v>
      </c>
    </row>
    <row r="5" spans="1:15" x14ac:dyDescent="0.25">
      <c r="A5" t="s">
        <v>81</v>
      </c>
      <c r="B5" t="s">
        <v>23</v>
      </c>
      <c r="C5">
        <v>123249.2143125</v>
      </c>
      <c r="D5">
        <v>312.34792916666669</v>
      </c>
      <c r="E5">
        <v>123561.56224166667</v>
      </c>
      <c r="F5">
        <v>25413.832425000004</v>
      </c>
      <c r="G5">
        <v>28099.215058333331</v>
      </c>
      <c r="H5">
        <v>53513.047483333336</v>
      </c>
      <c r="I5">
        <v>57531.447087499997</v>
      </c>
      <c r="J5">
        <v>50956.757175000006</v>
      </c>
      <c r="K5">
        <v>108488.2042625</v>
      </c>
      <c r="L5">
        <v>4821.6067999999996</v>
      </c>
      <c r="M5">
        <v>102436.72409583334</v>
      </c>
      <c r="N5">
        <v>107258.33089583334</v>
      </c>
      <c r="O5">
        <v>392821.14488333336</v>
      </c>
    </row>
    <row r="6" spans="1:15" x14ac:dyDescent="0.25">
      <c r="A6" t="s">
        <v>95</v>
      </c>
      <c r="B6" t="s">
        <v>80</v>
      </c>
      <c r="C6">
        <v>9016.6125875000016</v>
      </c>
      <c r="D6">
        <v>53.630095833333336</v>
      </c>
      <c r="E6">
        <v>9070.2426833333357</v>
      </c>
      <c r="F6">
        <v>66.752145833333316</v>
      </c>
      <c r="G6">
        <v>400.87761666666665</v>
      </c>
      <c r="H6">
        <v>467.62976249999997</v>
      </c>
      <c r="I6">
        <v>5795.7588999999998</v>
      </c>
      <c r="J6">
        <v>9238.7249499999998</v>
      </c>
      <c r="K6">
        <v>15034.483850000001</v>
      </c>
      <c r="L6">
        <v>82.407712500000017</v>
      </c>
      <c r="M6">
        <v>69602.856908333328</v>
      </c>
      <c r="N6">
        <v>69685.264620833332</v>
      </c>
      <c r="O6">
        <v>94257.620916666667</v>
      </c>
    </row>
    <row r="7" spans="1:15" x14ac:dyDescent="0.25">
      <c r="A7" t="s">
        <v>111</v>
      </c>
      <c r="B7" t="s">
        <v>80</v>
      </c>
      <c r="C7">
        <v>10054.067091666668</v>
      </c>
      <c r="D7">
        <v>12.384545833333334</v>
      </c>
      <c r="E7">
        <v>10066.4516375</v>
      </c>
      <c r="F7">
        <v>138.75721666666666</v>
      </c>
      <c r="G7">
        <v>0</v>
      </c>
      <c r="H7">
        <v>138.75721666666666</v>
      </c>
      <c r="I7">
        <v>3989.6889791666663</v>
      </c>
      <c r="J7">
        <v>12004.655179166666</v>
      </c>
      <c r="K7">
        <v>15994.344158333333</v>
      </c>
      <c r="L7">
        <v>237.3632375</v>
      </c>
      <c r="M7">
        <v>417.13305833333334</v>
      </c>
      <c r="N7">
        <v>654.49629583333331</v>
      </c>
      <c r="O7">
        <v>26854.049308333335</v>
      </c>
    </row>
    <row r="8" spans="1:15" x14ac:dyDescent="0.25">
      <c r="A8" t="s">
        <v>98</v>
      </c>
      <c r="B8" t="s">
        <v>80</v>
      </c>
      <c r="C8">
        <v>3837.6277208333331</v>
      </c>
      <c r="D8">
        <v>4.7075666666666667</v>
      </c>
      <c r="E8">
        <v>3842.3352874999996</v>
      </c>
      <c r="F8">
        <v>4172.9182791666663</v>
      </c>
      <c r="G8">
        <v>795.78460416666667</v>
      </c>
      <c r="H8">
        <v>4968.7028833333334</v>
      </c>
      <c r="I8">
        <v>3605.7781208333331</v>
      </c>
      <c r="J8">
        <v>1249.6032416666669</v>
      </c>
      <c r="K8">
        <v>4855.3813625000003</v>
      </c>
      <c r="L8">
        <v>0</v>
      </c>
      <c r="M8">
        <v>1446.0088458333332</v>
      </c>
      <c r="N8">
        <v>1446.0088458333332</v>
      </c>
      <c r="O8">
        <v>15112.428379166666</v>
      </c>
    </row>
    <row r="9" spans="1:15" x14ac:dyDescent="0.25">
      <c r="A9" t="s">
        <v>110</v>
      </c>
      <c r="B9" t="s">
        <v>80</v>
      </c>
      <c r="C9">
        <v>36303.373495833337</v>
      </c>
      <c r="D9">
        <v>151.23475416666668</v>
      </c>
      <c r="E9">
        <v>36454.608250000005</v>
      </c>
      <c r="F9">
        <v>4.6084500000000004</v>
      </c>
      <c r="G9">
        <v>0.32445416666666665</v>
      </c>
      <c r="H9">
        <v>4.9329041666666669</v>
      </c>
      <c r="I9">
        <v>12783.314541666667</v>
      </c>
      <c r="J9">
        <v>6356.4210833333336</v>
      </c>
      <c r="K9">
        <v>19139.735625000001</v>
      </c>
      <c r="L9">
        <v>298.67337499999996</v>
      </c>
      <c r="M9">
        <v>618.03612083333337</v>
      </c>
      <c r="N9">
        <v>916.70949583333334</v>
      </c>
      <c r="O9">
        <v>56515.986275000003</v>
      </c>
    </row>
    <row r="10" spans="1:15" x14ac:dyDescent="0.25">
      <c r="A10" t="s">
        <v>94</v>
      </c>
      <c r="B10" t="s">
        <v>80</v>
      </c>
      <c r="C10">
        <v>10184.402395833333</v>
      </c>
      <c r="D10">
        <v>11.926495833333332</v>
      </c>
      <c r="E10">
        <v>10196.328891666666</v>
      </c>
      <c r="F10">
        <v>2811.6663874999999</v>
      </c>
      <c r="G10">
        <v>2021.4039499999997</v>
      </c>
      <c r="H10">
        <v>4833.0703374999994</v>
      </c>
      <c r="I10">
        <v>5004.661187499999</v>
      </c>
      <c r="J10">
        <v>5019.5007208333336</v>
      </c>
      <c r="K10">
        <v>10024.161908333332</v>
      </c>
      <c r="L10">
        <v>93.355270833333321</v>
      </c>
      <c r="M10">
        <v>9008.0111458333322</v>
      </c>
      <c r="N10">
        <v>9101.3664166666658</v>
      </c>
      <c r="O10">
        <v>34154.927554166665</v>
      </c>
    </row>
    <row r="11" spans="1:15" x14ac:dyDescent="0.25">
      <c r="A11" t="s">
        <v>109</v>
      </c>
      <c r="B11" t="s">
        <v>80</v>
      </c>
      <c r="C11">
        <v>1012.6892333333335</v>
      </c>
      <c r="D11">
        <v>0</v>
      </c>
      <c r="E11">
        <v>1012.6892333333335</v>
      </c>
      <c r="F11">
        <v>595.82381666666674</v>
      </c>
      <c r="G11">
        <v>7.3923916666666658</v>
      </c>
      <c r="H11">
        <v>603.21620833333338</v>
      </c>
      <c r="I11">
        <v>724.87164583333345</v>
      </c>
      <c r="J11">
        <v>360.38308333333333</v>
      </c>
      <c r="K11">
        <v>1085.2547291666667</v>
      </c>
      <c r="L11">
        <v>102.16839166666666</v>
      </c>
      <c r="M11">
        <v>440.50616666666662</v>
      </c>
      <c r="N11">
        <v>542.67455833333327</v>
      </c>
      <c r="O11">
        <v>3243.8347291666669</v>
      </c>
    </row>
    <row r="12" spans="1:15" x14ac:dyDescent="0.25">
      <c r="A12" t="s">
        <v>83</v>
      </c>
      <c r="B12" t="s">
        <v>80</v>
      </c>
      <c r="C12">
        <v>53164.871700000003</v>
      </c>
      <c r="D12">
        <v>128.82419166666668</v>
      </c>
      <c r="E12">
        <v>53293.69589166667</v>
      </c>
      <c r="F12">
        <v>150.22692083333334</v>
      </c>
      <c r="G12">
        <v>209.32718333333332</v>
      </c>
      <c r="H12">
        <v>359.55410416666666</v>
      </c>
      <c r="I12">
        <v>38673.977429166676</v>
      </c>
      <c r="J12">
        <v>24531.816287499998</v>
      </c>
      <c r="K12">
        <v>63205.793716666674</v>
      </c>
      <c r="L12">
        <v>7429.7050708333336</v>
      </c>
      <c r="M12">
        <v>55046.936795833331</v>
      </c>
      <c r="N12">
        <v>62476.641866666665</v>
      </c>
      <c r="O12">
        <v>179335.68557916669</v>
      </c>
    </row>
    <row r="13" spans="1:15" x14ac:dyDescent="0.25">
      <c r="A13" t="s">
        <v>84</v>
      </c>
      <c r="B13" t="s">
        <v>80</v>
      </c>
      <c r="C13">
        <v>54454.018575000002</v>
      </c>
      <c r="D13">
        <v>35.841870833333331</v>
      </c>
      <c r="E13">
        <v>54489.860445833336</v>
      </c>
      <c r="F13">
        <v>463.13167500000003</v>
      </c>
      <c r="G13">
        <v>146.26726666666664</v>
      </c>
      <c r="H13">
        <v>609.3989416666667</v>
      </c>
      <c r="I13">
        <v>22193.537245833337</v>
      </c>
      <c r="J13">
        <v>5644.7103541666665</v>
      </c>
      <c r="K13">
        <v>27838.247600000002</v>
      </c>
      <c r="L13">
        <v>1115.9358875</v>
      </c>
      <c r="M13">
        <v>903.01940833333344</v>
      </c>
      <c r="N13">
        <v>2018.9552958333334</v>
      </c>
      <c r="O13">
        <v>84956.462283333341</v>
      </c>
    </row>
    <row r="14" spans="1:15" x14ac:dyDescent="0.25">
      <c r="A14" t="s">
        <v>96</v>
      </c>
      <c r="B14" t="s">
        <v>80</v>
      </c>
      <c r="C14">
        <v>20074.517091666668</v>
      </c>
      <c r="D14">
        <v>445.90917083333335</v>
      </c>
      <c r="E14">
        <v>20520.426262500001</v>
      </c>
      <c r="F14">
        <v>485.17985833333336</v>
      </c>
      <c r="G14">
        <v>883.47458333333338</v>
      </c>
      <c r="H14">
        <v>1368.6544416666668</v>
      </c>
      <c r="I14">
        <v>9724.1847083333323</v>
      </c>
      <c r="J14">
        <v>6611.9219000000003</v>
      </c>
      <c r="K14">
        <v>16336.106608333332</v>
      </c>
      <c r="L14">
        <v>63.498066666666666</v>
      </c>
      <c r="M14">
        <v>908.4300833333333</v>
      </c>
      <c r="N14">
        <v>971.92814999999996</v>
      </c>
      <c r="O14">
        <v>39197.115462499998</v>
      </c>
    </row>
    <row r="15" spans="1:15" x14ac:dyDescent="0.25">
      <c r="A15" t="s">
        <v>88</v>
      </c>
      <c r="B15" t="s">
        <v>80</v>
      </c>
      <c r="C15">
        <v>24251.211350000001</v>
      </c>
      <c r="D15">
        <v>104.65242916666666</v>
      </c>
      <c r="E15">
        <v>24355.86377916667</v>
      </c>
      <c r="F15">
        <v>3.0282416666666663</v>
      </c>
      <c r="G15">
        <v>0.29496666666666665</v>
      </c>
      <c r="H15">
        <v>3.3232083333333331</v>
      </c>
      <c r="I15">
        <v>9396.6807083333333</v>
      </c>
      <c r="J15">
        <v>7778.1609333333327</v>
      </c>
      <c r="K15">
        <v>17174.841641666666</v>
      </c>
      <c r="L15">
        <v>552.85107500000004</v>
      </c>
      <c r="M15">
        <v>12156.881695833334</v>
      </c>
      <c r="N15">
        <v>12709.732770833334</v>
      </c>
      <c r="O15">
        <v>54243.761400000003</v>
      </c>
    </row>
    <row r="16" spans="1:15" x14ac:dyDescent="0.25">
      <c r="A16" t="s">
        <v>107</v>
      </c>
      <c r="B16" t="s">
        <v>80</v>
      </c>
      <c r="C16">
        <v>10609.942254166666</v>
      </c>
      <c r="D16">
        <v>348.61422916666663</v>
      </c>
      <c r="E16">
        <v>10958.556483333334</v>
      </c>
      <c r="F16">
        <v>586.59185000000002</v>
      </c>
      <c r="G16">
        <v>1424.0932041666665</v>
      </c>
      <c r="H16">
        <v>2010.6850541666665</v>
      </c>
      <c r="I16">
        <v>3374.4996500000002</v>
      </c>
      <c r="J16">
        <v>1744.1876791666668</v>
      </c>
      <c r="K16">
        <v>5118.687329166667</v>
      </c>
      <c r="L16">
        <v>124.5293875</v>
      </c>
      <c r="M16">
        <v>4326.0034208333336</v>
      </c>
      <c r="N16">
        <v>4450.5328083333334</v>
      </c>
      <c r="O16">
        <v>22538.461674999999</v>
      </c>
    </row>
    <row r="17" spans="1:15" x14ac:dyDescent="0.25">
      <c r="A17" t="s">
        <v>101</v>
      </c>
      <c r="B17" t="s">
        <v>80</v>
      </c>
      <c r="C17">
        <v>6968.2152208333337</v>
      </c>
      <c r="D17">
        <v>93.301045833333333</v>
      </c>
      <c r="E17">
        <v>7061.5162666666674</v>
      </c>
      <c r="F17">
        <v>92.963841666666667</v>
      </c>
      <c r="G17">
        <v>811.20512916666667</v>
      </c>
      <c r="H17">
        <v>904.16897083333333</v>
      </c>
      <c r="I17">
        <v>2495.1011000000003</v>
      </c>
      <c r="J17">
        <v>5528.4778749999996</v>
      </c>
      <c r="K17">
        <v>8023.5789750000004</v>
      </c>
      <c r="L17">
        <v>1.4902166666666667</v>
      </c>
      <c r="M17">
        <v>966.84250000000009</v>
      </c>
      <c r="N17">
        <v>968.33271666666678</v>
      </c>
      <c r="O17">
        <v>16957.59692916667</v>
      </c>
    </row>
    <row r="18" spans="1:15" x14ac:dyDescent="0.25">
      <c r="A18" t="s">
        <v>87</v>
      </c>
      <c r="B18" t="s">
        <v>80</v>
      </c>
      <c r="C18">
        <v>14588.357050000002</v>
      </c>
      <c r="D18">
        <v>67.448270833333325</v>
      </c>
      <c r="E18">
        <v>14655.805320833335</v>
      </c>
      <c r="F18">
        <v>7.6941458333333337</v>
      </c>
      <c r="G18">
        <v>0</v>
      </c>
      <c r="H18">
        <v>7.6941458333333337</v>
      </c>
      <c r="I18">
        <v>8892.9753833333325</v>
      </c>
      <c r="J18">
        <v>11676.611933333335</v>
      </c>
      <c r="K18">
        <v>20569.587316666668</v>
      </c>
      <c r="L18">
        <v>1935.5784916666667</v>
      </c>
      <c r="M18">
        <v>46597.700270833331</v>
      </c>
      <c r="N18">
        <v>48533.278762499998</v>
      </c>
      <c r="O18">
        <v>83766.365545833323</v>
      </c>
    </row>
    <row r="19" spans="1:15" x14ac:dyDescent="0.25">
      <c r="A19" t="s">
        <v>89</v>
      </c>
      <c r="B19" t="s">
        <v>80</v>
      </c>
      <c r="C19">
        <v>7419.5296000000008</v>
      </c>
      <c r="D19">
        <v>245.60577499999999</v>
      </c>
      <c r="E19">
        <v>7665.1353750000007</v>
      </c>
      <c r="F19">
        <v>103.391775</v>
      </c>
      <c r="G19">
        <v>17.336554166666666</v>
      </c>
      <c r="H19">
        <v>120.72832916666667</v>
      </c>
      <c r="I19">
        <v>2691.3782999999999</v>
      </c>
      <c r="J19">
        <v>915.62154583333324</v>
      </c>
      <c r="K19">
        <v>3606.999845833333</v>
      </c>
      <c r="L19">
        <v>115.57351249999999</v>
      </c>
      <c r="M19">
        <v>5862.8875750000007</v>
      </c>
      <c r="N19">
        <v>5978.4610875000008</v>
      </c>
      <c r="O19">
        <v>17371.324637500002</v>
      </c>
    </row>
    <row r="20" spans="1:15" x14ac:dyDescent="0.25">
      <c r="A20" t="s">
        <v>90</v>
      </c>
      <c r="B20" t="s">
        <v>80</v>
      </c>
      <c r="C20">
        <v>52741.933287500004</v>
      </c>
      <c r="D20">
        <v>24.70999583333333</v>
      </c>
      <c r="E20">
        <v>52766.643283333338</v>
      </c>
      <c r="F20">
        <v>2.9408624999999997</v>
      </c>
      <c r="G20">
        <v>0</v>
      </c>
      <c r="H20">
        <v>2.9408624999999997</v>
      </c>
      <c r="I20">
        <v>16993.372812500002</v>
      </c>
      <c r="J20">
        <v>5546.5562250000003</v>
      </c>
      <c r="K20">
        <v>22539.929037500002</v>
      </c>
      <c r="L20">
        <v>784.35513333333324</v>
      </c>
      <c r="M20">
        <v>18.017770833333334</v>
      </c>
      <c r="N20">
        <v>802.37290416666656</v>
      </c>
      <c r="O20">
        <v>76111.88608750001</v>
      </c>
    </row>
    <row r="21" spans="1:15" x14ac:dyDescent="0.25">
      <c r="A21" t="s">
        <v>99</v>
      </c>
      <c r="B21" t="s">
        <v>80</v>
      </c>
      <c r="C21">
        <v>3111.5862083333332</v>
      </c>
      <c r="D21">
        <v>296.89662916666668</v>
      </c>
      <c r="E21">
        <v>3408.4828374999997</v>
      </c>
      <c r="F21">
        <v>105.28056666666666</v>
      </c>
      <c r="G21">
        <v>42.813970833333336</v>
      </c>
      <c r="H21">
        <v>148.0945375</v>
      </c>
      <c r="I21">
        <v>1292.4270833333333</v>
      </c>
      <c r="J21">
        <v>1091.2762874999999</v>
      </c>
      <c r="K21">
        <v>2383.7033708333329</v>
      </c>
      <c r="L21">
        <v>48.510912500000003</v>
      </c>
      <c r="M21">
        <v>129.8320875</v>
      </c>
      <c r="N21">
        <v>178.34300000000002</v>
      </c>
      <c r="O21">
        <v>6118.6237458333326</v>
      </c>
    </row>
    <row r="22" spans="1:15" x14ac:dyDescent="0.25">
      <c r="A22" t="s">
        <v>85</v>
      </c>
      <c r="B22" t="s">
        <v>80</v>
      </c>
      <c r="C22">
        <v>46369.799341666665</v>
      </c>
      <c r="D22">
        <v>156.8153125</v>
      </c>
      <c r="E22">
        <v>46526.614654166668</v>
      </c>
      <c r="F22">
        <v>3.6594291666666665</v>
      </c>
      <c r="G22">
        <v>1734.8496958333333</v>
      </c>
      <c r="H22">
        <v>1738.509125</v>
      </c>
      <c r="I22">
        <v>18215.82985416667</v>
      </c>
      <c r="J22">
        <v>7653.9027166666674</v>
      </c>
      <c r="K22">
        <v>25869.732570833337</v>
      </c>
      <c r="L22">
        <v>289.7063541666667</v>
      </c>
      <c r="M22">
        <v>1385.6371750000001</v>
      </c>
      <c r="N22">
        <v>1675.3435291666667</v>
      </c>
      <c r="O22">
        <v>75810.19987916667</v>
      </c>
    </row>
    <row r="23" spans="1:15" x14ac:dyDescent="0.25">
      <c r="A23" t="s">
        <v>104</v>
      </c>
      <c r="B23" t="s">
        <v>80</v>
      </c>
      <c r="C23">
        <v>11114.464979166667</v>
      </c>
      <c r="D23">
        <v>285.12057083333332</v>
      </c>
      <c r="E23">
        <v>11399.58555</v>
      </c>
      <c r="F23">
        <v>1717.6439500000001</v>
      </c>
      <c r="G23">
        <v>1471.2327791666664</v>
      </c>
      <c r="H23">
        <v>3188.8767291666663</v>
      </c>
      <c r="I23">
        <v>5888.1388999999999</v>
      </c>
      <c r="J23">
        <v>8559.6030291666684</v>
      </c>
      <c r="K23">
        <v>14447.741929166668</v>
      </c>
      <c r="L23">
        <v>369.28998750000005</v>
      </c>
      <c r="M23">
        <v>26117.854958333333</v>
      </c>
      <c r="N23">
        <v>26487.144945833334</v>
      </c>
      <c r="O23">
        <v>55523.349154166674</v>
      </c>
    </row>
    <row r="24" spans="1:15" x14ac:dyDescent="0.25">
      <c r="A24" t="s">
        <v>102</v>
      </c>
      <c r="B24" t="s">
        <v>80</v>
      </c>
      <c r="C24">
        <v>2080.1995416666664</v>
      </c>
      <c r="D24">
        <v>1.7475750000000001</v>
      </c>
      <c r="E24">
        <v>2081.9471166666663</v>
      </c>
      <c r="F24">
        <v>1669.8065458333333</v>
      </c>
      <c r="G24">
        <v>296.2752375</v>
      </c>
      <c r="H24">
        <v>1966.0817833333333</v>
      </c>
      <c r="I24">
        <v>1241.4071041666668</v>
      </c>
      <c r="J24">
        <v>792.05939166666667</v>
      </c>
      <c r="K24">
        <v>2033.4664958333335</v>
      </c>
      <c r="L24">
        <v>36.569179166666665</v>
      </c>
      <c r="M24">
        <v>10573.283091666668</v>
      </c>
      <c r="N24">
        <v>10609.852270833335</v>
      </c>
      <c r="O24">
        <v>16691.347666666668</v>
      </c>
    </row>
    <row r="25" spans="1:15" x14ac:dyDescent="0.25">
      <c r="A25" t="s">
        <v>108</v>
      </c>
      <c r="B25" t="s">
        <v>80</v>
      </c>
      <c r="C25">
        <v>3124.466183333333</v>
      </c>
      <c r="D25">
        <v>0</v>
      </c>
      <c r="E25">
        <v>3124.466183333333</v>
      </c>
      <c r="F25">
        <v>2967.0338291666667</v>
      </c>
      <c r="G25">
        <v>83.749487499999987</v>
      </c>
      <c r="H25">
        <v>3050.7833166666669</v>
      </c>
      <c r="I25">
        <v>2574.3779458333338</v>
      </c>
      <c r="J25">
        <v>815.33930833333329</v>
      </c>
      <c r="K25">
        <v>3389.7172541666669</v>
      </c>
      <c r="L25">
        <v>8.3561041666666664</v>
      </c>
      <c r="M25">
        <v>345.42778750000002</v>
      </c>
      <c r="N25">
        <v>353.7838916666667</v>
      </c>
      <c r="O25">
        <v>9918.7506458333337</v>
      </c>
    </row>
    <row r="26" spans="1:15" x14ac:dyDescent="0.25">
      <c r="A26" t="s">
        <v>82</v>
      </c>
      <c r="B26" t="s">
        <v>80</v>
      </c>
      <c r="C26">
        <v>45539.11114999999</v>
      </c>
      <c r="D26">
        <v>113.77550416666666</v>
      </c>
      <c r="E26">
        <v>45652.886654166658</v>
      </c>
      <c r="F26">
        <v>0.35621249999999999</v>
      </c>
      <c r="G26">
        <v>0</v>
      </c>
      <c r="H26">
        <v>0.35621249999999999</v>
      </c>
      <c r="I26">
        <v>38807.842275000003</v>
      </c>
      <c r="J26">
        <v>26417.783583333334</v>
      </c>
      <c r="K26">
        <v>65225.62585833334</v>
      </c>
      <c r="L26">
        <v>1234.8314958333335</v>
      </c>
      <c r="M26">
        <v>1038.5827750000001</v>
      </c>
      <c r="N26">
        <v>2273.4142708333338</v>
      </c>
      <c r="O26">
        <v>113152.28299583335</v>
      </c>
    </row>
    <row r="27" spans="1:15" x14ac:dyDescent="0.25">
      <c r="A27" t="s">
        <v>100</v>
      </c>
      <c r="B27" t="s">
        <v>80</v>
      </c>
      <c r="C27">
        <v>14838.888970833334</v>
      </c>
      <c r="D27">
        <v>304.04025416666667</v>
      </c>
      <c r="E27">
        <v>15142.929225</v>
      </c>
      <c r="F27">
        <v>2599.8515041666665</v>
      </c>
      <c r="G27">
        <v>1578.9499958333333</v>
      </c>
      <c r="H27">
        <v>4178.8014999999996</v>
      </c>
      <c r="I27">
        <v>7575.4071875000009</v>
      </c>
      <c r="J27">
        <v>5092.7665416666678</v>
      </c>
      <c r="K27">
        <v>12668.173729166669</v>
      </c>
      <c r="L27">
        <v>2216.1088833333333</v>
      </c>
      <c r="M27">
        <v>7475.7858666666652</v>
      </c>
      <c r="N27">
        <v>9691.8947499999995</v>
      </c>
      <c r="O27">
        <v>41681.799204166666</v>
      </c>
    </row>
    <row r="28" spans="1:15" x14ac:dyDescent="0.25">
      <c r="A28" t="s">
        <v>105</v>
      </c>
      <c r="B28" t="s">
        <v>80</v>
      </c>
      <c r="C28">
        <v>19424.954583333336</v>
      </c>
      <c r="D28">
        <v>143.25357499999998</v>
      </c>
      <c r="E28">
        <v>19568.208158333335</v>
      </c>
      <c r="F28">
        <v>492.32284583333336</v>
      </c>
      <c r="G28">
        <v>700.54034166666679</v>
      </c>
      <c r="H28">
        <v>1192.8631875000001</v>
      </c>
      <c r="I28">
        <v>7581.5224791666669</v>
      </c>
      <c r="J28">
        <v>9281.0433458333355</v>
      </c>
      <c r="K28">
        <v>16862.565825000001</v>
      </c>
      <c r="L28">
        <v>1398.7257416666666</v>
      </c>
      <c r="M28">
        <v>16057.546558333335</v>
      </c>
      <c r="N28">
        <v>17456.272300000001</v>
      </c>
      <c r="O28">
        <v>55079.909470833336</v>
      </c>
    </row>
    <row r="29" spans="1:15" x14ac:dyDescent="0.25">
      <c r="A29" t="s">
        <v>86</v>
      </c>
      <c r="B29" t="s">
        <v>80</v>
      </c>
      <c r="C29">
        <v>9484.6856875000012</v>
      </c>
      <c r="D29">
        <v>11.576633333333334</v>
      </c>
      <c r="E29">
        <v>9496.2623208333353</v>
      </c>
      <c r="F29">
        <v>104.65277083333335</v>
      </c>
      <c r="G29">
        <v>0</v>
      </c>
      <c r="H29">
        <v>104.65277083333335</v>
      </c>
      <c r="I29">
        <v>2955.9766</v>
      </c>
      <c r="J29">
        <v>2726.4929708333334</v>
      </c>
      <c r="K29">
        <v>5682.4695708333329</v>
      </c>
      <c r="L29">
        <v>145.59307916666666</v>
      </c>
      <c r="M29">
        <v>333.22455833333333</v>
      </c>
      <c r="N29">
        <v>478.81763749999999</v>
      </c>
      <c r="O29">
        <v>15762.202300000001</v>
      </c>
    </row>
    <row r="30" spans="1:15" x14ac:dyDescent="0.25">
      <c r="A30" t="s">
        <v>93</v>
      </c>
      <c r="B30" t="s">
        <v>80</v>
      </c>
      <c r="C30">
        <v>13134.239816666668</v>
      </c>
      <c r="D30">
        <v>55.812220833333328</v>
      </c>
      <c r="E30">
        <v>13190.052037500001</v>
      </c>
      <c r="F30">
        <v>8049.3255916666676</v>
      </c>
      <c r="G30">
        <v>4359.1252166666654</v>
      </c>
      <c r="H30">
        <v>12408.450808333333</v>
      </c>
      <c r="I30">
        <v>9198.0370624999996</v>
      </c>
      <c r="J30">
        <v>4332.4618250000003</v>
      </c>
      <c r="K30">
        <v>13530.4988875</v>
      </c>
      <c r="L30">
        <v>239.35720416666666</v>
      </c>
      <c r="M30">
        <v>3385.4286208333324</v>
      </c>
      <c r="N30">
        <v>3624.785824999999</v>
      </c>
      <c r="O30">
        <v>42753.787558333337</v>
      </c>
    </row>
    <row r="31" spans="1:15" x14ac:dyDescent="0.25">
      <c r="A31" t="s">
        <v>92</v>
      </c>
      <c r="B31" t="s">
        <v>80</v>
      </c>
      <c r="C31">
        <v>10538.4578</v>
      </c>
      <c r="D31">
        <v>804.29197083333338</v>
      </c>
      <c r="E31">
        <v>11342.749770833334</v>
      </c>
      <c r="F31">
        <v>616.98772083333336</v>
      </c>
      <c r="G31">
        <v>131.89504166666666</v>
      </c>
      <c r="H31">
        <v>748.88276250000001</v>
      </c>
      <c r="I31">
        <v>3679.6503999999995</v>
      </c>
      <c r="J31">
        <v>2446.513375</v>
      </c>
      <c r="K31">
        <v>6126.1637749999991</v>
      </c>
      <c r="L31">
        <v>38.026429166666667</v>
      </c>
      <c r="M31">
        <v>670.22427500000003</v>
      </c>
      <c r="N31">
        <v>708.25070416666665</v>
      </c>
      <c r="O31">
        <v>18926.047012499999</v>
      </c>
    </row>
    <row r="32" spans="1:15" x14ac:dyDescent="0.25">
      <c r="A32" t="s">
        <v>91</v>
      </c>
      <c r="B32" t="s">
        <v>80</v>
      </c>
      <c r="C32">
        <v>4154.1387624999998</v>
      </c>
      <c r="D32">
        <v>99.077295833333338</v>
      </c>
      <c r="E32">
        <v>4253.2160583333334</v>
      </c>
      <c r="F32">
        <v>559.7352166666667</v>
      </c>
      <c r="G32">
        <v>316.83388333333335</v>
      </c>
      <c r="H32">
        <v>876.56910000000005</v>
      </c>
      <c r="I32">
        <v>2358.2898874999996</v>
      </c>
      <c r="J32">
        <v>3132.4331874999998</v>
      </c>
      <c r="K32">
        <v>5490.7230749999999</v>
      </c>
      <c r="L32">
        <v>77.313383333333334</v>
      </c>
      <c r="M32">
        <v>167.59246249999998</v>
      </c>
      <c r="N32">
        <v>244.90584583333333</v>
      </c>
      <c r="O32">
        <v>10865.414079166665</v>
      </c>
    </row>
    <row r="33" spans="1:15" x14ac:dyDescent="0.25">
      <c r="A33" t="s">
        <v>106</v>
      </c>
      <c r="B33" t="s">
        <v>80</v>
      </c>
      <c r="C33">
        <v>8511.5911291666671</v>
      </c>
      <c r="D33">
        <v>8.7151499999999995</v>
      </c>
      <c r="E33">
        <v>8520.3062791666671</v>
      </c>
      <c r="F33">
        <v>5661.6015083333332</v>
      </c>
      <c r="G33">
        <v>3946.3102374999994</v>
      </c>
      <c r="H33">
        <v>9607.911745833333</v>
      </c>
      <c r="I33">
        <v>5325.990520833333</v>
      </c>
      <c r="J33">
        <v>2565.8107458333334</v>
      </c>
      <c r="K33">
        <v>7891.8012666666664</v>
      </c>
      <c r="L33">
        <v>60.131416666666667</v>
      </c>
      <c r="M33">
        <v>7774.6282291666666</v>
      </c>
      <c r="N33">
        <v>7834.7596458333337</v>
      </c>
      <c r="O33">
        <v>33854.778937499999</v>
      </c>
    </row>
    <row r="34" spans="1:15" x14ac:dyDescent="0.25">
      <c r="A34" t="s">
        <v>103</v>
      </c>
      <c r="B34" t="s">
        <v>80</v>
      </c>
      <c r="C34">
        <v>20199.063733333329</v>
      </c>
      <c r="D34">
        <v>52.808891666666661</v>
      </c>
      <c r="E34">
        <v>20251.872624999996</v>
      </c>
      <c r="F34">
        <v>2796.8750124999997</v>
      </c>
      <c r="G34">
        <v>4024.9573541666673</v>
      </c>
      <c r="H34">
        <v>6821.8323666666674</v>
      </c>
      <c r="I34">
        <v>9284.7589541666694</v>
      </c>
      <c r="J34">
        <v>12796.0334375</v>
      </c>
      <c r="K34">
        <v>22080.79239166667</v>
      </c>
      <c r="L34">
        <v>1761.7245666666665</v>
      </c>
      <c r="M34">
        <v>61614.080458333337</v>
      </c>
      <c r="N34">
        <v>63375.805025000001</v>
      </c>
      <c r="O34">
        <v>112530.30240833334</v>
      </c>
    </row>
    <row r="35" spans="1:15" x14ac:dyDescent="0.25">
      <c r="A35" t="s">
        <v>97</v>
      </c>
      <c r="B35" t="s">
        <v>80</v>
      </c>
      <c r="C35">
        <v>16134.970391666669</v>
      </c>
      <c r="D35">
        <v>2233.5496791666669</v>
      </c>
      <c r="E35">
        <v>18368.520070833336</v>
      </c>
      <c r="F35">
        <v>1135.0285374999999</v>
      </c>
      <c r="G35">
        <v>511.14141666666666</v>
      </c>
      <c r="H35">
        <v>1646.1699541666665</v>
      </c>
      <c r="I35">
        <v>5121.1914541666665</v>
      </c>
      <c r="J35">
        <v>6586.028629166668</v>
      </c>
      <c r="K35">
        <v>11707.220083333334</v>
      </c>
      <c r="L35">
        <v>48.008420833333325</v>
      </c>
      <c r="M35">
        <v>605.587625</v>
      </c>
      <c r="N35">
        <v>653.59604583333328</v>
      </c>
      <c r="O35">
        <v>32375.506154166669</v>
      </c>
    </row>
    <row r="36" spans="1:15" x14ac:dyDescent="0.25">
      <c r="A36" t="s">
        <v>124</v>
      </c>
      <c r="B36" t="s">
        <v>81</v>
      </c>
      <c r="C36">
        <v>1394.6393291666666</v>
      </c>
      <c r="D36">
        <v>14.466412500000001</v>
      </c>
      <c r="E36">
        <v>1409.1057416666665</v>
      </c>
      <c r="F36">
        <v>463.24317500000001</v>
      </c>
      <c r="G36">
        <v>970.49626250000006</v>
      </c>
      <c r="H36">
        <v>1433.7394375000001</v>
      </c>
      <c r="I36">
        <v>672.86697916666662</v>
      </c>
      <c r="J36">
        <v>470.87962083333338</v>
      </c>
      <c r="K36">
        <v>1143.7465999999999</v>
      </c>
      <c r="L36">
        <v>11.661637500000001</v>
      </c>
      <c r="M36">
        <v>1548.9431458333333</v>
      </c>
      <c r="N36">
        <v>1560.6047833333334</v>
      </c>
      <c r="O36">
        <v>5547.1965625000003</v>
      </c>
    </row>
    <row r="37" spans="1:15" x14ac:dyDescent="0.25">
      <c r="A37" t="s">
        <v>112</v>
      </c>
      <c r="B37" t="s">
        <v>81</v>
      </c>
      <c r="C37">
        <v>14630.900241666668</v>
      </c>
      <c r="D37">
        <v>13.843979166666665</v>
      </c>
      <c r="E37">
        <v>14644.744220833334</v>
      </c>
      <c r="F37">
        <v>3740.8212333333331</v>
      </c>
      <c r="G37">
        <v>4488.6280333333325</v>
      </c>
      <c r="H37">
        <v>8229.4492666666665</v>
      </c>
      <c r="I37">
        <v>6752.5387374999991</v>
      </c>
      <c r="J37">
        <v>5822.3378916666661</v>
      </c>
      <c r="K37">
        <v>12574.876629166665</v>
      </c>
      <c r="L37">
        <v>429.6334500000001</v>
      </c>
      <c r="M37">
        <v>6792.3178833333332</v>
      </c>
      <c r="N37">
        <v>7221.9513333333334</v>
      </c>
      <c r="O37">
        <v>42671.02145</v>
      </c>
    </row>
    <row r="38" spans="1:15" x14ac:dyDescent="0.25">
      <c r="A38" t="s">
        <v>113</v>
      </c>
      <c r="B38" t="s">
        <v>81</v>
      </c>
      <c r="C38">
        <v>9095.8087500000001</v>
      </c>
      <c r="D38">
        <v>16.627675</v>
      </c>
      <c r="E38">
        <v>9112.4364249999999</v>
      </c>
      <c r="F38">
        <v>4723.950312500001</v>
      </c>
      <c r="G38">
        <v>2081.91795</v>
      </c>
      <c r="H38">
        <v>6805.868262500001</v>
      </c>
      <c r="I38">
        <v>4536.873312499999</v>
      </c>
      <c r="J38">
        <v>3897.5743291666658</v>
      </c>
      <c r="K38">
        <v>8434.4476416666657</v>
      </c>
      <c r="L38">
        <v>162.10192500000002</v>
      </c>
      <c r="M38">
        <v>5019.6639000000005</v>
      </c>
      <c r="N38">
        <v>5181.7658250000004</v>
      </c>
      <c r="O38">
        <v>29534.518154166668</v>
      </c>
    </row>
    <row r="39" spans="1:15" x14ac:dyDescent="0.25">
      <c r="A39" t="s">
        <v>114</v>
      </c>
      <c r="B39" t="s">
        <v>81</v>
      </c>
      <c r="C39">
        <v>2227.5954666666662</v>
      </c>
      <c r="D39">
        <v>1.2263083333333333</v>
      </c>
      <c r="E39">
        <v>2228.8217749999994</v>
      </c>
      <c r="F39">
        <v>119.40427916666665</v>
      </c>
      <c r="G39">
        <v>18.627404166666668</v>
      </c>
      <c r="H39">
        <v>138.03168333333332</v>
      </c>
      <c r="I39">
        <v>1205.4650750000001</v>
      </c>
      <c r="J39">
        <v>479.33017499999994</v>
      </c>
      <c r="K39">
        <v>1684.7952500000001</v>
      </c>
      <c r="L39">
        <v>598.4451958333334</v>
      </c>
      <c r="M39">
        <v>7.5290291666666667</v>
      </c>
      <c r="N39">
        <v>605.97422500000005</v>
      </c>
      <c r="O39">
        <v>4657.6229333333322</v>
      </c>
    </row>
    <row r="40" spans="1:15" x14ac:dyDescent="0.25">
      <c r="A40" t="s">
        <v>125</v>
      </c>
      <c r="B40" t="s">
        <v>81</v>
      </c>
      <c r="C40">
        <v>982.69561250000004</v>
      </c>
      <c r="D40">
        <v>13.260283333333334</v>
      </c>
      <c r="E40">
        <v>995.95589583333333</v>
      </c>
      <c r="F40">
        <v>1077.7871166666666</v>
      </c>
      <c r="G40">
        <v>1046.2750958333334</v>
      </c>
      <c r="H40">
        <v>2124.0622125</v>
      </c>
      <c r="I40">
        <v>562.42265833333329</v>
      </c>
      <c r="J40">
        <v>354.35894166666668</v>
      </c>
      <c r="K40">
        <v>916.78160000000003</v>
      </c>
      <c r="L40">
        <v>31.915141666666667</v>
      </c>
      <c r="M40">
        <v>412.63886666666667</v>
      </c>
      <c r="N40">
        <v>444.55400833333334</v>
      </c>
      <c r="O40">
        <v>4481.3537166666665</v>
      </c>
    </row>
    <row r="41" spans="1:15" x14ac:dyDescent="0.25">
      <c r="A41" t="s">
        <v>115</v>
      </c>
      <c r="B41" t="s">
        <v>81</v>
      </c>
      <c r="C41">
        <v>1818.5284666666669</v>
      </c>
      <c r="D41">
        <v>6.2800000000000009E-2</v>
      </c>
      <c r="E41">
        <v>1818.5912666666668</v>
      </c>
      <c r="F41">
        <v>384.3609166666667</v>
      </c>
      <c r="G41">
        <v>127.95712916666666</v>
      </c>
      <c r="H41">
        <v>512.31804583333337</v>
      </c>
      <c r="I41">
        <v>917.01411666666661</v>
      </c>
      <c r="J41">
        <v>514.46241666666674</v>
      </c>
      <c r="K41">
        <v>1431.4765333333335</v>
      </c>
      <c r="L41">
        <v>6.9632333333333341</v>
      </c>
      <c r="M41">
        <v>268.14049166666666</v>
      </c>
      <c r="N41">
        <v>275.103725</v>
      </c>
      <c r="O41">
        <v>4037.4895708333338</v>
      </c>
    </row>
    <row r="42" spans="1:15" x14ac:dyDescent="0.25">
      <c r="A42" t="s">
        <v>116</v>
      </c>
      <c r="B42" t="s">
        <v>81</v>
      </c>
      <c r="C42">
        <v>3071.2502791666666</v>
      </c>
      <c r="D42">
        <v>3.5213833333333335</v>
      </c>
      <c r="E42">
        <v>3074.7716624999998</v>
      </c>
      <c r="F42">
        <v>406.89204166666673</v>
      </c>
      <c r="G42">
        <v>1370.8166291666666</v>
      </c>
      <c r="H42">
        <v>1777.7086708333334</v>
      </c>
      <c r="I42">
        <v>1218.6808375000001</v>
      </c>
      <c r="J42">
        <v>1142.3703416666665</v>
      </c>
      <c r="K42">
        <v>2361.0511791666668</v>
      </c>
      <c r="L42">
        <v>18.564933333333332</v>
      </c>
      <c r="M42">
        <v>323.74094166666669</v>
      </c>
      <c r="N42">
        <v>342.30587500000001</v>
      </c>
      <c r="O42">
        <v>7555.8373874999997</v>
      </c>
    </row>
    <row r="43" spans="1:15" x14ac:dyDescent="0.25">
      <c r="A43" t="s">
        <v>126</v>
      </c>
      <c r="B43" t="s">
        <v>81</v>
      </c>
      <c r="C43">
        <v>861.606675</v>
      </c>
      <c r="D43">
        <v>0.59876249999999998</v>
      </c>
      <c r="E43">
        <v>862.20543750000002</v>
      </c>
      <c r="F43">
        <v>511.51788333333332</v>
      </c>
      <c r="G43">
        <v>797.34433333333322</v>
      </c>
      <c r="H43">
        <v>1308.8622166666664</v>
      </c>
      <c r="I43">
        <v>730.65852083333334</v>
      </c>
      <c r="J43">
        <v>278.13792083333334</v>
      </c>
      <c r="K43">
        <v>1008.7964416666666</v>
      </c>
      <c r="L43">
        <v>21.726487499999998</v>
      </c>
      <c r="M43">
        <v>28.478345833333332</v>
      </c>
      <c r="N43">
        <v>50.204833333333326</v>
      </c>
      <c r="O43">
        <v>3230.0689291666658</v>
      </c>
    </row>
    <row r="44" spans="1:15" x14ac:dyDescent="0.25">
      <c r="A44" t="s">
        <v>117</v>
      </c>
      <c r="B44" t="s">
        <v>81</v>
      </c>
      <c r="C44">
        <v>3083.7255958333335</v>
      </c>
      <c r="D44">
        <v>6.4978583333333333</v>
      </c>
      <c r="E44">
        <v>3090.2234541666667</v>
      </c>
      <c r="F44">
        <v>432.92553333333336</v>
      </c>
      <c r="G44">
        <v>934.21867916666667</v>
      </c>
      <c r="H44">
        <v>1367.1442125000001</v>
      </c>
      <c r="I44">
        <v>2077.7862749999999</v>
      </c>
      <c r="J44">
        <v>1542.5854333333332</v>
      </c>
      <c r="K44">
        <v>3620.3717083333331</v>
      </c>
      <c r="L44">
        <v>322.11557916666663</v>
      </c>
      <c r="M44">
        <v>1884.3608249999997</v>
      </c>
      <c r="N44">
        <v>2206.4764041666663</v>
      </c>
      <c r="O44">
        <v>10284.215779166667</v>
      </c>
    </row>
    <row r="45" spans="1:15" x14ac:dyDescent="0.25">
      <c r="A45" t="s">
        <v>118</v>
      </c>
      <c r="B45" t="s">
        <v>81</v>
      </c>
      <c r="C45">
        <v>15657.653741666663</v>
      </c>
      <c r="D45">
        <v>68.911641666666668</v>
      </c>
      <c r="E45">
        <v>15726.565383333331</v>
      </c>
      <c r="F45">
        <v>3536.4652874999997</v>
      </c>
      <c r="G45">
        <v>4797.0041333333338</v>
      </c>
      <c r="H45">
        <v>8333.4694208333331</v>
      </c>
      <c r="I45">
        <v>7295.4560791666672</v>
      </c>
      <c r="J45">
        <v>6060.3232124999995</v>
      </c>
      <c r="K45">
        <v>13355.779291666666</v>
      </c>
      <c r="L45">
        <v>301.18212499999998</v>
      </c>
      <c r="M45">
        <v>6436.8525541666659</v>
      </c>
      <c r="N45">
        <v>6738.0346791666661</v>
      </c>
      <c r="O45">
        <v>44153.848774999991</v>
      </c>
    </row>
    <row r="46" spans="1:15" x14ac:dyDescent="0.25">
      <c r="A46" t="s">
        <v>119</v>
      </c>
      <c r="B46" t="s">
        <v>81</v>
      </c>
      <c r="C46">
        <v>2870.058066666666</v>
      </c>
      <c r="D46">
        <v>1.7538458333333333</v>
      </c>
      <c r="E46">
        <v>2871.8119124999994</v>
      </c>
      <c r="F46">
        <v>3709.1849999999999</v>
      </c>
      <c r="G46">
        <v>2007.3955708333335</v>
      </c>
      <c r="H46">
        <v>5716.5805708333337</v>
      </c>
      <c r="I46">
        <v>1494.6135125000001</v>
      </c>
      <c r="J46">
        <v>832.17067499999985</v>
      </c>
      <c r="K46">
        <v>2326.7841874999999</v>
      </c>
      <c r="L46">
        <v>50.943624999999997</v>
      </c>
      <c r="M46">
        <v>25.608454166666668</v>
      </c>
      <c r="N46">
        <v>76.552079166666658</v>
      </c>
      <c r="O46">
        <v>10991.72875</v>
      </c>
    </row>
    <row r="47" spans="1:15" x14ac:dyDescent="0.25">
      <c r="A47" t="s">
        <v>120</v>
      </c>
      <c r="B47" t="s">
        <v>81</v>
      </c>
      <c r="C47">
        <v>5215.3536458333338</v>
      </c>
      <c r="D47">
        <v>29.240387500000001</v>
      </c>
      <c r="E47">
        <v>5244.5940333333338</v>
      </c>
      <c r="F47">
        <v>1851.3376625000003</v>
      </c>
      <c r="G47">
        <v>3868.3173583333337</v>
      </c>
      <c r="H47">
        <v>5719.6550208333338</v>
      </c>
      <c r="I47">
        <v>2253.4523875</v>
      </c>
      <c r="J47">
        <v>1420.4196041666667</v>
      </c>
      <c r="K47">
        <v>3673.8719916666669</v>
      </c>
      <c r="L47">
        <v>103.32849166666666</v>
      </c>
      <c r="M47">
        <v>5421.5071666666672</v>
      </c>
      <c r="N47">
        <v>5524.8356583333343</v>
      </c>
      <c r="O47">
        <v>20162.956704166667</v>
      </c>
    </row>
    <row r="48" spans="1:15" x14ac:dyDescent="0.25">
      <c r="A48" t="s">
        <v>121</v>
      </c>
      <c r="B48" t="s">
        <v>81</v>
      </c>
      <c r="C48">
        <v>1134.4742166666667</v>
      </c>
      <c r="D48">
        <v>0</v>
      </c>
      <c r="E48">
        <v>1134.4742166666667</v>
      </c>
      <c r="F48">
        <v>172.33692916666666</v>
      </c>
      <c r="G48">
        <v>18.481874999999999</v>
      </c>
      <c r="H48">
        <v>190.81880416666667</v>
      </c>
      <c r="I48">
        <v>586.96804166666675</v>
      </c>
      <c r="J48">
        <v>469.26392083333326</v>
      </c>
      <c r="K48">
        <v>1056.2319625</v>
      </c>
      <c r="L48">
        <v>89.138237500000002</v>
      </c>
      <c r="M48">
        <v>8.0257000000000005</v>
      </c>
      <c r="N48">
        <v>97.163937500000003</v>
      </c>
      <c r="O48">
        <v>2478.6889208333332</v>
      </c>
    </row>
    <row r="49" spans="1:15" x14ac:dyDescent="0.25">
      <c r="A49" t="s">
        <v>122</v>
      </c>
      <c r="B49" t="s">
        <v>81</v>
      </c>
      <c r="C49">
        <v>9781.4470458333326</v>
      </c>
      <c r="D49">
        <v>12.957762500000001</v>
      </c>
      <c r="E49">
        <v>9794.4048083333328</v>
      </c>
      <c r="F49">
        <v>125.62888333333333</v>
      </c>
      <c r="G49">
        <v>430.70062083333329</v>
      </c>
      <c r="H49">
        <v>556.32950416666665</v>
      </c>
      <c r="I49">
        <v>3692.3340083333337</v>
      </c>
      <c r="J49">
        <v>2943.9868666666662</v>
      </c>
      <c r="K49">
        <v>6636.3208749999994</v>
      </c>
      <c r="L49">
        <v>84.995237500000002</v>
      </c>
      <c r="M49">
        <v>27757.073900000003</v>
      </c>
      <c r="N49">
        <v>27842.069137500002</v>
      </c>
      <c r="O49">
        <v>44829.124324999997</v>
      </c>
    </row>
    <row r="50" spans="1:15" x14ac:dyDescent="0.25">
      <c r="A50" t="s">
        <v>127</v>
      </c>
      <c r="B50" t="s">
        <v>81</v>
      </c>
      <c r="C50">
        <v>14106.369033333332</v>
      </c>
      <c r="D50">
        <v>18.469733333333334</v>
      </c>
      <c r="E50">
        <v>14124.838766666666</v>
      </c>
      <c r="F50">
        <v>1885.2744958333333</v>
      </c>
      <c r="G50">
        <v>2669.7396791666665</v>
      </c>
      <c r="H50">
        <v>4555.0141750000003</v>
      </c>
      <c r="I50">
        <v>6557.1592875000006</v>
      </c>
      <c r="J50">
        <v>6998.9611708333332</v>
      </c>
      <c r="K50">
        <v>13556.120458333335</v>
      </c>
      <c r="L50">
        <v>191.45497083333331</v>
      </c>
      <c r="M50">
        <v>3373.9643375000005</v>
      </c>
      <c r="N50">
        <v>3565.4193083333339</v>
      </c>
      <c r="O50">
        <v>35801.392708333333</v>
      </c>
    </row>
    <row r="51" spans="1:15" x14ac:dyDescent="0.25">
      <c r="A51" t="s">
        <v>123</v>
      </c>
      <c r="B51" t="s">
        <v>81</v>
      </c>
      <c r="C51">
        <v>14408.311304166666</v>
      </c>
      <c r="D51">
        <v>47.928983333333342</v>
      </c>
      <c r="E51">
        <v>14456.240287499999</v>
      </c>
      <c r="F51">
        <v>1774.5949375000002</v>
      </c>
      <c r="G51">
        <v>1586.5804124999997</v>
      </c>
      <c r="H51">
        <v>3361.17535</v>
      </c>
      <c r="I51">
        <v>6986.6540208333327</v>
      </c>
      <c r="J51">
        <v>3864.211129166667</v>
      </c>
      <c r="K51">
        <v>10850.86515</v>
      </c>
      <c r="L51">
        <v>673.43810416666679</v>
      </c>
      <c r="M51">
        <v>18430.755549999998</v>
      </c>
      <c r="N51">
        <v>19104.193654166666</v>
      </c>
      <c r="O51">
        <v>47772.474441666658</v>
      </c>
    </row>
    <row r="52" spans="1:15" x14ac:dyDescent="0.25">
      <c r="A52" t="s">
        <v>128</v>
      </c>
      <c r="B52" t="s">
        <v>81</v>
      </c>
      <c r="C52">
        <v>22908.79684166667</v>
      </c>
      <c r="D52">
        <v>62.980112500000004</v>
      </c>
      <c r="E52">
        <v>22971.776954166671</v>
      </c>
      <c r="F52">
        <v>498.10673750000001</v>
      </c>
      <c r="G52">
        <v>884.71389166666665</v>
      </c>
      <c r="H52">
        <v>1382.8206291666665</v>
      </c>
      <c r="I52">
        <v>9990.503237500001</v>
      </c>
      <c r="J52">
        <v>13865.383525000001</v>
      </c>
      <c r="K52">
        <v>23855.886762500002</v>
      </c>
      <c r="L52">
        <v>1723.998425</v>
      </c>
      <c r="M52">
        <v>24697.123004166668</v>
      </c>
      <c r="N52">
        <v>26421.121429166669</v>
      </c>
      <c r="O52">
        <v>74631.605775000004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O52"/>
  <sheetViews>
    <sheetView zoomScale="80" zoomScaleNormal="80" workbookViewId="0">
      <selection activeCell="G22" sqref="G22"/>
    </sheetView>
  </sheetViews>
  <sheetFormatPr defaultColWidth="8.85546875" defaultRowHeight="15" x14ac:dyDescent="0.25"/>
  <cols>
    <col min="1" max="1" width="18.7109375" bestFit="1" customWidth="1"/>
    <col min="2" max="2" width="12.140625" bestFit="1" customWidth="1"/>
    <col min="3" max="15" width="20.28515625" customWidth="1"/>
  </cols>
  <sheetData>
    <row r="1" spans="1:15" ht="15" customHeight="1" x14ac:dyDescent="0.25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25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25">
      <c r="A3" t="s">
        <v>21</v>
      </c>
      <c r="B3" t="s">
        <v>21</v>
      </c>
      <c r="C3">
        <v>14838527.612399999</v>
      </c>
      <c r="D3">
        <v>117517.42300000001</v>
      </c>
      <c r="E3">
        <v>14956045.035399999</v>
      </c>
      <c r="F3">
        <v>537583.89799999993</v>
      </c>
      <c r="G3">
        <v>547610.58400000003</v>
      </c>
      <c r="H3">
        <v>1085194.4819999998</v>
      </c>
      <c r="I3">
        <v>3608353.9520569993</v>
      </c>
      <c r="J3">
        <v>4048927.543599999</v>
      </c>
      <c r="K3">
        <v>7657281.4956569988</v>
      </c>
      <c r="L3">
        <v>100350.87880000001</v>
      </c>
      <c r="M3">
        <v>2682172.4550000001</v>
      </c>
      <c r="N3">
        <v>2782523.3338000001</v>
      </c>
      <c r="O3">
        <v>26481044.346857</v>
      </c>
    </row>
    <row r="4" spans="1:15" x14ac:dyDescent="0.25">
      <c r="A4" t="s">
        <v>80</v>
      </c>
      <c r="B4" t="s">
        <v>22</v>
      </c>
      <c r="C4">
        <v>11391738.904399998</v>
      </c>
      <c r="D4">
        <v>110929.95800000001</v>
      </c>
      <c r="E4">
        <v>11502668.862399999</v>
      </c>
      <c r="F4">
        <v>306603.27699999994</v>
      </c>
      <c r="G4">
        <v>237638.204</v>
      </c>
      <c r="H4">
        <v>544241.48099999991</v>
      </c>
      <c r="I4">
        <v>2851936.5782569996</v>
      </c>
      <c r="J4">
        <v>3145372.8485999992</v>
      </c>
      <c r="K4">
        <v>5997309.4268569984</v>
      </c>
      <c r="L4">
        <v>81417.555000000008</v>
      </c>
      <c r="M4">
        <v>2125264.7450000001</v>
      </c>
      <c r="N4">
        <v>2206682.3000000003</v>
      </c>
      <c r="O4">
        <v>20250902.070257001</v>
      </c>
    </row>
    <row r="5" spans="1:15" x14ac:dyDescent="0.25">
      <c r="A5" t="s">
        <v>81</v>
      </c>
      <c r="B5" t="s">
        <v>23</v>
      </c>
      <c r="C5">
        <v>3446788.7080000001</v>
      </c>
      <c r="D5">
        <v>6587.4650000000001</v>
      </c>
      <c r="E5">
        <v>3453376.173</v>
      </c>
      <c r="F5">
        <v>230980.62099999998</v>
      </c>
      <c r="G5">
        <v>309972.38</v>
      </c>
      <c r="H5">
        <v>540953.00099999993</v>
      </c>
      <c r="I5">
        <v>756417.37379999994</v>
      </c>
      <c r="J5">
        <v>903554.69499999995</v>
      </c>
      <c r="K5">
        <v>1659972.0688</v>
      </c>
      <c r="L5">
        <v>18933.323799999998</v>
      </c>
      <c r="M5">
        <v>556907.71000000008</v>
      </c>
      <c r="N5">
        <v>575841.03380000009</v>
      </c>
      <c r="O5">
        <v>6230142.2765999995</v>
      </c>
    </row>
    <row r="6" spans="1:15" x14ac:dyDescent="0.25">
      <c r="A6" t="s">
        <v>95</v>
      </c>
      <c r="B6" t="s">
        <v>80</v>
      </c>
      <c r="C6">
        <v>249927.057</v>
      </c>
      <c r="D6">
        <v>1784.51</v>
      </c>
      <c r="E6">
        <v>251711.56700000001</v>
      </c>
      <c r="F6">
        <v>1127.0350000000001</v>
      </c>
      <c r="G6">
        <v>3642.8</v>
      </c>
      <c r="H6">
        <v>4769.835</v>
      </c>
      <c r="I6">
        <v>51101.521000000001</v>
      </c>
      <c r="J6">
        <v>440240.72700000001</v>
      </c>
      <c r="K6">
        <v>491342.24800000002</v>
      </c>
      <c r="L6">
        <v>527.35</v>
      </c>
      <c r="M6">
        <v>229957.91699999999</v>
      </c>
      <c r="N6">
        <v>230485.26699999999</v>
      </c>
      <c r="O6">
        <v>978308.91700000002</v>
      </c>
    </row>
    <row r="7" spans="1:15" x14ac:dyDescent="0.25">
      <c r="A7" t="s">
        <v>111</v>
      </c>
      <c r="B7" t="s">
        <v>80</v>
      </c>
      <c r="C7">
        <v>173563.59160000001</v>
      </c>
      <c r="D7">
        <v>60</v>
      </c>
      <c r="E7">
        <v>173623.59160000001</v>
      </c>
      <c r="F7">
        <v>1283.98</v>
      </c>
      <c r="G7">
        <v>0</v>
      </c>
      <c r="H7">
        <v>1283.98</v>
      </c>
      <c r="I7">
        <v>29427.211000000003</v>
      </c>
      <c r="J7">
        <v>73300.800000000003</v>
      </c>
      <c r="K7">
        <v>102728.011</v>
      </c>
      <c r="L7">
        <v>1185.24</v>
      </c>
      <c r="M7">
        <v>2208</v>
      </c>
      <c r="N7">
        <v>3393.24</v>
      </c>
      <c r="O7">
        <v>281028.82260000001</v>
      </c>
    </row>
    <row r="8" spans="1:15" x14ac:dyDescent="0.25">
      <c r="A8" t="s">
        <v>98</v>
      </c>
      <c r="B8" t="s">
        <v>80</v>
      </c>
      <c r="C8">
        <v>77573.588999999993</v>
      </c>
      <c r="D8">
        <v>159.79999999999998</v>
      </c>
      <c r="E8">
        <v>77733.388999999996</v>
      </c>
      <c r="F8">
        <v>23405.050999999999</v>
      </c>
      <c r="G8">
        <v>8488.75</v>
      </c>
      <c r="H8">
        <v>31893.800999999999</v>
      </c>
      <c r="I8">
        <v>32449.119600000002</v>
      </c>
      <c r="J8">
        <v>15724.91</v>
      </c>
      <c r="K8">
        <v>48174.029600000002</v>
      </c>
      <c r="L8">
        <v>5</v>
      </c>
      <c r="M8">
        <v>5652</v>
      </c>
      <c r="N8">
        <v>5657</v>
      </c>
      <c r="O8">
        <v>163458.21960000001</v>
      </c>
    </row>
    <row r="9" spans="1:15" x14ac:dyDescent="0.25">
      <c r="A9" t="s">
        <v>110</v>
      </c>
      <c r="B9" t="s">
        <v>80</v>
      </c>
      <c r="C9">
        <v>641721.06839999999</v>
      </c>
      <c r="D9">
        <v>1556.9759999999999</v>
      </c>
      <c r="E9">
        <v>643278.04440000001</v>
      </c>
      <c r="F9">
        <v>53.52</v>
      </c>
      <c r="G9">
        <v>21.1</v>
      </c>
      <c r="H9">
        <v>74.62</v>
      </c>
      <c r="I9">
        <v>113633.175</v>
      </c>
      <c r="J9">
        <v>27592</v>
      </c>
      <c r="K9">
        <v>141225.17499999999</v>
      </c>
      <c r="L9">
        <v>1093.4089999999999</v>
      </c>
      <c r="M9">
        <v>1609.49</v>
      </c>
      <c r="N9">
        <v>2702.8989999999999</v>
      </c>
      <c r="O9">
        <v>787280.73840000003</v>
      </c>
    </row>
    <row r="10" spans="1:15" x14ac:dyDescent="0.25">
      <c r="A10" t="s">
        <v>94</v>
      </c>
      <c r="B10" t="s">
        <v>80</v>
      </c>
      <c r="C10">
        <v>242474.2904</v>
      </c>
      <c r="D10">
        <v>619.21</v>
      </c>
      <c r="E10">
        <v>243093.50039999999</v>
      </c>
      <c r="F10">
        <v>31042.725000000002</v>
      </c>
      <c r="G10">
        <v>23719.89</v>
      </c>
      <c r="H10">
        <v>54762.615000000005</v>
      </c>
      <c r="I10">
        <v>62152.125399999997</v>
      </c>
      <c r="J10">
        <v>97003.075999999986</v>
      </c>
      <c r="K10">
        <v>159155.20139999999</v>
      </c>
      <c r="L10">
        <v>808.51900000000001</v>
      </c>
      <c r="M10">
        <v>65779.740000000005</v>
      </c>
      <c r="N10">
        <v>66588.259000000005</v>
      </c>
      <c r="O10">
        <v>523599.57579999999</v>
      </c>
    </row>
    <row r="11" spans="1:15" x14ac:dyDescent="0.25">
      <c r="A11" t="s">
        <v>109</v>
      </c>
      <c r="B11" t="s">
        <v>80</v>
      </c>
      <c r="C11">
        <v>29790.596600000001</v>
      </c>
      <c r="D11">
        <v>155</v>
      </c>
      <c r="E11">
        <v>29945.596600000001</v>
      </c>
      <c r="F11">
        <v>4630.0810000000001</v>
      </c>
      <c r="G11">
        <v>315.3</v>
      </c>
      <c r="H11">
        <v>4945.3810000000003</v>
      </c>
      <c r="I11">
        <v>9998.2119999999995</v>
      </c>
      <c r="J11">
        <v>4999.8999999999996</v>
      </c>
      <c r="K11">
        <v>14998.111999999999</v>
      </c>
      <c r="L11">
        <v>181.05</v>
      </c>
      <c r="M11">
        <v>1990</v>
      </c>
      <c r="N11">
        <v>2171.0500000000002</v>
      </c>
      <c r="O11">
        <v>52060.139600000002</v>
      </c>
    </row>
    <row r="12" spans="1:15" x14ac:dyDescent="0.25">
      <c r="A12" t="s">
        <v>83</v>
      </c>
      <c r="B12" t="s">
        <v>80</v>
      </c>
      <c r="C12">
        <v>980452.39799999993</v>
      </c>
      <c r="D12">
        <v>1332.912</v>
      </c>
      <c r="E12">
        <v>981785.30999999994</v>
      </c>
      <c r="F12">
        <v>1657.4349999999999</v>
      </c>
      <c r="G12">
        <v>1321</v>
      </c>
      <c r="H12">
        <v>2978.4349999999999</v>
      </c>
      <c r="I12">
        <v>405607.62759999995</v>
      </c>
      <c r="J12">
        <v>333887.34399999998</v>
      </c>
      <c r="K12">
        <v>739494.97159999993</v>
      </c>
      <c r="L12">
        <v>25926.317000000003</v>
      </c>
      <c r="M12">
        <v>182798.5</v>
      </c>
      <c r="N12">
        <v>208724.81700000001</v>
      </c>
      <c r="O12">
        <v>1932983.5336</v>
      </c>
    </row>
    <row r="13" spans="1:15" x14ac:dyDescent="0.25">
      <c r="A13" t="s">
        <v>84</v>
      </c>
      <c r="B13" t="s">
        <v>80</v>
      </c>
      <c r="C13">
        <v>1229292.3934000002</v>
      </c>
      <c r="D13">
        <v>986.80000000000007</v>
      </c>
      <c r="E13">
        <v>1230279.1934000002</v>
      </c>
      <c r="F13">
        <v>4079.058</v>
      </c>
      <c r="G13">
        <v>1970.6000000000001</v>
      </c>
      <c r="H13">
        <v>6049.6580000000004</v>
      </c>
      <c r="I13">
        <v>208583.58799999999</v>
      </c>
      <c r="J13">
        <v>54237.590000000004</v>
      </c>
      <c r="K13">
        <v>262821.17800000001</v>
      </c>
      <c r="L13">
        <v>2923.1929999999998</v>
      </c>
      <c r="M13">
        <v>18822.400000000001</v>
      </c>
      <c r="N13">
        <v>21745.593000000001</v>
      </c>
      <c r="O13">
        <v>1520895.6224000002</v>
      </c>
    </row>
    <row r="14" spans="1:15" x14ac:dyDescent="0.25">
      <c r="A14" t="s">
        <v>96</v>
      </c>
      <c r="B14" t="s">
        <v>80</v>
      </c>
      <c r="C14">
        <v>319812.05560000008</v>
      </c>
      <c r="D14">
        <v>13476.410000000002</v>
      </c>
      <c r="E14">
        <v>333288.46560000005</v>
      </c>
      <c r="F14">
        <v>3854.3040000000001</v>
      </c>
      <c r="G14">
        <v>3866.01</v>
      </c>
      <c r="H14">
        <v>7720.3140000000003</v>
      </c>
      <c r="I14">
        <v>82820.388399999996</v>
      </c>
      <c r="J14">
        <v>74929.280000000013</v>
      </c>
      <c r="K14">
        <v>157749.66840000002</v>
      </c>
      <c r="L14">
        <v>301.85199999999998</v>
      </c>
      <c r="M14">
        <v>5596</v>
      </c>
      <c r="N14">
        <v>5897.8519999999999</v>
      </c>
      <c r="O14">
        <v>504656.3000000001</v>
      </c>
    </row>
    <row r="15" spans="1:15" x14ac:dyDescent="0.25">
      <c r="A15" t="s">
        <v>88</v>
      </c>
      <c r="B15" t="s">
        <v>80</v>
      </c>
      <c r="C15">
        <v>572187.75340000005</v>
      </c>
      <c r="D15">
        <v>1002.51</v>
      </c>
      <c r="E15">
        <v>573190.26340000005</v>
      </c>
      <c r="F15">
        <v>266.94</v>
      </c>
      <c r="G15">
        <v>45</v>
      </c>
      <c r="H15">
        <v>311.94</v>
      </c>
      <c r="I15">
        <v>100771.03019999999</v>
      </c>
      <c r="J15">
        <v>48467.149999999994</v>
      </c>
      <c r="K15">
        <v>149238.1802</v>
      </c>
      <c r="L15">
        <v>2131.6019999999999</v>
      </c>
      <c r="M15">
        <v>48826</v>
      </c>
      <c r="N15">
        <v>50957.601999999999</v>
      </c>
      <c r="O15">
        <v>773697.98560000001</v>
      </c>
    </row>
    <row r="16" spans="1:15" x14ac:dyDescent="0.25">
      <c r="A16" t="s">
        <v>107</v>
      </c>
      <c r="B16" t="s">
        <v>80</v>
      </c>
      <c r="C16">
        <v>275251.43280000001</v>
      </c>
      <c r="D16">
        <v>16630.400000000001</v>
      </c>
      <c r="E16">
        <v>291881.83280000003</v>
      </c>
      <c r="F16">
        <v>8579.5099999999984</v>
      </c>
      <c r="G16">
        <v>13626.188000000002</v>
      </c>
      <c r="H16">
        <v>22205.698</v>
      </c>
      <c r="I16">
        <v>41983.907200000001</v>
      </c>
      <c r="J16">
        <v>46690.969999999994</v>
      </c>
      <c r="K16">
        <v>88674.877199999988</v>
      </c>
      <c r="L16">
        <v>537.91</v>
      </c>
      <c r="M16">
        <v>10988.4</v>
      </c>
      <c r="N16">
        <v>11526.31</v>
      </c>
      <c r="O16">
        <v>414288.71799999999</v>
      </c>
    </row>
    <row r="17" spans="1:15" x14ac:dyDescent="0.25">
      <c r="A17" t="s">
        <v>101</v>
      </c>
      <c r="B17" t="s">
        <v>80</v>
      </c>
      <c r="C17">
        <v>155342.52779999998</v>
      </c>
      <c r="D17">
        <v>3497.5</v>
      </c>
      <c r="E17">
        <v>158840.02779999998</v>
      </c>
      <c r="F17">
        <v>1828.886</v>
      </c>
      <c r="G17">
        <v>5629.2</v>
      </c>
      <c r="H17">
        <v>7458.0859999999993</v>
      </c>
      <c r="I17">
        <v>23497.923200000001</v>
      </c>
      <c r="J17">
        <v>68826.34</v>
      </c>
      <c r="K17">
        <v>92324.263200000001</v>
      </c>
      <c r="L17">
        <v>41.6</v>
      </c>
      <c r="M17">
        <v>5670.6</v>
      </c>
      <c r="N17">
        <v>5712.2000000000007</v>
      </c>
      <c r="O17">
        <v>264334.57699999999</v>
      </c>
    </row>
    <row r="18" spans="1:15" x14ac:dyDescent="0.25">
      <c r="A18" t="s">
        <v>87</v>
      </c>
      <c r="B18" t="s">
        <v>80</v>
      </c>
      <c r="C18">
        <v>302366.91479999997</v>
      </c>
      <c r="D18">
        <v>1950</v>
      </c>
      <c r="E18">
        <v>304316.91479999997</v>
      </c>
      <c r="F18">
        <v>58.290000000000006</v>
      </c>
      <c r="G18">
        <v>100</v>
      </c>
      <c r="H18">
        <v>158.29000000000002</v>
      </c>
      <c r="I18">
        <v>83682.805400000012</v>
      </c>
      <c r="J18">
        <v>110915.598</v>
      </c>
      <c r="K18">
        <v>194598.40340000001</v>
      </c>
      <c r="L18">
        <v>8090.259</v>
      </c>
      <c r="M18">
        <v>55829.567999999999</v>
      </c>
      <c r="N18">
        <v>63919.826999999997</v>
      </c>
      <c r="O18">
        <v>562993.43519999995</v>
      </c>
    </row>
    <row r="19" spans="1:15" x14ac:dyDescent="0.25">
      <c r="A19" t="s">
        <v>89</v>
      </c>
      <c r="B19" t="s">
        <v>80</v>
      </c>
      <c r="C19">
        <v>128867.46460000001</v>
      </c>
      <c r="D19">
        <v>2310</v>
      </c>
      <c r="E19">
        <v>131177.46460000001</v>
      </c>
      <c r="F19">
        <v>2025.65</v>
      </c>
      <c r="G19">
        <v>454</v>
      </c>
      <c r="H19">
        <v>2479.65</v>
      </c>
      <c r="I19">
        <v>25455.335999999999</v>
      </c>
      <c r="J19">
        <v>12040.1</v>
      </c>
      <c r="K19">
        <v>37495.436000000002</v>
      </c>
      <c r="L19">
        <v>283.10700000000003</v>
      </c>
      <c r="M19">
        <v>8016</v>
      </c>
      <c r="N19">
        <v>8299.107</v>
      </c>
      <c r="O19">
        <v>179451.65760000001</v>
      </c>
    </row>
    <row r="20" spans="1:15" x14ac:dyDescent="0.25">
      <c r="A20" t="s">
        <v>90</v>
      </c>
      <c r="B20" t="s">
        <v>80</v>
      </c>
      <c r="C20">
        <v>995030.88780000003</v>
      </c>
      <c r="D20">
        <v>498</v>
      </c>
      <c r="E20">
        <v>995528.88780000003</v>
      </c>
      <c r="F20">
        <v>53.87</v>
      </c>
      <c r="G20">
        <v>30</v>
      </c>
      <c r="H20">
        <v>83.87</v>
      </c>
      <c r="I20">
        <v>169783.79240000001</v>
      </c>
      <c r="J20">
        <v>25138.44</v>
      </c>
      <c r="K20">
        <v>194922.23240000001</v>
      </c>
      <c r="L20">
        <v>2609.6860000000001</v>
      </c>
      <c r="M20">
        <v>240</v>
      </c>
      <c r="N20">
        <v>2849.6860000000001</v>
      </c>
      <c r="O20">
        <v>1193384.6762000001</v>
      </c>
    </row>
    <row r="21" spans="1:15" x14ac:dyDescent="0.25">
      <c r="A21" t="s">
        <v>99</v>
      </c>
      <c r="B21" t="s">
        <v>80</v>
      </c>
      <c r="C21">
        <v>69979.599800000011</v>
      </c>
      <c r="D21">
        <v>5649.13</v>
      </c>
      <c r="E21">
        <v>75628.729800000016</v>
      </c>
      <c r="F21">
        <v>2402.8830000000003</v>
      </c>
      <c r="G21">
        <v>1073.0999999999999</v>
      </c>
      <c r="H21">
        <v>3475.9830000000002</v>
      </c>
      <c r="I21">
        <v>14320.321</v>
      </c>
      <c r="J21">
        <v>61214.5</v>
      </c>
      <c r="K21">
        <v>75534.820999999996</v>
      </c>
      <c r="L21">
        <v>168.09999999999997</v>
      </c>
      <c r="M21">
        <v>25102.32</v>
      </c>
      <c r="N21">
        <v>25270.42</v>
      </c>
      <c r="O21">
        <v>179909.95380000002</v>
      </c>
    </row>
    <row r="22" spans="1:15" x14ac:dyDescent="0.25">
      <c r="A22" t="s">
        <v>85</v>
      </c>
      <c r="B22" t="s">
        <v>80</v>
      </c>
      <c r="C22">
        <v>1072917.5512000001</v>
      </c>
      <c r="D22">
        <v>1020</v>
      </c>
      <c r="E22">
        <v>1073937.5512000001</v>
      </c>
      <c r="F22">
        <v>229</v>
      </c>
      <c r="G22">
        <v>7092.4</v>
      </c>
      <c r="H22">
        <v>7321.4</v>
      </c>
      <c r="I22">
        <v>193325.30360000001</v>
      </c>
      <c r="J22">
        <v>54001.46</v>
      </c>
      <c r="K22">
        <v>247326.76360000001</v>
      </c>
      <c r="L22">
        <v>794.48199999999997</v>
      </c>
      <c r="M22">
        <v>3679.2</v>
      </c>
      <c r="N22">
        <v>4473.6819999999998</v>
      </c>
      <c r="O22">
        <v>1333059.3968000002</v>
      </c>
    </row>
    <row r="23" spans="1:15" x14ac:dyDescent="0.25">
      <c r="A23" t="s">
        <v>104</v>
      </c>
      <c r="B23" t="s">
        <v>80</v>
      </c>
      <c r="C23">
        <v>277799.01360000001</v>
      </c>
      <c r="D23">
        <v>4940.21</v>
      </c>
      <c r="E23">
        <v>282739.22360000003</v>
      </c>
      <c r="F23">
        <v>32878.925999999999</v>
      </c>
      <c r="G23">
        <v>28143.487000000001</v>
      </c>
      <c r="H23">
        <v>61022.413</v>
      </c>
      <c r="I23">
        <v>54673.6031</v>
      </c>
      <c r="J23">
        <v>252343.45</v>
      </c>
      <c r="K23">
        <v>307017.05310000002</v>
      </c>
      <c r="L23">
        <v>1096.933</v>
      </c>
      <c r="M23">
        <v>121586.65</v>
      </c>
      <c r="N23">
        <v>122683.583</v>
      </c>
      <c r="O23">
        <v>773462.27270000009</v>
      </c>
    </row>
    <row r="24" spans="1:15" x14ac:dyDescent="0.25">
      <c r="A24" t="s">
        <v>102</v>
      </c>
      <c r="B24" t="s">
        <v>80</v>
      </c>
      <c r="C24">
        <v>52462.219800000006</v>
      </c>
      <c r="D24">
        <v>90</v>
      </c>
      <c r="E24">
        <v>52552.219800000006</v>
      </c>
      <c r="F24">
        <v>13127.791000000001</v>
      </c>
      <c r="G24">
        <v>5913.42</v>
      </c>
      <c r="H24">
        <v>19041.211000000003</v>
      </c>
      <c r="I24">
        <v>14490.156400000002</v>
      </c>
      <c r="J24">
        <v>40470</v>
      </c>
      <c r="K24">
        <v>54960.1564</v>
      </c>
      <c r="L24">
        <v>599.99900000000002</v>
      </c>
      <c r="M24">
        <v>739778</v>
      </c>
      <c r="N24">
        <v>740377.99899999995</v>
      </c>
      <c r="O24">
        <v>866931.5861999999</v>
      </c>
    </row>
    <row r="25" spans="1:15" x14ac:dyDescent="0.25">
      <c r="A25" t="s">
        <v>108</v>
      </c>
      <c r="B25" t="s">
        <v>80</v>
      </c>
      <c r="C25">
        <v>75564.005600000004</v>
      </c>
      <c r="D25">
        <v>750</v>
      </c>
      <c r="E25">
        <v>76314.005600000004</v>
      </c>
      <c r="F25">
        <v>18503.328000000001</v>
      </c>
      <c r="G25">
        <v>632.6</v>
      </c>
      <c r="H25">
        <v>19135.928</v>
      </c>
      <c r="I25">
        <v>23289.142</v>
      </c>
      <c r="J25">
        <v>25123.4</v>
      </c>
      <c r="K25">
        <v>48412.542000000001</v>
      </c>
      <c r="L25">
        <v>30</v>
      </c>
      <c r="M25">
        <v>1128</v>
      </c>
      <c r="N25">
        <v>1158</v>
      </c>
      <c r="O25">
        <v>145020.47560000001</v>
      </c>
    </row>
    <row r="26" spans="1:15" x14ac:dyDescent="0.25">
      <c r="A26" t="s">
        <v>82</v>
      </c>
      <c r="B26" t="s">
        <v>80</v>
      </c>
      <c r="C26">
        <v>726963.897</v>
      </c>
      <c r="D26">
        <v>11329.43</v>
      </c>
      <c r="E26">
        <v>738293.32700000005</v>
      </c>
      <c r="F26">
        <v>20</v>
      </c>
      <c r="G26">
        <v>1004</v>
      </c>
      <c r="H26">
        <v>1024</v>
      </c>
      <c r="I26">
        <v>512764.56455700006</v>
      </c>
      <c r="J26">
        <v>576984.52559999994</v>
      </c>
      <c r="K26">
        <v>1089749.0901569999</v>
      </c>
      <c r="L26">
        <v>4461.7969999999996</v>
      </c>
      <c r="M26">
        <v>101173.54</v>
      </c>
      <c r="N26">
        <v>105635.337</v>
      </c>
      <c r="O26">
        <v>1934701.754157</v>
      </c>
    </row>
    <row r="27" spans="1:15" x14ac:dyDescent="0.25">
      <c r="A27" t="s">
        <v>100</v>
      </c>
      <c r="B27" t="s">
        <v>80</v>
      </c>
      <c r="C27">
        <v>337681.36780000001</v>
      </c>
      <c r="D27">
        <v>6925.58</v>
      </c>
      <c r="E27">
        <v>344606.94780000002</v>
      </c>
      <c r="F27">
        <v>21154.111000000001</v>
      </c>
      <c r="G27">
        <v>18162.87</v>
      </c>
      <c r="H27">
        <v>39316.981</v>
      </c>
      <c r="I27">
        <v>95225.209399999992</v>
      </c>
      <c r="J27">
        <v>87286.04</v>
      </c>
      <c r="K27">
        <v>182511.24939999997</v>
      </c>
      <c r="L27">
        <v>8025.1840000000002</v>
      </c>
      <c r="M27">
        <v>39918.53</v>
      </c>
      <c r="N27">
        <v>47943.714</v>
      </c>
      <c r="O27">
        <v>614378.8922</v>
      </c>
    </row>
    <row r="28" spans="1:15" x14ac:dyDescent="0.25">
      <c r="A28" t="s">
        <v>105</v>
      </c>
      <c r="B28" t="s">
        <v>80</v>
      </c>
      <c r="C28">
        <v>496950.3652</v>
      </c>
      <c r="D28">
        <v>3348.6</v>
      </c>
      <c r="E28">
        <v>500298.96519999998</v>
      </c>
      <c r="F28">
        <v>8536.2160000000003</v>
      </c>
      <c r="G28">
        <v>6719.5999999999995</v>
      </c>
      <c r="H28">
        <v>15255.815999999999</v>
      </c>
      <c r="I28">
        <v>80485.729000000007</v>
      </c>
      <c r="J28">
        <v>126172.204</v>
      </c>
      <c r="K28">
        <v>206657.93300000002</v>
      </c>
      <c r="L28">
        <v>7470.2610000000004</v>
      </c>
      <c r="M28">
        <v>101161.97</v>
      </c>
      <c r="N28">
        <v>108632.231</v>
      </c>
      <c r="O28">
        <v>830844.94519999996</v>
      </c>
    </row>
    <row r="29" spans="1:15" x14ac:dyDescent="0.25">
      <c r="A29" t="s">
        <v>86</v>
      </c>
      <c r="B29" t="s">
        <v>80</v>
      </c>
      <c r="C29">
        <v>195405.5344</v>
      </c>
      <c r="D29">
        <v>711.96</v>
      </c>
      <c r="E29">
        <v>196117.4944</v>
      </c>
      <c r="F29">
        <v>2180.4300000000003</v>
      </c>
      <c r="G29">
        <v>0</v>
      </c>
      <c r="H29">
        <v>2180.4300000000003</v>
      </c>
      <c r="I29">
        <v>42007.850000000006</v>
      </c>
      <c r="J29">
        <v>27641.05</v>
      </c>
      <c r="K29">
        <v>69648.900000000009</v>
      </c>
      <c r="L29">
        <v>869.84799999999996</v>
      </c>
      <c r="M29">
        <v>600</v>
      </c>
      <c r="N29">
        <v>1469.848</v>
      </c>
      <c r="O29">
        <v>269416.67240000004</v>
      </c>
    </row>
    <row r="30" spans="1:15" x14ac:dyDescent="0.25">
      <c r="A30" t="s">
        <v>93</v>
      </c>
      <c r="B30" t="s">
        <v>80</v>
      </c>
      <c r="C30">
        <v>334684.25940000004</v>
      </c>
      <c r="D30">
        <v>788.7</v>
      </c>
      <c r="E30">
        <v>335472.95940000005</v>
      </c>
      <c r="F30">
        <v>46533.697</v>
      </c>
      <c r="G30">
        <v>31398.951000000001</v>
      </c>
      <c r="H30">
        <v>77932.648000000001</v>
      </c>
      <c r="I30">
        <v>94986.904399999999</v>
      </c>
      <c r="J30">
        <v>60938.501000000004</v>
      </c>
      <c r="K30">
        <v>155925.40539999999</v>
      </c>
      <c r="L30">
        <v>1278.048</v>
      </c>
      <c r="M30">
        <v>59730</v>
      </c>
      <c r="N30">
        <v>61008.048000000003</v>
      </c>
      <c r="O30">
        <v>630339.06080000009</v>
      </c>
    </row>
    <row r="31" spans="1:15" x14ac:dyDescent="0.25">
      <c r="A31" t="s">
        <v>92</v>
      </c>
      <c r="B31" t="s">
        <v>80</v>
      </c>
      <c r="C31">
        <v>260253.14500000002</v>
      </c>
      <c r="D31">
        <v>11469.94</v>
      </c>
      <c r="E31">
        <v>271723.08500000002</v>
      </c>
      <c r="F31">
        <v>10181.11</v>
      </c>
      <c r="G31">
        <v>1863.9</v>
      </c>
      <c r="H31">
        <v>12045.01</v>
      </c>
      <c r="I31">
        <v>36277.205599999994</v>
      </c>
      <c r="J31">
        <v>52906.320999999996</v>
      </c>
      <c r="K31">
        <v>89183.526599999983</v>
      </c>
      <c r="L31">
        <v>253.20299999999997</v>
      </c>
      <c r="M31">
        <v>10423</v>
      </c>
      <c r="N31">
        <v>10676.203</v>
      </c>
      <c r="O31">
        <v>383627.82459999999</v>
      </c>
    </row>
    <row r="32" spans="1:15" x14ac:dyDescent="0.25">
      <c r="A32" t="s">
        <v>91</v>
      </c>
      <c r="B32" t="s">
        <v>80</v>
      </c>
      <c r="C32">
        <v>103646.26039999998</v>
      </c>
      <c r="D32">
        <v>2215.44</v>
      </c>
      <c r="E32">
        <v>105861.70039999999</v>
      </c>
      <c r="F32">
        <v>9595.5740000000005</v>
      </c>
      <c r="G32">
        <v>6655.66</v>
      </c>
      <c r="H32">
        <v>16251.234</v>
      </c>
      <c r="I32">
        <v>29279.362399999998</v>
      </c>
      <c r="J32">
        <v>25789.420000000002</v>
      </c>
      <c r="K32">
        <v>55068.782399999996</v>
      </c>
      <c r="L32">
        <v>234.27700000000002</v>
      </c>
      <c r="M32">
        <v>1992</v>
      </c>
      <c r="N32">
        <v>2226.277</v>
      </c>
      <c r="O32">
        <v>179407.9938</v>
      </c>
    </row>
    <row r="33" spans="1:15" x14ac:dyDescent="0.25">
      <c r="A33" t="s">
        <v>106</v>
      </c>
      <c r="B33" t="s">
        <v>80</v>
      </c>
      <c r="C33">
        <v>236105.44160000002</v>
      </c>
      <c r="D33">
        <v>314.7</v>
      </c>
      <c r="E33">
        <v>236420.14160000003</v>
      </c>
      <c r="F33">
        <v>28364.946</v>
      </c>
      <c r="G33">
        <v>29126.6</v>
      </c>
      <c r="H33">
        <v>57491.546000000002</v>
      </c>
      <c r="I33">
        <v>57785.731999999996</v>
      </c>
      <c r="J33">
        <v>65308.486000000004</v>
      </c>
      <c r="K33">
        <v>123094.21799999999</v>
      </c>
      <c r="L33">
        <v>700.67200000000003</v>
      </c>
      <c r="M33">
        <v>19890.8</v>
      </c>
      <c r="N33">
        <v>20591.471999999998</v>
      </c>
      <c r="O33">
        <v>437597.37760000001</v>
      </c>
    </row>
    <row r="34" spans="1:15" x14ac:dyDescent="0.25">
      <c r="A34" t="s">
        <v>103</v>
      </c>
      <c r="B34" t="s">
        <v>80</v>
      </c>
      <c r="C34">
        <v>530662.87780000013</v>
      </c>
      <c r="D34">
        <v>1776.79</v>
      </c>
      <c r="E34">
        <v>532439.66780000017</v>
      </c>
      <c r="F34">
        <v>18209.339999999997</v>
      </c>
      <c r="G34">
        <v>33246.998</v>
      </c>
      <c r="H34">
        <v>51456.337999999996</v>
      </c>
      <c r="I34">
        <v>113811.27679999998</v>
      </c>
      <c r="J34">
        <v>182168.06999999998</v>
      </c>
      <c r="K34">
        <v>295979.34679999994</v>
      </c>
      <c r="L34">
        <v>8649.273000000001</v>
      </c>
      <c r="M34">
        <v>239624.12000000002</v>
      </c>
      <c r="N34">
        <v>248273.39300000004</v>
      </c>
      <c r="O34">
        <v>1128148.7456</v>
      </c>
    </row>
    <row r="35" spans="1:15" x14ac:dyDescent="0.25">
      <c r="A35" t="s">
        <v>97</v>
      </c>
      <c r="B35" t="s">
        <v>80</v>
      </c>
      <c r="C35">
        <v>247009.34460000001</v>
      </c>
      <c r="D35">
        <v>13579.449999999999</v>
      </c>
      <c r="E35">
        <v>260588.79460000002</v>
      </c>
      <c r="F35">
        <v>10739.59</v>
      </c>
      <c r="G35">
        <v>3374.78</v>
      </c>
      <c r="H35">
        <v>14114.37</v>
      </c>
      <c r="I35">
        <v>48266.455600000001</v>
      </c>
      <c r="J35">
        <v>73031.195999999996</v>
      </c>
      <c r="K35">
        <v>121297.6516</v>
      </c>
      <c r="L35">
        <v>139.38399999999999</v>
      </c>
      <c r="M35">
        <v>15492</v>
      </c>
      <c r="N35">
        <v>15631.384</v>
      </c>
      <c r="O35">
        <v>411632.20020000002</v>
      </c>
    </row>
    <row r="36" spans="1:15" x14ac:dyDescent="0.25">
      <c r="A36" t="s">
        <v>124</v>
      </c>
      <c r="B36" t="s">
        <v>81</v>
      </c>
      <c r="C36">
        <v>41714.748999999996</v>
      </c>
      <c r="D36">
        <v>109.92</v>
      </c>
      <c r="E36">
        <v>41824.668999999994</v>
      </c>
      <c r="F36">
        <v>3944.49</v>
      </c>
      <c r="G36">
        <v>11398.855</v>
      </c>
      <c r="H36">
        <v>15343.344999999999</v>
      </c>
      <c r="I36">
        <v>10361.162</v>
      </c>
      <c r="J36">
        <v>18535.476000000002</v>
      </c>
      <c r="K36">
        <v>28896.638000000003</v>
      </c>
      <c r="L36">
        <v>19.52</v>
      </c>
      <c r="M36">
        <v>7167.4</v>
      </c>
      <c r="N36">
        <v>7186.92</v>
      </c>
      <c r="O36">
        <v>93251.572</v>
      </c>
    </row>
    <row r="37" spans="1:15" x14ac:dyDescent="0.25">
      <c r="A37" t="s">
        <v>112</v>
      </c>
      <c r="B37" t="s">
        <v>81</v>
      </c>
      <c r="C37">
        <v>450393.04779999994</v>
      </c>
      <c r="D37">
        <v>216.32600000000002</v>
      </c>
      <c r="E37">
        <v>450609.37379999994</v>
      </c>
      <c r="F37">
        <v>38141.748</v>
      </c>
      <c r="G37">
        <v>41946.397000000004</v>
      </c>
      <c r="H37">
        <v>80088.145000000004</v>
      </c>
      <c r="I37">
        <v>101823.84600000002</v>
      </c>
      <c r="J37">
        <v>90944.21</v>
      </c>
      <c r="K37">
        <v>192768.05600000004</v>
      </c>
      <c r="L37">
        <v>1440.8380000000002</v>
      </c>
      <c r="M37">
        <v>33630.400000000001</v>
      </c>
      <c r="N37">
        <v>35071.238000000005</v>
      </c>
      <c r="O37">
        <v>758536.81279999996</v>
      </c>
    </row>
    <row r="38" spans="1:15" x14ac:dyDescent="0.25">
      <c r="A38" t="s">
        <v>113</v>
      </c>
      <c r="B38" t="s">
        <v>81</v>
      </c>
      <c r="C38">
        <v>225875.31419999999</v>
      </c>
      <c r="D38">
        <v>286.02</v>
      </c>
      <c r="E38">
        <v>226161.33419999998</v>
      </c>
      <c r="F38">
        <v>44244.148000000001</v>
      </c>
      <c r="G38">
        <v>27560.026999999998</v>
      </c>
      <c r="H38">
        <v>71804.175000000003</v>
      </c>
      <c r="I38">
        <v>50298.346599999997</v>
      </c>
      <c r="J38">
        <v>65620.5</v>
      </c>
      <c r="K38">
        <v>115918.84659999999</v>
      </c>
      <c r="L38">
        <v>706.21500000000003</v>
      </c>
      <c r="M38">
        <v>58920.2</v>
      </c>
      <c r="N38">
        <v>59626.414999999994</v>
      </c>
      <c r="O38">
        <v>473510.77079999994</v>
      </c>
    </row>
    <row r="39" spans="1:15" x14ac:dyDescent="0.25">
      <c r="A39" t="s">
        <v>114</v>
      </c>
      <c r="B39" t="s">
        <v>81</v>
      </c>
      <c r="C39">
        <v>85104.044200000004</v>
      </c>
      <c r="D39">
        <v>28.2</v>
      </c>
      <c r="E39">
        <v>85132.244200000001</v>
      </c>
      <c r="F39">
        <v>2467.1499999999996</v>
      </c>
      <c r="G39">
        <v>372.6</v>
      </c>
      <c r="H39">
        <v>2839.7499999999995</v>
      </c>
      <c r="I39">
        <v>21805.588000000003</v>
      </c>
      <c r="J39">
        <v>7633.22</v>
      </c>
      <c r="K39">
        <v>29438.808000000005</v>
      </c>
      <c r="L39">
        <v>2212.692</v>
      </c>
      <c r="M39">
        <v>70.8</v>
      </c>
      <c r="N39">
        <v>2283.4920000000002</v>
      </c>
      <c r="O39">
        <v>119694.2942</v>
      </c>
    </row>
    <row r="40" spans="1:15" x14ac:dyDescent="0.25">
      <c r="A40" t="s">
        <v>125</v>
      </c>
      <c r="B40" t="s">
        <v>81</v>
      </c>
      <c r="C40">
        <v>28253.772400000002</v>
      </c>
      <c r="D40">
        <v>42.5</v>
      </c>
      <c r="E40">
        <v>28296.272400000002</v>
      </c>
      <c r="F40">
        <v>8491.1299999999992</v>
      </c>
      <c r="G40">
        <v>8103.7740000000003</v>
      </c>
      <c r="H40">
        <v>16594.903999999999</v>
      </c>
      <c r="I40">
        <v>7821.7464</v>
      </c>
      <c r="J40">
        <v>21442.83</v>
      </c>
      <c r="K40">
        <v>29264.576400000002</v>
      </c>
      <c r="L40">
        <v>167</v>
      </c>
      <c r="M40">
        <v>4126</v>
      </c>
      <c r="N40">
        <v>4293</v>
      </c>
      <c r="O40">
        <v>78448.752800000002</v>
      </c>
    </row>
    <row r="41" spans="1:15" x14ac:dyDescent="0.25">
      <c r="A41" t="s">
        <v>115</v>
      </c>
      <c r="B41" t="s">
        <v>81</v>
      </c>
      <c r="C41">
        <v>74021.761000000013</v>
      </c>
      <c r="D41">
        <v>5</v>
      </c>
      <c r="E41">
        <v>74026.761000000013</v>
      </c>
      <c r="F41">
        <v>4042.7900000000004</v>
      </c>
      <c r="G41">
        <v>1769.18</v>
      </c>
      <c r="H41">
        <v>5811.97</v>
      </c>
      <c r="I41">
        <v>14537.438000000002</v>
      </c>
      <c r="J41">
        <v>9587.08</v>
      </c>
      <c r="K41">
        <v>24124.518000000004</v>
      </c>
      <c r="L41">
        <v>30.436</v>
      </c>
      <c r="M41">
        <v>3516</v>
      </c>
      <c r="N41">
        <v>3546.4360000000001</v>
      </c>
      <c r="O41">
        <v>107509.68500000003</v>
      </c>
    </row>
    <row r="42" spans="1:15" x14ac:dyDescent="0.25">
      <c r="A42" t="s">
        <v>116</v>
      </c>
      <c r="B42" t="s">
        <v>81</v>
      </c>
      <c r="C42">
        <v>86507.842999999993</v>
      </c>
      <c r="D42">
        <v>658.68299999999999</v>
      </c>
      <c r="E42">
        <v>87166.525999999998</v>
      </c>
      <c r="F42">
        <v>4581.4779999999992</v>
      </c>
      <c r="G42">
        <v>12495.526000000002</v>
      </c>
      <c r="H42">
        <v>17077.004000000001</v>
      </c>
      <c r="I42">
        <v>22108.151800000003</v>
      </c>
      <c r="J42">
        <v>16611.68</v>
      </c>
      <c r="K42">
        <v>38719.8318</v>
      </c>
      <c r="L42">
        <v>76</v>
      </c>
      <c r="M42">
        <v>22991</v>
      </c>
      <c r="N42">
        <v>23067</v>
      </c>
      <c r="O42">
        <v>166030.36180000001</v>
      </c>
    </row>
    <row r="43" spans="1:15" x14ac:dyDescent="0.25">
      <c r="A43" t="s">
        <v>126</v>
      </c>
      <c r="B43" t="s">
        <v>81</v>
      </c>
      <c r="C43">
        <v>30293.952399999998</v>
      </c>
      <c r="D43">
        <v>9</v>
      </c>
      <c r="E43">
        <v>30302.952399999998</v>
      </c>
      <c r="F43">
        <v>5711.5709999999999</v>
      </c>
      <c r="G43">
        <v>9804.4</v>
      </c>
      <c r="H43">
        <v>15515.971</v>
      </c>
      <c r="I43">
        <v>8211.3420000000006</v>
      </c>
      <c r="J43">
        <v>8303.1</v>
      </c>
      <c r="K43">
        <v>16514.442000000003</v>
      </c>
      <c r="L43">
        <v>61.129999999999995</v>
      </c>
      <c r="M43">
        <v>405</v>
      </c>
      <c r="N43">
        <v>466.13</v>
      </c>
      <c r="O43">
        <v>62799.4954</v>
      </c>
    </row>
    <row r="44" spans="1:15" x14ac:dyDescent="0.25">
      <c r="A44" t="s">
        <v>117</v>
      </c>
      <c r="B44" t="s">
        <v>81</v>
      </c>
      <c r="C44">
        <v>93093.657999999996</v>
      </c>
      <c r="D44">
        <v>415.46</v>
      </c>
      <c r="E44">
        <v>93509.118000000002</v>
      </c>
      <c r="F44">
        <v>4325.9500000000007</v>
      </c>
      <c r="G44">
        <v>10675.041999999999</v>
      </c>
      <c r="H44">
        <v>15000.992</v>
      </c>
      <c r="I44">
        <v>31752.32</v>
      </c>
      <c r="J44">
        <v>56998.100000000006</v>
      </c>
      <c r="K44">
        <v>88750.420000000013</v>
      </c>
      <c r="L44">
        <v>1623.9079999999999</v>
      </c>
      <c r="M44">
        <v>26113.8</v>
      </c>
      <c r="N44">
        <v>27737.707999999999</v>
      </c>
      <c r="O44">
        <v>224998.23800000001</v>
      </c>
    </row>
    <row r="45" spans="1:15" x14ac:dyDescent="0.25">
      <c r="A45" t="s">
        <v>118</v>
      </c>
      <c r="B45" t="s">
        <v>81</v>
      </c>
      <c r="C45">
        <v>405716.66080000001</v>
      </c>
      <c r="D45">
        <v>1347.75</v>
      </c>
      <c r="E45">
        <v>407064.41080000001</v>
      </c>
      <c r="F45">
        <v>31301.902999999995</v>
      </c>
      <c r="G45">
        <v>52445.729999999996</v>
      </c>
      <c r="H45">
        <v>83747.632999999987</v>
      </c>
      <c r="I45">
        <v>95278.669400000013</v>
      </c>
      <c r="J45">
        <v>106481.77899999999</v>
      </c>
      <c r="K45">
        <v>201760.44839999999</v>
      </c>
      <c r="L45">
        <v>1414.0519999999999</v>
      </c>
      <c r="M45">
        <v>56406.48</v>
      </c>
      <c r="N45">
        <v>57820.532000000007</v>
      </c>
      <c r="O45">
        <v>750393.02419999999</v>
      </c>
    </row>
    <row r="46" spans="1:15" x14ac:dyDescent="0.25">
      <c r="A46" t="s">
        <v>119</v>
      </c>
      <c r="B46" t="s">
        <v>81</v>
      </c>
      <c r="C46">
        <v>71868.436399999991</v>
      </c>
      <c r="D46">
        <v>64.399999999999991</v>
      </c>
      <c r="E46">
        <v>71932.836399999986</v>
      </c>
      <c r="F46">
        <v>25230.641</v>
      </c>
      <c r="G46">
        <v>19591.300000000003</v>
      </c>
      <c r="H46">
        <v>44821.941000000006</v>
      </c>
      <c r="I46">
        <v>18065.452000000001</v>
      </c>
      <c r="J46">
        <v>7347.1399999999994</v>
      </c>
      <c r="K46">
        <v>25412.592000000001</v>
      </c>
      <c r="L46">
        <v>137.99799999999999</v>
      </c>
      <c r="M46">
        <v>180</v>
      </c>
      <c r="N46">
        <v>317.99799999999999</v>
      </c>
      <c r="O46">
        <v>142485.36739999999</v>
      </c>
    </row>
    <row r="47" spans="1:15" x14ac:dyDescent="0.25">
      <c r="A47" t="s">
        <v>120</v>
      </c>
      <c r="B47" t="s">
        <v>81</v>
      </c>
      <c r="C47">
        <v>131634.345</v>
      </c>
      <c r="D47">
        <v>347.33</v>
      </c>
      <c r="E47">
        <v>131981.67499999999</v>
      </c>
      <c r="F47">
        <v>15342.641</v>
      </c>
      <c r="G47">
        <v>39439.687999999995</v>
      </c>
      <c r="H47">
        <v>54782.328999999998</v>
      </c>
      <c r="I47">
        <v>30364.1054</v>
      </c>
      <c r="J47">
        <v>43061.840000000004</v>
      </c>
      <c r="K47">
        <v>73425.945399999997</v>
      </c>
      <c r="L47">
        <v>467.92</v>
      </c>
      <c r="M47">
        <v>18996.2</v>
      </c>
      <c r="N47">
        <v>19464.12</v>
      </c>
      <c r="O47">
        <v>279654.06939999998</v>
      </c>
    </row>
    <row r="48" spans="1:15" x14ac:dyDescent="0.25">
      <c r="A48" t="s">
        <v>121</v>
      </c>
      <c r="B48" t="s">
        <v>81</v>
      </c>
      <c r="C48">
        <v>39842.748999999996</v>
      </c>
      <c r="D48">
        <v>33</v>
      </c>
      <c r="E48">
        <v>39875.748999999996</v>
      </c>
      <c r="F48">
        <v>3185.4100000000003</v>
      </c>
      <c r="G48">
        <v>625.20000000000005</v>
      </c>
      <c r="H48">
        <v>3810.6100000000006</v>
      </c>
      <c r="I48">
        <v>8462.634</v>
      </c>
      <c r="J48">
        <v>3991.7599999999998</v>
      </c>
      <c r="K48">
        <v>12454.394</v>
      </c>
      <c r="L48">
        <v>249.72</v>
      </c>
      <c r="M48">
        <v>30</v>
      </c>
      <c r="N48">
        <v>279.72000000000003</v>
      </c>
      <c r="O48">
        <v>56420.472999999998</v>
      </c>
    </row>
    <row r="49" spans="1:15" x14ac:dyDescent="0.25">
      <c r="A49" t="s">
        <v>122</v>
      </c>
      <c r="B49" t="s">
        <v>81</v>
      </c>
      <c r="C49">
        <v>261099.12460000001</v>
      </c>
      <c r="D49">
        <v>579.16800000000001</v>
      </c>
      <c r="E49">
        <v>261678.29260000002</v>
      </c>
      <c r="F49">
        <v>1730.3610000000001</v>
      </c>
      <c r="G49">
        <v>4168.6419999999998</v>
      </c>
      <c r="H49">
        <v>5899.0029999999997</v>
      </c>
      <c r="I49">
        <v>47383.201000000001</v>
      </c>
      <c r="J49">
        <v>122119.06199999999</v>
      </c>
      <c r="K49">
        <v>169502.26299999998</v>
      </c>
      <c r="L49">
        <v>372.57000000000005</v>
      </c>
      <c r="M49">
        <v>73422</v>
      </c>
      <c r="N49">
        <v>73794.570000000007</v>
      </c>
      <c r="O49">
        <v>510874.1286</v>
      </c>
    </row>
    <row r="50" spans="1:15" x14ac:dyDescent="0.25">
      <c r="A50" t="s">
        <v>127</v>
      </c>
      <c r="B50" t="s">
        <v>81</v>
      </c>
      <c r="C50">
        <v>324872.65379999997</v>
      </c>
      <c r="D50">
        <v>328.26</v>
      </c>
      <c r="E50">
        <v>325200.91379999998</v>
      </c>
      <c r="F50">
        <v>16205.660999999998</v>
      </c>
      <c r="G50">
        <v>31677.808000000005</v>
      </c>
      <c r="H50">
        <v>47883.469000000005</v>
      </c>
      <c r="I50">
        <v>62989.032200000009</v>
      </c>
      <c r="J50">
        <v>54426.847000000002</v>
      </c>
      <c r="K50">
        <v>117415.87920000001</v>
      </c>
      <c r="L50">
        <v>859.65499999999997</v>
      </c>
      <c r="M50">
        <v>17273.34</v>
      </c>
      <c r="N50">
        <v>18132.994999999999</v>
      </c>
      <c r="O50">
        <v>508633.25699999998</v>
      </c>
    </row>
    <row r="51" spans="1:15" x14ac:dyDescent="0.25">
      <c r="A51" t="s">
        <v>123</v>
      </c>
      <c r="B51" t="s">
        <v>81</v>
      </c>
      <c r="C51">
        <v>415215.72820000001</v>
      </c>
      <c r="D51">
        <v>486.94</v>
      </c>
      <c r="E51">
        <v>415702.66820000001</v>
      </c>
      <c r="F51">
        <v>15798.271000000001</v>
      </c>
      <c r="G51">
        <v>19458.630999999998</v>
      </c>
      <c r="H51">
        <v>35256.902000000002</v>
      </c>
      <c r="I51">
        <v>79508.827399999995</v>
      </c>
      <c r="J51">
        <v>66034.460000000006</v>
      </c>
      <c r="K51">
        <v>145543.2874</v>
      </c>
      <c r="L51">
        <v>1868.9739999999999</v>
      </c>
      <c r="M51">
        <v>50641</v>
      </c>
      <c r="N51">
        <v>52509.974000000002</v>
      </c>
      <c r="O51">
        <v>649012.83160000003</v>
      </c>
    </row>
    <row r="52" spans="1:15" x14ac:dyDescent="0.25">
      <c r="A52" t="s">
        <v>128</v>
      </c>
      <c r="B52" t="s">
        <v>81</v>
      </c>
      <c r="C52">
        <v>681280.86819999991</v>
      </c>
      <c r="D52">
        <v>1629.5079999999998</v>
      </c>
      <c r="E52">
        <v>682910.37619999994</v>
      </c>
      <c r="F52">
        <v>6235.2780000000002</v>
      </c>
      <c r="G52">
        <v>18439.580000000002</v>
      </c>
      <c r="H52">
        <v>24674.858</v>
      </c>
      <c r="I52">
        <v>145645.51160000003</v>
      </c>
      <c r="J52">
        <v>204415.611</v>
      </c>
      <c r="K52">
        <v>350061.1226</v>
      </c>
      <c r="L52">
        <v>7224.6957999999995</v>
      </c>
      <c r="M52">
        <v>183018.09</v>
      </c>
      <c r="N52">
        <v>190242.78579999998</v>
      </c>
      <c r="O52">
        <v>1247889.1425999999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83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0.15626411772371762</v>
      </c>
      <c r="D17" s="14">
        <f t="shared" si="1"/>
        <v>2.1532852681899279</v>
      </c>
      <c r="E17" s="14">
        <f t="shared" si="2"/>
        <v>0.15664900218741779</v>
      </c>
      <c r="F17" s="14">
        <f t="shared" si="3"/>
        <v>2.3841701429506283</v>
      </c>
      <c r="G17" s="14">
        <f t="shared" si="4"/>
        <v>24.727676184524167</v>
      </c>
      <c r="H17" s="14">
        <f t="shared" si="5"/>
        <v>4.6448072248039507</v>
      </c>
      <c r="I17" s="14">
        <f t="shared" si="6"/>
        <v>0.5693306683044157</v>
      </c>
      <c r="J17" s="14">
        <f t="shared" si="7"/>
        <v>16.390150965863125</v>
      </c>
      <c r="K17" s="14">
        <f t="shared" si="8"/>
        <v>0.82988693891822318</v>
      </c>
      <c r="L17" s="14">
        <f t="shared" si="9"/>
        <v>32.602471485822008</v>
      </c>
      <c r="M17" s="14">
        <f t="shared" si="10"/>
        <v>297.1632342385351</v>
      </c>
      <c r="N17" s="14">
        <f t="shared" si="11"/>
        <v>104.53651278035946</v>
      </c>
      <c r="O17" s="19">
        <f t="shared" si="12"/>
        <v>0.65030791897167228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1.628232902644737E-2</v>
      </c>
      <c r="D18" s="14">
        <f t="shared" si="1"/>
        <v>0</v>
      </c>
      <c r="E18" s="14">
        <f t="shared" si="2"/>
        <v>1.6279190944773238E-2</v>
      </c>
      <c r="F18" s="14">
        <f t="shared" si="3"/>
        <v>4.5250461510653449E-2</v>
      </c>
      <c r="G18" s="14">
        <f t="shared" si="4"/>
        <v>6.5546245783953492E-3</v>
      </c>
      <c r="H18" s="14">
        <f t="shared" si="5"/>
        <v>4.1335353303389694E-2</v>
      </c>
      <c r="I18" s="14">
        <f t="shared" si="6"/>
        <v>8.7730238685679029E-2</v>
      </c>
      <c r="J18" s="14">
        <f t="shared" si="7"/>
        <v>1.5491504305752906</v>
      </c>
      <c r="K18" s="14">
        <f t="shared" si="8"/>
        <v>0.11179866167745209</v>
      </c>
      <c r="L18" s="14">
        <f t="shared" si="9"/>
        <v>1.3865120083556888</v>
      </c>
      <c r="M18" s="14">
        <f t="shared" si="10"/>
        <v>12.655955011472015</v>
      </c>
      <c r="N18" s="14">
        <f t="shared" si="11"/>
        <v>4.4506722788275912</v>
      </c>
      <c r="O18" s="19">
        <f t="shared" si="12"/>
        <v>5.0441729282803251E-2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2.8113823396785684E-2</v>
      </c>
      <c r="D21" s="14">
        <f t="shared" si="1"/>
        <v>0</v>
      </c>
      <c r="E21" s="14">
        <f t="shared" si="2"/>
        <v>2.8108405039630021E-2</v>
      </c>
      <c r="F21" s="14">
        <f t="shared" si="3"/>
        <v>0</v>
      </c>
      <c r="G21" s="14">
        <f t="shared" si="4"/>
        <v>0</v>
      </c>
      <c r="H21" s="14">
        <f t="shared" si="5"/>
        <v>0</v>
      </c>
      <c r="I21" s="14">
        <f t="shared" si="6"/>
        <v>7.4537499568826243E-2</v>
      </c>
      <c r="J21" s="14">
        <f t="shared" si="7"/>
        <v>0</v>
      </c>
      <c r="K21" s="14">
        <f t="shared" si="8"/>
        <v>7.3309926500979145E-2</v>
      </c>
      <c r="L21" s="14">
        <f t="shared" si="9"/>
        <v>3.7832673107312189</v>
      </c>
      <c r="M21" s="14">
        <f t="shared" si="10"/>
        <v>0</v>
      </c>
      <c r="N21" s="14">
        <f t="shared" si="11"/>
        <v>2.7545973593492379</v>
      </c>
      <c r="O21" s="19">
        <f t="shared" si="12"/>
        <v>4.6321436809644491E-2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1.1271054459130125E-2</v>
      </c>
      <c r="D22" s="14">
        <f t="shared" si="1"/>
        <v>0</v>
      </c>
      <c r="E22" s="14">
        <f t="shared" si="2"/>
        <v>1.1268882196833443E-2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6.9806527818333051E-3</v>
      </c>
      <c r="J22" s="14">
        <f t="shared" si="7"/>
        <v>0</v>
      </c>
      <c r="K22" s="14">
        <f t="shared" si="8"/>
        <v>6.8656870075513576E-3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1.0327039442225397E-2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0.21193132460608083</v>
      </c>
      <c r="D25" s="14">
        <f t="shared" ref="D25:O25" si="13">SUM(D15:D24)</f>
        <v>2.1532852681899279</v>
      </c>
      <c r="E25" s="14">
        <f t="shared" si="13"/>
        <v>0.21230548036865449</v>
      </c>
      <c r="F25" s="14">
        <f t="shared" si="13"/>
        <v>2.4294206044612818</v>
      </c>
      <c r="G25" s="14">
        <f t="shared" si="13"/>
        <v>24.734230809102563</v>
      </c>
      <c r="H25" s="14">
        <f t="shared" si="13"/>
        <v>4.68614257810734</v>
      </c>
      <c r="I25" s="14">
        <f t="shared" si="13"/>
        <v>0.73857905934075441</v>
      </c>
      <c r="J25" s="14">
        <f t="shared" si="13"/>
        <v>17.939301396438417</v>
      </c>
      <c r="K25" s="14">
        <f t="shared" si="13"/>
        <v>1.0218612141042058</v>
      </c>
      <c r="L25" s="14">
        <f t="shared" si="13"/>
        <v>37.772250804908914</v>
      </c>
      <c r="M25" s="14">
        <f t="shared" si="13"/>
        <v>309.81918925000713</v>
      </c>
      <c r="N25" s="14">
        <f t="shared" si="13"/>
        <v>111.74178241853629</v>
      </c>
      <c r="O25" s="14">
        <f t="shared" si="13"/>
        <v>0.75739812450634536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4.6534408949973433E-2</v>
      </c>
      <c r="D29" s="14">
        <f>(SUMIFS(MESKENOG2,KAYNAK,A29,SEBEP,B29,SÜRE,"Uzun",BİLDİRİM,"Bildirimli",İL,$B$10,İLÇE,$B$11)/VLOOKUP($B$11,ABONE2,4,FALSE))</f>
        <v>1.3565444160754896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4.6786886245427525E-2</v>
      </c>
      <c r="F29" s="14">
        <f>(SUMIFS(TARIMSALAG2,KAYNAK,A29,SEBEP,B29,SÜRE,"Uzun",BİLDİRİM,"Bildirimli",İL,$B$10,İLÇE,$B$11)/VLOOKUP($B$11,ABONE2,6,FALSE))</f>
        <v>3.8614345440833242</v>
      </c>
      <c r="G29" s="14">
        <f>(SUMIFS(TARIMSALOG2,KAYNAK,A29,SEBEP,B29,SÜRE,"Uzun",BİLDİRİM,"Bildirimli",İL,$B$10,İLÇE,$B$11)/VLOOKUP($B$11,ABONE2,7,FALSE))</f>
        <v>54.813634110862537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9.016598264957457</v>
      </c>
      <c r="I29" s="14">
        <f>(SUMIFS(TICARETHANEAG2,KAYNAK,A29,SEBEP,B29,SÜRE,"Uzun",BİLDİRİM,"Bildirimli",İL,$B$10,İLÇE,$B$11)/VLOOKUP($B$11,ABONE2,9,FALSE))</f>
        <v>0.44168566447316504</v>
      </c>
      <c r="J29" s="14">
        <f>(SUMIFS(TICARETHANEOG2,KAYNAK,A29,SEBEP,B29,SÜRE,"Uzun",BİLDİRİM,"Bildirimli",İL,$B$10,İLÇE,$B$11)/VLOOKUP($B$11,ABONE2,10,FALSE))</f>
        <v>3.8976254297252817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0.49860223136186166</v>
      </c>
      <c r="L29" s="14">
        <f>(SUMIFS(SANAYIAG2,KAYNAK,A29,SEBEP,B29,SÜRE,"Uzun",BİLDİRİM,"Bildirimli",İL,$B$10,İLÇE,$B$11)/VLOOKUP($B$11,ABONE2,12,FALSE))</f>
        <v>25.435181945174993</v>
      </c>
      <c r="M29" s="14">
        <f>(SUMIFS(SANAYIOG2,KAYNAK,A29,SEBEP,B29,SÜRE,"Uzun",BİLDİRİM,"Bildirimli",İL,$B$10,İLÇE,$B$11)/VLOOKUP($B$11,ABONE2,13,FALSE))</f>
        <v>63.282915056965741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35.72597627249921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0.27220681800101654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7.0942798566052409E-3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7.0929125811022694E-3</v>
      </c>
      <c r="F31" s="14">
        <f>(SUMIFS(TARIMSALAG2,KAYNAK,A31,SEBEP,B31,SÜRE,"Uzun",BİLDİRİM,"Bildirimli",İL,$B$10,İLÇE,$B$11)/VLOOKUP($B$11,ABONE2,6,FALSE))</f>
        <v>1.3296281999190708E-2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1.1951011114566706E-2</v>
      </c>
      <c r="I31" s="14">
        <f>(SUMIFS(TICARETHANEAG2,KAYNAK,A31,SEBEP,B31,SÜRE,"Uzun",BİLDİRİM,"Bildirimli",İL,$B$10,İLÇE,$B$11)/VLOOKUP($B$11,ABONE2,9,FALSE))</f>
        <v>2.0119842859041188E-2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1.9788485121446726E-2</v>
      </c>
      <c r="L31" s="14">
        <f>(SUMIFS(SANAYIAG2,KAYNAK,A31,SEBEP,B31,SÜRE,"Uzun",BİLDİRİM,"Bildirimli",İL,$B$10,İLÇE,$B$11)/VLOOKUP($B$11,ABONE2,12,FALSE))</f>
        <v>7.6727043263519062E-2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5.5864968929069621E-2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9.8183119977594442E-3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5.3628688806578673E-2</v>
      </c>
      <c r="D33" s="14">
        <f t="shared" ref="D33:O33" si="14">SUM(D28:D32)</f>
        <v>1.3565444160754896</v>
      </c>
      <c r="E33" s="14">
        <f t="shared" si="14"/>
        <v>5.3879798826529796E-2</v>
      </c>
      <c r="F33" s="14">
        <f t="shared" si="14"/>
        <v>3.8747308260825148</v>
      </c>
      <c r="G33" s="14">
        <f t="shared" si="14"/>
        <v>54.813634110862537</v>
      </c>
      <c r="H33" s="14">
        <f t="shared" si="14"/>
        <v>9.0285492760720238</v>
      </c>
      <c r="I33" s="14">
        <f t="shared" si="14"/>
        <v>0.46180550733220621</v>
      </c>
      <c r="J33" s="14">
        <f t="shared" si="14"/>
        <v>3.8976254297252817</v>
      </c>
      <c r="K33" s="14">
        <f t="shared" si="14"/>
        <v>0.51839071648330837</v>
      </c>
      <c r="L33" s="14">
        <f t="shared" si="14"/>
        <v>25.511908988438513</v>
      </c>
      <c r="M33" s="14">
        <f t="shared" si="14"/>
        <v>63.282915056965741</v>
      </c>
      <c r="N33" s="14">
        <f t="shared" si="14"/>
        <v>35.781841241428282</v>
      </c>
      <c r="O33" s="14">
        <f t="shared" si="14"/>
        <v>0.28202512999877599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207505</v>
      </c>
      <c r="D37" s="18">
        <f>VLOOKUP($B$11,ABONE2,4,FALSE)</f>
        <v>40</v>
      </c>
      <c r="E37" s="18">
        <f>VLOOKUP($B$11,ABONE2,5,FALSE)</f>
        <v>207545</v>
      </c>
      <c r="F37" s="18">
        <f>VLOOKUP($B$11,ABONE2,6,FALSE)</f>
        <v>382</v>
      </c>
      <c r="G37" s="18">
        <f>VLOOKUP($B$11,ABONE2,7,FALSE)</f>
        <v>43</v>
      </c>
      <c r="H37" s="18">
        <f>VLOOKUP($B$11,ABONE2,8,FALSE)</f>
        <v>425</v>
      </c>
      <c r="I37" s="18">
        <f>VLOOKUP($B$11,ABONE2,9,FALSE)</f>
        <v>51717</v>
      </c>
      <c r="J37" s="18">
        <f>VLOOKUP($B$11,ABONE2,10,FALSE)</f>
        <v>866</v>
      </c>
      <c r="K37" s="18">
        <f>VLOOKUP($B$11,ABONE2,11,FALSE)</f>
        <v>52583</v>
      </c>
      <c r="L37" s="29">
        <f>VLOOKUP($B$11,ABONE2,12,FALSE)</f>
        <v>640</v>
      </c>
      <c r="M37" s="29">
        <f>VLOOKUP($B$11,ABONE2,13,FALSE)</f>
        <v>239</v>
      </c>
      <c r="N37" s="29">
        <f>VLOOKUP($B$11,ABONE2,14,FALSE)</f>
        <v>879</v>
      </c>
      <c r="O37" s="29">
        <f>VLOOKUP($B$11,ABONE2,15,FALSE)</f>
        <v>261432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53164.871700000003</v>
      </c>
      <c r="D38" s="18">
        <f>VLOOKUP($B$11,TUKETIM,4,FALSE)</f>
        <v>128.82419166666668</v>
      </c>
      <c r="E38" s="18">
        <f>VLOOKUP($B$11,TUKETIM,5,FALSE)</f>
        <v>53293.69589166667</v>
      </c>
      <c r="F38" s="18">
        <f>VLOOKUP($B$11,TUKETIM,6,FALSE)</f>
        <v>150.22692083333334</v>
      </c>
      <c r="G38" s="18">
        <f>VLOOKUP($B$11,TUKETIM,7,FALSE)</f>
        <v>209.32718333333332</v>
      </c>
      <c r="H38" s="18">
        <f>VLOOKUP($B$11,TUKETIM,8,FALSE)</f>
        <v>359.55410416666666</v>
      </c>
      <c r="I38" s="18">
        <f>VLOOKUP($B$11,TUKETIM,9,FALSE)</f>
        <v>38673.977429166676</v>
      </c>
      <c r="J38" s="18">
        <f>VLOOKUP($B$11,TUKETIM,10,FALSE)</f>
        <v>24531.816287499998</v>
      </c>
      <c r="K38" s="18">
        <f>VLOOKUP($B$11,TUKETIM,11,FALSE)</f>
        <v>63205.793716666674</v>
      </c>
      <c r="L38" s="29">
        <f>VLOOKUP($B$11,TUKETIM,12,FALSE)</f>
        <v>7429.7050708333336</v>
      </c>
      <c r="M38" s="29">
        <f>VLOOKUP($B$11,TUKETIM,13,FALSE)</f>
        <v>55046.936795833331</v>
      </c>
      <c r="N38" s="29">
        <f>VLOOKUP($B$11,TUKETIM,14,FALSE)</f>
        <v>62476.641866666665</v>
      </c>
      <c r="O38" s="29">
        <f>VLOOKUP($B$11,TUKETIM,15,FALSE)</f>
        <v>179335.68557916669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980452.39799999993</v>
      </c>
      <c r="D39" s="18">
        <f>VLOOKUP($B$11,ANLASMA,4,FALSE)</f>
        <v>1332.912</v>
      </c>
      <c r="E39" s="18">
        <f>VLOOKUP($B$11,ANLASMA,5,FALSE)</f>
        <v>981785.30999999994</v>
      </c>
      <c r="F39" s="18">
        <f>VLOOKUP($B$11,ANLASMA,6,FALSE)</f>
        <v>1657.4349999999999</v>
      </c>
      <c r="G39" s="18">
        <f>VLOOKUP($B$11,ANLASMA,7,FALSE)</f>
        <v>1321</v>
      </c>
      <c r="H39" s="18">
        <f>VLOOKUP($B$11,ANLASMA,8,FALSE)</f>
        <v>2978.4349999999999</v>
      </c>
      <c r="I39" s="18">
        <f>VLOOKUP($B$11,ANLASMA,9,FALSE)</f>
        <v>405607.62759999995</v>
      </c>
      <c r="J39" s="18">
        <f>VLOOKUP($B$11,ANLASMA,10,FALSE)</f>
        <v>333887.34399999998</v>
      </c>
      <c r="K39" s="18">
        <f>VLOOKUP($B$11,ANLASMA,11,FALSE)</f>
        <v>739494.97159999993</v>
      </c>
      <c r="L39" s="29">
        <f>VLOOKUP($B$11,ANLASMA,12,FALSE)</f>
        <v>25926.317000000003</v>
      </c>
      <c r="M39" s="29">
        <f>VLOOKUP($B$11,ANLASMA,13,FALSE)</f>
        <v>182798.5</v>
      </c>
      <c r="N39" s="29">
        <f>VLOOKUP($B$11,ANLASMA,14,FALSE)</f>
        <v>208724.81700000001</v>
      </c>
      <c r="O39" s="29">
        <f>VLOOKUP($B$11,ANLASMA,15,FALSE)</f>
        <v>1932983.5336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84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0</v>
      </c>
      <c r="J15" s="14">
        <f t="shared" ref="J15:J24" si="7">(SUMIFS(TICARETHANEOG2,KAYNAK,A15,SEBEP,B15,SÜRE,"Uzun",BİLDİRİM,"Bildirimsiz",İL,$B$10,İLÇE,$B$11)/VLOOKUP($B$11,ABONE2,10,FALSE))</f>
        <v>0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9">(SUMIFS(SANAYIAG2,KAYNAK,A15,SEBEP,B15,SÜRE,"Uzun",BİLDİRİM,"Bildirimsiz",İL,$B$10,İLÇE,$B$11)/VLOOKUP($B$11,ABONE2,12,FALSE))</f>
        <v>0</v>
      </c>
      <c r="M15" s="14">
        <f t="shared" ref="M15:M24" si="10">(SUMIFS(SANAYIOG2,KAYNAK,A15,SEBEP,B15,SÜRE,"Uzun",BİLDİRİM,"Bildirimsiz",İL,$B$10,İLÇE,$B$11)/VLOOKUP($B$11,ABONE2,13,FALSE))</f>
        <v>0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3.3832539463340215E-2</v>
      </c>
      <c r="D17" s="14">
        <f t="shared" si="1"/>
        <v>0.81364253497220562</v>
      </c>
      <c r="E17" s="14">
        <f t="shared" si="2"/>
        <v>3.3992781198710249E-2</v>
      </c>
      <c r="F17" s="14">
        <f t="shared" si="3"/>
        <v>1.4112126361930679</v>
      </c>
      <c r="G17" s="14">
        <f t="shared" si="4"/>
        <v>5.0850567774835707</v>
      </c>
      <c r="H17" s="14">
        <f t="shared" si="5"/>
        <v>1.5944883076406666</v>
      </c>
      <c r="I17" s="14">
        <f t="shared" si="6"/>
        <v>0.18453517595368818</v>
      </c>
      <c r="J17" s="14">
        <f t="shared" si="7"/>
        <v>5.8712787235286816</v>
      </c>
      <c r="K17" s="14">
        <f t="shared" si="8"/>
        <v>0.21739282916337732</v>
      </c>
      <c r="L17" s="14">
        <f t="shared" si="9"/>
        <v>7.7152333622474529</v>
      </c>
      <c r="M17" s="14">
        <f t="shared" si="10"/>
        <v>144.62337477322041</v>
      </c>
      <c r="N17" s="14">
        <f t="shared" si="11"/>
        <v>23.822073528244267</v>
      </c>
      <c r="O17" s="19">
        <f t="shared" si="12"/>
        <v>7.2553145456727877E-2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1.0375451276201291E-3</v>
      </c>
      <c r="D18" s="14">
        <f t="shared" si="1"/>
        <v>0</v>
      </c>
      <c r="E18" s="14">
        <f t="shared" si="2"/>
        <v>1.0373319243619865E-3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5.3618918926803183E-3</v>
      </c>
      <c r="J18" s="14">
        <f t="shared" si="7"/>
        <v>0</v>
      </c>
      <c r="K18" s="14">
        <f t="shared" si="8"/>
        <v>5.3309112122814882E-3</v>
      </c>
      <c r="L18" s="14">
        <f t="shared" si="9"/>
        <v>0</v>
      </c>
      <c r="M18" s="14">
        <f t="shared" si="10"/>
        <v>12.680615333145866</v>
      </c>
      <c r="N18" s="14">
        <f t="shared" si="11"/>
        <v>1.4918370980171607</v>
      </c>
      <c r="O18" s="19">
        <f t="shared" si="12"/>
        <v>2.2183081774470705E-3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2.0160335026453396E-2</v>
      </c>
      <c r="D21" s="14">
        <f t="shared" si="1"/>
        <v>0</v>
      </c>
      <c r="E21" s="14">
        <f t="shared" si="2"/>
        <v>2.0156192315935597E-2</v>
      </c>
      <c r="F21" s="14">
        <f t="shared" si="3"/>
        <v>0.27895436209782709</v>
      </c>
      <c r="G21" s="14">
        <f t="shared" si="4"/>
        <v>0</v>
      </c>
      <c r="H21" s="14">
        <f t="shared" si="5"/>
        <v>0.26503827147163167</v>
      </c>
      <c r="I21" s="14">
        <f t="shared" si="6"/>
        <v>7.7563138131160239E-2</v>
      </c>
      <c r="J21" s="14">
        <f t="shared" si="7"/>
        <v>0</v>
      </c>
      <c r="K21" s="14">
        <f t="shared" si="8"/>
        <v>7.7114983106540635E-2</v>
      </c>
      <c r="L21" s="14">
        <f t="shared" si="9"/>
        <v>1.1841877848718112</v>
      </c>
      <c r="M21" s="14">
        <f t="shared" si="10"/>
        <v>0</v>
      </c>
      <c r="N21" s="14">
        <f t="shared" si="11"/>
        <v>1.0448715748868922</v>
      </c>
      <c r="O21" s="19">
        <f t="shared" si="12"/>
        <v>2.867631600900487E-2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1.4104954169033492E-3</v>
      </c>
      <c r="D22" s="14">
        <f t="shared" si="1"/>
        <v>0</v>
      </c>
      <c r="E22" s="14">
        <f t="shared" si="2"/>
        <v>1.4102055767696783E-3</v>
      </c>
      <c r="F22" s="14">
        <f t="shared" si="3"/>
        <v>1.740681324730509E-2</v>
      </c>
      <c r="G22" s="14">
        <f t="shared" si="4"/>
        <v>0</v>
      </c>
      <c r="H22" s="14">
        <f t="shared" si="5"/>
        <v>1.65384461465325E-2</v>
      </c>
      <c r="I22" s="14">
        <f t="shared" si="6"/>
        <v>1.0913378842315809E-2</v>
      </c>
      <c r="J22" s="14">
        <f t="shared" si="7"/>
        <v>0</v>
      </c>
      <c r="K22" s="14">
        <f t="shared" si="8"/>
        <v>1.0850322012981613E-2</v>
      </c>
      <c r="L22" s="14">
        <f t="shared" si="9"/>
        <v>0.81867897371224951</v>
      </c>
      <c r="M22" s="14">
        <f t="shared" si="10"/>
        <v>0</v>
      </c>
      <c r="N22" s="14">
        <f t="shared" si="11"/>
        <v>0.72236380033433789</v>
      </c>
      <c r="O22" s="19">
        <f t="shared" si="12"/>
        <v>2.9761539204513415E-3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5.6440915034317092E-2</v>
      </c>
      <c r="D25" s="14">
        <f t="shared" ref="D25:O25" si="13">SUM(D15:D24)</f>
        <v>0.81364253497220562</v>
      </c>
      <c r="E25" s="14">
        <f t="shared" si="13"/>
        <v>5.6596511015777513E-2</v>
      </c>
      <c r="F25" s="14">
        <f t="shared" si="13"/>
        <v>1.7075738115382</v>
      </c>
      <c r="G25" s="14">
        <f t="shared" si="13"/>
        <v>5.0850567774835707</v>
      </c>
      <c r="H25" s="14">
        <f t="shared" si="13"/>
        <v>1.8760650252588309</v>
      </c>
      <c r="I25" s="14">
        <f t="shared" si="13"/>
        <v>0.27837358481984453</v>
      </c>
      <c r="J25" s="14">
        <f t="shared" si="13"/>
        <v>5.8712787235286816</v>
      </c>
      <c r="K25" s="14">
        <f t="shared" si="13"/>
        <v>0.31068904549518106</v>
      </c>
      <c r="L25" s="14">
        <f t="shared" si="13"/>
        <v>9.7181001208315134</v>
      </c>
      <c r="M25" s="14">
        <f t="shared" si="13"/>
        <v>157.30399010636626</v>
      </c>
      <c r="N25" s="14">
        <f t="shared" si="13"/>
        <v>27.081146001482658</v>
      </c>
      <c r="O25" s="14">
        <f t="shared" si="13"/>
        <v>0.10642392356363116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0.47879373382605794</v>
      </c>
      <c r="D29" s="14">
        <f>(SUMIFS(MESKENOG2,KAYNAK,A29,SEBEP,B29,SÜRE,"Uzun",BİLDİRİM,"Bildirimli",İL,$B$10,İLÇE,$B$11)/VLOOKUP($B$11,ABONE2,4,FALSE))</f>
        <v>3.5518412982040091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0.47942520877178396</v>
      </c>
      <c r="F29" s="14">
        <f>(SUMIFS(TARIMSALAG2,KAYNAK,A29,SEBEP,B29,SÜRE,"Uzun",BİLDİRİM,"Bildirimli",İL,$B$10,İLÇE,$B$11)/VLOOKUP($B$11,ABONE2,6,FALSE))</f>
        <v>7.5057632588204166</v>
      </c>
      <c r="G29" s="14">
        <f>(SUMIFS(TARIMSALOG2,KAYNAK,A29,SEBEP,B29,SÜRE,"Uzun",BİLDİRİM,"Bildirimli",İL,$B$10,İLÇE,$B$11)/VLOOKUP($B$11,ABONE2,7,FALSE))</f>
        <v>29.828469369440562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8.6193676452912626</v>
      </c>
      <c r="I29" s="14">
        <f>(SUMIFS(TICARETHANEAG2,KAYNAK,A29,SEBEP,B29,SÜRE,"Uzun",BİLDİRİM,"Bildirimli",İL,$B$10,İLÇE,$B$11)/VLOOKUP($B$11,ABONE2,9,FALSE))</f>
        <v>2.0838957418361383</v>
      </c>
      <c r="J29" s="14">
        <f>(SUMIFS(TICARETHANEOG2,KAYNAK,A29,SEBEP,B29,SÜRE,"Uzun",BİLDİRİM,"Bildirimli",İL,$B$10,İLÇE,$B$11)/VLOOKUP($B$11,ABONE2,10,FALSE))</f>
        <v>29.547852953415834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2.2425807914210871</v>
      </c>
      <c r="L29" s="14">
        <f>(SUMIFS(SANAYIAG2,KAYNAK,A29,SEBEP,B29,SÜRE,"Uzun",BİLDİRİM,"Bildirimli",İL,$B$10,İLÇE,$B$11)/VLOOKUP($B$11,ABONE2,12,FALSE))</f>
        <v>90.794478432828456</v>
      </c>
      <c r="M29" s="14">
        <f>(SUMIFS(SANAYIOG2,KAYNAK,A29,SEBEP,B29,SÜRE,"Uzun",BİLDİRİM,"Bildirimli",İL,$B$10,İLÇE,$B$11)/VLOOKUP($B$11,ABONE2,13,FALSE))</f>
        <v>511.36948760085943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140.27389127612622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0.79080461221287723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2.0819253195136764E-2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2.0814975084724855E-2</v>
      </c>
      <c r="F31" s="14">
        <f>(SUMIFS(TARIMSALAG2,KAYNAK,A31,SEBEP,B31,SÜRE,"Uzun",BİLDİRİM,"Bildirimli",İL,$B$10,İLÇE,$B$11)/VLOOKUP($B$11,ABONE2,6,FALSE))</f>
        <v>0.10744522265652509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0.10208514352173245</v>
      </c>
      <c r="I31" s="14">
        <f>(SUMIFS(TICARETHANEAG2,KAYNAK,A31,SEBEP,B31,SÜRE,"Uzun",BİLDİRİM,"Bildirimli",İL,$B$10,İLÇE,$B$11)/VLOOKUP($B$11,ABONE2,9,FALSE))</f>
        <v>0.13352245189146147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0.13275096740596398</v>
      </c>
      <c r="L31" s="14">
        <f>(SUMIFS(SANAYIAG2,KAYNAK,A31,SEBEP,B31,SÜRE,"Uzun",BİLDİRİM,"Bildirimli",İL,$B$10,İLÇE,$B$11)/VLOOKUP($B$11,ABONE2,12,FALSE))</f>
        <v>3.4110679339578649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3.009765824080469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3.6714309877675204E-2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0.49961298702119472</v>
      </c>
      <c r="D33" s="14">
        <f t="shared" ref="D33:O33" si="14">SUM(D28:D32)</f>
        <v>3.5518412982040091</v>
      </c>
      <c r="E33" s="14">
        <f t="shared" si="14"/>
        <v>0.50024018385650881</v>
      </c>
      <c r="F33" s="14">
        <f t="shared" si="14"/>
        <v>7.6132084814769421</v>
      </c>
      <c r="G33" s="14">
        <f t="shared" si="14"/>
        <v>29.828469369440562</v>
      </c>
      <c r="H33" s="14">
        <f t="shared" si="14"/>
        <v>8.7214527888129947</v>
      </c>
      <c r="I33" s="14">
        <f t="shared" si="14"/>
        <v>2.2174181937275996</v>
      </c>
      <c r="J33" s="14">
        <f t="shared" si="14"/>
        <v>29.547852953415834</v>
      </c>
      <c r="K33" s="14">
        <f t="shared" si="14"/>
        <v>2.3753317588270511</v>
      </c>
      <c r="L33" s="14">
        <f t="shared" si="14"/>
        <v>94.205546366786322</v>
      </c>
      <c r="M33" s="14">
        <f t="shared" si="14"/>
        <v>511.36948760085943</v>
      </c>
      <c r="N33" s="14">
        <f t="shared" si="14"/>
        <v>143.28365710020668</v>
      </c>
      <c r="O33" s="14">
        <f t="shared" si="14"/>
        <v>0.82751892209055244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243273</v>
      </c>
      <c r="D37" s="18">
        <f>VLOOKUP($B$11,ABONE2,4,FALSE)</f>
        <v>50</v>
      </c>
      <c r="E37" s="18">
        <f>VLOOKUP($B$11,ABONE2,5,FALSE)</f>
        <v>243323</v>
      </c>
      <c r="F37" s="18">
        <f>VLOOKUP($B$11,ABONE2,6,FALSE)</f>
        <v>838</v>
      </c>
      <c r="G37" s="18">
        <f>VLOOKUP($B$11,ABONE2,7,FALSE)</f>
        <v>44</v>
      </c>
      <c r="H37" s="18">
        <f>VLOOKUP($B$11,ABONE2,8,FALSE)</f>
        <v>882</v>
      </c>
      <c r="I37" s="18">
        <f>VLOOKUP($B$11,ABONE2,9,FALSE)</f>
        <v>35791</v>
      </c>
      <c r="J37" s="18">
        <f>VLOOKUP($B$11,ABONE2,10,FALSE)</f>
        <v>208</v>
      </c>
      <c r="K37" s="18">
        <f>VLOOKUP($B$11,ABONE2,11,FALSE)</f>
        <v>35999</v>
      </c>
      <c r="L37" s="29">
        <f>VLOOKUP($B$11,ABONE2,12,FALSE)</f>
        <v>105</v>
      </c>
      <c r="M37" s="29">
        <f>VLOOKUP($B$11,ABONE2,13,FALSE)</f>
        <v>14</v>
      </c>
      <c r="N37" s="29">
        <f>VLOOKUP($B$11,ABONE2,14,FALSE)</f>
        <v>119</v>
      </c>
      <c r="O37" s="29">
        <f>VLOOKUP($B$11,ABONE2,15,FALSE)</f>
        <v>280323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54454.018575000002</v>
      </c>
      <c r="D38" s="18">
        <f>VLOOKUP($B$11,TUKETIM,4,FALSE)</f>
        <v>35.841870833333331</v>
      </c>
      <c r="E38" s="18">
        <f>VLOOKUP($B$11,TUKETIM,5,FALSE)</f>
        <v>54489.860445833336</v>
      </c>
      <c r="F38" s="18">
        <f>VLOOKUP($B$11,TUKETIM,6,FALSE)</f>
        <v>463.13167500000003</v>
      </c>
      <c r="G38" s="18">
        <f>VLOOKUP($B$11,TUKETIM,7,FALSE)</f>
        <v>146.26726666666664</v>
      </c>
      <c r="H38" s="18">
        <f>VLOOKUP($B$11,TUKETIM,8,FALSE)</f>
        <v>609.3989416666667</v>
      </c>
      <c r="I38" s="18">
        <f>VLOOKUP($B$11,TUKETIM,9,FALSE)</f>
        <v>22193.537245833337</v>
      </c>
      <c r="J38" s="18">
        <f>VLOOKUP($B$11,TUKETIM,10,FALSE)</f>
        <v>5644.7103541666665</v>
      </c>
      <c r="K38" s="18">
        <f>VLOOKUP($B$11,TUKETIM,11,FALSE)</f>
        <v>27838.247600000002</v>
      </c>
      <c r="L38" s="29">
        <f>VLOOKUP($B$11,TUKETIM,12,FALSE)</f>
        <v>1115.9358875</v>
      </c>
      <c r="M38" s="29">
        <f>VLOOKUP($B$11,TUKETIM,13,FALSE)</f>
        <v>903.01940833333344</v>
      </c>
      <c r="N38" s="29">
        <f>VLOOKUP($B$11,TUKETIM,14,FALSE)</f>
        <v>2018.9552958333334</v>
      </c>
      <c r="O38" s="29">
        <f>VLOOKUP($B$11,TUKETIM,15,FALSE)</f>
        <v>84956.462283333341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1229292.3934000002</v>
      </c>
      <c r="D39" s="18">
        <f>VLOOKUP($B$11,ANLASMA,4,FALSE)</f>
        <v>986.80000000000007</v>
      </c>
      <c r="E39" s="18">
        <f>VLOOKUP($B$11,ANLASMA,5,FALSE)</f>
        <v>1230279.1934000002</v>
      </c>
      <c r="F39" s="18">
        <f>VLOOKUP($B$11,ANLASMA,6,FALSE)</f>
        <v>4079.058</v>
      </c>
      <c r="G39" s="18">
        <f>VLOOKUP($B$11,ANLASMA,7,FALSE)</f>
        <v>1970.6000000000001</v>
      </c>
      <c r="H39" s="18">
        <f>VLOOKUP($B$11,ANLASMA,8,FALSE)</f>
        <v>6049.6580000000004</v>
      </c>
      <c r="I39" s="18">
        <f>VLOOKUP($B$11,ANLASMA,9,FALSE)</f>
        <v>208583.58799999999</v>
      </c>
      <c r="J39" s="18">
        <f>VLOOKUP($B$11,ANLASMA,10,FALSE)</f>
        <v>54237.590000000004</v>
      </c>
      <c r="K39" s="18">
        <f>VLOOKUP($B$11,ANLASMA,11,FALSE)</f>
        <v>262821.17800000001</v>
      </c>
      <c r="L39" s="29">
        <f>VLOOKUP($B$11,ANLASMA,12,FALSE)</f>
        <v>2923.1929999999998</v>
      </c>
      <c r="M39" s="29">
        <f>VLOOKUP($B$11,ANLASMA,13,FALSE)</f>
        <v>18822.400000000001</v>
      </c>
      <c r="N39" s="29">
        <f>VLOOKUP($B$11,ANLASMA,14,FALSE)</f>
        <v>21745.593000000001</v>
      </c>
      <c r="O39" s="29">
        <f>VLOOKUP($B$11,ANLASMA,15,FALSE)</f>
        <v>1520895.6224000002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85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16" t="s">
        <v>18</v>
      </c>
      <c r="B14" s="16" t="s">
        <v>19</v>
      </c>
      <c r="C14" s="17" t="s">
        <v>20</v>
      </c>
      <c r="D14" s="17" t="s">
        <v>2</v>
      </c>
      <c r="E14" s="17" t="s">
        <v>64</v>
      </c>
      <c r="F14" s="17" t="s">
        <v>20</v>
      </c>
      <c r="G14" s="17" t="s">
        <v>2</v>
      </c>
      <c r="H14" s="17" t="s">
        <v>64</v>
      </c>
      <c r="I14" s="17" t="s">
        <v>20</v>
      </c>
      <c r="J14" s="17" t="s">
        <v>2</v>
      </c>
      <c r="K14" s="17" t="s">
        <v>64</v>
      </c>
      <c r="L14" s="17" t="s">
        <v>20</v>
      </c>
      <c r="M14" s="17" t="s">
        <v>2</v>
      </c>
      <c r="N14" s="17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16" t="s">
        <v>26</v>
      </c>
      <c r="B15" s="16" t="s">
        <v>27</v>
      </c>
      <c r="C15" s="14">
        <f t="shared" ref="C15:C24" si="0">(SUMIFS(MESKENAG2,KAYNAK,A15,SEBEP,B15,SÜRE,"Uzun",BİLDİRİM,"Bildirimsiz",İL,$B$10,İLÇE,$B$11)/VLOOKUP($B$11,ABONE2,3,FALSE))</f>
        <v>3.6710943773441328E-2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3.6710379603045448E-2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f t="shared" ref="G15:G24" si="4">(SUMIFS(TARIMSALOG2,KAYNAK,A15,SEBEP,B15,SÜRE,"Uzun",BİLDİRİM,"Bildirimsiz",İL,$B$10,İLÇE,$B$11)/VLOOKUP($B$11,ABONE2,7,FALSE))</f>
        <v>0</v>
      </c>
      <c r="H15" s="14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6">(SUMIFS(TICARETHANEAG2,KAYNAK,A15,SEBEP,B15,SÜRE,"Uzun",BİLDİRİM,"Bildirimsiz",İL,$B$10,İLÇE,$B$11)/VLOOKUP($B$11,ABONE2,9,FALSE))</f>
        <v>9.2643659924037516E-2</v>
      </c>
      <c r="J15" s="14">
        <f t="shared" ref="J15:J24" si="7">(SUMIFS(TICARETHANEOG2,KAYNAK,A15,SEBEP,B15,SÜRE,"Uzun",BİLDİRİM,"Bildirimsiz",İL,$B$10,İLÇE,$B$11)/VLOOKUP($B$11,ABONE2,10,FALSE))</f>
        <v>2.5692589453863728</v>
      </c>
      <c r="K15" s="14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0.1010191700265908</v>
      </c>
      <c r="L15" s="14">
        <f t="shared" ref="L15:L24" si="9">(SUMIFS(SANAYIAG2,KAYNAK,A15,SEBEP,B15,SÜRE,"Uzun",BİLDİRİM,"Bildirimsiz",İL,$B$10,İLÇE,$B$11)/VLOOKUP($B$11,ABONE2,12,FALSE))</f>
        <v>8.4043863998153103</v>
      </c>
      <c r="M15" s="14">
        <f t="shared" ref="M15:M24" si="10">(SUMIFS(SANAYIOG2,KAYNAK,A15,SEBEP,B15,SÜRE,"Uzun",BİLDİRİM,"Bildirimsiz",İL,$B$10,İLÇE,$B$11)/VLOOKUP($B$11,ABONE2,13,FALSE))</f>
        <v>22.796120908223543</v>
      </c>
      <c r="N15" s="14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11.282733301496956</v>
      </c>
      <c r="O15" s="19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4.7292877069983669E-2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16" t="s">
        <v>26</v>
      </c>
      <c r="B16" s="16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f t="shared" si="4"/>
        <v>0</v>
      </c>
      <c r="H16" s="14">
        <f t="shared" si="5"/>
        <v>0</v>
      </c>
      <c r="I16" s="14">
        <f t="shared" si="6"/>
        <v>0</v>
      </c>
      <c r="J16" s="14">
        <f t="shared" si="7"/>
        <v>0</v>
      </c>
      <c r="K16" s="14">
        <f t="shared" si="8"/>
        <v>0</v>
      </c>
      <c r="L16" s="14">
        <f t="shared" si="9"/>
        <v>0</v>
      </c>
      <c r="M16" s="14">
        <f t="shared" si="10"/>
        <v>0</v>
      </c>
      <c r="N16" s="14">
        <f t="shared" si="11"/>
        <v>0</v>
      </c>
      <c r="O16" s="19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16" t="s">
        <v>129</v>
      </c>
      <c r="B17" s="16" t="s">
        <v>27</v>
      </c>
      <c r="C17" s="14">
        <f t="shared" si="0"/>
        <v>3.8638984789011864E-2</v>
      </c>
      <c r="D17" s="14">
        <f t="shared" si="1"/>
        <v>0</v>
      </c>
      <c r="E17" s="14">
        <f t="shared" si="2"/>
        <v>3.86383909886596E-2</v>
      </c>
      <c r="F17" s="14">
        <f t="shared" si="3"/>
        <v>0</v>
      </c>
      <c r="G17" s="14">
        <f t="shared" si="4"/>
        <v>0</v>
      </c>
      <c r="H17" s="14">
        <f t="shared" si="5"/>
        <v>0</v>
      </c>
      <c r="I17" s="14">
        <f t="shared" si="6"/>
        <v>0.10781848660816168</v>
      </c>
      <c r="J17" s="14">
        <f t="shared" si="7"/>
        <v>2.226002673995124</v>
      </c>
      <c r="K17" s="14">
        <f t="shared" si="8"/>
        <v>0.11498184103170357</v>
      </c>
      <c r="L17" s="14">
        <f t="shared" si="9"/>
        <v>0.18983577797164755</v>
      </c>
      <c r="M17" s="14">
        <f t="shared" si="10"/>
        <v>0</v>
      </c>
      <c r="N17" s="14">
        <f t="shared" si="11"/>
        <v>0.15186862237731805</v>
      </c>
      <c r="O17" s="19">
        <f t="shared" si="12"/>
        <v>4.9457282685850798E-2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16" t="s">
        <v>129</v>
      </c>
      <c r="B18" s="16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f t="shared" si="4"/>
        <v>0</v>
      </c>
      <c r="H18" s="14">
        <f t="shared" si="5"/>
        <v>0</v>
      </c>
      <c r="I18" s="14">
        <f t="shared" si="6"/>
        <v>0</v>
      </c>
      <c r="J18" s="14">
        <f t="shared" si="7"/>
        <v>0</v>
      </c>
      <c r="K18" s="14">
        <f t="shared" si="8"/>
        <v>0</v>
      </c>
      <c r="L18" s="14">
        <f t="shared" si="9"/>
        <v>0</v>
      </c>
      <c r="M18" s="14">
        <f t="shared" si="10"/>
        <v>0</v>
      </c>
      <c r="N18" s="14">
        <f t="shared" si="11"/>
        <v>0</v>
      </c>
      <c r="O18" s="19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16" t="s">
        <v>129</v>
      </c>
      <c r="B19" s="16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f t="shared" si="4"/>
        <v>0</v>
      </c>
      <c r="H19" s="14">
        <f t="shared" si="5"/>
        <v>0</v>
      </c>
      <c r="I19" s="14">
        <f t="shared" si="6"/>
        <v>0</v>
      </c>
      <c r="J19" s="14">
        <f t="shared" si="7"/>
        <v>0</v>
      </c>
      <c r="K19" s="14">
        <f t="shared" si="8"/>
        <v>0</v>
      </c>
      <c r="L19" s="14">
        <f t="shared" si="9"/>
        <v>0</v>
      </c>
      <c r="M19" s="14">
        <f t="shared" si="10"/>
        <v>0</v>
      </c>
      <c r="N19" s="14">
        <f t="shared" si="11"/>
        <v>0</v>
      </c>
      <c r="O19" s="19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16" t="s">
        <v>129</v>
      </c>
      <c r="B20" s="16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f t="shared" si="4"/>
        <v>0</v>
      </c>
      <c r="H20" s="14">
        <f t="shared" si="5"/>
        <v>0</v>
      </c>
      <c r="I20" s="14">
        <f t="shared" si="6"/>
        <v>0</v>
      </c>
      <c r="J20" s="14">
        <f t="shared" si="7"/>
        <v>0</v>
      </c>
      <c r="K20" s="14">
        <f t="shared" si="8"/>
        <v>0</v>
      </c>
      <c r="L20" s="14">
        <f t="shared" si="9"/>
        <v>0</v>
      </c>
      <c r="M20" s="14">
        <f t="shared" si="10"/>
        <v>0</v>
      </c>
      <c r="N20" s="14">
        <f t="shared" si="11"/>
        <v>0</v>
      </c>
      <c r="O20" s="19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16" t="s">
        <v>130</v>
      </c>
      <c r="B21" s="16" t="s">
        <v>27</v>
      </c>
      <c r="C21" s="14">
        <f t="shared" si="0"/>
        <v>3.0576597108962236E-2</v>
      </c>
      <c r="D21" s="14">
        <f t="shared" si="1"/>
        <v>0</v>
      </c>
      <c r="E21" s="14">
        <f t="shared" si="2"/>
        <v>3.0576127210639761E-2</v>
      </c>
      <c r="F21" s="14">
        <f t="shared" si="3"/>
        <v>1.9826710870087732E-2</v>
      </c>
      <c r="G21" s="14">
        <f t="shared" si="4"/>
        <v>0</v>
      </c>
      <c r="H21" s="14">
        <f t="shared" si="5"/>
        <v>1.7876542587784022E-2</v>
      </c>
      <c r="I21" s="14">
        <f t="shared" si="6"/>
        <v>6.415784033147065E-2</v>
      </c>
      <c r="J21" s="14">
        <f t="shared" si="7"/>
        <v>0</v>
      </c>
      <c r="K21" s="14">
        <f t="shared" si="8"/>
        <v>6.3940868950001561E-2</v>
      </c>
      <c r="L21" s="14">
        <f t="shared" si="9"/>
        <v>0.12853447978542432</v>
      </c>
      <c r="M21" s="14">
        <f t="shared" si="10"/>
        <v>0</v>
      </c>
      <c r="N21" s="14">
        <f t="shared" si="11"/>
        <v>0.10282758382833945</v>
      </c>
      <c r="O21" s="19">
        <f t="shared" si="12"/>
        <v>3.5308483078500853E-2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16" t="s">
        <v>130</v>
      </c>
      <c r="B22" s="16" t="s">
        <v>3</v>
      </c>
      <c r="C22" s="14">
        <f t="shared" si="0"/>
        <v>0</v>
      </c>
      <c r="D22" s="14">
        <f t="shared" si="1"/>
        <v>0</v>
      </c>
      <c r="E22" s="14">
        <f t="shared" si="2"/>
        <v>0</v>
      </c>
      <c r="F22" s="14">
        <f t="shared" si="3"/>
        <v>0</v>
      </c>
      <c r="G22" s="14">
        <f t="shared" si="4"/>
        <v>0</v>
      </c>
      <c r="H22" s="14">
        <f t="shared" si="5"/>
        <v>0</v>
      </c>
      <c r="I22" s="14">
        <f t="shared" si="6"/>
        <v>0</v>
      </c>
      <c r="J22" s="14">
        <f t="shared" si="7"/>
        <v>0</v>
      </c>
      <c r="K22" s="14">
        <f t="shared" si="8"/>
        <v>0</v>
      </c>
      <c r="L22" s="14">
        <f t="shared" si="9"/>
        <v>0</v>
      </c>
      <c r="M22" s="14">
        <f t="shared" si="10"/>
        <v>0</v>
      </c>
      <c r="N22" s="14">
        <f t="shared" si="11"/>
        <v>0</v>
      </c>
      <c r="O22" s="19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16" t="s">
        <v>130</v>
      </c>
      <c r="B23" s="16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f t="shared" si="4"/>
        <v>0</v>
      </c>
      <c r="H23" s="14">
        <f t="shared" si="5"/>
        <v>0</v>
      </c>
      <c r="I23" s="14">
        <f t="shared" si="6"/>
        <v>0</v>
      </c>
      <c r="J23" s="14">
        <f t="shared" si="7"/>
        <v>0</v>
      </c>
      <c r="K23" s="14">
        <f t="shared" si="8"/>
        <v>0</v>
      </c>
      <c r="L23" s="14">
        <f t="shared" si="9"/>
        <v>0</v>
      </c>
      <c r="M23" s="14">
        <f t="shared" si="10"/>
        <v>0</v>
      </c>
      <c r="N23" s="14">
        <f t="shared" si="11"/>
        <v>0</v>
      </c>
      <c r="O23" s="19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16" t="s">
        <v>130</v>
      </c>
      <c r="B24" s="16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f t="shared" si="4"/>
        <v>0</v>
      </c>
      <c r="H24" s="14">
        <f t="shared" si="5"/>
        <v>0</v>
      </c>
      <c r="I24" s="14">
        <f t="shared" si="6"/>
        <v>0</v>
      </c>
      <c r="J24" s="14">
        <f t="shared" si="7"/>
        <v>0</v>
      </c>
      <c r="K24" s="14">
        <f t="shared" si="8"/>
        <v>0</v>
      </c>
      <c r="L24" s="14">
        <f t="shared" si="9"/>
        <v>0</v>
      </c>
      <c r="M24" s="14">
        <f t="shared" si="10"/>
        <v>0</v>
      </c>
      <c r="N24" s="14">
        <f t="shared" si="11"/>
        <v>0</v>
      </c>
      <c r="O24" s="19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0.10592652567141543</v>
      </c>
      <c r="D25" s="14">
        <f t="shared" ref="D25:O25" si="13">SUM(D15:D24)</f>
        <v>0</v>
      </c>
      <c r="E25" s="14">
        <f t="shared" si="13"/>
        <v>0.10592489780234482</v>
      </c>
      <c r="F25" s="14">
        <f t="shared" si="13"/>
        <v>1.9826710870087732E-2</v>
      </c>
      <c r="G25" s="14">
        <f t="shared" si="13"/>
        <v>0</v>
      </c>
      <c r="H25" s="14">
        <f t="shared" si="13"/>
        <v>1.7876542587784022E-2</v>
      </c>
      <c r="I25" s="14">
        <f t="shared" si="13"/>
        <v>0.26461998686366983</v>
      </c>
      <c r="J25" s="14">
        <f t="shared" si="13"/>
        <v>4.7952616193814972</v>
      </c>
      <c r="K25" s="14">
        <f t="shared" si="13"/>
        <v>0.27994188000829595</v>
      </c>
      <c r="L25" s="14">
        <f t="shared" si="13"/>
        <v>8.7227566575723827</v>
      </c>
      <c r="M25" s="14">
        <f t="shared" si="13"/>
        <v>22.796120908223543</v>
      </c>
      <c r="N25" s="14">
        <f t="shared" si="13"/>
        <v>11.537429507702614</v>
      </c>
      <c r="O25" s="14">
        <f t="shared" si="13"/>
        <v>0.13205864283433533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16" t="s">
        <v>18</v>
      </c>
      <c r="B27" s="16" t="s">
        <v>19</v>
      </c>
      <c r="C27" s="17" t="s">
        <v>1</v>
      </c>
      <c r="D27" s="17" t="s">
        <v>2</v>
      </c>
      <c r="E27" s="17" t="s">
        <v>64</v>
      </c>
      <c r="F27" s="17" t="s">
        <v>1</v>
      </c>
      <c r="G27" s="17" t="s">
        <v>2</v>
      </c>
      <c r="H27" s="17" t="s">
        <v>64</v>
      </c>
      <c r="I27" s="17" t="s">
        <v>1</v>
      </c>
      <c r="J27" s="17" t="s">
        <v>2</v>
      </c>
      <c r="K27" s="17" t="s">
        <v>64</v>
      </c>
      <c r="L27" s="17" t="s">
        <v>1</v>
      </c>
      <c r="M27" s="17" t="s">
        <v>2</v>
      </c>
      <c r="N27" s="17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16" t="s">
        <v>26</v>
      </c>
      <c r="B28" s="16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f>(SUMIFS(TARIMSALOG2,KAYNAK,A28,SEBEP,B28,SÜRE,"Uzun",BİLDİRİM,"Bildirimli",İL,$B$10,İLÇE,$B$11)/VLOOKUP($B$11,ABONE2,7,FALSE))</f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16" t="s">
        <v>129</v>
      </c>
      <c r="B29" s="16" t="s">
        <v>27</v>
      </c>
      <c r="C29" s="14">
        <f>(SUMIFS(MESKENAG2,KAYNAK,A29,SEBEP,B29,SÜRE,"Uzun",BİLDİRİM,"Bildirimli",İL,$B$10,İLÇE,$B$11)/VLOOKUP($B$11,ABONE2,3,FALSE))</f>
        <v>8.9480627069514401E-2</v>
      </c>
      <c r="D29" s="14">
        <f>(SUMIFS(MESKENOG2,KAYNAK,A29,SEBEP,B29,SÜRE,"Uzun",BİLDİRİM,"Bildirimli",İL,$B$10,İLÇE,$B$11)/VLOOKUP($B$11,ABONE2,4,FALSE))</f>
        <v>0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8.9479251939495713E-2</v>
      </c>
      <c r="F29" s="14">
        <f>(SUMIFS(TARIMSALAG2,KAYNAK,A29,SEBEP,B29,SÜRE,"Uzun",BİLDİRİM,"Bildirimli",İL,$B$10,İLÇE,$B$11)/VLOOKUP($B$11,ABONE2,6,FALSE))</f>
        <v>0</v>
      </c>
      <c r="G29" s="14">
        <f>(SUMIFS(TARIMSALOG2,KAYNAK,A29,SEBEP,B29,SÜRE,"Uzun",BİLDİRİM,"Bildirimli",İL,$B$10,İLÇE,$B$11)/VLOOKUP($B$11,ABONE2,7,FALSE))</f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4">
        <f>(SUMIFS(TICARETHANEAG2,KAYNAK,A29,SEBEP,B29,SÜRE,"Uzun",BİLDİRİM,"Bildirimli",İL,$B$10,İLÇE,$B$11)/VLOOKUP($B$11,ABONE2,9,FALSE))</f>
        <v>0.23233939291174632</v>
      </c>
      <c r="J29" s="14">
        <f>(SUMIFS(TICARETHANEOG2,KAYNAK,A29,SEBEP,B29,SÜRE,"Uzun",BİLDİRİM,"Bildirimli",İL,$B$10,İLÇE,$B$11)/VLOOKUP($B$11,ABONE2,10,FALSE))</f>
        <v>0.11018360577920491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0.23192628190689238</v>
      </c>
      <c r="L29" s="14">
        <f>(SUMIFS(SANAYIAG2,KAYNAK,A29,SEBEP,B29,SÜRE,"Uzun",BİLDİRİM,"Bildirimli",İL,$B$10,İLÇE,$B$11)/VLOOKUP($B$11,ABONE2,12,FALSE))</f>
        <v>0</v>
      </c>
      <c r="M29" s="14">
        <f>(SUMIFS(SANAYIOG2,KAYNAK,A29,SEBEP,B29,SÜRE,"Uzun",BİLDİRİM,"Bildirimli",İL,$B$10,İLÇE,$B$11)/VLOOKUP($B$11,ABONE2,13,FALSE))</f>
        <v>0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0.10962159379149439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16" t="s">
        <v>129</v>
      </c>
      <c r="B30" s="16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f>(SUMIFS(TARIMSALOG2,KAYNAK,A30,SEBEP,B30,SÜRE,"Uzun",BİLDİRİM,"Bildirimli",İL,$B$10,İLÇE,$B$11)/VLOOKUP($B$11,ABONE2,7,FALSE))</f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16" t="s">
        <v>130</v>
      </c>
      <c r="B31" s="16" t="s">
        <v>27</v>
      </c>
      <c r="C31" s="14">
        <f>(SUMIFS(MESKENAG2,KAYNAK,A31,SEBEP,B31,SÜRE,"Uzun",BİLDİRİM,"Bildirimli",İL,$B$10,İLÇE,$B$11)/VLOOKUP($B$11,ABONE2,3,FALSE))</f>
        <v>2.906868947286512E-2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2.9068242747928033E-2</v>
      </c>
      <c r="F31" s="14">
        <f>(SUMIFS(TARIMSALAG2,KAYNAK,A31,SEBEP,B31,SÜRE,"Uzun",BİLDİRİM,"Bildirimli",İL,$B$10,İLÇE,$B$11)/VLOOKUP($B$11,ABONE2,6,FALSE))</f>
        <v>0</v>
      </c>
      <c r="G31" s="14">
        <f>(SUMIFS(TARIMSALOG2,KAYNAK,A31,SEBEP,B31,SÜRE,"Uzun",BİLDİRİM,"Bildirimli",İL,$B$10,İLÇE,$B$11)/VLOOKUP($B$11,ABONE2,7,FALSE))</f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4">
        <f>(SUMIFS(TICARETHANEAG2,KAYNAK,A31,SEBEP,B31,SÜRE,"Uzun",BİLDİRİM,"Bildirimli",İL,$B$10,İLÇE,$B$11)/VLOOKUP($B$11,ABONE2,9,FALSE))</f>
        <v>7.1471609164617825E-2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7.122990380645508E-2</v>
      </c>
      <c r="L31" s="14">
        <f>(SUMIFS(SANAYIAG2,KAYNAK,A31,SEBEP,B31,SÜRE,"Uzun",BİLDİRİM,"Bildirimli",İL,$B$10,İLÇE,$B$11)/VLOOKUP($B$11,ABONE2,12,FALSE))</f>
        <v>24.713789351756251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19.771031481405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3.7635745766947053E-2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16" t="s">
        <v>130</v>
      </c>
      <c r="B32" s="16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f>(SUMIFS(TARIMSALOG2,KAYNAK,A32,SEBEP,B32,SÜRE,"Uzun",BİLDİRİM,"Bildirimli",İL,$B$10,İLÇE,$B$11)/VLOOKUP($B$11,ABONE2,7,FALSE))</f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0.11854931654237952</v>
      </c>
      <c r="D33" s="14">
        <f t="shared" ref="D33:O33" si="14">SUM(D28:D32)</f>
        <v>0</v>
      </c>
      <c r="E33" s="14">
        <f t="shared" si="14"/>
        <v>0.11854749468742375</v>
      </c>
      <c r="F33" s="14">
        <f t="shared" si="14"/>
        <v>0</v>
      </c>
      <c r="G33" s="14">
        <f t="shared" si="14"/>
        <v>0</v>
      </c>
      <c r="H33" s="14">
        <f t="shared" si="14"/>
        <v>0</v>
      </c>
      <c r="I33" s="14">
        <f t="shared" si="14"/>
        <v>0.30381100207636413</v>
      </c>
      <c r="J33" s="14">
        <f t="shared" si="14"/>
        <v>0.11018360577920491</v>
      </c>
      <c r="K33" s="14">
        <f t="shared" si="14"/>
        <v>0.30315618571334746</v>
      </c>
      <c r="L33" s="14">
        <f t="shared" si="14"/>
        <v>24.713789351756251</v>
      </c>
      <c r="M33" s="14">
        <f t="shared" si="14"/>
        <v>0</v>
      </c>
      <c r="N33" s="14">
        <f t="shared" si="14"/>
        <v>19.771031481405</v>
      </c>
      <c r="O33" s="14">
        <f t="shared" si="14"/>
        <v>0.14725733955844145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195209</v>
      </c>
      <c r="D37" s="18">
        <f>VLOOKUP($B$11,ABONE2,4,FALSE)</f>
        <v>3</v>
      </c>
      <c r="E37" s="18">
        <f>VLOOKUP($B$11,ABONE2,5,FALSE)</f>
        <v>195212</v>
      </c>
      <c r="F37" s="18">
        <f>VLOOKUP($B$11,ABONE2,6,FALSE)</f>
        <v>55</v>
      </c>
      <c r="G37" s="18">
        <f>VLOOKUP($B$11,ABONE2,7,FALSE)</f>
        <v>6</v>
      </c>
      <c r="H37" s="18">
        <f>VLOOKUP($B$11,ABONE2,8,FALSE)</f>
        <v>61</v>
      </c>
      <c r="I37" s="18">
        <f>VLOOKUP($B$11,ABONE2,9,FALSE)</f>
        <v>32122</v>
      </c>
      <c r="J37" s="18">
        <f>VLOOKUP($B$11,ABONE2,10,FALSE)</f>
        <v>109</v>
      </c>
      <c r="K37" s="18">
        <f>VLOOKUP($B$11,ABONE2,11,FALSE)</f>
        <v>32231</v>
      </c>
      <c r="L37" s="29">
        <f>VLOOKUP($B$11,ABONE2,12,FALSE)</f>
        <v>24</v>
      </c>
      <c r="M37" s="29">
        <f>VLOOKUP($B$11,ABONE2,13,FALSE)</f>
        <v>6</v>
      </c>
      <c r="N37" s="29">
        <f>VLOOKUP($B$11,ABONE2,14,FALSE)</f>
        <v>30</v>
      </c>
      <c r="O37" s="29">
        <f>VLOOKUP($B$11,ABONE2,15,FALSE)</f>
        <v>227534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46369.799341666665</v>
      </c>
      <c r="D38" s="18">
        <f>VLOOKUP($B$11,TUKETIM,4,FALSE)</f>
        <v>156.8153125</v>
      </c>
      <c r="E38" s="18">
        <f>VLOOKUP($B$11,TUKETIM,5,FALSE)</f>
        <v>46526.614654166668</v>
      </c>
      <c r="F38" s="18">
        <f>VLOOKUP($B$11,TUKETIM,6,FALSE)</f>
        <v>3.6594291666666665</v>
      </c>
      <c r="G38" s="18">
        <f>VLOOKUP($B$11,TUKETIM,7,FALSE)</f>
        <v>1734.8496958333333</v>
      </c>
      <c r="H38" s="18">
        <f>VLOOKUP($B$11,TUKETIM,8,FALSE)</f>
        <v>1738.509125</v>
      </c>
      <c r="I38" s="18">
        <f>VLOOKUP($B$11,TUKETIM,9,FALSE)</f>
        <v>18215.82985416667</v>
      </c>
      <c r="J38" s="18">
        <f>VLOOKUP($B$11,TUKETIM,10,FALSE)</f>
        <v>7653.9027166666674</v>
      </c>
      <c r="K38" s="18">
        <f>VLOOKUP($B$11,TUKETIM,11,FALSE)</f>
        <v>25869.732570833337</v>
      </c>
      <c r="L38" s="29">
        <f>VLOOKUP($B$11,TUKETIM,12,FALSE)</f>
        <v>289.7063541666667</v>
      </c>
      <c r="M38" s="29">
        <f>VLOOKUP($B$11,TUKETIM,13,FALSE)</f>
        <v>1385.6371750000001</v>
      </c>
      <c r="N38" s="29">
        <f>VLOOKUP($B$11,TUKETIM,14,FALSE)</f>
        <v>1675.3435291666667</v>
      </c>
      <c r="O38" s="29">
        <f>VLOOKUP($B$11,TUKETIM,15,FALSE)</f>
        <v>75810.19987916667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1072917.5512000001</v>
      </c>
      <c r="D39" s="18">
        <f>VLOOKUP($B$11,ANLASMA,4,FALSE)</f>
        <v>1020</v>
      </c>
      <c r="E39" s="18">
        <f>VLOOKUP($B$11,ANLASMA,5,FALSE)</f>
        <v>1073937.5512000001</v>
      </c>
      <c r="F39" s="18">
        <f>VLOOKUP($B$11,ANLASMA,6,FALSE)</f>
        <v>229</v>
      </c>
      <c r="G39" s="18">
        <f>VLOOKUP($B$11,ANLASMA,7,FALSE)</f>
        <v>7092.4</v>
      </c>
      <c r="H39" s="18">
        <f>VLOOKUP($B$11,ANLASMA,8,FALSE)</f>
        <v>7321.4</v>
      </c>
      <c r="I39" s="18">
        <f>VLOOKUP($B$11,ANLASMA,9,FALSE)</f>
        <v>193325.30360000001</v>
      </c>
      <c r="J39" s="18">
        <f>VLOOKUP($B$11,ANLASMA,10,FALSE)</f>
        <v>54001.46</v>
      </c>
      <c r="K39" s="18">
        <f>VLOOKUP($B$11,ANLASMA,11,FALSE)</f>
        <v>247326.76360000001</v>
      </c>
      <c r="L39" s="29">
        <f>VLOOKUP($B$11,ANLASMA,12,FALSE)</f>
        <v>794.48199999999997</v>
      </c>
      <c r="M39" s="29">
        <f>VLOOKUP($B$11,ANLASMA,13,FALSE)</f>
        <v>3679.2</v>
      </c>
      <c r="N39" s="29">
        <f>VLOOKUP($B$11,ANLASMA,14,FALSE)</f>
        <v>4473.6819999999998</v>
      </c>
      <c r="O39" s="29">
        <f>VLOOKUP($B$11,ANLASMA,15,FALSE)</f>
        <v>1333059.3968000002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85546875" defaultRowHeight="15" x14ac:dyDescent="0.25"/>
  <cols>
    <col min="1" max="1" width="36.42578125" bestFit="1" customWidth="1"/>
    <col min="2" max="2" width="27" customWidth="1"/>
    <col min="3" max="12" width="17.85546875" customWidth="1"/>
    <col min="13" max="15" width="17.85546875" style="13" customWidth="1"/>
    <col min="16" max="16" width="22" style="13" customWidth="1"/>
    <col min="17" max="29" width="15.42578125" style="13" customWidth="1"/>
  </cols>
  <sheetData>
    <row r="1" spans="1:29" x14ac:dyDescent="0.25">
      <c r="A1" s="33" t="s">
        <v>6</v>
      </c>
      <c r="B1" s="34"/>
      <c r="C1" s="34"/>
      <c r="D1" s="2"/>
      <c r="E1" s="2"/>
      <c r="F1" s="2"/>
      <c r="G1" s="3"/>
      <c r="H1" s="3"/>
      <c r="I1" s="3"/>
    </row>
    <row r="2" spans="1:29" x14ac:dyDescent="0.25">
      <c r="A2" s="4" t="s">
        <v>7</v>
      </c>
      <c r="B2" s="35" t="s">
        <v>8</v>
      </c>
      <c r="C2" s="35"/>
      <c r="D2" s="5"/>
      <c r="E2" s="5"/>
      <c r="F2" s="5"/>
      <c r="G2" s="3"/>
      <c r="H2" s="3"/>
      <c r="I2" s="3"/>
    </row>
    <row r="3" spans="1:29" x14ac:dyDescent="0.25">
      <c r="A3" s="4" t="s">
        <v>9</v>
      </c>
      <c r="B3" s="36" t="s">
        <v>79</v>
      </c>
      <c r="C3" s="36"/>
      <c r="D3" s="6"/>
      <c r="E3" s="6"/>
      <c r="F3" s="6"/>
      <c r="G3" s="3"/>
      <c r="H3" s="3"/>
      <c r="I3" s="3"/>
    </row>
    <row r="4" spans="1:29" x14ac:dyDescent="0.25">
      <c r="A4" s="4" t="s">
        <v>10</v>
      </c>
      <c r="B4" s="35">
        <v>4</v>
      </c>
      <c r="C4" s="35"/>
      <c r="D4" s="5"/>
      <c r="E4" s="5"/>
      <c r="F4" s="5"/>
      <c r="G4" s="3"/>
      <c r="H4" s="3"/>
      <c r="I4" s="3"/>
    </row>
    <row r="5" spans="1:29" x14ac:dyDescent="0.25">
      <c r="A5" s="4" t="s">
        <v>11</v>
      </c>
      <c r="B5" s="37"/>
      <c r="C5" s="38"/>
      <c r="D5" s="5"/>
      <c r="E5" s="5"/>
      <c r="F5" s="5"/>
      <c r="G5" s="3"/>
      <c r="H5" s="3"/>
      <c r="I5" s="3"/>
    </row>
    <row r="6" spans="1:29" ht="15" customHeight="1" x14ac:dyDescent="0.25">
      <c r="A6" s="4" t="s">
        <v>12</v>
      </c>
      <c r="B6" s="37"/>
      <c r="C6" s="38"/>
      <c r="D6" s="5"/>
      <c r="E6" s="7"/>
      <c r="F6" s="15"/>
      <c r="G6" s="15"/>
      <c r="H6" s="15"/>
      <c r="I6" s="15"/>
    </row>
    <row r="7" spans="1:29" ht="15" customHeight="1" x14ac:dyDescent="0.25">
      <c r="A7" s="8" t="s">
        <v>13</v>
      </c>
      <c r="B7" s="40"/>
      <c r="C7" s="41"/>
      <c r="D7" s="5"/>
      <c r="E7" s="7"/>
      <c r="F7" s="15"/>
      <c r="G7" s="15"/>
      <c r="H7" s="15"/>
      <c r="I7" s="15"/>
    </row>
    <row r="8" spans="1:29" x14ac:dyDescent="0.25">
      <c r="A8" s="4" t="s">
        <v>14</v>
      </c>
      <c r="B8" s="42"/>
      <c r="C8" s="42"/>
      <c r="D8" s="7"/>
      <c r="E8" s="7"/>
      <c r="F8" s="9"/>
      <c r="G8" s="9"/>
      <c r="H8" s="9"/>
      <c r="I8" s="9"/>
    </row>
    <row r="9" spans="1:29" x14ac:dyDescent="0.25">
      <c r="A9" s="4" t="s">
        <v>15</v>
      </c>
      <c r="B9" s="43"/>
      <c r="C9" s="43"/>
      <c r="D9" s="7"/>
      <c r="E9" s="7"/>
      <c r="F9" s="9"/>
      <c r="G9" s="9"/>
      <c r="H9" s="9"/>
      <c r="I9" s="9"/>
    </row>
    <row r="10" spans="1:29" x14ac:dyDescent="0.25">
      <c r="A10" s="4" t="s">
        <v>16</v>
      </c>
      <c r="B10" s="42" t="s">
        <v>80</v>
      </c>
      <c r="C10" s="42"/>
      <c r="D10" s="7"/>
      <c r="F10" s="10"/>
      <c r="G10" s="10"/>
      <c r="H10" s="10"/>
      <c r="I10" s="10"/>
    </row>
    <row r="11" spans="1:29" x14ac:dyDescent="0.25">
      <c r="A11" s="4" t="s">
        <v>24</v>
      </c>
      <c r="B11" s="42" t="s">
        <v>86</v>
      </c>
      <c r="C11" s="42"/>
      <c r="D11" s="7"/>
      <c r="E11" s="7"/>
      <c r="F11" s="7"/>
      <c r="G11" s="3"/>
      <c r="H11" s="3"/>
      <c r="I11" s="3"/>
    </row>
    <row r="12" spans="1:29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1" t="s">
        <v>72</v>
      </c>
      <c r="B13" s="31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0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3" t="s">
        <v>18</v>
      </c>
      <c r="B14" s="23" t="s">
        <v>19</v>
      </c>
      <c r="C14" s="24" t="s">
        <v>20</v>
      </c>
      <c r="D14" s="24" t="s">
        <v>2</v>
      </c>
      <c r="E14" s="24" t="s">
        <v>64</v>
      </c>
      <c r="F14" s="24" t="s">
        <v>20</v>
      </c>
      <c r="G14" s="24" t="s">
        <v>2</v>
      </c>
      <c r="H14" s="24" t="s">
        <v>64</v>
      </c>
      <c r="I14" s="24" t="s">
        <v>20</v>
      </c>
      <c r="J14" s="24" t="s">
        <v>2</v>
      </c>
      <c r="K14" s="24" t="s">
        <v>64</v>
      </c>
      <c r="L14" s="24" t="s">
        <v>20</v>
      </c>
      <c r="M14" s="24" t="s">
        <v>2</v>
      </c>
      <c r="N14" s="24" t="s">
        <v>64</v>
      </c>
      <c r="O14" s="30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3" t="s">
        <v>26</v>
      </c>
      <c r="B15" s="23" t="s">
        <v>27</v>
      </c>
      <c r="C15" s="14">
        <f t="shared" ref="C15:C24" si="0">(SUMIFS(MESKENAG2,KAYNAK,A15,SEBEP,B15,SÜRE,"Uzun",BİLDİRİM,"Bildirimsiz",İL,$B$10,İLÇE,$B$11)/VLOOKUP($B$11,ABONE2,3,FALSE))</f>
        <v>0</v>
      </c>
      <c r="D15" s="14">
        <f t="shared" ref="D15:D24" si="1">(SUMIFS(MESKENOG2,KAYNAK,A15,SEBEP,B15,SÜRE,"Uzun",BİLDİRİM,"Bildirimsiz",İL,$B$10,İLÇE,$B$11)/VLOOKUP($B$11,ABONE2,4,FALSE))</f>
        <v>0</v>
      </c>
      <c r="E15" s="14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4">
        <f t="shared" ref="F15:F24" si="3">(SUMIFS(TARIMSALAG2,KAYNAK,A15,SEBEP,B15,SÜRE,"Uzun",BİLDİRİM,"Bildirimsiz",İL,$B$10,İLÇE,$B$11)/VLOOKUP($B$11,ABONE2,6,FALSE))</f>
        <v>0</v>
      </c>
      <c r="G15" s="14">
        <v>0</v>
      </c>
      <c r="H15" s="14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4">
        <f t="shared" ref="I15:I24" si="5">(SUMIFS(TICARETHANEAG2,KAYNAK,A15,SEBEP,B15,SÜRE,"Uzun",BİLDİRİM,"Bildirimsiz",İL,$B$10,İLÇE,$B$11)/VLOOKUP($B$11,ABONE2,9,FALSE))</f>
        <v>0</v>
      </c>
      <c r="J15" s="14">
        <f t="shared" ref="J15:J24" si="6">(SUMIFS(TICARETHANEOG2,KAYNAK,A15,SEBEP,B15,SÜRE,"Uzun",BİLDİRİM,"Bildirimsiz",İL,$B$10,İLÇE,$B$11)/VLOOKUP($B$11,ABONE2,10,FALSE))</f>
        <v>0</v>
      </c>
      <c r="K15" s="14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4">
        <f t="shared" ref="L15:L24" si="8">(SUMIFS(SANAYIAG2,KAYNAK,A15,SEBEP,B15,SÜRE,"Uzun",BİLDİRİM,"Bildirimsiz",İL,$B$10,İLÇE,$B$11)/VLOOKUP($B$11,ABONE2,12,FALSE))</f>
        <v>0</v>
      </c>
      <c r="M15" s="14">
        <f t="shared" ref="M15:M24" si="9">(SUMIFS(SANAYIOG2,KAYNAK,A15,SEBEP,B15,SÜRE,"Uzun",BİLDİRİM,"Bildirimsiz",İL,$B$10,İLÇE,$B$11)/VLOOKUP($B$11,ABONE2,13,FALSE))</f>
        <v>0</v>
      </c>
      <c r="N15" s="14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9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3" t="s">
        <v>26</v>
      </c>
      <c r="B16" s="23" t="s">
        <v>4</v>
      </c>
      <c r="C16" s="14">
        <f t="shared" si="0"/>
        <v>0</v>
      </c>
      <c r="D16" s="14">
        <f t="shared" si="1"/>
        <v>0</v>
      </c>
      <c r="E16" s="14">
        <f t="shared" si="2"/>
        <v>0</v>
      </c>
      <c r="F16" s="14">
        <f t="shared" si="3"/>
        <v>0</v>
      </c>
      <c r="G16" s="14">
        <v>0</v>
      </c>
      <c r="H16" s="14">
        <f t="shared" si="4"/>
        <v>0</v>
      </c>
      <c r="I16" s="14">
        <f t="shared" si="5"/>
        <v>0</v>
      </c>
      <c r="J16" s="14">
        <f t="shared" si="6"/>
        <v>0</v>
      </c>
      <c r="K16" s="14">
        <f t="shared" si="7"/>
        <v>0</v>
      </c>
      <c r="L16" s="14">
        <f t="shared" si="8"/>
        <v>0</v>
      </c>
      <c r="M16" s="14">
        <f t="shared" si="9"/>
        <v>0</v>
      </c>
      <c r="N16" s="14">
        <f t="shared" si="10"/>
        <v>0</v>
      </c>
      <c r="O16" s="19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3" t="s">
        <v>129</v>
      </c>
      <c r="B17" s="23" t="s">
        <v>27</v>
      </c>
      <c r="C17" s="14">
        <f t="shared" si="0"/>
        <v>0.24283199430901284</v>
      </c>
      <c r="D17" s="14">
        <f t="shared" si="1"/>
        <v>51.683452274919766</v>
      </c>
      <c r="E17" s="14">
        <f t="shared" si="2"/>
        <v>0.24902387782508043</v>
      </c>
      <c r="F17" s="14">
        <f t="shared" si="3"/>
        <v>1.9452136798577362</v>
      </c>
      <c r="G17" s="14">
        <v>0</v>
      </c>
      <c r="H17" s="14">
        <f t="shared" si="4"/>
        <v>1.9503331462368514</v>
      </c>
      <c r="I17" s="14">
        <f t="shared" si="5"/>
        <v>0.54740614417193723</v>
      </c>
      <c r="J17" s="14">
        <f t="shared" si="6"/>
        <v>41.031284455221254</v>
      </c>
      <c r="K17" s="14">
        <f t="shared" si="7"/>
        <v>0.91923772396820758</v>
      </c>
      <c r="L17" s="14">
        <f t="shared" si="8"/>
        <v>26.442319045627485</v>
      </c>
      <c r="M17" s="14">
        <f t="shared" si="9"/>
        <v>0</v>
      </c>
      <c r="N17" s="14">
        <f t="shared" si="10"/>
        <v>23.798087141064734</v>
      </c>
      <c r="O17" s="19">
        <f t="shared" si="11"/>
        <v>0.3876232842431776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3" t="s">
        <v>129</v>
      </c>
      <c r="B18" s="23" t="s">
        <v>3</v>
      </c>
      <c r="C18" s="14">
        <f t="shared" si="0"/>
        <v>0</v>
      </c>
      <c r="D18" s="14">
        <f t="shared" si="1"/>
        <v>0</v>
      </c>
      <c r="E18" s="14">
        <f t="shared" si="2"/>
        <v>0</v>
      </c>
      <c r="F18" s="14">
        <f t="shared" si="3"/>
        <v>0</v>
      </c>
      <c r="G18" s="14">
        <v>0</v>
      </c>
      <c r="H18" s="14">
        <f t="shared" si="4"/>
        <v>0</v>
      </c>
      <c r="I18" s="14">
        <f t="shared" si="5"/>
        <v>0</v>
      </c>
      <c r="J18" s="14">
        <f t="shared" si="6"/>
        <v>0</v>
      </c>
      <c r="K18" s="14">
        <f t="shared" si="7"/>
        <v>0</v>
      </c>
      <c r="L18" s="14">
        <f t="shared" si="8"/>
        <v>0</v>
      </c>
      <c r="M18" s="14">
        <f t="shared" si="9"/>
        <v>0</v>
      </c>
      <c r="N18" s="14">
        <f t="shared" si="10"/>
        <v>0</v>
      </c>
      <c r="O18" s="19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3" t="s">
        <v>129</v>
      </c>
      <c r="B19" s="23" t="s">
        <v>4</v>
      </c>
      <c r="C19" s="14">
        <f t="shared" si="0"/>
        <v>0</v>
      </c>
      <c r="D19" s="14">
        <f t="shared" si="1"/>
        <v>0</v>
      </c>
      <c r="E19" s="14">
        <f t="shared" si="2"/>
        <v>0</v>
      </c>
      <c r="F19" s="14">
        <f t="shared" si="3"/>
        <v>0</v>
      </c>
      <c r="G19" s="14">
        <v>0</v>
      </c>
      <c r="H19" s="14">
        <f t="shared" si="4"/>
        <v>0</v>
      </c>
      <c r="I19" s="14">
        <f t="shared" si="5"/>
        <v>0</v>
      </c>
      <c r="J19" s="14">
        <f t="shared" si="6"/>
        <v>0</v>
      </c>
      <c r="K19" s="14">
        <f t="shared" si="7"/>
        <v>0</v>
      </c>
      <c r="L19" s="14">
        <f t="shared" si="8"/>
        <v>0</v>
      </c>
      <c r="M19" s="14">
        <f t="shared" si="9"/>
        <v>0</v>
      </c>
      <c r="N19" s="14">
        <f t="shared" si="10"/>
        <v>0</v>
      </c>
      <c r="O19" s="19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3" t="s">
        <v>129</v>
      </c>
      <c r="B20" s="23" t="s">
        <v>5</v>
      </c>
      <c r="C20" s="14">
        <f t="shared" si="0"/>
        <v>0</v>
      </c>
      <c r="D20" s="14">
        <f t="shared" si="1"/>
        <v>0</v>
      </c>
      <c r="E20" s="14">
        <f t="shared" si="2"/>
        <v>0</v>
      </c>
      <c r="F20" s="14">
        <f t="shared" si="3"/>
        <v>0</v>
      </c>
      <c r="G20" s="14">
        <v>0</v>
      </c>
      <c r="H20" s="14">
        <f t="shared" si="4"/>
        <v>0</v>
      </c>
      <c r="I20" s="14">
        <f t="shared" si="5"/>
        <v>0</v>
      </c>
      <c r="J20" s="14">
        <f t="shared" si="6"/>
        <v>0</v>
      </c>
      <c r="K20" s="14">
        <f t="shared" si="7"/>
        <v>0</v>
      </c>
      <c r="L20" s="14">
        <f t="shared" si="8"/>
        <v>0</v>
      </c>
      <c r="M20" s="14">
        <f t="shared" si="9"/>
        <v>0</v>
      </c>
      <c r="N20" s="14">
        <f t="shared" si="10"/>
        <v>0</v>
      </c>
      <c r="O20" s="19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3" t="s">
        <v>130</v>
      </c>
      <c r="B21" s="23" t="s">
        <v>27</v>
      </c>
      <c r="C21" s="14">
        <f t="shared" si="0"/>
        <v>1.415104986610735E-2</v>
      </c>
      <c r="D21" s="14">
        <f t="shared" si="1"/>
        <v>0</v>
      </c>
      <c r="E21" s="14">
        <f t="shared" si="2"/>
        <v>1.4149346510822693E-2</v>
      </c>
      <c r="F21" s="14">
        <f t="shared" si="3"/>
        <v>1.1610255865913277E-2</v>
      </c>
      <c r="G21" s="14">
        <v>0</v>
      </c>
      <c r="H21" s="14">
        <f t="shared" si="4"/>
        <v>1.1610255865913277E-2</v>
      </c>
      <c r="I21" s="14">
        <f t="shared" si="5"/>
        <v>2.8996067171303101E-2</v>
      </c>
      <c r="J21" s="14">
        <f t="shared" si="6"/>
        <v>0</v>
      </c>
      <c r="K21" s="14">
        <f t="shared" si="7"/>
        <v>2.872974749260666E-2</v>
      </c>
      <c r="L21" s="14">
        <f t="shared" si="8"/>
        <v>0</v>
      </c>
      <c r="M21" s="14">
        <f t="shared" si="9"/>
        <v>0</v>
      </c>
      <c r="N21" s="14">
        <f t="shared" si="10"/>
        <v>0</v>
      </c>
      <c r="O21" s="19">
        <f t="shared" si="11"/>
        <v>1.6656317104599402E-2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3" t="s">
        <v>130</v>
      </c>
      <c r="B22" s="23" t="s">
        <v>3</v>
      </c>
      <c r="C22" s="14">
        <f t="shared" si="0"/>
        <v>2.8063012181416985E-3</v>
      </c>
      <c r="D22" s="14">
        <f t="shared" si="1"/>
        <v>0</v>
      </c>
      <c r="E22" s="14">
        <f t="shared" si="2"/>
        <v>2.8059634249704857E-3</v>
      </c>
      <c r="F22" s="14">
        <f t="shared" si="3"/>
        <v>1.3973866576842948E-2</v>
      </c>
      <c r="G22" s="14">
        <v>0</v>
      </c>
      <c r="H22" s="14">
        <f t="shared" si="4"/>
        <v>1.3973866576842948E-2</v>
      </c>
      <c r="I22" s="14">
        <f t="shared" si="5"/>
        <v>5.3158996619218054E-3</v>
      </c>
      <c r="J22" s="14">
        <f t="shared" si="6"/>
        <v>0</v>
      </c>
      <c r="K22" s="14">
        <f t="shared" si="7"/>
        <v>5.2670748098623292E-3</v>
      </c>
      <c r="L22" s="14">
        <f t="shared" si="8"/>
        <v>0</v>
      </c>
      <c r="M22" s="14">
        <f t="shared" si="9"/>
        <v>0</v>
      </c>
      <c r="N22" s="14">
        <f t="shared" si="10"/>
        <v>0</v>
      </c>
      <c r="O22" s="19">
        <f t="shared" si="11"/>
        <v>3.3401264363161704E-3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3" t="s">
        <v>130</v>
      </c>
      <c r="B23" s="23" t="s">
        <v>4</v>
      </c>
      <c r="C23" s="14">
        <f t="shared" si="0"/>
        <v>0</v>
      </c>
      <c r="D23" s="14">
        <f t="shared" si="1"/>
        <v>0</v>
      </c>
      <c r="E23" s="14">
        <f t="shared" si="2"/>
        <v>0</v>
      </c>
      <c r="F23" s="14">
        <f t="shared" si="3"/>
        <v>0</v>
      </c>
      <c r="G23" s="14">
        <v>0</v>
      </c>
      <c r="H23" s="14">
        <f t="shared" si="4"/>
        <v>0</v>
      </c>
      <c r="I23" s="14">
        <f t="shared" si="5"/>
        <v>0</v>
      </c>
      <c r="J23" s="14">
        <f t="shared" si="6"/>
        <v>0</v>
      </c>
      <c r="K23" s="14">
        <f t="shared" si="7"/>
        <v>0</v>
      </c>
      <c r="L23" s="14">
        <f t="shared" si="8"/>
        <v>0</v>
      </c>
      <c r="M23" s="14">
        <f t="shared" si="9"/>
        <v>0</v>
      </c>
      <c r="N23" s="14">
        <f t="shared" si="10"/>
        <v>0</v>
      </c>
      <c r="O23" s="19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3" t="s">
        <v>130</v>
      </c>
      <c r="B24" s="23" t="s">
        <v>5</v>
      </c>
      <c r="C24" s="14">
        <f t="shared" si="0"/>
        <v>0</v>
      </c>
      <c r="D24" s="14">
        <f t="shared" si="1"/>
        <v>0</v>
      </c>
      <c r="E24" s="14">
        <f t="shared" si="2"/>
        <v>0</v>
      </c>
      <c r="F24" s="14">
        <f t="shared" si="3"/>
        <v>0</v>
      </c>
      <c r="G24" s="14">
        <v>0</v>
      </c>
      <c r="H24" s="14">
        <f t="shared" si="4"/>
        <v>0</v>
      </c>
      <c r="I24" s="14">
        <f t="shared" si="5"/>
        <v>0</v>
      </c>
      <c r="J24" s="14">
        <f t="shared" si="6"/>
        <v>0</v>
      </c>
      <c r="K24" s="14">
        <f t="shared" si="7"/>
        <v>0</v>
      </c>
      <c r="L24" s="14">
        <f t="shared" si="8"/>
        <v>0</v>
      </c>
      <c r="M24" s="14">
        <f t="shared" si="9"/>
        <v>0</v>
      </c>
      <c r="N24" s="14">
        <f t="shared" si="10"/>
        <v>0</v>
      </c>
      <c r="O24" s="19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1" t="s">
        <v>63</v>
      </c>
      <c r="B25" s="31"/>
      <c r="C25" s="14">
        <f>SUM(C15:C24)</f>
        <v>0.25978934539326187</v>
      </c>
      <c r="D25" s="14">
        <f t="shared" ref="D25:O25" si="12">SUM(D15:D24)</f>
        <v>51.683452274919766</v>
      </c>
      <c r="E25" s="14">
        <f t="shared" si="12"/>
        <v>0.26597918776087359</v>
      </c>
      <c r="F25" s="14">
        <f t="shared" si="12"/>
        <v>1.9707978023004924</v>
      </c>
      <c r="G25" s="14">
        <f t="shared" si="12"/>
        <v>0</v>
      </c>
      <c r="H25" s="14">
        <f t="shared" si="12"/>
        <v>1.9759172686796076</v>
      </c>
      <c r="I25" s="14">
        <f t="shared" si="12"/>
        <v>0.58171811100516213</v>
      </c>
      <c r="J25" s="14">
        <f t="shared" si="12"/>
        <v>41.031284455221254</v>
      </c>
      <c r="K25" s="14">
        <f t="shared" si="12"/>
        <v>0.95323454627067661</v>
      </c>
      <c r="L25" s="14">
        <f t="shared" si="12"/>
        <v>26.442319045627485</v>
      </c>
      <c r="M25" s="14">
        <f t="shared" si="12"/>
        <v>0</v>
      </c>
      <c r="N25" s="14">
        <f t="shared" si="12"/>
        <v>23.798087141064734</v>
      </c>
      <c r="O25" s="14">
        <f t="shared" si="12"/>
        <v>0.40761972778409317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1" t="s">
        <v>73</v>
      </c>
      <c r="B26" s="31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0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3" t="s">
        <v>18</v>
      </c>
      <c r="B27" s="23" t="s">
        <v>19</v>
      </c>
      <c r="C27" s="24" t="s">
        <v>1</v>
      </c>
      <c r="D27" s="24" t="s">
        <v>2</v>
      </c>
      <c r="E27" s="24" t="s">
        <v>64</v>
      </c>
      <c r="F27" s="24" t="s">
        <v>1</v>
      </c>
      <c r="G27" s="24" t="s">
        <v>2</v>
      </c>
      <c r="H27" s="24" t="s">
        <v>64</v>
      </c>
      <c r="I27" s="24" t="s">
        <v>1</v>
      </c>
      <c r="J27" s="24" t="s">
        <v>2</v>
      </c>
      <c r="K27" s="24" t="s">
        <v>64</v>
      </c>
      <c r="L27" s="24" t="s">
        <v>1</v>
      </c>
      <c r="M27" s="24" t="s">
        <v>2</v>
      </c>
      <c r="N27" s="24" t="s">
        <v>64</v>
      </c>
      <c r="O27" s="30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3" t="s">
        <v>26</v>
      </c>
      <c r="B28" s="23" t="s">
        <v>27</v>
      </c>
      <c r="C28" s="14">
        <f>(SUMIFS(MESKENAG2,KAYNAK,A28,SEBEP,B28,SÜRE,"Uzun",BİLDİRİM,"Bildirimli",İL,$B$10,İLÇE,$B$11)/VLOOKUP($B$11,ABONE2,3,FALSE))</f>
        <v>0</v>
      </c>
      <c r="D28" s="14">
        <f>(SUMIFS(MESKENOG2,KAYNAK,A28,SEBEP,B28,SÜRE,"Uzun",BİLDİRİM,"Bildirimli",İL,$B$10,İLÇE,$B$11)/VLOOKUP($B$11,ABONE2,4,FALSE))</f>
        <v>0</v>
      </c>
      <c r="E28" s="14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4">
        <f>(SUMIFS(TARIMSALAG2,KAYNAK,A28,SEBEP,B28,SÜRE,"Uzun",BİLDİRİM,"Bildirimli",İL,$B$10,İLÇE,$B$11)/VLOOKUP($B$11,ABONE2,6,FALSE))</f>
        <v>0</v>
      </c>
      <c r="G28" s="14">
        <v>0</v>
      </c>
      <c r="H28" s="14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4">
        <f>(SUMIFS(TICARETHANEAG2,KAYNAK,A28,SEBEP,B28,SÜRE,"Uzun",BİLDİRİM,"Bildirimli",İL,$B$10,İLÇE,$B$11)/VLOOKUP($B$11,ABONE2,9,FALSE))</f>
        <v>0</v>
      </c>
      <c r="J28" s="14">
        <f>(SUMIFS(TICARETHANEOG2,KAYNAK,A28,SEBEP,B28,SÜRE,"Uzun",BİLDİRİM,"Bildirimli",İL,$B$10,İLÇE,$B$11)/VLOOKUP($B$11,ABONE2,10,FALSE))</f>
        <v>0</v>
      </c>
      <c r="K28" s="14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4">
        <f>(SUMIFS(SANAYIAG2,KAYNAK,A28,SEBEP,B28,SÜRE,"Uzun",BİLDİRİM,"Bildirimli",İL,$B$10,İLÇE,$B$11)/VLOOKUP($B$11,ABONE2,12,FALSE))</f>
        <v>0</v>
      </c>
      <c r="M28" s="14">
        <f>(SUMIFS(SANAYIOG2,KAYNAK,A28,SEBEP,B28,SÜRE,"Uzun",BİLDİRİM,"Bildirimli",İL,$B$10,İLÇE,$B$11)/VLOOKUP($B$11,ABONE2,13,FALSE))</f>
        <v>0</v>
      </c>
      <c r="N28" s="14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9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3" t="s">
        <v>129</v>
      </c>
      <c r="B29" s="23" t="s">
        <v>27</v>
      </c>
      <c r="C29" s="14">
        <f>(SUMIFS(MESKENAG2,KAYNAK,A29,SEBEP,B29,SÜRE,"Uzun",BİLDİRİM,"Bildirimli",İL,$B$10,İLÇE,$B$11)/VLOOKUP($B$11,ABONE2,3,FALSE))</f>
        <v>0.43669828519041543</v>
      </c>
      <c r="D29" s="14">
        <f>(SUMIFS(MESKENOG2,KAYNAK,A29,SEBEP,B29,SÜRE,"Uzun",BİLDİRİM,"Bildirimli",İL,$B$10,İLÇE,$B$11)/VLOOKUP($B$11,ABONE2,4,FALSE))</f>
        <v>0.58151404273989382</v>
      </c>
      <c r="E29" s="14">
        <f>(SUMIFS(MESKENAG2,KAYNAK,A29,SEBEP,B29,SÜRE,"Uzun",BİLDİRİM,"Bildirimli",İL,$B$10,İLÇE,$B$11)+SUMIFS(MESKENOG2,KAYNAK,A29,SEBEP,B29,SÜRE,"Uzun",BİLDİRİM,"Bildirimli",İL,$B$10,İLÇE,$B$11))/VLOOKUP($B$11,ABONE2,5,FALSE)</f>
        <v>0.43671571659573571</v>
      </c>
      <c r="F29" s="14">
        <f>(SUMIFS(TARIMSALAG2,KAYNAK,A29,SEBEP,B29,SÜRE,"Uzun",BİLDİRİM,"Bildirimli",İL,$B$10,İLÇE,$B$11)/VLOOKUP($B$11,ABONE2,6,FALSE))</f>
        <v>0.28541453296368474</v>
      </c>
      <c r="G29" s="14">
        <v>0</v>
      </c>
      <c r="H29" s="14">
        <f>(SUMIFS(TARIMSALAG2,KAYNAK,A29,SEBEP,B29,SÜRE,"Uzun",BİLDİRİM,"Bildirimli",İL,$B$10,İLÇE,$B$11)+SUMIFS(TARIMSALOG2,KAYNAK,A29,SEBEP,B29,SÜRE,"Uzun",BİLDİRİM,"Bildirimli",İL,$B$10,İLÇE,$B$11))/VLOOKUP($B$11,ABONE2,8,FALSE)</f>
        <v>0.28541453296368474</v>
      </c>
      <c r="I29" s="14">
        <f>(SUMIFS(TICARETHANEAG2,KAYNAK,A29,SEBEP,B29,SÜRE,"Uzun",BİLDİRİM,"Bildirimli",İL,$B$10,İLÇE,$B$11)/VLOOKUP($B$11,ABONE2,9,FALSE))</f>
        <v>0.69451802453559375</v>
      </c>
      <c r="J29" s="14">
        <f>(SUMIFS(TICARETHANEOG2,KAYNAK,A29,SEBEP,B29,SÜRE,"Uzun",BİLDİRİM,"Bildirimli",İL,$B$10,İLÇE,$B$11)/VLOOKUP($B$11,ABONE2,10,FALSE))</f>
        <v>1.7727146288527846</v>
      </c>
      <c r="K29" s="14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0.70442091831553111</v>
      </c>
      <c r="L29" s="14">
        <f>(SUMIFS(SANAYIAG2,KAYNAK,A29,SEBEP,B29,SÜRE,"Uzun",BİLDİRİM,"Bildirimli",İL,$B$10,İLÇE,$B$11)/VLOOKUP($B$11,ABONE2,12,FALSE))</f>
        <v>0.38086823331855557</v>
      </c>
      <c r="M29" s="14">
        <f>(SUMIFS(SANAYIOG2,KAYNAK,A29,SEBEP,B29,SÜRE,"Uzun",BİLDİRİM,"Bildirimli",İL,$B$10,İLÇE,$B$11)/VLOOKUP($B$11,ABONE2,13,FALSE))</f>
        <v>1414.1015604951533</v>
      </c>
      <c r="N29" s="14">
        <f>(SUMIFS(SANAYIAG2,KAYNAK,A29,SEBEP,B29,SÜRE,"Uzun",BİLDİRİM,"Bildirimli",İL,$B$10,İLÇE,$B$11)+SUMIFS(SANAYIOG2,KAYNAK,A29,SEBEP,B29,SÜRE,"Uzun",BİLDİRİM,"Bildirimli",İL,$B$10,İLÇE,$B$11))/VLOOKUP($B$11,ABONE2,14,FALSE)</f>
        <v>141.75293745950202</v>
      </c>
      <c r="O29" s="19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0.51652077870597335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3" t="s">
        <v>129</v>
      </c>
      <c r="B30" s="23" t="s">
        <v>5</v>
      </c>
      <c r="C30" s="14">
        <f>(SUMIFS(MESKENAG2,KAYNAK,A30,SEBEP,B30,SÜRE,"Uzun",BİLDİRİM,"Bildirimli",İL,$B$10,İLÇE,$B$11)/VLOOKUP($B$11,ABONE2,3,FALSE))</f>
        <v>0</v>
      </c>
      <c r="D30" s="14">
        <f>(SUMIFS(MESKENOG2,KAYNAK,A30,SEBEP,B30,SÜRE,"Uzun",BİLDİRİM,"Bildirimli",İL,$B$10,İLÇE,$B$11)/VLOOKUP($B$11,ABONE2,4,FALSE))</f>
        <v>0</v>
      </c>
      <c r="E30" s="14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4">
        <f>(SUMIFS(TARIMSALAG2,KAYNAK,A30,SEBEP,B30,SÜRE,"Uzun",BİLDİRİM,"Bildirimli",İL,$B$10,İLÇE,$B$11)/VLOOKUP($B$11,ABONE2,6,FALSE))</f>
        <v>0</v>
      </c>
      <c r="G30" s="14">
        <v>0</v>
      </c>
      <c r="H30" s="14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4">
        <f>(SUMIFS(TICARETHANEAG2,KAYNAK,A30,SEBEP,B30,SÜRE,"Uzun",BİLDİRİM,"Bildirimli",İL,$B$10,İLÇE,$B$11)/VLOOKUP($B$11,ABONE2,9,FALSE))</f>
        <v>0</v>
      </c>
      <c r="J30" s="14">
        <f>(SUMIFS(TICARETHANEOG2,KAYNAK,A30,SEBEP,B30,SÜRE,"Uzun",BİLDİRİM,"Bildirimli",İL,$B$10,İLÇE,$B$11)/VLOOKUP($B$11,ABONE2,10,FALSE))</f>
        <v>0</v>
      </c>
      <c r="K30" s="14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4">
        <f>(SUMIFS(SANAYIAG2,KAYNAK,A30,SEBEP,B30,SÜRE,"Uzun",BİLDİRİM,"Bildirimli",İL,$B$10,İLÇE,$B$11)/VLOOKUP($B$11,ABONE2,12,FALSE))</f>
        <v>0</v>
      </c>
      <c r="M30" s="14">
        <f>(SUMIFS(SANAYIOG2,KAYNAK,A30,SEBEP,B30,SÜRE,"Uzun",BİLDİRİM,"Bildirimli",İL,$B$10,İLÇE,$B$11)/VLOOKUP($B$11,ABONE2,13,FALSE))</f>
        <v>0</v>
      </c>
      <c r="N30" s="14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9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3" t="s">
        <v>130</v>
      </c>
      <c r="B31" s="23" t="s">
        <v>27</v>
      </c>
      <c r="C31" s="14">
        <f>(SUMIFS(MESKENAG2,KAYNAK,A31,SEBEP,B31,SÜRE,"Uzun",BİLDİRİM,"Bildirimli",İL,$B$10,İLÇE,$B$11)/VLOOKUP($B$11,ABONE2,3,FALSE))</f>
        <v>4.300479921045703E-2</v>
      </c>
      <c r="D31" s="14">
        <f>(SUMIFS(MESKENOG2,KAYNAK,A31,SEBEP,B31,SÜRE,"Uzun",BİLDİRİM,"Bildirimli",İL,$B$10,İLÇE,$B$11)/VLOOKUP($B$11,ABONE2,4,FALSE))</f>
        <v>0</v>
      </c>
      <c r="E31" s="14">
        <f>(SUMIFS(MESKENAG2,KAYNAK,A31,SEBEP,B31,SÜRE,"Uzun",BİLDİRİM,"Bildirimli",İL,$B$10,İLÇE,$B$11)+SUMIFS(MESKENOG2,KAYNAK,A31,SEBEP,B31,SÜRE,"Uzun",BİLDİRİM,"Bildirimli",İL,$B$10,İLÇE,$B$11))/VLOOKUP($B$11,ABONE2,5,FALSE)</f>
        <v>4.2999622742796055E-2</v>
      </c>
      <c r="F31" s="14">
        <f>(SUMIFS(TARIMSALAG2,KAYNAK,A31,SEBEP,B31,SÜRE,"Uzun",BİLDİRİM,"Bildirimli",İL,$B$10,İLÇE,$B$11)/VLOOKUP($B$11,ABONE2,6,FALSE))</f>
        <v>4.1800684197172228E-2</v>
      </c>
      <c r="G31" s="14">
        <v>0</v>
      </c>
      <c r="H31" s="14">
        <f>(SUMIFS(TARIMSALAG2,KAYNAK,A31,SEBEP,B31,SÜRE,"Uzun",BİLDİRİM,"Bildirimli",İL,$B$10,İLÇE,$B$11)+SUMIFS(TARIMSALOG2,KAYNAK,A31,SEBEP,B31,SÜRE,"Uzun",BİLDİRİM,"Bildirimli",İL,$B$10,İLÇE,$B$11))/VLOOKUP($B$11,ABONE2,8,FALSE)</f>
        <v>4.1800684197172228E-2</v>
      </c>
      <c r="I31" s="14">
        <f>(SUMIFS(TICARETHANEAG2,KAYNAK,A31,SEBEP,B31,SÜRE,"Uzun",BİLDİRİM,"Bildirimli",İL,$B$10,İLÇE,$B$11)/VLOOKUP($B$11,ABONE2,9,FALSE))</f>
        <v>8.8324472910548596E-2</v>
      </c>
      <c r="J31" s="14">
        <f>(SUMIFS(TICARETHANEOG2,KAYNAK,A31,SEBEP,B31,SÜRE,"Uzun",BİLDİRİM,"Bildirimli",İL,$B$10,İLÇE,$B$11)/VLOOKUP($B$11,ABONE2,10,FALSE))</f>
        <v>0</v>
      </c>
      <c r="K31" s="14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8.7513240645579582E-2</v>
      </c>
      <c r="L31" s="14">
        <f>(SUMIFS(SANAYIAG2,KAYNAK,A31,SEBEP,B31,SÜRE,"Uzun",BİLDİRİM,"Bildirimli",İL,$B$10,İLÇE,$B$11)/VLOOKUP($B$11,ABONE2,12,FALSE))</f>
        <v>0</v>
      </c>
      <c r="M31" s="14">
        <f>(SUMIFS(SANAYIOG2,KAYNAK,A31,SEBEP,B31,SÜRE,"Uzun",BİLDİRİM,"Bildirimli",İL,$B$10,İLÇE,$B$11)/VLOOKUP($B$11,ABONE2,13,FALSE))</f>
        <v>0</v>
      </c>
      <c r="N31" s="14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9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5.0716172109942011E-2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3" t="s">
        <v>130</v>
      </c>
      <c r="B32" s="23" t="s">
        <v>5</v>
      </c>
      <c r="C32" s="14">
        <f>(SUMIFS(MESKENAG2,KAYNAK,A32,SEBEP,B32,SÜRE,"Uzun",BİLDİRİM,"Bildirimli",İL,$B$10,İLÇE,$B$11)/VLOOKUP($B$11,ABONE2,3,FALSE))</f>
        <v>0</v>
      </c>
      <c r="D32" s="14">
        <f>(SUMIFS(MESKENOG2,KAYNAK,A32,SEBEP,B32,SÜRE,"Uzun",BİLDİRİM,"Bildirimli",İL,$B$10,İLÇE,$B$11)/VLOOKUP($B$11,ABONE2,4,FALSE))</f>
        <v>0</v>
      </c>
      <c r="E32" s="14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4">
        <f>(SUMIFS(TARIMSALAG2,KAYNAK,A32,SEBEP,B32,SÜRE,"Uzun",BİLDİRİM,"Bildirimli",İL,$B$10,İLÇE,$B$11)/VLOOKUP($B$11,ABONE2,6,FALSE))</f>
        <v>0</v>
      </c>
      <c r="G32" s="14">
        <v>0</v>
      </c>
      <c r="H32" s="14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4">
        <f>(SUMIFS(TICARETHANEAG2,KAYNAK,A32,SEBEP,B32,SÜRE,"Uzun",BİLDİRİM,"Bildirimli",İL,$B$10,İLÇE,$B$11)/VLOOKUP($B$11,ABONE2,9,FALSE))</f>
        <v>0</v>
      </c>
      <c r="J32" s="14">
        <f>(SUMIFS(TICARETHANEOG2,KAYNAK,A32,SEBEP,B32,SÜRE,"Uzun",BİLDİRİM,"Bildirimli",İL,$B$10,İLÇE,$B$11)/VLOOKUP($B$11,ABONE2,10,FALSE))</f>
        <v>0</v>
      </c>
      <c r="K32" s="14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4">
        <f>(SUMIFS(SANAYIAG2,KAYNAK,A32,SEBEP,B32,SÜRE,"Uzun",BİLDİRİM,"Bildirimli",İL,$B$10,İLÇE,$B$11)/VLOOKUP($B$11,ABONE2,12,FALSE))</f>
        <v>0</v>
      </c>
      <c r="M32" s="14">
        <f>(SUMIFS(SANAYIOG2,KAYNAK,A32,SEBEP,B32,SÜRE,"Uzun",BİLDİRİM,"Bildirimli",İL,$B$10,İLÇE,$B$11)/VLOOKUP($B$11,ABONE2,13,FALSE))</f>
        <v>0</v>
      </c>
      <c r="N32" s="14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9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1" t="s">
        <v>63</v>
      </c>
      <c r="B33" s="31"/>
      <c r="C33" s="14">
        <f>SUM(C28:C32)</f>
        <v>0.47970308440087245</v>
      </c>
      <c r="D33" s="14">
        <f t="shared" ref="D33:O33" si="13">SUM(D28:D32)</f>
        <v>0.58151404273989382</v>
      </c>
      <c r="E33" s="14">
        <f t="shared" si="13"/>
        <v>0.47971533933853178</v>
      </c>
      <c r="F33" s="14">
        <f t="shared" si="13"/>
        <v>0.327215217160857</v>
      </c>
      <c r="G33" s="14">
        <f t="shared" si="13"/>
        <v>0</v>
      </c>
      <c r="H33" s="14">
        <f t="shared" si="13"/>
        <v>0.327215217160857</v>
      </c>
      <c r="I33" s="14">
        <f t="shared" si="13"/>
        <v>0.78284249744614232</v>
      </c>
      <c r="J33" s="14">
        <f t="shared" si="13"/>
        <v>1.7727146288527846</v>
      </c>
      <c r="K33" s="14">
        <f t="shared" si="13"/>
        <v>0.79193415896111063</v>
      </c>
      <c r="L33" s="14">
        <f t="shared" si="13"/>
        <v>0.38086823331855557</v>
      </c>
      <c r="M33" s="14">
        <f t="shared" si="13"/>
        <v>1414.1015604951533</v>
      </c>
      <c r="N33" s="14">
        <f t="shared" si="13"/>
        <v>141.75293745950202</v>
      </c>
      <c r="O33" s="14">
        <f t="shared" si="13"/>
        <v>0.56723695081591541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3"/>
      <c r="D34" s="13"/>
      <c r="E34" s="13"/>
      <c r="F34" s="13"/>
      <c r="G34" s="13"/>
      <c r="H34" s="13"/>
      <c r="I34" s="13"/>
      <c r="J34" s="13"/>
      <c r="K34" s="13"/>
      <c r="L34" s="13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0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0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0"/>
      <c r="C36" s="27" t="s">
        <v>1</v>
      </c>
      <c r="D36" s="27" t="s">
        <v>2</v>
      </c>
      <c r="E36" s="27" t="s">
        <v>64</v>
      </c>
      <c r="F36" s="27" t="s">
        <v>1</v>
      </c>
      <c r="G36" s="27" t="s">
        <v>2</v>
      </c>
      <c r="H36" s="27" t="s">
        <v>64</v>
      </c>
      <c r="I36" s="27" t="s">
        <v>1</v>
      </c>
      <c r="J36" s="27" t="s">
        <v>2</v>
      </c>
      <c r="K36" s="27" t="s">
        <v>64</v>
      </c>
      <c r="L36" s="27" t="s">
        <v>1</v>
      </c>
      <c r="M36" s="27" t="s">
        <v>2</v>
      </c>
      <c r="N36" s="27" t="s">
        <v>64</v>
      </c>
      <c r="O36" s="30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8" t="s">
        <v>65</v>
      </c>
      <c r="C37" s="18">
        <f>VLOOKUP($B$11,ABONE2,3,FALSE)</f>
        <v>33227</v>
      </c>
      <c r="D37" s="18">
        <f>VLOOKUP($B$11,ABONE2,4,FALSE)</f>
        <v>4</v>
      </c>
      <c r="E37" s="18">
        <f>VLOOKUP($B$11,ABONE2,5,FALSE)</f>
        <v>33231</v>
      </c>
      <c r="F37" s="18">
        <f>VLOOKUP($B$11,ABONE2,6,FALSE)</f>
        <v>390</v>
      </c>
      <c r="G37" s="18">
        <f>VLOOKUP($B$11,ABONE2,7,FALSE)</f>
        <v>0</v>
      </c>
      <c r="H37" s="18">
        <f>VLOOKUP($B$11,ABONE2,8,FALSE)</f>
        <v>390</v>
      </c>
      <c r="I37" s="18">
        <f>VLOOKUP($B$11,ABONE2,9,FALSE)</f>
        <v>7012</v>
      </c>
      <c r="J37" s="18">
        <f>VLOOKUP($B$11,ABONE2,10,FALSE)</f>
        <v>65</v>
      </c>
      <c r="K37" s="18">
        <f>VLOOKUP($B$11,ABONE2,11,FALSE)</f>
        <v>7077</v>
      </c>
      <c r="L37" s="29">
        <f>VLOOKUP($B$11,ABONE2,12,FALSE)</f>
        <v>9</v>
      </c>
      <c r="M37" s="29">
        <f>VLOOKUP($B$11,ABONE2,13,FALSE)</f>
        <v>1</v>
      </c>
      <c r="N37" s="29">
        <f>VLOOKUP($B$11,ABONE2,14,FALSE)</f>
        <v>10</v>
      </c>
      <c r="O37" s="29">
        <f>VLOOKUP($B$11,ABONE2,15,FALSE)</f>
        <v>40708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8" t="s">
        <v>66</v>
      </c>
      <c r="C38" s="18">
        <f>VLOOKUP($B$11,TUKETIM,3,FALSE)</f>
        <v>9484.6856875000012</v>
      </c>
      <c r="D38" s="18">
        <f>VLOOKUP($B$11,TUKETIM,4,FALSE)</f>
        <v>11.576633333333334</v>
      </c>
      <c r="E38" s="18">
        <f>VLOOKUP($B$11,TUKETIM,5,FALSE)</f>
        <v>9496.2623208333353</v>
      </c>
      <c r="F38" s="18">
        <f>VLOOKUP($B$11,TUKETIM,6,FALSE)</f>
        <v>104.65277083333335</v>
      </c>
      <c r="G38" s="18">
        <f>VLOOKUP($B$11,TUKETIM,7,FALSE)</f>
        <v>0</v>
      </c>
      <c r="H38" s="18">
        <f>VLOOKUP($B$11,TUKETIM,8,FALSE)</f>
        <v>104.65277083333335</v>
      </c>
      <c r="I38" s="18">
        <f>VLOOKUP($B$11,TUKETIM,9,FALSE)</f>
        <v>2955.9766</v>
      </c>
      <c r="J38" s="18">
        <f>VLOOKUP($B$11,TUKETIM,10,FALSE)</f>
        <v>2726.4929708333334</v>
      </c>
      <c r="K38" s="18">
        <f>VLOOKUP($B$11,TUKETIM,11,FALSE)</f>
        <v>5682.4695708333329</v>
      </c>
      <c r="L38" s="29">
        <f>VLOOKUP($B$11,TUKETIM,12,FALSE)</f>
        <v>145.59307916666666</v>
      </c>
      <c r="M38" s="29">
        <f>VLOOKUP($B$11,TUKETIM,13,FALSE)</f>
        <v>333.22455833333333</v>
      </c>
      <c r="N38" s="29">
        <f>VLOOKUP($B$11,TUKETIM,14,FALSE)</f>
        <v>478.81763749999999</v>
      </c>
      <c r="O38" s="29">
        <f>VLOOKUP($B$11,TUKETIM,15,FALSE)</f>
        <v>15762.202300000001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8" t="s">
        <v>67</v>
      </c>
      <c r="C39" s="18">
        <f>VLOOKUP($B$11,ANLASMA,3,FALSE)</f>
        <v>195405.5344</v>
      </c>
      <c r="D39" s="18">
        <f>VLOOKUP($B$11,ANLASMA,4,FALSE)</f>
        <v>711.96</v>
      </c>
      <c r="E39" s="18">
        <f>VLOOKUP($B$11,ANLASMA,5,FALSE)</f>
        <v>196117.4944</v>
      </c>
      <c r="F39" s="18">
        <f>VLOOKUP($B$11,ANLASMA,6,FALSE)</f>
        <v>2180.4300000000003</v>
      </c>
      <c r="G39" s="18">
        <f>VLOOKUP($B$11,ANLASMA,7,FALSE)</f>
        <v>0</v>
      </c>
      <c r="H39" s="18">
        <f>VLOOKUP($B$11,ANLASMA,8,FALSE)</f>
        <v>2180.4300000000003</v>
      </c>
      <c r="I39" s="18">
        <f>VLOOKUP($B$11,ANLASMA,9,FALSE)</f>
        <v>42007.850000000006</v>
      </c>
      <c r="J39" s="18">
        <f>VLOOKUP($B$11,ANLASMA,10,FALSE)</f>
        <v>27641.05</v>
      </c>
      <c r="K39" s="18">
        <f>VLOOKUP($B$11,ANLASMA,11,FALSE)</f>
        <v>69648.900000000009</v>
      </c>
      <c r="L39" s="29">
        <f>VLOOKUP($B$11,ANLASMA,12,FALSE)</f>
        <v>869.84799999999996</v>
      </c>
      <c r="M39" s="29">
        <f>VLOOKUP($B$11,ANLASMA,13,FALSE)</f>
        <v>600</v>
      </c>
      <c r="N39" s="29">
        <f>VLOOKUP($B$11,ANLASMA,14,FALSE)</f>
        <v>1469.848</v>
      </c>
      <c r="O39" s="29">
        <f>VLOOKUP($B$11,ANLASMA,15,FALSE)</f>
        <v>269416.67240000004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3"/>
      <c r="D40" s="13"/>
      <c r="E40" s="13"/>
      <c r="F40" s="13"/>
      <c r="G40" s="13"/>
      <c r="H40" s="13"/>
      <c r="I40" s="13"/>
      <c r="J40" s="13"/>
      <c r="K40" s="13"/>
      <c r="L40" s="13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0" t="s">
        <v>28</v>
      </c>
      <c r="C41" s="13"/>
      <c r="D41" s="13"/>
      <c r="E41" s="13"/>
      <c r="F41" s="13"/>
      <c r="G41" s="13"/>
      <c r="H41" s="13"/>
      <c r="I41" s="13"/>
      <c r="J41" s="13"/>
      <c r="K41" s="13"/>
      <c r="L41" s="13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39" t="s">
        <v>75</v>
      </c>
      <c r="C42" s="39"/>
      <c r="D42" s="39"/>
      <c r="E42" s="39"/>
      <c r="F42" s="39"/>
      <c r="G42" s="39"/>
      <c r="H42" s="39"/>
      <c r="I42" s="39"/>
      <c r="J42" s="39"/>
      <c r="K42" s="39"/>
      <c r="L42" s="13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39" t="s">
        <v>76</v>
      </c>
      <c r="C43" s="39"/>
      <c r="D43" s="39"/>
      <c r="E43" s="39"/>
      <c r="F43" s="39"/>
      <c r="G43" s="39"/>
      <c r="H43" s="39"/>
      <c r="I43" s="39"/>
      <c r="J43" s="39"/>
      <c r="K43" s="39"/>
      <c r="L43" s="1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39" t="s">
        <v>77</v>
      </c>
      <c r="C44" s="39"/>
      <c r="D44" s="39"/>
      <c r="E44" s="39"/>
      <c r="F44" s="39"/>
      <c r="G44" s="39"/>
      <c r="H44" s="39"/>
      <c r="I44" s="39"/>
      <c r="J44" s="39"/>
      <c r="K44" s="39"/>
      <c r="L44" s="13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1" t="s">
        <v>78</v>
      </c>
      <c r="C45" s="22"/>
      <c r="D45" s="22"/>
      <c r="E45" s="22"/>
      <c r="F45" s="22"/>
      <c r="G45" s="22"/>
      <c r="H45" s="22"/>
      <c r="I45" s="22"/>
      <c r="J45" s="22"/>
      <c r="K45" s="22"/>
      <c r="L45" s="13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3"/>
      <c r="F46" s="13"/>
      <c r="G46" s="13"/>
      <c r="H46" s="13"/>
      <c r="I46" s="13"/>
      <c r="J46" s="13"/>
      <c r="K46" s="13"/>
      <c r="L46" s="13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3"/>
      <c r="F47" s="13"/>
      <c r="G47" s="13"/>
      <c r="H47" s="13"/>
      <c r="I47" s="13"/>
      <c r="J47" s="13"/>
      <c r="K47" s="13"/>
      <c r="L47" s="13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3"/>
      <c r="F48" s="13"/>
      <c r="G48" s="13"/>
      <c r="H48" s="13"/>
      <c r="I48" s="13"/>
      <c r="J48" s="13"/>
      <c r="K48" s="13"/>
      <c r="L48" s="13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3"/>
      <c r="F49" s="13"/>
      <c r="G49" s="13"/>
      <c r="H49" s="13"/>
      <c r="I49" s="13"/>
      <c r="J49" s="13"/>
      <c r="K49" s="13"/>
      <c r="L49" s="13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3"/>
      <c r="F50" s="13"/>
      <c r="G50" s="13"/>
      <c r="H50" s="13"/>
      <c r="I50" s="13"/>
      <c r="J50" s="13"/>
      <c r="K50" s="13"/>
      <c r="L50" s="13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3"/>
      <c r="F51" s="13"/>
      <c r="G51" s="13"/>
      <c r="H51" s="13"/>
      <c r="I51" s="13"/>
      <c r="J51" s="13"/>
      <c r="K51" s="13"/>
      <c r="L51" s="13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3"/>
      <c r="F52" s="13"/>
      <c r="G52" s="13"/>
      <c r="H52" s="13"/>
      <c r="I52" s="13"/>
      <c r="J52" s="13"/>
      <c r="K52" s="13"/>
      <c r="L52" s="13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3"/>
      <c r="F53" s="13"/>
      <c r="G53" s="13"/>
      <c r="H53" s="13"/>
      <c r="I53" s="13"/>
      <c r="J53" s="13"/>
      <c r="K53" s="13"/>
      <c r="L53" s="13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3"/>
      <c r="F54" s="13"/>
      <c r="G54" s="13"/>
      <c r="H54" s="13"/>
      <c r="I54" s="13"/>
      <c r="J54" s="13"/>
      <c r="K54" s="13"/>
      <c r="L54" s="13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3"/>
      <c r="F55" s="13"/>
      <c r="G55" s="13"/>
      <c r="H55" s="13"/>
      <c r="I55" s="13"/>
      <c r="J55" s="13"/>
      <c r="K55" s="13"/>
      <c r="L55" s="13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3"/>
      <c r="F56" s="13"/>
      <c r="G56" s="13"/>
      <c r="H56" s="13"/>
      <c r="I56" s="13"/>
      <c r="J56" s="13"/>
      <c r="K56" s="13"/>
      <c r="L56" s="13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3"/>
      <c r="F57" s="13"/>
      <c r="G57" s="13"/>
      <c r="H57" s="13"/>
      <c r="I57" s="13"/>
      <c r="J57" s="13"/>
      <c r="K57" s="13"/>
      <c r="L57" s="13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3"/>
      <c r="F58" s="13"/>
      <c r="G58" s="13"/>
      <c r="H58" s="13"/>
      <c r="I58" s="13"/>
      <c r="J58" s="13"/>
      <c r="K58" s="13"/>
      <c r="L58" s="13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3"/>
      <c r="F59" s="13"/>
      <c r="G59" s="13"/>
      <c r="H59" s="13"/>
      <c r="I59" s="13"/>
      <c r="J59" s="13"/>
      <c r="K59" s="13"/>
      <c r="L59" s="13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3"/>
      <c r="F60" s="13"/>
      <c r="G60" s="13"/>
      <c r="H60" s="13"/>
      <c r="I60" s="13"/>
      <c r="J60" s="13"/>
      <c r="K60" s="13"/>
      <c r="L60" s="13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3"/>
      <c r="F61" s="13"/>
      <c r="G61" s="13"/>
      <c r="H61" s="13"/>
      <c r="I61" s="13"/>
      <c r="J61" s="13"/>
      <c r="K61" s="13"/>
      <c r="L61" s="13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3"/>
      <c r="F62" s="13"/>
      <c r="G62" s="13"/>
      <c r="H62" s="13"/>
      <c r="I62" s="13"/>
      <c r="J62" s="13"/>
      <c r="K62" s="13"/>
      <c r="L62" s="13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3"/>
      <c r="F63" s="13"/>
      <c r="G63" s="13"/>
      <c r="H63" s="13"/>
      <c r="I63" s="13"/>
      <c r="J63" s="13"/>
      <c r="K63" s="13"/>
      <c r="L63" s="13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3"/>
      <c r="F64" s="13"/>
      <c r="G64" s="13"/>
      <c r="H64" s="13"/>
      <c r="I64" s="13"/>
      <c r="J64" s="13"/>
      <c r="K64" s="13"/>
      <c r="L64" s="13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3"/>
      <c r="F65" s="13"/>
      <c r="G65" s="13"/>
      <c r="H65" s="13"/>
      <c r="I65" s="13"/>
      <c r="J65" s="13"/>
      <c r="K65" s="13"/>
      <c r="L65" s="13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3"/>
      <c r="F66" s="13"/>
      <c r="G66" s="13"/>
      <c r="H66" s="13"/>
      <c r="I66" s="13"/>
      <c r="J66" s="13"/>
      <c r="K66" s="13"/>
      <c r="L66" s="13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3"/>
      <c r="F67" s="13"/>
      <c r="G67" s="13"/>
      <c r="H67" s="13"/>
      <c r="I67" s="13"/>
      <c r="J67" s="13"/>
      <c r="K67" s="13"/>
      <c r="L67" s="13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3"/>
      <c r="F68" s="13"/>
      <c r="G68" s="13"/>
      <c r="H68" s="13"/>
      <c r="I68" s="13"/>
      <c r="J68" s="13"/>
      <c r="K68" s="13"/>
      <c r="L68" s="13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3"/>
      <c r="F69" s="13"/>
      <c r="G69" s="13"/>
      <c r="H69" s="13"/>
      <c r="I69" s="13"/>
      <c r="J69" s="13"/>
      <c r="K69" s="13"/>
      <c r="L69" s="13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3"/>
      <c r="F70" s="13"/>
      <c r="G70" s="13"/>
      <c r="H70" s="13"/>
      <c r="I70" s="13"/>
      <c r="J70" s="13"/>
      <c r="K70" s="13"/>
      <c r="L70" s="13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2023-08-01T12:14:40Z</dcterms:modified>
</cp:coreProperties>
</file>